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fenc.542521002\Desktop\撚二科生產資訊\"/>
    </mc:Choice>
  </mc:AlternateContent>
  <bookViews>
    <workbookView xWindow="600" yWindow="390" windowWidth="27795" windowHeight="12045" tabRatio="940"/>
  </bookViews>
  <sheets>
    <sheet name="１生產資訊" sheetId="29" r:id="rId1"/>
    <sheet name="２斷絲.IAD.效率" sheetId="37" r:id="rId2"/>
    <sheet name="３結批追蹤" sheetId="8" r:id="rId3"/>
    <sheet name="４倒筒機" sheetId="23" r:id="rId4"/>
    <sheet name="４.１倒筒機(樣品製作)" sheetId="33" r:id="rId5"/>
    <sheet name="５工安5S稽核" sheetId="14" r:id="rId6"/>
    <sheet name="６監視器抽查" sheetId="31" r:id="rId7"/>
    <sheet name="７包裝員" sheetId="4" r:id="rId8"/>
    <sheet name="８交接表" sheetId="7" r:id="rId9"/>
    <sheet name="９製程交代列印" sheetId="11" r:id="rId10"/>
    <sheet name="１０包裝狀況(印)" sheetId="10" r:id="rId11"/>
    <sheet name="１１直送" sheetId="2" r:id="rId12"/>
    <sheet name="１２升降速作業" sheetId="40" r:id="rId13"/>
    <sheet name="１３產銷延誤說明" sheetId="41" r:id="rId14"/>
    <sheet name="違規" sheetId="42" r:id="rId15"/>
    <sheet name="缺勤" sheetId="28" r:id="rId16"/>
    <sheet name="機台故障" sheetId="9" r:id="rId17"/>
    <sheet name="外勞異常記錄" sheetId="1" state="hidden" r:id="rId18"/>
    <sheet name="分析_斷絲" sheetId="5" r:id="rId19"/>
    <sheet name="分析_倒筒機" sheetId="24" r:id="rId20"/>
    <sheet name="分析_倒筒機(樣品製作)" sheetId="35" r:id="rId21"/>
    <sheet name="分析_原絲" sheetId="6" r:id="rId22"/>
    <sheet name="分析_效率" sheetId="34" r:id="rId23"/>
    <sheet name="條件" sheetId="12" r:id="rId24"/>
    <sheet name="高低壓" sheetId="17" r:id="rId25"/>
    <sheet name="清單" sheetId="18" r:id="rId26"/>
    <sheet name="２斷絲.IAD.效率(NEW) (備用)" sheetId="39" r:id="rId27"/>
    <sheet name="１生產資訊 (備用)" sheetId="32" r:id="rId28"/>
  </sheets>
  <externalReferences>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'２斷絲.IAD.效率'!$A$1:$AV$342</definedName>
    <definedName name="_xlnm._FilterDatabase" localSheetId="24" hidden="1">高低壓!$A$1:$AC$311</definedName>
    <definedName name="DTY紙管" localSheetId="12">[1]清單!$S$2:$S$100</definedName>
    <definedName name="DTY紙管" localSheetId="13">[2]清單!$S$2:$S$100</definedName>
    <definedName name="DTY紙管" localSheetId="1">[3]清單!$S$2:$S$100</definedName>
    <definedName name="DTY紙管" localSheetId="26">[3]清單!$S$2:$S$100</definedName>
    <definedName name="DTY紙管">清單!$S$2:$S$100</definedName>
    <definedName name="FADIS" localSheetId="12">[4]清單!$AQ$2:$AQ$10</definedName>
    <definedName name="FADIS" localSheetId="13">[2]清單!$AQ$2:$AQ$10</definedName>
    <definedName name="FADIS" localSheetId="1">[3]清單!$AQ$2:$AQ$10</definedName>
    <definedName name="FADIS" localSheetId="26">[3]清單!$AQ$2:$AQ$10</definedName>
    <definedName name="FADIS">清單!$AQ$2:$AQ$10</definedName>
    <definedName name="KEY_IN">清單!$L$2:$L$4</definedName>
    <definedName name="_xlnm.Print_Area" localSheetId="8">'８交接表'!$A$1:$H$53</definedName>
    <definedName name="_xlnm.Print_Area" localSheetId="14">違規!$A$1:$M$26</definedName>
    <definedName name="_xlnm.Print_Titles" localSheetId="12">'１２升降速作業'!$1:$1</definedName>
    <definedName name="_xlnm.Print_Titles" localSheetId="13">'１３產銷延誤說明'!$1:$2</definedName>
    <definedName name="_xlnm.Print_Titles" localSheetId="1">'２斷絲.IAD.效率'!$1:$1</definedName>
    <definedName name="Slicer_日期">#N/A</definedName>
    <definedName name="Z_08842455_6EF3_4351_8F3D_5C2678B3D71B_.wvu.Cols" localSheetId="24" hidden="1">高低壓!#REF!</definedName>
    <definedName name="Z_08842455_6EF3_4351_8F3D_5C2678B3D71B_.wvu.PrintArea" localSheetId="8" hidden="1">'８交接表'!$A$1:$H$50</definedName>
    <definedName name="Z_08842455_6EF3_4351_8F3D_5C2678B3D71B_.wvu.PrintTitles" localSheetId="11" hidden="1">'１１直送'!$A:$A</definedName>
    <definedName name="Z_08842455_6EF3_4351_8F3D_5C2678B3D71B_.wvu.PrintTitles" localSheetId="0" hidden="1">'１生產資訊'!$1:$2</definedName>
    <definedName name="Z_08842455_6EF3_4351_8F3D_5C2678B3D71B_.wvu.PrintTitles" localSheetId="27" hidden="1">'１生產資訊 (備用)'!$1:$2</definedName>
    <definedName name="Z_08842455_6EF3_4351_8F3D_5C2678B3D71B_.wvu.PrintTitles" localSheetId="24" hidden="1">高低壓!$1:$1</definedName>
    <definedName name="Z_08842455_6EF3_4351_8F3D_5C2678B3D71B_.wvu.PrintTitles" localSheetId="16" hidden="1">機台故障!$1:$1</definedName>
    <definedName name="工程師" localSheetId="12">[4]清單!$V$1:$Z$1</definedName>
    <definedName name="工程師" localSheetId="13">[2]清單!$V$1:$Z$1</definedName>
    <definedName name="工程師" localSheetId="1">[3]清單!$V$1:$Z$1</definedName>
    <definedName name="工程師" localSheetId="26">[3]清單!$V$1:$Z$1</definedName>
    <definedName name="工程師">清單!$V$1:$Z$1</definedName>
    <definedName name="包裝員" localSheetId="12">[4]清單!$H$2:$H$35</definedName>
    <definedName name="包裝員" localSheetId="13">[2]清單!$H$2:$H$35</definedName>
    <definedName name="包裝員" localSheetId="1">[3]清單!$H$2:$H$35</definedName>
    <definedName name="包裝員" localSheetId="26">[3]清單!$H$2:$H$35</definedName>
    <definedName name="包裝員">清單!$H$2:$H$35</definedName>
    <definedName name="包裝項目" localSheetId="12">[4]清單!$N$2:$N$7</definedName>
    <definedName name="包裝項目" localSheetId="13">[2]清單!$N$2:$N$7</definedName>
    <definedName name="包裝項目" localSheetId="1">[3]清單!$N$2:$N$7</definedName>
    <definedName name="包裝項目" localSheetId="26">[3]清單!$N$2:$N$7</definedName>
    <definedName name="包裝項目">清單!$N$2:$N$7</definedName>
    <definedName name="外勞處理方式" localSheetId="12">[4]清單!$AN$2:$AN$7</definedName>
    <definedName name="外勞處理方式" localSheetId="13">[2]清單!$AN$2:$AN$7</definedName>
    <definedName name="外勞處理方式" localSheetId="1">[3]清單!$AN$2:$AN$7</definedName>
    <definedName name="外勞處理方式" localSheetId="26">[3]清單!$AN$2:$AN$7</definedName>
    <definedName name="外勞處理方式">清單!$AN$2:$AN$7</definedName>
    <definedName name="外觀" localSheetId="12">[4]清單!$I$2:$I$35</definedName>
    <definedName name="外觀" localSheetId="13">[2]清單!$I$2:$I$35</definedName>
    <definedName name="外觀" localSheetId="1">[3]清單!$I$2:$I$35</definedName>
    <definedName name="外觀" localSheetId="26">[3]清單!$I$2:$I$35</definedName>
    <definedName name="外觀">清單!$I$2:$I$35</definedName>
    <definedName name="生產項目" localSheetId="12">[5]清單!$M$2:$M$36</definedName>
    <definedName name="生產項目" localSheetId="13">[2]清單!$M$2:$M$36</definedName>
    <definedName name="生產項目" localSheetId="1">[3]清單!$M$2:$M$36</definedName>
    <definedName name="生產項目" localSheetId="26">[3]清單!$M$2:$M$36</definedName>
    <definedName name="生產項目">清單!$M$2:$M$36</definedName>
    <definedName name="交代人員" localSheetId="12">[4]清單!$Q$2:$Q$15</definedName>
    <definedName name="交代人員" localSheetId="13">[2]清單!$Q$2:$Q$15</definedName>
    <definedName name="交代人員" localSheetId="1">[3]清單!$Q$2:$Q$15</definedName>
    <definedName name="交代人員" localSheetId="26">[3]清單!$Q$2:$Q$15</definedName>
    <definedName name="交代人員">清單!$Q$2:$Q$15</definedName>
    <definedName name="交代項目" localSheetId="12">[4]清單!$AB$2:$AB$9</definedName>
    <definedName name="交代項目" localSheetId="13">[2]清單!$AB$2:$AB$9</definedName>
    <definedName name="交代項目" localSheetId="1">[3]清單!$AB$2:$AB$9</definedName>
    <definedName name="交代項目" localSheetId="26">[3]清單!$AB$2:$AB$9</definedName>
    <definedName name="交代項目">清單!$AB$2:$AB$9</definedName>
    <definedName name="交代類別">清單!$AR$2:$AR$10</definedName>
    <definedName name="其他">清單!$O$1:$O$14</definedName>
    <definedName name="值車員A" localSheetId="12">[6]清單!$E$2:$E$27</definedName>
    <definedName name="值車員A" localSheetId="13">[2]清單!$E$2:$E$45</definedName>
    <definedName name="值車員A" localSheetId="1">[3]清單!$E$2:$E$45</definedName>
    <definedName name="值車員A" localSheetId="26">[3]清單!$E$2:$E$45</definedName>
    <definedName name="值車員A">清單!$E$2:$E$45</definedName>
    <definedName name="值車員J" localSheetId="12">[6]清單!$F$2:$F$12</definedName>
    <definedName name="值車員J">清單!$F$2:$F$20</definedName>
    <definedName name="值車員M_S" localSheetId="12">[6]清單!$G$2:$G$20</definedName>
    <definedName name="值車員M_S">清單!$G$2:$G$20</definedName>
    <definedName name="值班主管" localSheetId="12">[4]清單!$C$2:$C$9</definedName>
    <definedName name="值班主管" localSheetId="13">[2]清單!$C$2:$C$9</definedName>
    <definedName name="值班主管" localSheetId="1">[3]清單!$C$2:$C$9</definedName>
    <definedName name="值班主管" localSheetId="26">[3]清單!$C$2:$C$9</definedName>
    <definedName name="值班主管">清單!$C$2:$C$9</definedName>
    <definedName name="班別" localSheetId="12">[4]清單!$A$2:$A$4</definedName>
    <definedName name="班別" localSheetId="13">[2]清單!$A$2:$A$4</definedName>
    <definedName name="班別" localSheetId="1">[3]清單!$A$2:$A$4</definedName>
    <definedName name="班別" localSheetId="26">[3]清單!$A$2:$A$4</definedName>
    <definedName name="班別">清單!$A$2:$A$4</definedName>
    <definedName name="紗重">清單!$AA$2:$AA$10</definedName>
    <definedName name="缺勤原因" localSheetId="12">[4]清單!$AT$2:$AT$15</definedName>
    <definedName name="缺勤原因" localSheetId="13">[2]清單!$AT$2:$AT$15</definedName>
    <definedName name="缺勤原因" localSheetId="1">[3]清單!$AT$2:$AT$15</definedName>
    <definedName name="缺勤原因" localSheetId="26">[3]清單!$AT$2:$AT$15</definedName>
    <definedName name="缺勤原因">清單!$AT$2:$AT$15</definedName>
    <definedName name="參加人員">清單!$AD$2:$AD$18</definedName>
    <definedName name="設備" localSheetId="12">[4]清單!$O$2:$O$15</definedName>
    <definedName name="設備" localSheetId="13">[2]清單!$O$2:$O$15</definedName>
    <definedName name="設備" localSheetId="1">[3]清單!$O$2:$O$15</definedName>
    <definedName name="設備" localSheetId="26">[3]清單!$O$2:$O$15</definedName>
    <definedName name="設備">清單!$O$2:$O$15</definedName>
    <definedName name="傳閱" localSheetId="13">[7]日報表!#REF!</definedName>
    <definedName name="傳閱">[7]日報表!#REF!</definedName>
    <definedName name="製程項目" localSheetId="12">[4]清單!$P$2:$P$18</definedName>
    <definedName name="製程項目" localSheetId="13">[2]清單!$P$2:$P$18</definedName>
    <definedName name="製程項目" localSheetId="1">[3]清單!$P$2:$P$18</definedName>
    <definedName name="製程項目" localSheetId="26">[3]清單!$P$2:$P$18</definedName>
    <definedName name="製程項目">清單!$P$2:$P$18</definedName>
    <definedName name="說明">清單!$AO$2:$AO$3</definedName>
    <definedName name="稽核人員" localSheetId="12">[4]清單!$AM$2:$AM$7</definedName>
    <definedName name="稽核人員" localSheetId="13">[2]清單!$AM$2:$AM$7</definedName>
    <definedName name="稽核人員" localSheetId="1">[3]清單!$AM$2:$AM$7</definedName>
    <definedName name="稽核人員" localSheetId="26">[3]清單!$AM$2:$AM$7</definedName>
    <definedName name="稽核人員">清單!$AM$2:$AM$7</definedName>
    <definedName name="編織" localSheetId="12">[4]清單!$J$2:$J$28</definedName>
    <definedName name="編織" localSheetId="13">[2]清單!$J$2:$J$28</definedName>
    <definedName name="編織" localSheetId="1">[3]清單!$J$2:$J$28</definedName>
    <definedName name="編織" localSheetId="26">[3]清單!$J$2:$J$28</definedName>
    <definedName name="編織">清單!$J$2:$J$28</definedName>
    <definedName name="機台" localSheetId="12">[4]清單!$V$2:$Z$28</definedName>
    <definedName name="機台" localSheetId="13">[2]清單!$V$2:$Z$28</definedName>
    <definedName name="機台" localSheetId="1">[3]清單!$V$2:$Z$28</definedName>
    <definedName name="機台" localSheetId="26">[3]清單!$V$2:$Z$28</definedName>
    <definedName name="機台">清單!$V$2:$Z$28</definedName>
    <definedName name="機台故障類別" localSheetId="12">[4]清單!$AS$2:$AS$10</definedName>
    <definedName name="機台故障類別" localSheetId="13">[2]清單!$AS$2:$AS$10</definedName>
    <definedName name="機台故障類別" localSheetId="1">[3]清單!$AS$2:$AS$10</definedName>
    <definedName name="機台故障類別" localSheetId="26">[3]清單!$AS$2:$AS$10</definedName>
    <definedName name="機台故障類別">清單!$AS$2:$AS$10</definedName>
    <definedName name="隨保" localSheetId="12">[4]清單!$D$2:$D$8</definedName>
    <definedName name="隨保" localSheetId="13">[2]清單!$D$2:$D$8</definedName>
    <definedName name="隨保" localSheetId="1">[3]清單!$D$2:$D$8</definedName>
    <definedName name="隨保" localSheetId="26">[3]清單!$D$2:$D$8</definedName>
    <definedName name="隨保">清單!$D$2:$D$8</definedName>
    <definedName name="講師">清單!$AC$2:$AC$14</definedName>
  </definedNames>
  <calcPr calcId="162913"/>
  <pivotCaches>
    <pivotCache cacheId="119" r:id="rId36"/>
    <pivotCache cacheId="156" r:id="rId37"/>
    <pivotCache cacheId="167" r:id="rId38"/>
    <pivotCache cacheId="183" r:id="rId39"/>
  </pivotCaches>
  <extLst>
    <ext xmlns:x14="http://schemas.microsoft.com/office/spreadsheetml/2009/9/main" uri="{BBE1A952-AA13-448e-AADC-164F8A28A991}">
      <x14:slicerCaches>
        <x14:slicerCache r:id="rId4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35" i="37" l="1"/>
  <c r="F335" i="37"/>
  <c r="AS335" i="37" s="1"/>
  <c r="G335" i="37"/>
  <c r="H335" i="37"/>
  <c r="I335" i="37"/>
  <c r="Z335" i="37"/>
  <c r="AA335" i="37"/>
  <c r="AD335" i="37" s="1"/>
  <c r="AB335" i="37"/>
  <c r="AC335" i="37"/>
  <c r="AE335" i="37"/>
  <c r="AF335" i="37"/>
  <c r="AT335" i="37" s="1"/>
  <c r="AU335" i="37"/>
  <c r="B301" i="17"/>
  <c r="C301" i="17"/>
  <c r="V301" i="17" s="1"/>
  <c r="W301" i="17" s="1"/>
  <c r="D301" i="17"/>
  <c r="E301" i="17"/>
  <c r="F301" i="17"/>
  <c r="G301" i="17"/>
  <c r="H301" i="17"/>
  <c r="I301" i="17"/>
  <c r="J301" i="17"/>
  <c r="K301" i="17"/>
  <c r="L301" i="17"/>
  <c r="M301" i="17"/>
  <c r="N301" i="17"/>
  <c r="O301" i="17"/>
  <c r="P301" i="17"/>
  <c r="Q301" i="17"/>
  <c r="R301" i="17"/>
  <c r="S301" i="17"/>
  <c r="T301" i="17"/>
  <c r="U301" i="17"/>
  <c r="B302" i="17"/>
  <c r="C302" i="17"/>
  <c r="X302" i="17" s="1"/>
  <c r="AA302" i="17" s="1"/>
  <c r="D302" i="17"/>
  <c r="E302" i="17"/>
  <c r="F302" i="17"/>
  <c r="G302" i="17"/>
  <c r="H302" i="17"/>
  <c r="I302" i="17"/>
  <c r="J302" i="17"/>
  <c r="K302" i="17"/>
  <c r="L302" i="17"/>
  <c r="M302" i="17"/>
  <c r="N302" i="17"/>
  <c r="O302" i="17"/>
  <c r="P302" i="17"/>
  <c r="Q302" i="17"/>
  <c r="R302" i="17"/>
  <c r="S302" i="17"/>
  <c r="T302" i="17"/>
  <c r="U302" i="17"/>
  <c r="B303" i="17"/>
  <c r="C303" i="17"/>
  <c r="V303" i="17" s="1"/>
  <c r="W303" i="17" s="1"/>
  <c r="D303" i="17"/>
  <c r="E303" i="17"/>
  <c r="F303" i="17"/>
  <c r="G303" i="17"/>
  <c r="H303" i="17"/>
  <c r="I303" i="17"/>
  <c r="J303" i="17"/>
  <c r="K303" i="17"/>
  <c r="L303" i="17"/>
  <c r="M303" i="17"/>
  <c r="N303" i="17"/>
  <c r="O303" i="17"/>
  <c r="P303" i="17"/>
  <c r="Q303" i="17"/>
  <c r="R303" i="17"/>
  <c r="S303" i="17"/>
  <c r="T303" i="17"/>
  <c r="U303" i="17"/>
  <c r="B304" i="17"/>
  <c r="C304" i="17"/>
  <c r="X304" i="17" s="1"/>
  <c r="AA304" i="17" s="1"/>
  <c r="D304" i="17"/>
  <c r="E304" i="17"/>
  <c r="F304" i="17"/>
  <c r="G304" i="17"/>
  <c r="H304" i="17"/>
  <c r="I304" i="17"/>
  <c r="J304" i="17"/>
  <c r="K304" i="17"/>
  <c r="L304" i="17"/>
  <c r="M304" i="17"/>
  <c r="N304" i="17"/>
  <c r="O304" i="17"/>
  <c r="P304" i="17"/>
  <c r="Q304" i="17"/>
  <c r="R304" i="17"/>
  <c r="S304" i="17"/>
  <c r="T304" i="17"/>
  <c r="U304" i="17"/>
  <c r="B305" i="17"/>
  <c r="C305" i="17"/>
  <c r="X305" i="17" s="1"/>
  <c r="AA305" i="17" s="1"/>
  <c r="D305" i="17"/>
  <c r="E305" i="17"/>
  <c r="F305" i="17"/>
  <c r="G305" i="17"/>
  <c r="H305" i="17"/>
  <c r="I305" i="17"/>
  <c r="J305" i="17"/>
  <c r="K305" i="17"/>
  <c r="L305" i="17"/>
  <c r="M305" i="17"/>
  <c r="N305" i="17"/>
  <c r="O305" i="17"/>
  <c r="P305" i="17"/>
  <c r="Q305" i="17"/>
  <c r="R305" i="17"/>
  <c r="S305" i="17"/>
  <c r="T305" i="17"/>
  <c r="B306" i="17"/>
  <c r="C306" i="17"/>
  <c r="V306" i="17" s="1"/>
  <c r="W306" i="17" s="1"/>
  <c r="D306" i="17"/>
  <c r="E306" i="17"/>
  <c r="F306" i="17"/>
  <c r="G306" i="17"/>
  <c r="H306" i="17"/>
  <c r="I306" i="17"/>
  <c r="J306" i="17"/>
  <c r="K306" i="17"/>
  <c r="L306" i="17"/>
  <c r="M306" i="17"/>
  <c r="N306" i="17"/>
  <c r="O306" i="17"/>
  <c r="P306" i="17"/>
  <c r="Q306" i="17"/>
  <c r="R306" i="17"/>
  <c r="S306" i="17"/>
  <c r="T306" i="17"/>
  <c r="U306" i="17"/>
  <c r="X306" i="17"/>
  <c r="AA306" i="17" s="1"/>
  <c r="AB306" i="17" s="1"/>
  <c r="B307" i="17"/>
  <c r="C307" i="17"/>
  <c r="X307" i="17" s="1"/>
  <c r="AA307" i="17" s="1"/>
  <c r="D307" i="17"/>
  <c r="E307" i="17"/>
  <c r="F307" i="17"/>
  <c r="G307" i="17"/>
  <c r="H307" i="17"/>
  <c r="I307" i="17"/>
  <c r="J307" i="17"/>
  <c r="K307" i="17"/>
  <c r="L307" i="17"/>
  <c r="M307" i="17"/>
  <c r="N307" i="17"/>
  <c r="O307" i="17"/>
  <c r="P307" i="17"/>
  <c r="Q307" i="17"/>
  <c r="R307" i="17"/>
  <c r="S307" i="17"/>
  <c r="T307" i="17"/>
  <c r="U307" i="17"/>
  <c r="B308" i="17"/>
  <c r="C308" i="17"/>
  <c r="X308" i="17" s="1"/>
  <c r="AA308" i="17" s="1"/>
  <c r="D308" i="17"/>
  <c r="E308" i="17"/>
  <c r="F308" i="17"/>
  <c r="G308" i="17"/>
  <c r="H308" i="17"/>
  <c r="I308" i="17"/>
  <c r="J308" i="17"/>
  <c r="K308" i="17"/>
  <c r="L308" i="17"/>
  <c r="M308" i="17"/>
  <c r="N308" i="17"/>
  <c r="O308" i="17"/>
  <c r="P308" i="17"/>
  <c r="Q308" i="17"/>
  <c r="R308" i="17"/>
  <c r="S308" i="17"/>
  <c r="T308" i="17"/>
  <c r="U308" i="17"/>
  <c r="B309" i="17"/>
  <c r="C309" i="17"/>
  <c r="X309" i="17" s="1"/>
  <c r="AA309" i="17" s="1"/>
  <c r="D309" i="17"/>
  <c r="E309" i="17"/>
  <c r="F309" i="17"/>
  <c r="G309" i="17"/>
  <c r="H309" i="17"/>
  <c r="I309" i="17"/>
  <c r="J309" i="17"/>
  <c r="K309" i="17"/>
  <c r="L309" i="17"/>
  <c r="M309" i="17"/>
  <c r="N309" i="17"/>
  <c r="O309" i="17"/>
  <c r="P309" i="17"/>
  <c r="Q309" i="17"/>
  <c r="R309" i="17"/>
  <c r="S309" i="17"/>
  <c r="T309" i="17"/>
  <c r="U309" i="17"/>
  <c r="B310" i="17"/>
  <c r="C310" i="17"/>
  <c r="X310" i="17" s="1"/>
  <c r="AA310" i="17" s="1"/>
  <c r="AB310" i="17" s="1"/>
  <c r="D310" i="17"/>
  <c r="E310" i="17"/>
  <c r="F310" i="17"/>
  <c r="G310" i="17"/>
  <c r="H310" i="17"/>
  <c r="I310" i="17"/>
  <c r="J310" i="17"/>
  <c r="K310" i="17"/>
  <c r="L310" i="17"/>
  <c r="M310" i="17"/>
  <c r="N310" i="17"/>
  <c r="O310" i="17"/>
  <c r="P310" i="17"/>
  <c r="Q310" i="17"/>
  <c r="R310" i="17"/>
  <c r="S310" i="17"/>
  <c r="T310" i="17"/>
  <c r="U310" i="17"/>
  <c r="V310" i="17"/>
  <c r="W310" i="17" s="1"/>
  <c r="B311" i="17"/>
  <c r="C311" i="17"/>
  <c r="V311" i="17" s="1"/>
  <c r="W311" i="17" s="1"/>
  <c r="D311" i="17"/>
  <c r="E311" i="17"/>
  <c r="F311" i="17"/>
  <c r="G311" i="17"/>
  <c r="H311" i="17"/>
  <c r="I311" i="17"/>
  <c r="J311" i="17"/>
  <c r="K311" i="17"/>
  <c r="L311" i="17"/>
  <c r="M311" i="17"/>
  <c r="N311" i="17"/>
  <c r="O311" i="17"/>
  <c r="P311" i="17"/>
  <c r="Q311" i="17"/>
  <c r="R311" i="17"/>
  <c r="S311" i="17"/>
  <c r="T311" i="17"/>
  <c r="U311" i="17"/>
  <c r="B287" i="17"/>
  <c r="C287" i="17"/>
  <c r="X287" i="17" s="1"/>
  <c r="AA287" i="17" s="1"/>
  <c r="D287" i="17"/>
  <c r="E287" i="17"/>
  <c r="F287" i="17"/>
  <c r="G287" i="17"/>
  <c r="H287" i="17"/>
  <c r="I287" i="17"/>
  <c r="J287" i="17"/>
  <c r="K287" i="17"/>
  <c r="L287" i="17"/>
  <c r="M287" i="17"/>
  <c r="N287" i="17"/>
  <c r="O287" i="17"/>
  <c r="P287" i="17"/>
  <c r="Q287" i="17"/>
  <c r="R287" i="17"/>
  <c r="S287" i="17"/>
  <c r="T287" i="17"/>
  <c r="U287" i="17"/>
  <c r="V287" i="17"/>
  <c r="W287" i="17" s="1"/>
  <c r="B288" i="17"/>
  <c r="C288" i="17"/>
  <c r="X288" i="17" s="1"/>
  <c r="AA288" i="17" s="1"/>
  <c r="AB288" i="17" s="1"/>
  <c r="D288" i="17"/>
  <c r="E288" i="17"/>
  <c r="F288" i="17"/>
  <c r="G288" i="17"/>
  <c r="H288" i="17"/>
  <c r="I288" i="17"/>
  <c r="J288" i="17"/>
  <c r="K288" i="17"/>
  <c r="L288" i="17"/>
  <c r="M288" i="17"/>
  <c r="N288" i="17"/>
  <c r="O288" i="17"/>
  <c r="P288" i="17"/>
  <c r="Q288" i="17"/>
  <c r="R288" i="17"/>
  <c r="S288" i="17"/>
  <c r="T288" i="17"/>
  <c r="U288" i="17"/>
  <c r="B289" i="17"/>
  <c r="C289" i="17"/>
  <c r="V289" i="17" s="1"/>
  <c r="W289" i="17" s="1"/>
  <c r="D289" i="17"/>
  <c r="E289" i="17"/>
  <c r="F289" i="17"/>
  <c r="G289" i="17"/>
  <c r="H289" i="17"/>
  <c r="I289" i="17"/>
  <c r="J289" i="17"/>
  <c r="K289" i="17"/>
  <c r="L289" i="17"/>
  <c r="M289" i="17"/>
  <c r="N289" i="17"/>
  <c r="O289" i="17"/>
  <c r="P289" i="17"/>
  <c r="Q289" i="17"/>
  <c r="R289" i="17"/>
  <c r="S289" i="17"/>
  <c r="T289" i="17"/>
  <c r="U289" i="17"/>
  <c r="B290" i="17"/>
  <c r="C290" i="17"/>
  <c r="X290" i="17" s="1"/>
  <c r="AA290" i="17" s="1"/>
  <c r="D290" i="17"/>
  <c r="E290" i="17"/>
  <c r="F290" i="17"/>
  <c r="G290" i="17"/>
  <c r="H290" i="17"/>
  <c r="I290" i="17"/>
  <c r="J290" i="17"/>
  <c r="K290" i="17"/>
  <c r="L290" i="17"/>
  <c r="M290" i="17"/>
  <c r="N290" i="17"/>
  <c r="O290" i="17"/>
  <c r="P290" i="17"/>
  <c r="Q290" i="17"/>
  <c r="R290" i="17"/>
  <c r="S290" i="17"/>
  <c r="T290" i="17"/>
  <c r="U290" i="17"/>
  <c r="B291" i="17"/>
  <c r="C291" i="17"/>
  <c r="X291" i="17" s="1"/>
  <c r="AA291" i="17" s="1"/>
  <c r="AB291" i="17" s="1"/>
  <c r="D291" i="17"/>
  <c r="E291" i="17"/>
  <c r="F291" i="17"/>
  <c r="G291" i="17"/>
  <c r="H291" i="17"/>
  <c r="I291" i="17"/>
  <c r="J291" i="17"/>
  <c r="K291" i="17"/>
  <c r="L291" i="17"/>
  <c r="M291" i="17"/>
  <c r="N291" i="17"/>
  <c r="O291" i="17"/>
  <c r="P291" i="17"/>
  <c r="Q291" i="17"/>
  <c r="R291" i="17"/>
  <c r="S291" i="17"/>
  <c r="T291" i="17"/>
  <c r="U291" i="17"/>
  <c r="B292" i="17"/>
  <c r="C292" i="17"/>
  <c r="V292" i="17" s="1"/>
  <c r="W292" i="17" s="1"/>
  <c r="D292" i="17"/>
  <c r="E292" i="17"/>
  <c r="F292" i="17"/>
  <c r="G292" i="17"/>
  <c r="H292" i="17"/>
  <c r="I292" i="17"/>
  <c r="J292" i="17"/>
  <c r="K292" i="17"/>
  <c r="L292" i="17"/>
  <c r="M292" i="17"/>
  <c r="N292" i="17"/>
  <c r="O292" i="17"/>
  <c r="P292" i="17"/>
  <c r="Q292" i="17"/>
  <c r="R292" i="17"/>
  <c r="S292" i="17"/>
  <c r="T292" i="17"/>
  <c r="U292" i="17"/>
  <c r="B293" i="17"/>
  <c r="C293" i="17"/>
  <c r="X293" i="17" s="1"/>
  <c r="AA293" i="17" s="1"/>
  <c r="D293" i="17"/>
  <c r="E293" i="17"/>
  <c r="F293" i="17"/>
  <c r="G293" i="17"/>
  <c r="H293" i="17"/>
  <c r="I293" i="17"/>
  <c r="J293" i="17"/>
  <c r="K293" i="17"/>
  <c r="L293" i="17"/>
  <c r="M293" i="17"/>
  <c r="N293" i="17"/>
  <c r="O293" i="17"/>
  <c r="P293" i="17"/>
  <c r="Q293" i="17"/>
  <c r="R293" i="17"/>
  <c r="S293" i="17"/>
  <c r="T293" i="17"/>
  <c r="U293" i="17"/>
  <c r="B294" i="17"/>
  <c r="C294" i="17"/>
  <c r="V294" i="17" s="1"/>
  <c r="W294" i="17" s="1"/>
  <c r="D294" i="17"/>
  <c r="E294" i="17"/>
  <c r="F294" i="17"/>
  <c r="G294" i="17"/>
  <c r="H294" i="17"/>
  <c r="I294" i="17"/>
  <c r="J294" i="17"/>
  <c r="K294" i="17"/>
  <c r="L294" i="17"/>
  <c r="M294" i="17"/>
  <c r="N294" i="17"/>
  <c r="O294" i="17"/>
  <c r="P294" i="17"/>
  <c r="Q294" i="17"/>
  <c r="R294" i="17"/>
  <c r="S294" i="17"/>
  <c r="T294" i="17"/>
  <c r="U294" i="17"/>
  <c r="B295" i="17"/>
  <c r="C295" i="17"/>
  <c r="X295" i="17" s="1"/>
  <c r="AA295" i="17" s="1"/>
  <c r="AB295" i="17" s="1"/>
  <c r="D295" i="17"/>
  <c r="E295" i="17"/>
  <c r="F295" i="17"/>
  <c r="G295" i="17"/>
  <c r="H295" i="17"/>
  <c r="I295" i="17"/>
  <c r="J295" i="17"/>
  <c r="K295" i="17"/>
  <c r="L295" i="17"/>
  <c r="M295" i="17"/>
  <c r="N295" i="17"/>
  <c r="O295" i="17"/>
  <c r="P295" i="17"/>
  <c r="Q295" i="17"/>
  <c r="R295" i="17"/>
  <c r="S295" i="17"/>
  <c r="T295" i="17"/>
  <c r="U295" i="17"/>
  <c r="B296" i="17"/>
  <c r="C296" i="17"/>
  <c r="X296" i="17" s="1"/>
  <c r="AA296" i="17" s="1"/>
  <c r="D296" i="17"/>
  <c r="E296" i="17"/>
  <c r="F296" i="17"/>
  <c r="G296" i="17"/>
  <c r="H296" i="17"/>
  <c r="I296" i="17"/>
  <c r="J296" i="17"/>
  <c r="K296" i="17"/>
  <c r="L296" i="17"/>
  <c r="M296" i="17"/>
  <c r="N296" i="17"/>
  <c r="O296" i="17"/>
  <c r="P296" i="17"/>
  <c r="Q296" i="17"/>
  <c r="R296" i="17"/>
  <c r="S296" i="17"/>
  <c r="T296" i="17"/>
  <c r="U296" i="17"/>
  <c r="B297" i="17"/>
  <c r="C297" i="17"/>
  <c r="X297" i="17" s="1"/>
  <c r="AA297" i="17" s="1"/>
  <c r="AB297" i="17" s="1"/>
  <c r="D297" i="17"/>
  <c r="E297" i="17"/>
  <c r="F297" i="17"/>
  <c r="G297" i="17"/>
  <c r="H297" i="17"/>
  <c r="I297" i="17"/>
  <c r="J297" i="17"/>
  <c r="K297" i="17"/>
  <c r="L297" i="17"/>
  <c r="M297" i="17"/>
  <c r="N297" i="17"/>
  <c r="O297" i="17"/>
  <c r="P297" i="17"/>
  <c r="Q297" i="17"/>
  <c r="R297" i="17"/>
  <c r="S297" i="17"/>
  <c r="T297" i="17"/>
  <c r="U297" i="17"/>
  <c r="B298" i="17"/>
  <c r="C298" i="17"/>
  <c r="V298" i="17" s="1"/>
  <c r="W298" i="17" s="1"/>
  <c r="D298" i="17"/>
  <c r="E298" i="17"/>
  <c r="F298" i="17"/>
  <c r="G298" i="17"/>
  <c r="H298" i="17"/>
  <c r="I298" i="17"/>
  <c r="J298" i="17"/>
  <c r="K298" i="17"/>
  <c r="L298" i="17"/>
  <c r="M298" i="17"/>
  <c r="N298" i="17"/>
  <c r="O298" i="17"/>
  <c r="P298" i="17"/>
  <c r="Q298" i="17"/>
  <c r="R298" i="17"/>
  <c r="S298" i="17"/>
  <c r="T298" i="17"/>
  <c r="U298" i="17"/>
  <c r="B299" i="17"/>
  <c r="C299" i="17"/>
  <c r="X299" i="17" s="1"/>
  <c r="AA299" i="17" s="1"/>
  <c r="AB299" i="17" s="1"/>
  <c r="D299" i="17"/>
  <c r="E299" i="17"/>
  <c r="F299" i="17"/>
  <c r="G299" i="17"/>
  <c r="H299" i="17"/>
  <c r="I299" i="17"/>
  <c r="J299" i="17"/>
  <c r="K299" i="17"/>
  <c r="L299" i="17"/>
  <c r="M299" i="17"/>
  <c r="N299" i="17"/>
  <c r="O299" i="17"/>
  <c r="P299" i="17"/>
  <c r="Q299" i="17"/>
  <c r="R299" i="17"/>
  <c r="S299" i="17"/>
  <c r="T299" i="17"/>
  <c r="U299" i="17"/>
  <c r="B300" i="17"/>
  <c r="C300" i="17"/>
  <c r="X300" i="17" s="1"/>
  <c r="AA300" i="17" s="1"/>
  <c r="D300" i="17"/>
  <c r="E300" i="17"/>
  <c r="F300" i="17"/>
  <c r="G300" i="17"/>
  <c r="H300" i="17"/>
  <c r="I300" i="17"/>
  <c r="J300" i="17"/>
  <c r="K300" i="17"/>
  <c r="L300" i="17"/>
  <c r="M300" i="17"/>
  <c r="N300" i="17"/>
  <c r="O300" i="17"/>
  <c r="P300" i="17"/>
  <c r="Q300" i="17"/>
  <c r="R300" i="17"/>
  <c r="S300" i="17"/>
  <c r="T300" i="17"/>
  <c r="U300" i="17"/>
  <c r="B276" i="17"/>
  <c r="C276" i="17"/>
  <c r="X276" i="17" s="1"/>
  <c r="AA276" i="17" s="1"/>
  <c r="D276" i="17"/>
  <c r="E276" i="17"/>
  <c r="F276" i="17"/>
  <c r="G276" i="17"/>
  <c r="H276" i="17"/>
  <c r="I276" i="17"/>
  <c r="J276" i="17"/>
  <c r="K276" i="17"/>
  <c r="L276" i="17"/>
  <c r="M276" i="17"/>
  <c r="N276" i="17"/>
  <c r="O276" i="17"/>
  <c r="P276" i="17"/>
  <c r="Q276" i="17"/>
  <c r="R276" i="17"/>
  <c r="S276" i="17"/>
  <c r="T276" i="17"/>
  <c r="U276" i="17"/>
  <c r="V276" i="17"/>
  <c r="W276" i="17" s="1"/>
  <c r="B277" i="17"/>
  <c r="C277" i="17"/>
  <c r="V277" i="17" s="1"/>
  <c r="W277" i="17" s="1"/>
  <c r="D277" i="17"/>
  <c r="E277" i="17"/>
  <c r="F277" i="17"/>
  <c r="G277" i="17"/>
  <c r="H277" i="17"/>
  <c r="I277" i="17"/>
  <c r="J277" i="17"/>
  <c r="K277" i="17"/>
  <c r="L277" i="17"/>
  <c r="M277" i="17"/>
  <c r="N277" i="17"/>
  <c r="O277" i="17"/>
  <c r="P277" i="17"/>
  <c r="Q277" i="17"/>
  <c r="R277" i="17"/>
  <c r="S277" i="17"/>
  <c r="T277" i="17"/>
  <c r="U277" i="17"/>
  <c r="B278" i="17"/>
  <c r="C278" i="17"/>
  <c r="X278" i="17" s="1"/>
  <c r="AA278" i="17" s="1"/>
  <c r="D278" i="17"/>
  <c r="E278" i="17"/>
  <c r="F278" i="17"/>
  <c r="G278" i="17"/>
  <c r="H278" i="17"/>
  <c r="I278" i="17"/>
  <c r="J278" i="17"/>
  <c r="K278" i="17"/>
  <c r="L278" i="17"/>
  <c r="M278" i="17"/>
  <c r="N278" i="17"/>
  <c r="O278" i="17"/>
  <c r="P278" i="17"/>
  <c r="Q278" i="17"/>
  <c r="R278" i="17"/>
  <c r="S278" i="17"/>
  <c r="T278" i="17"/>
  <c r="U278" i="17"/>
  <c r="B279" i="17"/>
  <c r="C279" i="17"/>
  <c r="X279" i="17" s="1"/>
  <c r="AA279" i="17" s="1"/>
  <c r="AB279" i="17" s="1"/>
  <c r="D279" i="17"/>
  <c r="E279" i="17"/>
  <c r="F279" i="17"/>
  <c r="G279" i="17"/>
  <c r="H279" i="17"/>
  <c r="I279" i="17"/>
  <c r="J279" i="17"/>
  <c r="K279" i="17"/>
  <c r="L279" i="17"/>
  <c r="M279" i="17"/>
  <c r="N279" i="17"/>
  <c r="O279" i="17"/>
  <c r="P279" i="17"/>
  <c r="Q279" i="17"/>
  <c r="R279" i="17"/>
  <c r="S279" i="17"/>
  <c r="T279" i="17"/>
  <c r="U279" i="17"/>
  <c r="B280" i="17"/>
  <c r="C280" i="17"/>
  <c r="X280" i="17" s="1"/>
  <c r="AA280" i="17" s="1"/>
  <c r="AB280" i="17" s="1"/>
  <c r="D280" i="17"/>
  <c r="E280" i="17"/>
  <c r="F280" i="17"/>
  <c r="G280" i="17"/>
  <c r="H280" i="17"/>
  <c r="I280" i="17"/>
  <c r="J280" i="17"/>
  <c r="K280" i="17"/>
  <c r="L280" i="17"/>
  <c r="M280" i="17"/>
  <c r="N280" i="17"/>
  <c r="O280" i="17"/>
  <c r="P280" i="17"/>
  <c r="Q280" i="17"/>
  <c r="R280" i="17"/>
  <c r="S280" i="17"/>
  <c r="T280" i="17"/>
  <c r="U280" i="17"/>
  <c r="A281" i="17"/>
  <c r="B281" i="17"/>
  <c r="C281" i="17"/>
  <c r="V281" i="17" s="1"/>
  <c r="W281" i="17" s="1"/>
  <c r="D281" i="17"/>
  <c r="E281" i="17"/>
  <c r="F281" i="17"/>
  <c r="G281" i="17"/>
  <c r="H281" i="17"/>
  <c r="I281" i="17"/>
  <c r="J281" i="17"/>
  <c r="K281" i="17"/>
  <c r="L281" i="17"/>
  <c r="M281" i="17"/>
  <c r="N281" i="17"/>
  <c r="O281" i="17"/>
  <c r="P281" i="17"/>
  <c r="Q281" i="17"/>
  <c r="R281" i="17"/>
  <c r="S281" i="17"/>
  <c r="T281" i="17"/>
  <c r="U281" i="17"/>
  <c r="B282" i="17"/>
  <c r="C282" i="17"/>
  <c r="X282" i="17" s="1"/>
  <c r="AA282" i="17" s="1"/>
  <c r="AB282" i="17" s="1"/>
  <c r="D282" i="17"/>
  <c r="E282" i="17"/>
  <c r="F282" i="17"/>
  <c r="G282" i="17"/>
  <c r="H282" i="17"/>
  <c r="I282" i="17"/>
  <c r="J282" i="17"/>
  <c r="K282" i="17"/>
  <c r="L282" i="17"/>
  <c r="M282" i="17"/>
  <c r="N282" i="17"/>
  <c r="O282" i="17"/>
  <c r="P282" i="17"/>
  <c r="Q282" i="17"/>
  <c r="R282" i="17"/>
  <c r="S282" i="17"/>
  <c r="T282" i="17"/>
  <c r="U282" i="17"/>
  <c r="B283" i="17"/>
  <c r="C283" i="17"/>
  <c r="X283" i="17" s="1"/>
  <c r="AA283" i="17" s="1"/>
  <c r="AB283" i="17" s="1"/>
  <c r="D283" i="17"/>
  <c r="E283" i="17"/>
  <c r="F283" i="17"/>
  <c r="G283" i="17"/>
  <c r="H283" i="17"/>
  <c r="I283" i="17"/>
  <c r="J283" i="17"/>
  <c r="K283" i="17"/>
  <c r="L283" i="17"/>
  <c r="M283" i="17"/>
  <c r="N283" i="17"/>
  <c r="O283" i="17"/>
  <c r="P283" i="17"/>
  <c r="Q283" i="17"/>
  <c r="R283" i="17"/>
  <c r="S283" i="17"/>
  <c r="T283" i="17"/>
  <c r="U283" i="17"/>
  <c r="B284" i="17"/>
  <c r="C284" i="17"/>
  <c r="X284" i="17" s="1"/>
  <c r="AA284" i="17" s="1"/>
  <c r="AB284" i="17" s="1"/>
  <c r="D284" i="17"/>
  <c r="E284" i="17"/>
  <c r="F284" i="17"/>
  <c r="G284" i="17"/>
  <c r="H284" i="17"/>
  <c r="I284" i="17"/>
  <c r="J284" i="17"/>
  <c r="K284" i="17"/>
  <c r="L284" i="17"/>
  <c r="M284" i="17"/>
  <c r="N284" i="17"/>
  <c r="O284" i="17"/>
  <c r="P284" i="17"/>
  <c r="Q284" i="17"/>
  <c r="R284" i="17"/>
  <c r="S284" i="17"/>
  <c r="T284" i="17"/>
  <c r="U284" i="17"/>
  <c r="V284" i="17"/>
  <c r="W284" i="17" s="1"/>
  <c r="B285" i="17"/>
  <c r="C285" i="17"/>
  <c r="V285" i="17" s="1"/>
  <c r="W285" i="17" s="1"/>
  <c r="D285" i="17"/>
  <c r="E285" i="17"/>
  <c r="F285" i="17"/>
  <c r="G285" i="17"/>
  <c r="H285" i="17"/>
  <c r="I285" i="17"/>
  <c r="J285" i="17"/>
  <c r="K285" i="17"/>
  <c r="L285" i="17"/>
  <c r="M285" i="17"/>
  <c r="N285" i="17"/>
  <c r="O285" i="17"/>
  <c r="P285" i="17"/>
  <c r="Q285" i="17"/>
  <c r="R285" i="17"/>
  <c r="S285" i="17"/>
  <c r="T285" i="17"/>
  <c r="U285" i="17"/>
  <c r="B286" i="17"/>
  <c r="C286" i="17"/>
  <c r="X286" i="17" s="1"/>
  <c r="AA286" i="17" s="1"/>
  <c r="D286" i="17"/>
  <c r="E286" i="17"/>
  <c r="F286" i="17"/>
  <c r="G286" i="17"/>
  <c r="H286" i="17"/>
  <c r="I286" i="17"/>
  <c r="J286" i="17"/>
  <c r="K286" i="17"/>
  <c r="L286" i="17"/>
  <c r="M286" i="17"/>
  <c r="N286" i="17"/>
  <c r="O286" i="17"/>
  <c r="P286" i="17"/>
  <c r="Q286" i="17"/>
  <c r="R286" i="17"/>
  <c r="S286" i="17"/>
  <c r="T286" i="17"/>
  <c r="U286" i="17"/>
  <c r="A250" i="17"/>
  <c r="B250" i="17"/>
  <c r="C250" i="17"/>
  <c r="V250" i="17" s="1"/>
  <c r="W250" i="17" s="1"/>
  <c r="D250" i="17"/>
  <c r="E250" i="17"/>
  <c r="F250" i="17"/>
  <c r="G250" i="17"/>
  <c r="H250" i="17"/>
  <c r="I250" i="17"/>
  <c r="J250" i="17"/>
  <c r="K250" i="17"/>
  <c r="L250" i="17"/>
  <c r="M250" i="17"/>
  <c r="N250" i="17"/>
  <c r="O250" i="17"/>
  <c r="P250" i="17"/>
  <c r="Q250" i="17"/>
  <c r="R250" i="17"/>
  <c r="S250" i="17"/>
  <c r="T250" i="17"/>
  <c r="U250" i="17"/>
  <c r="B251" i="17"/>
  <c r="C251" i="17"/>
  <c r="X251" i="17" s="1"/>
  <c r="AA251" i="17" s="1"/>
  <c r="AB251" i="17" s="1"/>
  <c r="D251" i="17"/>
  <c r="E251" i="17"/>
  <c r="F251" i="17"/>
  <c r="G251" i="17"/>
  <c r="H251" i="17"/>
  <c r="I251" i="17"/>
  <c r="J251" i="17"/>
  <c r="K251" i="17"/>
  <c r="L251" i="17"/>
  <c r="M251" i="17"/>
  <c r="N251" i="17"/>
  <c r="O251" i="17"/>
  <c r="P251" i="17"/>
  <c r="Q251" i="17"/>
  <c r="R251" i="17"/>
  <c r="S251" i="17"/>
  <c r="T251" i="17"/>
  <c r="U251" i="17"/>
  <c r="B252" i="17"/>
  <c r="C252" i="17"/>
  <c r="X252" i="17" s="1"/>
  <c r="AA252" i="17" s="1"/>
  <c r="AB252" i="17" s="1"/>
  <c r="D252" i="17"/>
  <c r="E252" i="17"/>
  <c r="F252" i="17"/>
  <c r="G252" i="17"/>
  <c r="H252" i="17"/>
  <c r="I252" i="17"/>
  <c r="J252" i="17"/>
  <c r="K252" i="17"/>
  <c r="L252" i="17"/>
  <c r="M252" i="17"/>
  <c r="N252" i="17"/>
  <c r="O252" i="17"/>
  <c r="P252" i="17"/>
  <c r="Q252" i="17"/>
  <c r="R252" i="17"/>
  <c r="S252" i="17"/>
  <c r="T252" i="17"/>
  <c r="U252" i="17"/>
  <c r="V252" i="17"/>
  <c r="W252" i="17" s="1"/>
  <c r="B253" i="17"/>
  <c r="C253" i="17"/>
  <c r="V253" i="17" s="1"/>
  <c r="W253" i="17" s="1"/>
  <c r="D253" i="17"/>
  <c r="E253" i="17"/>
  <c r="F253" i="17"/>
  <c r="G253" i="17"/>
  <c r="H253" i="17"/>
  <c r="I253" i="17"/>
  <c r="J253" i="17"/>
  <c r="K253" i="17"/>
  <c r="L253" i="17"/>
  <c r="M253" i="17"/>
  <c r="N253" i="17"/>
  <c r="O253" i="17"/>
  <c r="P253" i="17"/>
  <c r="Q253" i="17"/>
  <c r="R253" i="17"/>
  <c r="S253" i="17"/>
  <c r="T253" i="17"/>
  <c r="U253" i="17"/>
  <c r="B254" i="17"/>
  <c r="C254" i="17"/>
  <c r="X254" i="17" s="1"/>
  <c r="AA254" i="17" s="1"/>
  <c r="D254" i="17"/>
  <c r="E254" i="17"/>
  <c r="F254" i="17"/>
  <c r="G254" i="17"/>
  <c r="H254" i="17"/>
  <c r="I254" i="17"/>
  <c r="J254" i="17"/>
  <c r="K254" i="17"/>
  <c r="L254" i="17"/>
  <c r="M254" i="17"/>
  <c r="N254" i="17"/>
  <c r="O254" i="17"/>
  <c r="P254" i="17"/>
  <c r="Q254" i="17"/>
  <c r="R254" i="17"/>
  <c r="S254" i="17"/>
  <c r="T254" i="17"/>
  <c r="U254" i="17"/>
  <c r="B255" i="17"/>
  <c r="C255" i="17"/>
  <c r="X255" i="17" s="1"/>
  <c r="AA255" i="17" s="1"/>
  <c r="D255" i="17"/>
  <c r="E255" i="17"/>
  <c r="F255" i="17"/>
  <c r="G255" i="17"/>
  <c r="H255" i="17"/>
  <c r="I255" i="17"/>
  <c r="J255" i="17"/>
  <c r="K255" i="17"/>
  <c r="L255" i="17"/>
  <c r="M255" i="17"/>
  <c r="N255" i="17"/>
  <c r="O255" i="17"/>
  <c r="P255" i="17"/>
  <c r="Q255" i="17"/>
  <c r="R255" i="17"/>
  <c r="S255" i="17"/>
  <c r="T255" i="17"/>
  <c r="U255" i="17"/>
  <c r="B256" i="17"/>
  <c r="C256" i="17"/>
  <c r="X256" i="17" s="1"/>
  <c r="AA256" i="17" s="1"/>
  <c r="D256" i="17"/>
  <c r="E256" i="17"/>
  <c r="F256" i="17"/>
  <c r="G256" i="17"/>
  <c r="H256" i="17"/>
  <c r="I256" i="17"/>
  <c r="J256" i="17"/>
  <c r="K256" i="17"/>
  <c r="L256" i="17"/>
  <c r="M256" i="17"/>
  <c r="N256" i="17"/>
  <c r="O256" i="17"/>
  <c r="P256" i="17"/>
  <c r="Q256" i="17"/>
  <c r="R256" i="17"/>
  <c r="S256" i="17"/>
  <c r="T256" i="17"/>
  <c r="U256" i="17"/>
  <c r="B257" i="17"/>
  <c r="C257" i="17"/>
  <c r="X257" i="17" s="1"/>
  <c r="AA257" i="17" s="1"/>
  <c r="AB257" i="17" s="1"/>
  <c r="D257" i="17"/>
  <c r="E257" i="17"/>
  <c r="F257" i="17"/>
  <c r="G257" i="17"/>
  <c r="H257" i="17"/>
  <c r="I257" i="17"/>
  <c r="J257" i="17"/>
  <c r="K257" i="17"/>
  <c r="L257" i="17"/>
  <c r="M257" i="17"/>
  <c r="N257" i="17"/>
  <c r="O257" i="17"/>
  <c r="P257" i="17"/>
  <c r="Q257" i="17"/>
  <c r="R257" i="17"/>
  <c r="S257" i="17"/>
  <c r="T257" i="17"/>
  <c r="U257" i="17"/>
  <c r="B258" i="17"/>
  <c r="C258" i="17"/>
  <c r="V258" i="17" s="1"/>
  <c r="W258" i="17" s="1"/>
  <c r="D258" i="17"/>
  <c r="E258" i="17"/>
  <c r="F258" i="17"/>
  <c r="G258" i="17"/>
  <c r="H258" i="17"/>
  <c r="I258" i="17"/>
  <c r="J258" i="17"/>
  <c r="K258" i="17"/>
  <c r="L258" i="17"/>
  <c r="M258" i="17"/>
  <c r="N258" i="17"/>
  <c r="O258" i="17"/>
  <c r="P258" i="17"/>
  <c r="Q258" i="17"/>
  <c r="R258" i="17"/>
  <c r="S258" i="17"/>
  <c r="T258" i="17"/>
  <c r="U258" i="17"/>
  <c r="X258" i="17"/>
  <c r="AA258" i="17" s="1"/>
  <c r="B259" i="17"/>
  <c r="C259" i="17"/>
  <c r="X259" i="17" s="1"/>
  <c r="AA259" i="17" s="1"/>
  <c r="D259" i="17"/>
  <c r="E259" i="17"/>
  <c r="F259" i="17"/>
  <c r="G259" i="17"/>
  <c r="H259" i="17"/>
  <c r="I259" i="17"/>
  <c r="J259" i="17"/>
  <c r="K259" i="17"/>
  <c r="L259" i="17"/>
  <c r="M259" i="17"/>
  <c r="N259" i="17"/>
  <c r="O259" i="17"/>
  <c r="P259" i="17"/>
  <c r="Q259" i="17"/>
  <c r="R259" i="17"/>
  <c r="S259" i="17"/>
  <c r="T259" i="17"/>
  <c r="U259" i="17"/>
  <c r="B260" i="17"/>
  <c r="C260" i="17"/>
  <c r="V260" i="17" s="1"/>
  <c r="W260" i="17" s="1"/>
  <c r="D260" i="17"/>
  <c r="E260" i="17"/>
  <c r="F260" i="17"/>
  <c r="G260" i="17"/>
  <c r="H260" i="17"/>
  <c r="I260" i="17"/>
  <c r="J260" i="17"/>
  <c r="K260" i="17"/>
  <c r="L260" i="17"/>
  <c r="M260" i="17"/>
  <c r="N260" i="17"/>
  <c r="O260" i="17"/>
  <c r="P260" i="17"/>
  <c r="Q260" i="17"/>
  <c r="R260" i="17"/>
  <c r="S260" i="17"/>
  <c r="T260" i="17"/>
  <c r="U260" i="17"/>
  <c r="B261" i="17"/>
  <c r="C261" i="17"/>
  <c r="X261" i="17" s="1"/>
  <c r="AA261" i="17" s="1"/>
  <c r="AB261" i="17" s="1"/>
  <c r="D261" i="17"/>
  <c r="E261" i="17"/>
  <c r="F261" i="17"/>
  <c r="G261" i="17"/>
  <c r="H261" i="17"/>
  <c r="I261" i="17"/>
  <c r="J261" i="17"/>
  <c r="K261" i="17"/>
  <c r="L261" i="17"/>
  <c r="M261" i="17"/>
  <c r="N261" i="17"/>
  <c r="O261" i="17"/>
  <c r="P261" i="17"/>
  <c r="Q261" i="17"/>
  <c r="R261" i="17"/>
  <c r="S261" i="17"/>
  <c r="T261" i="17"/>
  <c r="U261" i="17"/>
  <c r="B262" i="17"/>
  <c r="C262" i="17"/>
  <c r="X262" i="17" s="1"/>
  <c r="AA262" i="17" s="1"/>
  <c r="D262" i="17"/>
  <c r="E262" i="17"/>
  <c r="F262" i="17"/>
  <c r="G262" i="17"/>
  <c r="H262" i="17"/>
  <c r="I262" i="17"/>
  <c r="J262" i="17"/>
  <c r="K262" i="17"/>
  <c r="L262" i="17"/>
  <c r="M262" i="17"/>
  <c r="N262" i="17"/>
  <c r="O262" i="17"/>
  <c r="P262" i="17"/>
  <c r="Q262" i="17"/>
  <c r="R262" i="17"/>
  <c r="S262" i="17"/>
  <c r="T262" i="17"/>
  <c r="U262" i="17"/>
  <c r="V262" i="17"/>
  <c r="W262" i="17" s="1"/>
  <c r="B263" i="17"/>
  <c r="C263" i="17"/>
  <c r="X263" i="17" s="1"/>
  <c r="AA263" i="17" s="1"/>
  <c r="AB263" i="17" s="1"/>
  <c r="D263" i="17"/>
  <c r="E263" i="17"/>
  <c r="F263" i="17"/>
  <c r="G263" i="17"/>
  <c r="H263" i="17"/>
  <c r="I263" i="17"/>
  <c r="J263" i="17"/>
  <c r="K263" i="17"/>
  <c r="L263" i="17"/>
  <c r="M263" i="17"/>
  <c r="N263" i="17"/>
  <c r="O263" i="17"/>
  <c r="P263" i="17"/>
  <c r="Q263" i="17"/>
  <c r="R263" i="17"/>
  <c r="S263" i="17"/>
  <c r="T263" i="17"/>
  <c r="U263" i="17"/>
  <c r="B264" i="17"/>
  <c r="C264" i="17"/>
  <c r="V264" i="17" s="1"/>
  <c r="W264" i="17" s="1"/>
  <c r="D264" i="17"/>
  <c r="E264" i="17"/>
  <c r="F264" i="17"/>
  <c r="G264" i="17"/>
  <c r="H264" i="17"/>
  <c r="I264" i="17"/>
  <c r="J264" i="17"/>
  <c r="K264" i="17"/>
  <c r="L264" i="17"/>
  <c r="M264" i="17"/>
  <c r="N264" i="17"/>
  <c r="O264" i="17"/>
  <c r="P264" i="17"/>
  <c r="Q264" i="17"/>
  <c r="R264" i="17"/>
  <c r="S264" i="17"/>
  <c r="T264" i="17"/>
  <c r="U264" i="17"/>
  <c r="X264" i="17"/>
  <c r="AA264" i="17" s="1"/>
  <c r="AB264" i="17" s="1"/>
  <c r="B265" i="17"/>
  <c r="C265" i="17"/>
  <c r="X265" i="17" s="1"/>
  <c r="AA265" i="17" s="1"/>
  <c r="D265" i="17"/>
  <c r="E265" i="17"/>
  <c r="F265" i="17"/>
  <c r="G265" i="17"/>
  <c r="H265" i="17"/>
  <c r="I265" i="17"/>
  <c r="J265" i="17"/>
  <c r="K265" i="17"/>
  <c r="L265" i="17"/>
  <c r="M265" i="17"/>
  <c r="N265" i="17"/>
  <c r="O265" i="17"/>
  <c r="P265" i="17"/>
  <c r="Q265" i="17"/>
  <c r="R265" i="17"/>
  <c r="S265" i="17"/>
  <c r="T265" i="17"/>
  <c r="U265" i="17"/>
  <c r="B266" i="17"/>
  <c r="C266" i="17"/>
  <c r="X266" i="17" s="1"/>
  <c r="AA266" i="17" s="1"/>
  <c r="AB266" i="17" s="1"/>
  <c r="D266" i="17"/>
  <c r="E266" i="17"/>
  <c r="F266" i="17"/>
  <c r="G266" i="17"/>
  <c r="H266" i="17"/>
  <c r="I266" i="17"/>
  <c r="J266" i="17"/>
  <c r="K266" i="17"/>
  <c r="L266" i="17"/>
  <c r="M266" i="17"/>
  <c r="N266" i="17"/>
  <c r="O266" i="17"/>
  <c r="P266" i="17"/>
  <c r="Q266" i="17"/>
  <c r="R266" i="17"/>
  <c r="S266" i="17"/>
  <c r="T266" i="17"/>
  <c r="U266" i="17"/>
  <c r="B267" i="17"/>
  <c r="C267" i="17"/>
  <c r="X267" i="17" s="1"/>
  <c r="AA267" i="17" s="1"/>
  <c r="AB267" i="17" s="1"/>
  <c r="D267" i="17"/>
  <c r="E267" i="17"/>
  <c r="F267" i="17"/>
  <c r="G267" i="17"/>
  <c r="H267" i="17"/>
  <c r="I267" i="17"/>
  <c r="J267" i="17"/>
  <c r="K267" i="17"/>
  <c r="L267" i="17"/>
  <c r="M267" i="17"/>
  <c r="N267" i="17"/>
  <c r="O267" i="17"/>
  <c r="P267" i="17"/>
  <c r="Q267" i="17"/>
  <c r="R267" i="17"/>
  <c r="S267" i="17"/>
  <c r="T267" i="17"/>
  <c r="U267" i="17"/>
  <c r="B268" i="17"/>
  <c r="C268" i="17"/>
  <c r="X268" i="17" s="1"/>
  <c r="AA268" i="17" s="1"/>
  <c r="AB268" i="17" s="1"/>
  <c r="D268" i="17"/>
  <c r="E268" i="17"/>
  <c r="F268" i="17"/>
  <c r="G268" i="17"/>
  <c r="H268" i="17"/>
  <c r="I268" i="17"/>
  <c r="J268" i="17"/>
  <c r="K268" i="17"/>
  <c r="L268" i="17"/>
  <c r="M268" i="17"/>
  <c r="N268" i="17"/>
  <c r="O268" i="17"/>
  <c r="P268" i="17"/>
  <c r="Q268" i="17"/>
  <c r="R268" i="17"/>
  <c r="S268" i="17"/>
  <c r="T268" i="17"/>
  <c r="U268" i="17"/>
  <c r="B269" i="17"/>
  <c r="C269" i="17"/>
  <c r="V269" i="17" s="1"/>
  <c r="W269" i="17" s="1"/>
  <c r="D269" i="17"/>
  <c r="E269" i="17"/>
  <c r="F269" i="17"/>
  <c r="G269" i="17"/>
  <c r="H269" i="17"/>
  <c r="I269" i="17"/>
  <c r="J269" i="17"/>
  <c r="K269" i="17"/>
  <c r="L269" i="17"/>
  <c r="M269" i="17"/>
  <c r="N269" i="17"/>
  <c r="O269" i="17"/>
  <c r="P269" i="17"/>
  <c r="Q269" i="17"/>
  <c r="R269" i="17"/>
  <c r="S269" i="17"/>
  <c r="T269" i="17"/>
  <c r="U269" i="17"/>
  <c r="B270" i="17"/>
  <c r="C270" i="17"/>
  <c r="V270" i="17" s="1"/>
  <c r="W270" i="17" s="1"/>
  <c r="D270" i="17"/>
  <c r="E270" i="17"/>
  <c r="F270" i="17"/>
  <c r="G270" i="17"/>
  <c r="H270" i="17"/>
  <c r="I270" i="17"/>
  <c r="J270" i="17"/>
  <c r="K270" i="17"/>
  <c r="L270" i="17"/>
  <c r="M270" i="17"/>
  <c r="N270" i="17"/>
  <c r="O270" i="17"/>
  <c r="P270" i="17"/>
  <c r="Q270" i="17"/>
  <c r="R270" i="17"/>
  <c r="S270" i="17"/>
  <c r="T270" i="17"/>
  <c r="U270" i="17"/>
  <c r="X270" i="17"/>
  <c r="AA270" i="17" s="1"/>
  <c r="AB270" i="17" s="1"/>
  <c r="B271" i="17"/>
  <c r="C271" i="17"/>
  <c r="X271" i="17" s="1"/>
  <c r="AA271" i="17" s="1"/>
  <c r="D271" i="17"/>
  <c r="E271" i="17"/>
  <c r="F271" i="17"/>
  <c r="G271" i="17"/>
  <c r="H271" i="17"/>
  <c r="I271" i="17"/>
  <c r="J271" i="17"/>
  <c r="K271" i="17"/>
  <c r="L271" i="17"/>
  <c r="M271" i="17"/>
  <c r="N271" i="17"/>
  <c r="O271" i="17"/>
  <c r="P271" i="17"/>
  <c r="Q271" i="17"/>
  <c r="R271" i="17"/>
  <c r="S271" i="17"/>
  <c r="T271" i="17"/>
  <c r="U271" i="17"/>
  <c r="B272" i="17"/>
  <c r="C272" i="17"/>
  <c r="X272" i="17" s="1"/>
  <c r="AA272" i="17" s="1"/>
  <c r="D272" i="17"/>
  <c r="E272" i="17"/>
  <c r="F272" i="17"/>
  <c r="G272" i="17"/>
  <c r="H272" i="17"/>
  <c r="I272" i="17"/>
  <c r="J272" i="17"/>
  <c r="K272" i="17"/>
  <c r="L272" i="17"/>
  <c r="M272" i="17"/>
  <c r="N272" i="17"/>
  <c r="O272" i="17"/>
  <c r="P272" i="17"/>
  <c r="Q272" i="17"/>
  <c r="R272" i="17"/>
  <c r="S272" i="17"/>
  <c r="T272" i="17"/>
  <c r="U272" i="17"/>
  <c r="B273" i="17"/>
  <c r="C273" i="17"/>
  <c r="X273" i="17" s="1"/>
  <c r="AA273" i="17" s="1"/>
  <c r="D273" i="17"/>
  <c r="E273" i="17"/>
  <c r="F273" i="17"/>
  <c r="G273" i="17"/>
  <c r="H273" i="17"/>
  <c r="I273" i="17"/>
  <c r="J273" i="17"/>
  <c r="K273" i="17"/>
  <c r="L273" i="17"/>
  <c r="M273" i="17"/>
  <c r="N273" i="17"/>
  <c r="O273" i="17"/>
  <c r="P273" i="17"/>
  <c r="Q273" i="17"/>
  <c r="R273" i="17"/>
  <c r="S273" i="17"/>
  <c r="T273" i="17"/>
  <c r="U273" i="17"/>
  <c r="B274" i="17"/>
  <c r="C274" i="17"/>
  <c r="X274" i="17" s="1"/>
  <c r="AA274" i="17" s="1"/>
  <c r="D274" i="17"/>
  <c r="E274" i="17"/>
  <c r="F274" i="17"/>
  <c r="G274" i="17"/>
  <c r="H274" i="17"/>
  <c r="I274" i="17"/>
  <c r="J274" i="17"/>
  <c r="K274" i="17"/>
  <c r="L274" i="17"/>
  <c r="M274" i="17"/>
  <c r="N274" i="17"/>
  <c r="O274" i="17"/>
  <c r="P274" i="17"/>
  <c r="Q274" i="17"/>
  <c r="R274" i="17"/>
  <c r="S274" i="17"/>
  <c r="T274" i="17"/>
  <c r="V274" i="17"/>
  <c r="W274" i="17" s="1"/>
  <c r="B275" i="17"/>
  <c r="C275" i="17"/>
  <c r="X275" i="17" s="1"/>
  <c r="AA275" i="17" s="1"/>
  <c r="AB275" i="17" s="1"/>
  <c r="D275" i="17"/>
  <c r="E275" i="17"/>
  <c r="F275" i="17"/>
  <c r="G275" i="17"/>
  <c r="H275" i="17"/>
  <c r="I275" i="17"/>
  <c r="J275" i="17"/>
  <c r="K275" i="17"/>
  <c r="L275" i="17"/>
  <c r="M275" i="17"/>
  <c r="N275" i="17"/>
  <c r="O275" i="17"/>
  <c r="P275" i="17"/>
  <c r="Q275" i="17"/>
  <c r="R275" i="17"/>
  <c r="S275" i="17"/>
  <c r="T275" i="17"/>
  <c r="U275" i="17"/>
  <c r="AF342" i="37"/>
  <c r="AT342" i="37" s="1"/>
  <c r="AE342" i="37"/>
  <c r="AC342" i="37"/>
  <c r="AB342" i="37"/>
  <c r="AA342" i="37"/>
  <c r="AD342" i="37" s="1"/>
  <c r="Z342" i="37"/>
  <c r="I342" i="37"/>
  <c r="H342" i="37"/>
  <c r="G342" i="37"/>
  <c r="F342" i="37"/>
  <c r="AS342" i="37" s="1"/>
  <c r="E342" i="37"/>
  <c r="AU342" i="37" s="1"/>
  <c r="AF341" i="37"/>
  <c r="AE341" i="37"/>
  <c r="AC341" i="37"/>
  <c r="AB341" i="37"/>
  <c r="AA341" i="37"/>
  <c r="AD341" i="37" s="1"/>
  <c r="Z341" i="37"/>
  <c r="I341" i="37"/>
  <c r="H341" i="37"/>
  <c r="G341" i="37"/>
  <c r="F341" i="37"/>
  <c r="AS341" i="37" s="1"/>
  <c r="E341" i="37"/>
  <c r="AU341" i="37" s="1"/>
  <c r="AF340" i="37"/>
  <c r="AE340" i="37"/>
  <c r="AC340" i="37"/>
  <c r="Z340" i="37"/>
  <c r="AB340" i="37" s="1"/>
  <c r="I340" i="37"/>
  <c r="H340" i="37"/>
  <c r="G340" i="37"/>
  <c r="F340" i="37"/>
  <c r="AS340" i="37" s="1"/>
  <c r="E340" i="37"/>
  <c r="AU340" i="37" s="1"/>
  <c r="AF339" i="37"/>
  <c r="AT339" i="37" s="1"/>
  <c r="AE339" i="37"/>
  <c r="AC339" i="37"/>
  <c r="Z339" i="37"/>
  <c r="AB339" i="37" s="1"/>
  <c r="I339" i="37"/>
  <c r="H339" i="37"/>
  <c r="G339" i="37"/>
  <c r="F339" i="37"/>
  <c r="AS339" i="37" s="1"/>
  <c r="E339" i="37"/>
  <c r="AU339" i="37" s="1"/>
  <c r="AF338" i="37"/>
  <c r="AT338" i="37" s="1"/>
  <c r="AE338" i="37"/>
  <c r="AC338" i="37"/>
  <c r="Z338" i="37"/>
  <c r="AB338" i="37" s="1"/>
  <c r="I338" i="37"/>
  <c r="H338" i="37"/>
  <c r="G338" i="37"/>
  <c r="F338" i="37"/>
  <c r="AS338" i="37" s="1"/>
  <c r="E338" i="37"/>
  <c r="AU338" i="37" s="1"/>
  <c r="AF337" i="37"/>
  <c r="AT337" i="37" s="1"/>
  <c r="AE337" i="37"/>
  <c r="AC337" i="37"/>
  <c r="AB337" i="37"/>
  <c r="AA337" i="37"/>
  <c r="AD337" i="37" s="1"/>
  <c r="Z337" i="37"/>
  <c r="I337" i="37"/>
  <c r="H337" i="37"/>
  <c r="G337" i="37"/>
  <c r="F337" i="37"/>
  <c r="AS337" i="37" s="1"/>
  <c r="E337" i="37"/>
  <c r="AU337" i="37" s="1"/>
  <c r="AF336" i="37"/>
  <c r="AT336" i="37" s="1"/>
  <c r="AE336" i="37"/>
  <c r="AC336" i="37"/>
  <c r="AB336" i="37"/>
  <c r="Z336" i="37"/>
  <c r="I336" i="37"/>
  <c r="H336" i="37"/>
  <c r="G336" i="37"/>
  <c r="F336" i="37"/>
  <c r="AS336" i="37" s="1"/>
  <c r="AA336" i="37" s="1"/>
  <c r="AD336" i="37" s="1"/>
  <c r="E336" i="37"/>
  <c r="AU336" i="37" s="1"/>
  <c r="AF334" i="37"/>
  <c r="AE334" i="37"/>
  <c r="AC334" i="37"/>
  <c r="Z334" i="37"/>
  <c r="AB334" i="37" s="1"/>
  <c r="I334" i="37"/>
  <c r="H334" i="37"/>
  <c r="G334" i="37"/>
  <c r="F334" i="37"/>
  <c r="AS334" i="37" s="1"/>
  <c r="E334" i="37"/>
  <c r="AU334" i="37" s="1"/>
  <c r="AF333" i="37"/>
  <c r="AT333" i="37" s="1"/>
  <c r="AE333" i="37"/>
  <c r="AC333" i="37"/>
  <c r="Z333" i="37"/>
  <c r="AB333" i="37" s="1"/>
  <c r="I333" i="37"/>
  <c r="H333" i="37"/>
  <c r="G333" i="37"/>
  <c r="F333" i="37"/>
  <c r="AS333" i="37" s="1"/>
  <c r="E333" i="37"/>
  <c r="AU333" i="37" s="1"/>
  <c r="AF332" i="37"/>
  <c r="AT332" i="37" s="1"/>
  <c r="AE332" i="37"/>
  <c r="AC332" i="37"/>
  <c r="AB332" i="37"/>
  <c r="AA332" i="37"/>
  <c r="AD332" i="37" s="1"/>
  <c r="Z332" i="37"/>
  <c r="I332" i="37"/>
  <c r="H332" i="37"/>
  <c r="G332" i="37"/>
  <c r="F332" i="37"/>
  <c r="AS332" i="37" s="1"/>
  <c r="E332" i="37"/>
  <c r="AU332" i="37" s="1"/>
  <c r="AF331" i="37"/>
  <c r="AA331" i="37" s="1"/>
  <c r="AD331" i="37" s="1"/>
  <c r="AE331" i="37"/>
  <c r="AC331" i="37"/>
  <c r="AB331" i="37"/>
  <c r="Z331" i="37"/>
  <c r="I331" i="37"/>
  <c r="H331" i="37"/>
  <c r="G331" i="37"/>
  <c r="F331" i="37"/>
  <c r="AS331" i="37" s="1"/>
  <c r="E331" i="37"/>
  <c r="AU331" i="37" s="1"/>
  <c r="AF330" i="37"/>
  <c r="AT330" i="37" s="1"/>
  <c r="AE330" i="37"/>
  <c r="AC330" i="37"/>
  <c r="AB330" i="37"/>
  <c r="AA330" i="37"/>
  <c r="AD330" i="37" s="1"/>
  <c r="Z330" i="37"/>
  <c r="I330" i="37"/>
  <c r="H330" i="37"/>
  <c r="G330" i="37"/>
  <c r="F330" i="37"/>
  <c r="AS330" i="37" s="1"/>
  <c r="E330" i="37"/>
  <c r="AU330" i="37" s="1"/>
  <c r="AS329" i="37"/>
  <c r="AF329" i="37"/>
  <c r="AE329" i="37"/>
  <c r="AC329" i="37"/>
  <c r="AB329" i="37"/>
  <c r="AA329" i="37"/>
  <c r="AD329" i="37" s="1"/>
  <c r="Z329" i="37"/>
  <c r="I329" i="37"/>
  <c r="H329" i="37"/>
  <c r="G329" i="37"/>
  <c r="F329" i="37"/>
  <c r="E329" i="37"/>
  <c r="AU329" i="37" s="1"/>
  <c r="AF328" i="37"/>
  <c r="AE328" i="37"/>
  <c r="AC328" i="37"/>
  <c r="AB328" i="37"/>
  <c r="AA328" i="37"/>
  <c r="AD328" i="37" s="1"/>
  <c r="Z328" i="37"/>
  <c r="I328" i="37"/>
  <c r="H328" i="37"/>
  <c r="G328" i="37"/>
  <c r="F328" i="37"/>
  <c r="AS328" i="37" s="1"/>
  <c r="E328" i="37"/>
  <c r="AU328" i="37" s="1"/>
  <c r="AF327" i="37"/>
  <c r="AE327" i="37"/>
  <c r="AC327" i="37"/>
  <c r="Z327" i="37"/>
  <c r="AB327" i="37" s="1"/>
  <c r="I327" i="37"/>
  <c r="H327" i="37"/>
  <c r="G327" i="37"/>
  <c r="F327" i="37"/>
  <c r="AS327" i="37" s="1"/>
  <c r="E327" i="37"/>
  <c r="AU327" i="37" s="1"/>
  <c r="AF326" i="37"/>
  <c r="AE326" i="37"/>
  <c r="AC326" i="37"/>
  <c r="AB326" i="37"/>
  <c r="AA326" i="37"/>
  <c r="AD326" i="37" s="1"/>
  <c r="Z326" i="37"/>
  <c r="I326" i="37"/>
  <c r="H326" i="37"/>
  <c r="G326" i="37"/>
  <c r="F326" i="37"/>
  <c r="AS326" i="37" s="1"/>
  <c r="E326" i="37"/>
  <c r="AU326" i="37" s="1"/>
  <c r="AF325" i="37"/>
  <c r="AE325" i="37"/>
  <c r="AC325" i="37"/>
  <c r="AB325" i="37"/>
  <c r="AA325" i="37"/>
  <c r="AD325" i="37" s="1"/>
  <c r="Z325" i="37"/>
  <c r="I325" i="37"/>
  <c r="H325" i="37"/>
  <c r="G325" i="37"/>
  <c r="F325" i="37"/>
  <c r="AS325" i="37" s="1"/>
  <c r="E325" i="37"/>
  <c r="AU325" i="37" s="1"/>
  <c r="AF324" i="37"/>
  <c r="AE324" i="37"/>
  <c r="AC324" i="37"/>
  <c r="AB324" i="37"/>
  <c r="Z324" i="37"/>
  <c r="I324" i="37"/>
  <c r="H324" i="37"/>
  <c r="G324" i="37"/>
  <c r="F324" i="37"/>
  <c r="AS324" i="37" s="1"/>
  <c r="E324" i="37"/>
  <c r="AU324" i="37" s="1"/>
  <c r="AF323" i="37"/>
  <c r="AE323" i="37"/>
  <c r="AC323" i="37"/>
  <c r="AB323" i="37"/>
  <c r="AA323" i="37"/>
  <c r="AD323" i="37" s="1"/>
  <c r="Z323" i="37"/>
  <c r="I323" i="37"/>
  <c r="H323" i="37"/>
  <c r="G323" i="37"/>
  <c r="F323" i="37"/>
  <c r="AS323" i="37" s="1"/>
  <c r="E323" i="37"/>
  <c r="AU323" i="37" s="1"/>
  <c r="AF322" i="37"/>
  <c r="AE322" i="37"/>
  <c r="AC322" i="37"/>
  <c r="AB322" i="37"/>
  <c r="AA322" i="37"/>
  <c r="AD322" i="37" s="1"/>
  <c r="Z322" i="37"/>
  <c r="I322" i="37"/>
  <c r="H322" i="37"/>
  <c r="G322" i="37"/>
  <c r="F322" i="37"/>
  <c r="AS322" i="37" s="1"/>
  <c r="E322" i="37"/>
  <c r="AU322" i="37" s="1"/>
  <c r="AF321" i="37"/>
  <c r="AE321" i="37"/>
  <c r="AC321" i="37"/>
  <c r="AB321" i="37"/>
  <c r="AA321" i="37"/>
  <c r="AD321" i="37" s="1"/>
  <c r="Z321" i="37"/>
  <c r="I321" i="37"/>
  <c r="H321" i="37"/>
  <c r="G321" i="37"/>
  <c r="F321" i="37"/>
  <c r="AS321" i="37" s="1"/>
  <c r="E321" i="37"/>
  <c r="AU321" i="37" s="1"/>
  <c r="AF320" i="37"/>
  <c r="AE320" i="37"/>
  <c r="AC320" i="37"/>
  <c r="Z320" i="37"/>
  <c r="AB320" i="37" s="1"/>
  <c r="I320" i="37"/>
  <c r="H320" i="37"/>
  <c r="G320" i="37"/>
  <c r="F320" i="37"/>
  <c r="AS320" i="37" s="1"/>
  <c r="E320" i="37"/>
  <c r="AU320" i="37" s="1"/>
  <c r="AF319" i="37"/>
  <c r="AE319" i="37"/>
  <c r="AC319" i="37"/>
  <c r="AB319" i="37"/>
  <c r="AA319" i="37"/>
  <c r="AD319" i="37" s="1"/>
  <c r="Z319" i="37"/>
  <c r="I319" i="37"/>
  <c r="H319" i="37"/>
  <c r="G319" i="37"/>
  <c r="F319" i="37"/>
  <c r="AS319" i="37" s="1"/>
  <c r="E319" i="37"/>
  <c r="AU319" i="37" s="1"/>
  <c r="AF318" i="37"/>
  <c r="AE318" i="37"/>
  <c r="AC318" i="37"/>
  <c r="AB318" i="37"/>
  <c r="Z318" i="37"/>
  <c r="I318" i="37"/>
  <c r="H318" i="37"/>
  <c r="G318" i="37"/>
  <c r="F318" i="37"/>
  <c r="AS318" i="37" s="1"/>
  <c r="E318" i="37"/>
  <c r="AU318" i="37" s="1"/>
  <c r="AF317" i="37"/>
  <c r="AE317" i="37"/>
  <c r="AC317" i="37"/>
  <c r="AB317" i="37"/>
  <c r="Z317" i="37"/>
  <c r="I317" i="37"/>
  <c r="H317" i="37"/>
  <c r="G317" i="37"/>
  <c r="F317" i="37"/>
  <c r="AS317" i="37" s="1"/>
  <c r="E317" i="37"/>
  <c r="AU317" i="37" s="1"/>
  <c r="AF316" i="37"/>
  <c r="AE316" i="37"/>
  <c r="AC316" i="37"/>
  <c r="Z316" i="37"/>
  <c r="AB316" i="37" s="1"/>
  <c r="I316" i="37"/>
  <c r="H316" i="37"/>
  <c r="G316" i="37"/>
  <c r="F316" i="37"/>
  <c r="AS316" i="37" s="1"/>
  <c r="E316" i="37"/>
  <c r="AU316" i="37" s="1"/>
  <c r="AF315" i="37"/>
  <c r="AE315" i="37"/>
  <c r="AC315" i="37"/>
  <c r="AB315" i="37"/>
  <c r="AA315" i="37"/>
  <c r="AD315" i="37" s="1"/>
  <c r="Z315" i="37"/>
  <c r="I315" i="37"/>
  <c r="H315" i="37"/>
  <c r="G315" i="37"/>
  <c r="F315" i="37"/>
  <c r="AS315" i="37" s="1"/>
  <c r="E315" i="37"/>
  <c r="AU315" i="37" s="1"/>
  <c r="AF314" i="37"/>
  <c r="AE314" i="37"/>
  <c r="AC314" i="37"/>
  <c r="AB314" i="37"/>
  <c r="AA314" i="37"/>
  <c r="AD314" i="37" s="1"/>
  <c r="Z314" i="37"/>
  <c r="I314" i="37"/>
  <c r="H314" i="37"/>
  <c r="G314" i="37"/>
  <c r="F314" i="37"/>
  <c r="AS314" i="37" s="1"/>
  <c r="E314" i="37"/>
  <c r="AU314" i="37" s="1"/>
  <c r="AF313" i="37"/>
  <c r="AE313" i="37"/>
  <c r="AC313" i="37"/>
  <c r="AB313" i="37"/>
  <c r="AA313" i="37"/>
  <c r="AD313" i="37" s="1"/>
  <c r="Z313" i="37"/>
  <c r="I313" i="37"/>
  <c r="H313" i="37"/>
  <c r="G313" i="37"/>
  <c r="F313" i="37"/>
  <c r="AS313" i="37" s="1"/>
  <c r="E313" i="37"/>
  <c r="AU313" i="37" s="1"/>
  <c r="A313" i="37"/>
  <c r="A314" i="37" s="1"/>
  <c r="A315" i="37" s="1"/>
  <c r="A316" i="37" s="1"/>
  <c r="A317" i="37" s="1"/>
  <c r="A318" i="37" s="1"/>
  <c r="A319" i="37" s="1"/>
  <c r="A320" i="37" s="1"/>
  <c r="A321" i="37" s="1"/>
  <c r="A322" i="37" s="1"/>
  <c r="A323" i="37" s="1"/>
  <c r="A324" i="37" s="1"/>
  <c r="A325" i="37" s="1"/>
  <c r="A326" i="37" s="1"/>
  <c r="A327" i="37" s="1"/>
  <c r="A328" i="37" s="1"/>
  <c r="A329" i="37" s="1"/>
  <c r="A330" i="37" s="1"/>
  <c r="A331" i="37" s="1"/>
  <c r="A332" i="37" s="1"/>
  <c r="A333" i="37" s="1"/>
  <c r="A334" i="37" s="1"/>
  <c r="AF312" i="37"/>
  <c r="AE312" i="37"/>
  <c r="AC312" i="37"/>
  <c r="AB312" i="37"/>
  <c r="AA312" i="37"/>
  <c r="AD312" i="37" s="1"/>
  <c r="Z312" i="37"/>
  <c r="I312" i="37"/>
  <c r="H312" i="37"/>
  <c r="G312" i="37"/>
  <c r="F312" i="37"/>
  <c r="AS312" i="37" s="1"/>
  <c r="E312" i="37"/>
  <c r="AU312" i="37" s="1"/>
  <c r="V280" i="17" l="1"/>
  <c r="W280" i="17" s="1"/>
  <c r="AV341" i="37"/>
  <c r="V295" i="17"/>
  <c r="W295" i="17" s="1"/>
  <c r="AT315" i="37"/>
  <c r="AT321" i="37"/>
  <c r="AV321" i="37" s="1"/>
  <c r="AT327" i="37"/>
  <c r="AV339" i="37"/>
  <c r="AA339" i="37"/>
  <c r="AD339" i="37" s="1"/>
  <c r="X298" i="17"/>
  <c r="AA298" i="17" s="1"/>
  <c r="AB298" i="17" s="1"/>
  <c r="AT319" i="37"/>
  <c r="V256" i="17"/>
  <c r="W256" i="17" s="1"/>
  <c r="V286" i="17"/>
  <c r="W286" i="17" s="1"/>
  <c r="AB286" i="17" s="1"/>
  <c r="X281" i="17"/>
  <c r="AA281" i="17" s="1"/>
  <c r="AB281" i="17" s="1"/>
  <c r="X277" i="17"/>
  <c r="AA277" i="17" s="1"/>
  <c r="X292" i="17"/>
  <c r="AA292" i="17" s="1"/>
  <c r="AB292" i="17" s="1"/>
  <c r="AV335" i="37"/>
  <c r="AA333" i="37"/>
  <c r="AD333" i="37" s="1"/>
  <c r="V259" i="17"/>
  <c r="W259" i="17" s="1"/>
  <c r="V255" i="17"/>
  <c r="W255" i="17" s="1"/>
  <c r="V268" i="17"/>
  <c r="W268" i="17" s="1"/>
  <c r="V283" i="17"/>
  <c r="W283" i="17" s="1"/>
  <c r="AB276" i="17"/>
  <c r="AB258" i="17"/>
  <c r="AB277" i="17"/>
  <c r="V279" i="17"/>
  <c r="W279" i="17" s="1"/>
  <c r="AA327" i="37"/>
  <c r="AD327" i="37" s="1"/>
  <c r="AA317" i="37"/>
  <c r="AD317" i="37" s="1"/>
  <c r="AT312" i="37"/>
  <c r="AT313" i="37"/>
  <c r="AT320" i="37"/>
  <c r="AB274" i="17"/>
  <c r="V273" i="17"/>
  <c r="W273" i="17" s="1"/>
  <c r="AB273" i="17" s="1"/>
  <c r="V267" i="17"/>
  <c r="W267" i="17" s="1"/>
  <c r="AB262" i="17"/>
  <c r="V261" i="17"/>
  <c r="W261" i="17" s="1"/>
  <c r="V282" i="17"/>
  <c r="W282" i="17" s="1"/>
  <c r="V278" i="17"/>
  <c r="W278" i="17" s="1"/>
  <c r="AB278" i="17" s="1"/>
  <c r="V299" i="17"/>
  <c r="W299" i="17" s="1"/>
  <c r="V293" i="17"/>
  <c r="W293" i="17" s="1"/>
  <c r="AB293" i="17" s="1"/>
  <c r="AB287" i="17"/>
  <c r="V309" i="17"/>
  <c r="W309" i="17" s="1"/>
  <c r="AB309" i="17" s="1"/>
  <c r="AV315" i="37"/>
  <c r="AV333" i="37"/>
  <c r="AT325" i="37"/>
  <c r="AV325" i="37" s="1"/>
  <c r="AV327" i="37"/>
  <c r="AV332" i="37"/>
  <c r="V271" i="17"/>
  <c r="W271" i="17" s="1"/>
  <c r="AB271" i="17" s="1"/>
  <c r="V265" i="17"/>
  <c r="W265" i="17" s="1"/>
  <c r="AB265" i="17" s="1"/>
  <c r="X285" i="17"/>
  <c r="AA285" i="17" s="1"/>
  <c r="AB285" i="17" s="1"/>
  <c r="X289" i="17"/>
  <c r="AA289" i="17" s="1"/>
  <c r="AB289" i="17" s="1"/>
  <c r="V307" i="17"/>
  <c r="W307" i="17" s="1"/>
  <c r="AB307" i="17" s="1"/>
  <c r="X303" i="17"/>
  <c r="AA303" i="17" s="1"/>
  <c r="AB303" i="17" s="1"/>
  <c r="AB259" i="17"/>
  <c r="V296" i="17"/>
  <c r="W296" i="17" s="1"/>
  <c r="AB296" i="17" s="1"/>
  <c r="V290" i="17"/>
  <c r="W290" i="17" s="1"/>
  <c r="AB290" i="17" s="1"/>
  <c r="V304" i="17"/>
  <c r="W304" i="17" s="1"/>
  <c r="AB304" i="17" s="1"/>
  <c r="AT314" i="37"/>
  <c r="AV314" i="37" s="1"/>
  <c r="AV312" i="37"/>
  <c r="AT331" i="37"/>
  <c r="AV331" i="37" s="1"/>
  <c r="AV342" i="37"/>
  <c r="AB256" i="17"/>
  <c r="A335" i="37"/>
  <c r="A336" i="37" s="1"/>
  <c r="A337" i="37" s="1"/>
  <c r="A338" i="37" s="1"/>
  <c r="A339" i="37" s="1"/>
  <c r="A340" i="37" s="1"/>
  <c r="A341" i="37" s="1"/>
  <c r="A342" i="37" s="1"/>
  <c r="AV337" i="37"/>
  <c r="X311" i="17"/>
  <c r="AA311" i="17" s="1"/>
  <c r="AB311" i="17" s="1"/>
  <c r="V308" i="17"/>
  <c r="W308" i="17" s="1"/>
  <c r="AB308" i="17" s="1"/>
  <c r="V305" i="17"/>
  <c r="W305" i="17" s="1"/>
  <c r="AB305" i="17" s="1"/>
  <c r="V302" i="17"/>
  <c r="W302" i="17" s="1"/>
  <c r="AB302" i="17" s="1"/>
  <c r="X301" i="17"/>
  <c r="AA301" i="17" s="1"/>
  <c r="AB301" i="17" s="1"/>
  <c r="X294" i="17"/>
  <c r="AA294" i="17" s="1"/>
  <c r="AB294" i="17" s="1"/>
  <c r="V300" i="17"/>
  <c r="W300" i="17" s="1"/>
  <c r="AB300" i="17" s="1"/>
  <c r="V297" i="17"/>
  <c r="W297" i="17" s="1"/>
  <c r="V291" i="17"/>
  <c r="W291" i="17" s="1"/>
  <c r="V288" i="17"/>
  <c r="W288" i="17" s="1"/>
  <c r="AB255" i="17"/>
  <c r="X269" i="17"/>
  <c r="AA269" i="17" s="1"/>
  <c r="AB269" i="17" s="1"/>
  <c r="X260" i="17"/>
  <c r="AA260" i="17" s="1"/>
  <c r="AB260" i="17" s="1"/>
  <c r="V275" i="17"/>
  <c r="W275" i="17" s="1"/>
  <c r="V272" i="17"/>
  <c r="W272" i="17" s="1"/>
  <c r="AB272" i="17" s="1"/>
  <c r="V266" i="17"/>
  <c r="W266" i="17" s="1"/>
  <c r="V263" i="17"/>
  <c r="W263" i="17" s="1"/>
  <c r="V257" i="17"/>
  <c r="W257" i="17" s="1"/>
  <c r="V254" i="17"/>
  <c r="W254" i="17" s="1"/>
  <c r="AB254" i="17" s="1"/>
  <c r="X253" i="17"/>
  <c r="AA253" i="17" s="1"/>
  <c r="AB253" i="17" s="1"/>
  <c r="V251" i="17"/>
  <c r="W251" i="17" s="1"/>
  <c r="X250" i="17"/>
  <c r="AA250" i="17" s="1"/>
  <c r="AB250" i="17" s="1"/>
  <c r="AA318" i="37"/>
  <c r="AD318" i="37" s="1"/>
  <c r="AT318" i="37"/>
  <c r="AV318" i="37" s="1"/>
  <c r="AT326" i="37"/>
  <c r="AV326" i="37" s="1"/>
  <c r="AV313" i="37"/>
  <c r="AV319" i="37"/>
  <c r="AV336" i="37"/>
  <c r="AV330" i="37"/>
  <c r="AV338" i="37"/>
  <c r="AV320" i="37"/>
  <c r="AA324" i="37"/>
  <c r="AD324" i="37" s="1"/>
  <c r="AT324" i="37"/>
  <c r="AV324" i="37" s="1"/>
  <c r="AA316" i="37"/>
  <c r="AD316" i="37" s="1"/>
  <c r="AT317" i="37"/>
  <c r="AV317" i="37" s="1"/>
  <c r="AT323" i="37"/>
  <c r="AV323" i="37" s="1"/>
  <c r="AT329" i="37"/>
  <c r="AV329" i="37" s="1"/>
  <c r="AA334" i="37"/>
  <c r="AD334" i="37" s="1"/>
  <c r="AA340" i="37"/>
  <c r="AD340" i="37" s="1"/>
  <c r="AT341" i="37"/>
  <c r="AT322" i="37"/>
  <c r="AV322" i="37" s="1"/>
  <c r="AT328" i="37"/>
  <c r="AV328" i="37" s="1"/>
  <c r="AT334" i="37"/>
  <c r="AV334" i="37" s="1"/>
  <c r="AT340" i="37"/>
  <c r="AV340" i="37" s="1"/>
  <c r="AA320" i="37"/>
  <c r="AD320" i="37" s="1"/>
  <c r="AA338" i="37"/>
  <c r="AD338" i="37" s="1"/>
  <c r="AT316" i="37"/>
  <c r="AV316" i="37" s="1"/>
  <c r="N15" i="7"/>
  <c r="AF311" i="37" l="1"/>
  <c r="AT311" i="37" s="1"/>
  <c r="AE311" i="37"/>
  <c r="AC311" i="37"/>
  <c r="AB311" i="37"/>
  <c r="AA311" i="37"/>
  <c r="AD311" i="37" s="1"/>
  <c r="Z311" i="37"/>
  <c r="I311" i="37"/>
  <c r="H311" i="37"/>
  <c r="G311" i="37"/>
  <c r="F311" i="37"/>
  <c r="AS311" i="37" s="1"/>
  <c r="E311" i="37"/>
  <c r="AU311" i="37" s="1"/>
  <c r="AF310" i="37"/>
  <c r="AT310" i="37" s="1"/>
  <c r="AE310" i="37"/>
  <c r="AC310" i="37"/>
  <c r="AB310" i="37"/>
  <c r="AA310" i="37"/>
  <c r="AD310" i="37" s="1"/>
  <c r="Z310" i="37"/>
  <c r="I310" i="37"/>
  <c r="H310" i="37"/>
  <c r="G310" i="37"/>
  <c r="F310" i="37"/>
  <c r="AS310" i="37" s="1"/>
  <c r="E310" i="37"/>
  <c r="AU310" i="37" s="1"/>
  <c r="AF309" i="37"/>
  <c r="AT309" i="37" s="1"/>
  <c r="AE309" i="37"/>
  <c r="AC309" i="37"/>
  <c r="Z309" i="37"/>
  <c r="AB309" i="37" s="1"/>
  <c r="I309" i="37"/>
  <c r="H309" i="37"/>
  <c r="G309" i="37"/>
  <c r="F309" i="37"/>
  <c r="AS309" i="37" s="1"/>
  <c r="AA309" i="37" s="1"/>
  <c r="AD309" i="37" s="1"/>
  <c r="E309" i="37"/>
  <c r="AU309" i="37" s="1"/>
  <c r="AF308" i="37"/>
  <c r="AE308" i="37"/>
  <c r="AC308" i="37"/>
  <c r="Z308" i="37"/>
  <c r="AB308" i="37" s="1"/>
  <c r="I308" i="37"/>
  <c r="H308" i="37"/>
  <c r="G308" i="37"/>
  <c r="F308" i="37"/>
  <c r="AS308" i="37" s="1"/>
  <c r="E308" i="37"/>
  <c r="AU308" i="37" s="1"/>
  <c r="AF307" i="37"/>
  <c r="AT307" i="37" s="1"/>
  <c r="AE307" i="37"/>
  <c r="AC307" i="37"/>
  <c r="Z307" i="37"/>
  <c r="AB307" i="37" s="1"/>
  <c r="I307" i="37"/>
  <c r="H307" i="37"/>
  <c r="G307" i="37"/>
  <c r="F307" i="37"/>
  <c r="AS307" i="37" s="1"/>
  <c r="E307" i="37"/>
  <c r="AU307" i="37" s="1"/>
  <c r="AF306" i="37"/>
  <c r="AT306" i="37" s="1"/>
  <c r="AE306" i="37"/>
  <c r="AC306" i="37"/>
  <c r="AB306" i="37"/>
  <c r="AA306" i="37"/>
  <c r="AD306" i="37" s="1"/>
  <c r="Z306" i="37"/>
  <c r="I306" i="37"/>
  <c r="H306" i="37"/>
  <c r="G306" i="37"/>
  <c r="F306" i="37"/>
  <c r="AS306" i="37" s="1"/>
  <c r="E306" i="37"/>
  <c r="AU306" i="37" s="1"/>
  <c r="AF305" i="37"/>
  <c r="AT305" i="37" s="1"/>
  <c r="AE305" i="37"/>
  <c r="AC305" i="37"/>
  <c r="Z305" i="37"/>
  <c r="AB305" i="37" s="1"/>
  <c r="I305" i="37"/>
  <c r="H305" i="37"/>
  <c r="G305" i="37"/>
  <c r="F305" i="37"/>
  <c r="AS305" i="37" s="1"/>
  <c r="E305" i="37"/>
  <c r="AU305" i="37" s="1"/>
  <c r="AT304" i="37"/>
  <c r="AF304" i="37"/>
  <c r="AA304" i="37" s="1"/>
  <c r="AD304" i="37" s="1"/>
  <c r="AE304" i="37"/>
  <c r="AC304" i="37"/>
  <c r="AB304" i="37"/>
  <c r="Z304" i="37"/>
  <c r="I304" i="37"/>
  <c r="H304" i="37"/>
  <c r="G304" i="37"/>
  <c r="F304" i="37"/>
  <c r="AS304" i="37" s="1"/>
  <c r="E304" i="37"/>
  <c r="AU304" i="37" s="1"/>
  <c r="AF303" i="37"/>
  <c r="AT303" i="37" s="1"/>
  <c r="AE303" i="37"/>
  <c r="AC303" i="37"/>
  <c r="Z303" i="37"/>
  <c r="AB303" i="37" s="1"/>
  <c r="I303" i="37"/>
  <c r="H303" i="37"/>
  <c r="G303" i="37"/>
  <c r="F303" i="37"/>
  <c r="AS303" i="37" s="1"/>
  <c r="AA303" i="37" s="1"/>
  <c r="AD303" i="37" s="1"/>
  <c r="E303" i="37"/>
  <c r="AU303" i="37" s="1"/>
  <c r="AF302" i="37"/>
  <c r="AE302" i="37"/>
  <c r="AC302" i="37"/>
  <c r="Z302" i="37"/>
  <c r="AB302" i="37" s="1"/>
  <c r="I302" i="37"/>
  <c r="H302" i="37"/>
  <c r="G302" i="37"/>
  <c r="F302" i="37"/>
  <c r="AS302" i="37" s="1"/>
  <c r="E302" i="37"/>
  <c r="AU302" i="37" s="1"/>
  <c r="AF301" i="37"/>
  <c r="AE301" i="37"/>
  <c r="AC301" i="37"/>
  <c r="AB301" i="37"/>
  <c r="AA301" i="37"/>
  <c r="AD301" i="37" s="1"/>
  <c r="Z301" i="37"/>
  <c r="I301" i="37"/>
  <c r="H301" i="37"/>
  <c r="G301" i="37"/>
  <c r="F301" i="37"/>
  <c r="AS301" i="37" s="1"/>
  <c r="E301" i="37"/>
  <c r="AU301" i="37" s="1"/>
  <c r="AF300" i="37"/>
  <c r="AT300" i="37" s="1"/>
  <c r="AE300" i="37"/>
  <c r="AC300" i="37"/>
  <c r="Z300" i="37"/>
  <c r="AB300" i="37" s="1"/>
  <c r="I300" i="37"/>
  <c r="H300" i="37"/>
  <c r="G300" i="37"/>
  <c r="F300" i="37"/>
  <c r="AS300" i="37" s="1"/>
  <c r="E300" i="37"/>
  <c r="AU300" i="37" s="1"/>
  <c r="AF299" i="37"/>
  <c r="AT299" i="37" s="1"/>
  <c r="AE299" i="37"/>
  <c r="AC299" i="37"/>
  <c r="AB299" i="37"/>
  <c r="AA299" i="37"/>
  <c r="AD299" i="37" s="1"/>
  <c r="Z299" i="37"/>
  <c r="I299" i="37"/>
  <c r="H299" i="37"/>
  <c r="G299" i="37"/>
  <c r="F299" i="37"/>
  <c r="AS299" i="37" s="1"/>
  <c r="E299" i="37"/>
  <c r="AU299" i="37" s="1"/>
  <c r="AF298" i="37"/>
  <c r="AE298" i="37"/>
  <c r="AD298" i="37"/>
  <c r="AC298" i="37"/>
  <c r="AB298" i="37"/>
  <c r="AA298" i="37"/>
  <c r="Z298" i="37"/>
  <c r="I298" i="37"/>
  <c r="H298" i="37"/>
  <c r="G298" i="37"/>
  <c r="F298" i="37"/>
  <c r="AS298" i="37" s="1"/>
  <c r="E298" i="37"/>
  <c r="AU298" i="37" s="1"/>
  <c r="AF297" i="37"/>
  <c r="AE297" i="37"/>
  <c r="AC297" i="37"/>
  <c r="AB297" i="37"/>
  <c r="AA297" i="37"/>
  <c r="AD297" i="37" s="1"/>
  <c r="Z297" i="37"/>
  <c r="I297" i="37"/>
  <c r="H297" i="37"/>
  <c r="G297" i="37"/>
  <c r="F297" i="37"/>
  <c r="AS297" i="37" s="1"/>
  <c r="E297" i="37"/>
  <c r="AU297" i="37" s="1"/>
  <c r="AF296" i="37"/>
  <c r="AE296" i="37"/>
  <c r="AC296" i="37"/>
  <c r="Z296" i="37"/>
  <c r="AB296" i="37" s="1"/>
  <c r="I296" i="37"/>
  <c r="H296" i="37"/>
  <c r="G296" i="37"/>
  <c r="F296" i="37"/>
  <c r="AS296" i="37" s="1"/>
  <c r="E296" i="37"/>
  <c r="AU296" i="37" s="1"/>
  <c r="AF295" i="37"/>
  <c r="AE295" i="37"/>
  <c r="AC295" i="37"/>
  <c r="AB295" i="37"/>
  <c r="AA295" i="37"/>
  <c r="AD295" i="37" s="1"/>
  <c r="Z295" i="37"/>
  <c r="I295" i="37"/>
  <c r="H295" i="37"/>
  <c r="G295" i="37"/>
  <c r="F295" i="37"/>
  <c r="AS295" i="37" s="1"/>
  <c r="AT295" i="37" s="1"/>
  <c r="E295" i="37"/>
  <c r="AU295" i="37" s="1"/>
  <c r="AF294" i="37"/>
  <c r="AE294" i="37"/>
  <c r="AC294" i="37"/>
  <c r="AB294" i="37"/>
  <c r="AA294" i="37"/>
  <c r="AD294" i="37" s="1"/>
  <c r="Z294" i="37"/>
  <c r="I294" i="37"/>
  <c r="H294" i="37"/>
  <c r="G294" i="37"/>
  <c r="F294" i="37"/>
  <c r="AS294" i="37" s="1"/>
  <c r="E294" i="37"/>
  <c r="AU294" i="37" s="1"/>
  <c r="AF293" i="37"/>
  <c r="AE293" i="37"/>
  <c r="AC293" i="37"/>
  <c r="Z293" i="37"/>
  <c r="AB293" i="37" s="1"/>
  <c r="I293" i="37"/>
  <c r="H293" i="37"/>
  <c r="G293" i="37"/>
  <c r="F293" i="37"/>
  <c r="AS293" i="37" s="1"/>
  <c r="E293" i="37"/>
  <c r="AU293" i="37" s="1"/>
  <c r="AF292" i="37"/>
  <c r="AE292" i="37"/>
  <c r="AC292" i="37"/>
  <c r="AB292" i="37"/>
  <c r="AA292" i="37"/>
  <c r="AD292" i="37" s="1"/>
  <c r="Z292" i="37"/>
  <c r="I292" i="37"/>
  <c r="H292" i="37"/>
  <c r="G292" i="37"/>
  <c r="F292" i="37"/>
  <c r="AS292" i="37" s="1"/>
  <c r="E292" i="37"/>
  <c r="AU292" i="37" s="1"/>
  <c r="AF291" i="37"/>
  <c r="AE291" i="37"/>
  <c r="AC291" i="37"/>
  <c r="AB291" i="37"/>
  <c r="AA291" i="37"/>
  <c r="AD291" i="37" s="1"/>
  <c r="Z291" i="37"/>
  <c r="I291" i="37"/>
  <c r="H291" i="37"/>
  <c r="G291" i="37"/>
  <c r="F291" i="37"/>
  <c r="AS291" i="37" s="1"/>
  <c r="AT291" i="37" s="1"/>
  <c r="E291" i="37"/>
  <c r="AU291" i="37" s="1"/>
  <c r="AF290" i="37"/>
  <c r="AE290" i="37"/>
  <c r="AC290" i="37"/>
  <c r="Z290" i="37"/>
  <c r="AB290" i="37" s="1"/>
  <c r="I290" i="37"/>
  <c r="H290" i="37"/>
  <c r="G290" i="37"/>
  <c r="F290" i="37"/>
  <c r="AS290" i="37" s="1"/>
  <c r="E290" i="37"/>
  <c r="AU290" i="37" s="1"/>
  <c r="AF289" i="37"/>
  <c r="AE289" i="37"/>
  <c r="AC289" i="37"/>
  <c r="Z289" i="37"/>
  <c r="AB289" i="37" s="1"/>
  <c r="I289" i="37"/>
  <c r="H289" i="37"/>
  <c r="G289" i="37"/>
  <c r="F289" i="37"/>
  <c r="AS289" i="37" s="1"/>
  <c r="E289" i="37"/>
  <c r="AU289" i="37" s="1"/>
  <c r="AF288" i="37"/>
  <c r="AE288" i="37"/>
  <c r="AC288" i="37"/>
  <c r="AB288" i="37"/>
  <c r="AA288" i="37"/>
  <c r="AD288" i="37" s="1"/>
  <c r="Z288" i="37"/>
  <c r="I288" i="37"/>
  <c r="H288" i="37"/>
  <c r="G288" i="37"/>
  <c r="F288" i="37"/>
  <c r="AS288" i="37" s="1"/>
  <c r="E288" i="37"/>
  <c r="AU288" i="37" s="1"/>
  <c r="AF287" i="37"/>
  <c r="AE287" i="37"/>
  <c r="AC287" i="37"/>
  <c r="Z287" i="37"/>
  <c r="AB287" i="37" s="1"/>
  <c r="I287" i="37"/>
  <c r="H287" i="37"/>
  <c r="G287" i="37"/>
  <c r="F287" i="37"/>
  <c r="AS287" i="37" s="1"/>
  <c r="E287" i="37"/>
  <c r="AU287" i="37" s="1"/>
  <c r="AF286" i="37"/>
  <c r="AE286" i="37"/>
  <c r="AC286" i="37"/>
  <c r="AB286" i="37"/>
  <c r="AA286" i="37"/>
  <c r="AD286" i="37" s="1"/>
  <c r="Z286" i="37"/>
  <c r="I286" i="37"/>
  <c r="H286" i="37"/>
  <c r="G286" i="37"/>
  <c r="F286" i="37"/>
  <c r="AS286" i="37" s="1"/>
  <c r="E286" i="37"/>
  <c r="AU286" i="37" s="1"/>
  <c r="AF285" i="37"/>
  <c r="AE285" i="37"/>
  <c r="AC285" i="37"/>
  <c r="Z285" i="37"/>
  <c r="AB285" i="37" s="1"/>
  <c r="I285" i="37"/>
  <c r="H285" i="37"/>
  <c r="G285" i="37"/>
  <c r="F285" i="37"/>
  <c r="AS285" i="37" s="1"/>
  <c r="E285" i="37"/>
  <c r="AU285" i="37" s="1"/>
  <c r="AF284" i="37"/>
  <c r="AE284" i="37"/>
  <c r="AC284" i="37"/>
  <c r="AB284" i="37"/>
  <c r="AA284" i="37"/>
  <c r="AD284" i="37" s="1"/>
  <c r="Z284" i="37"/>
  <c r="I284" i="37"/>
  <c r="H284" i="37"/>
  <c r="G284" i="37"/>
  <c r="F284" i="37"/>
  <c r="AS284" i="37" s="1"/>
  <c r="E284" i="37"/>
  <c r="AU284" i="37" s="1"/>
  <c r="AF283" i="37"/>
  <c r="AE283" i="37"/>
  <c r="AC283" i="37"/>
  <c r="AB283" i="37"/>
  <c r="AA283" i="37"/>
  <c r="AD283" i="37" s="1"/>
  <c r="Z283" i="37"/>
  <c r="I283" i="37"/>
  <c r="H283" i="37"/>
  <c r="G283" i="37"/>
  <c r="F283" i="37"/>
  <c r="AS283" i="37" s="1"/>
  <c r="E283" i="37"/>
  <c r="AU283" i="37" s="1"/>
  <c r="AF282" i="37"/>
  <c r="AE282" i="37"/>
  <c r="AC282" i="37"/>
  <c r="AB282" i="37"/>
  <c r="AA282" i="37"/>
  <c r="AD282" i="37" s="1"/>
  <c r="Z282" i="37"/>
  <c r="I282" i="37"/>
  <c r="H282" i="37"/>
  <c r="G282" i="37"/>
  <c r="F282" i="37"/>
  <c r="AS282" i="37" s="1"/>
  <c r="E282" i="37"/>
  <c r="AU282" i="37" s="1"/>
  <c r="A282" i="37"/>
  <c r="AF281" i="37"/>
  <c r="AE281" i="37"/>
  <c r="AC281" i="37"/>
  <c r="AB281" i="37"/>
  <c r="AA281" i="37"/>
  <c r="AD281" i="37" s="1"/>
  <c r="Z281" i="37"/>
  <c r="I281" i="37"/>
  <c r="H281" i="37"/>
  <c r="G281" i="37"/>
  <c r="F281" i="37"/>
  <c r="AS281" i="37" s="1"/>
  <c r="E281" i="37"/>
  <c r="AU281" i="37" s="1"/>
  <c r="AV310" i="37" l="1"/>
  <c r="AT287" i="37"/>
  <c r="AV287" i="37" s="1"/>
  <c r="AA285" i="37"/>
  <c r="AD285" i="37" s="1"/>
  <c r="AT283" i="37"/>
  <c r="AV283" i="37" s="1"/>
  <c r="AT289" i="37"/>
  <c r="AV289" i="37" s="1"/>
  <c r="AA289" i="37"/>
  <c r="AD289" i="37" s="1"/>
  <c r="AT285" i="37"/>
  <c r="AT297" i="37"/>
  <c r="AA307" i="37"/>
  <c r="AD307" i="37" s="1"/>
  <c r="AT282" i="37"/>
  <c r="AV282" i="37" s="1"/>
  <c r="AT294" i="37"/>
  <c r="AV294" i="37" s="1"/>
  <c r="AT301" i="37"/>
  <c r="AV301" i="37" s="1"/>
  <c r="A283" i="37"/>
  <c r="A282" i="17"/>
  <c r="AT286" i="37"/>
  <c r="AV286" i="37" s="1"/>
  <c r="AT281" i="37"/>
  <c r="AV281" i="37" s="1"/>
  <c r="AT288" i="37"/>
  <c r="AV288" i="37" s="1"/>
  <c r="AV291" i="37"/>
  <c r="AV303" i="37"/>
  <c r="AV309" i="37"/>
  <c r="AV307" i="37"/>
  <c r="AV304" i="37"/>
  <c r="AV300" i="37"/>
  <c r="AV306" i="37"/>
  <c r="AT292" i="37"/>
  <c r="AV292" i="37" s="1"/>
  <c r="AT293" i="37"/>
  <c r="AV293" i="37" s="1"/>
  <c r="AV285" i="37"/>
  <c r="AV295" i="37"/>
  <c r="AV297" i="37"/>
  <c r="AT298" i="37"/>
  <c r="AV298" i="37" s="1"/>
  <c r="AA290" i="37"/>
  <c r="AD290" i="37" s="1"/>
  <c r="AA296" i="37"/>
  <c r="AD296" i="37" s="1"/>
  <c r="AV299" i="37"/>
  <c r="AA302" i="37"/>
  <c r="AD302" i="37" s="1"/>
  <c r="AV305" i="37"/>
  <c r="AA308" i="37"/>
  <c r="AD308" i="37" s="1"/>
  <c r="AV311" i="37"/>
  <c r="AT290" i="37"/>
  <c r="AV290" i="37" s="1"/>
  <c r="AT296" i="37"/>
  <c r="AV296" i="37" s="1"/>
  <c r="AT302" i="37"/>
  <c r="AV302" i="37" s="1"/>
  <c r="AT308" i="37"/>
  <c r="AV308" i="37" s="1"/>
  <c r="AT284" i="37"/>
  <c r="AV284" i="37" s="1"/>
  <c r="AA300" i="37"/>
  <c r="AD300" i="37" s="1"/>
  <c r="AA287" i="37"/>
  <c r="AD287" i="37" s="1"/>
  <c r="AA293" i="37"/>
  <c r="AD293" i="37" s="1"/>
  <c r="AA305" i="37"/>
  <c r="AD305" i="37" s="1"/>
  <c r="B244" i="17"/>
  <c r="C244" i="17"/>
  <c r="V244" i="17" s="1"/>
  <c r="W244" i="17" s="1"/>
  <c r="D244" i="17"/>
  <c r="E244" i="17"/>
  <c r="F244" i="17"/>
  <c r="G244" i="17"/>
  <c r="H244" i="17"/>
  <c r="I244" i="17"/>
  <c r="J244" i="17"/>
  <c r="K244" i="17"/>
  <c r="L244" i="17"/>
  <c r="M244" i="17"/>
  <c r="N244" i="17"/>
  <c r="O244" i="17"/>
  <c r="P244" i="17"/>
  <c r="Q244" i="17"/>
  <c r="R244" i="17"/>
  <c r="S244" i="17"/>
  <c r="T244" i="17"/>
  <c r="U244" i="17"/>
  <c r="B245" i="17"/>
  <c r="C245" i="17"/>
  <c r="X245" i="17" s="1"/>
  <c r="AA245" i="17" s="1"/>
  <c r="D245" i="17"/>
  <c r="E245" i="17"/>
  <c r="F245" i="17"/>
  <c r="G245" i="17"/>
  <c r="H245" i="17"/>
  <c r="I245" i="17"/>
  <c r="J245" i="17"/>
  <c r="K245" i="17"/>
  <c r="L245" i="17"/>
  <c r="M245" i="17"/>
  <c r="N245" i="17"/>
  <c r="O245" i="17"/>
  <c r="P245" i="17"/>
  <c r="Q245" i="17"/>
  <c r="R245" i="17"/>
  <c r="S245" i="17"/>
  <c r="T245" i="17"/>
  <c r="U245" i="17"/>
  <c r="B246" i="17"/>
  <c r="C246" i="17"/>
  <c r="V246" i="17" s="1"/>
  <c r="W246" i="17" s="1"/>
  <c r="D246" i="17"/>
  <c r="E246" i="17"/>
  <c r="F246" i="17"/>
  <c r="G246" i="17"/>
  <c r="H246" i="17"/>
  <c r="I246" i="17"/>
  <c r="J246" i="17"/>
  <c r="K246" i="17"/>
  <c r="L246" i="17"/>
  <c r="M246" i="17"/>
  <c r="N246" i="17"/>
  <c r="O246" i="17"/>
  <c r="P246" i="17"/>
  <c r="Q246" i="17"/>
  <c r="R246" i="17"/>
  <c r="S246" i="17"/>
  <c r="T246" i="17"/>
  <c r="U246" i="17"/>
  <c r="B247" i="17"/>
  <c r="C247" i="17"/>
  <c r="X247" i="17" s="1"/>
  <c r="AA247" i="17" s="1"/>
  <c r="D247" i="17"/>
  <c r="E247" i="17"/>
  <c r="F247" i="17"/>
  <c r="G247" i="17"/>
  <c r="H247" i="17"/>
  <c r="I247" i="17"/>
  <c r="J247" i="17"/>
  <c r="K247" i="17"/>
  <c r="L247" i="17"/>
  <c r="M247" i="17"/>
  <c r="N247" i="17"/>
  <c r="O247" i="17"/>
  <c r="P247" i="17"/>
  <c r="Q247" i="17"/>
  <c r="R247" i="17"/>
  <c r="S247" i="17"/>
  <c r="T247" i="17"/>
  <c r="U247" i="17"/>
  <c r="B248" i="17"/>
  <c r="C248" i="17"/>
  <c r="X248" i="17" s="1"/>
  <c r="AA248" i="17" s="1"/>
  <c r="AB248" i="17" s="1"/>
  <c r="D248" i="17"/>
  <c r="E248" i="17"/>
  <c r="F248" i="17"/>
  <c r="G248" i="17"/>
  <c r="H248" i="17"/>
  <c r="I248" i="17"/>
  <c r="J248" i="17"/>
  <c r="K248" i="17"/>
  <c r="L248" i="17"/>
  <c r="M248" i="17"/>
  <c r="N248" i="17"/>
  <c r="O248" i="17"/>
  <c r="P248" i="17"/>
  <c r="Q248" i="17"/>
  <c r="R248" i="17"/>
  <c r="S248" i="17"/>
  <c r="T248" i="17"/>
  <c r="U248" i="17"/>
  <c r="B249" i="17"/>
  <c r="C249" i="17"/>
  <c r="X249" i="17" s="1"/>
  <c r="AA249" i="17" s="1"/>
  <c r="AB249" i="17" s="1"/>
  <c r="D249" i="17"/>
  <c r="E249" i="17"/>
  <c r="F249" i="17"/>
  <c r="G249" i="17"/>
  <c r="H249" i="17"/>
  <c r="I249" i="17"/>
  <c r="J249" i="17"/>
  <c r="K249" i="17"/>
  <c r="L249" i="17"/>
  <c r="M249" i="17"/>
  <c r="N249" i="17"/>
  <c r="O249" i="17"/>
  <c r="P249" i="17"/>
  <c r="Q249" i="17"/>
  <c r="R249" i="17"/>
  <c r="S249" i="17"/>
  <c r="T249" i="17"/>
  <c r="U249" i="17"/>
  <c r="A219" i="17"/>
  <c r="B219" i="17"/>
  <c r="C219" i="17"/>
  <c r="V219" i="17" s="1"/>
  <c r="W219" i="17" s="1"/>
  <c r="D219" i="17"/>
  <c r="E219" i="17"/>
  <c r="F219" i="17"/>
  <c r="G219" i="17"/>
  <c r="H219" i="17"/>
  <c r="I219" i="17"/>
  <c r="J219" i="17"/>
  <c r="K219" i="17"/>
  <c r="L219" i="17"/>
  <c r="M219" i="17"/>
  <c r="N219" i="17"/>
  <c r="O219" i="17"/>
  <c r="P219" i="17"/>
  <c r="Q219" i="17"/>
  <c r="R219" i="17"/>
  <c r="S219" i="17"/>
  <c r="T219" i="17"/>
  <c r="U219" i="17"/>
  <c r="B220" i="17"/>
  <c r="C220" i="17"/>
  <c r="X220" i="17" s="1"/>
  <c r="AA220" i="17" s="1"/>
  <c r="AB220" i="17" s="1"/>
  <c r="D220" i="17"/>
  <c r="E220" i="17"/>
  <c r="F220" i="17"/>
  <c r="G220" i="17"/>
  <c r="H220" i="17"/>
  <c r="I220" i="17"/>
  <c r="J220" i="17"/>
  <c r="K220" i="17"/>
  <c r="L220" i="17"/>
  <c r="M220" i="17"/>
  <c r="N220" i="17"/>
  <c r="O220" i="17"/>
  <c r="P220" i="17"/>
  <c r="Q220" i="17"/>
  <c r="R220" i="17"/>
  <c r="S220" i="17"/>
  <c r="T220" i="17"/>
  <c r="U220" i="17"/>
  <c r="B221" i="17"/>
  <c r="C221" i="17"/>
  <c r="V221" i="17" s="1"/>
  <c r="W221" i="17" s="1"/>
  <c r="D221" i="17"/>
  <c r="E221" i="17"/>
  <c r="F221" i="17"/>
  <c r="G221" i="17"/>
  <c r="H221" i="17"/>
  <c r="I221" i="17"/>
  <c r="J221" i="17"/>
  <c r="K221" i="17"/>
  <c r="L221" i="17"/>
  <c r="M221" i="17"/>
  <c r="N221" i="17"/>
  <c r="O221" i="17"/>
  <c r="P221" i="17"/>
  <c r="Q221" i="17"/>
  <c r="R221" i="17"/>
  <c r="S221" i="17"/>
  <c r="T221" i="17"/>
  <c r="U221" i="17"/>
  <c r="B222" i="17"/>
  <c r="C222" i="17"/>
  <c r="V222" i="17" s="1"/>
  <c r="W222" i="17" s="1"/>
  <c r="D222" i="17"/>
  <c r="E222" i="17"/>
  <c r="F222" i="17"/>
  <c r="G222" i="17"/>
  <c r="H222" i="17"/>
  <c r="I222" i="17"/>
  <c r="J222" i="17"/>
  <c r="K222" i="17"/>
  <c r="L222" i="17"/>
  <c r="M222" i="17"/>
  <c r="N222" i="17"/>
  <c r="O222" i="17"/>
  <c r="P222" i="17"/>
  <c r="Q222" i="17"/>
  <c r="R222" i="17"/>
  <c r="S222" i="17"/>
  <c r="T222" i="17"/>
  <c r="U222" i="17"/>
  <c r="B223" i="17"/>
  <c r="C223" i="17"/>
  <c r="X223" i="17" s="1"/>
  <c r="AA223" i="17" s="1"/>
  <c r="D223" i="17"/>
  <c r="E223" i="17"/>
  <c r="F223" i="17"/>
  <c r="G223" i="17"/>
  <c r="H223" i="17"/>
  <c r="I223" i="17"/>
  <c r="J223" i="17"/>
  <c r="K223" i="17"/>
  <c r="L223" i="17"/>
  <c r="M223" i="17"/>
  <c r="N223" i="17"/>
  <c r="O223" i="17"/>
  <c r="P223" i="17"/>
  <c r="Q223" i="17"/>
  <c r="R223" i="17"/>
  <c r="S223" i="17"/>
  <c r="T223" i="17"/>
  <c r="U223" i="17"/>
  <c r="B224" i="17"/>
  <c r="C224" i="17"/>
  <c r="V224" i="17" s="1"/>
  <c r="W224" i="17" s="1"/>
  <c r="D224" i="17"/>
  <c r="E224" i="17"/>
  <c r="F224" i="17"/>
  <c r="G224" i="17"/>
  <c r="H224" i="17"/>
  <c r="I224" i="17"/>
  <c r="J224" i="17"/>
  <c r="K224" i="17"/>
  <c r="L224" i="17"/>
  <c r="M224" i="17"/>
  <c r="N224" i="17"/>
  <c r="O224" i="17"/>
  <c r="P224" i="17"/>
  <c r="Q224" i="17"/>
  <c r="R224" i="17"/>
  <c r="S224" i="17"/>
  <c r="T224" i="17"/>
  <c r="U224" i="17"/>
  <c r="B225" i="17"/>
  <c r="C225" i="17"/>
  <c r="V225" i="17" s="1"/>
  <c r="W225" i="17" s="1"/>
  <c r="D225" i="17"/>
  <c r="E225" i="17"/>
  <c r="F225" i="17"/>
  <c r="G225" i="17"/>
  <c r="H225" i="17"/>
  <c r="I225" i="17"/>
  <c r="J225" i="17"/>
  <c r="K225" i="17"/>
  <c r="L225" i="17"/>
  <c r="M225" i="17"/>
  <c r="N225" i="17"/>
  <c r="O225" i="17"/>
  <c r="P225" i="17"/>
  <c r="Q225" i="17"/>
  <c r="R225" i="17"/>
  <c r="S225" i="17"/>
  <c r="T225" i="17"/>
  <c r="U225" i="17"/>
  <c r="B226" i="17"/>
  <c r="C226" i="17"/>
  <c r="X226" i="17" s="1"/>
  <c r="AA226" i="17" s="1"/>
  <c r="AB226" i="17" s="1"/>
  <c r="D226" i="17"/>
  <c r="E226" i="17"/>
  <c r="F226" i="17"/>
  <c r="G226" i="17"/>
  <c r="H226" i="17"/>
  <c r="I226" i="17"/>
  <c r="J226" i="17"/>
  <c r="K226" i="17"/>
  <c r="L226" i="17"/>
  <c r="M226" i="17"/>
  <c r="N226" i="17"/>
  <c r="O226" i="17"/>
  <c r="P226" i="17"/>
  <c r="Q226" i="17"/>
  <c r="R226" i="17"/>
  <c r="S226" i="17"/>
  <c r="T226" i="17"/>
  <c r="U226" i="17"/>
  <c r="B227" i="17"/>
  <c r="C227" i="17"/>
  <c r="V227" i="17" s="1"/>
  <c r="W227" i="17" s="1"/>
  <c r="D227" i="17"/>
  <c r="E227" i="17"/>
  <c r="F227" i="17"/>
  <c r="G227" i="17"/>
  <c r="H227" i="17"/>
  <c r="I227" i="17"/>
  <c r="J227" i="17"/>
  <c r="K227" i="17"/>
  <c r="L227" i="17"/>
  <c r="M227" i="17"/>
  <c r="N227" i="17"/>
  <c r="O227" i="17"/>
  <c r="P227" i="17"/>
  <c r="Q227" i="17"/>
  <c r="R227" i="17"/>
  <c r="S227" i="17"/>
  <c r="T227" i="17"/>
  <c r="U227" i="17"/>
  <c r="B228" i="17"/>
  <c r="C228" i="17"/>
  <c r="V228" i="17" s="1"/>
  <c r="W228" i="17" s="1"/>
  <c r="D228" i="17"/>
  <c r="E228" i="17"/>
  <c r="F228" i="17"/>
  <c r="G228" i="17"/>
  <c r="H228" i="17"/>
  <c r="I228" i="17"/>
  <c r="J228" i="17"/>
  <c r="K228" i="17"/>
  <c r="L228" i="17"/>
  <c r="M228" i="17"/>
  <c r="N228" i="17"/>
  <c r="O228" i="17"/>
  <c r="P228" i="17"/>
  <c r="Q228" i="17"/>
  <c r="R228" i="17"/>
  <c r="S228" i="17"/>
  <c r="T228" i="17"/>
  <c r="U228" i="17"/>
  <c r="B229" i="17"/>
  <c r="C229" i="17"/>
  <c r="X229" i="17" s="1"/>
  <c r="AA229" i="17" s="1"/>
  <c r="AB229" i="17" s="1"/>
  <c r="D229" i="17"/>
  <c r="E229" i="17"/>
  <c r="F229" i="17"/>
  <c r="G229" i="17"/>
  <c r="H229" i="17"/>
  <c r="I229" i="17"/>
  <c r="J229" i="17"/>
  <c r="K229" i="17"/>
  <c r="L229" i="17"/>
  <c r="M229" i="17"/>
  <c r="N229" i="17"/>
  <c r="O229" i="17"/>
  <c r="P229" i="17"/>
  <c r="Q229" i="17"/>
  <c r="R229" i="17"/>
  <c r="S229" i="17"/>
  <c r="T229" i="17"/>
  <c r="U229" i="17"/>
  <c r="B230" i="17"/>
  <c r="C230" i="17"/>
  <c r="V230" i="17" s="1"/>
  <c r="W230" i="17" s="1"/>
  <c r="D230" i="17"/>
  <c r="E230" i="17"/>
  <c r="F230" i="17"/>
  <c r="G230" i="17"/>
  <c r="H230" i="17"/>
  <c r="I230" i="17"/>
  <c r="J230" i="17"/>
  <c r="K230" i="17"/>
  <c r="L230" i="17"/>
  <c r="M230" i="17"/>
  <c r="N230" i="17"/>
  <c r="O230" i="17"/>
  <c r="P230" i="17"/>
  <c r="Q230" i="17"/>
  <c r="R230" i="17"/>
  <c r="S230" i="17"/>
  <c r="T230" i="17"/>
  <c r="U230" i="17"/>
  <c r="B231" i="17"/>
  <c r="C231" i="17"/>
  <c r="V231" i="17" s="1"/>
  <c r="W231" i="17" s="1"/>
  <c r="D231" i="17"/>
  <c r="E231" i="17"/>
  <c r="F231" i="17"/>
  <c r="G231" i="17"/>
  <c r="H231" i="17"/>
  <c r="I231" i="17"/>
  <c r="J231" i="17"/>
  <c r="K231" i="17"/>
  <c r="L231" i="17"/>
  <c r="M231" i="17"/>
  <c r="N231" i="17"/>
  <c r="O231" i="17"/>
  <c r="P231" i="17"/>
  <c r="Q231" i="17"/>
  <c r="R231" i="17"/>
  <c r="S231" i="17"/>
  <c r="T231" i="17"/>
  <c r="U231" i="17"/>
  <c r="B232" i="17"/>
  <c r="C232" i="17"/>
  <c r="X232" i="17" s="1"/>
  <c r="AA232" i="17" s="1"/>
  <c r="AB232" i="17" s="1"/>
  <c r="D232" i="17"/>
  <c r="E232" i="17"/>
  <c r="F232" i="17"/>
  <c r="G232" i="17"/>
  <c r="H232" i="17"/>
  <c r="I232" i="17"/>
  <c r="J232" i="17"/>
  <c r="K232" i="17"/>
  <c r="L232" i="17"/>
  <c r="M232" i="17"/>
  <c r="N232" i="17"/>
  <c r="O232" i="17"/>
  <c r="P232" i="17"/>
  <c r="Q232" i="17"/>
  <c r="R232" i="17"/>
  <c r="S232" i="17"/>
  <c r="T232" i="17"/>
  <c r="U232" i="17"/>
  <c r="B233" i="17"/>
  <c r="C233" i="17"/>
  <c r="V233" i="17" s="1"/>
  <c r="W233" i="17" s="1"/>
  <c r="D233" i="17"/>
  <c r="E233" i="17"/>
  <c r="F233" i="17"/>
  <c r="G233" i="17"/>
  <c r="H233" i="17"/>
  <c r="I233" i="17"/>
  <c r="J233" i="17"/>
  <c r="K233" i="17"/>
  <c r="L233" i="17"/>
  <c r="M233" i="17"/>
  <c r="N233" i="17"/>
  <c r="O233" i="17"/>
  <c r="P233" i="17"/>
  <c r="Q233" i="17"/>
  <c r="R233" i="17"/>
  <c r="S233" i="17"/>
  <c r="T233" i="17"/>
  <c r="U233" i="17"/>
  <c r="B234" i="17"/>
  <c r="C234" i="17"/>
  <c r="V234" i="17" s="1"/>
  <c r="W234" i="17" s="1"/>
  <c r="D234" i="17"/>
  <c r="E234" i="17"/>
  <c r="F234" i="17"/>
  <c r="G234" i="17"/>
  <c r="H234" i="17"/>
  <c r="I234" i="17"/>
  <c r="J234" i="17"/>
  <c r="K234" i="17"/>
  <c r="L234" i="17"/>
  <c r="M234" i="17"/>
  <c r="N234" i="17"/>
  <c r="O234" i="17"/>
  <c r="P234" i="17"/>
  <c r="Q234" i="17"/>
  <c r="R234" i="17"/>
  <c r="S234" i="17"/>
  <c r="T234" i="17"/>
  <c r="U234" i="17"/>
  <c r="B235" i="17"/>
  <c r="C235" i="17"/>
  <c r="X235" i="17" s="1"/>
  <c r="AA235" i="17" s="1"/>
  <c r="AB235" i="17" s="1"/>
  <c r="D235" i="17"/>
  <c r="E235" i="17"/>
  <c r="F235" i="17"/>
  <c r="G235" i="17"/>
  <c r="H235" i="17"/>
  <c r="I235" i="17"/>
  <c r="J235" i="17"/>
  <c r="K235" i="17"/>
  <c r="L235" i="17"/>
  <c r="M235" i="17"/>
  <c r="N235" i="17"/>
  <c r="O235" i="17"/>
  <c r="P235" i="17"/>
  <c r="Q235" i="17"/>
  <c r="R235" i="17"/>
  <c r="S235" i="17"/>
  <c r="T235" i="17"/>
  <c r="U235" i="17"/>
  <c r="B236" i="17"/>
  <c r="C236" i="17"/>
  <c r="V236" i="17" s="1"/>
  <c r="W236" i="17" s="1"/>
  <c r="D236" i="17"/>
  <c r="E236" i="17"/>
  <c r="F236" i="17"/>
  <c r="G236" i="17"/>
  <c r="H236" i="17"/>
  <c r="I236" i="17"/>
  <c r="J236" i="17"/>
  <c r="K236" i="17"/>
  <c r="L236" i="17"/>
  <c r="M236" i="17"/>
  <c r="N236" i="17"/>
  <c r="O236" i="17"/>
  <c r="P236" i="17"/>
  <c r="Q236" i="17"/>
  <c r="R236" i="17"/>
  <c r="S236" i="17"/>
  <c r="T236" i="17"/>
  <c r="U236" i="17"/>
  <c r="B237" i="17"/>
  <c r="C237" i="17"/>
  <c r="V237" i="17" s="1"/>
  <c r="W237" i="17" s="1"/>
  <c r="D237" i="17"/>
  <c r="E237" i="17"/>
  <c r="F237" i="17"/>
  <c r="G237" i="17"/>
  <c r="H237" i="17"/>
  <c r="I237" i="17"/>
  <c r="J237" i="17"/>
  <c r="K237" i="17"/>
  <c r="L237" i="17"/>
  <c r="M237" i="17"/>
  <c r="N237" i="17"/>
  <c r="O237" i="17"/>
  <c r="P237" i="17"/>
  <c r="Q237" i="17"/>
  <c r="R237" i="17"/>
  <c r="S237" i="17"/>
  <c r="T237" i="17"/>
  <c r="U237" i="17"/>
  <c r="B238" i="17"/>
  <c r="C238" i="17"/>
  <c r="X238" i="17" s="1"/>
  <c r="AA238" i="17" s="1"/>
  <c r="D238" i="17"/>
  <c r="E238" i="17"/>
  <c r="F238" i="17"/>
  <c r="G238" i="17"/>
  <c r="H238" i="17"/>
  <c r="I238" i="17"/>
  <c r="J238" i="17"/>
  <c r="K238" i="17"/>
  <c r="L238" i="17"/>
  <c r="M238" i="17"/>
  <c r="N238" i="17"/>
  <c r="O238" i="17"/>
  <c r="P238" i="17"/>
  <c r="Q238" i="17"/>
  <c r="R238" i="17"/>
  <c r="S238" i="17"/>
  <c r="T238" i="17"/>
  <c r="U238" i="17"/>
  <c r="B239" i="17"/>
  <c r="C239" i="17"/>
  <c r="V239" i="17" s="1"/>
  <c r="W239" i="17" s="1"/>
  <c r="D239" i="17"/>
  <c r="E239" i="17"/>
  <c r="F239" i="17"/>
  <c r="G239" i="17"/>
  <c r="H239" i="17"/>
  <c r="I239" i="17"/>
  <c r="J239" i="17"/>
  <c r="K239" i="17"/>
  <c r="L239" i="17"/>
  <c r="M239" i="17"/>
  <c r="N239" i="17"/>
  <c r="O239" i="17"/>
  <c r="P239" i="17"/>
  <c r="Q239" i="17"/>
  <c r="R239" i="17"/>
  <c r="S239" i="17"/>
  <c r="T239" i="17"/>
  <c r="U239" i="17"/>
  <c r="B240" i="17"/>
  <c r="C240" i="17"/>
  <c r="V240" i="17" s="1"/>
  <c r="W240" i="17" s="1"/>
  <c r="D240" i="17"/>
  <c r="E240" i="17"/>
  <c r="F240" i="17"/>
  <c r="G240" i="17"/>
  <c r="H240" i="17"/>
  <c r="I240" i="17"/>
  <c r="J240" i="17"/>
  <c r="K240" i="17"/>
  <c r="L240" i="17"/>
  <c r="M240" i="17"/>
  <c r="N240" i="17"/>
  <c r="O240" i="17"/>
  <c r="P240" i="17"/>
  <c r="Q240" i="17"/>
  <c r="R240" i="17"/>
  <c r="S240" i="17"/>
  <c r="T240" i="17"/>
  <c r="U240" i="17"/>
  <c r="B241" i="17"/>
  <c r="C241" i="17"/>
  <c r="X241" i="17" s="1"/>
  <c r="AA241" i="17" s="1"/>
  <c r="D241" i="17"/>
  <c r="E241" i="17"/>
  <c r="F241" i="17"/>
  <c r="G241" i="17"/>
  <c r="H241" i="17"/>
  <c r="I241" i="17"/>
  <c r="J241" i="17"/>
  <c r="K241" i="17"/>
  <c r="L241" i="17"/>
  <c r="M241" i="17"/>
  <c r="N241" i="17"/>
  <c r="O241" i="17"/>
  <c r="P241" i="17"/>
  <c r="Q241" i="17"/>
  <c r="R241" i="17"/>
  <c r="S241" i="17"/>
  <c r="T241" i="17"/>
  <c r="U241" i="17"/>
  <c r="B242" i="17"/>
  <c r="C242" i="17"/>
  <c r="V242" i="17" s="1"/>
  <c r="W242" i="17" s="1"/>
  <c r="D242" i="17"/>
  <c r="E242" i="17"/>
  <c r="F242" i="17"/>
  <c r="G242" i="17"/>
  <c r="H242" i="17"/>
  <c r="I242" i="17"/>
  <c r="J242" i="17"/>
  <c r="K242" i="17"/>
  <c r="L242" i="17"/>
  <c r="M242" i="17"/>
  <c r="N242" i="17"/>
  <c r="O242" i="17"/>
  <c r="P242" i="17"/>
  <c r="Q242" i="17"/>
  <c r="R242" i="17"/>
  <c r="S242" i="17"/>
  <c r="T242" i="17"/>
  <c r="U242" i="17"/>
  <c r="B243" i="17"/>
  <c r="C243" i="17"/>
  <c r="V243" i="17" s="1"/>
  <c r="W243" i="17" s="1"/>
  <c r="D243" i="17"/>
  <c r="E243" i="17"/>
  <c r="F243" i="17"/>
  <c r="G243" i="17"/>
  <c r="H243" i="17"/>
  <c r="I243" i="17"/>
  <c r="J243" i="17"/>
  <c r="K243" i="17"/>
  <c r="L243" i="17"/>
  <c r="M243" i="17"/>
  <c r="N243" i="17"/>
  <c r="O243" i="17"/>
  <c r="P243" i="17"/>
  <c r="Q243" i="17"/>
  <c r="R243" i="17"/>
  <c r="S243" i="17"/>
  <c r="T243" i="17"/>
  <c r="AF280" i="37"/>
  <c r="AT280" i="37" s="1"/>
  <c r="AE280" i="37"/>
  <c r="AC280" i="37"/>
  <c r="AB280" i="37"/>
  <c r="AA280" i="37"/>
  <c r="AD280" i="37" s="1"/>
  <c r="Z280" i="37"/>
  <c r="I280" i="37"/>
  <c r="H280" i="37"/>
  <c r="G280" i="37"/>
  <c r="F280" i="37"/>
  <c r="AS280" i="37" s="1"/>
  <c r="E280" i="37"/>
  <c r="AU280" i="37" s="1"/>
  <c r="AF279" i="37"/>
  <c r="AE279" i="37"/>
  <c r="AC279" i="37"/>
  <c r="AB279" i="37"/>
  <c r="AA279" i="37"/>
  <c r="AD279" i="37" s="1"/>
  <c r="Z279" i="37"/>
  <c r="I279" i="37"/>
  <c r="H279" i="37"/>
  <c r="G279" i="37"/>
  <c r="F279" i="37"/>
  <c r="AS279" i="37" s="1"/>
  <c r="E279" i="37"/>
  <c r="AU279" i="37" s="1"/>
  <c r="AF278" i="37"/>
  <c r="AT278" i="37" s="1"/>
  <c r="AE278" i="37"/>
  <c r="AC278" i="37"/>
  <c r="Z278" i="37"/>
  <c r="AB278" i="37" s="1"/>
  <c r="I278" i="37"/>
  <c r="H278" i="37"/>
  <c r="G278" i="37"/>
  <c r="F278" i="37"/>
  <c r="AS278" i="37" s="1"/>
  <c r="E278" i="37"/>
  <c r="AU278" i="37" s="1"/>
  <c r="AF277" i="37"/>
  <c r="AE277" i="37"/>
  <c r="AC277" i="37"/>
  <c r="Z277" i="37"/>
  <c r="AB277" i="37" s="1"/>
  <c r="I277" i="37"/>
  <c r="H277" i="37"/>
  <c r="G277" i="37"/>
  <c r="F277" i="37"/>
  <c r="AS277" i="37" s="1"/>
  <c r="AA277" i="37" s="1"/>
  <c r="AD277" i="37" s="1"/>
  <c r="E277" i="37"/>
  <c r="AU277" i="37" s="1"/>
  <c r="AF276" i="37"/>
  <c r="AT276" i="37" s="1"/>
  <c r="AE276" i="37"/>
  <c r="AC276" i="37"/>
  <c r="I276" i="37"/>
  <c r="H276" i="37"/>
  <c r="G276" i="37"/>
  <c r="F276" i="37"/>
  <c r="AS276" i="37" s="1"/>
  <c r="E276" i="37"/>
  <c r="AU276" i="37" s="1"/>
  <c r="AF275" i="37"/>
  <c r="AT275" i="37" s="1"/>
  <c r="AE275" i="37"/>
  <c r="AC275" i="37"/>
  <c r="Z275" i="37"/>
  <c r="AB275" i="37" s="1"/>
  <c r="I275" i="37"/>
  <c r="H275" i="37"/>
  <c r="G275" i="37"/>
  <c r="F275" i="37"/>
  <c r="AS275" i="37" s="1"/>
  <c r="AA275" i="37" s="1"/>
  <c r="AD275" i="37" s="1"/>
  <c r="E275" i="37"/>
  <c r="AU275" i="37" s="1"/>
  <c r="AF274" i="37"/>
  <c r="AT274" i="37" s="1"/>
  <c r="AE274" i="37"/>
  <c r="AC274" i="37"/>
  <c r="Z274" i="37"/>
  <c r="AB274" i="37" s="1"/>
  <c r="I274" i="37"/>
  <c r="H274" i="37"/>
  <c r="G274" i="37"/>
  <c r="F274" i="37"/>
  <c r="AS274" i="37" s="1"/>
  <c r="E274" i="37"/>
  <c r="AU274" i="37" s="1"/>
  <c r="AF273" i="37"/>
  <c r="AT273" i="37" s="1"/>
  <c r="AE273" i="37"/>
  <c r="AC273" i="37"/>
  <c r="Z273" i="37"/>
  <c r="AB273" i="37" s="1"/>
  <c r="I273" i="37"/>
  <c r="H273" i="37"/>
  <c r="G273" i="37"/>
  <c r="F273" i="37"/>
  <c r="AS273" i="37" s="1"/>
  <c r="E273" i="37"/>
  <c r="AU273" i="37" s="1"/>
  <c r="AF272" i="37"/>
  <c r="AT272" i="37" s="1"/>
  <c r="AE272" i="37"/>
  <c r="AC272" i="37"/>
  <c r="Z272" i="37"/>
  <c r="AB272" i="37" s="1"/>
  <c r="I272" i="37"/>
  <c r="H272" i="37"/>
  <c r="G272" i="37"/>
  <c r="F272" i="37"/>
  <c r="AS272" i="37" s="1"/>
  <c r="E272" i="37"/>
  <c r="AU272" i="37" s="1"/>
  <c r="AF271" i="37"/>
  <c r="AT271" i="37" s="1"/>
  <c r="AE271" i="37"/>
  <c r="AC271" i="37"/>
  <c r="Z271" i="37"/>
  <c r="AB271" i="37" s="1"/>
  <c r="I271" i="37"/>
  <c r="H271" i="37"/>
  <c r="G271" i="37"/>
  <c r="F271" i="37"/>
  <c r="AS271" i="37" s="1"/>
  <c r="E271" i="37"/>
  <c r="AU271" i="37" s="1"/>
  <c r="AF270" i="37"/>
  <c r="AT270" i="37" s="1"/>
  <c r="AE270" i="37"/>
  <c r="AC270" i="37"/>
  <c r="AB270" i="37"/>
  <c r="AA270" i="37"/>
  <c r="AD270" i="37" s="1"/>
  <c r="Z270" i="37"/>
  <c r="I270" i="37"/>
  <c r="H270" i="37"/>
  <c r="G270" i="37"/>
  <c r="F270" i="37"/>
  <c r="AS270" i="37" s="1"/>
  <c r="E270" i="37"/>
  <c r="AU270" i="37" s="1"/>
  <c r="AF269" i="37"/>
  <c r="AT269" i="37" s="1"/>
  <c r="AE269" i="37"/>
  <c r="AC269" i="37"/>
  <c r="Z269" i="37"/>
  <c r="AB269" i="37" s="1"/>
  <c r="I269" i="37"/>
  <c r="H269" i="37"/>
  <c r="G269" i="37"/>
  <c r="F269" i="37"/>
  <c r="AS269" i="37" s="1"/>
  <c r="E269" i="37"/>
  <c r="AU269" i="37" s="1"/>
  <c r="AF268" i="37"/>
  <c r="AT268" i="37" s="1"/>
  <c r="AE268" i="37"/>
  <c r="AC268" i="37"/>
  <c r="AB268" i="37"/>
  <c r="AA268" i="37"/>
  <c r="AD268" i="37" s="1"/>
  <c r="Z268" i="37"/>
  <c r="I268" i="37"/>
  <c r="H268" i="37"/>
  <c r="G268" i="37"/>
  <c r="F268" i="37"/>
  <c r="AS268" i="37" s="1"/>
  <c r="E268" i="37"/>
  <c r="AU268" i="37" s="1"/>
  <c r="AF267" i="37"/>
  <c r="AE267" i="37"/>
  <c r="AC267" i="37"/>
  <c r="AB267" i="37"/>
  <c r="AA267" i="37"/>
  <c r="AD267" i="37" s="1"/>
  <c r="Z267" i="37"/>
  <c r="I267" i="37"/>
  <c r="H267" i="37"/>
  <c r="G267" i="37"/>
  <c r="F267" i="37"/>
  <c r="AS267" i="37" s="1"/>
  <c r="E267" i="37"/>
  <c r="AU267" i="37" s="1"/>
  <c r="AF266" i="37"/>
  <c r="AE266" i="37"/>
  <c r="AC266" i="37"/>
  <c r="AB266" i="37"/>
  <c r="AA266" i="37"/>
  <c r="AD266" i="37" s="1"/>
  <c r="Z266" i="37"/>
  <c r="I266" i="37"/>
  <c r="H266" i="37"/>
  <c r="G266" i="37"/>
  <c r="F266" i="37"/>
  <c r="AS266" i="37" s="1"/>
  <c r="E266" i="37"/>
  <c r="AU266" i="37" s="1"/>
  <c r="AF265" i="37"/>
  <c r="AE265" i="37"/>
  <c r="AC265" i="37"/>
  <c r="I265" i="37"/>
  <c r="H265" i="37"/>
  <c r="G265" i="37"/>
  <c r="F265" i="37"/>
  <c r="AS265" i="37" s="1"/>
  <c r="AT265" i="37" s="1"/>
  <c r="E265" i="37"/>
  <c r="AU265" i="37" s="1"/>
  <c r="AF264" i="37"/>
  <c r="AE264" i="37"/>
  <c r="AC264" i="37"/>
  <c r="AB264" i="37"/>
  <c r="AA264" i="37"/>
  <c r="AD264" i="37" s="1"/>
  <c r="Z264" i="37"/>
  <c r="I264" i="37"/>
  <c r="H264" i="37"/>
  <c r="G264" i="37"/>
  <c r="F264" i="37"/>
  <c r="AS264" i="37" s="1"/>
  <c r="E264" i="37"/>
  <c r="AU264" i="37" s="1"/>
  <c r="AF263" i="37"/>
  <c r="AE263" i="37"/>
  <c r="AC263" i="37"/>
  <c r="AB263" i="37"/>
  <c r="AA263" i="37"/>
  <c r="AD263" i="37" s="1"/>
  <c r="Z263" i="37"/>
  <c r="I263" i="37"/>
  <c r="H263" i="37"/>
  <c r="G263" i="37"/>
  <c r="F263" i="37"/>
  <c r="AS263" i="37" s="1"/>
  <c r="E263" i="37"/>
  <c r="AU263" i="37" s="1"/>
  <c r="AF262" i="37"/>
  <c r="AE262" i="37"/>
  <c r="AC262" i="37"/>
  <c r="Z262" i="37"/>
  <c r="AB262" i="37" s="1"/>
  <c r="I262" i="37"/>
  <c r="H262" i="37"/>
  <c r="G262" i="37"/>
  <c r="F262" i="37"/>
  <c r="AS262" i="37" s="1"/>
  <c r="E262" i="37"/>
  <c r="AU262" i="37" s="1"/>
  <c r="AF261" i="37"/>
  <c r="AE261" i="37"/>
  <c r="AC261" i="37"/>
  <c r="AB261" i="37"/>
  <c r="AA261" i="37"/>
  <c r="AD261" i="37" s="1"/>
  <c r="Z261" i="37"/>
  <c r="I261" i="37"/>
  <c r="H261" i="37"/>
  <c r="G261" i="37"/>
  <c r="F261" i="37"/>
  <c r="AS261" i="37" s="1"/>
  <c r="E261" i="37"/>
  <c r="AU261" i="37" s="1"/>
  <c r="AF260" i="37"/>
  <c r="AE260" i="37"/>
  <c r="AC260" i="37"/>
  <c r="AB260" i="37"/>
  <c r="AA260" i="37"/>
  <c r="AD260" i="37" s="1"/>
  <c r="Z260" i="37"/>
  <c r="I260" i="37"/>
  <c r="H260" i="37"/>
  <c r="G260" i="37"/>
  <c r="F260" i="37"/>
  <c r="AS260" i="37" s="1"/>
  <c r="E260" i="37"/>
  <c r="AU260" i="37" s="1"/>
  <c r="AF259" i="37"/>
  <c r="AE259" i="37"/>
  <c r="AC259" i="37"/>
  <c r="Z259" i="37"/>
  <c r="AB259" i="37" s="1"/>
  <c r="I259" i="37"/>
  <c r="H259" i="37"/>
  <c r="G259" i="37"/>
  <c r="F259" i="37"/>
  <c r="AS259" i="37" s="1"/>
  <c r="E259" i="37"/>
  <c r="AU259" i="37" s="1"/>
  <c r="AF258" i="37"/>
  <c r="AE258" i="37"/>
  <c r="AC258" i="37"/>
  <c r="Z258" i="37"/>
  <c r="AB258" i="37" s="1"/>
  <c r="I258" i="37"/>
  <c r="H258" i="37"/>
  <c r="G258" i="37"/>
  <c r="F258" i="37"/>
  <c r="AS258" i="37" s="1"/>
  <c r="E258" i="37"/>
  <c r="AU258" i="37" s="1"/>
  <c r="AF257" i="37"/>
  <c r="AE257" i="37"/>
  <c r="AC257" i="37"/>
  <c r="AB257" i="37"/>
  <c r="AA257" i="37"/>
  <c r="AD257" i="37" s="1"/>
  <c r="Z257" i="37"/>
  <c r="I257" i="37"/>
  <c r="H257" i="37"/>
  <c r="G257" i="37"/>
  <c r="F257" i="37"/>
  <c r="AS257" i="37" s="1"/>
  <c r="E257" i="37"/>
  <c r="AU257" i="37" s="1"/>
  <c r="AF256" i="37"/>
  <c r="AE256" i="37"/>
  <c r="AC256" i="37"/>
  <c r="Z256" i="37"/>
  <c r="AB256" i="37" s="1"/>
  <c r="I256" i="37"/>
  <c r="H256" i="37"/>
  <c r="G256" i="37"/>
  <c r="F256" i="37"/>
  <c r="AS256" i="37" s="1"/>
  <c r="E256" i="37"/>
  <c r="AU256" i="37" s="1"/>
  <c r="AF255" i="37"/>
  <c r="AE255" i="37"/>
  <c r="AC255" i="37"/>
  <c r="AA255" i="37"/>
  <c r="AD255" i="37" s="1"/>
  <c r="Z255" i="37"/>
  <c r="AB255" i="37" s="1"/>
  <c r="I255" i="37"/>
  <c r="H255" i="37"/>
  <c r="G255" i="37"/>
  <c r="F255" i="37"/>
  <c r="AS255" i="37" s="1"/>
  <c r="E255" i="37"/>
  <c r="AU255" i="37" s="1"/>
  <c r="AF254" i="37"/>
  <c r="AE254" i="37"/>
  <c r="AC254" i="37"/>
  <c r="I254" i="37"/>
  <c r="H254" i="37"/>
  <c r="G254" i="37"/>
  <c r="F254" i="37"/>
  <c r="AS254" i="37" s="1"/>
  <c r="E254" i="37"/>
  <c r="AU254" i="37" s="1"/>
  <c r="AF253" i="37"/>
  <c r="AE253" i="37"/>
  <c r="AC253" i="37"/>
  <c r="AB253" i="37"/>
  <c r="AA253" i="37"/>
  <c r="AD253" i="37" s="1"/>
  <c r="Z253" i="37"/>
  <c r="I253" i="37"/>
  <c r="H253" i="37"/>
  <c r="G253" i="37"/>
  <c r="F253" i="37"/>
  <c r="AS253" i="37" s="1"/>
  <c r="E253" i="37"/>
  <c r="AU253" i="37" s="1"/>
  <c r="AF252" i="37"/>
  <c r="AE252" i="37"/>
  <c r="AC252" i="37"/>
  <c r="AB252" i="37"/>
  <c r="AA252" i="37"/>
  <c r="AD252" i="37" s="1"/>
  <c r="Z252" i="37"/>
  <c r="I252" i="37"/>
  <c r="H252" i="37"/>
  <c r="G252" i="37"/>
  <c r="F252" i="37"/>
  <c r="AS252" i="37" s="1"/>
  <c r="E252" i="37"/>
  <c r="AU252" i="37" s="1"/>
  <c r="AF251" i="37"/>
  <c r="AE251" i="37"/>
  <c r="AC251" i="37"/>
  <c r="AB251" i="37"/>
  <c r="AA251" i="37"/>
  <c r="AD251" i="37" s="1"/>
  <c r="Z251" i="37"/>
  <c r="I251" i="37"/>
  <c r="H251" i="37"/>
  <c r="G251" i="37"/>
  <c r="F251" i="37"/>
  <c r="AS251" i="37" s="1"/>
  <c r="E251" i="37"/>
  <c r="AU251" i="37" s="1"/>
  <c r="A251" i="37"/>
  <c r="AF250" i="37"/>
  <c r="AE250" i="37"/>
  <c r="AC250" i="37"/>
  <c r="AB250" i="37"/>
  <c r="AA250" i="37"/>
  <c r="AD250" i="37" s="1"/>
  <c r="Z250" i="37"/>
  <c r="I250" i="37"/>
  <c r="H250" i="37"/>
  <c r="G250" i="37"/>
  <c r="F250" i="37"/>
  <c r="AS250" i="37" s="1"/>
  <c r="E250" i="37"/>
  <c r="AU250" i="37" s="1"/>
  <c r="N20" i="7"/>
  <c r="Q20" i="7" s="1"/>
  <c r="R20" i="7" s="1"/>
  <c r="AT264" i="37" l="1"/>
  <c r="AA271" i="37"/>
  <c r="AD271" i="37" s="1"/>
  <c r="AA269" i="37"/>
  <c r="AD269" i="37" s="1"/>
  <c r="V249" i="17"/>
  <c r="W249" i="17" s="1"/>
  <c r="X246" i="17"/>
  <c r="AA246" i="17" s="1"/>
  <c r="AB246" i="17" s="1"/>
  <c r="AA276" i="37"/>
  <c r="AD276" i="37" s="1"/>
  <c r="V247" i="17"/>
  <c r="W247" i="17" s="1"/>
  <c r="AB247" i="17" s="1"/>
  <c r="A252" i="37"/>
  <c r="A251" i="17"/>
  <c r="AT253" i="37"/>
  <c r="AT252" i="37"/>
  <c r="AT258" i="37"/>
  <c r="AA273" i="37"/>
  <c r="AD273" i="37" s="1"/>
  <c r="A284" i="37"/>
  <c r="A283" i="17"/>
  <c r="V248" i="17"/>
  <c r="W248" i="17" s="1"/>
  <c r="V245" i="17"/>
  <c r="W245" i="17" s="1"/>
  <c r="AB245" i="17" s="1"/>
  <c r="X244" i="17"/>
  <c r="AA244" i="17" s="1"/>
  <c r="AB244" i="17" s="1"/>
  <c r="X243" i="17"/>
  <c r="AA243" i="17" s="1"/>
  <c r="AB243" i="17" s="1"/>
  <c r="V241" i="17"/>
  <c r="W241" i="17" s="1"/>
  <c r="AB241" i="17" s="1"/>
  <c r="X240" i="17"/>
  <c r="AA240" i="17" s="1"/>
  <c r="AB240" i="17" s="1"/>
  <c r="V238" i="17"/>
  <c r="W238" i="17" s="1"/>
  <c r="AB238" i="17" s="1"/>
  <c r="X237" i="17"/>
  <c r="AA237" i="17" s="1"/>
  <c r="AB237" i="17" s="1"/>
  <c r="V235" i="17"/>
  <c r="W235" i="17" s="1"/>
  <c r="X234" i="17"/>
  <c r="AA234" i="17" s="1"/>
  <c r="AB234" i="17" s="1"/>
  <c r="V232" i="17"/>
  <c r="W232" i="17" s="1"/>
  <c r="X231" i="17"/>
  <c r="AA231" i="17" s="1"/>
  <c r="AB231" i="17" s="1"/>
  <c r="V229" i="17"/>
  <c r="W229" i="17" s="1"/>
  <c r="X228" i="17"/>
  <c r="AA228" i="17" s="1"/>
  <c r="AB228" i="17" s="1"/>
  <c r="V226" i="17"/>
  <c r="W226" i="17" s="1"/>
  <c r="X225" i="17"/>
  <c r="AA225" i="17" s="1"/>
  <c r="AB225" i="17" s="1"/>
  <c r="V223" i="17"/>
  <c r="W223" i="17" s="1"/>
  <c r="AB223" i="17" s="1"/>
  <c r="X222" i="17"/>
  <c r="AA222" i="17" s="1"/>
  <c r="AB222" i="17" s="1"/>
  <c r="V220" i="17"/>
  <c r="W220" i="17" s="1"/>
  <c r="X219" i="17"/>
  <c r="AA219" i="17" s="1"/>
  <c r="AB219" i="17" s="1"/>
  <c r="X242" i="17"/>
  <c r="AA242" i="17" s="1"/>
  <c r="AB242" i="17" s="1"/>
  <c r="X239" i="17"/>
  <c r="AA239" i="17" s="1"/>
  <c r="AB239" i="17" s="1"/>
  <c r="X236" i="17"/>
  <c r="AA236" i="17" s="1"/>
  <c r="AB236" i="17" s="1"/>
  <c r="X233" i="17"/>
  <c r="AA233" i="17" s="1"/>
  <c r="AB233" i="17" s="1"/>
  <c r="X230" i="17"/>
  <c r="AA230" i="17" s="1"/>
  <c r="AB230" i="17" s="1"/>
  <c r="X227" i="17"/>
  <c r="AA227" i="17" s="1"/>
  <c r="AB227" i="17" s="1"/>
  <c r="X224" i="17"/>
  <c r="AA224" i="17" s="1"/>
  <c r="AB224" i="17" s="1"/>
  <c r="X221" i="17"/>
  <c r="AA221" i="17" s="1"/>
  <c r="AB221" i="17" s="1"/>
  <c r="AT267" i="37"/>
  <c r="AV267" i="37" s="1"/>
  <c r="AV253" i="37"/>
  <c r="AV264" i="37"/>
  <c r="AV265" i="37"/>
  <c r="AA265" i="37"/>
  <c r="AD265" i="37" s="1"/>
  <c r="AA254" i="37"/>
  <c r="AD254" i="37" s="1"/>
  <c r="AT255" i="37"/>
  <c r="AV255" i="37" s="1"/>
  <c r="AT263" i="37"/>
  <c r="AV263" i="37" s="1"/>
  <c r="AV272" i="37"/>
  <c r="AT261" i="37"/>
  <c r="AV261" i="37" s="1"/>
  <c r="AT257" i="37"/>
  <c r="AV257" i="37" s="1"/>
  <c r="AT250" i="37"/>
  <c r="AV250" i="37" s="1"/>
  <c r="AT251" i="37"/>
  <c r="AV251" i="37" s="1"/>
  <c r="AT256" i="37"/>
  <c r="AV256" i="37" s="1"/>
  <c r="AV273" i="37"/>
  <c r="AT259" i="37"/>
  <c r="AV259" i="37" s="1"/>
  <c r="AA259" i="37"/>
  <c r="AD259" i="37" s="1"/>
  <c r="AT254" i="37"/>
  <c r="AV254" i="37" s="1"/>
  <c r="AV270" i="37"/>
  <c r="AV279" i="37"/>
  <c r="AV258" i="37"/>
  <c r="AT266" i="37"/>
  <c r="AV266" i="37" s="1"/>
  <c r="AA272" i="37"/>
  <c r="AD272" i="37" s="1"/>
  <c r="AV252" i="37"/>
  <c r="AT260" i="37"/>
  <c r="AV260" i="37" s="1"/>
  <c r="AV271" i="37"/>
  <c r="AT262" i="37"/>
  <c r="AV262" i="37" s="1"/>
  <c r="AV276" i="37"/>
  <c r="AV278" i="37"/>
  <c r="AV269" i="37"/>
  <c r="AV275" i="37"/>
  <c r="AA278" i="37"/>
  <c r="AD278" i="37" s="1"/>
  <c r="AT279" i="37"/>
  <c r="AV268" i="37"/>
  <c r="AV274" i="37"/>
  <c r="AV280" i="37"/>
  <c r="AA258" i="37"/>
  <c r="AD258" i="37" s="1"/>
  <c r="AT277" i="37"/>
  <c r="AV277" i="37" s="1"/>
  <c r="AA256" i="37"/>
  <c r="AD256" i="37" s="1"/>
  <c r="AA262" i="37"/>
  <c r="AD262" i="37" s="1"/>
  <c r="AA274" i="37"/>
  <c r="AD274" i="37" s="1"/>
  <c r="S20" i="7"/>
  <c r="AT249" i="37"/>
  <c r="AF249" i="37"/>
  <c r="AE249" i="37"/>
  <c r="AC249" i="37"/>
  <c r="AB249" i="37"/>
  <c r="AA249" i="37"/>
  <c r="AD249" i="37" s="1"/>
  <c r="Z249" i="37"/>
  <c r="I249" i="37"/>
  <c r="H249" i="37"/>
  <c r="G249" i="37"/>
  <c r="F249" i="37"/>
  <c r="AS249" i="37" s="1"/>
  <c r="E249" i="37"/>
  <c r="AU249" i="37" s="1"/>
  <c r="AF248" i="37"/>
  <c r="AE248" i="37"/>
  <c r="AC248" i="37"/>
  <c r="AB248" i="37"/>
  <c r="AA248" i="37"/>
  <c r="AD248" i="37" s="1"/>
  <c r="Z248" i="37"/>
  <c r="I248" i="37"/>
  <c r="H248" i="37"/>
  <c r="G248" i="37"/>
  <c r="F248" i="37"/>
  <c r="AS248" i="37" s="1"/>
  <c r="E248" i="37"/>
  <c r="AU248" i="37" s="1"/>
  <c r="AT247" i="37"/>
  <c r="AF247" i="37"/>
  <c r="AE247" i="37"/>
  <c r="AC247" i="37"/>
  <c r="Z247" i="37"/>
  <c r="AB247" i="37" s="1"/>
  <c r="I247" i="37"/>
  <c r="H247" i="37"/>
  <c r="G247" i="37"/>
  <c r="F247" i="37"/>
  <c r="AS247" i="37" s="1"/>
  <c r="E247" i="37"/>
  <c r="AU247" i="37" s="1"/>
  <c r="AF246" i="37"/>
  <c r="AT246" i="37" s="1"/>
  <c r="AE246" i="37"/>
  <c r="AC246" i="37"/>
  <c r="Z246" i="37"/>
  <c r="AB246" i="37" s="1"/>
  <c r="I246" i="37"/>
  <c r="H246" i="37"/>
  <c r="G246" i="37"/>
  <c r="F246" i="37"/>
  <c r="AS246" i="37" s="1"/>
  <c r="E246" i="37"/>
  <c r="AU246" i="37" s="1"/>
  <c r="AF245" i="37"/>
  <c r="AE245" i="37"/>
  <c r="AC245" i="37"/>
  <c r="AB245" i="37"/>
  <c r="I245" i="37"/>
  <c r="H245" i="37"/>
  <c r="G245" i="37"/>
  <c r="F245" i="37"/>
  <c r="AS245" i="37" s="1"/>
  <c r="E245" i="37"/>
  <c r="AU245" i="37" s="1"/>
  <c r="AF244" i="37"/>
  <c r="AT244" i="37" s="1"/>
  <c r="AE244" i="37"/>
  <c r="AC244" i="37"/>
  <c r="Z244" i="37"/>
  <c r="AB244" i="37" s="1"/>
  <c r="I244" i="37"/>
  <c r="H244" i="37"/>
  <c r="G244" i="37"/>
  <c r="F244" i="37"/>
  <c r="AS244" i="37" s="1"/>
  <c r="E244" i="37"/>
  <c r="AU244" i="37" s="1"/>
  <c r="AF243" i="37"/>
  <c r="AT243" i="37" s="1"/>
  <c r="AE243" i="37"/>
  <c r="AC243" i="37"/>
  <c r="Z243" i="37"/>
  <c r="AB243" i="37" s="1"/>
  <c r="I243" i="37"/>
  <c r="H243" i="37"/>
  <c r="G243" i="37"/>
  <c r="F243" i="37"/>
  <c r="AS243" i="37" s="1"/>
  <c r="E243" i="37"/>
  <c r="AU243" i="37" s="1"/>
  <c r="AF242" i="37"/>
  <c r="AE242" i="37"/>
  <c r="AC242" i="37"/>
  <c r="Z242" i="37"/>
  <c r="AB242" i="37" s="1"/>
  <c r="I242" i="37"/>
  <c r="H242" i="37"/>
  <c r="G242" i="37"/>
  <c r="F242" i="37"/>
  <c r="AS242" i="37" s="1"/>
  <c r="E242" i="37"/>
  <c r="AU242" i="37" s="1"/>
  <c r="AF241" i="37"/>
  <c r="AT241" i="37" s="1"/>
  <c r="AE241" i="37"/>
  <c r="AC241" i="37"/>
  <c r="Z241" i="37"/>
  <c r="AB241" i="37" s="1"/>
  <c r="I241" i="37"/>
  <c r="H241" i="37"/>
  <c r="G241" i="37"/>
  <c r="F241" i="37"/>
  <c r="AS241" i="37" s="1"/>
  <c r="E241" i="37"/>
  <c r="AU241" i="37" s="1"/>
  <c r="AF240" i="37"/>
  <c r="AT240" i="37" s="1"/>
  <c r="AE240" i="37"/>
  <c r="AC240" i="37"/>
  <c r="Z240" i="37"/>
  <c r="AB240" i="37" s="1"/>
  <c r="I240" i="37"/>
  <c r="H240" i="37"/>
  <c r="G240" i="37"/>
  <c r="F240" i="37"/>
  <c r="AS240" i="37" s="1"/>
  <c r="E240" i="37"/>
  <c r="AU240" i="37" s="1"/>
  <c r="AF239" i="37"/>
  <c r="AE239" i="37"/>
  <c r="AC239" i="37"/>
  <c r="AB239" i="37"/>
  <c r="AA239" i="37"/>
  <c r="AD239" i="37" s="1"/>
  <c r="Z239" i="37"/>
  <c r="I239" i="37"/>
  <c r="H239" i="37"/>
  <c r="G239" i="37"/>
  <c r="F239" i="37"/>
  <c r="AS239" i="37" s="1"/>
  <c r="E239" i="37"/>
  <c r="AU239" i="37" s="1"/>
  <c r="AF238" i="37"/>
  <c r="AT238" i="37" s="1"/>
  <c r="AE238" i="37"/>
  <c r="AC238" i="37"/>
  <c r="Z238" i="37"/>
  <c r="AB238" i="37" s="1"/>
  <c r="I238" i="37"/>
  <c r="H238" i="37"/>
  <c r="G238" i="37"/>
  <c r="F238" i="37"/>
  <c r="AS238" i="37" s="1"/>
  <c r="AA238" i="37" s="1"/>
  <c r="AD238" i="37" s="1"/>
  <c r="E238" i="37"/>
  <c r="AU238" i="37" s="1"/>
  <c r="AF237" i="37"/>
  <c r="AT237" i="37" s="1"/>
  <c r="AE237" i="37"/>
  <c r="AC237" i="37"/>
  <c r="AB237" i="37"/>
  <c r="AA237" i="37"/>
  <c r="AD237" i="37" s="1"/>
  <c r="Z237" i="37"/>
  <c r="I237" i="37"/>
  <c r="H237" i="37"/>
  <c r="G237" i="37"/>
  <c r="F237" i="37"/>
  <c r="AS237" i="37" s="1"/>
  <c r="E237" i="37"/>
  <c r="AU237" i="37" s="1"/>
  <c r="AF236" i="37"/>
  <c r="AE236" i="37"/>
  <c r="AC236" i="37"/>
  <c r="AB236" i="37"/>
  <c r="AA236" i="37"/>
  <c r="AD236" i="37" s="1"/>
  <c r="Z236" i="37"/>
  <c r="I236" i="37"/>
  <c r="H236" i="37"/>
  <c r="G236" i="37"/>
  <c r="F236" i="37"/>
  <c r="AS236" i="37" s="1"/>
  <c r="E236" i="37"/>
  <c r="AU236" i="37" s="1"/>
  <c r="AF235" i="37"/>
  <c r="AE235" i="37"/>
  <c r="AC235" i="37"/>
  <c r="AB235" i="37"/>
  <c r="AA235" i="37"/>
  <c r="AD235" i="37" s="1"/>
  <c r="Z235" i="37"/>
  <c r="I235" i="37"/>
  <c r="H235" i="37"/>
  <c r="G235" i="37"/>
  <c r="F235" i="37"/>
  <c r="AS235" i="37" s="1"/>
  <c r="E235" i="37"/>
  <c r="AU235" i="37" s="1"/>
  <c r="AF234" i="37"/>
  <c r="AE234" i="37"/>
  <c r="AC234" i="37"/>
  <c r="AB234" i="37"/>
  <c r="AA234" i="37"/>
  <c r="AD234" i="37" s="1"/>
  <c r="I234" i="37"/>
  <c r="H234" i="37"/>
  <c r="G234" i="37"/>
  <c r="F234" i="37"/>
  <c r="AS234" i="37" s="1"/>
  <c r="E234" i="37"/>
  <c r="AU234" i="37" s="1"/>
  <c r="AF233" i="37"/>
  <c r="AE233" i="37"/>
  <c r="AC233" i="37"/>
  <c r="AB233" i="37"/>
  <c r="AA233" i="37"/>
  <c r="AD233" i="37" s="1"/>
  <c r="Z233" i="37"/>
  <c r="I233" i="37"/>
  <c r="H233" i="37"/>
  <c r="G233" i="37"/>
  <c r="F233" i="37"/>
  <c r="AS233" i="37" s="1"/>
  <c r="E233" i="37"/>
  <c r="AU233" i="37" s="1"/>
  <c r="AF232" i="37"/>
  <c r="AE232" i="37"/>
  <c r="AC232" i="37"/>
  <c r="AB232" i="37"/>
  <c r="AA232" i="37"/>
  <c r="AD232" i="37" s="1"/>
  <c r="Z232" i="37"/>
  <c r="I232" i="37"/>
  <c r="H232" i="37"/>
  <c r="G232" i="37"/>
  <c r="F232" i="37"/>
  <c r="AS232" i="37" s="1"/>
  <c r="AT232" i="37" s="1"/>
  <c r="E232" i="37"/>
  <c r="AU232" i="37" s="1"/>
  <c r="AF231" i="37"/>
  <c r="AE231" i="37"/>
  <c r="AC231" i="37"/>
  <c r="Z231" i="37"/>
  <c r="AB231" i="37" s="1"/>
  <c r="I231" i="37"/>
  <c r="H231" i="37"/>
  <c r="G231" i="37"/>
  <c r="F231" i="37"/>
  <c r="AS231" i="37" s="1"/>
  <c r="E231" i="37"/>
  <c r="AU231" i="37" s="1"/>
  <c r="AF230" i="37"/>
  <c r="AE230" i="37"/>
  <c r="AC230" i="37"/>
  <c r="AB230" i="37"/>
  <c r="AA230" i="37"/>
  <c r="AD230" i="37" s="1"/>
  <c r="Z230" i="37"/>
  <c r="I230" i="37"/>
  <c r="H230" i="37"/>
  <c r="G230" i="37"/>
  <c r="F230" i="37"/>
  <c r="AS230" i="37" s="1"/>
  <c r="E230" i="37"/>
  <c r="AU230" i="37" s="1"/>
  <c r="AF229" i="37"/>
  <c r="AE229" i="37"/>
  <c r="AC229" i="37"/>
  <c r="AB229" i="37"/>
  <c r="AA229" i="37"/>
  <c r="AD229" i="37" s="1"/>
  <c r="Z229" i="37"/>
  <c r="I229" i="37"/>
  <c r="H229" i="37"/>
  <c r="G229" i="37"/>
  <c r="F229" i="37"/>
  <c r="AS229" i="37" s="1"/>
  <c r="E229" i="37"/>
  <c r="AU229" i="37" s="1"/>
  <c r="AF228" i="37"/>
  <c r="AE228" i="37"/>
  <c r="AC228" i="37"/>
  <c r="Z228" i="37"/>
  <c r="AB228" i="37" s="1"/>
  <c r="I228" i="37"/>
  <c r="H228" i="37"/>
  <c r="G228" i="37"/>
  <c r="F228" i="37"/>
  <c r="AS228" i="37" s="1"/>
  <c r="E228" i="37"/>
  <c r="AU228" i="37" s="1"/>
  <c r="AF227" i="37"/>
  <c r="AE227" i="37"/>
  <c r="AC227" i="37"/>
  <c r="Z227" i="37"/>
  <c r="AB227" i="37" s="1"/>
  <c r="I227" i="37"/>
  <c r="H227" i="37"/>
  <c r="G227" i="37"/>
  <c r="F227" i="37"/>
  <c r="AS227" i="37" s="1"/>
  <c r="E227" i="37"/>
  <c r="AU227" i="37" s="1"/>
  <c r="AF226" i="37"/>
  <c r="AE226" i="37"/>
  <c r="AC226" i="37"/>
  <c r="AB226" i="37"/>
  <c r="AA226" i="37"/>
  <c r="AD226" i="37" s="1"/>
  <c r="Z226" i="37"/>
  <c r="I226" i="37"/>
  <c r="H226" i="37"/>
  <c r="G226" i="37"/>
  <c r="F226" i="37"/>
  <c r="AS226" i="37" s="1"/>
  <c r="AT226" i="37" s="1"/>
  <c r="E226" i="37"/>
  <c r="AU226" i="37" s="1"/>
  <c r="AF225" i="37"/>
  <c r="AE225" i="37"/>
  <c r="AC225" i="37"/>
  <c r="Z225" i="37"/>
  <c r="AB225" i="37" s="1"/>
  <c r="I225" i="37"/>
  <c r="H225" i="37"/>
  <c r="G225" i="37"/>
  <c r="F225" i="37"/>
  <c r="AS225" i="37" s="1"/>
  <c r="E225" i="37"/>
  <c r="AU225" i="37" s="1"/>
  <c r="AF224" i="37"/>
  <c r="AE224" i="37"/>
  <c r="AC224" i="37"/>
  <c r="Z224" i="37"/>
  <c r="AB224" i="37" s="1"/>
  <c r="I224" i="37"/>
  <c r="H224" i="37"/>
  <c r="G224" i="37"/>
  <c r="F224" i="37"/>
  <c r="AS224" i="37" s="1"/>
  <c r="E224" i="37"/>
  <c r="AU224" i="37" s="1"/>
  <c r="AF223" i="37"/>
  <c r="AE223" i="37"/>
  <c r="AC223" i="37"/>
  <c r="I223" i="37"/>
  <c r="H223" i="37"/>
  <c r="G223" i="37"/>
  <c r="F223" i="37"/>
  <c r="AS223" i="37" s="1"/>
  <c r="AT223" i="37" s="1"/>
  <c r="E223" i="37"/>
  <c r="AU223" i="37" s="1"/>
  <c r="AF222" i="37"/>
  <c r="AE222" i="37"/>
  <c r="AC222" i="37"/>
  <c r="AB222" i="37"/>
  <c r="AA222" i="37"/>
  <c r="AD222" i="37" s="1"/>
  <c r="Z222" i="37"/>
  <c r="I222" i="37"/>
  <c r="H222" i="37"/>
  <c r="G222" i="37"/>
  <c r="F222" i="37"/>
  <c r="AS222" i="37" s="1"/>
  <c r="E222" i="37"/>
  <c r="AU222" i="37" s="1"/>
  <c r="AF221" i="37"/>
  <c r="AE221" i="37"/>
  <c r="AC221" i="37"/>
  <c r="AB221" i="37"/>
  <c r="AA221" i="37"/>
  <c r="AD221" i="37" s="1"/>
  <c r="Z221" i="37"/>
  <c r="I221" i="37"/>
  <c r="H221" i="37"/>
  <c r="G221" i="37"/>
  <c r="F221" i="37"/>
  <c r="AS221" i="37" s="1"/>
  <c r="E221" i="37"/>
  <c r="AU221" i="37" s="1"/>
  <c r="AF220" i="37"/>
  <c r="AE220" i="37"/>
  <c r="AC220" i="37"/>
  <c r="AB220" i="37"/>
  <c r="AA220" i="37"/>
  <c r="AD220" i="37" s="1"/>
  <c r="Z220" i="37"/>
  <c r="I220" i="37"/>
  <c r="H220" i="37"/>
  <c r="G220" i="37"/>
  <c r="F220" i="37"/>
  <c r="AS220" i="37" s="1"/>
  <c r="E220" i="37"/>
  <c r="AU220" i="37" s="1"/>
  <c r="A220" i="37"/>
  <c r="A220" i="17" s="1"/>
  <c r="AF219" i="37"/>
  <c r="AE219" i="37"/>
  <c r="AC219" i="37"/>
  <c r="AB219" i="37"/>
  <c r="AA219" i="37"/>
  <c r="AD219" i="37" s="1"/>
  <c r="Z219" i="37"/>
  <c r="I219" i="37"/>
  <c r="H219" i="37"/>
  <c r="G219" i="37"/>
  <c r="F219" i="37"/>
  <c r="AS219" i="37" s="1"/>
  <c r="E219" i="37"/>
  <c r="AU219" i="37" s="1"/>
  <c r="B185" i="17"/>
  <c r="C185" i="17"/>
  <c r="X185" i="17" s="1"/>
  <c r="AA185" i="17" s="1"/>
  <c r="D185" i="17"/>
  <c r="E185" i="17"/>
  <c r="F185" i="17"/>
  <c r="G185" i="17"/>
  <c r="H185" i="17"/>
  <c r="I185" i="17"/>
  <c r="J185" i="17"/>
  <c r="K185" i="17"/>
  <c r="L185" i="17"/>
  <c r="M185" i="17"/>
  <c r="N185" i="17"/>
  <c r="O185" i="17"/>
  <c r="P185" i="17"/>
  <c r="Q185" i="17"/>
  <c r="R185" i="17"/>
  <c r="S185" i="17"/>
  <c r="T185" i="17"/>
  <c r="U185" i="17"/>
  <c r="B186" i="17"/>
  <c r="C186" i="17"/>
  <c r="X186" i="17" s="1"/>
  <c r="AA186" i="17" s="1"/>
  <c r="D186" i="17"/>
  <c r="E186" i="17"/>
  <c r="F186" i="17"/>
  <c r="G186" i="17"/>
  <c r="H186" i="17"/>
  <c r="I186" i="17"/>
  <c r="J186" i="17"/>
  <c r="K186" i="17"/>
  <c r="L186" i="17"/>
  <c r="M186" i="17"/>
  <c r="N186" i="17"/>
  <c r="O186" i="17"/>
  <c r="P186" i="17"/>
  <c r="Q186" i="17"/>
  <c r="R186" i="17"/>
  <c r="S186" i="17"/>
  <c r="T186" i="17"/>
  <c r="U186" i="17"/>
  <c r="B187" i="17"/>
  <c r="C187" i="17"/>
  <c r="V187" i="17" s="1"/>
  <c r="W187" i="17" s="1"/>
  <c r="D187" i="17"/>
  <c r="E187" i="17"/>
  <c r="F187" i="17"/>
  <c r="G187" i="17"/>
  <c r="H187" i="17"/>
  <c r="I187" i="17"/>
  <c r="J187" i="17"/>
  <c r="K187" i="17"/>
  <c r="L187" i="17"/>
  <c r="M187" i="17"/>
  <c r="N187" i="17"/>
  <c r="O187" i="17"/>
  <c r="P187" i="17"/>
  <c r="Q187" i="17"/>
  <c r="R187" i="17"/>
  <c r="S187" i="17"/>
  <c r="T187" i="17"/>
  <c r="U187" i="17"/>
  <c r="A188" i="17"/>
  <c r="B188" i="17"/>
  <c r="C188" i="17"/>
  <c r="V188" i="17" s="1"/>
  <c r="W188" i="17" s="1"/>
  <c r="D188" i="17"/>
  <c r="E188" i="17"/>
  <c r="F188" i="17"/>
  <c r="G188" i="17"/>
  <c r="H188" i="17"/>
  <c r="I188" i="17"/>
  <c r="J188" i="17"/>
  <c r="K188" i="17"/>
  <c r="L188" i="17"/>
  <c r="M188" i="17"/>
  <c r="N188" i="17"/>
  <c r="O188" i="17"/>
  <c r="P188" i="17"/>
  <c r="Q188" i="17"/>
  <c r="R188" i="17"/>
  <c r="S188" i="17"/>
  <c r="T188" i="17"/>
  <c r="U188" i="17"/>
  <c r="B189" i="17"/>
  <c r="C189" i="17"/>
  <c r="X189" i="17" s="1"/>
  <c r="AA189" i="17" s="1"/>
  <c r="AB189" i="17" s="1"/>
  <c r="D189" i="17"/>
  <c r="E189" i="17"/>
  <c r="F189" i="17"/>
  <c r="G189" i="17"/>
  <c r="H189" i="17"/>
  <c r="I189" i="17"/>
  <c r="J189" i="17"/>
  <c r="K189" i="17"/>
  <c r="L189" i="17"/>
  <c r="M189" i="17"/>
  <c r="N189" i="17"/>
  <c r="O189" i="17"/>
  <c r="P189" i="17"/>
  <c r="Q189" i="17"/>
  <c r="R189" i="17"/>
  <c r="S189" i="17"/>
  <c r="T189" i="17"/>
  <c r="U189" i="17"/>
  <c r="B190" i="17"/>
  <c r="C190" i="17"/>
  <c r="X190" i="17" s="1"/>
  <c r="AA190" i="17" s="1"/>
  <c r="AB190" i="17" s="1"/>
  <c r="D190" i="17"/>
  <c r="E190" i="17"/>
  <c r="F190" i="17"/>
  <c r="G190" i="17"/>
  <c r="H190" i="17"/>
  <c r="I190" i="17"/>
  <c r="J190" i="17"/>
  <c r="K190" i="17"/>
  <c r="L190" i="17"/>
  <c r="M190" i="17"/>
  <c r="N190" i="17"/>
  <c r="O190" i="17"/>
  <c r="P190" i="17"/>
  <c r="Q190" i="17"/>
  <c r="R190" i="17"/>
  <c r="S190" i="17"/>
  <c r="T190" i="17"/>
  <c r="U190" i="17"/>
  <c r="B191" i="17"/>
  <c r="C191" i="17"/>
  <c r="V191" i="17" s="1"/>
  <c r="W191" i="17" s="1"/>
  <c r="D191" i="17"/>
  <c r="E191" i="17"/>
  <c r="F191" i="17"/>
  <c r="G191" i="17"/>
  <c r="H191" i="17"/>
  <c r="I191" i="17"/>
  <c r="J191" i="17"/>
  <c r="K191" i="17"/>
  <c r="L191" i="17"/>
  <c r="M191" i="17"/>
  <c r="N191" i="17"/>
  <c r="O191" i="17"/>
  <c r="P191" i="17"/>
  <c r="Q191" i="17"/>
  <c r="R191" i="17"/>
  <c r="S191" i="17"/>
  <c r="T191" i="17"/>
  <c r="U191" i="17"/>
  <c r="X191" i="17"/>
  <c r="AA191" i="17" s="1"/>
  <c r="AB191" i="17" s="1"/>
  <c r="B192" i="17"/>
  <c r="C192" i="17"/>
  <c r="X192" i="17" s="1"/>
  <c r="AA192" i="17" s="1"/>
  <c r="D192" i="17"/>
  <c r="E192" i="17"/>
  <c r="F192" i="17"/>
  <c r="G192" i="17"/>
  <c r="H192" i="17"/>
  <c r="I192" i="17"/>
  <c r="J192" i="17"/>
  <c r="K192" i="17"/>
  <c r="L192" i="17"/>
  <c r="M192" i="17"/>
  <c r="N192" i="17"/>
  <c r="O192" i="17"/>
  <c r="P192" i="17"/>
  <c r="Q192" i="17"/>
  <c r="R192" i="17"/>
  <c r="S192" i="17"/>
  <c r="T192" i="17"/>
  <c r="U192" i="17"/>
  <c r="B193" i="17"/>
  <c r="C193" i="17"/>
  <c r="X193" i="17" s="1"/>
  <c r="AA193" i="17" s="1"/>
  <c r="D193" i="17"/>
  <c r="E193" i="17"/>
  <c r="F193" i="17"/>
  <c r="G193" i="17"/>
  <c r="H193" i="17"/>
  <c r="I193" i="17"/>
  <c r="J193" i="17"/>
  <c r="K193" i="17"/>
  <c r="L193" i="17"/>
  <c r="M193" i="17"/>
  <c r="N193" i="17"/>
  <c r="O193" i="17"/>
  <c r="P193" i="17"/>
  <c r="Q193" i="17"/>
  <c r="R193" i="17"/>
  <c r="S193" i="17"/>
  <c r="T193" i="17"/>
  <c r="U193" i="17"/>
  <c r="B194" i="17"/>
  <c r="C194" i="17"/>
  <c r="V194" i="17" s="1"/>
  <c r="W194" i="17" s="1"/>
  <c r="D194" i="17"/>
  <c r="E194" i="17"/>
  <c r="F194" i="17"/>
  <c r="G194" i="17"/>
  <c r="H194" i="17"/>
  <c r="I194" i="17"/>
  <c r="J194" i="17"/>
  <c r="K194" i="17"/>
  <c r="L194" i="17"/>
  <c r="M194" i="17"/>
  <c r="N194" i="17"/>
  <c r="O194" i="17"/>
  <c r="P194" i="17"/>
  <c r="Q194" i="17"/>
  <c r="R194" i="17"/>
  <c r="S194" i="17"/>
  <c r="T194" i="17"/>
  <c r="U194" i="17"/>
  <c r="B195" i="17"/>
  <c r="C195" i="17"/>
  <c r="X195" i="17" s="1"/>
  <c r="AA195" i="17" s="1"/>
  <c r="AB195" i="17" s="1"/>
  <c r="D195" i="17"/>
  <c r="E195" i="17"/>
  <c r="F195" i="17"/>
  <c r="G195" i="17"/>
  <c r="H195" i="17"/>
  <c r="I195" i="17"/>
  <c r="J195" i="17"/>
  <c r="K195" i="17"/>
  <c r="L195" i="17"/>
  <c r="M195" i="17"/>
  <c r="N195" i="17"/>
  <c r="O195" i="17"/>
  <c r="P195" i="17"/>
  <c r="Q195" i="17"/>
  <c r="R195" i="17"/>
  <c r="S195" i="17"/>
  <c r="T195" i="17"/>
  <c r="U195" i="17"/>
  <c r="B196" i="17"/>
  <c r="C196" i="17"/>
  <c r="X196" i="17" s="1"/>
  <c r="AA196" i="17" s="1"/>
  <c r="D196" i="17"/>
  <c r="E196" i="17"/>
  <c r="F196" i="17"/>
  <c r="G196" i="17"/>
  <c r="H196" i="17"/>
  <c r="I196" i="17"/>
  <c r="J196" i="17"/>
  <c r="K196" i="17"/>
  <c r="L196" i="17"/>
  <c r="M196" i="17"/>
  <c r="N196" i="17"/>
  <c r="O196" i="17"/>
  <c r="P196" i="17"/>
  <c r="Q196" i="17"/>
  <c r="R196" i="17"/>
  <c r="S196" i="17"/>
  <c r="T196" i="17"/>
  <c r="U196" i="17"/>
  <c r="B197" i="17"/>
  <c r="C197" i="17"/>
  <c r="V197" i="17" s="1"/>
  <c r="W197" i="17" s="1"/>
  <c r="D197" i="17"/>
  <c r="E197" i="17"/>
  <c r="F197" i="17"/>
  <c r="G197" i="17"/>
  <c r="H197" i="17"/>
  <c r="I197" i="17"/>
  <c r="J197" i="17"/>
  <c r="K197" i="17"/>
  <c r="L197" i="17"/>
  <c r="M197" i="17"/>
  <c r="N197" i="17"/>
  <c r="O197" i="17"/>
  <c r="P197" i="17"/>
  <c r="Q197" i="17"/>
  <c r="R197" i="17"/>
  <c r="S197" i="17"/>
  <c r="T197" i="17"/>
  <c r="U197" i="17"/>
  <c r="B198" i="17"/>
  <c r="C198" i="17"/>
  <c r="X198" i="17" s="1"/>
  <c r="AA198" i="17" s="1"/>
  <c r="AB198" i="17" s="1"/>
  <c r="D198" i="17"/>
  <c r="E198" i="17"/>
  <c r="F198" i="17"/>
  <c r="G198" i="17"/>
  <c r="H198" i="17"/>
  <c r="I198" i="17"/>
  <c r="J198" i="17"/>
  <c r="K198" i="17"/>
  <c r="L198" i="17"/>
  <c r="M198" i="17"/>
  <c r="N198" i="17"/>
  <c r="O198" i="17"/>
  <c r="P198" i="17"/>
  <c r="Q198" i="17"/>
  <c r="R198" i="17"/>
  <c r="S198" i="17"/>
  <c r="T198" i="17"/>
  <c r="U198" i="17"/>
  <c r="B199" i="17"/>
  <c r="C199" i="17"/>
  <c r="X199" i="17" s="1"/>
  <c r="AA199" i="17" s="1"/>
  <c r="AB199" i="17" s="1"/>
  <c r="D199" i="17"/>
  <c r="E199" i="17"/>
  <c r="F199" i="17"/>
  <c r="G199" i="17"/>
  <c r="H199" i="17"/>
  <c r="I199" i="17"/>
  <c r="J199" i="17"/>
  <c r="K199" i="17"/>
  <c r="L199" i="17"/>
  <c r="M199" i="17"/>
  <c r="N199" i="17"/>
  <c r="O199" i="17"/>
  <c r="P199" i="17"/>
  <c r="Q199" i="17"/>
  <c r="R199" i="17"/>
  <c r="S199" i="17"/>
  <c r="T199" i="17"/>
  <c r="U199" i="17"/>
  <c r="B200" i="17"/>
  <c r="C200" i="17"/>
  <c r="V200" i="17" s="1"/>
  <c r="W200" i="17" s="1"/>
  <c r="D200" i="17"/>
  <c r="E200" i="17"/>
  <c r="F200" i="17"/>
  <c r="G200" i="17"/>
  <c r="H200" i="17"/>
  <c r="I200" i="17"/>
  <c r="J200" i="17"/>
  <c r="K200" i="17"/>
  <c r="L200" i="17"/>
  <c r="M200" i="17"/>
  <c r="N200" i="17"/>
  <c r="O200" i="17"/>
  <c r="P200" i="17"/>
  <c r="Q200" i="17"/>
  <c r="R200" i="17"/>
  <c r="S200" i="17"/>
  <c r="T200" i="17"/>
  <c r="U200" i="17"/>
  <c r="B201" i="17"/>
  <c r="C201" i="17"/>
  <c r="X201" i="17" s="1"/>
  <c r="AA201" i="17" s="1"/>
  <c r="AB201" i="17" s="1"/>
  <c r="D201" i="17"/>
  <c r="E201" i="17"/>
  <c r="F201" i="17"/>
  <c r="G201" i="17"/>
  <c r="H201" i="17"/>
  <c r="I201" i="17"/>
  <c r="J201" i="17"/>
  <c r="K201" i="17"/>
  <c r="L201" i="17"/>
  <c r="M201" i="17"/>
  <c r="N201" i="17"/>
  <c r="O201" i="17"/>
  <c r="P201" i="17"/>
  <c r="Q201" i="17"/>
  <c r="R201" i="17"/>
  <c r="S201" i="17"/>
  <c r="T201" i="17"/>
  <c r="U201" i="17"/>
  <c r="B202" i="17"/>
  <c r="C202" i="17"/>
  <c r="V202" i="17" s="1"/>
  <c r="W202" i="17" s="1"/>
  <c r="D202" i="17"/>
  <c r="E202" i="17"/>
  <c r="F202" i="17"/>
  <c r="G202" i="17"/>
  <c r="H202" i="17"/>
  <c r="I202" i="17"/>
  <c r="J202" i="17"/>
  <c r="K202" i="17"/>
  <c r="L202" i="17"/>
  <c r="M202" i="17"/>
  <c r="N202" i="17"/>
  <c r="O202" i="17"/>
  <c r="P202" i="17"/>
  <c r="Q202" i="17"/>
  <c r="R202" i="17"/>
  <c r="S202" i="17"/>
  <c r="T202" i="17"/>
  <c r="U202" i="17"/>
  <c r="B203" i="17"/>
  <c r="C203" i="17"/>
  <c r="V203" i="17" s="1"/>
  <c r="W203" i="17" s="1"/>
  <c r="D203" i="17"/>
  <c r="E203" i="17"/>
  <c r="F203" i="17"/>
  <c r="G203" i="17"/>
  <c r="H203" i="17"/>
  <c r="I203" i="17"/>
  <c r="J203" i="17"/>
  <c r="K203" i="17"/>
  <c r="L203" i="17"/>
  <c r="M203" i="17"/>
  <c r="N203" i="17"/>
  <c r="O203" i="17"/>
  <c r="P203" i="17"/>
  <c r="Q203" i="17"/>
  <c r="R203" i="17"/>
  <c r="S203" i="17"/>
  <c r="T203" i="17"/>
  <c r="U203" i="17"/>
  <c r="B204" i="17"/>
  <c r="C204" i="17"/>
  <c r="X204" i="17" s="1"/>
  <c r="AA204" i="17" s="1"/>
  <c r="AB204" i="17" s="1"/>
  <c r="D204" i="17"/>
  <c r="E204" i="17"/>
  <c r="F204" i="17"/>
  <c r="G204" i="17"/>
  <c r="H204" i="17"/>
  <c r="I204" i="17"/>
  <c r="J204" i="17"/>
  <c r="K204" i="17"/>
  <c r="L204" i="17"/>
  <c r="M204" i="17"/>
  <c r="N204" i="17"/>
  <c r="O204" i="17"/>
  <c r="P204" i="17"/>
  <c r="Q204" i="17"/>
  <c r="R204" i="17"/>
  <c r="S204" i="17"/>
  <c r="T204" i="17"/>
  <c r="U204" i="17"/>
  <c r="B205" i="17"/>
  <c r="C205" i="17"/>
  <c r="X205" i="17" s="1"/>
  <c r="AA205" i="17" s="1"/>
  <c r="AB205" i="17" s="1"/>
  <c r="D205" i="17"/>
  <c r="E205" i="17"/>
  <c r="F205" i="17"/>
  <c r="G205" i="17"/>
  <c r="H205" i="17"/>
  <c r="I205" i="17"/>
  <c r="J205" i="17"/>
  <c r="K205" i="17"/>
  <c r="L205" i="17"/>
  <c r="M205" i="17"/>
  <c r="N205" i="17"/>
  <c r="O205" i="17"/>
  <c r="P205" i="17"/>
  <c r="Q205" i="17"/>
  <c r="R205" i="17"/>
  <c r="S205" i="17"/>
  <c r="T205" i="17"/>
  <c r="U205" i="17"/>
  <c r="B206" i="17"/>
  <c r="C206" i="17"/>
  <c r="V206" i="17" s="1"/>
  <c r="W206" i="17" s="1"/>
  <c r="D206" i="17"/>
  <c r="E206" i="17"/>
  <c r="F206" i="17"/>
  <c r="G206" i="17"/>
  <c r="H206" i="17"/>
  <c r="I206" i="17"/>
  <c r="J206" i="17"/>
  <c r="K206" i="17"/>
  <c r="L206" i="17"/>
  <c r="M206" i="17"/>
  <c r="N206" i="17"/>
  <c r="O206" i="17"/>
  <c r="P206" i="17"/>
  <c r="Q206" i="17"/>
  <c r="R206" i="17"/>
  <c r="S206" i="17"/>
  <c r="T206" i="17"/>
  <c r="U206" i="17"/>
  <c r="B207" i="17"/>
  <c r="C207" i="17"/>
  <c r="X207" i="17" s="1"/>
  <c r="AA207" i="17" s="1"/>
  <c r="D207" i="17"/>
  <c r="E207" i="17"/>
  <c r="F207" i="17"/>
  <c r="G207" i="17"/>
  <c r="H207" i="17"/>
  <c r="I207" i="17"/>
  <c r="J207" i="17"/>
  <c r="K207" i="17"/>
  <c r="L207" i="17"/>
  <c r="M207" i="17"/>
  <c r="N207" i="17"/>
  <c r="O207" i="17"/>
  <c r="P207" i="17"/>
  <c r="Q207" i="17"/>
  <c r="R207" i="17"/>
  <c r="S207" i="17"/>
  <c r="T207" i="17"/>
  <c r="U207" i="17"/>
  <c r="B208" i="17"/>
  <c r="C208" i="17"/>
  <c r="V208" i="17" s="1"/>
  <c r="W208" i="17" s="1"/>
  <c r="D208" i="17"/>
  <c r="E208" i="17"/>
  <c r="F208" i="17"/>
  <c r="G208" i="17"/>
  <c r="H208" i="17"/>
  <c r="I208" i="17"/>
  <c r="J208" i="17"/>
  <c r="K208" i="17"/>
  <c r="L208" i="17"/>
  <c r="M208" i="17"/>
  <c r="N208" i="17"/>
  <c r="O208" i="17"/>
  <c r="P208" i="17"/>
  <c r="Q208" i="17"/>
  <c r="R208" i="17"/>
  <c r="S208" i="17"/>
  <c r="T208" i="17"/>
  <c r="U208" i="17"/>
  <c r="B209" i="17"/>
  <c r="C209" i="17"/>
  <c r="V209" i="17" s="1"/>
  <c r="W209" i="17" s="1"/>
  <c r="D209" i="17"/>
  <c r="E209" i="17"/>
  <c r="F209" i="17"/>
  <c r="G209" i="17"/>
  <c r="H209" i="17"/>
  <c r="I209" i="17"/>
  <c r="J209" i="17"/>
  <c r="K209" i="17"/>
  <c r="L209" i="17"/>
  <c r="M209" i="17"/>
  <c r="N209" i="17"/>
  <c r="O209" i="17"/>
  <c r="P209" i="17"/>
  <c r="Q209" i="17"/>
  <c r="R209" i="17"/>
  <c r="S209" i="17"/>
  <c r="T209" i="17"/>
  <c r="U209" i="17"/>
  <c r="B210" i="17"/>
  <c r="C210" i="17"/>
  <c r="X210" i="17" s="1"/>
  <c r="AA210" i="17" s="1"/>
  <c r="D210" i="17"/>
  <c r="E210" i="17"/>
  <c r="F210" i="17"/>
  <c r="G210" i="17"/>
  <c r="H210" i="17"/>
  <c r="I210" i="17"/>
  <c r="J210" i="17"/>
  <c r="K210" i="17"/>
  <c r="L210" i="17"/>
  <c r="M210" i="17"/>
  <c r="N210" i="17"/>
  <c r="O210" i="17"/>
  <c r="P210" i="17"/>
  <c r="Q210" i="17"/>
  <c r="R210" i="17"/>
  <c r="S210" i="17"/>
  <c r="T210" i="17"/>
  <c r="U210" i="17"/>
  <c r="B211" i="17"/>
  <c r="C211" i="17"/>
  <c r="X211" i="17" s="1"/>
  <c r="AA211" i="17" s="1"/>
  <c r="D211" i="17"/>
  <c r="E211" i="17"/>
  <c r="F211" i="17"/>
  <c r="G211" i="17"/>
  <c r="H211" i="17"/>
  <c r="I211" i="17"/>
  <c r="J211" i="17"/>
  <c r="K211" i="17"/>
  <c r="L211" i="17"/>
  <c r="M211" i="17"/>
  <c r="N211" i="17"/>
  <c r="O211" i="17"/>
  <c r="P211" i="17"/>
  <c r="Q211" i="17"/>
  <c r="R211" i="17"/>
  <c r="S211" i="17"/>
  <c r="T211" i="17"/>
  <c r="U211" i="17"/>
  <c r="B212" i="17"/>
  <c r="C212" i="17"/>
  <c r="X212" i="17" s="1"/>
  <c r="AA212" i="17" s="1"/>
  <c r="D212" i="17"/>
  <c r="E212" i="17"/>
  <c r="F212" i="17"/>
  <c r="G212" i="17"/>
  <c r="H212" i="17"/>
  <c r="I212" i="17"/>
  <c r="J212" i="17"/>
  <c r="K212" i="17"/>
  <c r="L212" i="17"/>
  <c r="M212" i="17"/>
  <c r="N212" i="17"/>
  <c r="O212" i="17"/>
  <c r="P212" i="17"/>
  <c r="Q212" i="17"/>
  <c r="R212" i="17"/>
  <c r="S212" i="17"/>
  <c r="T212" i="17"/>
  <c r="V212" i="17"/>
  <c r="W212" i="17" s="1"/>
  <c r="B213" i="17"/>
  <c r="C213" i="17"/>
  <c r="X213" i="17" s="1"/>
  <c r="AA213" i="17" s="1"/>
  <c r="AB213" i="17" s="1"/>
  <c r="D213" i="17"/>
  <c r="E213" i="17"/>
  <c r="F213" i="17"/>
  <c r="G213" i="17"/>
  <c r="H213" i="17"/>
  <c r="I213" i="17"/>
  <c r="J213" i="17"/>
  <c r="K213" i="17"/>
  <c r="L213" i="17"/>
  <c r="M213" i="17"/>
  <c r="N213" i="17"/>
  <c r="O213" i="17"/>
  <c r="P213" i="17"/>
  <c r="Q213" i="17"/>
  <c r="R213" i="17"/>
  <c r="S213" i="17"/>
  <c r="T213" i="17"/>
  <c r="U213" i="17"/>
  <c r="B214" i="17"/>
  <c r="C214" i="17"/>
  <c r="X214" i="17" s="1"/>
  <c r="AA214" i="17" s="1"/>
  <c r="D214" i="17"/>
  <c r="E214" i="17"/>
  <c r="F214" i="17"/>
  <c r="G214" i="17"/>
  <c r="H214" i="17"/>
  <c r="I214" i="17"/>
  <c r="J214" i="17"/>
  <c r="K214" i="17"/>
  <c r="L214" i="17"/>
  <c r="M214" i="17"/>
  <c r="N214" i="17"/>
  <c r="O214" i="17"/>
  <c r="P214" i="17"/>
  <c r="Q214" i="17"/>
  <c r="R214" i="17"/>
  <c r="S214" i="17"/>
  <c r="T214" i="17"/>
  <c r="U214" i="17"/>
  <c r="B215" i="17"/>
  <c r="C215" i="17"/>
  <c r="V215" i="17" s="1"/>
  <c r="W215" i="17" s="1"/>
  <c r="D215" i="17"/>
  <c r="E215" i="17"/>
  <c r="F215" i="17"/>
  <c r="G215" i="17"/>
  <c r="H215" i="17"/>
  <c r="I215" i="17"/>
  <c r="J215" i="17"/>
  <c r="K215" i="17"/>
  <c r="L215" i="17"/>
  <c r="M215" i="17"/>
  <c r="N215" i="17"/>
  <c r="O215" i="17"/>
  <c r="P215" i="17"/>
  <c r="Q215" i="17"/>
  <c r="R215" i="17"/>
  <c r="S215" i="17"/>
  <c r="T215" i="17"/>
  <c r="U215" i="17"/>
  <c r="B216" i="17"/>
  <c r="C216" i="17"/>
  <c r="X216" i="17" s="1"/>
  <c r="AA216" i="17" s="1"/>
  <c r="D216" i="17"/>
  <c r="E216" i="17"/>
  <c r="F216" i="17"/>
  <c r="G216" i="17"/>
  <c r="H216" i="17"/>
  <c r="I216" i="17"/>
  <c r="J216" i="17"/>
  <c r="K216" i="17"/>
  <c r="L216" i="17"/>
  <c r="M216" i="17"/>
  <c r="N216" i="17"/>
  <c r="O216" i="17"/>
  <c r="P216" i="17"/>
  <c r="Q216" i="17"/>
  <c r="R216" i="17"/>
  <c r="S216" i="17"/>
  <c r="T216" i="17"/>
  <c r="U216" i="17"/>
  <c r="B217" i="17"/>
  <c r="C217" i="17"/>
  <c r="X217" i="17" s="1"/>
  <c r="AA217" i="17" s="1"/>
  <c r="D217" i="17"/>
  <c r="E217" i="17"/>
  <c r="F217" i="17"/>
  <c r="G217" i="17"/>
  <c r="H217" i="17"/>
  <c r="I217" i="17"/>
  <c r="J217" i="17"/>
  <c r="K217" i="17"/>
  <c r="L217" i="17"/>
  <c r="M217" i="17"/>
  <c r="N217" i="17"/>
  <c r="O217" i="17"/>
  <c r="P217" i="17"/>
  <c r="Q217" i="17"/>
  <c r="R217" i="17"/>
  <c r="S217" i="17"/>
  <c r="T217" i="17"/>
  <c r="U217" i="17"/>
  <c r="B218" i="17"/>
  <c r="C218" i="17"/>
  <c r="V218" i="17" s="1"/>
  <c r="W218" i="17" s="1"/>
  <c r="D218" i="17"/>
  <c r="E218" i="17"/>
  <c r="F218" i="17"/>
  <c r="G218" i="17"/>
  <c r="H218" i="17"/>
  <c r="I218" i="17"/>
  <c r="J218" i="17"/>
  <c r="K218" i="17"/>
  <c r="L218" i="17"/>
  <c r="M218" i="17"/>
  <c r="N218" i="17"/>
  <c r="O218" i="17"/>
  <c r="P218" i="17"/>
  <c r="Q218" i="17"/>
  <c r="R218" i="17"/>
  <c r="S218" i="17"/>
  <c r="T218" i="17"/>
  <c r="U218" i="17"/>
  <c r="A157" i="17"/>
  <c r="B157" i="17"/>
  <c r="C157" i="17"/>
  <c r="V157" i="17" s="1"/>
  <c r="W157" i="17" s="1"/>
  <c r="D157" i="17"/>
  <c r="E157" i="17"/>
  <c r="F157" i="17"/>
  <c r="G157" i="17"/>
  <c r="H157" i="17"/>
  <c r="I157" i="17"/>
  <c r="J157" i="17"/>
  <c r="K157" i="17"/>
  <c r="L157" i="17"/>
  <c r="M157" i="17"/>
  <c r="N157" i="17"/>
  <c r="O157" i="17"/>
  <c r="P157" i="17"/>
  <c r="Q157" i="17"/>
  <c r="R157" i="17"/>
  <c r="S157" i="17"/>
  <c r="T157" i="17"/>
  <c r="U157" i="17"/>
  <c r="B158" i="17"/>
  <c r="C158" i="17"/>
  <c r="X158" i="17" s="1"/>
  <c r="AA158" i="17" s="1"/>
  <c r="AB158" i="17" s="1"/>
  <c r="D158" i="17"/>
  <c r="E158" i="17"/>
  <c r="F158" i="17"/>
  <c r="G158" i="17"/>
  <c r="H158" i="17"/>
  <c r="I158" i="17"/>
  <c r="J158" i="17"/>
  <c r="K158" i="17"/>
  <c r="L158" i="17"/>
  <c r="M158" i="17"/>
  <c r="N158" i="17"/>
  <c r="O158" i="17"/>
  <c r="P158" i="17"/>
  <c r="Q158" i="17"/>
  <c r="R158" i="17"/>
  <c r="S158" i="17"/>
  <c r="T158" i="17"/>
  <c r="U158" i="17"/>
  <c r="V158" i="17"/>
  <c r="W158" i="17" s="1"/>
  <c r="B159" i="17"/>
  <c r="C159" i="17"/>
  <c r="V159" i="17" s="1"/>
  <c r="W159" i="17" s="1"/>
  <c r="D159" i="17"/>
  <c r="E159" i="17"/>
  <c r="F159" i="17"/>
  <c r="G159" i="17"/>
  <c r="H159" i="17"/>
  <c r="I159" i="17"/>
  <c r="J159" i="17"/>
  <c r="K159" i="17"/>
  <c r="L159" i="17"/>
  <c r="M159" i="17"/>
  <c r="N159" i="17"/>
  <c r="O159" i="17"/>
  <c r="P159" i="17"/>
  <c r="Q159" i="17"/>
  <c r="R159" i="17"/>
  <c r="S159" i="17"/>
  <c r="T159" i="17"/>
  <c r="U159" i="17"/>
  <c r="B160" i="17"/>
  <c r="C160" i="17"/>
  <c r="X160" i="17" s="1"/>
  <c r="AA160" i="17" s="1"/>
  <c r="AB160" i="17" s="1"/>
  <c r="D160" i="17"/>
  <c r="E160" i="17"/>
  <c r="F160" i="17"/>
  <c r="G160" i="17"/>
  <c r="H160" i="17"/>
  <c r="I160" i="17"/>
  <c r="J160" i="17"/>
  <c r="K160" i="17"/>
  <c r="L160" i="17"/>
  <c r="M160" i="17"/>
  <c r="N160" i="17"/>
  <c r="O160" i="17"/>
  <c r="P160" i="17"/>
  <c r="Q160" i="17"/>
  <c r="R160" i="17"/>
  <c r="S160" i="17"/>
  <c r="T160" i="17"/>
  <c r="U160" i="17"/>
  <c r="B161" i="17"/>
  <c r="C161" i="17"/>
  <c r="V161" i="17" s="1"/>
  <c r="W161" i="17" s="1"/>
  <c r="D161" i="17"/>
  <c r="E161" i="17"/>
  <c r="F161" i="17"/>
  <c r="G161" i="17"/>
  <c r="H161" i="17"/>
  <c r="I161" i="17"/>
  <c r="J161" i="17"/>
  <c r="K161" i="17"/>
  <c r="L161" i="17"/>
  <c r="M161" i="17"/>
  <c r="N161" i="17"/>
  <c r="O161" i="17"/>
  <c r="P161" i="17"/>
  <c r="Q161" i="17"/>
  <c r="R161" i="17"/>
  <c r="S161" i="17"/>
  <c r="T161" i="17"/>
  <c r="U161" i="17"/>
  <c r="X161" i="17"/>
  <c r="AA161" i="17" s="1"/>
  <c r="B162" i="17"/>
  <c r="C162" i="17"/>
  <c r="V162" i="17" s="1"/>
  <c r="W162" i="17" s="1"/>
  <c r="D162" i="17"/>
  <c r="E162" i="17"/>
  <c r="F162" i="17"/>
  <c r="G162" i="17"/>
  <c r="H162" i="17"/>
  <c r="I162" i="17"/>
  <c r="J162" i="17"/>
  <c r="K162" i="17"/>
  <c r="L162" i="17"/>
  <c r="M162" i="17"/>
  <c r="N162" i="17"/>
  <c r="O162" i="17"/>
  <c r="P162" i="17"/>
  <c r="Q162" i="17"/>
  <c r="R162" i="17"/>
  <c r="S162" i="17"/>
  <c r="T162" i="17"/>
  <c r="U162" i="17"/>
  <c r="B163" i="17"/>
  <c r="C163" i="17"/>
  <c r="V163" i="17" s="1"/>
  <c r="W163" i="17" s="1"/>
  <c r="D163" i="17"/>
  <c r="E163" i="17"/>
  <c r="F163" i="17"/>
  <c r="G163" i="17"/>
  <c r="H163" i="17"/>
  <c r="I163" i="17"/>
  <c r="J163" i="17"/>
  <c r="K163" i="17"/>
  <c r="L163" i="17"/>
  <c r="M163" i="17"/>
  <c r="N163" i="17"/>
  <c r="O163" i="17"/>
  <c r="P163" i="17"/>
  <c r="Q163" i="17"/>
  <c r="R163" i="17"/>
  <c r="S163" i="17"/>
  <c r="T163" i="17"/>
  <c r="U163" i="17"/>
  <c r="B164" i="17"/>
  <c r="C164" i="17"/>
  <c r="V164" i="17" s="1"/>
  <c r="W164" i="17" s="1"/>
  <c r="D164" i="17"/>
  <c r="E164" i="17"/>
  <c r="F164" i="17"/>
  <c r="G164" i="17"/>
  <c r="H164" i="17"/>
  <c r="I164" i="17"/>
  <c r="J164" i="17"/>
  <c r="K164" i="17"/>
  <c r="L164" i="17"/>
  <c r="M164" i="17"/>
  <c r="N164" i="17"/>
  <c r="O164" i="17"/>
  <c r="P164" i="17"/>
  <c r="Q164" i="17"/>
  <c r="R164" i="17"/>
  <c r="S164" i="17"/>
  <c r="T164" i="17"/>
  <c r="U164" i="17"/>
  <c r="B165" i="17"/>
  <c r="C165" i="17"/>
  <c r="V165" i="17" s="1"/>
  <c r="W165" i="17" s="1"/>
  <c r="D165" i="17"/>
  <c r="E165" i="17"/>
  <c r="F165" i="17"/>
  <c r="G165" i="17"/>
  <c r="H165" i="17"/>
  <c r="I165" i="17"/>
  <c r="J165" i="17"/>
  <c r="K165" i="17"/>
  <c r="L165" i="17"/>
  <c r="M165" i="17"/>
  <c r="N165" i="17"/>
  <c r="O165" i="17"/>
  <c r="P165" i="17"/>
  <c r="Q165" i="17"/>
  <c r="R165" i="17"/>
  <c r="S165" i="17"/>
  <c r="T165" i="17"/>
  <c r="U165" i="17"/>
  <c r="B166" i="17"/>
  <c r="C166" i="17"/>
  <c r="X166" i="17" s="1"/>
  <c r="AA166" i="17" s="1"/>
  <c r="D166" i="17"/>
  <c r="E166" i="17"/>
  <c r="F166" i="17"/>
  <c r="G166" i="17"/>
  <c r="H166" i="17"/>
  <c r="I166" i="17"/>
  <c r="J166" i="17"/>
  <c r="K166" i="17"/>
  <c r="L166" i="17"/>
  <c r="M166" i="17"/>
  <c r="N166" i="17"/>
  <c r="O166" i="17"/>
  <c r="P166" i="17"/>
  <c r="Q166" i="17"/>
  <c r="R166" i="17"/>
  <c r="S166" i="17"/>
  <c r="T166" i="17"/>
  <c r="U166" i="17"/>
  <c r="B167" i="17"/>
  <c r="C167" i="17"/>
  <c r="V167" i="17" s="1"/>
  <c r="W167" i="17" s="1"/>
  <c r="D167" i="17"/>
  <c r="E167" i="17"/>
  <c r="F167" i="17"/>
  <c r="G167" i="17"/>
  <c r="H167" i="17"/>
  <c r="I167" i="17"/>
  <c r="J167" i="17"/>
  <c r="K167" i="17"/>
  <c r="L167" i="17"/>
  <c r="M167" i="17"/>
  <c r="N167" i="17"/>
  <c r="O167" i="17"/>
  <c r="P167" i="17"/>
  <c r="Q167" i="17"/>
  <c r="R167" i="17"/>
  <c r="S167" i="17"/>
  <c r="T167" i="17"/>
  <c r="U167" i="17"/>
  <c r="B168" i="17"/>
  <c r="C168" i="17"/>
  <c r="V168" i="17" s="1"/>
  <c r="W168" i="17" s="1"/>
  <c r="D168" i="17"/>
  <c r="E168" i="17"/>
  <c r="F168" i="17"/>
  <c r="G168" i="17"/>
  <c r="H168" i="17"/>
  <c r="I168" i="17"/>
  <c r="J168" i="17"/>
  <c r="K168" i="17"/>
  <c r="L168" i="17"/>
  <c r="M168" i="17"/>
  <c r="N168" i="17"/>
  <c r="O168" i="17"/>
  <c r="P168" i="17"/>
  <c r="Q168" i="17"/>
  <c r="R168" i="17"/>
  <c r="S168" i="17"/>
  <c r="T168" i="17"/>
  <c r="U168" i="17"/>
  <c r="B169" i="17"/>
  <c r="C169" i="17"/>
  <c r="V169" i="17" s="1"/>
  <c r="W169" i="17" s="1"/>
  <c r="D169" i="17"/>
  <c r="E169" i="17"/>
  <c r="F169" i="17"/>
  <c r="G169" i="17"/>
  <c r="H169" i="17"/>
  <c r="I169" i="17"/>
  <c r="J169" i="17"/>
  <c r="K169" i="17"/>
  <c r="L169" i="17"/>
  <c r="M169" i="17"/>
  <c r="N169" i="17"/>
  <c r="O169" i="17"/>
  <c r="P169" i="17"/>
  <c r="Q169" i="17"/>
  <c r="R169" i="17"/>
  <c r="S169" i="17"/>
  <c r="T169" i="17"/>
  <c r="U169" i="17"/>
  <c r="X169" i="17"/>
  <c r="AA169" i="17" s="1"/>
  <c r="B170" i="17"/>
  <c r="C170" i="17"/>
  <c r="V170" i="17" s="1"/>
  <c r="W170" i="17" s="1"/>
  <c r="D170" i="17"/>
  <c r="E170" i="17"/>
  <c r="F170" i="17"/>
  <c r="G170" i="17"/>
  <c r="H170" i="17"/>
  <c r="I170" i="17"/>
  <c r="J170" i="17"/>
  <c r="K170" i="17"/>
  <c r="L170" i="17"/>
  <c r="M170" i="17"/>
  <c r="N170" i="17"/>
  <c r="O170" i="17"/>
  <c r="P170" i="17"/>
  <c r="Q170" i="17"/>
  <c r="R170" i="17"/>
  <c r="S170" i="17"/>
  <c r="T170" i="17"/>
  <c r="U170" i="17"/>
  <c r="B171" i="17"/>
  <c r="C171" i="17"/>
  <c r="V171" i="17" s="1"/>
  <c r="W171" i="17" s="1"/>
  <c r="D171" i="17"/>
  <c r="E171" i="17"/>
  <c r="F171" i="17"/>
  <c r="G171" i="17"/>
  <c r="H171" i="17"/>
  <c r="I171" i="17"/>
  <c r="J171" i="17"/>
  <c r="K171" i="17"/>
  <c r="L171" i="17"/>
  <c r="M171" i="17"/>
  <c r="N171" i="17"/>
  <c r="O171" i="17"/>
  <c r="P171" i="17"/>
  <c r="Q171" i="17"/>
  <c r="R171" i="17"/>
  <c r="S171" i="17"/>
  <c r="T171" i="17"/>
  <c r="U171" i="17"/>
  <c r="B172" i="17"/>
  <c r="C172" i="17"/>
  <c r="X172" i="17" s="1"/>
  <c r="AA172" i="17" s="1"/>
  <c r="AB172" i="17" s="1"/>
  <c r="D172" i="17"/>
  <c r="E172" i="17"/>
  <c r="F172" i="17"/>
  <c r="G172" i="17"/>
  <c r="H172" i="17"/>
  <c r="I172" i="17"/>
  <c r="J172" i="17"/>
  <c r="K172" i="17"/>
  <c r="L172" i="17"/>
  <c r="M172" i="17"/>
  <c r="N172" i="17"/>
  <c r="O172" i="17"/>
  <c r="P172" i="17"/>
  <c r="Q172" i="17"/>
  <c r="R172" i="17"/>
  <c r="S172" i="17"/>
  <c r="T172" i="17"/>
  <c r="U172" i="17"/>
  <c r="B173" i="17"/>
  <c r="C173" i="17"/>
  <c r="V173" i="17" s="1"/>
  <c r="W173" i="17" s="1"/>
  <c r="D173" i="17"/>
  <c r="E173" i="17"/>
  <c r="F173" i="17"/>
  <c r="G173" i="17"/>
  <c r="H173" i="17"/>
  <c r="I173" i="17"/>
  <c r="J173" i="17"/>
  <c r="K173" i="17"/>
  <c r="L173" i="17"/>
  <c r="M173" i="17"/>
  <c r="N173" i="17"/>
  <c r="O173" i="17"/>
  <c r="P173" i="17"/>
  <c r="Q173" i="17"/>
  <c r="R173" i="17"/>
  <c r="S173" i="17"/>
  <c r="T173" i="17"/>
  <c r="U173" i="17"/>
  <c r="B174" i="17"/>
  <c r="C174" i="17"/>
  <c r="V174" i="17" s="1"/>
  <c r="W174" i="17" s="1"/>
  <c r="D174" i="17"/>
  <c r="E174" i="17"/>
  <c r="F174" i="17"/>
  <c r="G174" i="17"/>
  <c r="H174" i="17"/>
  <c r="I174" i="17"/>
  <c r="J174" i="17"/>
  <c r="K174" i="17"/>
  <c r="L174" i="17"/>
  <c r="M174" i="17"/>
  <c r="N174" i="17"/>
  <c r="O174" i="17"/>
  <c r="P174" i="17"/>
  <c r="Q174" i="17"/>
  <c r="R174" i="17"/>
  <c r="S174" i="17"/>
  <c r="T174" i="17"/>
  <c r="U174" i="17"/>
  <c r="B175" i="17"/>
  <c r="C175" i="17"/>
  <c r="V175" i="17" s="1"/>
  <c r="W175" i="17" s="1"/>
  <c r="D175" i="17"/>
  <c r="E175" i="17"/>
  <c r="F175" i="17"/>
  <c r="G175" i="17"/>
  <c r="H175" i="17"/>
  <c r="I175" i="17"/>
  <c r="J175" i="17"/>
  <c r="K175" i="17"/>
  <c r="L175" i="17"/>
  <c r="M175" i="17"/>
  <c r="N175" i="17"/>
  <c r="O175" i="17"/>
  <c r="P175" i="17"/>
  <c r="Q175" i="17"/>
  <c r="R175" i="17"/>
  <c r="S175" i="17"/>
  <c r="T175" i="17"/>
  <c r="U175" i="17"/>
  <c r="B176" i="17"/>
  <c r="C176" i="17"/>
  <c r="V176" i="17" s="1"/>
  <c r="W176" i="17" s="1"/>
  <c r="D176" i="17"/>
  <c r="E176" i="17"/>
  <c r="F176" i="17"/>
  <c r="G176" i="17"/>
  <c r="H176" i="17"/>
  <c r="I176" i="17"/>
  <c r="J176" i="17"/>
  <c r="K176" i="17"/>
  <c r="L176" i="17"/>
  <c r="M176" i="17"/>
  <c r="N176" i="17"/>
  <c r="O176" i="17"/>
  <c r="P176" i="17"/>
  <c r="Q176" i="17"/>
  <c r="R176" i="17"/>
  <c r="S176" i="17"/>
  <c r="T176" i="17"/>
  <c r="U176" i="17"/>
  <c r="B177" i="17"/>
  <c r="C177" i="17"/>
  <c r="V177" i="17" s="1"/>
  <c r="W177" i="17" s="1"/>
  <c r="D177" i="17"/>
  <c r="E177" i="17"/>
  <c r="F177" i="17"/>
  <c r="G177" i="17"/>
  <c r="H177" i="17"/>
  <c r="I177" i="17"/>
  <c r="J177" i="17"/>
  <c r="K177" i="17"/>
  <c r="L177" i="17"/>
  <c r="M177" i="17"/>
  <c r="N177" i="17"/>
  <c r="O177" i="17"/>
  <c r="P177" i="17"/>
  <c r="Q177" i="17"/>
  <c r="R177" i="17"/>
  <c r="S177" i="17"/>
  <c r="T177" i="17"/>
  <c r="U177" i="17"/>
  <c r="B178" i="17"/>
  <c r="C178" i="17"/>
  <c r="X178" i="17" s="1"/>
  <c r="AA178" i="17" s="1"/>
  <c r="D178" i="17"/>
  <c r="E178" i="17"/>
  <c r="F178" i="17"/>
  <c r="G178" i="17"/>
  <c r="H178" i="17"/>
  <c r="I178" i="17"/>
  <c r="J178" i="17"/>
  <c r="K178" i="17"/>
  <c r="L178" i="17"/>
  <c r="M178" i="17"/>
  <c r="N178" i="17"/>
  <c r="O178" i="17"/>
  <c r="P178" i="17"/>
  <c r="Q178" i="17"/>
  <c r="R178" i="17"/>
  <c r="S178" i="17"/>
  <c r="T178" i="17"/>
  <c r="U178" i="17"/>
  <c r="B179" i="17"/>
  <c r="C179" i="17"/>
  <c r="V179" i="17" s="1"/>
  <c r="W179" i="17" s="1"/>
  <c r="D179" i="17"/>
  <c r="E179" i="17"/>
  <c r="F179" i="17"/>
  <c r="G179" i="17"/>
  <c r="H179" i="17"/>
  <c r="I179" i="17"/>
  <c r="J179" i="17"/>
  <c r="K179" i="17"/>
  <c r="L179" i="17"/>
  <c r="M179" i="17"/>
  <c r="N179" i="17"/>
  <c r="O179" i="17"/>
  <c r="P179" i="17"/>
  <c r="Q179" i="17"/>
  <c r="R179" i="17"/>
  <c r="S179" i="17"/>
  <c r="T179" i="17"/>
  <c r="U179" i="17"/>
  <c r="B180" i="17"/>
  <c r="C180" i="17"/>
  <c r="V180" i="17" s="1"/>
  <c r="W180" i="17" s="1"/>
  <c r="D180" i="17"/>
  <c r="E180" i="17"/>
  <c r="F180" i="17"/>
  <c r="G180" i="17"/>
  <c r="H180" i="17"/>
  <c r="I180" i="17"/>
  <c r="J180" i="17"/>
  <c r="K180" i="17"/>
  <c r="L180" i="17"/>
  <c r="M180" i="17"/>
  <c r="N180" i="17"/>
  <c r="O180" i="17"/>
  <c r="P180" i="17"/>
  <c r="Q180" i="17"/>
  <c r="R180" i="17"/>
  <c r="S180" i="17"/>
  <c r="T180" i="17"/>
  <c r="U180" i="17"/>
  <c r="B181" i="17"/>
  <c r="C181" i="17"/>
  <c r="D181" i="17"/>
  <c r="E181" i="17"/>
  <c r="F181" i="17"/>
  <c r="G181" i="17"/>
  <c r="H181" i="17"/>
  <c r="I181" i="17"/>
  <c r="J181" i="17"/>
  <c r="K181" i="17"/>
  <c r="L181" i="17"/>
  <c r="M181" i="17"/>
  <c r="N181" i="17"/>
  <c r="O181" i="17"/>
  <c r="P181" i="17"/>
  <c r="Q181" i="17"/>
  <c r="R181" i="17"/>
  <c r="S181" i="17"/>
  <c r="T181" i="17"/>
  <c r="V181" i="17"/>
  <c r="W181" i="17" s="1"/>
  <c r="X181" i="17"/>
  <c r="AA181" i="17" s="1"/>
  <c r="B182" i="17"/>
  <c r="C182" i="17"/>
  <c r="V182" i="17" s="1"/>
  <c r="W182" i="17" s="1"/>
  <c r="D182" i="17"/>
  <c r="E182" i="17"/>
  <c r="F182" i="17"/>
  <c r="G182" i="17"/>
  <c r="H182" i="17"/>
  <c r="I182" i="17"/>
  <c r="J182" i="17"/>
  <c r="K182" i="17"/>
  <c r="L182" i="17"/>
  <c r="M182" i="17"/>
  <c r="N182" i="17"/>
  <c r="O182" i="17"/>
  <c r="P182" i="17"/>
  <c r="Q182" i="17"/>
  <c r="R182" i="17"/>
  <c r="S182" i="17"/>
  <c r="T182" i="17"/>
  <c r="U182" i="17"/>
  <c r="B183" i="17"/>
  <c r="C183" i="17"/>
  <c r="V183" i="17" s="1"/>
  <c r="W183" i="17" s="1"/>
  <c r="D183" i="17"/>
  <c r="E183" i="17"/>
  <c r="F183" i="17"/>
  <c r="G183" i="17"/>
  <c r="H183" i="17"/>
  <c r="I183" i="17"/>
  <c r="J183" i="17"/>
  <c r="K183" i="17"/>
  <c r="L183" i="17"/>
  <c r="M183" i="17"/>
  <c r="N183" i="17"/>
  <c r="O183" i="17"/>
  <c r="P183" i="17"/>
  <c r="Q183" i="17"/>
  <c r="R183" i="17"/>
  <c r="S183" i="17"/>
  <c r="T183" i="17"/>
  <c r="U183" i="17"/>
  <c r="B184" i="17"/>
  <c r="C184" i="17"/>
  <c r="V184" i="17" s="1"/>
  <c r="W184" i="17" s="1"/>
  <c r="D184" i="17"/>
  <c r="E184" i="17"/>
  <c r="F184" i="17"/>
  <c r="G184" i="17"/>
  <c r="H184" i="17"/>
  <c r="I184" i="17"/>
  <c r="J184" i="17"/>
  <c r="K184" i="17"/>
  <c r="L184" i="17"/>
  <c r="M184" i="17"/>
  <c r="N184" i="17"/>
  <c r="O184" i="17"/>
  <c r="P184" i="17"/>
  <c r="Q184" i="17"/>
  <c r="R184" i="17"/>
  <c r="S184" i="17"/>
  <c r="T184" i="17"/>
  <c r="U184" i="17"/>
  <c r="A126" i="17"/>
  <c r="B126" i="17"/>
  <c r="C126" i="17"/>
  <c r="V126" i="17" s="1"/>
  <c r="W126" i="17" s="1"/>
  <c r="D126" i="17"/>
  <c r="E126" i="17"/>
  <c r="F126" i="17"/>
  <c r="G126" i="17"/>
  <c r="H126" i="17"/>
  <c r="I126" i="17"/>
  <c r="J126" i="17"/>
  <c r="K126" i="17"/>
  <c r="L126" i="17"/>
  <c r="M126" i="17"/>
  <c r="N126" i="17"/>
  <c r="O126" i="17"/>
  <c r="P126" i="17"/>
  <c r="Q126" i="17"/>
  <c r="R126" i="17"/>
  <c r="S126" i="17"/>
  <c r="T126" i="17"/>
  <c r="U126" i="17"/>
  <c r="B127" i="17"/>
  <c r="C127" i="17"/>
  <c r="X127" i="17" s="1"/>
  <c r="AA127" i="17" s="1"/>
  <c r="AB127" i="17" s="1"/>
  <c r="D127" i="17"/>
  <c r="E127" i="17"/>
  <c r="F127" i="17"/>
  <c r="G127" i="17"/>
  <c r="H127" i="17"/>
  <c r="I127" i="17"/>
  <c r="J127" i="17"/>
  <c r="K127" i="17"/>
  <c r="L127" i="17"/>
  <c r="M127" i="17"/>
  <c r="N127" i="17"/>
  <c r="O127" i="17"/>
  <c r="P127" i="17"/>
  <c r="Q127" i="17"/>
  <c r="R127" i="17"/>
  <c r="S127" i="17"/>
  <c r="T127" i="17"/>
  <c r="U127" i="17"/>
  <c r="B128" i="17"/>
  <c r="C128" i="17"/>
  <c r="V128" i="17" s="1"/>
  <c r="W128" i="17" s="1"/>
  <c r="D128" i="17"/>
  <c r="E128" i="17"/>
  <c r="F128" i="17"/>
  <c r="G128" i="17"/>
  <c r="H128" i="17"/>
  <c r="I128" i="17"/>
  <c r="J128" i="17"/>
  <c r="K128" i="17"/>
  <c r="L128" i="17"/>
  <c r="M128" i="17"/>
  <c r="N128" i="17"/>
  <c r="O128" i="17"/>
  <c r="P128" i="17"/>
  <c r="Q128" i="17"/>
  <c r="R128" i="17"/>
  <c r="S128" i="17"/>
  <c r="T128" i="17"/>
  <c r="U128" i="17"/>
  <c r="B129" i="17"/>
  <c r="C129" i="17"/>
  <c r="V129" i="17" s="1"/>
  <c r="W129" i="17" s="1"/>
  <c r="D129" i="17"/>
  <c r="E129" i="17"/>
  <c r="F129" i="17"/>
  <c r="G129" i="17"/>
  <c r="H129" i="17"/>
  <c r="I129" i="17"/>
  <c r="J129" i="17"/>
  <c r="K129" i="17"/>
  <c r="L129" i="17"/>
  <c r="M129" i="17"/>
  <c r="N129" i="17"/>
  <c r="O129" i="17"/>
  <c r="P129" i="17"/>
  <c r="Q129" i="17"/>
  <c r="R129" i="17"/>
  <c r="S129" i="17"/>
  <c r="T129" i="17"/>
  <c r="U129" i="17"/>
  <c r="B130" i="17"/>
  <c r="C130" i="17"/>
  <c r="V130" i="17" s="1"/>
  <c r="W130" i="17" s="1"/>
  <c r="D130" i="17"/>
  <c r="E130" i="17"/>
  <c r="F130" i="17"/>
  <c r="G130" i="17"/>
  <c r="H130" i="17"/>
  <c r="I130" i="17"/>
  <c r="J130" i="17"/>
  <c r="K130" i="17"/>
  <c r="L130" i="17"/>
  <c r="M130" i="17"/>
  <c r="N130" i="17"/>
  <c r="O130" i="17"/>
  <c r="P130" i="17"/>
  <c r="Q130" i="17"/>
  <c r="R130" i="17"/>
  <c r="S130" i="17"/>
  <c r="T130" i="17"/>
  <c r="U130" i="17"/>
  <c r="B131" i="17"/>
  <c r="C131" i="17"/>
  <c r="V131" i="17" s="1"/>
  <c r="W131" i="17" s="1"/>
  <c r="D131" i="17"/>
  <c r="E131" i="17"/>
  <c r="F131" i="17"/>
  <c r="G131" i="17"/>
  <c r="H131" i="17"/>
  <c r="I131" i="17"/>
  <c r="J131" i="17"/>
  <c r="K131" i="17"/>
  <c r="L131" i="17"/>
  <c r="M131" i="17"/>
  <c r="N131" i="17"/>
  <c r="O131" i="17"/>
  <c r="P131" i="17"/>
  <c r="Q131" i="17"/>
  <c r="R131" i="17"/>
  <c r="S131" i="17"/>
  <c r="T131" i="17"/>
  <c r="U131" i="17"/>
  <c r="B132" i="17"/>
  <c r="C132" i="17"/>
  <c r="V132" i="17" s="1"/>
  <c r="W132" i="17" s="1"/>
  <c r="D132" i="17"/>
  <c r="E132" i="17"/>
  <c r="F132" i="17"/>
  <c r="G132" i="17"/>
  <c r="H132" i="17"/>
  <c r="I132" i="17"/>
  <c r="J132" i="17"/>
  <c r="K132" i="17"/>
  <c r="L132" i="17"/>
  <c r="M132" i="17"/>
  <c r="N132" i="17"/>
  <c r="O132" i="17"/>
  <c r="P132" i="17"/>
  <c r="Q132" i="17"/>
  <c r="R132" i="17"/>
  <c r="S132" i="17"/>
  <c r="T132" i="17"/>
  <c r="U132" i="17"/>
  <c r="B133" i="17"/>
  <c r="C133" i="17"/>
  <c r="V133" i="17" s="1"/>
  <c r="W133" i="17" s="1"/>
  <c r="D133" i="17"/>
  <c r="E133" i="17"/>
  <c r="F133" i="17"/>
  <c r="G133" i="17"/>
  <c r="H133" i="17"/>
  <c r="I133" i="17"/>
  <c r="J133" i="17"/>
  <c r="K133" i="17"/>
  <c r="L133" i="17"/>
  <c r="M133" i="17"/>
  <c r="N133" i="17"/>
  <c r="O133" i="17"/>
  <c r="P133" i="17"/>
  <c r="Q133" i="17"/>
  <c r="R133" i="17"/>
  <c r="S133" i="17"/>
  <c r="T133" i="17"/>
  <c r="U133" i="17"/>
  <c r="B134" i="17"/>
  <c r="C134" i="17"/>
  <c r="X134" i="17" s="1"/>
  <c r="AA134" i="17" s="1"/>
  <c r="D134" i="17"/>
  <c r="E134" i="17"/>
  <c r="F134" i="17"/>
  <c r="G134" i="17"/>
  <c r="H134" i="17"/>
  <c r="I134" i="17"/>
  <c r="J134" i="17"/>
  <c r="K134" i="17"/>
  <c r="L134" i="17"/>
  <c r="M134" i="17"/>
  <c r="N134" i="17"/>
  <c r="O134" i="17"/>
  <c r="P134" i="17"/>
  <c r="Q134" i="17"/>
  <c r="R134" i="17"/>
  <c r="S134" i="17"/>
  <c r="T134" i="17"/>
  <c r="U134" i="17"/>
  <c r="B135" i="17"/>
  <c r="C135" i="17"/>
  <c r="V135" i="17" s="1"/>
  <c r="W135" i="17" s="1"/>
  <c r="D135" i="17"/>
  <c r="E135" i="17"/>
  <c r="F135" i="17"/>
  <c r="G135" i="17"/>
  <c r="H135" i="17"/>
  <c r="I135" i="17"/>
  <c r="J135" i="17"/>
  <c r="K135" i="17"/>
  <c r="L135" i="17"/>
  <c r="M135" i="17"/>
  <c r="N135" i="17"/>
  <c r="O135" i="17"/>
  <c r="P135" i="17"/>
  <c r="Q135" i="17"/>
  <c r="R135" i="17"/>
  <c r="S135" i="17"/>
  <c r="T135" i="17"/>
  <c r="U135" i="17"/>
  <c r="B136" i="17"/>
  <c r="C136" i="17"/>
  <c r="V136" i="17" s="1"/>
  <c r="W136" i="17" s="1"/>
  <c r="D136" i="17"/>
  <c r="E136" i="17"/>
  <c r="F136" i="17"/>
  <c r="G136" i="17"/>
  <c r="H136" i="17"/>
  <c r="I136" i="17"/>
  <c r="J136" i="17"/>
  <c r="K136" i="17"/>
  <c r="L136" i="17"/>
  <c r="M136" i="17"/>
  <c r="N136" i="17"/>
  <c r="O136" i="17"/>
  <c r="P136" i="17"/>
  <c r="Q136" i="17"/>
  <c r="R136" i="17"/>
  <c r="S136" i="17"/>
  <c r="T136" i="17"/>
  <c r="U136" i="17"/>
  <c r="B137" i="17"/>
  <c r="C137" i="17"/>
  <c r="X137" i="17" s="1"/>
  <c r="AA137" i="17" s="1"/>
  <c r="AB137" i="17" s="1"/>
  <c r="D137" i="17"/>
  <c r="E137" i="17"/>
  <c r="F137" i="17"/>
  <c r="G137" i="17"/>
  <c r="H137" i="17"/>
  <c r="I137" i="17"/>
  <c r="J137" i="17"/>
  <c r="K137" i="17"/>
  <c r="L137" i="17"/>
  <c r="M137" i="17"/>
  <c r="N137" i="17"/>
  <c r="O137" i="17"/>
  <c r="P137" i="17"/>
  <c r="Q137" i="17"/>
  <c r="R137" i="17"/>
  <c r="S137" i="17"/>
  <c r="T137" i="17"/>
  <c r="U137" i="17"/>
  <c r="B138" i="17"/>
  <c r="C138" i="17"/>
  <c r="X138" i="17" s="1"/>
  <c r="AA138" i="17" s="1"/>
  <c r="D138" i="17"/>
  <c r="E138" i="17"/>
  <c r="F138" i="17"/>
  <c r="G138" i="17"/>
  <c r="H138" i="17"/>
  <c r="I138" i="17"/>
  <c r="J138" i="17"/>
  <c r="K138" i="17"/>
  <c r="L138" i="17"/>
  <c r="M138" i="17"/>
  <c r="N138" i="17"/>
  <c r="O138" i="17"/>
  <c r="P138" i="17"/>
  <c r="Q138" i="17"/>
  <c r="R138" i="17"/>
  <c r="S138" i="17"/>
  <c r="T138" i="17"/>
  <c r="U138" i="17"/>
  <c r="B139" i="17"/>
  <c r="C139" i="17"/>
  <c r="V139" i="17" s="1"/>
  <c r="W139" i="17" s="1"/>
  <c r="D139" i="17"/>
  <c r="E139" i="17"/>
  <c r="F139" i="17"/>
  <c r="G139" i="17"/>
  <c r="H139" i="17"/>
  <c r="I139" i="17"/>
  <c r="J139" i="17"/>
  <c r="K139" i="17"/>
  <c r="L139" i="17"/>
  <c r="M139" i="17"/>
  <c r="N139" i="17"/>
  <c r="O139" i="17"/>
  <c r="P139" i="17"/>
  <c r="Q139" i="17"/>
  <c r="R139" i="17"/>
  <c r="S139" i="17"/>
  <c r="T139" i="17"/>
  <c r="U139" i="17"/>
  <c r="B140" i="17"/>
  <c r="C140" i="17"/>
  <c r="X140" i="17" s="1"/>
  <c r="AA140" i="17" s="1"/>
  <c r="AB140" i="17" s="1"/>
  <c r="D140" i="17"/>
  <c r="E140" i="17"/>
  <c r="F140" i="17"/>
  <c r="G140" i="17"/>
  <c r="H140" i="17"/>
  <c r="I140" i="17"/>
  <c r="J140" i="17"/>
  <c r="K140" i="17"/>
  <c r="L140" i="17"/>
  <c r="M140" i="17"/>
  <c r="N140" i="17"/>
  <c r="O140" i="17"/>
  <c r="P140" i="17"/>
  <c r="Q140" i="17"/>
  <c r="R140" i="17"/>
  <c r="S140" i="17"/>
  <c r="T140" i="17"/>
  <c r="U140" i="17"/>
  <c r="V140" i="17"/>
  <c r="W140" i="17" s="1"/>
  <c r="B141" i="17"/>
  <c r="C141" i="17"/>
  <c r="V141" i="17" s="1"/>
  <c r="W141" i="17" s="1"/>
  <c r="D141" i="17"/>
  <c r="E141" i="17"/>
  <c r="F141" i="17"/>
  <c r="G141" i="17"/>
  <c r="H141" i="17"/>
  <c r="I141" i="17"/>
  <c r="J141" i="17"/>
  <c r="K141" i="17"/>
  <c r="L141" i="17"/>
  <c r="M141" i="17"/>
  <c r="N141" i="17"/>
  <c r="O141" i="17"/>
  <c r="P141" i="17"/>
  <c r="Q141" i="17"/>
  <c r="R141" i="17"/>
  <c r="S141" i="17"/>
  <c r="T141" i="17"/>
  <c r="U141" i="17"/>
  <c r="X141" i="17"/>
  <c r="AA141" i="17" s="1"/>
  <c r="AB141" i="17" s="1"/>
  <c r="B142" i="17"/>
  <c r="C142" i="17"/>
  <c r="V142" i="17" s="1"/>
  <c r="W142" i="17" s="1"/>
  <c r="D142" i="17"/>
  <c r="E142" i="17"/>
  <c r="F142" i="17"/>
  <c r="G142" i="17"/>
  <c r="H142" i="17"/>
  <c r="I142" i="17"/>
  <c r="J142" i="17"/>
  <c r="K142" i="17"/>
  <c r="L142" i="17"/>
  <c r="M142" i="17"/>
  <c r="N142" i="17"/>
  <c r="O142" i="17"/>
  <c r="P142" i="17"/>
  <c r="Q142" i="17"/>
  <c r="R142" i="17"/>
  <c r="S142" i="17"/>
  <c r="T142" i="17"/>
  <c r="U142" i="17"/>
  <c r="B143" i="17"/>
  <c r="C143" i="17"/>
  <c r="V143" i="17" s="1"/>
  <c r="W143" i="17" s="1"/>
  <c r="D143" i="17"/>
  <c r="E143" i="17"/>
  <c r="F143" i="17"/>
  <c r="G143" i="17"/>
  <c r="H143" i="17"/>
  <c r="I143" i="17"/>
  <c r="J143" i="17"/>
  <c r="K143" i="17"/>
  <c r="L143" i="17"/>
  <c r="M143" i="17"/>
  <c r="N143" i="17"/>
  <c r="O143" i="17"/>
  <c r="P143" i="17"/>
  <c r="Q143" i="17"/>
  <c r="R143" i="17"/>
  <c r="S143" i="17"/>
  <c r="T143" i="17"/>
  <c r="U143" i="17"/>
  <c r="B144" i="17"/>
  <c r="C144" i="17"/>
  <c r="X144" i="17" s="1"/>
  <c r="AA144" i="17" s="1"/>
  <c r="AB144" i="17" s="1"/>
  <c r="D144" i="17"/>
  <c r="E144" i="17"/>
  <c r="F144" i="17"/>
  <c r="G144" i="17"/>
  <c r="H144" i="17"/>
  <c r="I144" i="17"/>
  <c r="J144" i="17"/>
  <c r="K144" i="17"/>
  <c r="L144" i="17"/>
  <c r="M144" i="17"/>
  <c r="N144" i="17"/>
  <c r="O144" i="17"/>
  <c r="P144" i="17"/>
  <c r="Q144" i="17"/>
  <c r="R144" i="17"/>
  <c r="S144" i="17"/>
  <c r="T144" i="17"/>
  <c r="U144" i="17"/>
  <c r="B145" i="17"/>
  <c r="C145" i="17"/>
  <c r="V145" i="17" s="1"/>
  <c r="W145" i="17" s="1"/>
  <c r="D145" i="17"/>
  <c r="E145" i="17"/>
  <c r="F145" i="17"/>
  <c r="G145" i="17"/>
  <c r="H145" i="17"/>
  <c r="I145" i="17"/>
  <c r="J145" i="17"/>
  <c r="K145" i="17"/>
  <c r="L145" i="17"/>
  <c r="M145" i="17"/>
  <c r="N145" i="17"/>
  <c r="O145" i="17"/>
  <c r="P145" i="17"/>
  <c r="Q145" i="17"/>
  <c r="R145" i="17"/>
  <c r="S145" i="17"/>
  <c r="T145" i="17"/>
  <c r="U145" i="17"/>
  <c r="B146" i="17"/>
  <c r="C146" i="17"/>
  <c r="V146" i="17" s="1"/>
  <c r="W146" i="17" s="1"/>
  <c r="D146" i="17"/>
  <c r="E146" i="17"/>
  <c r="F146" i="17"/>
  <c r="G146" i="17"/>
  <c r="H146" i="17"/>
  <c r="I146" i="17"/>
  <c r="J146" i="17"/>
  <c r="K146" i="17"/>
  <c r="L146" i="17"/>
  <c r="M146" i="17"/>
  <c r="N146" i="17"/>
  <c r="O146" i="17"/>
  <c r="P146" i="17"/>
  <c r="Q146" i="17"/>
  <c r="R146" i="17"/>
  <c r="S146" i="17"/>
  <c r="T146" i="17"/>
  <c r="U146" i="17"/>
  <c r="B147" i="17"/>
  <c r="C147" i="17"/>
  <c r="V147" i="17" s="1"/>
  <c r="W147" i="17" s="1"/>
  <c r="D147" i="17"/>
  <c r="E147" i="17"/>
  <c r="F147" i="17"/>
  <c r="G147" i="17"/>
  <c r="H147" i="17"/>
  <c r="I147" i="17"/>
  <c r="J147" i="17"/>
  <c r="K147" i="17"/>
  <c r="L147" i="17"/>
  <c r="M147" i="17"/>
  <c r="N147" i="17"/>
  <c r="O147" i="17"/>
  <c r="P147" i="17"/>
  <c r="Q147" i="17"/>
  <c r="R147" i="17"/>
  <c r="S147" i="17"/>
  <c r="T147" i="17"/>
  <c r="U147" i="17"/>
  <c r="B148" i="17"/>
  <c r="C148" i="17"/>
  <c r="V148" i="17" s="1"/>
  <c r="W148" i="17" s="1"/>
  <c r="D148" i="17"/>
  <c r="E148" i="17"/>
  <c r="F148" i="17"/>
  <c r="G148" i="17"/>
  <c r="H148" i="17"/>
  <c r="I148" i="17"/>
  <c r="J148" i="17"/>
  <c r="K148" i="17"/>
  <c r="L148" i="17"/>
  <c r="M148" i="17"/>
  <c r="N148" i="17"/>
  <c r="O148" i="17"/>
  <c r="P148" i="17"/>
  <c r="Q148" i="17"/>
  <c r="R148" i="17"/>
  <c r="S148" i="17"/>
  <c r="T148" i="17"/>
  <c r="U148" i="17"/>
  <c r="B149" i="17"/>
  <c r="C149" i="17"/>
  <c r="V149" i="17" s="1"/>
  <c r="W149" i="17" s="1"/>
  <c r="D149" i="17"/>
  <c r="E149" i="17"/>
  <c r="F149" i="17"/>
  <c r="G149" i="17"/>
  <c r="H149" i="17"/>
  <c r="I149" i="17"/>
  <c r="J149" i="17"/>
  <c r="K149" i="17"/>
  <c r="L149" i="17"/>
  <c r="M149" i="17"/>
  <c r="N149" i="17"/>
  <c r="O149" i="17"/>
  <c r="P149" i="17"/>
  <c r="Q149" i="17"/>
  <c r="R149" i="17"/>
  <c r="S149" i="17"/>
  <c r="T149" i="17"/>
  <c r="U149" i="17"/>
  <c r="B150" i="17"/>
  <c r="C150" i="17"/>
  <c r="X150" i="17" s="1"/>
  <c r="AA150" i="17" s="1"/>
  <c r="D150" i="17"/>
  <c r="E150" i="17"/>
  <c r="F150" i="17"/>
  <c r="G150" i="17"/>
  <c r="H150" i="17"/>
  <c r="I150" i="17"/>
  <c r="J150" i="17"/>
  <c r="K150" i="17"/>
  <c r="L150" i="17"/>
  <c r="M150" i="17"/>
  <c r="N150" i="17"/>
  <c r="O150" i="17"/>
  <c r="P150" i="17"/>
  <c r="Q150" i="17"/>
  <c r="R150" i="17"/>
  <c r="S150" i="17"/>
  <c r="T150" i="17"/>
  <c r="V150" i="17"/>
  <c r="W150" i="17" s="1"/>
  <c r="B151" i="17"/>
  <c r="C151" i="17"/>
  <c r="V151" i="17" s="1"/>
  <c r="W151" i="17" s="1"/>
  <c r="D151" i="17"/>
  <c r="E151" i="17"/>
  <c r="F151" i="17"/>
  <c r="G151" i="17"/>
  <c r="H151" i="17"/>
  <c r="I151" i="17"/>
  <c r="J151" i="17"/>
  <c r="K151" i="17"/>
  <c r="L151" i="17"/>
  <c r="M151" i="17"/>
  <c r="N151" i="17"/>
  <c r="O151" i="17"/>
  <c r="P151" i="17"/>
  <c r="Q151" i="17"/>
  <c r="R151" i="17"/>
  <c r="S151" i="17"/>
  <c r="T151" i="17"/>
  <c r="U151" i="17"/>
  <c r="B152" i="17"/>
  <c r="C152" i="17"/>
  <c r="V152" i="17" s="1"/>
  <c r="W152" i="17" s="1"/>
  <c r="D152" i="17"/>
  <c r="E152" i="17"/>
  <c r="F152" i="17"/>
  <c r="G152" i="17"/>
  <c r="H152" i="17"/>
  <c r="I152" i="17"/>
  <c r="J152" i="17"/>
  <c r="K152" i="17"/>
  <c r="L152" i="17"/>
  <c r="M152" i="17"/>
  <c r="N152" i="17"/>
  <c r="O152" i="17"/>
  <c r="P152" i="17"/>
  <c r="Q152" i="17"/>
  <c r="R152" i="17"/>
  <c r="S152" i="17"/>
  <c r="T152" i="17"/>
  <c r="U152" i="17"/>
  <c r="X152" i="17"/>
  <c r="AA152" i="17" s="1"/>
  <c r="B153" i="17"/>
  <c r="C153" i="17"/>
  <c r="V153" i="17" s="1"/>
  <c r="W153" i="17" s="1"/>
  <c r="D153" i="17"/>
  <c r="E153" i="17"/>
  <c r="F153" i="17"/>
  <c r="G153" i="17"/>
  <c r="H153" i="17"/>
  <c r="I153" i="17"/>
  <c r="J153" i="17"/>
  <c r="K153" i="17"/>
  <c r="L153" i="17"/>
  <c r="M153" i="17"/>
  <c r="N153" i="17"/>
  <c r="O153" i="17"/>
  <c r="P153" i="17"/>
  <c r="Q153" i="17"/>
  <c r="R153" i="17"/>
  <c r="S153" i="17"/>
  <c r="T153" i="17"/>
  <c r="U153" i="17"/>
  <c r="B154" i="17"/>
  <c r="C154" i="17"/>
  <c r="V154" i="17" s="1"/>
  <c r="W154" i="17" s="1"/>
  <c r="D154" i="17"/>
  <c r="E154" i="17"/>
  <c r="F154" i="17"/>
  <c r="G154" i="17"/>
  <c r="H154" i="17"/>
  <c r="I154" i="17"/>
  <c r="J154" i="17"/>
  <c r="K154" i="17"/>
  <c r="L154" i="17"/>
  <c r="M154" i="17"/>
  <c r="N154" i="17"/>
  <c r="O154" i="17"/>
  <c r="P154" i="17"/>
  <c r="Q154" i="17"/>
  <c r="R154" i="17"/>
  <c r="S154" i="17"/>
  <c r="T154" i="17"/>
  <c r="U154" i="17"/>
  <c r="B155" i="17"/>
  <c r="C155" i="17"/>
  <c r="X155" i="17" s="1"/>
  <c r="AA155" i="17" s="1"/>
  <c r="D155" i="17"/>
  <c r="E155" i="17"/>
  <c r="F155" i="17"/>
  <c r="G155" i="17"/>
  <c r="H155" i="17"/>
  <c r="I155" i="17"/>
  <c r="J155" i="17"/>
  <c r="K155" i="17"/>
  <c r="L155" i="17"/>
  <c r="M155" i="17"/>
  <c r="N155" i="17"/>
  <c r="O155" i="17"/>
  <c r="P155" i="17"/>
  <c r="Q155" i="17"/>
  <c r="R155" i="17"/>
  <c r="S155" i="17"/>
  <c r="T155" i="17"/>
  <c r="U155" i="17"/>
  <c r="B156" i="17"/>
  <c r="C156" i="17"/>
  <c r="V156" i="17" s="1"/>
  <c r="W156" i="17" s="1"/>
  <c r="D156" i="17"/>
  <c r="E156" i="17"/>
  <c r="F156" i="17"/>
  <c r="G156" i="17"/>
  <c r="H156" i="17"/>
  <c r="I156" i="17"/>
  <c r="J156" i="17"/>
  <c r="K156" i="17"/>
  <c r="L156" i="17"/>
  <c r="M156" i="17"/>
  <c r="N156" i="17"/>
  <c r="O156" i="17"/>
  <c r="P156" i="17"/>
  <c r="Q156" i="17"/>
  <c r="R156" i="17"/>
  <c r="S156" i="17"/>
  <c r="T156" i="17"/>
  <c r="U156" i="17"/>
  <c r="V137" i="17" l="1"/>
  <c r="W137" i="17" s="1"/>
  <c r="X203" i="17"/>
  <c r="AA203" i="17" s="1"/>
  <c r="AB203" i="17" s="1"/>
  <c r="X143" i="17"/>
  <c r="AA143" i="17" s="1"/>
  <c r="AB143" i="17" s="1"/>
  <c r="V172" i="17"/>
  <c r="W172" i="17" s="1"/>
  <c r="V216" i="17"/>
  <c r="W216" i="17" s="1"/>
  <c r="AT234" i="37"/>
  <c r="AT222" i="37"/>
  <c r="AT229" i="37"/>
  <c r="X183" i="17"/>
  <c r="AA183" i="17" s="1"/>
  <c r="X131" i="17"/>
  <c r="AA131" i="17" s="1"/>
  <c r="X147" i="17"/>
  <c r="AA147" i="17" s="1"/>
  <c r="V178" i="17"/>
  <c r="W178" i="17" s="1"/>
  <c r="V166" i="17"/>
  <c r="W166" i="17" s="1"/>
  <c r="X197" i="17"/>
  <c r="AA197" i="17" s="1"/>
  <c r="AT219" i="37"/>
  <c r="AT220" i="37"/>
  <c r="AA240" i="37"/>
  <c r="AD240" i="37" s="1"/>
  <c r="X175" i="17"/>
  <c r="AA175" i="17" s="1"/>
  <c r="AB175" i="17" s="1"/>
  <c r="X163" i="17"/>
  <c r="AA163" i="17" s="1"/>
  <c r="X184" i="17"/>
  <c r="AA184" i="17" s="1"/>
  <c r="AA244" i="37"/>
  <c r="AD244" i="37" s="1"/>
  <c r="AA246" i="37"/>
  <c r="AD246" i="37" s="1"/>
  <c r="V134" i="17"/>
  <c r="W134" i="17" s="1"/>
  <c r="V160" i="17"/>
  <c r="W160" i="17" s="1"/>
  <c r="X209" i="17"/>
  <c r="AA209" i="17" s="1"/>
  <c r="X151" i="17"/>
  <c r="AA151" i="17" s="1"/>
  <c r="AB151" i="17" s="1"/>
  <c r="X149" i="17"/>
  <c r="AA149" i="17" s="1"/>
  <c r="X132" i="17"/>
  <c r="AA132" i="17" s="1"/>
  <c r="X176" i="17"/>
  <c r="AA176" i="17" s="1"/>
  <c r="X170" i="17"/>
  <c r="AA170" i="17" s="1"/>
  <c r="AB170" i="17" s="1"/>
  <c r="X164" i="17"/>
  <c r="AA164" i="17" s="1"/>
  <c r="AB164" i="17" s="1"/>
  <c r="V213" i="17"/>
  <c r="W213" i="17" s="1"/>
  <c r="X200" i="17"/>
  <c r="AA200" i="17" s="1"/>
  <c r="X154" i="17"/>
  <c r="AA154" i="17" s="1"/>
  <c r="X146" i="17"/>
  <c r="AA146" i="17" s="1"/>
  <c r="AB146" i="17" s="1"/>
  <c r="X194" i="17"/>
  <c r="AA194" i="17" s="1"/>
  <c r="X187" i="17"/>
  <c r="AA187" i="17" s="1"/>
  <c r="AB187" i="17" s="1"/>
  <c r="X135" i="17"/>
  <c r="AA135" i="17" s="1"/>
  <c r="X129" i="17"/>
  <c r="AA129" i="17" s="1"/>
  <c r="AB129" i="17" s="1"/>
  <c r="X179" i="17"/>
  <c r="AA179" i="17" s="1"/>
  <c r="X173" i="17"/>
  <c r="AA173" i="17" s="1"/>
  <c r="AB173" i="17" s="1"/>
  <c r="X167" i="17"/>
  <c r="AA167" i="17" s="1"/>
  <c r="AB167" i="17" s="1"/>
  <c r="X206" i="17"/>
  <c r="AA206" i="17" s="1"/>
  <c r="AB206" i="17" s="1"/>
  <c r="X188" i="17"/>
  <c r="AA188" i="17" s="1"/>
  <c r="AB188" i="17" s="1"/>
  <c r="X156" i="17"/>
  <c r="AA156" i="17" s="1"/>
  <c r="AB156" i="17" s="1"/>
  <c r="V155" i="17"/>
  <c r="W155" i="17" s="1"/>
  <c r="X145" i="17"/>
  <c r="AA145" i="17" s="1"/>
  <c r="V144" i="17"/>
  <c r="W144" i="17" s="1"/>
  <c r="X139" i="17"/>
  <c r="AA139" i="17" s="1"/>
  <c r="AB139" i="17" s="1"/>
  <c r="V138" i="17"/>
  <c r="W138" i="17" s="1"/>
  <c r="X133" i="17"/>
  <c r="AA133" i="17" s="1"/>
  <c r="AB133" i="17" s="1"/>
  <c r="X128" i="17"/>
  <c r="AA128" i="17" s="1"/>
  <c r="AB128" i="17" s="1"/>
  <c r="V127" i="17"/>
  <c r="W127" i="17" s="1"/>
  <c r="X182" i="17"/>
  <c r="AA182" i="17" s="1"/>
  <c r="AB182" i="17" s="1"/>
  <c r="X177" i="17"/>
  <c r="AA177" i="17" s="1"/>
  <c r="AB177" i="17" s="1"/>
  <c r="X171" i="17"/>
  <c r="AA171" i="17" s="1"/>
  <c r="AB171" i="17" s="1"/>
  <c r="X165" i="17"/>
  <c r="AA165" i="17" s="1"/>
  <c r="X159" i="17"/>
  <c r="AA159" i="17" s="1"/>
  <c r="AB159" i="17" s="1"/>
  <c r="X218" i="17"/>
  <c r="AA218" i="17" s="1"/>
  <c r="AB218" i="17" s="1"/>
  <c r="X215" i="17"/>
  <c r="AA215" i="17" s="1"/>
  <c r="AB215" i="17" s="1"/>
  <c r="AA231" i="37"/>
  <c r="AD231" i="37" s="1"/>
  <c r="V210" i="17"/>
  <c r="W210" i="17" s="1"/>
  <c r="V207" i="17"/>
  <c r="W207" i="17" s="1"/>
  <c r="V204" i="17"/>
  <c r="W204" i="17" s="1"/>
  <c r="V201" i="17"/>
  <c r="W201" i="17" s="1"/>
  <c r="V198" i="17"/>
  <c r="W198" i="17" s="1"/>
  <c r="V195" i="17"/>
  <c r="W195" i="17" s="1"/>
  <c r="V192" i="17"/>
  <c r="W192" i="17" s="1"/>
  <c r="AB192" i="17" s="1"/>
  <c r="V189" i="17"/>
  <c r="W189" i="17" s="1"/>
  <c r="V185" i="17"/>
  <c r="W185" i="17" s="1"/>
  <c r="AB185" i="17" s="1"/>
  <c r="A221" i="37"/>
  <c r="A285" i="37"/>
  <c r="A284" i="17"/>
  <c r="A253" i="37"/>
  <c r="A252" i="17"/>
  <c r="X153" i="17"/>
  <c r="AA153" i="17" s="1"/>
  <c r="AB153" i="17" s="1"/>
  <c r="X148" i="17"/>
  <c r="AA148" i="17" s="1"/>
  <c r="X142" i="17"/>
  <c r="AA142" i="17" s="1"/>
  <c r="AB142" i="17" s="1"/>
  <c r="X136" i="17"/>
  <c r="AA136" i="17" s="1"/>
  <c r="AB136" i="17" s="1"/>
  <c r="X130" i="17"/>
  <c r="AA130" i="17" s="1"/>
  <c r="AB130" i="17" s="1"/>
  <c r="X180" i="17"/>
  <c r="AA180" i="17" s="1"/>
  <c r="AB180" i="17" s="1"/>
  <c r="X174" i="17"/>
  <c r="AA174" i="17" s="1"/>
  <c r="AB174" i="17" s="1"/>
  <c r="X168" i="17"/>
  <c r="AA168" i="17" s="1"/>
  <c r="AB168" i="17" s="1"/>
  <c r="X162" i="17"/>
  <c r="AA162" i="17" s="1"/>
  <c r="AB162" i="17" s="1"/>
  <c r="X157" i="17"/>
  <c r="AA157" i="17" s="1"/>
  <c r="AB157" i="17" s="1"/>
  <c r="X126" i="17"/>
  <c r="AA126" i="17" s="1"/>
  <c r="AB126" i="17" s="1"/>
  <c r="AA243" i="37"/>
  <c r="AD243" i="37" s="1"/>
  <c r="AB147" i="17"/>
  <c r="AB155" i="17"/>
  <c r="AB135" i="17"/>
  <c r="AB169" i="17"/>
  <c r="AB163" i="17"/>
  <c r="AB209" i="17"/>
  <c r="AB154" i="17"/>
  <c r="AB149" i="17"/>
  <c r="AB131" i="17"/>
  <c r="AB179" i="17"/>
  <c r="AB161" i="17"/>
  <c r="AB197" i="17"/>
  <c r="AB194" i="17"/>
  <c r="AA242" i="37"/>
  <c r="AD242" i="37" s="1"/>
  <c r="AB181" i="17"/>
  <c r="AV222" i="37"/>
  <c r="AB148" i="17"/>
  <c r="AV249" i="37"/>
  <c r="AT228" i="37"/>
  <c r="AA228" i="37"/>
  <c r="AD228" i="37" s="1"/>
  <c r="AT225" i="37"/>
  <c r="AV225" i="37" s="1"/>
  <c r="AA225" i="37"/>
  <c r="AD225" i="37" s="1"/>
  <c r="AB210" i="17"/>
  <c r="AV237" i="37"/>
  <c r="AB216" i="17"/>
  <c r="AB212" i="17"/>
  <c r="AB207" i="17"/>
  <c r="AB145" i="17"/>
  <c r="AV229" i="37"/>
  <c r="AT231" i="37"/>
  <c r="AV232" i="37"/>
  <c r="AA224" i="37"/>
  <c r="AD224" i="37" s="1"/>
  <c r="AV243" i="37"/>
  <c r="AV240" i="37"/>
  <c r="AV247" i="37"/>
  <c r="AV223" i="37"/>
  <c r="AV228" i="37"/>
  <c r="AV220" i="37"/>
  <c r="AV226" i="37"/>
  <c r="AV238" i="37"/>
  <c r="AV219" i="37"/>
  <c r="AV234" i="37"/>
  <c r="AV241" i="37"/>
  <c r="AV244" i="37"/>
  <c r="AV231" i="37"/>
  <c r="AT235" i="37"/>
  <c r="AV235" i="37" s="1"/>
  <c r="AV246" i="37"/>
  <c r="AV248" i="37"/>
  <c r="AA223" i="37"/>
  <c r="AD223" i="37" s="1"/>
  <c r="AT224" i="37"/>
  <c r="AV224" i="37" s="1"/>
  <c r="AT230" i="37"/>
  <c r="AV230" i="37" s="1"/>
  <c r="AT236" i="37"/>
  <c r="AV236" i="37" s="1"/>
  <c r="AA241" i="37"/>
  <c r="AD241" i="37" s="1"/>
  <c r="AT242" i="37"/>
  <c r="AV242" i="37" s="1"/>
  <c r="AA247" i="37"/>
  <c r="AD247" i="37" s="1"/>
  <c r="AT248" i="37"/>
  <c r="AA227" i="37"/>
  <c r="AD227" i="37" s="1"/>
  <c r="AA245" i="37"/>
  <c r="AD245" i="37" s="1"/>
  <c r="AT221" i="37"/>
  <c r="AV221" i="37" s="1"/>
  <c r="AT227" i="37"/>
  <c r="AV227" i="37" s="1"/>
  <c r="AT233" i="37"/>
  <c r="AV233" i="37" s="1"/>
  <c r="AT239" i="37"/>
  <c r="AV239" i="37" s="1"/>
  <c r="AT245" i="37"/>
  <c r="AV245" i="37" s="1"/>
  <c r="AB200" i="17"/>
  <c r="X208" i="17"/>
  <c r="AA208" i="17" s="1"/>
  <c r="AB208" i="17" s="1"/>
  <c r="X202" i="17"/>
  <c r="AA202" i="17" s="1"/>
  <c r="AB202" i="17" s="1"/>
  <c r="V217" i="17"/>
  <c r="W217" i="17" s="1"/>
  <c r="AB217" i="17" s="1"/>
  <c r="V214" i="17"/>
  <c r="W214" i="17" s="1"/>
  <c r="AB214" i="17" s="1"/>
  <c r="V211" i="17"/>
  <c r="W211" i="17" s="1"/>
  <c r="AB211" i="17" s="1"/>
  <c r="V205" i="17"/>
  <c r="W205" i="17" s="1"/>
  <c r="V199" i="17"/>
  <c r="W199" i="17" s="1"/>
  <c r="V196" i="17"/>
  <c r="W196" i="17" s="1"/>
  <c r="AB196" i="17" s="1"/>
  <c r="V193" i="17"/>
  <c r="W193" i="17" s="1"/>
  <c r="AB193" i="17" s="1"/>
  <c r="V190" i="17"/>
  <c r="W190" i="17" s="1"/>
  <c r="V186" i="17"/>
  <c r="W186" i="17" s="1"/>
  <c r="AB186" i="17" s="1"/>
  <c r="AB184" i="17"/>
  <c r="AB178" i="17"/>
  <c r="AB166" i="17"/>
  <c r="AB176" i="17"/>
  <c r="AB183" i="17"/>
  <c r="AB165" i="17"/>
  <c r="AB150" i="17"/>
  <c r="AB138" i="17"/>
  <c r="AB132" i="17"/>
  <c r="AB152" i="17"/>
  <c r="AB134" i="17"/>
  <c r="AF218" i="37"/>
  <c r="AT218" i="37" s="1"/>
  <c r="AE218" i="37"/>
  <c r="AC218" i="37"/>
  <c r="AB218" i="37"/>
  <c r="AA218" i="37"/>
  <c r="AD218" i="37" s="1"/>
  <c r="Z218" i="37"/>
  <c r="I218" i="37"/>
  <c r="H218" i="37"/>
  <c r="G218" i="37"/>
  <c r="F218" i="37"/>
  <c r="AS218" i="37" s="1"/>
  <c r="E218" i="37"/>
  <c r="AU218" i="37" s="1"/>
  <c r="AF217" i="37"/>
  <c r="AE217" i="37"/>
  <c r="AC217" i="37"/>
  <c r="AB217" i="37"/>
  <c r="AA217" i="37"/>
  <c r="AD217" i="37" s="1"/>
  <c r="Z217" i="37"/>
  <c r="I217" i="37"/>
  <c r="H217" i="37"/>
  <c r="G217" i="37"/>
  <c r="F217" i="37"/>
  <c r="AS217" i="37" s="1"/>
  <c r="E217" i="37"/>
  <c r="AU217" i="37" s="1"/>
  <c r="AF216" i="37"/>
  <c r="AE216" i="37"/>
  <c r="AC216" i="37"/>
  <c r="Z216" i="37"/>
  <c r="AB216" i="37" s="1"/>
  <c r="I216" i="37"/>
  <c r="H216" i="37"/>
  <c r="G216" i="37"/>
  <c r="F216" i="37"/>
  <c r="AS216" i="37" s="1"/>
  <c r="E216" i="37"/>
  <c r="AU216" i="37" s="1"/>
  <c r="AF215" i="37"/>
  <c r="AT215" i="37" s="1"/>
  <c r="AE215" i="37"/>
  <c r="AC215" i="37"/>
  <c r="I215" i="37"/>
  <c r="H215" i="37"/>
  <c r="G215" i="37"/>
  <c r="F215" i="37"/>
  <c r="AS215" i="37" s="1"/>
  <c r="AA215" i="37" s="1"/>
  <c r="AD215" i="37" s="1"/>
  <c r="E215" i="37"/>
  <c r="AU215" i="37" s="1"/>
  <c r="AF214" i="37"/>
  <c r="AT214" i="37" s="1"/>
  <c r="AE214" i="37"/>
  <c r="AC214" i="37"/>
  <c r="AB214" i="37"/>
  <c r="Z214" i="37"/>
  <c r="I214" i="37"/>
  <c r="H214" i="37"/>
  <c r="G214" i="37"/>
  <c r="F214" i="37"/>
  <c r="AS214" i="37" s="1"/>
  <c r="AA214" i="37" s="1"/>
  <c r="AD214" i="37" s="1"/>
  <c r="E214" i="37"/>
  <c r="AU214" i="37" s="1"/>
  <c r="AF213" i="37"/>
  <c r="AT213" i="37" s="1"/>
  <c r="AE213" i="37"/>
  <c r="AC213" i="37"/>
  <c r="Z213" i="37"/>
  <c r="AB213" i="37" s="1"/>
  <c r="I213" i="37"/>
  <c r="H213" i="37"/>
  <c r="G213" i="37"/>
  <c r="F213" i="37"/>
  <c r="AS213" i="37" s="1"/>
  <c r="E213" i="37"/>
  <c r="AU213" i="37" s="1"/>
  <c r="AF212" i="37"/>
  <c r="AT212" i="37" s="1"/>
  <c r="AE212" i="37"/>
  <c r="AC212" i="37"/>
  <c r="Z212" i="37"/>
  <c r="AB212" i="37" s="1"/>
  <c r="I212" i="37"/>
  <c r="H212" i="37"/>
  <c r="G212" i="37"/>
  <c r="F212" i="37"/>
  <c r="AS212" i="37" s="1"/>
  <c r="E212" i="37"/>
  <c r="AU212" i="37" s="1"/>
  <c r="AF211" i="37"/>
  <c r="AE211" i="37"/>
  <c r="AC211" i="37"/>
  <c r="Z211" i="37"/>
  <c r="AB211" i="37" s="1"/>
  <c r="I211" i="37"/>
  <c r="H211" i="37"/>
  <c r="G211" i="37"/>
  <c r="F211" i="37"/>
  <c r="AS211" i="37" s="1"/>
  <c r="AA211" i="37" s="1"/>
  <c r="AD211" i="37" s="1"/>
  <c r="E211" i="37"/>
  <c r="AU211" i="37" s="1"/>
  <c r="AF210" i="37"/>
  <c r="AE210" i="37"/>
  <c r="AC210" i="37"/>
  <c r="Z210" i="37"/>
  <c r="AB210" i="37" s="1"/>
  <c r="I210" i="37"/>
  <c r="H210" i="37"/>
  <c r="G210" i="37"/>
  <c r="F210" i="37"/>
  <c r="AS210" i="37" s="1"/>
  <c r="E210" i="37"/>
  <c r="AU210" i="37" s="1"/>
  <c r="AF209" i="37"/>
  <c r="AT209" i="37" s="1"/>
  <c r="AE209" i="37"/>
  <c r="AC209" i="37"/>
  <c r="Z209" i="37"/>
  <c r="AB209" i="37" s="1"/>
  <c r="I209" i="37"/>
  <c r="H209" i="37"/>
  <c r="G209" i="37"/>
  <c r="F209" i="37"/>
  <c r="AS209" i="37" s="1"/>
  <c r="E209" i="37"/>
  <c r="AU209" i="37" s="1"/>
  <c r="AF208" i="37"/>
  <c r="AT208" i="37" s="1"/>
  <c r="AE208" i="37"/>
  <c r="AC208" i="37"/>
  <c r="AB208" i="37"/>
  <c r="AA208" i="37"/>
  <c r="AD208" i="37" s="1"/>
  <c r="Z208" i="37"/>
  <c r="I208" i="37"/>
  <c r="H208" i="37"/>
  <c r="G208" i="37"/>
  <c r="F208" i="37"/>
  <c r="AS208" i="37" s="1"/>
  <c r="E208" i="37"/>
  <c r="AU208" i="37" s="1"/>
  <c r="AF207" i="37"/>
  <c r="AT207" i="37" s="1"/>
  <c r="AE207" i="37"/>
  <c r="AC207" i="37"/>
  <c r="Z207" i="37"/>
  <c r="AB207" i="37" s="1"/>
  <c r="I207" i="37"/>
  <c r="H207" i="37"/>
  <c r="G207" i="37"/>
  <c r="F207" i="37"/>
  <c r="AS207" i="37" s="1"/>
  <c r="E207" i="37"/>
  <c r="AU207" i="37" s="1"/>
  <c r="AF206" i="37"/>
  <c r="AT206" i="37" s="1"/>
  <c r="AE206" i="37"/>
  <c r="AC206" i="37"/>
  <c r="AB206" i="37"/>
  <c r="AA206" i="37"/>
  <c r="AD206" i="37" s="1"/>
  <c r="Z206" i="37"/>
  <c r="I206" i="37"/>
  <c r="H206" i="37"/>
  <c r="G206" i="37"/>
  <c r="F206" i="37"/>
  <c r="AS206" i="37" s="1"/>
  <c r="E206" i="37"/>
  <c r="AU206" i="37" s="1"/>
  <c r="AF205" i="37"/>
  <c r="AE205" i="37"/>
  <c r="AC205" i="37"/>
  <c r="AB205" i="37"/>
  <c r="AA205" i="37"/>
  <c r="AD205" i="37" s="1"/>
  <c r="Z205" i="37"/>
  <c r="I205" i="37"/>
  <c r="H205" i="37"/>
  <c r="G205" i="37"/>
  <c r="F205" i="37"/>
  <c r="AS205" i="37" s="1"/>
  <c r="E205" i="37"/>
  <c r="AU205" i="37" s="1"/>
  <c r="AF204" i="37"/>
  <c r="AE204" i="37"/>
  <c r="AC204" i="37"/>
  <c r="AB204" i="37"/>
  <c r="AA204" i="37"/>
  <c r="AD204" i="37" s="1"/>
  <c r="Z204" i="37"/>
  <c r="I204" i="37"/>
  <c r="H204" i="37"/>
  <c r="G204" i="37"/>
  <c r="F204" i="37"/>
  <c r="AS204" i="37" s="1"/>
  <c r="E204" i="37"/>
  <c r="AU204" i="37" s="1"/>
  <c r="AF203" i="37"/>
  <c r="AE203" i="37"/>
  <c r="AC203" i="37"/>
  <c r="AB203" i="37"/>
  <c r="AA203" i="37"/>
  <c r="AD203" i="37" s="1"/>
  <c r="Z203" i="37"/>
  <c r="I203" i="37"/>
  <c r="H203" i="37"/>
  <c r="G203" i="37"/>
  <c r="F203" i="37"/>
  <c r="AS203" i="37" s="1"/>
  <c r="E203" i="37"/>
  <c r="AU203" i="37" s="1"/>
  <c r="AF202" i="37"/>
  <c r="AE202" i="37"/>
  <c r="AC202" i="37"/>
  <c r="AB202" i="37"/>
  <c r="AA202" i="37"/>
  <c r="AD202" i="37" s="1"/>
  <c r="Z202" i="37"/>
  <c r="I202" i="37"/>
  <c r="H202" i="37"/>
  <c r="G202" i="37"/>
  <c r="F202" i="37"/>
  <c r="AS202" i="37" s="1"/>
  <c r="E202" i="37"/>
  <c r="AU202" i="37" s="1"/>
  <c r="AF201" i="37"/>
  <c r="AE201" i="37"/>
  <c r="AC201" i="37"/>
  <c r="AB201" i="37"/>
  <c r="AA201" i="37"/>
  <c r="AD201" i="37" s="1"/>
  <c r="Z201" i="37"/>
  <c r="I201" i="37"/>
  <c r="H201" i="37"/>
  <c r="G201" i="37"/>
  <c r="F201" i="37"/>
  <c r="AS201" i="37" s="1"/>
  <c r="AT201" i="37" s="1"/>
  <c r="E201" i="37"/>
  <c r="AU201" i="37" s="1"/>
  <c r="AF200" i="37"/>
  <c r="AE200" i="37"/>
  <c r="AC200" i="37"/>
  <c r="Z200" i="37"/>
  <c r="AB200" i="37" s="1"/>
  <c r="I200" i="37"/>
  <c r="H200" i="37"/>
  <c r="G200" i="37"/>
  <c r="F200" i="37"/>
  <c r="AS200" i="37" s="1"/>
  <c r="E200" i="37"/>
  <c r="AU200" i="37" s="1"/>
  <c r="AF199" i="37"/>
  <c r="AE199" i="37"/>
  <c r="AC199" i="37"/>
  <c r="AB199" i="37"/>
  <c r="AA199" i="37"/>
  <c r="AD199" i="37" s="1"/>
  <c r="Z199" i="37"/>
  <c r="I199" i="37"/>
  <c r="H199" i="37"/>
  <c r="G199" i="37"/>
  <c r="F199" i="37"/>
  <c r="AS199" i="37" s="1"/>
  <c r="AT199" i="37" s="1"/>
  <c r="E199" i="37"/>
  <c r="AU199" i="37" s="1"/>
  <c r="AF198" i="37"/>
  <c r="AE198" i="37"/>
  <c r="AC198" i="37"/>
  <c r="AB198" i="37"/>
  <c r="AA198" i="37"/>
  <c r="AD198" i="37" s="1"/>
  <c r="Z198" i="37"/>
  <c r="I198" i="37"/>
  <c r="H198" i="37"/>
  <c r="G198" i="37"/>
  <c r="F198" i="37"/>
  <c r="AS198" i="37" s="1"/>
  <c r="E198" i="37"/>
  <c r="AU198" i="37" s="1"/>
  <c r="AF197" i="37"/>
  <c r="AE197" i="37"/>
  <c r="AC197" i="37"/>
  <c r="Z197" i="37"/>
  <c r="AB197" i="37" s="1"/>
  <c r="I197" i="37"/>
  <c r="H197" i="37"/>
  <c r="G197" i="37"/>
  <c r="F197" i="37"/>
  <c r="AS197" i="37" s="1"/>
  <c r="E197" i="37"/>
  <c r="AU197" i="37" s="1"/>
  <c r="AF196" i="37"/>
  <c r="AE196" i="37"/>
  <c r="AC196" i="37"/>
  <c r="Z196" i="37"/>
  <c r="AB196" i="37" s="1"/>
  <c r="I196" i="37"/>
  <c r="H196" i="37"/>
  <c r="G196" i="37"/>
  <c r="F196" i="37"/>
  <c r="AS196" i="37" s="1"/>
  <c r="E196" i="37"/>
  <c r="AU196" i="37" s="1"/>
  <c r="AF195" i="37"/>
  <c r="AE195" i="37"/>
  <c r="AC195" i="37"/>
  <c r="AB195" i="37"/>
  <c r="AA195" i="37"/>
  <c r="AD195" i="37" s="1"/>
  <c r="Z195" i="37"/>
  <c r="I195" i="37"/>
  <c r="H195" i="37"/>
  <c r="G195" i="37"/>
  <c r="F195" i="37"/>
  <c r="AS195" i="37" s="1"/>
  <c r="AT195" i="37" s="1"/>
  <c r="E195" i="37"/>
  <c r="AU195" i="37" s="1"/>
  <c r="AF194" i="37"/>
  <c r="AE194" i="37"/>
  <c r="AC194" i="37"/>
  <c r="Z194" i="37"/>
  <c r="AB194" i="37" s="1"/>
  <c r="I194" i="37"/>
  <c r="H194" i="37"/>
  <c r="G194" i="37"/>
  <c r="F194" i="37"/>
  <c r="AS194" i="37" s="1"/>
  <c r="E194" i="37"/>
  <c r="AU194" i="37" s="1"/>
  <c r="AF193" i="37"/>
  <c r="AE193" i="37"/>
  <c r="AC193" i="37"/>
  <c r="Z193" i="37"/>
  <c r="AB193" i="37" s="1"/>
  <c r="I193" i="37"/>
  <c r="H193" i="37"/>
  <c r="G193" i="37"/>
  <c r="F193" i="37"/>
  <c r="AS193" i="37" s="1"/>
  <c r="AT193" i="37" s="1"/>
  <c r="E193" i="37"/>
  <c r="AU193" i="37" s="1"/>
  <c r="AF192" i="37"/>
  <c r="AE192" i="37"/>
  <c r="AC192" i="37"/>
  <c r="Z192" i="37"/>
  <c r="AB192" i="37" s="1"/>
  <c r="I192" i="37"/>
  <c r="H192" i="37"/>
  <c r="G192" i="37"/>
  <c r="F192" i="37"/>
  <c r="AS192" i="37" s="1"/>
  <c r="E192" i="37"/>
  <c r="AU192" i="37" s="1"/>
  <c r="AF191" i="37"/>
  <c r="AE191" i="37"/>
  <c r="AC191" i="37"/>
  <c r="AB191" i="37"/>
  <c r="AA191" i="37"/>
  <c r="AD191" i="37" s="1"/>
  <c r="Z191" i="37"/>
  <c r="I191" i="37"/>
  <c r="H191" i="37"/>
  <c r="G191" i="37"/>
  <c r="F191" i="37"/>
  <c r="AS191" i="37" s="1"/>
  <c r="E191" i="37"/>
  <c r="AU191" i="37" s="1"/>
  <c r="AF190" i="37"/>
  <c r="AE190" i="37"/>
  <c r="AC190" i="37"/>
  <c r="AB190" i="37"/>
  <c r="AA190" i="37"/>
  <c r="AD190" i="37" s="1"/>
  <c r="Z190" i="37"/>
  <c r="I190" i="37"/>
  <c r="H190" i="37"/>
  <c r="G190" i="37"/>
  <c r="F190" i="37"/>
  <c r="AS190" i="37" s="1"/>
  <c r="E190" i="37"/>
  <c r="AU190" i="37" s="1"/>
  <c r="AF189" i="37"/>
  <c r="AE189" i="37"/>
  <c r="AC189" i="37"/>
  <c r="AB189" i="37"/>
  <c r="AA189" i="37"/>
  <c r="AD189" i="37" s="1"/>
  <c r="Z189" i="37"/>
  <c r="I189" i="37"/>
  <c r="H189" i="37"/>
  <c r="G189" i="37"/>
  <c r="F189" i="37"/>
  <c r="AS189" i="37" s="1"/>
  <c r="E189" i="37"/>
  <c r="AU189" i="37" s="1"/>
  <c r="A189" i="37"/>
  <c r="AF188" i="37"/>
  <c r="AE188" i="37"/>
  <c r="AC188" i="37"/>
  <c r="AB188" i="37"/>
  <c r="AA188" i="37"/>
  <c r="AD188" i="37" s="1"/>
  <c r="Z188" i="37"/>
  <c r="I188" i="37"/>
  <c r="H188" i="37"/>
  <c r="G188" i="37"/>
  <c r="F188" i="37"/>
  <c r="AS188" i="37" s="1"/>
  <c r="E188" i="37"/>
  <c r="AU188" i="37" s="1"/>
  <c r="AT189" i="37" l="1"/>
  <c r="AV189" i="37" s="1"/>
  <c r="AT188" i="37"/>
  <c r="AT194" i="37"/>
  <c r="A190" i="37"/>
  <c r="A189" i="17"/>
  <c r="A254" i="37"/>
  <c r="A253" i="17"/>
  <c r="AA213" i="37"/>
  <c r="AD213" i="37" s="1"/>
  <c r="A286" i="37"/>
  <c r="A285" i="17"/>
  <c r="AA212" i="37"/>
  <c r="AD212" i="37" s="1"/>
  <c r="A222" i="37"/>
  <c r="A221" i="17"/>
  <c r="AV201" i="37"/>
  <c r="AA193" i="37"/>
  <c r="AD193" i="37" s="1"/>
  <c r="AV199" i="37"/>
  <c r="AV215" i="37"/>
  <c r="AV218" i="37"/>
  <c r="AV206" i="37"/>
  <c r="AV214" i="37"/>
  <c r="AV208" i="37"/>
  <c r="AV209" i="37"/>
  <c r="AT196" i="37"/>
  <c r="AV196" i="37" s="1"/>
  <c r="AA207" i="37"/>
  <c r="AD207" i="37" s="1"/>
  <c r="AV212" i="37"/>
  <c r="AV188" i="37"/>
  <c r="AA194" i="37"/>
  <c r="AD194" i="37" s="1"/>
  <c r="AV217" i="37"/>
  <c r="AV193" i="37"/>
  <c r="AA196" i="37"/>
  <c r="AD196" i="37" s="1"/>
  <c r="AA200" i="37"/>
  <c r="AD200" i="37" s="1"/>
  <c r="AT200" i="37"/>
  <c r="AV200" i="37" s="1"/>
  <c r="AT202" i="37"/>
  <c r="AV202" i="37"/>
  <c r="AV195" i="37"/>
  <c r="AT190" i="37"/>
  <c r="AV190" i="37" s="1"/>
  <c r="AV213" i="37"/>
  <c r="AT205" i="37"/>
  <c r="AV205" i="37" s="1"/>
  <c r="AV207" i="37"/>
  <c r="AA210" i="37"/>
  <c r="AD210" i="37" s="1"/>
  <c r="AT211" i="37"/>
  <c r="AV211" i="37" s="1"/>
  <c r="AA216" i="37"/>
  <c r="AD216" i="37" s="1"/>
  <c r="AT217" i="37"/>
  <c r="AT192" i="37"/>
  <c r="AV192" i="37" s="1"/>
  <c r="AV194" i="37"/>
  <c r="AA197" i="37"/>
  <c r="AD197" i="37" s="1"/>
  <c r="AT198" i="37"/>
  <c r="AV198" i="37" s="1"/>
  <c r="AT204" i="37"/>
  <c r="AV204" i="37" s="1"/>
  <c r="AA209" i="37"/>
  <c r="AD209" i="37" s="1"/>
  <c r="AT210" i="37"/>
  <c r="AV210" i="37" s="1"/>
  <c r="AT216" i="37"/>
  <c r="AV216" i="37" s="1"/>
  <c r="AA192" i="37"/>
  <c r="AD192" i="37" s="1"/>
  <c r="AT191" i="37"/>
  <c r="AV191" i="37" s="1"/>
  <c r="AT197" i="37"/>
  <c r="AV197" i="37" s="1"/>
  <c r="AT203" i="37"/>
  <c r="AV203" i="37" s="1"/>
  <c r="F218" i="23"/>
  <c r="A223" i="37" l="1"/>
  <c r="A222" i="17"/>
  <c r="A255" i="37"/>
  <c r="A254" i="17"/>
  <c r="A191" i="37"/>
  <c r="A190" i="17"/>
  <c r="A287" i="37"/>
  <c r="A286" i="17"/>
  <c r="G9" i="8"/>
  <c r="F9" i="8"/>
  <c r="G8" i="8"/>
  <c r="F8" i="8"/>
  <c r="G7" i="8"/>
  <c r="F7" i="8"/>
  <c r="G6" i="8"/>
  <c r="F6" i="8"/>
  <c r="A192" i="37" l="1"/>
  <c r="A191" i="17"/>
  <c r="A256" i="37"/>
  <c r="A255" i="17"/>
  <c r="A288" i="37"/>
  <c r="A287" i="17"/>
  <c r="A224" i="37"/>
  <c r="A223" i="17"/>
  <c r="AF187" i="37"/>
  <c r="AT187" i="37" s="1"/>
  <c r="AE187" i="37"/>
  <c r="AC187" i="37"/>
  <c r="AB187" i="37"/>
  <c r="AA187" i="37"/>
  <c r="AD187" i="37" s="1"/>
  <c r="Z187" i="37"/>
  <c r="I187" i="37"/>
  <c r="H187" i="37"/>
  <c r="G187" i="37"/>
  <c r="F187" i="37"/>
  <c r="AS187" i="37" s="1"/>
  <c r="E187" i="37"/>
  <c r="AU187" i="37" s="1"/>
  <c r="AF186" i="37"/>
  <c r="AE186" i="37"/>
  <c r="AC186" i="37"/>
  <c r="AB186" i="37"/>
  <c r="AA186" i="37"/>
  <c r="AD186" i="37" s="1"/>
  <c r="Z186" i="37"/>
  <c r="I186" i="37"/>
  <c r="H186" i="37"/>
  <c r="G186" i="37"/>
  <c r="F186" i="37"/>
  <c r="AS186" i="37" s="1"/>
  <c r="E186" i="37"/>
  <c r="AU186" i="37" s="1"/>
  <c r="AF185" i="37"/>
  <c r="AE185" i="37"/>
  <c r="AC185" i="37"/>
  <c r="Z185" i="37"/>
  <c r="AB185" i="37" s="1"/>
  <c r="I185" i="37"/>
  <c r="H185" i="37"/>
  <c r="G185" i="37"/>
  <c r="F185" i="37"/>
  <c r="AS185" i="37" s="1"/>
  <c r="E185" i="37"/>
  <c r="AU185" i="37" s="1"/>
  <c r="AF184" i="37"/>
  <c r="AT184" i="37" s="1"/>
  <c r="AE184" i="37"/>
  <c r="AC184" i="37"/>
  <c r="I184" i="37"/>
  <c r="H184" i="37"/>
  <c r="G184" i="37"/>
  <c r="F184" i="37"/>
  <c r="AS184" i="37" s="1"/>
  <c r="AA184" i="37" s="1"/>
  <c r="AD184" i="37" s="1"/>
  <c r="E184" i="37"/>
  <c r="AU184" i="37" s="1"/>
  <c r="AF183" i="37"/>
  <c r="AA183" i="37" s="1"/>
  <c r="AD183" i="37" s="1"/>
  <c r="AE183" i="37"/>
  <c r="AC183" i="37"/>
  <c r="AB183" i="37"/>
  <c r="Z183" i="37"/>
  <c r="I183" i="37"/>
  <c r="H183" i="37"/>
  <c r="G183" i="37"/>
  <c r="F183" i="37"/>
  <c r="AS183" i="37" s="1"/>
  <c r="E183" i="37"/>
  <c r="AU183" i="37" s="1"/>
  <c r="AF182" i="37"/>
  <c r="AT182" i="37" s="1"/>
  <c r="AE182" i="37"/>
  <c r="AC182" i="37"/>
  <c r="Z182" i="37"/>
  <c r="AB182" i="37" s="1"/>
  <c r="I182" i="37"/>
  <c r="H182" i="37"/>
  <c r="G182" i="37"/>
  <c r="F182" i="37"/>
  <c r="AS182" i="37" s="1"/>
  <c r="E182" i="37"/>
  <c r="AU182" i="37" s="1"/>
  <c r="AF181" i="37"/>
  <c r="AT181" i="37" s="1"/>
  <c r="AE181" i="37"/>
  <c r="AC181" i="37"/>
  <c r="Z181" i="37"/>
  <c r="AB181" i="37" s="1"/>
  <c r="I181" i="37"/>
  <c r="H181" i="37"/>
  <c r="G181" i="37"/>
  <c r="F181" i="37"/>
  <c r="AS181" i="37" s="1"/>
  <c r="E181" i="37"/>
  <c r="AU181" i="37" s="1"/>
  <c r="AF180" i="37"/>
  <c r="AE180" i="37"/>
  <c r="AC180" i="37"/>
  <c r="Z180" i="37"/>
  <c r="AB180" i="37" s="1"/>
  <c r="I180" i="37"/>
  <c r="H180" i="37"/>
  <c r="G180" i="37"/>
  <c r="F180" i="37"/>
  <c r="AS180" i="37" s="1"/>
  <c r="AA180" i="37" s="1"/>
  <c r="AD180" i="37" s="1"/>
  <c r="E180" i="37"/>
  <c r="AU180" i="37" s="1"/>
  <c r="AF179" i="37"/>
  <c r="AE179" i="37"/>
  <c r="AC179" i="37"/>
  <c r="Z179" i="37"/>
  <c r="AB179" i="37" s="1"/>
  <c r="I179" i="37"/>
  <c r="H179" i="37"/>
  <c r="G179" i="37"/>
  <c r="F179" i="37"/>
  <c r="AS179" i="37" s="1"/>
  <c r="E179" i="37"/>
  <c r="AU179" i="37" s="1"/>
  <c r="AF178" i="37"/>
  <c r="AT178" i="37" s="1"/>
  <c r="AE178" i="37"/>
  <c r="AC178" i="37"/>
  <c r="Z178" i="37"/>
  <c r="AB178" i="37" s="1"/>
  <c r="I178" i="37"/>
  <c r="H178" i="37"/>
  <c r="G178" i="37"/>
  <c r="F178" i="37"/>
  <c r="AS178" i="37" s="1"/>
  <c r="E178" i="37"/>
  <c r="AU178" i="37" s="1"/>
  <c r="AF177" i="37"/>
  <c r="AT177" i="37" s="1"/>
  <c r="AE177" i="37"/>
  <c r="AC177" i="37"/>
  <c r="AB177" i="37"/>
  <c r="AA177" i="37"/>
  <c r="AD177" i="37" s="1"/>
  <c r="Z177" i="37"/>
  <c r="I177" i="37"/>
  <c r="H177" i="37"/>
  <c r="G177" i="37"/>
  <c r="F177" i="37"/>
  <c r="AS177" i="37" s="1"/>
  <c r="E177" i="37"/>
  <c r="AU177" i="37" s="1"/>
  <c r="AF176" i="37"/>
  <c r="AT176" i="37" s="1"/>
  <c r="AE176" i="37"/>
  <c r="AC176" i="37"/>
  <c r="Z176" i="37"/>
  <c r="AB176" i="37" s="1"/>
  <c r="I176" i="37"/>
  <c r="H176" i="37"/>
  <c r="G176" i="37"/>
  <c r="F176" i="37"/>
  <c r="AS176" i="37" s="1"/>
  <c r="AA176" i="37" s="1"/>
  <c r="AD176" i="37" s="1"/>
  <c r="E176" i="37"/>
  <c r="AU176" i="37" s="1"/>
  <c r="AF175" i="37"/>
  <c r="AT175" i="37" s="1"/>
  <c r="AE175" i="37"/>
  <c r="AC175" i="37"/>
  <c r="AB175" i="37"/>
  <c r="AA175" i="37"/>
  <c r="AD175" i="37" s="1"/>
  <c r="Z175" i="37"/>
  <c r="I175" i="37"/>
  <c r="H175" i="37"/>
  <c r="G175" i="37"/>
  <c r="F175" i="37"/>
  <c r="AS175" i="37" s="1"/>
  <c r="E175" i="37"/>
  <c r="AU175" i="37" s="1"/>
  <c r="AF174" i="37"/>
  <c r="AE174" i="37"/>
  <c r="AC174" i="37"/>
  <c r="AB174" i="37"/>
  <c r="AA174" i="37"/>
  <c r="AD174" i="37" s="1"/>
  <c r="Z174" i="37"/>
  <c r="I174" i="37"/>
  <c r="H174" i="37"/>
  <c r="G174" i="37"/>
  <c r="F174" i="37"/>
  <c r="AS174" i="37" s="1"/>
  <c r="E174" i="37"/>
  <c r="AU174" i="37" s="1"/>
  <c r="AF173" i="37"/>
  <c r="AE173" i="37"/>
  <c r="AC173" i="37"/>
  <c r="AB173" i="37"/>
  <c r="AA173" i="37"/>
  <c r="AD173" i="37" s="1"/>
  <c r="Z173" i="37"/>
  <c r="I173" i="37"/>
  <c r="H173" i="37"/>
  <c r="G173" i="37"/>
  <c r="F173" i="37"/>
  <c r="AS173" i="37" s="1"/>
  <c r="E173" i="37"/>
  <c r="AU173" i="37" s="1"/>
  <c r="AF172" i="37"/>
  <c r="AE172" i="37"/>
  <c r="AC172" i="37"/>
  <c r="AB172" i="37"/>
  <c r="AA172" i="37"/>
  <c r="AD172" i="37" s="1"/>
  <c r="Z172" i="37"/>
  <c r="I172" i="37"/>
  <c r="H172" i="37"/>
  <c r="G172" i="37"/>
  <c r="F172" i="37"/>
  <c r="AS172" i="37" s="1"/>
  <c r="E172" i="37"/>
  <c r="AU172" i="37" s="1"/>
  <c r="AF171" i="37"/>
  <c r="AE171" i="37"/>
  <c r="AC171" i="37"/>
  <c r="AB171" i="37"/>
  <c r="AA171" i="37"/>
  <c r="AD171" i="37" s="1"/>
  <c r="Z171" i="37"/>
  <c r="I171" i="37"/>
  <c r="H171" i="37"/>
  <c r="G171" i="37"/>
  <c r="F171" i="37"/>
  <c r="AS171" i="37" s="1"/>
  <c r="E171" i="37"/>
  <c r="AU171" i="37" s="1"/>
  <c r="AF170" i="37"/>
  <c r="AE170" i="37"/>
  <c r="AC170" i="37"/>
  <c r="AB170" i="37"/>
  <c r="AA170" i="37"/>
  <c r="AD170" i="37" s="1"/>
  <c r="Z170" i="37"/>
  <c r="I170" i="37"/>
  <c r="H170" i="37"/>
  <c r="G170" i="37"/>
  <c r="F170" i="37"/>
  <c r="AS170" i="37" s="1"/>
  <c r="E170" i="37"/>
  <c r="AU170" i="37" s="1"/>
  <c r="AF169" i="37"/>
  <c r="AE169" i="37"/>
  <c r="AC169" i="37"/>
  <c r="Z169" i="37"/>
  <c r="AB169" i="37" s="1"/>
  <c r="I169" i="37"/>
  <c r="H169" i="37"/>
  <c r="G169" i="37"/>
  <c r="F169" i="37"/>
  <c r="AS169" i="37" s="1"/>
  <c r="E169" i="37"/>
  <c r="AU169" i="37" s="1"/>
  <c r="AF168" i="37"/>
  <c r="AE168" i="37"/>
  <c r="AC168" i="37"/>
  <c r="AB168" i="37"/>
  <c r="AA168" i="37"/>
  <c r="AD168" i="37" s="1"/>
  <c r="Z168" i="37"/>
  <c r="I168" i="37"/>
  <c r="H168" i="37"/>
  <c r="G168" i="37"/>
  <c r="F168" i="37"/>
  <c r="AS168" i="37" s="1"/>
  <c r="E168" i="37"/>
  <c r="AU168" i="37" s="1"/>
  <c r="AF167" i="37"/>
  <c r="AE167" i="37"/>
  <c r="AC167" i="37"/>
  <c r="AB167" i="37"/>
  <c r="AA167" i="37"/>
  <c r="AD167" i="37" s="1"/>
  <c r="Z167" i="37"/>
  <c r="I167" i="37"/>
  <c r="H167" i="37"/>
  <c r="G167" i="37"/>
  <c r="F167" i="37"/>
  <c r="AS167" i="37" s="1"/>
  <c r="E167" i="37"/>
  <c r="AU167" i="37" s="1"/>
  <c r="AF166" i="37"/>
  <c r="AE166" i="37"/>
  <c r="AC166" i="37"/>
  <c r="Z166" i="37"/>
  <c r="AB166" i="37" s="1"/>
  <c r="I166" i="37"/>
  <c r="H166" i="37"/>
  <c r="G166" i="37"/>
  <c r="F166" i="37"/>
  <c r="AS166" i="37" s="1"/>
  <c r="E166" i="37"/>
  <c r="AU166" i="37" s="1"/>
  <c r="AF165" i="37"/>
  <c r="AE165" i="37"/>
  <c r="AC165" i="37"/>
  <c r="Z165" i="37"/>
  <c r="AB165" i="37" s="1"/>
  <c r="I165" i="37"/>
  <c r="H165" i="37"/>
  <c r="G165" i="37"/>
  <c r="F165" i="37"/>
  <c r="AS165" i="37" s="1"/>
  <c r="E165" i="37"/>
  <c r="AU165" i="37" s="1"/>
  <c r="AF164" i="37"/>
  <c r="AE164" i="37"/>
  <c r="AC164" i="37"/>
  <c r="AB164" i="37"/>
  <c r="AA164" i="37"/>
  <c r="AD164" i="37" s="1"/>
  <c r="Z164" i="37"/>
  <c r="I164" i="37"/>
  <c r="H164" i="37"/>
  <c r="G164" i="37"/>
  <c r="F164" i="37"/>
  <c r="AS164" i="37" s="1"/>
  <c r="E164" i="37"/>
  <c r="AU164" i="37" s="1"/>
  <c r="AF163" i="37"/>
  <c r="AE163" i="37"/>
  <c r="AC163" i="37"/>
  <c r="Z163" i="37"/>
  <c r="AB163" i="37" s="1"/>
  <c r="I163" i="37"/>
  <c r="H163" i="37"/>
  <c r="G163" i="37"/>
  <c r="F163" i="37"/>
  <c r="AS163" i="37" s="1"/>
  <c r="E163" i="37"/>
  <c r="AU163" i="37" s="1"/>
  <c r="AF162" i="37"/>
  <c r="AE162" i="37"/>
  <c r="AC162" i="37"/>
  <c r="Z162" i="37"/>
  <c r="AB162" i="37" s="1"/>
  <c r="I162" i="37"/>
  <c r="H162" i="37"/>
  <c r="G162" i="37"/>
  <c r="F162" i="37"/>
  <c r="AS162" i="37" s="1"/>
  <c r="E162" i="37"/>
  <c r="AU162" i="37" s="1"/>
  <c r="AF161" i="37"/>
  <c r="AE161" i="37"/>
  <c r="AC161" i="37"/>
  <c r="Z161" i="37"/>
  <c r="AB161" i="37" s="1"/>
  <c r="I161" i="37"/>
  <c r="H161" i="37"/>
  <c r="G161" i="37"/>
  <c r="F161" i="37"/>
  <c r="AS161" i="37" s="1"/>
  <c r="E161" i="37"/>
  <c r="AU161" i="37" s="1"/>
  <c r="AF160" i="37"/>
  <c r="AE160" i="37"/>
  <c r="AC160" i="37"/>
  <c r="AB160" i="37"/>
  <c r="AA160" i="37"/>
  <c r="AD160" i="37" s="1"/>
  <c r="Z160" i="37"/>
  <c r="I160" i="37"/>
  <c r="H160" i="37"/>
  <c r="G160" i="37"/>
  <c r="F160" i="37"/>
  <c r="AS160" i="37" s="1"/>
  <c r="E160" i="37"/>
  <c r="AU160" i="37" s="1"/>
  <c r="AF159" i="37"/>
  <c r="AE159" i="37"/>
  <c r="AC159" i="37"/>
  <c r="AB159" i="37"/>
  <c r="AA159" i="37"/>
  <c r="AD159" i="37" s="1"/>
  <c r="Z159" i="37"/>
  <c r="I159" i="37"/>
  <c r="H159" i="37"/>
  <c r="G159" i="37"/>
  <c r="F159" i="37"/>
  <c r="AS159" i="37" s="1"/>
  <c r="E159" i="37"/>
  <c r="AU159" i="37" s="1"/>
  <c r="AF158" i="37"/>
  <c r="AE158" i="37"/>
  <c r="AC158" i="37"/>
  <c r="AB158" i="37"/>
  <c r="AA158" i="37"/>
  <c r="AD158" i="37" s="1"/>
  <c r="Z158" i="37"/>
  <c r="I158" i="37"/>
  <c r="H158" i="37"/>
  <c r="G158" i="37"/>
  <c r="F158" i="37"/>
  <c r="AS158" i="37" s="1"/>
  <c r="E158" i="37"/>
  <c r="AU158" i="37" s="1"/>
  <c r="A158" i="37"/>
  <c r="AF157" i="37"/>
  <c r="AE157" i="37"/>
  <c r="AC157" i="37"/>
  <c r="AB157" i="37"/>
  <c r="AA157" i="37"/>
  <c r="AD157" i="37" s="1"/>
  <c r="Z157" i="37"/>
  <c r="I157" i="37"/>
  <c r="H157" i="37"/>
  <c r="G157" i="37"/>
  <c r="F157" i="37"/>
  <c r="AS157" i="37" s="1"/>
  <c r="E157" i="37"/>
  <c r="AU157" i="37" s="1"/>
  <c r="AT183" i="37" l="1"/>
  <c r="AV183" i="37" s="1"/>
  <c r="A159" i="37"/>
  <c r="A158" i="17"/>
  <c r="A289" i="37"/>
  <c r="A288" i="17"/>
  <c r="AT160" i="37"/>
  <c r="AV160" i="37" s="1"/>
  <c r="AT157" i="37"/>
  <c r="AT158" i="37"/>
  <c r="AA162" i="37"/>
  <c r="AD162" i="37" s="1"/>
  <c r="AT164" i="37"/>
  <c r="AT170" i="37"/>
  <c r="AA182" i="37"/>
  <c r="AD182" i="37" s="1"/>
  <c r="A257" i="37"/>
  <c r="A256" i="17"/>
  <c r="AA166" i="37"/>
  <c r="AD166" i="37" s="1"/>
  <c r="AA181" i="37"/>
  <c r="AD181" i="37" s="1"/>
  <c r="A225" i="37"/>
  <c r="A224" i="17"/>
  <c r="A193" i="37"/>
  <c r="A192" i="17"/>
  <c r="AT172" i="37"/>
  <c r="AV172" i="37" s="1"/>
  <c r="AV177" i="37"/>
  <c r="AT166" i="37"/>
  <c r="AV166" i="37" s="1"/>
  <c r="AV182" i="37"/>
  <c r="AV184" i="37"/>
  <c r="AV186" i="37"/>
  <c r="AV187" i="37"/>
  <c r="AA165" i="37"/>
  <c r="AD165" i="37" s="1"/>
  <c r="AA169" i="37"/>
  <c r="AD169" i="37" s="1"/>
  <c r="AT169" i="37"/>
  <c r="AV169" i="37" s="1"/>
  <c r="AV178" i="37"/>
  <c r="AT165" i="37"/>
  <c r="AV165" i="37" s="1"/>
  <c r="AV157" i="37"/>
  <c r="AT159" i="37"/>
  <c r="AV159" i="37" s="1"/>
  <c r="AT171" i="37"/>
  <c r="AV171" i="37" s="1"/>
  <c r="AV158" i="37"/>
  <c r="AA163" i="37"/>
  <c r="AD163" i="37" s="1"/>
  <c r="AT163" i="37"/>
  <c r="AV163" i="37" s="1"/>
  <c r="AV176" i="37"/>
  <c r="AV164" i="37"/>
  <c r="AV170" i="37"/>
  <c r="AV175" i="37"/>
  <c r="AV181" i="37"/>
  <c r="AA161" i="37"/>
  <c r="AD161" i="37" s="1"/>
  <c r="AT162" i="37"/>
  <c r="AV162" i="37" s="1"/>
  <c r="AT168" i="37"/>
  <c r="AV168" i="37" s="1"/>
  <c r="AT174" i="37"/>
  <c r="AV174" i="37" s="1"/>
  <c r="AA179" i="37"/>
  <c r="AD179" i="37" s="1"/>
  <c r="AT180" i="37"/>
  <c r="AV180" i="37" s="1"/>
  <c r="AA185" i="37"/>
  <c r="AD185" i="37" s="1"/>
  <c r="AT186" i="37"/>
  <c r="AT161" i="37"/>
  <c r="AV161" i="37" s="1"/>
  <c r="AT167" i="37"/>
  <c r="AV167" i="37" s="1"/>
  <c r="AT173" i="37"/>
  <c r="AV173" i="37" s="1"/>
  <c r="AA178" i="37"/>
  <c r="AD178" i="37" s="1"/>
  <c r="AT179" i="37"/>
  <c r="AV179" i="37" s="1"/>
  <c r="AT185" i="37"/>
  <c r="AV185" i="37" s="1"/>
  <c r="F176" i="23"/>
  <c r="B123" i="17"/>
  <c r="C123" i="17"/>
  <c r="V123" i="17" s="1"/>
  <c r="W123" i="17" s="1"/>
  <c r="D123" i="17"/>
  <c r="E123" i="17"/>
  <c r="F123" i="17"/>
  <c r="G123" i="17"/>
  <c r="H123" i="17"/>
  <c r="I123" i="17"/>
  <c r="J123" i="17"/>
  <c r="K123" i="17"/>
  <c r="L123" i="17"/>
  <c r="M123" i="17"/>
  <c r="N123" i="17"/>
  <c r="O123" i="17"/>
  <c r="P123" i="17"/>
  <c r="Q123" i="17"/>
  <c r="R123" i="17"/>
  <c r="S123" i="17"/>
  <c r="T123" i="17"/>
  <c r="U123" i="17"/>
  <c r="B124" i="17"/>
  <c r="C124" i="17"/>
  <c r="X124" i="17" s="1"/>
  <c r="AA124" i="17" s="1"/>
  <c r="D124" i="17"/>
  <c r="E124" i="17"/>
  <c r="F124" i="17"/>
  <c r="G124" i="17"/>
  <c r="H124" i="17"/>
  <c r="I124" i="17"/>
  <c r="J124" i="17"/>
  <c r="K124" i="17"/>
  <c r="L124" i="17"/>
  <c r="M124" i="17"/>
  <c r="N124" i="17"/>
  <c r="O124" i="17"/>
  <c r="P124" i="17"/>
  <c r="Q124" i="17"/>
  <c r="R124" i="17"/>
  <c r="S124" i="17"/>
  <c r="T124" i="17"/>
  <c r="U124" i="17"/>
  <c r="V124" i="17"/>
  <c r="W124" i="17" s="1"/>
  <c r="B125" i="17"/>
  <c r="C125" i="17"/>
  <c r="V125" i="17" s="1"/>
  <c r="W125" i="17" s="1"/>
  <c r="D125" i="17"/>
  <c r="E125" i="17"/>
  <c r="F125" i="17"/>
  <c r="G125" i="17"/>
  <c r="H125" i="17"/>
  <c r="I125" i="17"/>
  <c r="J125" i="17"/>
  <c r="K125" i="17"/>
  <c r="L125" i="17"/>
  <c r="M125" i="17"/>
  <c r="N125" i="17"/>
  <c r="O125" i="17"/>
  <c r="P125" i="17"/>
  <c r="Q125" i="17"/>
  <c r="R125" i="17"/>
  <c r="S125" i="17"/>
  <c r="T125" i="17"/>
  <c r="U125" i="17"/>
  <c r="A95" i="17"/>
  <c r="B95" i="17"/>
  <c r="C95" i="17"/>
  <c r="V95" i="17" s="1"/>
  <c r="W95" i="17" s="1"/>
  <c r="D95" i="17"/>
  <c r="E95" i="17"/>
  <c r="F95" i="17"/>
  <c r="G95" i="17"/>
  <c r="H95" i="17"/>
  <c r="I95" i="17"/>
  <c r="J95" i="17"/>
  <c r="K95" i="17"/>
  <c r="L95" i="17"/>
  <c r="M95" i="17"/>
  <c r="N95" i="17"/>
  <c r="O95" i="17"/>
  <c r="P95" i="17"/>
  <c r="Q95" i="17"/>
  <c r="R95" i="17"/>
  <c r="S95" i="17"/>
  <c r="T95" i="17"/>
  <c r="U95" i="17"/>
  <c r="B96" i="17"/>
  <c r="C96" i="17"/>
  <c r="X96" i="17" s="1"/>
  <c r="AA96" i="17" s="1"/>
  <c r="AB96" i="17" s="1"/>
  <c r="D96" i="17"/>
  <c r="E96" i="17"/>
  <c r="F96" i="17"/>
  <c r="G96" i="17"/>
  <c r="H96" i="17"/>
  <c r="I96" i="17"/>
  <c r="J96" i="17"/>
  <c r="K96" i="17"/>
  <c r="L96" i="17"/>
  <c r="M96" i="17"/>
  <c r="N96" i="17"/>
  <c r="O96" i="17"/>
  <c r="P96" i="17"/>
  <c r="Q96" i="17"/>
  <c r="R96" i="17"/>
  <c r="S96" i="17"/>
  <c r="T96" i="17"/>
  <c r="U96" i="17"/>
  <c r="B97" i="17"/>
  <c r="C97" i="17"/>
  <c r="V97" i="17" s="1"/>
  <c r="W97" i="17" s="1"/>
  <c r="D97" i="17"/>
  <c r="E97" i="17"/>
  <c r="F97" i="17"/>
  <c r="G97" i="17"/>
  <c r="H97" i="17"/>
  <c r="I97" i="17"/>
  <c r="J97" i="17"/>
  <c r="K97" i="17"/>
  <c r="L97" i="17"/>
  <c r="M97" i="17"/>
  <c r="N97" i="17"/>
  <c r="O97" i="17"/>
  <c r="P97" i="17"/>
  <c r="Q97" i="17"/>
  <c r="R97" i="17"/>
  <c r="S97" i="17"/>
  <c r="T97" i="17"/>
  <c r="U97" i="17"/>
  <c r="B98" i="17"/>
  <c r="C98" i="17"/>
  <c r="V98" i="17" s="1"/>
  <c r="W98" i="17" s="1"/>
  <c r="D98" i="17"/>
  <c r="E98" i="17"/>
  <c r="F98" i="17"/>
  <c r="G98" i="17"/>
  <c r="H98" i="17"/>
  <c r="I98" i="17"/>
  <c r="J98" i="17"/>
  <c r="K98" i="17"/>
  <c r="L98" i="17"/>
  <c r="M98" i="17"/>
  <c r="N98" i="17"/>
  <c r="O98" i="17"/>
  <c r="P98" i="17"/>
  <c r="Q98" i="17"/>
  <c r="R98" i="17"/>
  <c r="S98" i="17"/>
  <c r="T98" i="17"/>
  <c r="U98" i="17"/>
  <c r="B99" i="17"/>
  <c r="C99" i="17"/>
  <c r="X99" i="17" s="1"/>
  <c r="AA99" i="17" s="1"/>
  <c r="D99" i="17"/>
  <c r="E99" i="17"/>
  <c r="F99" i="17"/>
  <c r="G99" i="17"/>
  <c r="H99" i="17"/>
  <c r="I99" i="17"/>
  <c r="J99" i="17"/>
  <c r="K99" i="17"/>
  <c r="L99" i="17"/>
  <c r="M99" i="17"/>
  <c r="N99" i="17"/>
  <c r="O99" i="17"/>
  <c r="P99" i="17"/>
  <c r="Q99" i="17"/>
  <c r="R99" i="17"/>
  <c r="S99" i="17"/>
  <c r="T99" i="17"/>
  <c r="U99" i="17"/>
  <c r="B100" i="17"/>
  <c r="C100" i="17"/>
  <c r="V100" i="17" s="1"/>
  <c r="W100" i="17" s="1"/>
  <c r="D100" i="17"/>
  <c r="E100" i="17"/>
  <c r="F100" i="17"/>
  <c r="G100" i="17"/>
  <c r="H100" i="17"/>
  <c r="I100" i="17"/>
  <c r="J100" i="17"/>
  <c r="K100" i="17"/>
  <c r="L100" i="17"/>
  <c r="M100" i="17"/>
  <c r="N100" i="17"/>
  <c r="O100" i="17"/>
  <c r="P100" i="17"/>
  <c r="Q100" i="17"/>
  <c r="R100" i="17"/>
  <c r="S100" i="17"/>
  <c r="T100" i="17"/>
  <c r="U100" i="17"/>
  <c r="B101" i="17"/>
  <c r="C101" i="17"/>
  <c r="V101" i="17" s="1"/>
  <c r="W101" i="17" s="1"/>
  <c r="D101" i="17"/>
  <c r="E101" i="17"/>
  <c r="F101" i="17"/>
  <c r="G101" i="17"/>
  <c r="H101" i="17"/>
  <c r="I101" i="17"/>
  <c r="J101" i="17"/>
  <c r="K101" i="17"/>
  <c r="L101" i="17"/>
  <c r="M101" i="17"/>
  <c r="N101" i="17"/>
  <c r="O101" i="17"/>
  <c r="P101" i="17"/>
  <c r="Q101" i="17"/>
  <c r="R101" i="17"/>
  <c r="S101" i="17"/>
  <c r="T101" i="17"/>
  <c r="U101" i="17"/>
  <c r="B102" i="17"/>
  <c r="C102" i="17"/>
  <c r="X102" i="17" s="1"/>
  <c r="AA102" i="17" s="1"/>
  <c r="AB102" i="17" s="1"/>
  <c r="D102" i="17"/>
  <c r="E102" i="17"/>
  <c r="F102" i="17"/>
  <c r="G102" i="17"/>
  <c r="H102" i="17"/>
  <c r="I102" i="17"/>
  <c r="J102" i="17"/>
  <c r="K102" i="17"/>
  <c r="L102" i="17"/>
  <c r="M102" i="17"/>
  <c r="N102" i="17"/>
  <c r="O102" i="17"/>
  <c r="P102" i="17"/>
  <c r="Q102" i="17"/>
  <c r="R102" i="17"/>
  <c r="S102" i="17"/>
  <c r="T102" i="17"/>
  <c r="U102" i="17"/>
  <c r="B103" i="17"/>
  <c r="C103" i="17"/>
  <c r="V103" i="17" s="1"/>
  <c r="W103" i="17" s="1"/>
  <c r="D103" i="17"/>
  <c r="E103" i="17"/>
  <c r="F103" i="17"/>
  <c r="G103" i="17"/>
  <c r="H103" i="17"/>
  <c r="I103" i="17"/>
  <c r="J103" i="17"/>
  <c r="K103" i="17"/>
  <c r="L103" i="17"/>
  <c r="M103" i="17"/>
  <c r="N103" i="17"/>
  <c r="O103" i="17"/>
  <c r="P103" i="17"/>
  <c r="Q103" i="17"/>
  <c r="R103" i="17"/>
  <c r="S103" i="17"/>
  <c r="T103" i="17"/>
  <c r="U103" i="17"/>
  <c r="B104" i="17"/>
  <c r="C104" i="17"/>
  <c r="V104" i="17" s="1"/>
  <c r="W104" i="17" s="1"/>
  <c r="D104" i="17"/>
  <c r="E104" i="17"/>
  <c r="F104" i="17"/>
  <c r="G104" i="17"/>
  <c r="H104" i="17"/>
  <c r="I104" i="17"/>
  <c r="J104" i="17"/>
  <c r="K104" i="17"/>
  <c r="L104" i="17"/>
  <c r="M104" i="17"/>
  <c r="N104" i="17"/>
  <c r="O104" i="17"/>
  <c r="P104" i="17"/>
  <c r="Q104" i="17"/>
  <c r="R104" i="17"/>
  <c r="S104" i="17"/>
  <c r="T104" i="17"/>
  <c r="U104" i="17"/>
  <c r="B105" i="17"/>
  <c r="C105" i="17"/>
  <c r="X105" i="17" s="1"/>
  <c r="AA105" i="17" s="1"/>
  <c r="AB105" i="17" s="1"/>
  <c r="D105" i="17"/>
  <c r="E105" i="17"/>
  <c r="F105" i="17"/>
  <c r="G105" i="17"/>
  <c r="H105" i="17"/>
  <c r="I105" i="17"/>
  <c r="J105" i="17"/>
  <c r="K105" i="17"/>
  <c r="L105" i="17"/>
  <c r="M105" i="17"/>
  <c r="N105" i="17"/>
  <c r="O105" i="17"/>
  <c r="P105" i="17"/>
  <c r="Q105" i="17"/>
  <c r="R105" i="17"/>
  <c r="S105" i="17"/>
  <c r="T105" i="17"/>
  <c r="U105" i="17"/>
  <c r="B106" i="17"/>
  <c r="C106" i="17"/>
  <c r="V106" i="17" s="1"/>
  <c r="W106" i="17" s="1"/>
  <c r="D106" i="17"/>
  <c r="E106" i="17"/>
  <c r="F106" i="17"/>
  <c r="G106" i="17"/>
  <c r="H106" i="17"/>
  <c r="I106" i="17"/>
  <c r="J106" i="17"/>
  <c r="K106" i="17"/>
  <c r="L106" i="17"/>
  <c r="M106" i="17"/>
  <c r="N106" i="17"/>
  <c r="O106" i="17"/>
  <c r="P106" i="17"/>
  <c r="Q106" i="17"/>
  <c r="R106" i="17"/>
  <c r="S106" i="17"/>
  <c r="T106" i="17"/>
  <c r="U106" i="17"/>
  <c r="B107" i="17"/>
  <c r="C107" i="17"/>
  <c r="V107" i="17" s="1"/>
  <c r="W107" i="17" s="1"/>
  <c r="D107" i="17"/>
  <c r="E107" i="17"/>
  <c r="F107" i="17"/>
  <c r="G107" i="17"/>
  <c r="H107" i="17"/>
  <c r="I107" i="17"/>
  <c r="J107" i="17"/>
  <c r="K107" i="17"/>
  <c r="L107" i="17"/>
  <c r="M107" i="17"/>
  <c r="N107" i="17"/>
  <c r="O107" i="17"/>
  <c r="P107" i="17"/>
  <c r="Q107" i="17"/>
  <c r="R107" i="17"/>
  <c r="S107" i="17"/>
  <c r="T107" i="17"/>
  <c r="U107" i="17"/>
  <c r="B108" i="17"/>
  <c r="C108" i="17"/>
  <c r="X108" i="17" s="1"/>
  <c r="AA108" i="17" s="1"/>
  <c r="AB108" i="17" s="1"/>
  <c r="D108" i="17"/>
  <c r="E108" i="17"/>
  <c r="F108" i="17"/>
  <c r="G108" i="17"/>
  <c r="H108" i="17"/>
  <c r="I108" i="17"/>
  <c r="J108" i="17"/>
  <c r="K108" i="17"/>
  <c r="L108" i="17"/>
  <c r="M108" i="17"/>
  <c r="N108" i="17"/>
  <c r="O108" i="17"/>
  <c r="P108" i="17"/>
  <c r="Q108" i="17"/>
  <c r="R108" i="17"/>
  <c r="S108" i="17"/>
  <c r="T108" i="17"/>
  <c r="U108" i="17"/>
  <c r="B109" i="17"/>
  <c r="C109" i="17"/>
  <c r="V109" i="17" s="1"/>
  <c r="W109" i="17" s="1"/>
  <c r="D109" i="17"/>
  <c r="E109" i="17"/>
  <c r="F109" i="17"/>
  <c r="G109" i="17"/>
  <c r="H109" i="17"/>
  <c r="I109" i="17"/>
  <c r="J109" i="17"/>
  <c r="K109" i="17"/>
  <c r="L109" i="17"/>
  <c r="M109" i="17"/>
  <c r="N109" i="17"/>
  <c r="O109" i="17"/>
  <c r="P109" i="17"/>
  <c r="Q109" i="17"/>
  <c r="R109" i="17"/>
  <c r="S109" i="17"/>
  <c r="T109" i="17"/>
  <c r="U109" i="17"/>
  <c r="B110" i="17"/>
  <c r="C110" i="17"/>
  <c r="V110" i="17" s="1"/>
  <c r="W110" i="17" s="1"/>
  <c r="D110" i="17"/>
  <c r="E110" i="17"/>
  <c r="F110" i="17"/>
  <c r="G110" i="17"/>
  <c r="H110" i="17"/>
  <c r="I110" i="17"/>
  <c r="J110" i="17"/>
  <c r="K110" i="17"/>
  <c r="L110" i="17"/>
  <c r="M110" i="17"/>
  <c r="N110" i="17"/>
  <c r="O110" i="17"/>
  <c r="P110" i="17"/>
  <c r="Q110" i="17"/>
  <c r="R110" i="17"/>
  <c r="S110" i="17"/>
  <c r="T110" i="17"/>
  <c r="U110" i="17"/>
  <c r="B111" i="17"/>
  <c r="C111" i="17"/>
  <c r="X111" i="17" s="1"/>
  <c r="AA111" i="17" s="1"/>
  <c r="AB111" i="17" s="1"/>
  <c r="D111" i="17"/>
  <c r="E111" i="17"/>
  <c r="F111" i="17"/>
  <c r="G111" i="17"/>
  <c r="H111" i="17"/>
  <c r="I111" i="17"/>
  <c r="J111" i="17"/>
  <c r="K111" i="17"/>
  <c r="L111" i="17"/>
  <c r="M111" i="17"/>
  <c r="N111" i="17"/>
  <c r="O111" i="17"/>
  <c r="P111" i="17"/>
  <c r="Q111" i="17"/>
  <c r="R111" i="17"/>
  <c r="S111" i="17"/>
  <c r="T111" i="17"/>
  <c r="U111" i="17"/>
  <c r="B112" i="17"/>
  <c r="C112" i="17"/>
  <c r="V112" i="17" s="1"/>
  <c r="W112" i="17" s="1"/>
  <c r="D112" i="17"/>
  <c r="E112" i="17"/>
  <c r="F112" i="17"/>
  <c r="G112" i="17"/>
  <c r="H112" i="17"/>
  <c r="I112" i="17"/>
  <c r="J112" i="17"/>
  <c r="K112" i="17"/>
  <c r="L112" i="17"/>
  <c r="M112" i="17"/>
  <c r="N112" i="17"/>
  <c r="O112" i="17"/>
  <c r="P112" i="17"/>
  <c r="Q112" i="17"/>
  <c r="R112" i="17"/>
  <c r="S112" i="17"/>
  <c r="T112" i="17"/>
  <c r="U112" i="17"/>
  <c r="B113" i="17"/>
  <c r="C113" i="17"/>
  <c r="V113" i="17" s="1"/>
  <c r="W113" i="17" s="1"/>
  <c r="D113" i="17"/>
  <c r="E113" i="17"/>
  <c r="F113" i="17"/>
  <c r="G113" i="17"/>
  <c r="H113" i="17"/>
  <c r="I113" i="17"/>
  <c r="J113" i="17"/>
  <c r="K113" i="17"/>
  <c r="L113" i="17"/>
  <c r="M113" i="17"/>
  <c r="N113" i="17"/>
  <c r="O113" i="17"/>
  <c r="P113" i="17"/>
  <c r="Q113" i="17"/>
  <c r="R113" i="17"/>
  <c r="S113" i="17"/>
  <c r="T113" i="17"/>
  <c r="U113" i="17"/>
  <c r="B114" i="17"/>
  <c r="C114" i="17"/>
  <c r="X114" i="17" s="1"/>
  <c r="AA114" i="17" s="1"/>
  <c r="D114" i="17"/>
  <c r="E114" i="17"/>
  <c r="F114" i="17"/>
  <c r="G114" i="17"/>
  <c r="H114" i="17"/>
  <c r="I114" i="17"/>
  <c r="J114" i="17"/>
  <c r="K114" i="17"/>
  <c r="L114" i="17"/>
  <c r="M114" i="17"/>
  <c r="N114" i="17"/>
  <c r="O114" i="17"/>
  <c r="P114" i="17"/>
  <c r="Q114" i="17"/>
  <c r="R114" i="17"/>
  <c r="S114" i="17"/>
  <c r="T114" i="17"/>
  <c r="U114" i="17"/>
  <c r="B115" i="17"/>
  <c r="C115" i="17"/>
  <c r="V115" i="17" s="1"/>
  <c r="W115" i="17" s="1"/>
  <c r="D115" i="17"/>
  <c r="E115" i="17"/>
  <c r="F115" i="17"/>
  <c r="G115" i="17"/>
  <c r="H115" i="17"/>
  <c r="I115" i="17"/>
  <c r="J115" i="17"/>
  <c r="K115" i="17"/>
  <c r="L115" i="17"/>
  <c r="M115" i="17"/>
  <c r="N115" i="17"/>
  <c r="O115" i="17"/>
  <c r="P115" i="17"/>
  <c r="Q115" i="17"/>
  <c r="R115" i="17"/>
  <c r="S115" i="17"/>
  <c r="T115" i="17"/>
  <c r="U115" i="17"/>
  <c r="B116" i="17"/>
  <c r="C116" i="17"/>
  <c r="V116" i="17" s="1"/>
  <c r="W116" i="17" s="1"/>
  <c r="D116" i="17"/>
  <c r="E116" i="17"/>
  <c r="F116" i="17"/>
  <c r="G116" i="17"/>
  <c r="H116" i="17"/>
  <c r="I116" i="17"/>
  <c r="J116" i="17"/>
  <c r="K116" i="17"/>
  <c r="L116" i="17"/>
  <c r="M116" i="17"/>
  <c r="N116" i="17"/>
  <c r="O116" i="17"/>
  <c r="P116" i="17"/>
  <c r="Q116" i="17"/>
  <c r="R116" i="17"/>
  <c r="S116" i="17"/>
  <c r="T116" i="17"/>
  <c r="U116" i="17"/>
  <c r="B117" i="17"/>
  <c r="C117" i="17"/>
  <c r="X117" i="17" s="1"/>
  <c r="AA117" i="17" s="1"/>
  <c r="D117" i="17"/>
  <c r="E117" i="17"/>
  <c r="F117" i="17"/>
  <c r="G117" i="17"/>
  <c r="H117" i="17"/>
  <c r="I117" i="17"/>
  <c r="J117" i="17"/>
  <c r="K117" i="17"/>
  <c r="L117" i="17"/>
  <c r="M117" i="17"/>
  <c r="N117" i="17"/>
  <c r="O117" i="17"/>
  <c r="P117" i="17"/>
  <c r="Q117" i="17"/>
  <c r="R117" i="17"/>
  <c r="S117" i="17"/>
  <c r="T117" i="17"/>
  <c r="U117" i="17"/>
  <c r="B118" i="17"/>
  <c r="C118" i="17"/>
  <c r="V118" i="17" s="1"/>
  <c r="W118" i="17" s="1"/>
  <c r="D118" i="17"/>
  <c r="E118" i="17"/>
  <c r="F118" i="17"/>
  <c r="G118" i="17"/>
  <c r="H118" i="17"/>
  <c r="I118" i="17"/>
  <c r="J118" i="17"/>
  <c r="K118" i="17"/>
  <c r="L118" i="17"/>
  <c r="M118" i="17"/>
  <c r="N118" i="17"/>
  <c r="O118" i="17"/>
  <c r="P118" i="17"/>
  <c r="Q118" i="17"/>
  <c r="R118" i="17"/>
  <c r="S118" i="17"/>
  <c r="T118" i="17"/>
  <c r="U118" i="17"/>
  <c r="B119" i="17"/>
  <c r="C119" i="17"/>
  <c r="X119" i="17" s="1"/>
  <c r="AA119" i="17" s="1"/>
  <c r="D119" i="17"/>
  <c r="E119" i="17"/>
  <c r="F119" i="17"/>
  <c r="G119" i="17"/>
  <c r="H119" i="17"/>
  <c r="I119" i="17"/>
  <c r="J119" i="17"/>
  <c r="K119" i="17"/>
  <c r="L119" i="17"/>
  <c r="M119" i="17"/>
  <c r="N119" i="17"/>
  <c r="O119" i="17"/>
  <c r="P119" i="17"/>
  <c r="Q119" i="17"/>
  <c r="R119" i="17"/>
  <c r="S119" i="17"/>
  <c r="T119" i="17"/>
  <c r="V119" i="17"/>
  <c r="W119" i="17" s="1"/>
  <c r="B120" i="17"/>
  <c r="C120" i="17"/>
  <c r="X120" i="17" s="1"/>
  <c r="AA120" i="17" s="1"/>
  <c r="AB120" i="17" s="1"/>
  <c r="D120" i="17"/>
  <c r="E120" i="17"/>
  <c r="F120" i="17"/>
  <c r="G120" i="17"/>
  <c r="H120" i="17"/>
  <c r="I120" i="17"/>
  <c r="J120" i="17"/>
  <c r="K120" i="17"/>
  <c r="L120" i="17"/>
  <c r="M120" i="17"/>
  <c r="N120" i="17"/>
  <c r="O120" i="17"/>
  <c r="P120" i="17"/>
  <c r="Q120" i="17"/>
  <c r="R120" i="17"/>
  <c r="S120" i="17"/>
  <c r="T120" i="17"/>
  <c r="U120" i="17"/>
  <c r="B121" i="17"/>
  <c r="C121" i="17"/>
  <c r="V121" i="17" s="1"/>
  <c r="W121" i="17" s="1"/>
  <c r="D121" i="17"/>
  <c r="E121" i="17"/>
  <c r="F121" i="17"/>
  <c r="G121" i="17"/>
  <c r="H121" i="17"/>
  <c r="I121" i="17"/>
  <c r="J121" i="17"/>
  <c r="K121" i="17"/>
  <c r="L121" i="17"/>
  <c r="M121" i="17"/>
  <c r="N121" i="17"/>
  <c r="O121" i="17"/>
  <c r="P121" i="17"/>
  <c r="Q121" i="17"/>
  <c r="R121" i="17"/>
  <c r="S121" i="17"/>
  <c r="T121" i="17"/>
  <c r="U121" i="17"/>
  <c r="B122" i="17"/>
  <c r="C122" i="17"/>
  <c r="V122" i="17" s="1"/>
  <c r="W122" i="17" s="1"/>
  <c r="D122" i="17"/>
  <c r="E122" i="17"/>
  <c r="F122" i="17"/>
  <c r="G122" i="17"/>
  <c r="H122" i="17"/>
  <c r="I122" i="17"/>
  <c r="J122" i="17"/>
  <c r="K122" i="17"/>
  <c r="L122" i="17"/>
  <c r="M122" i="17"/>
  <c r="N122" i="17"/>
  <c r="O122" i="17"/>
  <c r="P122" i="17"/>
  <c r="Q122" i="17"/>
  <c r="R122" i="17"/>
  <c r="S122" i="17"/>
  <c r="T122" i="17"/>
  <c r="U122" i="17"/>
  <c r="V108" i="17" l="1"/>
  <c r="W108" i="17" s="1"/>
  <c r="V120" i="17"/>
  <c r="W120" i="17" s="1"/>
  <c r="V114" i="17"/>
  <c r="W114" i="17" s="1"/>
  <c r="AB114" i="17" s="1"/>
  <c r="V102" i="17"/>
  <c r="W102" i="17" s="1"/>
  <c r="V96" i="17"/>
  <c r="W96" i="17" s="1"/>
  <c r="X125" i="17"/>
  <c r="AA125" i="17" s="1"/>
  <c r="AB125" i="17" s="1"/>
  <c r="V111" i="17"/>
  <c r="W111" i="17" s="1"/>
  <c r="X123" i="17"/>
  <c r="AA123" i="17" s="1"/>
  <c r="V105" i="17"/>
  <c r="W105" i="17" s="1"/>
  <c r="V117" i="17"/>
  <c r="W117" i="17" s="1"/>
  <c r="AB117" i="17" s="1"/>
  <c r="V99" i="17"/>
  <c r="W99" i="17" s="1"/>
  <c r="AB99" i="17" s="1"/>
  <c r="X122" i="17"/>
  <c r="AA122" i="17" s="1"/>
  <c r="X116" i="17"/>
  <c r="AA116" i="17" s="1"/>
  <c r="AB116" i="17" s="1"/>
  <c r="X113" i="17"/>
  <c r="AA113" i="17" s="1"/>
  <c r="AB113" i="17" s="1"/>
  <c r="X110" i="17"/>
  <c r="AA110" i="17" s="1"/>
  <c r="AB110" i="17" s="1"/>
  <c r="X107" i="17"/>
  <c r="AA107" i="17" s="1"/>
  <c r="AB107" i="17" s="1"/>
  <c r="X104" i="17"/>
  <c r="AA104" i="17" s="1"/>
  <c r="AB104" i="17" s="1"/>
  <c r="X101" i="17"/>
  <c r="AA101" i="17" s="1"/>
  <c r="AB101" i="17" s="1"/>
  <c r="X98" i="17"/>
  <c r="AA98" i="17" s="1"/>
  <c r="AB98" i="17" s="1"/>
  <c r="X95" i="17"/>
  <c r="AA95" i="17" s="1"/>
  <c r="AB95" i="17" s="1"/>
  <c r="A194" i="37"/>
  <c r="A193" i="17"/>
  <c r="A258" i="37"/>
  <c r="A257" i="17"/>
  <c r="A226" i="37"/>
  <c r="A225" i="17"/>
  <c r="A290" i="37"/>
  <c r="A289" i="17"/>
  <c r="A160" i="37"/>
  <c r="A159" i="17"/>
  <c r="AB119" i="17"/>
  <c r="AB122" i="17"/>
  <c r="AB124" i="17"/>
  <c r="AB123" i="17"/>
  <c r="X118" i="17"/>
  <c r="AA118" i="17" s="1"/>
  <c r="AB118" i="17" s="1"/>
  <c r="X106" i="17"/>
  <c r="AA106" i="17" s="1"/>
  <c r="AB106" i="17" s="1"/>
  <c r="X103" i="17"/>
  <c r="AA103" i="17" s="1"/>
  <c r="AB103" i="17" s="1"/>
  <c r="X100" i="17"/>
  <c r="AA100" i="17" s="1"/>
  <c r="AB100" i="17" s="1"/>
  <c r="X97" i="17"/>
  <c r="AA97" i="17" s="1"/>
  <c r="AB97" i="17" s="1"/>
  <c r="X115" i="17"/>
  <c r="AA115" i="17" s="1"/>
  <c r="AB115" i="17" s="1"/>
  <c r="X109" i="17"/>
  <c r="AA109" i="17" s="1"/>
  <c r="AB109" i="17" s="1"/>
  <c r="X121" i="17"/>
  <c r="AA121" i="17" s="1"/>
  <c r="AB121" i="17" s="1"/>
  <c r="X112" i="17"/>
  <c r="AA112" i="17" s="1"/>
  <c r="AB112" i="17" s="1"/>
  <c r="A161" i="37" l="1"/>
  <c r="A160" i="17"/>
  <c r="A259" i="37"/>
  <c r="A258" i="17"/>
  <c r="A227" i="37"/>
  <c r="A226" i="17"/>
  <c r="A291" i="37"/>
  <c r="A290" i="17"/>
  <c r="A195" i="37"/>
  <c r="A194" i="17"/>
  <c r="G137" i="23"/>
  <c r="F137" i="23"/>
  <c r="G136" i="23"/>
  <c r="F136" i="23"/>
  <c r="AF156" i="37"/>
  <c r="AT156" i="37" s="1"/>
  <c r="AE156" i="37"/>
  <c r="AC156" i="37"/>
  <c r="AB156" i="37"/>
  <c r="AA156" i="37"/>
  <c r="AD156" i="37" s="1"/>
  <c r="Z156" i="37"/>
  <c r="I156" i="37"/>
  <c r="H156" i="37"/>
  <c r="G156" i="37"/>
  <c r="F156" i="37"/>
  <c r="AS156" i="37" s="1"/>
  <c r="E156" i="37"/>
  <c r="AU156" i="37" s="1"/>
  <c r="AF155" i="37"/>
  <c r="AT155" i="37" s="1"/>
  <c r="AE155" i="37"/>
  <c r="AC155" i="37"/>
  <c r="AB155" i="37"/>
  <c r="AA155" i="37"/>
  <c r="AD155" i="37" s="1"/>
  <c r="Z155" i="37"/>
  <c r="I155" i="37"/>
  <c r="H155" i="37"/>
  <c r="G155" i="37"/>
  <c r="F155" i="37"/>
  <c r="AS155" i="37" s="1"/>
  <c r="E155" i="37"/>
  <c r="AU155" i="37" s="1"/>
  <c r="AF154" i="37"/>
  <c r="AE154" i="37"/>
  <c r="AC154" i="37"/>
  <c r="Z154" i="37"/>
  <c r="AB154" i="37" s="1"/>
  <c r="I154" i="37"/>
  <c r="H154" i="37"/>
  <c r="G154" i="37"/>
  <c r="F154" i="37"/>
  <c r="AS154" i="37" s="1"/>
  <c r="E154" i="37"/>
  <c r="AU154" i="37" s="1"/>
  <c r="AF153" i="37"/>
  <c r="AT153" i="37" s="1"/>
  <c r="AE153" i="37"/>
  <c r="AC153" i="37"/>
  <c r="AB153" i="37"/>
  <c r="AA153" i="37"/>
  <c r="AD153" i="37" s="1"/>
  <c r="I153" i="37"/>
  <c r="H153" i="37"/>
  <c r="G153" i="37"/>
  <c r="F153" i="37"/>
  <c r="AS153" i="37" s="1"/>
  <c r="E153" i="37"/>
  <c r="AU153" i="37" s="1"/>
  <c r="AF152" i="37"/>
  <c r="AT152" i="37" s="1"/>
  <c r="AE152" i="37"/>
  <c r="AC152" i="37"/>
  <c r="Z152" i="37"/>
  <c r="AB152" i="37" s="1"/>
  <c r="I152" i="37"/>
  <c r="H152" i="37"/>
  <c r="G152" i="37"/>
  <c r="F152" i="37"/>
  <c r="AS152" i="37" s="1"/>
  <c r="AA152" i="37" s="1"/>
  <c r="AD152" i="37" s="1"/>
  <c r="E152" i="37"/>
  <c r="AU152" i="37" s="1"/>
  <c r="AF151" i="37"/>
  <c r="AT151" i="37" s="1"/>
  <c r="AE151" i="37"/>
  <c r="AC151" i="37"/>
  <c r="Z151" i="37"/>
  <c r="AB151" i="37" s="1"/>
  <c r="I151" i="37"/>
  <c r="H151" i="37"/>
  <c r="G151" i="37"/>
  <c r="F151" i="37"/>
  <c r="AS151" i="37" s="1"/>
  <c r="AA151" i="37" s="1"/>
  <c r="AD151" i="37" s="1"/>
  <c r="E151" i="37"/>
  <c r="AU151" i="37" s="1"/>
  <c r="AF150" i="37"/>
  <c r="AT150" i="37" s="1"/>
  <c r="AE150" i="37"/>
  <c r="AC150" i="37"/>
  <c r="Z150" i="37"/>
  <c r="AB150" i="37" s="1"/>
  <c r="I150" i="37"/>
  <c r="H150" i="37"/>
  <c r="G150" i="37"/>
  <c r="F150" i="37"/>
  <c r="AS150" i="37" s="1"/>
  <c r="E150" i="37"/>
  <c r="AU150" i="37" s="1"/>
  <c r="AF149" i="37"/>
  <c r="AT149" i="37" s="1"/>
  <c r="AE149" i="37"/>
  <c r="AC149" i="37"/>
  <c r="Z149" i="37"/>
  <c r="AB149" i="37" s="1"/>
  <c r="I149" i="37"/>
  <c r="H149" i="37"/>
  <c r="G149" i="37"/>
  <c r="F149" i="37"/>
  <c r="AS149" i="37" s="1"/>
  <c r="E149" i="37"/>
  <c r="AU149" i="37" s="1"/>
  <c r="AF148" i="37"/>
  <c r="AE148" i="37"/>
  <c r="AC148" i="37"/>
  <c r="Z148" i="37"/>
  <c r="AB148" i="37" s="1"/>
  <c r="I148" i="37"/>
  <c r="H148" i="37"/>
  <c r="G148" i="37"/>
  <c r="F148" i="37"/>
  <c r="AS148" i="37" s="1"/>
  <c r="E148" i="37"/>
  <c r="AU148" i="37" s="1"/>
  <c r="AF147" i="37"/>
  <c r="AT147" i="37" s="1"/>
  <c r="AE147" i="37"/>
  <c r="AC147" i="37"/>
  <c r="Z147" i="37"/>
  <c r="AB147" i="37" s="1"/>
  <c r="I147" i="37"/>
  <c r="H147" i="37"/>
  <c r="G147" i="37"/>
  <c r="F147" i="37"/>
  <c r="AS147" i="37" s="1"/>
  <c r="E147" i="37"/>
  <c r="AU147" i="37" s="1"/>
  <c r="AF146" i="37"/>
  <c r="AT146" i="37" s="1"/>
  <c r="AE146" i="37"/>
  <c r="AC146" i="37"/>
  <c r="AB146" i="37"/>
  <c r="AA146" i="37"/>
  <c r="AD146" i="37" s="1"/>
  <c r="Z146" i="37"/>
  <c r="I146" i="37"/>
  <c r="H146" i="37"/>
  <c r="G146" i="37"/>
  <c r="F146" i="37"/>
  <c r="AS146" i="37" s="1"/>
  <c r="E146" i="37"/>
  <c r="AU146" i="37" s="1"/>
  <c r="AF145" i="37"/>
  <c r="AT145" i="37" s="1"/>
  <c r="AE145" i="37"/>
  <c r="AC145" i="37"/>
  <c r="Z145" i="37"/>
  <c r="AB145" i="37" s="1"/>
  <c r="I145" i="37"/>
  <c r="H145" i="37"/>
  <c r="G145" i="37"/>
  <c r="F145" i="37"/>
  <c r="AS145" i="37" s="1"/>
  <c r="E145" i="37"/>
  <c r="AU145" i="37" s="1"/>
  <c r="AF144" i="37"/>
  <c r="AT144" i="37" s="1"/>
  <c r="AE144" i="37"/>
  <c r="AC144" i="37"/>
  <c r="AB144" i="37"/>
  <c r="AA144" i="37"/>
  <c r="AD144" i="37" s="1"/>
  <c r="Z144" i="37"/>
  <c r="I144" i="37"/>
  <c r="H144" i="37"/>
  <c r="G144" i="37"/>
  <c r="F144" i="37"/>
  <c r="AS144" i="37" s="1"/>
  <c r="E144" i="37"/>
  <c r="AU144" i="37" s="1"/>
  <c r="AF143" i="37"/>
  <c r="AE143" i="37"/>
  <c r="AC143" i="37"/>
  <c r="AB143" i="37"/>
  <c r="AA143" i="37"/>
  <c r="AD143" i="37" s="1"/>
  <c r="Z143" i="37"/>
  <c r="I143" i="37"/>
  <c r="H143" i="37"/>
  <c r="G143" i="37"/>
  <c r="F143" i="37"/>
  <c r="AS143" i="37" s="1"/>
  <c r="AT143" i="37" s="1"/>
  <c r="E143" i="37"/>
  <c r="AU143" i="37" s="1"/>
  <c r="AF142" i="37"/>
  <c r="AE142" i="37"/>
  <c r="AC142" i="37"/>
  <c r="AB142" i="37"/>
  <c r="AA142" i="37"/>
  <c r="AD142" i="37" s="1"/>
  <c r="Z142" i="37"/>
  <c r="I142" i="37"/>
  <c r="H142" i="37"/>
  <c r="G142" i="37"/>
  <c r="F142" i="37"/>
  <c r="AS142" i="37" s="1"/>
  <c r="E142" i="37"/>
  <c r="AU142" i="37" s="1"/>
  <c r="AF141" i="37"/>
  <c r="AE141" i="37"/>
  <c r="AC141" i="37"/>
  <c r="AB141" i="37"/>
  <c r="AA141" i="37"/>
  <c r="AD141" i="37" s="1"/>
  <c r="Z141" i="37"/>
  <c r="I141" i="37"/>
  <c r="H141" i="37"/>
  <c r="G141" i="37"/>
  <c r="F141" i="37"/>
  <c r="AS141" i="37" s="1"/>
  <c r="E141" i="37"/>
  <c r="AU141" i="37" s="1"/>
  <c r="AF140" i="37"/>
  <c r="AE140" i="37"/>
  <c r="AC140" i="37"/>
  <c r="AB140" i="37"/>
  <c r="AA140" i="37"/>
  <c r="AD140" i="37" s="1"/>
  <c r="Z140" i="37"/>
  <c r="I140" i="37"/>
  <c r="H140" i="37"/>
  <c r="G140" i="37"/>
  <c r="F140" i="37"/>
  <c r="AS140" i="37" s="1"/>
  <c r="E140" i="37"/>
  <c r="AU140" i="37" s="1"/>
  <c r="AF139" i="37"/>
  <c r="AE139" i="37"/>
  <c r="AC139" i="37"/>
  <c r="AB139" i="37"/>
  <c r="AA139" i="37"/>
  <c r="AD139" i="37" s="1"/>
  <c r="Z139" i="37"/>
  <c r="I139" i="37"/>
  <c r="H139" i="37"/>
  <c r="G139" i="37"/>
  <c r="F139" i="37"/>
  <c r="AS139" i="37" s="1"/>
  <c r="E139" i="37"/>
  <c r="AU139" i="37" s="1"/>
  <c r="AF138" i="37"/>
  <c r="AE138" i="37"/>
  <c r="AC138" i="37"/>
  <c r="Z138" i="37"/>
  <c r="AB138" i="37" s="1"/>
  <c r="I138" i="37"/>
  <c r="H138" i="37"/>
  <c r="G138" i="37"/>
  <c r="F138" i="37"/>
  <c r="AS138" i="37" s="1"/>
  <c r="AT138" i="37" s="1"/>
  <c r="E138" i="37"/>
  <c r="AU138" i="37" s="1"/>
  <c r="AF137" i="37"/>
  <c r="AE137" i="37"/>
  <c r="AC137" i="37"/>
  <c r="AB137" i="37"/>
  <c r="AA137" i="37"/>
  <c r="AD137" i="37" s="1"/>
  <c r="Z137" i="37"/>
  <c r="I137" i="37"/>
  <c r="H137" i="37"/>
  <c r="G137" i="37"/>
  <c r="F137" i="37"/>
  <c r="AS137" i="37" s="1"/>
  <c r="AT137" i="37" s="1"/>
  <c r="E137" i="37"/>
  <c r="AU137" i="37" s="1"/>
  <c r="AF136" i="37"/>
  <c r="AE136" i="37"/>
  <c r="AC136" i="37"/>
  <c r="AB136" i="37"/>
  <c r="AA136" i="37"/>
  <c r="AD136" i="37" s="1"/>
  <c r="Z136" i="37"/>
  <c r="I136" i="37"/>
  <c r="H136" i="37"/>
  <c r="G136" i="37"/>
  <c r="F136" i="37"/>
  <c r="AS136" i="37" s="1"/>
  <c r="E136" i="37"/>
  <c r="AU136" i="37" s="1"/>
  <c r="AF135" i="37"/>
  <c r="AE135" i="37"/>
  <c r="AC135" i="37"/>
  <c r="Z135" i="37"/>
  <c r="AB135" i="37" s="1"/>
  <c r="I135" i="37"/>
  <c r="H135" i="37"/>
  <c r="G135" i="37"/>
  <c r="F135" i="37"/>
  <c r="AS135" i="37" s="1"/>
  <c r="AT135" i="37" s="1"/>
  <c r="E135" i="37"/>
  <c r="AU135" i="37" s="1"/>
  <c r="AF134" i="37"/>
  <c r="AE134" i="37"/>
  <c r="AC134" i="37"/>
  <c r="Z134" i="37"/>
  <c r="AB134" i="37" s="1"/>
  <c r="I134" i="37"/>
  <c r="H134" i="37"/>
  <c r="G134" i="37"/>
  <c r="F134" i="37"/>
  <c r="AS134" i="37" s="1"/>
  <c r="E134" i="37"/>
  <c r="AU134" i="37" s="1"/>
  <c r="AF133" i="37"/>
  <c r="AE133" i="37"/>
  <c r="AC133" i="37"/>
  <c r="AB133" i="37"/>
  <c r="AA133" i="37"/>
  <c r="AD133" i="37" s="1"/>
  <c r="Z133" i="37"/>
  <c r="I133" i="37"/>
  <c r="H133" i="37"/>
  <c r="G133" i="37"/>
  <c r="F133" i="37"/>
  <c r="AS133" i="37" s="1"/>
  <c r="E133" i="37"/>
  <c r="AU133" i="37" s="1"/>
  <c r="AF132" i="37"/>
  <c r="AE132" i="37"/>
  <c r="AC132" i="37"/>
  <c r="Z132" i="37"/>
  <c r="AB132" i="37" s="1"/>
  <c r="I132" i="37"/>
  <c r="H132" i="37"/>
  <c r="G132" i="37"/>
  <c r="F132" i="37"/>
  <c r="AS132" i="37" s="1"/>
  <c r="E132" i="37"/>
  <c r="AU132" i="37" s="1"/>
  <c r="AF131" i="37"/>
  <c r="AE131" i="37"/>
  <c r="AC131" i="37"/>
  <c r="Z131" i="37"/>
  <c r="AB131" i="37" s="1"/>
  <c r="I131" i="37"/>
  <c r="H131" i="37"/>
  <c r="G131" i="37"/>
  <c r="F131" i="37"/>
  <c r="AS131" i="37" s="1"/>
  <c r="E131" i="37"/>
  <c r="AU131" i="37" s="1"/>
  <c r="AF130" i="37"/>
  <c r="AE130" i="37"/>
  <c r="AC130" i="37"/>
  <c r="Z130" i="37"/>
  <c r="AB130" i="37" s="1"/>
  <c r="I130" i="37"/>
  <c r="H130" i="37"/>
  <c r="G130" i="37"/>
  <c r="F130" i="37"/>
  <c r="AS130" i="37" s="1"/>
  <c r="E130" i="37"/>
  <c r="AU130" i="37" s="1"/>
  <c r="AF129" i="37"/>
  <c r="AE129" i="37"/>
  <c r="AC129" i="37"/>
  <c r="AB129" i="37"/>
  <c r="AA129" i="37"/>
  <c r="AD129" i="37" s="1"/>
  <c r="Z129" i="37"/>
  <c r="I129" i="37"/>
  <c r="H129" i="37"/>
  <c r="G129" i="37"/>
  <c r="F129" i="37"/>
  <c r="AS129" i="37" s="1"/>
  <c r="AT129" i="37" s="1"/>
  <c r="E129" i="37"/>
  <c r="AU129" i="37" s="1"/>
  <c r="AF128" i="37"/>
  <c r="AE128" i="37"/>
  <c r="AC128" i="37"/>
  <c r="AB128" i="37"/>
  <c r="AA128" i="37"/>
  <c r="AD128" i="37" s="1"/>
  <c r="Z128" i="37"/>
  <c r="I128" i="37"/>
  <c r="H128" i="37"/>
  <c r="G128" i="37"/>
  <c r="F128" i="37"/>
  <c r="AS128" i="37" s="1"/>
  <c r="E128" i="37"/>
  <c r="AU128" i="37" s="1"/>
  <c r="AF127" i="37"/>
  <c r="AE127" i="37"/>
  <c r="AC127" i="37"/>
  <c r="AB127" i="37"/>
  <c r="AA127" i="37"/>
  <c r="AD127" i="37" s="1"/>
  <c r="Z127" i="37"/>
  <c r="I127" i="37"/>
  <c r="H127" i="37"/>
  <c r="G127" i="37"/>
  <c r="F127" i="37"/>
  <c r="AS127" i="37" s="1"/>
  <c r="E127" i="37"/>
  <c r="AU127" i="37" s="1"/>
  <c r="A127" i="37"/>
  <c r="AF126" i="37"/>
  <c r="AE126" i="37"/>
  <c r="AC126" i="37"/>
  <c r="AB126" i="37"/>
  <c r="AA126" i="37"/>
  <c r="AD126" i="37" s="1"/>
  <c r="Z126" i="37"/>
  <c r="I126" i="37"/>
  <c r="H126" i="37"/>
  <c r="G126" i="37"/>
  <c r="F126" i="37"/>
  <c r="AS126" i="37" s="1"/>
  <c r="E126" i="37"/>
  <c r="AU126" i="37" s="1"/>
  <c r="G134" i="23"/>
  <c r="F134" i="23"/>
  <c r="G94" i="23"/>
  <c r="F94" i="23"/>
  <c r="AT126" i="37" l="1"/>
  <c r="A128" i="37"/>
  <c r="A127" i="17"/>
  <c r="AT141" i="37"/>
  <c r="AA149" i="37"/>
  <c r="AD149" i="37" s="1"/>
  <c r="AA134" i="37"/>
  <c r="AD134" i="37" s="1"/>
  <c r="A228" i="37"/>
  <c r="A227" i="17"/>
  <c r="A196" i="37"/>
  <c r="A195" i="17"/>
  <c r="A260" i="37"/>
  <c r="A259" i="17"/>
  <c r="A292" i="37"/>
  <c r="A291" i="17"/>
  <c r="A162" i="37"/>
  <c r="A161" i="17"/>
  <c r="AV126" i="37"/>
  <c r="AT139" i="37"/>
  <c r="AV156" i="37"/>
  <c r="AT131" i="37"/>
  <c r="AV131" i="37" s="1"/>
  <c r="AA131" i="37"/>
  <c r="AD131" i="37" s="1"/>
  <c r="AV143" i="37"/>
  <c r="AT128" i="37"/>
  <c r="AV128" i="37" s="1"/>
  <c r="AV155" i="37"/>
  <c r="AA138" i="37"/>
  <c r="AD138" i="37" s="1"/>
  <c r="AT134" i="37"/>
  <c r="AV134" i="37" s="1"/>
  <c r="AT140" i="37"/>
  <c r="AV140" i="37" s="1"/>
  <c r="AV141" i="37"/>
  <c r="AT133" i="37"/>
  <c r="AV133" i="37" s="1"/>
  <c r="AV137" i="37"/>
  <c r="AV149" i="37"/>
  <c r="AV147" i="37"/>
  <c r="AV138" i="37"/>
  <c r="AV135" i="37"/>
  <c r="AV152" i="37"/>
  <c r="AV150" i="37"/>
  <c r="AT127" i="37"/>
  <c r="AV127" i="37" s="1"/>
  <c r="AV129" i="37"/>
  <c r="AV146" i="37"/>
  <c r="AA150" i="37"/>
  <c r="AD150" i="37" s="1"/>
  <c r="AT132" i="37"/>
  <c r="AV132" i="37" s="1"/>
  <c r="AA132" i="37"/>
  <c r="AD132" i="37" s="1"/>
  <c r="AV144" i="37"/>
  <c r="AV153" i="37"/>
  <c r="AA130" i="37"/>
  <c r="AD130" i="37" s="1"/>
  <c r="AV139" i="37"/>
  <c r="AV145" i="37"/>
  <c r="AA148" i="37"/>
  <c r="AD148" i="37" s="1"/>
  <c r="AV151" i="37"/>
  <c r="AA154" i="37"/>
  <c r="AD154" i="37" s="1"/>
  <c r="AT130" i="37"/>
  <c r="AV130" i="37" s="1"/>
  <c r="AA135" i="37"/>
  <c r="AD135" i="37" s="1"/>
  <c r="AT136" i="37"/>
  <c r="AV136" i="37" s="1"/>
  <c r="AT142" i="37"/>
  <c r="AV142" i="37" s="1"/>
  <c r="AA147" i="37"/>
  <c r="AD147" i="37" s="1"/>
  <c r="AT148" i="37"/>
  <c r="AV148" i="37" s="1"/>
  <c r="AT154" i="37"/>
  <c r="AV154" i="37" s="1"/>
  <c r="AA145" i="37"/>
  <c r="AD145" i="37" s="1"/>
  <c r="B85" i="17"/>
  <c r="C85" i="17"/>
  <c r="X85" i="17" s="1"/>
  <c r="AA85" i="17" s="1"/>
  <c r="D85" i="17"/>
  <c r="E85" i="17"/>
  <c r="F85" i="17"/>
  <c r="G85" i="17"/>
  <c r="H85" i="17"/>
  <c r="I85" i="17"/>
  <c r="J85" i="17"/>
  <c r="K85" i="17"/>
  <c r="L85" i="17"/>
  <c r="M85" i="17"/>
  <c r="N85" i="17"/>
  <c r="O85" i="17"/>
  <c r="P85" i="17"/>
  <c r="Q85" i="17"/>
  <c r="R85" i="17"/>
  <c r="S85" i="17"/>
  <c r="T85" i="17"/>
  <c r="U85" i="17"/>
  <c r="V85" i="17"/>
  <c r="W85" i="17" s="1"/>
  <c r="B86" i="17"/>
  <c r="C86" i="17"/>
  <c r="V86" i="17" s="1"/>
  <c r="W86" i="17" s="1"/>
  <c r="D86" i="17"/>
  <c r="E86" i="17"/>
  <c r="F86" i="17"/>
  <c r="G86" i="17"/>
  <c r="H86" i="17"/>
  <c r="I86" i="17"/>
  <c r="J86" i="17"/>
  <c r="K86" i="17"/>
  <c r="L86" i="17"/>
  <c r="M86" i="17"/>
  <c r="N86" i="17"/>
  <c r="O86" i="17"/>
  <c r="P86" i="17"/>
  <c r="Q86" i="17"/>
  <c r="R86" i="17"/>
  <c r="S86" i="17"/>
  <c r="T86" i="17"/>
  <c r="U86" i="17"/>
  <c r="B87" i="17"/>
  <c r="C87" i="17"/>
  <c r="V87" i="17" s="1"/>
  <c r="W87" i="17" s="1"/>
  <c r="D87" i="17"/>
  <c r="E87" i="17"/>
  <c r="F87" i="17"/>
  <c r="G87" i="17"/>
  <c r="H87" i="17"/>
  <c r="I87" i="17"/>
  <c r="J87" i="17"/>
  <c r="K87" i="17"/>
  <c r="L87" i="17"/>
  <c r="M87" i="17"/>
  <c r="N87" i="17"/>
  <c r="O87" i="17"/>
  <c r="P87" i="17"/>
  <c r="Q87" i="17"/>
  <c r="R87" i="17"/>
  <c r="S87" i="17"/>
  <c r="T87" i="17"/>
  <c r="U87" i="17"/>
  <c r="B88" i="17"/>
  <c r="C88" i="17"/>
  <c r="X88" i="17" s="1"/>
  <c r="AA88" i="17" s="1"/>
  <c r="D88" i="17"/>
  <c r="E88" i="17"/>
  <c r="F88" i="17"/>
  <c r="G88" i="17"/>
  <c r="H88" i="17"/>
  <c r="I88" i="17"/>
  <c r="J88" i="17"/>
  <c r="K88" i="17"/>
  <c r="L88" i="17"/>
  <c r="M88" i="17"/>
  <c r="N88" i="17"/>
  <c r="O88" i="17"/>
  <c r="P88" i="17"/>
  <c r="Q88" i="17"/>
  <c r="R88" i="17"/>
  <c r="S88" i="17"/>
  <c r="T88" i="17"/>
  <c r="V88" i="17"/>
  <c r="W88" i="17" s="1"/>
  <c r="B89" i="17"/>
  <c r="C89" i="17"/>
  <c r="X89" i="17" s="1"/>
  <c r="AA89" i="17" s="1"/>
  <c r="D89" i="17"/>
  <c r="E89" i="17"/>
  <c r="F89" i="17"/>
  <c r="G89" i="17"/>
  <c r="H89" i="17"/>
  <c r="I89" i="17"/>
  <c r="J89" i="17"/>
  <c r="K89" i="17"/>
  <c r="L89" i="17"/>
  <c r="M89" i="17"/>
  <c r="N89" i="17"/>
  <c r="O89" i="17"/>
  <c r="P89" i="17"/>
  <c r="Q89" i="17"/>
  <c r="R89" i="17"/>
  <c r="S89" i="17"/>
  <c r="T89" i="17"/>
  <c r="V89" i="17"/>
  <c r="W89" i="17" s="1"/>
  <c r="B90" i="17"/>
  <c r="C90" i="17"/>
  <c r="V90" i="17" s="1"/>
  <c r="W90" i="17" s="1"/>
  <c r="D90" i="17"/>
  <c r="E90" i="17"/>
  <c r="F90" i="17"/>
  <c r="G90" i="17"/>
  <c r="H90" i="17"/>
  <c r="I90" i="17"/>
  <c r="J90" i="17"/>
  <c r="K90" i="17"/>
  <c r="L90" i="17"/>
  <c r="M90" i="17"/>
  <c r="N90" i="17"/>
  <c r="O90" i="17"/>
  <c r="P90" i="17"/>
  <c r="Q90" i="17"/>
  <c r="R90" i="17"/>
  <c r="S90" i="17"/>
  <c r="T90" i="17"/>
  <c r="U90" i="17"/>
  <c r="X90" i="17"/>
  <c r="AA90" i="17" s="1"/>
  <c r="B91" i="17"/>
  <c r="C91" i="17"/>
  <c r="V91" i="17" s="1"/>
  <c r="W91" i="17" s="1"/>
  <c r="D91" i="17"/>
  <c r="E91" i="17"/>
  <c r="F91" i="17"/>
  <c r="G91" i="17"/>
  <c r="H91" i="17"/>
  <c r="I91" i="17"/>
  <c r="J91" i="17"/>
  <c r="K91" i="17"/>
  <c r="L91" i="17"/>
  <c r="M91" i="17"/>
  <c r="N91" i="17"/>
  <c r="O91" i="17"/>
  <c r="P91" i="17"/>
  <c r="Q91" i="17"/>
  <c r="R91" i="17"/>
  <c r="S91" i="17"/>
  <c r="T91" i="17"/>
  <c r="U91" i="17"/>
  <c r="B92" i="17"/>
  <c r="C92" i="17"/>
  <c r="V92" i="17" s="1"/>
  <c r="W92" i="17" s="1"/>
  <c r="D92" i="17"/>
  <c r="E92" i="17"/>
  <c r="F92" i="17"/>
  <c r="G92" i="17"/>
  <c r="H92" i="17"/>
  <c r="I92" i="17"/>
  <c r="J92" i="17"/>
  <c r="K92" i="17"/>
  <c r="L92" i="17"/>
  <c r="M92" i="17"/>
  <c r="N92" i="17"/>
  <c r="O92" i="17"/>
  <c r="P92" i="17"/>
  <c r="Q92" i="17"/>
  <c r="R92" i="17"/>
  <c r="S92" i="17"/>
  <c r="T92" i="17"/>
  <c r="U92" i="17"/>
  <c r="B93" i="17"/>
  <c r="C93" i="17"/>
  <c r="X93" i="17" s="1"/>
  <c r="AA93" i="17" s="1"/>
  <c r="D93" i="17"/>
  <c r="E93" i="17"/>
  <c r="F93" i="17"/>
  <c r="G93" i="17"/>
  <c r="H93" i="17"/>
  <c r="I93" i="17"/>
  <c r="J93" i="17"/>
  <c r="K93" i="17"/>
  <c r="L93" i="17"/>
  <c r="M93" i="17"/>
  <c r="N93" i="17"/>
  <c r="O93" i="17"/>
  <c r="P93" i="17"/>
  <c r="Q93" i="17"/>
  <c r="R93" i="17"/>
  <c r="S93" i="17"/>
  <c r="T93" i="17"/>
  <c r="U93" i="17"/>
  <c r="B94" i="17"/>
  <c r="C94" i="17"/>
  <c r="V94" i="17" s="1"/>
  <c r="W94" i="17" s="1"/>
  <c r="D94" i="17"/>
  <c r="E94" i="17"/>
  <c r="F94" i="17"/>
  <c r="G94" i="17"/>
  <c r="H94" i="17"/>
  <c r="I94" i="17"/>
  <c r="J94" i="17"/>
  <c r="K94" i="17"/>
  <c r="L94" i="17"/>
  <c r="M94" i="17"/>
  <c r="N94" i="17"/>
  <c r="O94" i="17"/>
  <c r="P94" i="17"/>
  <c r="Q94" i="17"/>
  <c r="R94" i="17"/>
  <c r="S94" i="17"/>
  <c r="T94" i="17"/>
  <c r="U94" i="17"/>
  <c r="B65" i="17"/>
  <c r="C65" i="17"/>
  <c r="V65" i="17" s="1"/>
  <c r="W65" i="17" s="1"/>
  <c r="D65" i="17"/>
  <c r="E65" i="17"/>
  <c r="F65" i="17"/>
  <c r="G65" i="17"/>
  <c r="H65" i="17"/>
  <c r="I65" i="17"/>
  <c r="J65" i="17"/>
  <c r="K65" i="17"/>
  <c r="L65" i="17"/>
  <c r="M65" i="17"/>
  <c r="N65" i="17"/>
  <c r="O65" i="17"/>
  <c r="P65" i="17"/>
  <c r="Q65" i="17"/>
  <c r="R65" i="17"/>
  <c r="S65" i="17"/>
  <c r="T65" i="17"/>
  <c r="U65" i="17"/>
  <c r="B66" i="17"/>
  <c r="C66" i="17"/>
  <c r="V66" i="17" s="1"/>
  <c r="W66" i="17" s="1"/>
  <c r="D66" i="17"/>
  <c r="E66" i="17"/>
  <c r="F66" i="17"/>
  <c r="G66" i="17"/>
  <c r="H66" i="17"/>
  <c r="I66" i="17"/>
  <c r="J66" i="17"/>
  <c r="K66" i="17"/>
  <c r="L66" i="17"/>
  <c r="M66" i="17"/>
  <c r="N66" i="17"/>
  <c r="O66" i="17"/>
  <c r="P66" i="17"/>
  <c r="Q66" i="17"/>
  <c r="R66" i="17"/>
  <c r="S66" i="17"/>
  <c r="T66" i="17"/>
  <c r="U66" i="17"/>
  <c r="B67" i="17"/>
  <c r="C67" i="17"/>
  <c r="X67" i="17" s="1"/>
  <c r="AA67" i="17" s="1"/>
  <c r="AB67" i="17" s="1"/>
  <c r="D67" i="17"/>
  <c r="E67" i="17"/>
  <c r="F67" i="17"/>
  <c r="G67" i="17"/>
  <c r="H67" i="17"/>
  <c r="I67" i="17"/>
  <c r="J67" i="17"/>
  <c r="K67" i="17"/>
  <c r="L67" i="17"/>
  <c r="M67" i="17"/>
  <c r="N67" i="17"/>
  <c r="O67" i="17"/>
  <c r="P67" i="17"/>
  <c r="Q67" i="17"/>
  <c r="R67" i="17"/>
  <c r="S67" i="17"/>
  <c r="T67" i="17"/>
  <c r="U67" i="17"/>
  <c r="B68" i="17"/>
  <c r="C68" i="17"/>
  <c r="V68" i="17" s="1"/>
  <c r="W68" i="17" s="1"/>
  <c r="D68" i="17"/>
  <c r="E68" i="17"/>
  <c r="F68" i="17"/>
  <c r="G68" i="17"/>
  <c r="H68" i="17"/>
  <c r="I68" i="17"/>
  <c r="J68" i="17"/>
  <c r="K68" i="17"/>
  <c r="L68" i="17"/>
  <c r="M68" i="17"/>
  <c r="N68" i="17"/>
  <c r="O68" i="17"/>
  <c r="P68" i="17"/>
  <c r="Q68" i="17"/>
  <c r="R68" i="17"/>
  <c r="S68" i="17"/>
  <c r="T68" i="17"/>
  <c r="U68" i="17"/>
  <c r="B69" i="17"/>
  <c r="C69" i="17"/>
  <c r="V69" i="17" s="1"/>
  <c r="W69" i="17" s="1"/>
  <c r="D69" i="17"/>
  <c r="E69" i="17"/>
  <c r="F69" i="17"/>
  <c r="G69" i="17"/>
  <c r="H69" i="17"/>
  <c r="I69" i="17"/>
  <c r="J69" i="17"/>
  <c r="K69" i="17"/>
  <c r="L69" i="17"/>
  <c r="M69" i="17"/>
  <c r="N69" i="17"/>
  <c r="O69" i="17"/>
  <c r="P69" i="17"/>
  <c r="Q69" i="17"/>
  <c r="R69" i="17"/>
  <c r="S69" i="17"/>
  <c r="T69" i="17"/>
  <c r="U69" i="17"/>
  <c r="B70" i="17"/>
  <c r="C70" i="17"/>
  <c r="V70" i="17" s="1"/>
  <c r="W70" i="17" s="1"/>
  <c r="D70" i="17"/>
  <c r="E70" i="17"/>
  <c r="F70" i="17"/>
  <c r="G70" i="17"/>
  <c r="H70" i="17"/>
  <c r="I70" i="17"/>
  <c r="J70" i="17"/>
  <c r="K70" i="17"/>
  <c r="L70" i="17"/>
  <c r="M70" i="17"/>
  <c r="N70" i="17"/>
  <c r="O70" i="17"/>
  <c r="P70" i="17"/>
  <c r="Q70" i="17"/>
  <c r="R70" i="17"/>
  <c r="S70" i="17"/>
  <c r="T70" i="17"/>
  <c r="U70" i="17"/>
  <c r="B71" i="17"/>
  <c r="C71" i="17"/>
  <c r="V71" i="17" s="1"/>
  <c r="W71" i="17" s="1"/>
  <c r="D71" i="17"/>
  <c r="E71" i="17"/>
  <c r="F71" i="17"/>
  <c r="G71" i="17"/>
  <c r="H71" i="17"/>
  <c r="I71" i="17"/>
  <c r="J71" i="17"/>
  <c r="K71" i="17"/>
  <c r="L71" i="17"/>
  <c r="M71" i="17"/>
  <c r="N71" i="17"/>
  <c r="O71" i="17"/>
  <c r="P71" i="17"/>
  <c r="Q71" i="17"/>
  <c r="R71" i="17"/>
  <c r="S71" i="17"/>
  <c r="T71" i="17"/>
  <c r="U71" i="17"/>
  <c r="B72" i="17"/>
  <c r="C72" i="17"/>
  <c r="V72" i="17" s="1"/>
  <c r="W72" i="17" s="1"/>
  <c r="D72" i="17"/>
  <c r="E72" i="17"/>
  <c r="F72" i="17"/>
  <c r="G72" i="17"/>
  <c r="H72" i="17"/>
  <c r="I72" i="17"/>
  <c r="J72" i="17"/>
  <c r="K72" i="17"/>
  <c r="L72" i="17"/>
  <c r="M72" i="17"/>
  <c r="N72" i="17"/>
  <c r="O72" i="17"/>
  <c r="P72" i="17"/>
  <c r="Q72" i="17"/>
  <c r="R72" i="17"/>
  <c r="S72" i="17"/>
  <c r="T72" i="17"/>
  <c r="U72" i="17"/>
  <c r="B73" i="17"/>
  <c r="C73" i="17"/>
  <c r="X73" i="17" s="1"/>
  <c r="AA73" i="17" s="1"/>
  <c r="D73" i="17"/>
  <c r="E73" i="17"/>
  <c r="F73" i="17"/>
  <c r="G73" i="17"/>
  <c r="H73" i="17"/>
  <c r="I73" i="17"/>
  <c r="J73" i="17"/>
  <c r="K73" i="17"/>
  <c r="L73" i="17"/>
  <c r="M73" i="17"/>
  <c r="N73" i="17"/>
  <c r="O73" i="17"/>
  <c r="P73" i="17"/>
  <c r="Q73" i="17"/>
  <c r="R73" i="17"/>
  <c r="S73" i="17"/>
  <c r="T73" i="17"/>
  <c r="U73" i="17"/>
  <c r="B74" i="17"/>
  <c r="C74" i="17"/>
  <c r="V74" i="17" s="1"/>
  <c r="W74" i="17" s="1"/>
  <c r="D74" i="17"/>
  <c r="E74" i="17"/>
  <c r="F74" i="17"/>
  <c r="G74" i="17"/>
  <c r="H74" i="17"/>
  <c r="I74" i="17"/>
  <c r="J74" i="17"/>
  <c r="K74" i="17"/>
  <c r="L74" i="17"/>
  <c r="M74" i="17"/>
  <c r="N74" i="17"/>
  <c r="O74" i="17"/>
  <c r="P74" i="17"/>
  <c r="Q74" i="17"/>
  <c r="R74" i="17"/>
  <c r="S74" i="17"/>
  <c r="T74" i="17"/>
  <c r="U74" i="17"/>
  <c r="B75" i="17"/>
  <c r="C75" i="17"/>
  <c r="V75" i="17" s="1"/>
  <c r="W75" i="17" s="1"/>
  <c r="D75" i="17"/>
  <c r="E75" i="17"/>
  <c r="F75" i="17"/>
  <c r="G75" i="17"/>
  <c r="H75" i="17"/>
  <c r="I75" i="17"/>
  <c r="J75" i="17"/>
  <c r="K75" i="17"/>
  <c r="L75" i="17"/>
  <c r="M75" i="17"/>
  <c r="N75" i="17"/>
  <c r="O75" i="17"/>
  <c r="P75" i="17"/>
  <c r="Q75" i="17"/>
  <c r="R75" i="17"/>
  <c r="S75" i="17"/>
  <c r="T75" i="17"/>
  <c r="U75" i="17"/>
  <c r="B76" i="17"/>
  <c r="C76" i="17"/>
  <c r="V76" i="17" s="1"/>
  <c r="W76" i="17" s="1"/>
  <c r="D76" i="17"/>
  <c r="E76" i="17"/>
  <c r="F76" i="17"/>
  <c r="G76" i="17"/>
  <c r="H76" i="17"/>
  <c r="I76" i="17"/>
  <c r="J76" i="17"/>
  <c r="K76" i="17"/>
  <c r="L76" i="17"/>
  <c r="M76" i="17"/>
  <c r="N76" i="17"/>
  <c r="O76" i="17"/>
  <c r="P76" i="17"/>
  <c r="Q76" i="17"/>
  <c r="R76" i="17"/>
  <c r="S76" i="17"/>
  <c r="T76" i="17"/>
  <c r="U76" i="17"/>
  <c r="B77" i="17"/>
  <c r="C77" i="17"/>
  <c r="X77" i="17" s="1"/>
  <c r="AA77" i="17" s="1"/>
  <c r="AB77" i="17" s="1"/>
  <c r="D77" i="17"/>
  <c r="E77" i="17"/>
  <c r="F77" i="17"/>
  <c r="G77" i="17"/>
  <c r="H77" i="17"/>
  <c r="I77" i="17"/>
  <c r="J77" i="17"/>
  <c r="K77" i="17"/>
  <c r="L77" i="17"/>
  <c r="M77" i="17"/>
  <c r="N77" i="17"/>
  <c r="O77" i="17"/>
  <c r="P77" i="17"/>
  <c r="Q77" i="17"/>
  <c r="R77" i="17"/>
  <c r="S77" i="17"/>
  <c r="T77" i="17"/>
  <c r="U77" i="17"/>
  <c r="B78" i="17"/>
  <c r="C78" i="17"/>
  <c r="V78" i="17" s="1"/>
  <c r="W78" i="17" s="1"/>
  <c r="D78" i="17"/>
  <c r="E78" i="17"/>
  <c r="F78" i="17"/>
  <c r="G78" i="17"/>
  <c r="H78" i="17"/>
  <c r="I78" i="17"/>
  <c r="J78" i="17"/>
  <c r="K78" i="17"/>
  <c r="L78" i="17"/>
  <c r="M78" i="17"/>
  <c r="N78" i="17"/>
  <c r="O78" i="17"/>
  <c r="P78" i="17"/>
  <c r="Q78" i="17"/>
  <c r="R78" i="17"/>
  <c r="S78" i="17"/>
  <c r="T78" i="17"/>
  <c r="U78" i="17"/>
  <c r="B79" i="17"/>
  <c r="C79" i="17"/>
  <c r="X79" i="17" s="1"/>
  <c r="AA79" i="17" s="1"/>
  <c r="AB79" i="17" s="1"/>
  <c r="D79" i="17"/>
  <c r="E79" i="17"/>
  <c r="F79" i="17"/>
  <c r="G79" i="17"/>
  <c r="H79" i="17"/>
  <c r="I79" i="17"/>
  <c r="J79" i="17"/>
  <c r="K79" i="17"/>
  <c r="L79" i="17"/>
  <c r="M79" i="17"/>
  <c r="N79" i="17"/>
  <c r="O79" i="17"/>
  <c r="P79" i="17"/>
  <c r="Q79" i="17"/>
  <c r="R79" i="17"/>
  <c r="S79" i="17"/>
  <c r="T79" i="17"/>
  <c r="U79" i="17"/>
  <c r="B80" i="17"/>
  <c r="C80" i="17"/>
  <c r="V80" i="17" s="1"/>
  <c r="W80" i="17" s="1"/>
  <c r="D80" i="17"/>
  <c r="E80" i="17"/>
  <c r="F80" i="17"/>
  <c r="G80" i="17"/>
  <c r="H80" i="17"/>
  <c r="I80" i="17"/>
  <c r="J80" i="17"/>
  <c r="K80" i="17"/>
  <c r="L80" i="17"/>
  <c r="M80" i="17"/>
  <c r="N80" i="17"/>
  <c r="O80" i="17"/>
  <c r="P80" i="17"/>
  <c r="Q80" i="17"/>
  <c r="R80" i="17"/>
  <c r="S80" i="17"/>
  <c r="T80" i="17"/>
  <c r="U80" i="17"/>
  <c r="B81" i="17"/>
  <c r="C81" i="17"/>
  <c r="V81" i="17" s="1"/>
  <c r="W81" i="17" s="1"/>
  <c r="D81" i="17"/>
  <c r="E81" i="17"/>
  <c r="F81" i="17"/>
  <c r="G81" i="17"/>
  <c r="H81" i="17"/>
  <c r="I81" i="17"/>
  <c r="J81" i="17"/>
  <c r="K81" i="17"/>
  <c r="L81" i="17"/>
  <c r="M81" i="17"/>
  <c r="N81" i="17"/>
  <c r="O81" i="17"/>
  <c r="P81" i="17"/>
  <c r="Q81" i="17"/>
  <c r="R81" i="17"/>
  <c r="S81" i="17"/>
  <c r="T81" i="17"/>
  <c r="U81" i="17"/>
  <c r="B82" i="17"/>
  <c r="C82" i="17"/>
  <c r="V82" i="17" s="1"/>
  <c r="W82" i="17" s="1"/>
  <c r="D82" i="17"/>
  <c r="E82" i="17"/>
  <c r="F82" i="17"/>
  <c r="G82" i="17"/>
  <c r="H82" i="17"/>
  <c r="I82" i="17"/>
  <c r="J82" i="17"/>
  <c r="K82" i="17"/>
  <c r="L82" i="17"/>
  <c r="M82" i="17"/>
  <c r="N82" i="17"/>
  <c r="O82" i="17"/>
  <c r="P82" i="17"/>
  <c r="Q82" i="17"/>
  <c r="R82" i="17"/>
  <c r="S82" i="17"/>
  <c r="T82" i="17"/>
  <c r="U82" i="17"/>
  <c r="B83" i="17"/>
  <c r="C83" i="17"/>
  <c r="X83" i="17" s="1"/>
  <c r="AA83" i="17" s="1"/>
  <c r="D83" i="17"/>
  <c r="E83" i="17"/>
  <c r="F83" i="17"/>
  <c r="G83" i="17"/>
  <c r="H83" i="17"/>
  <c r="I83" i="17"/>
  <c r="J83" i="17"/>
  <c r="K83" i="17"/>
  <c r="L83" i="17"/>
  <c r="M83" i="17"/>
  <c r="N83" i="17"/>
  <c r="O83" i="17"/>
  <c r="P83" i="17"/>
  <c r="Q83" i="17"/>
  <c r="R83" i="17"/>
  <c r="S83" i="17"/>
  <c r="T83" i="17"/>
  <c r="U83" i="17"/>
  <c r="B84" i="17"/>
  <c r="C84" i="17"/>
  <c r="V84" i="17" s="1"/>
  <c r="W84" i="17" s="1"/>
  <c r="D84" i="17"/>
  <c r="E84" i="17"/>
  <c r="F84" i="17"/>
  <c r="G84" i="17"/>
  <c r="H84" i="17"/>
  <c r="I84" i="17"/>
  <c r="J84" i="17"/>
  <c r="K84" i="17"/>
  <c r="L84" i="17"/>
  <c r="M84" i="17"/>
  <c r="N84" i="17"/>
  <c r="O84" i="17"/>
  <c r="P84" i="17"/>
  <c r="Q84" i="17"/>
  <c r="R84" i="17"/>
  <c r="S84" i="17"/>
  <c r="T84" i="17"/>
  <c r="U84" i="17"/>
  <c r="N23" i="7"/>
  <c r="Q23" i="7" s="1"/>
  <c r="AF125" i="37"/>
  <c r="AT125" i="37" s="1"/>
  <c r="AE125" i="37"/>
  <c r="AC125" i="37"/>
  <c r="AB125" i="37"/>
  <c r="AA125" i="37"/>
  <c r="AD125" i="37" s="1"/>
  <c r="Z125" i="37"/>
  <c r="I125" i="37"/>
  <c r="H125" i="37"/>
  <c r="G125" i="37"/>
  <c r="F125" i="37"/>
  <c r="AS125" i="37" s="1"/>
  <c r="E125" i="37"/>
  <c r="AU125" i="37" s="1"/>
  <c r="AF124" i="37"/>
  <c r="AT124" i="37" s="1"/>
  <c r="AE124" i="37"/>
  <c r="AC124" i="37"/>
  <c r="AB124" i="37"/>
  <c r="AA124" i="37"/>
  <c r="AD124" i="37" s="1"/>
  <c r="Z124" i="37"/>
  <c r="I124" i="37"/>
  <c r="H124" i="37"/>
  <c r="G124" i="37"/>
  <c r="F124" i="37"/>
  <c r="AS124" i="37" s="1"/>
  <c r="E124" i="37"/>
  <c r="AU124" i="37" s="1"/>
  <c r="AF123" i="37"/>
  <c r="AE123" i="37"/>
  <c r="AC123" i="37"/>
  <c r="Z123" i="37"/>
  <c r="AB123" i="37" s="1"/>
  <c r="I123" i="37"/>
  <c r="H123" i="37"/>
  <c r="G123" i="37"/>
  <c r="F123" i="37"/>
  <c r="AS123" i="37" s="1"/>
  <c r="E123" i="37"/>
  <c r="AU123" i="37" s="1"/>
  <c r="AF122" i="37"/>
  <c r="AE122" i="37"/>
  <c r="AC122" i="37"/>
  <c r="AB122" i="37"/>
  <c r="AA122" i="37"/>
  <c r="AD122" i="37" s="1"/>
  <c r="Z122" i="37"/>
  <c r="I122" i="37"/>
  <c r="H122" i="37"/>
  <c r="G122" i="37"/>
  <c r="F122" i="37"/>
  <c r="AS122" i="37" s="1"/>
  <c r="E122" i="37"/>
  <c r="AU122" i="37" s="1"/>
  <c r="AF121" i="37"/>
  <c r="AT121" i="37" s="1"/>
  <c r="AE121" i="37"/>
  <c r="AC121" i="37"/>
  <c r="Z121" i="37"/>
  <c r="AB121" i="37" s="1"/>
  <c r="I121" i="37"/>
  <c r="H121" i="37"/>
  <c r="G121" i="37"/>
  <c r="F121" i="37"/>
  <c r="AS121" i="37" s="1"/>
  <c r="E121" i="37"/>
  <c r="AU121" i="37" s="1"/>
  <c r="AF120" i="37"/>
  <c r="AT120" i="37" s="1"/>
  <c r="AE120" i="37"/>
  <c r="AC120" i="37"/>
  <c r="AB120" i="37"/>
  <c r="AA120" i="37"/>
  <c r="AD120" i="37" s="1"/>
  <c r="Z120" i="37"/>
  <c r="I120" i="37"/>
  <c r="H120" i="37"/>
  <c r="G120" i="37"/>
  <c r="F120" i="37"/>
  <c r="AS120" i="37" s="1"/>
  <c r="E120" i="37"/>
  <c r="AU120" i="37" s="1"/>
  <c r="AF119" i="37"/>
  <c r="AT119" i="37" s="1"/>
  <c r="AE119" i="37"/>
  <c r="AC119" i="37"/>
  <c r="Z119" i="37"/>
  <c r="AB119" i="37" s="1"/>
  <c r="I119" i="37"/>
  <c r="H119" i="37"/>
  <c r="G119" i="37"/>
  <c r="F119" i="37"/>
  <c r="AS119" i="37" s="1"/>
  <c r="E119" i="37"/>
  <c r="AU119" i="37" s="1"/>
  <c r="AF118" i="37"/>
  <c r="AT118" i="37" s="1"/>
  <c r="AE118" i="37"/>
  <c r="AC118" i="37"/>
  <c r="Z118" i="37"/>
  <c r="AB118" i="37" s="1"/>
  <c r="I118" i="37"/>
  <c r="H118" i="37"/>
  <c r="G118" i="37"/>
  <c r="F118" i="37"/>
  <c r="AS118" i="37" s="1"/>
  <c r="E118" i="37"/>
  <c r="AU118" i="37" s="1"/>
  <c r="AF117" i="37"/>
  <c r="AE117" i="37"/>
  <c r="AC117" i="37"/>
  <c r="Z117" i="37"/>
  <c r="AB117" i="37" s="1"/>
  <c r="I117" i="37"/>
  <c r="H117" i="37"/>
  <c r="G117" i="37"/>
  <c r="F117" i="37"/>
  <c r="AS117" i="37" s="1"/>
  <c r="AA117" i="37" s="1"/>
  <c r="AD117" i="37" s="1"/>
  <c r="E117" i="37"/>
  <c r="AU117" i="37" s="1"/>
  <c r="AF116" i="37"/>
  <c r="AE116" i="37"/>
  <c r="AC116" i="37"/>
  <c r="Z116" i="37"/>
  <c r="AB116" i="37" s="1"/>
  <c r="I116" i="37"/>
  <c r="H116" i="37"/>
  <c r="G116" i="37"/>
  <c r="F116" i="37"/>
  <c r="AS116" i="37" s="1"/>
  <c r="E116" i="37"/>
  <c r="AU116" i="37" s="1"/>
  <c r="AF115" i="37"/>
  <c r="AT115" i="37" s="1"/>
  <c r="AE115" i="37"/>
  <c r="AC115" i="37"/>
  <c r="AB115" i="37"/>
  <c r="AA115" i="37"/>
  <c r="AD115" i="37" s="1"/>
  <c r="Z115" i="37"/>
  <c r="I115" i="37"/>
  <c r="H115" i="37"/>
  <c r="G115" i="37"/>
  <c r="F115" i="37"/>
  <c r="AS115" i="37" s="1"/>
  <c r="E115" i="37"/>
  <c r="AU115" i="37" s="1"/>
  <c r="AF114" i="37"/>
  <c r="AT114" i="37" s="1"/>
  <c r="AE114" i="37"/>
  <c r="AC114" i="37"/>
  <c r="I114" i="37"/>
  <c r="H114" i="37"/>
  <c r="G114" i="37"/>
  <c r="F114" i="37"/>
  <c r="AS114" i="37" s="1"/>
  <c r="AA114" i="37" s="1"/>
  <c r="AD114" i="37" s="1"/>
  <c r="E114" i="37"/>
  <c r="AU114" i="37" s="1"/>
  <c r="AT113" i="37"/>
  <c r="AF113" i="37"/>
  <c r="AE113" i="37"/>
  <c r="AC113" i="37"/>
  <c r="AB113" i="37"/>
  <c r="AA113" i="37"/>
  <c r="AD113" i="37" s="1"/>
  <c r="Z113" i="37"/>
  <c r="I113" i="37"/>
  <c r="H113" i="37"/>
  <c r="G113" i="37"/>
  <c r="F113" i="37"/>
  <c r="AS113" i="37" s="1"/>
  <c r="E113" i="37"/>
  <c r="AU113" i="37" s="1"/>
  <c r="AF112" i="37"/>
  <c r="AE112" i="37"/>
  <c r="AC112" i="37"/>
  <c r="AB112" i="37"/>
  <c r="AA112" i="37"/>
  <c r="AD112" i="37" s="1"/>
  <c r="Z112" i="37"/>
  <c r="I112" i="37"/>
  <c r="H112" i="37"/>
  <c r="G112" i="37"/>
  <c r="F112" i="37"/>
  <c r="AS112" i="37" s="1"/>
  <c r="E112" i="37"/>
  <c r="AU112" i="37" s="1"/>
  <c r="AF111" i="37"/>
  <c r="AE111" i="37"/>
  <c r="AC111" i="37"/>
  <c r="AB111" i="37"/>
  <c r="AA111" i="37"/>
  <c r="AD111" i="37" s="1"/>
  <c r="Z111" i="37"/>
  <c r="I111" i="37"/>
  <c r="H111" i="37"/>
  <c r="G111" i="37"/>
  <c r="F111" i="37"/>
  <c r="AS111" i="37" s="1"/>
  <c r="E111" i="37"/>
  <c r="AU111" i="37" s="1"/>
  <c r="AF110" i="37"/>
  <c r="AE110" i="37"/>
  <c r="AC110" i="37"/>
  <c r="AB110" i="37"/>
  <c r="AA110" i="37"/>
  <c r="AD110" i="37" s="1"/>
  <c r="Z110" i="37"/>
  <c r="I110" i="37"/>
  <c r="H110" i="37"/>
  <c r="G110" i="37"/>
  <c r="F110" i="37"/>
  <c r="AS110" i="37" s="1"/>
  <c r="E110" i="37"/>
  <c r="AU110" i="37" s="1"/>
  <c r="AF109" i="37"/>
  <c r="AE109" i="37"/>
  <c r="AC109" i="37"/>
  <c r="AB109" i="37"/>
  <c r="AA109" i="37"/>
  <c r="AD109" i="37" s="1"/>
  <c r="Z109" i="37"/>
  <c r="I109" i="37"/>
  <c r="H109" i="37"/>
  <c r="G109" i="37"/>
  <c r="F109" i="37"/>
  <c r="AS109" i="37" s="1"/>
  <c r="E109" i="37"/>
  <c r="AU109" i="37" s="1"/>
  <c r="AF108" i="37"/>
  <c r="AE108" i="37"/>
  <c r="AC108" i="37"/>
  <c r="AB108" i="37"/>
  <c r="AA108" i="37"/>
  <c r="AD108" i="37" s="1"/>
  <c r="Z108" i="37"/>
  <c r="I108" i="37"/>
  <c r="H108" i="37"/>
  <c r="G108" i="37"/>
  <c r="F108" i="37"/>
  <c r="AS108" i="37" s="1"/>
  <c r="E108" i="37"/>
  <c r="AU108" i="37" s="1"/>
  <c r="AF107" i="37"/>
  <c r="AE107" i="37"/>
  <c r="AC107" i="37"/>
  <c r="Z107" i="37"/>
  <c r="AB107" i="37" s="1"/>
  <c r="I107" i="37"/>
  <c r="H107" i="37"/>
  <c r="G107" i="37"/>
  <c r="F107" i="37"/>
  <c r="AS107" i="37" s="1"/>
  <c r="E107" i="37"/>
  <c r="AU107" i="37" s="1"/>
  <c r="AF106" i="37"/>
  <c r="AE106" i="37"/>
  <c r="AC106" i="37"/>
  <c r="AB106" i="37"/>
  <c r="AA106" i="37"/>
  <c r="AD106" i="37" s="1"/>
  <c r="Z106" i="37"/>
  <c r="I106" i="37"/>
  <c r="H106" i="37"/>
  <c r="G106" i="37"/>
  <c r="F106" i="37"/>
  <c r="AS106" i="37" s="1"/>
  <c r="E106" i="37"/>
  <c r="AU106" i="37" s="1"/>
  <c r="AF105" i="37"/>
  <c r="AE105" i="37"/>
  <c r="AC105" i="37"/>
  <c r="AB105" i="37"/>
  <c r="AA105" i="37"/>
  <c r="AD105" i="37" s="1"/>
  <c r="Z105" i="37"/>
  <c r="I105" i="37"/>
  <c r="H105" i="37"/>
  <c r="G105" i="37"/>
  <c r="F105" i="37"/>
  <c r="AS105" i="37" s="1"/>
  <c r="E105" i="37"/>
  <c r="AU105" i="37" s="1"/>
  <c r="AF104" i="37"/>
  <c r="AE104" i="37"/>
  <c r="AC104" i="37"/>
  <c r="Z104" i="37"/>
  <c r="AB104" i="37" s="1"/>
  <c r="I104" i="37"/>
  <c r="H104" i="37"/>
  <c r="G104" i="37"/>
  <c r="F104" i="37"/>
  <c r="AS104" i="37" s="1"/>
  <c r="E104" i="37"/>
  <c r="AU104" i="37" s="1"/>
  <c r="AF103" i="37"/>
  <c r="AE103" i="37"/>
  <c r="AC103" i="37"/>
  <c r="Z103" i="37"/>
  <c r="AB103" i="37" s="1"/>
  <c r="I103" i="37"/>
  <c r="H103" i="37"/>
  <c r="G103" i="37"/>
  <c r="F103" i="37"/>
  <c r="AS103" i="37" s="1"/>
  <c r="AA103" i="37" s="1"/>
  <c r="AD103" i="37" s="1"/>
  <c r="E103" i="37"/>
  <c r="AU103" i="37" s="1"/>
  <c r="AF102" i="37"/>
  <c r="AE102" i="37"/>
  <c r="AC102" i="37"/>
  <c r="AB102" i="37"/>
  <c r="AA102" i="37"/>
  <c r="AD102" i="37" s="1"/>
  <c r="Z102" i="37"/>
  <c r="I102" i="37"/>
  <c r="H102" i="37"/>
  <c r="G102" i="37"/>
  <c r="F102" i="37"/>
  <c r="AS102" i="37" s="1"/>
  <c r="E102" i="37"/>
  <c r="AU102" i="37" s="1"/>
  <c r="AF101" i="37"/>
  <c r="AE101" i="37"/>
  <c r="AC101" i="37"/>
  <c r="Z101" i="37"/>
  <c r="AB101" i="37" s="1"/>
  <c r="I101" i="37"/>
  <c r="H101" i="37"/>
  <c r="G101" i="37"/>
  <c r="F101" i="37"/>
  <c r="AS101" i="37" s="1"/>
  <c r="E101" i="37"/>
  <c r="AU101" i="37" s="1"/>
  <c r="AF100" i="37"/>
  <c r="AE100" i="37"/>
  <c r="AC100" i="37"/>
  <c r="Z100" i="37"/>
  <c r="AB100" i="37" s="1"/>
  <c r="I100" i="37"/>
  <c r="H100" i="37"/>
  <c r="G100" i="37"/>
  <c r="F100" i="37"/>
  <c r="AS100" i="37" s="1"/>
  <c r="E100" i="37"/>
  <c r="AU100" i="37" s="1"/>
  <c r="AF99" i="37"/>
  <c r="AE99" i="37"/>
  <c r="AC99" i="37"/>
  <c r="Z99" i="37"/>
  <c r="AB99" i="37" s="1"/>
  <c r="I99" i="37"/>
  <c r="H99" i="37"/>
  <c r="G99" i="37"/>
  <c r="F99" i="37"/>
  <c r="AS99" i="37" s="1"/>
  <c r="E99" i="37"/>
  <c r="AU99" i="37" s="1"/>
  <c r="AF98" i="37"/>
  <c r="AE98" i="37"/>
  <c r="AC98" i="37"/>
  <c r="AB98" i="37"/>
  <c r="AA98" i="37"/>
  <c r="AD98" i="37" s="1"/>
  <c r="Z98" i="37"/>
  <c r="I98" i="37"/>
  <c r="H98" i="37"/>
  <c r="G98" i="37"/>
  <c r="F98" i="37"/>
  <c r="AS98" i="37" s="1"/>
  <c r="E98" i="37"/>
  <c r="AU98" i="37" s="1"/>
  <c r="AF97" i="37"/>
  <c r="AE97" i="37"/>
  <c r="AC97" i="37"/>
  <c r="AB97" i="37"/>
  <c r="AA97" i="37"/>
  <c r="AD97" i="37" s="1"/>
  <c r="Z97" i="37"/>
  <c r="I97" i="37"/>
  <c r="H97" i="37"/>
  <c r="G97" i="37"/>
  <c r="F97" i="37"/>
  <c r="AS97" i="37" s="1"/>
  <c r="E97" i="37"/>
  <c r="AU97" i="37" s="1"/>
  <c r="AF96" i="37"/>
  <c r="AE96" i="37"/>
  <c r="AC96" i="37"/>
  <c r="AB96" i="37"/>
  <c r="AA96" i="37"/>
  <c r="AD96" i="37" s="1"/>
  <c r="Z96" i="37"/>
  <c r="I96" i="37"/>
  <c r="H96" i="37"/>
  <c r="G96" i="37"/>
  <c r="F96" i="37"/>
  <c r="AS96" i="37" s="1"/>
  <c r="E96" i="37"/>
  <c r="AU96" i="37" s="1"/>
  <c r="A96" i="37"/>
  <c r="AF95" i="37"/>
  <c r="AE95" i="37"/>
  <c r="AC95" i="37"/>
  <c r="AB95" i="37"/>
  <c r="AA95" i="37"/>
  <c r="AD95" i="37" s="1"/>
  <c r="Z95" i="37"/>
  <c r="I95" i="37"/>
  <c r="H95" i="37"/>
  <c r="G95" i="37"/>
  <c r="F95" i="37"/>
  <c r="AS95" i="37" s="1"/>
  <c r="E95" i="37"/>
  <c r="AU95" i="37" s="1"/>
  <c r="B61" i="17"/>
  <c r="C61" i="17"/>
  <c r="X61" i="17" s="1"/>
  <c r="AA61" i="17" s="1"/>
  <c r="D61" i="17"/>
  <c r="E61" i="17"/>
  <c r="F61" i="17"/>
  <c r="G61" i="17"/>
  <c r="H61" i="17"/>
  <c r="I61" i="17"/>
  <c r="J61" i="17"/>
  <c r="K61" i="17"/>
  <c r="L61" i="17"/>
  <c r="M61" i="17"/>
  <c r="N61" i="17"/>
  <c r="O61" i="17"/>
  <c r="P61" i="17"/>
  <c r="Q61" i="17"/>
  <c r="R61" i="17"/>
  <c r="S61" i="17"/>
  <c r="T61" i="17"/>
  <c r="U61" i="17"/>
  <c r="B62" i="17"/>
  <c r="C62" i="17"/>
  <c r="V62" i="17" s="1"/>
  <c r="W62" i="17" s="1"/>
  <c r="D62" i="17"/>
  <c r="E62" i="17"/>
  <c r="F62" i="17"/>
  <c r="G62" i="17"/>
  <c r="H62" i="17"/>
  <c r="I62" i="17"/>
  <c r="J62" i="17"/>
  <c r="K62" i="17"/>
  <c r="L62" i="17"/>
  <c r="M62" i="17"/>
  <c r="N62" i="17"/>
  <c r="O62" i="17"/>
  <c r="P62" i="17"/>
  <c r="Q62" i="17"/>
  <c r="R62" i="17"/>
  <c r="S62" i="17"/>
  <c r="T62" i="17"/>
  <c r="U62" i="17"/>
  <c r="X62" i="17"/>
  <c r="AA62" i="17" s="1"/>
  <c r="B63" i="17"/>
  <c r="C63" i="17"/>
  <c r="X63" i="17" s="1"/>
  <c r="AA63" i="17" s="1"/>
  <c r="AB63" i="17" s="1"/>
  <c r="D63" i="17"/>
  <c r="E63" i="17"/>
  <c r="F63" i="17"/>
  <c r="G63" i="17"/>
  <c r="H63" i="17"/>
  <c r="I63" i="17"/>
  <c r="J63" i="17"/>
  <c r="K63" i="17"/>
  <c r="L63" i="17"/>
  <c r="M63" i="17"/>
  <c r="N63" i="17"/>
  <c r="O63" i="17"/>
  <c r="P63" i="17"/>
  <c r="Q63" i="17"/>
  <c r="R63" i="17"/>
  <c r="S63" i="17"/>
  <c r="T63" i="17"/>
  <c r="U63" i="17"/>
  <c r="A64" i="17"/>
  <c r="B64" i="17"/>
  <c r="C64" i="17"/>
  <c r="X64" i="17" s="1"/>
  <c r="AA64" i="17" s="1"/>
  <c r="AB64" i="17" s="1"/>
  <c r="D64" i="17"/>
  <c r="E64" i="17"/>
  <c r="F64" i="17"/>
  <c r="G64" i="17"/>
  <c r="H64" i="17"/>
  <c r="I64" i="17"/>
  <c r="J64" i="17"/>
  <c r="K64" i="17"/>
  <c r="L64" i="17"/>
  <c r="M64" i="17"/>
  <c r="N64" i="17"/>
  <c r="O64" i="17"/>
  <c r="P64" i="17"/>
  <c r="Q64" i="17"/>
  <c r="R64" i="17"/>
  <c r="S64" i="17"/>
  <c r="T64" i="17"/>
  <c r="U64" i="17"/>
  <c r="V64" i="17"/>
  <c r="W64" i="17" s="1"/>
  <c r="B39" i="17"/>
  <c r="C39" i="17"/>
  <c r="V39" i="17" s="1"/>
  <c r="W39" i="17" s="1"/>
  <c r="D39" i="17"/>
  <c r="E39" i="17"/>
  <c r="F39" i="17"/>
  <c r="G39" i="17"/>
  <c r="H39" i="17"/>
  <c r="I39" i="17"/>
  <c r="J39" i="17"/>
  <c r="K39" i="17"/>
  <c r="L39" i="17"/>
  <c r="M39" i="17"/>
  <c r="N39" i="17"/>
  <c r="O39" i="17"/>
  <c r="P39" i="17"/>
  <c r="Q39" i="17"/>
  <c r="R39" i="17"/>
  <c r="S39" i="17"/>
  <c r="T39" i="17"/>
  <c r="U39" i="17"/>
  <c r="B40" i="17"/>
  <c r="C40" i="17"/>
  <c r="V40" i="17" s="1"/>
  <c r="W40" i="17" s="1"/>
  <c r="D40" i="17"/>
  <c r="E40" i="17"/>
  <c r="F40" i="17"/>
  <c r="G40" i="17"/>
  <c r="H40" i="17"/>
  <c r="I40" i="17"/>
  <c r="J40" i="17"/>
  <c r="K40" i="17"/>
  <c r="L40" i="17"/>
  <c r="M40" i="17"/>
  <c r="N40" i="17"/>
  <c r="O40" i="17"/>
  <c r="P40" i="17"/>
  <c r="Q40" i="17"/>
  <c r="R40" i="17"/>
  <c r="S40" i="17"/>
  <c r="T40" i="17"/>
  <c r="U40" i="17"/>
  <c r="X40" i="17"/>
  <c r="AA40" i="17" s="1"/>
  <c r="AB40" i="17" s="1"/>
  <c r="B41" i="17"/>
  <c r="C41" i="17"/>
  <c r="V41" i="17" s="1"/>
  <c r="W41" i="17" s="1"/>
  <c r="D41" i="17"/>
  <c r="E41" i="17"/>
  <c r="F41" i="17"/>
  <c r="G41" i="17"/>
  <c r="H41" i="17"/>
  <c r="I41" i="17"/>
  <c r="J41" i="17"/>
  <c r="K41" i="17"/>
  <c r="L41" i="17"/>
  <c r="M41" i="17"/>
  <c r="N41" i="17"/>
  <c r="O41" i="17"/>
  <c r="P41" i="17"/>
  <c r="Q41" i="17"/>
  <c r="R41" i="17"/>
  <c r="S41" i="17"/>
  <c r="T41" i="17"/>
  <c r="U41" i="17"/>
  <c r="X41" i="17"/>
  <c r="AA41" i="17" s="1"/>
  <c r="B42" i="17"/>
  <c r="C42" i="17"/>
  <c r="V42" i="17" s="1"/>
  <c r="W42" i="17" s="1"/>
  <c r="D42" i="17"/>
  <c r="E42" i="17"/>
  <c r="F42" i="17"/>
  <c r="G42" i="17"/>
  <c r="H42" i="17"/>
  <c r="I42" i="17"/>
  <c r="J42" i="17"/>
  <c r="K42" i="17"/>
  <c r="L42" i="17"/>
  <c r="M42" i="17"/>
  <c r="N42" i="17"/>
  <c r="O42" i="17"/>
  <c r="P42" i="17"/>
  <c r="Q42" i="17"/>
  <c r="R42" i="17"/>
  <c r="S42" i="17"/>
  <c r="T42" i="17"/>
  <c r="U42" i="17"/>
  <c r="B43" i="17"/>
  <c r="C43" i="17"/>
  <c r="X43" i="17" s="1"/>
  <c r="AA43" i="17" s="1"/>
  <c r="AB43" i="17" s="1"/>
  <c r="D43" i="17"/>
  <c r="E43" i="17"/>
  <c r="F43" i="17"/>
  <c r="G43" i="17"/>
  <c r="H43" i="17"/>
  <c r="I43" i="17"/>
  <c r="J43" i="17"/>
  <c r="K43" i="17"/>
  <c r="L43" i="17"/>
  <c r="M43" i="17"/>
  <c r="N43" i="17"/>
  <c r="O43" i="17"/>
  <c r="P43" i="17"/>
  <c r="Q43" i="17"/>
  <c r="R43" i="17"/>
  <c r="S43" i="17"/>
  <c r="T43" i="17"/>
  <c r="U43" i="17"/>
  <c r="B44" i="17"/>
  <c r="C44" i="17"/>
  <c r="X44" i="17" s="1"/>
  <c r="AA44" i="17" s="1"/>
  <c r="AB44" i="17" s="1"/>
  <c r="D44" i="17"/>
  <c r="E44" i="17"/>
  <c r="F44" i="17"/>
  <c r="G44" i="17"/>
  <c r="H44" i="17"/>
  <c r="I44" i="17"/>
  <c r="J44" i="17"/>
  <c r="K44" i="17"/>
  <c r="L44" i="17"/>
  <c r="M44" i="17"/>
  <c r="N44" i="17"/>
  <c r="O44" i="17"/>
  <c r="P44" i="17"/>
  <c r="Q44" i="17"/>
  <c r="R44" i="17"/>
  <c r="S44" i="17"/>
  <c r="T44" i="17"/>
  <c r="U44" i="17"/>
  <c r="B45" i="17"/>
  <c r="C45" i="17"/>
  <c r="X45" i="17" s="1"/>
  <c r="AA45" i="17" s="1"/>
  <c r="D45" i="17"/>
  <c r="E45" i="17"/>
  <c r="F45" i="17"/>
  <c r="G45" i="17"/>
  <c r="H45" i="17"/>
  <c r="I45" i="17"/>
  <c r="J45" i="17"/>
  <c r="K45" i="17"/>
  <c r="L45" i="17"/>
  <c r="M45" i="17"/>
  <c r="N45" i="17"/>
  <c r="O45" i="17"/>
  <c r="P45" i="17"/>
  <c r="Q45" i="17"/>
  <c r="R45" i="17"/>
  <c r="S45" i="17"/>
  <c r="T45" i="17"/>
  <c r="U45" i="17"/>
  <c r="B46" i="17"/>
  <c r="C46" i="17"/>
  <c r="V46" i="17" s="1"/>
  <c r="W46" i="17" s="1"/>
  <c r="D46" i="17"/>
  <c r="E46" i="17"/>
  <c r="F46" i="17"/>
  <c r="G46" i="17"/>
  <c r="H46" i="17"/>
  <c r="I46" i="17"/>
  <c r="J46" i="17"/>
  <c r="K46" i="17"/>
  <c r="L46" i="17"/>
  <c r="M46" i="17"/>
  <c r="N46" i="17"/>
  <c r="O46" i="17"/>
  <c r="P46" i="17"/>
  <c r="Q46" i="17"/>
  <c r="R46" i="17"/>
  <c r="S46" i="17"/>
  <c r="T46" i="17"/>
  <c r="U46" i="17"/>
  <c r="B47" i="17"/>
  <c r="C47" i="17"/>
  <c r="X47" i="17" s="1"/>
  <c r="AA47" i="17" s="1"/>
  <c r="AB47" i="17" s="1"/>
  <c r="D47" i="17"/>
  <c r="E47" i="17"/>
  <c r="F47" i="17"/>
  <c r="G47" i="17"/>
  <c r="H47" i="17"/>
  <c r="I47" i="17"/>
  <c r="J47" i="17"/>
  <c r="K47" i="17"/>
  <c r="L47" i="17"/>
  <c r="M47" i="17"/>
  <c r="N47" i="17"/>
  <c r="O47" i="17"/>
  <c r="P47" i="17"/>
  <c r="Q47" i="17"/>
  <c r="R47" i="17"/>
  <c r="S47" i="17"/>
  <c r="T47" i="17"/>
  <c r="U47" i="17"/>
  <c r="B48" i="17"/>
  <c r="C48" i="17"/>
  <c r="V48" i="17" s="1"/>
  <c r="W48" i="17" s="1"/>
  <c r="D48" i="17"/>
  <c r="E48" i="17"/>
  <c r="F48" i="17"/>
  <c r="G48" i="17"/>
  <c r="H48" i="17"/>
  <c r="I48" i="17"/>
  <c r="J48" i="17"/>
  <c r="K48" i="17"/>
  <c r="L48" i="17"/>
  <c r="M48" i="17"/>
  <c r="N48" i="17"/>
  <c r="O48" i="17"/>
  <c r="P48" i="17"/>
  <c r="Q48" i="17"/>
  <c r="R48" i="17"/>
  <c r="S48" i="17"/>
  <c r="T48" i="17"/>
  <c r="U48" i="17"/>
  <c r="B49" i="17"/>
  <c r="C49" i="17"/>
  <c r="X49" i="17" s="1"/>
  <c r="AA49" i="17" s="1"/>
  <c r="AB49" i="17" s="1"/>
  <c r="D49" i="17"/>
  <c r="E49" i="17"/>
  <c r="F49" i="17"/>
  <c r="G49" i="17"/>
  <c r="H49" i="17"/>
  <c r="I49" i="17"/>
  <c r="J49" i="17"/>
  <c r="K49" i="17"/>
  <c r="L49" i="17"/>
  <c r="M49" i="17"/>
  <c r="N49" i="17"/>
  <c r="O49" i="17"/>
  <c r="P49" i="17"/>
  <c r="Q49" i="17"/>
  <c r="R49" i="17"/>
  <c r="S49" i="17"/>
  <c r="T49" i="17"/>
  <c r="U49" i="17"/>
  <c r="B50" i="17"/>
  <c r="C50" i="17"/>
  <c r="V50" i="17" s="1"/>
  <c r="W50" i="17" s="1"/>
  <c r="D50" i="17"/>
  <c r="E50" i="17"/>
  <c r="F50" i="17"/>
  <c r="G50" i="17"/>
  <c r="H50" i="17"/>
  <c r="I50" i="17"/>
  <c r="J50" i="17"/>
  <c r="K50" i="17"/>
  <c r="L50" i="17"/>
  <c r="M50" i="17"/>
  <c r="N50" i="17"/>
  <c r="O50" i="17"/>
  <c r="P50" i="17"/>
  <c r="Q50" i="17"/>
  <c r="R50" i="17"/>
  <c r="S50" i="17"/>
  <c r="T50" i="17"/>
  <c r="U50" i="17"/>
  <c r="B51" i="17"/>
  <c r="C51" i="17"/>
  <c r="V51" i="17" s="1"/>
  <c r="W51" i="17" s="1"/>
  <c r="D51" i="17"/>
  <c r="E51" i="17"/>
  <c r="F51" i="17"/>
  <c r="G51" i="17"/>
  <c r="H51" i="17"/>
  <c r="I51" i="17"/>
  <c r="J51" i="17"/>
  <c r="K51" i="17"/>
  <c r="L51" i="17"/>
  <c r="M51" i="17"/>
  <c r="N51" i="17"/>
  <c r="O51" i="17"/>
  <c r="P51" i="17"/>
  <c r="Q51" i="17"/>
  <c r="R51" i="17"/>
  <c r="S51" i="17"/>
  <c r="T51" i="17"/>
  <c r="U51" i="17"/>
  <c r="X51" i="17"/>
  <c r="AA51" i="17" s="1"/>
  <c r="AB51" i="17" s="1"/>
  <c r="B52" i="17"/>
  <c r="C52" i="17"/>
  <c r="V52" i="17" s="1"/>
  <c r="W52" i="17" s="1"/>
  <c r="D52" i="17"/>
  <c r="E52" i="17"/>
  <c r="F52" i="17"/>
  <c r="G52" i="17"/>
  <c r="H52" i="17"/>
  <c r="I52" i="17"/>
  <c r="J52" i="17"/>
  <c r="K52" i="17"/>
  <c r="L52" i="17"/>
  <c r="M52" i="17"/>
  <c r="N52" i="17"/>
  <c r="O52" i="17"/>
  <c r="P52" i="17"/>
  <c r="Q52" i="17"/>
  <c r="R52" i="17"/>
  <c r="S52" i="17"/>
  <c r="T52" i="17"/>
  <c r="U52" i="17"/>
  <c r="B53" i="17"/>
  <c r="C53" i="17"/>
  <c r="V53" i="17" s="1"/>
  <c r="W53" i="17" s="1"/>
  <c r="D53" i="17"/>
  <c r="E53" i="17"/>
  <c r="F53" i="17"/>
  <c r="G53" i="17"/>
  <c r="H53" i="17"/>
  <c r="I53" i="17"/>
  <c r="J53" i="17"/>
  <c r="K53" i="17"/>
  <c r="L53" i="17"/>
  <c r="M53" i="17"/>
  <c r="N53" i="17"/>
  <c r="O53" i="17"/>
  <c r="P53" i="17"/>
  <c r="Q53" i="17"/>
  <c r="R53" i="17"/>
  <c r="S53" i="17"/>
  <c r="T53" i="17"/>
  <c r="U53" i="17"/>
  <c r="B54" i="17"/>
  <c r="C54" i="17"/>
  <c r="V54" i="17" s="1"/>
  <c r="W54" i="17" s="1"/>
  <c r="D54" i="17"/>
  <c r="E54" i="17"/>
  <c r="F54" i="17"/>
  <c r="G54" i="17"/>
  <c r="H54" i="17"/>
  <c r="I54" i="17"/>
  <c r="J54" i="17"/>
  <c r="K54" i="17"/>
  <c r="L54" i="17"/>
  <c r="M54" i="17"/>
  <c r="N54" i="17"/>
  <c r="O54" i="17"/>
  <c r="P54" i="17"/>
  <c r="Q54" i="17"/>
  <c r="R54" i="17"/>
  <c r="S54" i="17"/>
  <c r="T54" i="17"/>
  <c r="U54" i="17"/>
  <c r="B55" i="17"/>
  <c r="C55" i="17"/>
  <c r="X55" i="17" s="1"/>
  <c r="AA55" i="17" s="1"/>
  <c r="D55" i="17"/>
  <c r="E55" i="17"/>
  <c r="F55" i="17"/>
  <c r="G55" i="17"/>
  <c r="H55" i="17"/>
  <c r="I55" i="17"/>
  <c r="J55" i="17"/>
  <c r="K55" i="17"/>
  <c r="L55" i="17"/>
  <c r="M55" i="17"/>
  <c r="N55" i="17"/>
  <c r="O55" i="17"/>
  <c r="P55" i="17"/>
  <c r="Q55" i="17"/>
  <c r="R55" i="17"/>
  <c r="S55" i="17"/>
  <c r="T55" i="17"/>
  <c r="U55" i="17"/>
  <c r="B56" i="17"/>
  <c r="C56" i="17"/>
  <c r="X56" i="17" s="1"/>
  <c r="AA56" i="17" s="1"/>
  <c r="D56" i="17"/>
  <c r="E56" i="17"/>
  <c r="F56" i="17"/>
  <c r="G56" i="17"/>
  <c r="H56" i="17"/>
  <c r="I56" i="17"/>
  <c r="J56" i="17"/>
  <c r="K56" i="17"/>
  <c r="L56" i="17"/>
  <c r="M56" i="17"/>
  <c r="N56" i="17"/>
  <c r="O56" i="17"/>
  <c r="P56" i="17"/>
  <c r="Q56" i="17"/>
  <c r="R56" i="17"/>
  <c r="S56" i="17"/>
  <c r="T56" i="17"/>
  <c r="U56" i="17"/>
  <c r="B57" i="17"/>
  <c r="C57" i="17"/>
  <c r="X57" i="17" s="1"/>
  <c r="AA57" i="17" s="1"/>
  <c r="D57" i="17"/>
  <c r="E57" i="17"/>
  <c r="F57" i="17"/>
  <c r="G57" i="17"/>
  <c r="H57" i="17"/>
  <c r="I57" i="17"/>
  <c r="J57" i="17"/>
  <c r="K57" i="17"/>
  <c r="L57" i="17"/>
  <c r="M57" i="17"/>
  <c r="N57" i="17"/>
  <c r="O57" i="17"/>
  <c r="P57" i="17"/>
  <c r="Q57" i="17"/>
  <c r="R57" i="17"/>
  <c r="S57" i="17"/>
  <c r="T57" i="17"/>
  <c r="V57" i="17"/>
  <c r="W57" i="17" s="1"/>
  <c r="B58" i="17"/>
  <c r="C58" i="17"/>
  <c r="X58" i="17" s="1"/>
  <c r="AA58" i="17" s="1"/>
  <c r="D58" i="17"/>
  <c r="E58" i="17"/>
  <c r="F58" i="17"/>
  <c r="G58" i="17"/>
  <c r="H58" i="17"/>
  <c r="I58" i="17"/>
  <c r="J58" i="17"/>
  <c r="K58" i="17"/>
  <c r="L58" i="17"/>
  <c r="M58" i="17"/>
  <c r="N58" i="17"/>
  <c r="O58" i="17"/>
  <c r="P58" i="17"/>
  <c r="Q58" i="17"/>
  <c r="R58" i="17"/>
  <c r="S58" i="17"/>
  <c r="T58" i="17"/>
  <c r="V58" i="17"/>
  <c r="W58" i="17" s="1"/>
  <c r="B59" i="17"/>
  <c r="C59" i="17"/>
  <c r="X59" i="17" s="1"/>
  <c r="AA59" i="17" s="1"/>
  <c r="D59" i="17"/>
  <c r="E59" i="17"/>
  <c r="F59" i="17"/>
  <c r="G59" i="17"/>
  <c r="H59" i="17"/>
  <c r="I59" i="17"/>
  <c r="J59" i="17"/>
  <c r="K59" i="17"/>
  <c r="L59" i="17"/>
  <c r="M59" i="17"/>
  <c r="N59" i="17"/>
  <c r="O59" i="17"/>
  <c r="P59" i="17"/>
  <c r="Q59" i="17"/>
  <c r="R59" i="17"/>
  <c r="S59" i="17"/>
  <c r="T59" i="17"/>
  <c r="U59" i="17"/>
  <c r="B60" i="17"/>
  <c r="C60" i="17"/>
  <c r="X60" i="17" s="1"/>
  <c r="AA60" i="17" s="1"/>
  <c r="D60" i="17"/>
  <c r="E60" i="17"/>
  <c r="F60" i="17"/>
  <c r="G60" i="17"/>
  <c r="H60" i="17"/>
  <c r="I60" i="17"/>
  <c r="J60" i="17"/>
  <c r="K60" i="17"/>
  <c r="L60" i="17"/>
  <c r="M60" i="17"/>
  <c r="N60" i="17"/>
  <c r="O60" i="17"/>
  <c r="P60" i="17"/>
  <c r="Q60" i="17"/>
  <c r="R60" i="17"/>
  <c r="S60" i="17"/>
  <c r="T60" i="17"/>
  <c r="U60" i="17"/>
  <c r="B4" i="17"/>
  <c r="C4" i="17"/>
  <c r="V4" i="17" s="1"/>
  <c r="W4" i="17" s="1"/>
  <c r="D4" i="17"/>
  <c r="E4" i="17"/>
  <c r="F4" i="17"/>
  <c r="G4" i="17"/>
  <c r="H4" i="17"/>
  <c r="I4" i="17"/>
  <c r="J4" i="17"/>
  <c r="K4" i="17"/>
  <c r="L4" i="17"/>
  <c r="M4" i="17"/>
  <c r="N4" i="17"/>
  <c r="O4" i="17"/>
  <c r="P4" i="17"/>
  <c r="Q4" i="17"/>
  <c r="R4" i="17"/>
  <c r="S4" i="17"/>
  <c r="T4" i="17"/>
  <c r="U4" i="17"/>
  <c r="B5" i="17"/>
  <c r="C5" i="17"/>
  <c r="X5" i="17" s="1"/>
  <c r="AA5" i="17" s="1"/>
  <c r="AB5" i="17" s="1"/>
  <c r="D5" i="17"/>
  <c r="E5" i="17"/>
  <c r="F5" i="17"/>
  <c r="G5" i="17"/>
  <c r="H5" i="17"/>
  <c r="I5" i="17"/>
  <c r="J5" i="17"/>
  <c r="K5" i="17"/>
  <c r="L5" i="17"/>
  <c r="M5" i="17"/>
  <c r="N5" i="17"/>
  <c r="O5" i="17"/>
  <c r="P5" i="17"/>
  <c r="Q5" i="17"/>
  <c r="R5" i="17"/>
  <c r="S5" i="17"/>
  <c r="T5" i="17"/>
  <c r="U5" i="17"/>
  <c r="B6" i="17"/>
  <c r="C6" i="17"/>
  <c r="V6" i="17" s="1"/>
  <c r="W6" i="17" s="1"/>
  <c r="D6" i="17"/>
  <c r="E6" i="17"/>
  <c r="F6" i="17"/>
  <c r="G6" i="17"/>
  <c r="H6" i="17"/>
  <c r="I6" i="17"/>
  <c r="J6" i="17"/>
  <c r="K6" i="17"/>
  <c r="L6" i="17"/>
  <c r="M6" i="17"/>
  <c r="N6" i="17"/>
  <c r="O6" i="17"/>
  <c r="P6" i="17"/>
  <c r="Q6" i="17"/>
  <c r="R6" i="17"/>
  <c r="S6" i="17"/>
  <c r="T6" i="17"/>
  <c r="U6" i="17"/>
  <c r="B7" i="17"/>
  <c r="C7" i="17"/>
  <c r="X7" i="17" s="1"/>
  <c r="AA7" i="17" s="1"/>
  <c r="D7" i="17"/>
  <c r="E7" i="17"/>
  <c r="F7" i="17"/>
  <c r="G7" i="17"/>
  <c r="H7" i="17"/>
  <c r="I7" i="17"/>
  <c r="J7" i="17"/>
  <c r="K7" i="17"/>
  <c r="L7" i="17"/>
  <c r="M7" i="17"/>
  <c r="N7" i="17"/>
  <c r="O7" i="17"/>
  <c r="P7" i="17"/>
  <c r="Q7" i="17"/>
  <c r="R7" i="17"/>
  <c r="S7" i="17"/>
  <c r="T7" i="17"/>
  <c r="U7" i="17"/>
  <c r="V7" i="17"/>
  <c r="W7" i="17" s="1"/>
  <c r="B8" i="17"/>
  <c r="C8" i="17"/>
  <c r="X8" i="17" s="1"/>
  <c r="AA8" i="17" s="1"/>
  <c r="D8" i="17"/>
  <c r="E8" i="17"/>
  <c r="F8" i="17"/>
  <c r="G8" i="17"/>
  <c r="H8" i="17"/>
  <c r="I8" i="17"/>
  <c r="J8" i="17"/>
  <c r="K8" i="17"/>
  <c r="L8" i="17"/>
  <c r="M8" i="17"/>
  <c r="N8" i="17"/>
  <c r="O8" i="17"/>
  <c r="P8" i="17"/>
  <c r="Q8" i="17"/>
  <c r="R8" i="17"/>
  <c r="S8" i="17"/>
  <c r="T8" i="17"/>
  <c r="U8" i="17"/>
  <c r="B9" i="17"/>
  <c r="C9" i="17"/>
  <c r="V9" i="17" s="1"/>
  <c r="W9" i="17" s="1"/>
  <c r="D9" i="17"/>
  <c r="E9" i="17"/>
  <c r="F9" i="17"/>
  <c r="G9" i="17"/>
  <c r="H9" i="17"/>
  <c r="I9" i="17"/>
  <c r="J9" i="17"/>
  <c r="K9" i="17"/>
  <c r="L9" i="17"/>
  <c r="M9" i="17"/>
  <c r="N9" i="17"/>
  <c r="O9" i="17"/>
  <c r="P9" i="17"/>
  <c r="Q9" i="17"/>
  <c r="R9" i="17"/>
  <c r="S9" i="17"/>
  <c r="T9" i="17"/>
  <c r="U9" i="17"/>
  <c r="B10" i="17"/>
  <c r="C10" i="17"/>
  <c r="X10" i="17" s="1"/>
  <c r="AA10" i="17" s="1"/>
  <c r="D10" i="17"/>
  <c r="E10" i="17"/>
  <c r="F10" i="17"/>
  <c r="G10" i="17"/>
  <c r="H10" i="17"/>
  <c r="I10" i="17"/>
  <c r="J10" i="17"/>
  <c r="K10" i="17"/>
  <c r="L10" i="17"/>
  <c r="M10" i="17"/>
  <c r="N10" i="17"/>
  <c r="O10" i="17"/>
  <c r="P10" i="17"/>
  <c r="Q10" i="17"/>
  <c r="R10" i="17"/>
  <c r="S10" i="17"/>
  <c r="T10" i="17"/>
  <c r="U10" i="17"/>
  <c r="B11" i="17"/>
  <c r="C11" i="17"/>
  <c r="X11" i="17" s="1"/>
  <c r="AA11" i="17" s="1"/>
  <c r="AB11" i="17" s="1"/>
  <c r="D11" i="17"/>
  <c r="E11" i="17"/>
  <c r="F11" i="17"/>
  <c r="G11" i="17"/>
  <c r="H11" i="17"/>
  <c r="I11" i="17"/>
  <c r="J11" i="17"/>
  <c r="K11" i="17"/>
  <c r="L11" i="17"/>
  <c r="M11" i="17"/>
  <c r="N11" i="17"/>
  <c r="O11" i="17"/>
  <c r="P11" i="17"/>
  <c r="Q11" i="17"/>
  <c r="R11" i="17"/>
  <c r="S11" i="17"/>
  <c r="T11" i="17"/>
  <c r="U11" i="17"/>
  <c r="B12" i="17"/>
  <c r="C12" i="17"/>
  <c r="V12" i="17" s="1"/>
  <c r="W12" i="17" s="1"/>
  <c r="D12" i="17"/>
  <c r="E12" i="17"/>
  <c r="F12" i="17"/>
  <c r="G12" i="17"/>
  <c r="H12" i="17"/>
  <c r="I12" i="17"/>
  <c r="J12" i="17"/>
  <c r="K12" i="17"/>
  <c r="L12" i="17"/>
  <c r="M12" i="17"/>
  <c r="N12" i="17"/>
  <c r="O12" i="17"/>
  <c r="P12" i="17"/>
  <c r="Q12" i="17"/>
  <c r="R12" i="17"/>
  <c r="S12" i="17"/>
  <c r="T12" i="17"/>
  <c r="U12" i="17"/>
  <c r="B13" i="17"/>
  <c r="C13" i="17"/>
  <c r="X13" i="17" s="1"/>
  <c r="AA13" i="17" s="1"/>
  <c r="AB13" i="17" s="1"/>
  <c r="D13" i="17"/>
  <c r="E13" i="17"/>
  <c r="F13" i="17"/>
  <c r="G13" i="17"/>
  <c r="H13" i="17"/>
  <c r="I13" i="17"/>
  <c r="J13" i="17"/>
  <c r="K13" i="17"/>
  <c r="L13" i="17"/>
  <c r="M13" i="17"/>
  <c r="N13" i="17"/>
  <c r="O13" i="17"/>
  <c r="P13" i="17"/>
  <c r="Q13" i="17"/>
  <c r="R13" i="17"/>
  <c r="S13" i="17"/>
  <c r="T13" i="17"/>
  <c r="U13" i="17"/>
  <c r="B14" i="17"/>
  <c r="C14" i="17"/>
  <c r="X14" i="17" s="1"/>
  <c r="AA14" i="17" s="1"/>
  <c r="AB14" i="17" s="1"/>
  <c r="D14" i="17"/>
  <c r="E14" i="17"/>
  <c r="F14" i="17"/>
  <c r="G14" i="17"/>
  <c r="H14" i="17"/>
  <c r="I14" i="17"/>
  <c r="J14" i="17"/>
  <c r="K14" i="17"/>
  <c r="L14" i="17"/>
  <c r="M14" i="17"/>
  <c r="N14" i="17"/>
  <c r="O14" i="17"/>
  <c r="P14" i="17"/>
  <c r="Q14" i="17"/>
  <c r="R14" i="17"/>
  <c r="S14" i="17"/>
  <c r="T14" i="17"/>
  <c r="U14" i="17"/>
  <c r="B15" i="17"/>
  <c r="C15" i="17"/>
  <c r="V15" i="17" s="1"/>
  <c r="W15" i="17" s="1"/>
  <c r="D15" i="17"/>
  <c r="E15" i="17"/>
  <c r="F15" i="17"/>
  <c r="G15" i="17"/>
  <c r="H15" i="17"/>
  <c r="I15" i="17"/>
  <c r="J15" i="17"/>
  <c r="K15" i="17"/>
  <c r="L15" i="17"/>
  <c r="M15" i="17"/>
  <c r="N15" i="17"/>
  <c r="O15" i="17"/>
  <c r="P15" i="17"/>
  <c r="Q15" i="17"/>
  <c r="R15" i="17"/>
  <c r="S15" i="17"/>
  <c r="T15" i="17"/>
  <c r="U15" i="17"/>
  <c r="B16" i="17"/>
  <c r="C16" i="17"/>
  <c r="V16" i="17" s="1"/>
  <c r="W16" i="17" s="1"/>
  <c r="D16" i="17"/>
  <c r="E16" i="17"/>
  <c r="F16" i="17"/>
  <c r="G16" i="17"/>
  <c r="H16" i="17"/>
  <c r="I16" i="17"/>
  <c r="J16" i="17"/>
  <c r="K16" i="17"/>
  <c r="L16" i="17"/>
  <c r="M16" i="17"/>
  <c r="N16" i="17"/>
  <c r="O16" i="17"/>
  <c r="P16" i="17"/>
  <c r="Q16" i="17"/>
  <c r="R16" i="17"/>
  <c r="S16" i="17"/>
  <c r="T16" i="17"/>
  <c r="U16" i="17"/>
  <c r="B17" i="17"/>
  <c r="C17" i="17"/>
  <c r="X17" i="17" s="1"/>
  <c r="AA17" i="17" s="1"/>
  <c r="AB17" i="17" s="1"/>
  <c r="D17" i="17"/>
  <c r="E17" i="17"/>
  <c r="F17" i="17"/>
  <c r="G17" i="17"/>
  <c r="H17" i="17"/>
  <c r="I17" i="17"/>
  <c r="J17" i="17"/>
  <c r="K17" i="17"/>
  <c r="L17" i="17"/>
  <c r="M17" i="17"/>
  <c r="N17" i="17"/>
  <c r="O17" i="17"/>
  <c r="P17" i="17"/>
  <c r="Q17" i="17"/>
  <c r="R17" i="17"/>
  <c r="S17" i="17"/>
  <c r="T17" i="17"/>
  <c r="U17" i="17"/>
  <c r="B18" i="17"/>
  <c r="C18" i="17"/>
  <c r="V18" i="17" s="1"/>
  <c r="W18" i="17" s="1"/>
  <c r="D18" i="17"/>
  <c r="E18" i="17"/>
  <c r="F18" i="17"/>
  <c r="G18" i="17"/>
  <c r="H18" i="17"/>
  <c r="I18" i="17"/>
  <c r="J18" i="17"/>
  <c r="K18" i="17"/>
  <c r="L18" i="17"/>
  <c r="M18" i="17"/>
  <c r="N18" i="17"/>
  <c r="O18" i="17"/>
  <c r="P18" i="17"/>
  <c r="Q18" i="17"/>
  <c r="R18" i="17"/>
  <c r="S18" i="17"/>
  <c r="T18" i="17"/>
  <c r="U18" i="17"/>
  <c r="B19" i="17"/>
  <c r="C19" i="17"/>
  <c r="X19" i="17" s="1"/>
  <c r="AA19" i="17" s="1"/>
  <c r="AB19" i="17" s="1"/>
  <c r="D19" i="17"/>
  <c r="E19" i="17"/>
  <c r="F19" i="17"/>
  <c r="G19" i="17"/>
  <c r="H19" i="17"/>
  <c r="I19" i="17"/>
  <c r="J19" i="17"/>
  <c r="K19" i="17"/>
  <c r="L19" i="17"/>
  <c r="M19" i="17"/>
  <c r="N19" i="17"/>
  <c r="O19" i="17"/>
  <c r="P19" i="17"/>
  <c r="Q19" i="17"/>
  <c r="R19" i="17"/>
  <c r="S19" i="17"/>
  <c r="T19" i="17"/>
  <c r="U19" i="17"/>
  <c r="B20" i="17"/>
  <c r="C20" i="17"/>
  <c r="X20" i="17" s="1"/>
  <c r="AA20" i="17" s="1"/>
  <c r="AB20" i="17" s="1"/>
  <c r="D20" i="17"/>
  <c r="E20" i="17"/>
  <c r="F20" i="17"/>
  <c r="G20" i="17"/>
  <c r="H20" i="17"/>
  <c r="I20" i="17"/>
  <c r="J20" i="17"/>
  <c r="K20" i="17"/>
  <c r="L20" i="17"/>
  <c r="M20" i="17"/>
  <c r="N20" i="17"/>
  <c r="O20" i="17"/>
  <c r="P20" i="17"/>
  <c r="Q20" i="17"/>
  <c r="R20" i="17"/>
  <c r="S20" i="17"/>
  <c r="T20" i="17"/>
  <c r="U20" i="17"/>
  <c r="B21" i="17"/>
  <c r="C21" i="17"/>
  <c r="V21" i="17" s="1"/>
  <c r="W21" i="17" s="1"/>
  <c r="D21" i="17"/>
  <c r="E21" i="17"/>
  <c r="F21" i="17"/>
  <c r="G21" i="17"/>
  <c r="H21" i="17"/>
  <c r="I21" i="17"/>
  <c r="J21" i="17"/>
  <c r="K21" i="17"/>
  <c r="L21" i="17"/>
  <c r="M21" i="17"/>
  <c r="N21" i="17"/>
  <c r="O21" i="17"/>
  <c r="P21" i="17"/>
  <c r="Q21" i="17"/>
  <c r="R21" i="17"/>
  <c r="S21" i="17"/>
  <c r="T21" i="17"/>
  <c r="U21" i="17"/>
  <c r="B22" i="17"/>
  <c r="C22" i="17"/>
  <c r="V22" i="17" s="1"/>
  <c r="W22" i="17" s="1"/>
  <c r="D22" i="17"/>
  <c r="E22" i="17"/>
  <c r="F22" i="17"/>
  <c r="G22" i="17"/>
  <c r="H22" i="17"/>
  <c r="I22" i="17"/>
  <c r="J22" i="17"/>
  <c r="K22" i="17"/>
  <c r="L22" i="17"/>
  <c r="M22" i="17"/>
  <c r="N22" i="17"/>
  <c r="O22" i="17"/>
  <c r="P22" i="17"/>
  <c r="Q22" i="17"/>
  <c r="R22" i="17"/>
  <c r="S22" i="17"/>
  <c r="T22" i="17"/>
  <c r="U22" i="17"/>
  <c r="B23" i="17"/>
  <c r="C23" i="17"/>
  <c r="X23" i="17" s="1"/>
  <c r="AA23" i="17" s="1"/>
  <c r="AB23" i="17" s="1"/>
  <c r="D23" i="17"/>
  <c r="E23" i="17"/>
  <c r="F23" i="17"/>
  <c r="G23" i="17"/>
  <c r="H23" i="17"/>
  <c r="I23" i="17"/>
  <c r="J23" i="17"/>
  <c r="K23" i="17"/>
  <c r="L23" i="17"/>
  <c r="M23" i="17"/>
  <c r="N23" i="17"/>
  <c r="O23" i="17"/>
  <c r="P23" i="17"/>
  <c r="Q23" i="17"/>
  <c r="R23" i="17"/>
  <c r="S23" i="17"/>
  <c r="T23" i="17"/>
  <c r="U23" i="17"/>
  <c r="B24" i="17"/>
  <c r="C24" i="17"/>
  <c r="V24" i="17" s="1"/>
  <c r="W24" i="17" s="1"/>
  <c r="D24" i="17"/>
  <c r="E24" i="17"/>
  <c r="F24" i="17"/>
  <c r="G24" i="17"/>
  <c r="H24" i="17"/>
  <c r="I24" i="17"/>
  <c r="J24" i="17"/>
  <c r="K24" i="17"/>
  <c r="L24" i="17"/>
  <c r="M24" i="17"/>
  <c r="N24" i="17"/>
  <c r="O24" i="17"/>
  <c r="P24" i="17"/>
  <c r="Q24" i="17"/>
  <c r="R24" i="17"/>
  <c r="S24" i="17"/>
  <c r="T24" i="17"/>
  <c r="U24" i="17"/>
  <c r="B25" i="17"/>
  <c r="C25" i="17"/>
  <c r="X25" i="17" s="1"/>
  <c r="AA25" i="17" s="1"/>
  <c r="D25" i="17"/>
  <c r="E25" i="17"/>
  <c r="F25" i="17"/>
  <c r="G25" i="17"/>
  <c r="H25" i="17"/>
  <c r="I25" i="17"/>
  <c r="J25" i="17"/>
  <c r="K25" i="17"/>
  <c r="L25" i="17"/>
  <c r="M25" i="17"/>
  <c r="N25" i="17"/>
  <c r="O25" i="17"/>
  <c r="P25" i="17"/>
  <c r="Q25" i="17"/>
  <c r="R25" i="17"/>
  <c r="S25" i="17"/>
  <c r="T25" i="17"/>
  <c r="U25" i="17"/>
  <c r="V25" i="17"/>
  <c r="W25" i="17" s="1"/>
  <c r="B26" i="17"/>
  <c r="C26" i="17"/>
  <c r="X26" i="17" s="1"/>
  <c r="AA26" i="17" s="1"/>
  <c r="D26" i="17"/>
  <c r="E26" i="17"/>
  <c r="F26" i="17"/>
  <c r="G26" i="17"/>
  <c r="H26" i="17"/>
  <c r="I26" i="17"/>
  <c r="J26" i="17"/>
  <c r="K26" i="17"/>
  <c r="L26" i="17"/>
  <c r="M26" i="17"/>
  <c r="N26" i="17"/>
  <c r="O26" i="17"/>
  <c r="P26" i="17"/>
  <c r="Q26" i="17"/>
  <c r="R26" i="17"/>
  <c r="S26" i="17"/>
  <c r="T26" i="17"/>
  <c r="V26" i="17"/>
  <c r="W26" i="17" s="1"/>
  <c r="B27" i="17"/>
  <c r="C27" i="17"/>
  <c r="V27" i="17" s="1"/>
  <c r="W27" i="17" s="1"/>
  <c r="D27" i="17"/>
  <c r="E27" i="17"/>
  <c r="F27" i="17"/>
  <c r="G27" i="17"/>
  <c r="H27" i="17"/>
  <c r="I27" i="17"/>
  <c r="J27" i="17"/>
  <c r="K27" i="17"/>
  <c r="L27" i="17"/>
  <c r="M27" i="17"/>
  <c r="N27" i="17"/>
  <c r="O27" i="17"/>
  <c r="P27" i="17"/>
  <c r="Q27" i="17"/>
  <c r="R27" i="17"/>
  <c r="S27" i="17"/>
  <c r="T27" i="17"/>
  <c r="X27" i="17"/>
  <c r="AA27" i="17" s="1"/>
  <c r="B28" i="17"/>
  <c r="C28" i="17"/>
  <c r="V28" i="17" s="1"/>
  <c r="W28" i="17" s="1"/>
  <c r="D28" i="17"/>
  <c r="E28" i="17"/>
  <c r="F28" i="17"/>
  <c r="G28" i="17"/>
  <c r="H28" i="17"/>
  <c r="I28" i="17"/>
  <c r="J28" i="17"/>
  <c r="K28" i="17"/>
  <c r="L28" i="17"/>
  <c r="M28" i="17"/>
  <c r="N28" i="17"/>
  <c r="O28" i="17"/>
  <c r="P28" i="17"/>
  <c r="Q28" i="17"/>
  <c r="R28" i="17"/>
  <c r="S28" i="17"/>
  <c r="T28" i="17"/>
  <c r="U28" i="17"/>
  <c r="B29" i="17"/>
  <c r="C29" i="17"/>
  <c r="X29" i="17" s="1"/>
  <c r="AA29" i="17" s="1"/>
  <c r="D29" i="17"/>
  <c r="E29" i="17"/>
  <c r="F29" i="17"/>
  <c r="G29" i="17"/>
  <c r="H29" i="17"/>
  <c r="I29" i="17"/>
  <c r="J29" i="17"/>
  <c r="K29" i="17"/>
  <c r="L29" i="17"/>
  <c r="M29" i="17"/>
  <c r="N29" i="17"/>
  <c r="O29" i="17"/>
  <c r="P29" i="17"/>
  <c r="Q29" i="17"/>
  <c r="R29" i="17"/>
  <c r="S29" i="17"/>
  <c r="T29" i="17"/>
  <c r="U29" i="17"/>
  <c r="B30" i="17"/>
  <c r="C30" i="17"/>
  <c r="V30" i="17" s="1"/>
  <c r="W30" i="17" s="1"/>
  <c r="D30" i="17"/>
  <c r="E30" i="17"/>
  <c r="F30" i="17"/>
  <c r="G30" i="17"/>
  <c r="H30" i="17"/>
  <c r="I30" i="17"/>
  <c r="J30" i="17"/>
  <c r="K30" i="17"/>
  <c r="L30" i="17"/>
  <c r="M30" i="17"/>
  <c r="N30" i="17"/>
  <c r="O30" i="17"/>
  <c r="P30" i="17"/>
  <c r="Q30" i="17"/>
  <c r="R30" i="17"/>
  <c r="S30" i="17"/>
  <c r="T30" i="17"/>
  <c r="U30" i="17"/>
  <c r="B31" i="17"/>
  <c r="C31" i="17"/>
  <c r="V31" i="17" s="1"/>
  <c r="W31" i="17" s="1"/>
  <c r="D31" i="17"/>
  <c r="E31" i="17"/>
  <c r="F31" i="17"/>
  <c r="G31" i="17"/>
  <c r="H31" i="17"/>
  <c r="I31" i="17"/>
  <c r="J31" i="17"/>
  <c r="K31" i="17"/>
  <c r="L31" i="17"/>
  <c r="M31" i="17"/>
  <c r="N31" i="17"/>
  <c r="O31" i="17"/>
  <c r="P31" i="17"/>
  <c r="Q31" i="17"/>
  <c r="R31" i="17"/>
  <c r="S31" i="17"/>
  <c r="T31" i="17"/>
  <c r="U31" i="17"/>
  <c r="B32" i="17"/>
  <c r="C32" i="17"/>
  <c r="X32" i="17" s="1"/>
  <c r="AA32" i="17" s="1"/>
  <c r="AB32" i="17" s="1"/>
  <c r="D32" i="17"/>
  <c r="E32" i="17"/>
  <c r="F32" i="17"/>
  <c r="G32" i="17"/>
  <c r="H32" i="17"/>
  <c r="I32" i="17"/>
  <c r="J32" i="17"/>
  <c r="K32" i="17"/>
  <c r="L32" i="17"/>
  <c r="M32" i="17"/>
  <c r="N32" i="17"/>
  <c r="O32" i="17"/>
  <c r="P32" i="17"/>
  <c r="Q32" i="17"/>
  <c r="R32" i="17"/>
  <c r="S32" i="17"/>
  <c r="T32" i="17"/>
  <c r="U32" i="17"/>
  <c r="A33" i="17"/>
  <c r="B33" i="17"/>
  <c r="C33" i="17"/>
  <c r="X33" i="17" s="1"/>
  <c r="AA33" i="17" s="1"/>
  <c r="AB33" i="17" s="1"/>
  <c r="D33" i="17"/>
  <c r="E33" i="17"/>
  <c r="F33" i="17"/>
  <c r="G33" i="17"/>
  <c r="H33" i="17"/>
  <c r="I33" i="17"/>
  <c r="J33" i="17"/>
  <c r="K33" i="17"/>
  <c r="L33" i="17"/>
  <c r="M33" i="17"/>
  <c r="N33" i="17"/>
  <c r="O33" i="17"/>
  <c r="P33" i="17"/>
  <c r="Q33" i="17"/>
  <c r="R33" i="17"/>
  <c r="S33" i="17"/>
  <c r="T33" i="17"/>
  <c r="U33" i="17"/>
  <c r="B34" i="17"/>
  <c r="C34" i="17"/>
  <c r="V34" i="17" s="1"/>
  <c r="W34" i="17" s="1"/>
  <c r="D34" i="17"/>
  <c r="E34" i="17"/>
  <c r="F34" i="17"/>
  <c r="G34" i="17"/>
  <c r="H34" i="17"/>
  <c r="I34" i="17"/>
  <c r="J34" i="17"/>
  <c r="K34" i="17"/>
  <c r="L34" i="17"/>
  <c r="M34" i="17"/>
  <c r="N34" i="17"/>
  <c r="O34" i="17"/>
  <c r="P34" i="17"/>
  <c r="Q34" i="17"/>
  <c r="R34" i="17"/>
  <c r="S34" i="17"/>
  <c r="T34" i="17"/>
  <c r="U34" i="17"/>
  <c r="B35" i="17"/>
  <c r="C35" i="17"/>
  <c r="V35" i="17" s="1"/>
  <c r="W35" i="17" s="1"/>
  <c r="D35" i="17"/>
  <c r="E35" i="17"/>
  <c r="F35" i="17"/>
  <c r="G35" i="17"/>
  <c r="H35" i="17"/>
  <c r="I35" i="17"/>
  <c r="J35" i="17"/>
  <c r="K35" i="17"/>
  <c r="L35" i="17"/>
  <c r="M35" i="17"/>
  <c r="N35" i="17"/>
  <c r="O35" i="17"/>
  <c r="P35" i="17"/>
  <c r="Q35" i="17"/>
  <c r="R35" i="17"/>
  <c r="S35" i="17"/>
  <c r="T35" i="17"/>
  <c r="U35" i="17"/>
  <c r="X35" i="17"/>
  <c r="AA35" i="17" s="1"/>
  <c r="AB35" i="17" s="1"/>
  <c r="B36" i="17"/>
  <c r="C36" i="17"/>
  <c r="X36" i="17" s="1"/>
  <c r="AA36" i="17" s="1"/>
  <c r="AB36" i="17" s="1"/>
  <c r="D36" i="17"/>
  <c r="E36" i="17"/>
  <c r="F36" i="17"/>
  <c r="G36" i="17"/>
  <c r="H36" i="17"/>
  <c r="I36" i="17"/>
  <c r="J36" i="17"/>
  <c r="K36" i="17"/>
  <c r="L36" i="17"/>
  <c r="M36" i="17"/>
  <c r="N36" i="17"/>
  <c r="O36" i="17"/>
  <c r="P36" i="17"/>
  <c r="Q36" i="17"/>
  <c r="R36" i="17"/>
  <c r="S36" i="17"/>
  <c r="T36" i="17"/>
  <c r="U36" i="17"/>
  <c r="V36" i="17"/>
  <c r="W36" i="17" s="1"/>
  <c r="B37" i="17"/>
  <c r="C37" i="17"/>
  <c r="V37" i="17" s="1"/>
  <c r="W37" i="17" s="1"/>
  <c r="D37" i="17"/>
  <c r="E37" i="17"/>
  <c r="F37" i="17"/>
  <c r="G37" i="17"/>
  <c r="H37" i="17"/>
  <c r="I37" i="17"/>
  <c r="J37" i="17"/>
  <c r="K37" i="17"/>
  <c r="L37" i="17"/>
  <c r="M37" i="17"/>
  <c r="N37" i="17"/>
  <c r="O37" i="17"/>
  <c r="P37" i="17"/>
  <c r="Q37" i="17"/>
  <c r="R37" i="17"/>
  <c r="S37" i="17"/>
  <c r="T37" i="17"/>
  <c r="U37" i="17"/>
  <c r="B38" i="17"/>
  <c r="C38" i="17"/>
  <c r="V38" i="17" s="1"/>
  <c r="W38" i="17" s="1"/>
  <c r="D38" i="17"/>
  <c r="E38" i="17"/>
  <c r="F38" i="17"/>
  <c r="G38" i="17"/>
  <c r="H38" i="17"/>
  <c r="I38" i="17"/>
  <c r="J38" i="17"/>
  <c r="K38" i="17"/>
  <c r="L38" i="17"/>
  <c r="M38" i="17"/>
  <c r="N38" i="17"/>
  <c r="O38" i="17"/>
  <c r="P38" i="17"/>
  <c r="Q38" i="17"/>
  <c r="R38" i="17"/>
  <c r="S38" i="17"/>
  <c r="T38" i="17"/>
  <c r="U38" i="17"/>
  <c r="AF94" i="37"/>
  <c r="AT94" i="37" s="1"/>
  <c r="AE94" i="37"/>
  <c r="AC94" i="37"/>
  <c r="AB94" i="37"/>
  <c r="AA94" i="37"/>
  <c r="AD94" i="37" s="1"/>
  <c r="Z94" i="37"/>
  <c r="I94" i="37"/>
  <c r="H94" i="37"/>
  <c r="G94" i="37"/>
  <c r="F94" i="37"/>
  <c r="AS94" i="37" s="1"/>
  <c r="E94" i="37"/>
  <c r="AU94" i="37" s="1"/>
  <c r="AF93" i="37"/>
  <c r="AT93" i="37" s="1"/>
  <c r="AE93" i="37"/>
  <c r="AC93" i="37"/>
  <c r="AB93" i="37"/>
  <c r="AA93" i="37"/>
  <c r="AD93" i="37" s="1"/>
  <c r="Z93" i="37"/>
  <c r="I93" i="37"/>
  <c r="H93" i="37"/>
  <c r="G93" i="37"/>
  <c r="F93" i="37"/>
  <c r="AS93" i="37" s="1"/>
  <c r="E93" i="37"/>
  <c r="AU93" i="37" s="1"/>
  <c r="AF92" i="37"/>
  <c r="AE92" i="37"/>
  <c r="AC92" i="37"/>
  <c r="Z92" i="37"/>
  <c r="AB92" i="37" s="1"/>
  <c r="I92" i="37"/>
  <c r="H92" i="37"/>
  <c r="G92" i="37"/>
  <c r="F92" i="37"/>
  <c r="AS92" i="37" s="1"/>
  <c r="E92" i="37"/>
  <c r="AU92" i="37" s="1"/>
  <c r="AF91" i="37"/>
  <c r="AT91" i="37" s="1"/>
  <c r="AE91" i="37"/>
  <c r="AC91" i="37"/>
  <c r="AB91" i="37"/>
  <c r="AA91" i="37"/>
  <c r="AD91" i="37" s="1"/>
  <c r="Z91" i="37"/>
  <c r="I91" i="37"/>
  <c r="H91" i="37"/>
  <c r="G91" i="37"/>
  <c r="F91" i="37"/>
  <c r="AS91" i="37" s="1"/>
  <c r="E91" i="37"/>
  <c r="AU91" i="37" s="1"/>
  <c r="AF90" i="37"/>
  <c r="AT90" i="37" s="1"/>
  <c r="AE90" i="37"/>
  <c r="AC90" i="37"/>
  <c r="Z90" i="37"/>
  <c r="AB90" i="37" s="1"/>
  <c r="I90" i="37"/>
  <c r="H90" i="37"/>
  <c r="G90" i="37"/>
  <c r="F90" i="37"/>
  <c r="AS90" i="37" s="1"/>
  <c r="E90" i="37"/>
  <c r="AU90" i="37" s="1"/>
  <c r="AF89" i="37"/>
  <c r="AT89" i="37" s="1"/>
  <c r="AE89" i="37"/>
  <c r="AC89" i="37"/>
  <c r="AB89" i="37"/>
  <c r="AA89" i="37"/>
  <c r="AD89" i="37" s="1"/>
  <c r="Z89" i="37"/>
  <c r="I89" i="37"/>
  <c r="H89" i="37"/>
  <c r="G89" i="37"/>
  <c r="F89" i="37"/>
  <c r="AS89" i="37" s="1"/>
  <c r="E89" i="37"/>
  <c r="AU89" i="37" s="1"/>
  <c r="AF88" i="37"/>
  <c r="AT88" i="37" s="1"/>
  <c r="AE88" i="37"/>
  <c r="AC88" i="37"/>
  <c r="Z88" i="37"/>
  <c r="AB88" i="37" s="1"/>
  <c r="I88" i="37"/>
  <c r="H88" i="37"/>
  <c r="G88" i="37"/>
  <c r="F88" i="37"/>
  <c r="AS88" i="37" s="1"/>
  <c r="E88" i="37"/>
  <c r="AU88" i="37" s="1"/>
  <c r="AF87" i="37"/>
  <c r="AT87" i="37" s="1"/>
  <c r="AE87" i="37"/>
  <c r="AC87" i="37"/>
  <c r="Z87" i="37"/>
  <c r="AB87" i="37" s="1"/>
  <c r="I87" i="37"/>
  <c r="H87" i="37"/>
  <c r="G87" i="37"/>
  <c r="F87" i="37"/>
  <c r="AS87" i="37" s="1"/>
  <c r="E87" i="37"/>
  <c r="AU87" i="37" s="1"/>
  <c r="AF86" i="37"/>
  <c r="AE86" i="37"/>
  <c r="AC86" i="37"/>
  <c r="I86" i="37"/>
  <c r="H86" i="37"/>
  <c r="G86" i="37"/>
  <c r="F86" i="37"/>
  <c r="AS86" i="37" s="1"/>
  <c r="AA86" i="37" s="1"/>
  <c r="AD86" i="37" s="1"/>
  <c r="E86" i="37"/>
  <c r="AU86" i="37" s="1"/>
  <c r="AF85" i="37"/>
  <c r="AT85" i="37" s="1"/>
  <c r="AE85" i="37"/>
  <c r="AC85" i="37"/>
  <c r="I85" i="37"/>
  <c r="H85" i="37"/>
  <c r="G85" i="37"/>
  <c r="F85" i="37"/>
  <c r="AS85" i="37" s="1"/>
  <c r="AA85" i="37" s="1"/>
  <c r="AD85" i="37" s="1"/>
  <c r="E85" i="37"/>
  <c r="AU85" i="37" s="1"/>
  <c r="AF84" i="37"/>
  <c r="AT84" i="37" s="1"/>
  <c r="AE84" i="37"/>
  <c r="AC84" i="37"/>
  <c r="AB84" i="37"/>
  <c r="AA84" i="37"/>
  <c r="AD84" i="37" s="1"/>
  <c r="Z84" i="37"/>
  <c r="I84" i="37"/>
  <c r="H84" i="37"/>
  <c r="G84" i="37"/>
  <c r="F84" i="37"/>
  <c r="AS84" i="37" s="1"/>
  <c r="E84" i="37"/>
  <c r="AU84" i="37" s="1"/>
  <c r="AF83" i="37"/>
  <c r="AT83" i="37" s="1"/>
  <c r="AE83" i="37"/>
  <c r="AC83" i="37"/>
  <c r="AB83" i="37"/>
  <c r="AA83" i="37"/>
  <c r="AD83" i="37" s="1"/>
  <c r="I83" i="37"/>
  <c r="H83" i="37"/>
  <c r="G83" i="37"/>
  <c r="F83" i="37"/>
  <c r="AS83" i="37" s="1"/>
  <c r="E83" i="37"/>
  <c r="AU83" i="37" s="1"/>
  <c r="AF82" i="37"/>
  <c r="AT82" i="37" s="1"/>
  <c r="AE82" i="37"/>
  <c r="AC82" i="37"/>
  <c r="AB82" i="37"/>
  <c r="AA82" i="37"/>
  <c r="AD82" i="37" s="1"/>
  <c r="Z82" i="37"/>
  <c r="I82" i="37"/>
  <c r="H82" i="37"/>
  <c r="G82" i="37"/>
  <c r="F82" i="37"/>
  <c r="AS82" i="37" s="1"/>
  <c r="E82" i="37"/>
  <c r="AU82" i="37" s="1"/>
  <c r="AF81" i="37"/>
  <c r="AE81" i="37"/>
  <c r="AC81" i="37"/>
  <c r="AB81" i="37"/>
  <c r="AA81" i="37"/>
  <c r="AD81" i="37" s="1"/>
  <c r="Z81" i="37"/>
  <c r="I81" i="37"/>
  <c r="H81" i="37"/>
  <c r="G81" i="37"/>
  <c r="F81" i="37"/>
  <c r="AS81" i="37" s="1"/>
  <c r="E81" i="37"/>
  <c r="AU81" i="37" s="1"/>
  <c r="AF80" i="37"/>
  <c r="AE80" i="37"/>
  <c r="AC80" i="37"/>
  <c r="AB80" i="37"/>
  <c r="AA80" i="37"/>
  <c r="AD80" i="37" s="1"/>
  <c r="Z80" i="37"/>
  <c r="I80" i="37"/>
  <c r="H80" i="37"/>
  <c r="G80" i="37"/>
  <c r="F80" i="37"/>
  <c r="AS80" i="37" s="1"/>
  <c r="E80" i="37"/>
  <c r="AU80" i="37" s="1"/>
  <c r="AF79" i="37"/>
  <c r="AE79" i="37"/>
  <c r="AC79" i="37"/>
  <c r="AB79" i="37"/>
  <c r="AA79" i="37"/>
  <c r="AD79" i="37" s="1"/>
  <c r="Z79" i="37"/>
  <c r="I79" i="37"/>
  <c r="H79" i="37"/>
  <c r="G79" i="37"/>
  <c r="F79" i="37"/>
  <c r="AS79" i="37" s="1"/>
  <c r="E79" i="37"/>
  <c r="AU79" i="37" s="1"/>
  <c r="AF78" i="37"/>
  <c r="AE78" i="37"/>
  <c r="AC78" i="37"/>
  <c r="AB78" i="37"/>
  <c r="AA78" i="37"/>
  <c r="AD78" i="37" s="1"/>
  <c r="Z78" i="37"/>
  <c r="I78" i="37"/>
  <c r="H78" i="37"/>
  <c r="G78" i="37"/>
  <c r="F78" i="37"/>
  <c r="AS78" i="37" s="1"/>
  <c r="E78" i="37"/>
  <c r="AU78" i="37" s="1"/>
  <c r="AF77" i="37"/>
  <c r="AE77" i="37"/>
  <c r="AC77" i="37"/>
  <c r="AB77" i="37"/>
  <c r="AA77" i="37"/>
  <c r="AD77" i="37" s="1"/>
  <c r="Z77" i="37"/>
  <c r="I77" i="37"/>
  <c r="H77" i="37"/>
  <c r="G77" i="37"/>
  <c r="F77" i="37"/>
  <c r="AS77" i="37" s="1"/>
  <c r="E77" i="37"/>
  <c r="AU77" i="37" s="1"/>
  <c r="AF76" i="37"/>
  <c r="AE76" i="37"/>
  <c r="AC76" i="37"/>
  <c r="I76" i="37"/>
  <c r="H76" i="37"/>
  <c r="G76" i="37"/>
  <c r="F76" i="37"/>
  <c r="AS76" i="37" s="1"/>
  <c r="AT76" i="37" s="1"/>
  <c r="E76" i="37"/>
  <c r="AU76" i="37" s="1"/>
  <c r="AF75" i="37"/>
  <c r="AE75" i="37"/>
  <c r="AC75" i="37"/>
  <c r="AB75" i="37"/>
  <c r="AA75" i="37"/>
  <c r="AD75" i="37" s="1"/>
  <c r="Z75" i="37"/>
  <c r="I75" i="37"/>
  <c r="H75" i="37"/>
  <c r="G75" i="37"/>
  <c r="F75" i="37"/>
  <c r="AS75" i="37" s="1"/>
  <c r="E75" i="37"/>
  <c r="AU75" i="37" s="1"/>
  <c r="AF74" i="37"/>
  <c r="AE74" i="37"/>
  <c r="AC74" i="37"/>
  <c r="AB74" i="37"/>
  <c r="AA74" i="37"/>
  <c r="AD74" i="37" s="1"/>
  <c r="Z74" i="37"/>
  <c r="I74" i="37"/>
  <c r="H74" i="37"/>
  <c r="G74" i="37"/>
  <c r="F74" i="37"/>
  <c r="AS74" i="37" s="1"/>
  <c r="E74" i="37"/>
  <c r="AU74" i="37" s="1"/>
  <c r="AF73" i="37"/>
  <c r="AE73" i="37"/>
  <c r="AC73" i="37"/>
  <c r="I73" i="37"/>
  <c r="H73" i="37"/>
  <c r="G73" i="37"/>
  <c r="F73" i="37"/>
  <c r="AS73" i="37" s="1"/>
  <c r="AT73" i="37" s="1"/>
  <c r="E73" i="37"/>
  <c r="AU73" i="37" s="1"/>
  <c r="AF72" i="37"/>
  <c r="AE72" i="37"/>
  <c r="AC72" i="37"/>
  <c r="Z72" i="37"/>
  <c r="AB72" i="37" s="1"/>
  <c r="I72" i="37"/>
  <c r="H72" i="37"/>
  <c r="G72" i="37"/>
  <c r="F72" i="37"/>
  <c r="AS72" i="37" s="1"/>
  <c r="E72" i="37"/>
  <c r="AU72" i="37" s="1"/>
  <c r="AF71" i="37"/>
  <c r="AE71" i="37"/>
  <c r="AC71" i="37"/>
  <c r="AB71" i="37"/>
  <c r="AA71" i="37"/>
  <c r="AD71" i="37" s="1"/>
  <c r="Z71" i="37"/>
  <c r="I71" i="37"/>
  <c r="H71" i="37"/>
  <c r="G71" i="37"/>
  <c r="F71" i="37"/>
  <c r="AS71" i="37" s="1"/>
  <c r="E71" i="37"/>
  <c r="AU71" i="37" s="1"/>
  <c r="AF70" i="37"/>
  <c r="AE70" i="37"/>
  <c r="AC70" i="37"/>
  <c r="Z70" i="37"/>
  <c r="AB70" i="37" s="1"/>
  <c r="I70" i="37"/>
  <c r="H70" i="37"/>
  <c r="G70" i="37"/>
  <c r="F70" i="37"/>
  <c r="AS70" i="37" s="1"/>
  <c r="E70" i="37"/>
  <c r="AU70" i="37" s="1"/>
  <c r="AF69" i="37"/>
  <c r="AE69" i="37"/>
  <c r="AC69" i="37"/>
  <c r="Z69" i="37"/>
  <c r="AB69" i="37" s="1"/>
  <c r="I69" i="37"/>
  <c r="H69" i="37"/>
  <c r="G69" i="37"/>
  <c r="F69" i="37"/>
  <c r="AS69" i="37" s="1"/>
  <c r="E69" i="37"/>
  <c r="AU69" i="37" s="1"/>
  <c r="AF68" i="37"/>
  <c r="AE68" i="37"/>
  <c r="AC68" i="37"/>
  <c r="Z68" i="37"/>
  <c r="AB68" i="37" s="1"/>
  <c r="I68" i="37"/>
  <c r="H68" i="37"/>
  <c r="G68" i="37"/>
  <c r="F68" i="37"/>
  <c r="AS68" i="37" s="1"/>
  <c r="E68" i="37"/>
  <c r="AU68" i="37" s="1"/>
  <c r="AF67" i="37"/>
  <c r="AE67" i="37"/>
  <c r="AC67" i="37"/>
  <c r="AB67" i="37"/>
  <c r="AA67" i="37"/>
  <c r="AD67" i="37" s="1"/>
  <c r="Z67" i="37"/>
  <c r="I67" i="37"/>
  <c r="H67" i="37"/>
  <c r="G67" i="37"/>
  <c r="F67" i="37"/>
  <c r="AS67" i="37" s="1"/>
  <c r="E67" i="37"/>
  <c r="AU67" i="37" s="1"/>
  <c r="AF66" i="37"/>
  <c r="AE66" i="37"/>
  <c r="AC66" i="37"/>
  <c r="AB66" i="37"/>
  <c r="AA66" i="37"/>
  <c r="AD66" i="37" s="1"/>
  <c r="Z66" i="37"/>
  <c r="I66" i="37"/>
  <c r="H66" i="37"/>
  <c r="G66" i="37"/>
  <c r="F66" i="37"/>
  <c r="AS66" i="37" s="1"/>
  <c r="AT66" i="37" s="1"/>
  <c r="E66" i="37"/>
  <c r="AU66" i="37" s="1"/>
  <c r="AF65" i="37"/>
  <c r="AE65" i="37"/>
  <c r="AC65" i="37"/>
  <c r="AB65" i="37"/>
  <c r="AA65" i="37"/>
  <c r="AD65" i="37" s="1"/>
  <c r="Z65" i="37"/>
  <c r="I65" i="37"/>
  <c r="H65" i="37"/>
  <c r="G65" i="37"/>
  <c r="F65" i="37"/>
  <c r="AS65" i="37" s="1"/>
  <c r="E65" i="37"/>
  <c r="AU65" i="37" s="1"/>
  <c r="A65" i="37"/>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F64" i="37"/>
  <c r="AE64" i="37"/>
  <c r="AC64" i="37"/>
  <c r="AB64" i="37"/>
  <c r="AA64" i="37"/>
  <c r="AD64" i="37" s="1"/>
  <c r="Z64" i="37"/>
  <c r="I64" i="37"/>
  <c r="H64" i="37"/>
  <c r="G64" i="37"/>
  <c r="F64" i="37"/>
  <c r="AS64" i="37" s="1"/>
  <c r="E64" i="37"/>
  <c r="AU64" i="37" s="1"/>
  <c r="N14" i="7"/>
  <c r="Q14" i="7" s="1"/>
  <c r="R14" i="7" s="1"/>
  <c r="S14" i="7" s="1"/>
  <c r="Q15" i="7"/>
  <c r="R15" i="7" s="1"/>
  <c r="N16" i="7"/>
  <c r="Q16" i="7" s="1"/>
  <c r="N17" i="7"/>
  <c r="Q17" i="7" s="1"/>
  <c r="N18" i="7"/>
  <c r="Q18" i="7" s="1"/>
  <c r="R18" i="7" s="1"/>
  <c r="N19" i="7"/>
  <c r="Q19" i="7" s="1"/>
  <c r="AT95" i="37" l="1"/>
  <c r="V77" i="17"/>
  <c r="W77" i="17" s="1"/>
  <c r="X31" i="17"/>
  <c r="AA31" i="17" s="1"/>
  <c r="X52" i="17"/>
  <c r="AA52" i="17" s="1"/>
  <c r="AB52" i="17" s="1"/>
  <c r="V44" i="17"/>
  <c r="W44" i="17" s="1"/>
  <c r="V61" i="17"/>
  <c r="W61" i="17" s="1"/>
  <c r="AA90" i="37"/>
  <c r="AD90" i="37" s="1"/>
  <c r="V19" i="17"/>
  <c r="W19" i="17" s="1"/>
  <c r="V10" i="17"/>
  <c r="W10" i="17" s="1"/>
  <c r="V56" i="17"/>
  <c r="W56" i="17" s="1"/>
  <c r="X66" i="17"/>
  <c r="AA66" i="17" s="1"/>
  <c r="AB66" i="17" s="1"/>
  <c r="V83" i="17"/>
  <c r="W83" i="17" s="1"/>
  <c r="X70" i="17"/>
  <c r="AA70" i="17" s="1"/>
  <c r="AT70" i="37"/>
  <c r="V29" i="17"/>
  <c r="W29" i="17" s="1"/>
  <c r="V17" i="17"/>
  <c r="W17" i="17" s="1"/>
  <c r="V5" i="17"/>
  <c r="W5" i="17" s="1"/>
  <c r="AA121" i="37"/>
  <c r="AD121" i="37" s="1"/>
  <c r="X80" i="17"/>
  <c r="AA80" i="17" s="1"/>
  <c r="AB80" i="17" s="1"/>
  <c r="V93" i="17"/>
  <c r="W93" i="17" s="1"/>
  <c r="X86" i="17"/>
  <c r="AA86" i="17" s="1"/>
  <c r="X21" i="17"/>
  <c r="AA21" i="17" s="1"/>
  <c r="V11" i="17"/>
  <c r="W11" i="17" s="1"/>
  <c r="AT101" i="37"/>
  <c r="AT107" i="37"/>
  <c r="X74" i="17"/>
  <c r="AA74" i="17" s="1"/>
  <c r="AB74" i="17" s="1"/>
  <c r="V67" i="17"/>
  <c r="W67" i="17" s="1"/>
  <c r="X87" i="17"/>
  <c r="AA87" i="17" s="1"/>
  <c r="AT64" i="37"/>
  <c r="AA69" i="37"/>
  <c r="AD69" i="37" s="1"/>
  <c r="AT81" i="37"/>
  <c r="X28" i="17"/>
  <c r="AA28" i="17" s="1"/>
  <c r="V23" i="17"/>
  <c r="W23" i="17" s="1"/>
  <c r="V13" i="17"/>
  <c r="W13" i="17" s="1"/>
  <c r="V45" i="17"/>
  <c r="W45" i="17" s="1"/>
  <c r="X69" i="17"/>
  <c r="AA69" i="17" s="1"/>
  <c r="X38" i="17"/>
  <c r="AA38" i="17" s="1"/>
  <c r="V60" i="17"/>
  <c r="W60" i="17" s="1"/>
  <c r="V49" i="17"/>
  <c r="W49" i="17" s="1"/>
  <c r="V47" i="17"/>
  <c r="W47" i="17" s="1"/>
  <c r="V63" i="17"/>
  <c r="W63" i="17" s="1"/>
  <c r="X82" i="17"/>
  <c r="AA82" i="17" s="1"/>
  <c r="AB82" i="17" s="1"/>
  <c r="X76" i="17"/>
  <c r="AA76" i="17" s="1"/>
  <c r="X91" i="17"/>
  <c r="AA91" i="17" s="1"/>
  <c r="V33" i="17"/>
  <c r="W33" i="17" s="1"/>
  <c r="V14" i="17"/>
  <c r="W14" i="17" s="1"/>
  <c r="X12" i="17"/>
  <c r="AA12" i="17" s="1"/>
  <c r="AB12" i="17" s="1"/>
  <c r="X6" i="17"/>
  <c r="AA6" i="17" s="1"/>
  <c r="X4" i="17"/>
  <c r="AA4" i="17" s="1"/>
  <c r="AB4" i="17" s="1"/>
  <c r="X50" i="17"/>
  <c r="AA50" i="17" s="1"/>
  <c r="AB50" i="17" s="1"/>
  <c r="V43" i="17"/>
  <c r="W43" i="17" s="1"/>
  <c r="X39" i="17"/>
  <c r="AA39" i="17" s="1"/>
  <c r="V59" i="17"/>
  <c r="W59" i="17" s="1"/>
  <c r="X53" i="17"/>
  <c r="AA53" i="17" s="1"/>
  <c r="AB53" i="17" s="1"/>
  <c r="X46" i="17"/>
  <c r="AA46" i="17" s="1"/>
  <c r="AB46" i="17" s="1"/>
  <c r="X81" i="17"/>
  <c r="AA81" i="17" s="1"/>
  <c r="AB81" i="17" s="1"/>
  <c r="X75" i="17"/>
  <c r="AA75" i="17" s="1"/>
  <c r="AB75" i="17" s="1"/>
  <c r="X24" i="17"/>
  <c r="AA24" i="17" s="1"/>
  <c r="AB24" i="17" s="1"/>
  <c r="X22" i="17"/>
  <c r="AA22" i="17" s="1"/>
  <c r="AB22" i="17" s="1"/>
  <c r="X18" i="17"/>
  <c r="AA18" i="17" s="1"/>
  <c r="AB18" i="17" s="1"/>
  <c r="V55" i="17"/>
  <c r="W55" i="17" s="1"/>
  <c r="AB55" i="17" s="1"/>
  <c r="V79" i="17"/>
  <c r="W79" i="17" s="1"/>
  <c r="V73" i="17"/>
  <c r="W73" i="17" s="1"/>
  <c r="X94" i="17"/>
  <c r="AA94" i="17" s="1"/>
  <c r="AB94" i="17" s="1"/>
  <c r="X92" i="17"/>
  <c r="AA92" i="17" s="1"/>
  <c r="AB92" i="17" s="1"/>
  <c r="X30" i="17"/>
  <c r="AA30" i="17" s="1"/>
  <c r="A82" i="17"/>
  <c r="A76" i="17"/>
  <c r="A71" i="17"/>
  <c r="AB69" i="17"/>
  <c r="A66" i="17"/>
  <c r="A92" i="17"/>
  <c r="A88" i="17"/>
  <c r="A293" i="37"/>
  <c r="A292" i="17"/>
  <c r="A229" i="37"/>
  <c r="A228" i="17"/>
  <c r="A83" i="17"/>
  <c r="A77" i="17"/>
  <c r="A67" i="17"/>
  <c r="X65" i="17"/>
  <c r="AA65" i="17" s="1"/>
  <c r="AB65" i="17" s="1"/>
  <c r="A93" i="17"/>
  <c r="A84" i="17"/>
  <c r="A78" i="17"/>
  <c r="A72" i="17"/>
  <c r="A68" i="17"/>
  <c r="A94" i="17"/>
  <c r="A89" i="17"/>
  <c r="A261" i="37"/>
  <c r="A260" i="17"/>
  <c r="AT79" i="37"/>
  <c r="AA87" i="37"/>
  <c r="AD87" i="37" s="1"/>
  <c r="V32" i="17"/>
  <c r="W32" i="17" s="1"/>
  <c r="X15" i="17"/>
  <c r="AA15" i="17" s="1"/>
  <c r="AB15" i="17" s="1"/>
  <c r="V8" i="17"/>
  <c r="W8" i="17" s="1"/>
  <c r="AB8" i="17" s="1"/>
  <c r="AA104" i="37"/>
  <c r="AD104" i="37" s="1"/>
  <c r="AT112" i="37"/>
  <c r="AA116" i="37"/>
  <c r="AD116" i="37" s="1"/>
  <c r="AA118" i="37"/>
  <c r="AD118" i="37" s="1"/>
  <c r="A79" i="17"/>
  <c r="A73" i="17"/>
  <c r="X71" i="17"/>
  <c r="AA71" i="17" s="1"/>
  <c r="AB71" i="17" s="1"/>
  <c r="A85" i="17"/>
  <c r="AT75" i="37"/>
  <c r="AT78" i="37"/>
  <c r="AV78" i="37" s="1"/>
  <c r="X16" i="17"/>
  <c r="AA16" i="17" s="1"/>
  <c r="AB16" i="17" s="1"/>
  <c r="X54" i="17"/>
  <c r="AA54" i="17" s="1"/>
  <c r="AB54" i="17" s="1"/>
  <c r="X48" i="17"/>
  <c r="AA48" i="17" s="1"/>
  <c r="AB48" i="17" s="1"/>
  <c r="X42" i="17"/>
  <c r="AA42" i="17" s="1"/>
  <c r="AB42" i="17" s="1"/>
  <c r="X84" i="17"/>
  <c r="AA84" i="17" s="1"/>
  <c r="AB84" i="17" s="1"/>
  <c r="A80" i="17"/>
  <c r="X78" i="17"/>
  <c r="AA78" i="17" s="1"/>
  <c r="AB78" i="17" s="1"/>
  <c r="A74" i="17"/>
  <c r="X72" i="17"/>
  <c r="AA72" i="17" s="1"/>
  <c r="AB72" i="17" s="1"/>
  <c r="A69" i="17"/>
  <c r="A65" i="17"/>
  <c r="A90" i="17"/>
  <c r="A86" i="17"/>
  <c r="A163" i="37"/>
  <c r="A162" i="17"/>
  <c r="A197" i="37"/>
  <c r="A196" i="17"/>
  <c r="AT67" i="37"/>
  <c r="V20" i="17"/>
  <c r="W20" i="17" s="1"/>
  <c r="X9" i="17"/>
  <c r="AA9" i="17" s="1"/>
  <c r="AB9" i="17" s="1"/>
  <c r="A97" i="37"/>
  <c r="A96" i="17"/>
  <c r="AT106" i="37"/>
  <c r="A81" i="17"/>
  <c r="A75" i="17"/>
  <c r="A70" i="17"/>
  <c r="X68" i="17"/>
  <c r="AA68" i="17" s="1"/>
  <c r="AB68" i="17" s="1"/>
  <c r="A91" i="17"/>
  <c r="A87" i="17"/>
  <c r="A129" i="37"/>
  <c r="A128" i="17"/>
  <c r="AB76" i="17"/>
  <c r="AB73" i="17"/>
  <c r="AB91" i="17"/>
  <c r="AB88" i="17"/>
  <c r="AB70" i="17"/>
  <c r="AB89" i="17"/>
  <c r="AV124" i="37"/>
  <c r="AB86" i="17"/>
  <c r="AB85" i="17"/>
  <c r="AB93" i="17"/>
  <c r="AB87" i="17"/>
  <c r="AB90" i="17"/>
  <c r="AB83" i="17"/>
  <c r="AB59" i="17"/>
  <c r="AB28" i="17"/>
  <c r="AB57" i="17"/>
  <c r="AV101" i="37"/>
  <c r="AT108" i="37"/>
  <c r="AV108" i="37" s="1"/>
  <c r="AB45" i="17"/>
  <c r="AT100" i="37"/>
  <c r="AV100" i="37" s="1"/>
  <c r="AA100" i="37"/>
  <c r="AD100" i="37" s="1"/>
  <c r="AA119" i="37"/>
  <c r="AD119" i="37" s="1"/>
  <c r="AB62" i="17"/>
  <c r="AT103" i="37"/>
  <c r="AV103" i="37" s="1"/>
  <c r="AT109" i="37"/>
  <c r="AV109" i="37" s="1"/>
  <c r="AA73" i="37"/>
  <c r="AD73" i="37" s="1"/>
  <c r="AB26" i="17"/>
  <c r="AB58" i="17"/>
  <c r="AT102" i="37"/>
  <c r="AA107" i="37"/>
  <c r="AD107" i="37" s="1"/>
  <c r="AV118" i="37"/>
  <c r="AB29" i="17"/>
  <c r="AA76" i="37"/>
  <c r="AD76" i="37" s="1"/>
  <c r="AB10" i="17"/>
  <c r="AB6" i="17"/>
  <c r="AB56" i="17"/>
  <c r="AB25" i="17"/>
  <c r="AB21" i="17"/>
  <c r="AB7" i="17"/>
  <c r="AT97" i="37"/>
  <c r="AV97" i="37" s="1"/>
  <c r="R23" i="7"/>
  <c r="S23" i="7" s="1"/>
  <c r="AV107" i="37"/>
  <c r="AV114" i="37"/>
  <c r="AV125" i="37"/>
  <c r="AV95" i="37"/>
  <c r="AV112" i="37"/>
  <c r="AV121" i="37"/>
  <c r="AV102" i="37"/>
  <c r="AV106" i="37"/>
  <c r="AT96" i="37"/>
  <c r="AV96" i="37" s="1"/>
  <c r="AV115" i="37"/>
  <c r="AV119" i="37"/>
  <c r="AV120" i="37"/>
  <c r="AA101" i="37"/>
  <c r="AD101" i="37" s="1"/>
  <c r="AV113" i="37"/>
  <c r="AA123" i="37"/>
  <c r="AD123" i="37" s="1"/>
  <c r="AT99" i="37"/>
  <c r="AV99" i="37" s="1"/>
  <c r="AT105" i="37"/>
  <c r="AV105" i="37" s="1"/>
  <c r="AT111" i="37"/>
  <c r="AV111" i="37" s="1"/>
  <c r="AT117" i="37"/>
  <c r="AV117" i="37" s="1"/>
  <c r="AT123" i="37"/>
  <c r="AV123" i="37" s="1"/>
  <c r="AT104" i="37"/>
  <c r="AV104" i="37" s="1"/>
  <c r="AT110" i="37"/>
  <c r="AV110" i="37" s="1"/>
  <c r="AT116" i="37"/>
  <c r="AV116" i="37" s="1"/>
  <c r="AT122" i="37"/>
  <c r="AV122" i="37" s="1"/>
  <c r="AA99" i="37"/>
  <c r="AD99" i="37" s="1"/>
  <c r="AT98" i="37"/>
  <c r="AV98" i="37" s="1"/>
  <c r="AB61" i="17"/>
  <c r="AB60" i="17"/>
  <c r="AB39" i="17"/>
  <c r="AB41" i="17"/>
  <c r="AB38" i="17"/>
  <c r="AB30" i="17"/>
  <c r="AB31" i="17"/>
  <c r="AB27" i="17"/>
  <c r="X34" i="17"/>
  <c r="AA34" i="17" s="1"/>
  <c r="AB34" i="17" s="1"/>
  <c r="X37" i="17"/>
  <c r="AA37" i="17" s="1"/>
  <c r="AB37" i="17" s="1"/>
  <c r="AV93" i="37"/>
  <c r="AV87" i="37"/>
  <c r="AV81" i="37"/>
  <c r="AV66" i="37"/>
  <c r="AV67" i="37"/>
  <c r="AV73" i="37"/>
  <c r="AT71" i="37"/>
  <c r="AV71" i="37" s="1"/>
  <c r="AT77" i="37"/>
  <c r="AV77" i="37" s="1"/>
  <c r="AT65" i="37"/>
  <c r="AV65" i="37" s="1"/>
  <c r="AV75" i="37"/>
  <c r="AA88" i="37"/>
  <c r="AD88" i="37" s="1"/>
  <c r="AV82" i="37"/>
  <c r="AV91" i="37"/>
  <c r="AA70" i="37"/>
  <c r="AD70" i="37" s="1"/>
  <c r="AV64" i="37"/>
  <c r="AV76" i="37"/>
  <c r="AV85" i="37"/>
  <c r="AV90" i="37"/>
  <c r="AV79" i="37"/>
  <c r="AV84" i="37"/>
  <c r="AT72" i="37"/>
  <c r="AV72" i="37" s="1"/>
  <c r="AA72" i="37"/>
  <c r="AD72" i="37" s="1"/>
  <c r="AV94" i="37"/>
  <c r="AA68" i="37"/>
  <c r="AD68" i="37" s="1"/>
  <c r="AT69" i="37"/>
  <c r="AV69" i="37" s="1"/>
  <c r="AV83" i="37"/>
  <c r="AV89" i="37"/>
  <c r="AA92" i="37"/>
  <c r="AD92" i="37" s="1"/>
  <c r="AT68" i="37"/>
  <c r="AV68" i="37" s="1"/>
  <c r="AV70" i="37"/>
  <c r="AT74" i="37"/>
  <c r="AV74" i="37" s="1"/>
  <c r="AT80" i="37"/>
  <c r="AV80" i="37" s="1"/>
  <c r="AT86" i="37"/>
  <c r="AV86" i="37" s="1"/>
  <c r="AV88" i="37"/>
  <c r="AT92" i="37"/>
  <c r="AV92" i="37" s="1"/>
  <c r="S18" i="7"/>
  <c r="R19" i="7"/>
  <c r="S19" i="7" s="1"/>
  <c r="R17" i="7"/>
  <c r="S17" i="7" s="1"/>
  <c r="R16" i="7"/>
  <c r="S16" i="7" s="1"/>
  <c r="S15" i="7"/>
  <c r="A262" i="37" l="1"/>
  <c r="A261" i="17"/>
  <c r="A130" i="37"/>
  <c r="A129" i="17"/>
  <c r="A164" i="37"/>
  <c r="A163" i="17"/>
  <c r="A294" i="37"/>
  <c r="A293" i="17"/>
  <c r="A98" i="37"/>
  <c r="A97" i="17"/>
  <c r="A198" i="37"/>
  <c r="A197" i="17"/>
  <c r="A230" i="37"/>
  <c r="A229" i="17"/>
  <c r="AF63" i="37"/>
  <c r="AT63" i="37" s="1"/>
  <c r="AE63" i="37"/>
  <c r="AC63" i="37"/>
  <c r="AB63" i="37"/>
  <c r="AA63" i="37"/>
  <c r="AD63" i="37" s="1"/>
  <c r="Z63" i="37"/>
  <c r="I63" i="37"/>
  <c r="H63" i="37"/>
  <c r="G63" i="37"/>
  <c r="F63" i="37"/>
  <c r="AS63" i="37" s="1"/>
  <c r="E63" i="37"/>
  <c r="AU63" i="37" s="1"/>
  <c r="AF62" i="37"/>
  <c r="AT62" i="37" s="1"/>
  <c r="AE62" i="37"/>
  <c r="AC62" i="37"/>
  <c r="AB62" i="37"/>
  <c r="AA62" i="37"/>
  <c r="AD62" i="37" s="1"/>
  <c r="Z62" i="37"/>
  <c r="I62" i="37"/>
  <c r="H62" i="37"/>
  <c r="G62" i="37"/>
  <c r="F62" i="37"/>
  <c r="AS62" i="37" s="1"/>
  <c r="E62" i="37"/>
  <c r="AU62" i="37" s="1"/>
  <c r="AF61" i="37"/>
  <c r="AE61" i="37"/>
  <c r="AC61" i="37"/>
  <c r="I61" i="37"/>
  <c r="H61" i="37"/>
  <c r="G61" i="37"/>
  <c r="F61" i="37"/>
  <c r="AS61" i="37" s="1"/>
  <c r="AA61" i="37" s="1"/>
  <c r="AD61" i="37" s="1"/>
  <c r="E61" i="37"/>
  <c r="AU61" i="37" s="1"/>
  <c r="AF60" i="37"/>
  <c r="AE60" i="37"/>
  <c r="AC60" i="37"/>
  <c r="AB60" i="37"/>
  <c r="Z60" i="37"/>
  <c r="I60" i="37"/>
  <c r="H60" i="37"/>
  <c r="G60" i="37"/>
  <c r="F60" i="37"/>
  <c r="AS60" i="37" s="1"/>
  <c r="E60" i="37"/>
  <c r="AU60" i="37" s="1"/>
  <c r="AF59" i="37"/>
  <c r="AT59" i="37" s="1"/>
  <c r="AE59" i="37"/>
  <c r="AC59" i="37"/>
  <c r="I59" i="37"/>
  <c r="H59" i="37"/>
  <c r="G59" i="37"/>
  <c r="F59" i="37"/>
  <c r="AS59" i="37" s="1"/>
  <c r="E59" i="37"/>
  <c r="AU59" i="37" s="1"/>
  <c r="AF58" i="37"/>
  <c r="AT58" i="37" s="1"/>
  <c r="AE58" i="37"/>
  <c r="AC58" i="37"/>
  <c r="AB58" i="37"/>
  <c r="AA58" i="37"/>
  <c r="AD58" i="37" s="1"/>
  <c r="Z58" i="37"/>
  <c r="I58" i="37"/>
  <c r="H58" i="37"/>
  <c r="G58" i="37"/>
  <c r="F58" i="37"/>
  <c r="AS58" i="37" s="1"/>
  <c r="E58" i="37"/>
  <c r="AU58" i="37" s="1"/>
  <c r="AF57" i="37"/>
  <c r="AT57" i="37" s="1"/>
  <c r="AE57" i="37"/>
  <c r="AC57" i="37"/>
  <c r="Z57" i="37"/>
  <c r="AB57" i="37" s="1"/>
  <c r="I57" i="37"/>
  <c r="H57" i="37"/>
  <c r="G57" i="37"/>
  <c r="F57" i="37"/>
  <c r="AS57" i="37" s="1"/>
  <c r="E57" i="37"/>
  <c r="AU57" i="37" s="1"/>
  <c r="AF56" i="37"/>
  <c r="AT56" i="37" s="1"/>
  <c r="AE56" i="37"/>
  <c r="AC56" i="37"/>
  <c r="Z56" i="37"/>
  <c r="AB56" i="37" s="1"/>
  <c r="I56" i="37"/>
  <c r="H56" i="37"/>
  <c r="G56" i="37"/>
  <c r="F56" i="37"/>
  <c r="AS56" i="37" s="1"/>
  <c r="E56" i="37"/>
  <c r="AU56" i="37" s="1"/>
  <c r="AF55" i="37"/>
  <c r="AE55" i="37"/>
  <c r="AC55" i="37"/>
  <c r="AB55" i="37"/>
  <c r="AA55" i="37"/>
  <c r="AD55" i="37" s="1"/>
  <c r="I55" i="37"/>
  <c r="H55" i="37"/>
  <c r="G55" i="37"/>
  <c r="F55" i="37"/>
  <c r="AS55" i="37" s="1"/>
  <c r="E55" i="37"/>
  <c r="AU55" i="37" s="1"/>
  <c r="AF54" i="37"/>
  <c r="AE54" i="37"/>
  <c r="AC54" i="37"/>
  <c r="AB54" i="37"/>
  <c r="AA54" i="37"/>
  <c r="AD54" i="37" s="1"/>
  <c r="I54" i="37"/>
  <c r="H54" i="37"/>
  <c r="G54" i="37"/>
  <c r="F54" i="37"/>
  <c r="AS54" i="37" s="1"/>
  <c r="E54" i="37"/>
  <c r="AU54" i="37" s="1"/>
  <c r="AF53" i="37"/>
  <c r="AT53" i="37" s="1"/>
  <c r="AE53" i="37"/>
  <c r="AC53" i="37"/>
  <c r="AB53" i="37"/>
  <c r="AA53" i="37"/>
  <c r="AD53" i="37" s="1"/>
  <c r="Z53" i="37"/>
  <c r="I53" i="37"/>
  <c r="H53" i="37"/>
  <c r="G53" i="37"/>
  <c r="F53" i="37"/>
  <c r="AS53" i="37" s="1"/>
  <c r="E53" i="37"/>
  <c r="AU53" i="37" s="1"/>
  <c r="AF52" i="37"/>
  <c r="AT52" i="37" s="1"/>
  <c r="AE52" i="37"/>
  <c r="AC52" i="37"/>
  <c r="AB52" i="37"/>
  <c r="AA52" i="37"/>
  <c r="AD52" i="37" s="1"/>
  <c r="Z52" i="37"/>
  <c r="I52" i="37"/>
  <c r="H52" i="37"/>
  <c r="G52" i="37"/>
  <c r="F52" i="37"/>
  <c r="AS52" i="37" s="1"/>
  <c r="E52" i="37"/>
  <c r="AU52" i="37" s="1"/>
  <c r="AF51" i="37"/>
  <c r="AT51" i="37" s="1"/>
  <c r="AE51" i="37"/>
  <c r="AC51" i="37"/>
  <c r="AB51" i="37"/>
  <c r="AA51" i="37"/>
  <c r="AD51" i="37" s="1"/>
  <c r="Z51" i="37"/>
  <c r="I51" i="37"/>
  <c r="H51" i="37"/>
  <c r="G51" i="37"/>
  <c r="F51" i="37"/>
  <c r="AS51" i="37" s="1"/>
  <c r="E51" i="37"/>
  <c r="AU51" i="37" s="1"/>
  <c r="AF50" i="37"/>
  <c r="AE50" i="37"/>
  <c r="AC50" i="37"/>
  <c r="AB50" i="37"/>
  <c r="AA50" i="37"/>
  <c r="AD50" i="37" s="1"/>
  <c r="Z50" i="37"/>
  <c r="I50" i="37"/>
  <c r="H50" i="37"/>
  <c r="G50" i="37"/>
  <c r="F50" i="37"/>
  <c r="AS50" i="37" s="1"/>
  <c r="E50" i="37"/>
  <c r="AU50" i="37" s="1"/>
  <c r="AF49" i="37"/>
  <c r="AE49" i="37"/>
  <c r="AC49" i="37"/>
  <c r="AB49" i="37"/>
  <c r="AA49" i="37"/>
  <c r="AD49" i="37" s="1"/>
  <c r="Z49" i="37"/>
  <c r="I49" i="37"/>
  <c r="H49" i="37"/>
  <c r="G49" i="37"/>
  <c r="F49" i="37"/>
  <c r="AS49" i="37" s="1"/>
  <c r="E49" i="37"/>
  <c r="AU49" i="37" s="1"/>
  <c r="AF48" i="37"/>
  <c r="AE48" i="37"/>
  <c r="AC48" i="37"/>
  <c r="AB48" i="37"/>
  <c r="AA48" i="37"/>
  <c r="AD48" i="37" s="1"/>
  <c r="Z48" i="37"/>
  <c r="I48" i="37"/>
  <c r="H48" i="37"/>
  <c r="G48" i="37"/>
  <c r="F48" i="37"/>
  <c r="AS48" i="37" s="1"/>
  <c r="E48" i="37"/>
  <c r="AU48" i="37" s="1"/>
  <c r="AF47" i="37"/>
  <c r="AE47" i="37"/>
  <c r="AC47" i="37"/>
  <c r="AB47" i="37"/>
  <c r="AA47" i="37"/>
  <c r="AD47" i="37" s="1"/>
  <c r="Z47" i="37"/>
  <c r="I47" i="37"/>
  <c r="H47" i="37"/>
  <c r="G47" i="37"/>
  <c r="F47" i="37"/>
  <c r="AS47" i="37" s="1"/>
  <c r="E47" i="37"/>
  <c r="AU47" i="37" s="1"/>
  <c r="AF46" i="37"/>
  <c r="AE46" i="37"/>
  <c r="AC46" i="37"/>
  <c r="AB46" i="37"/>
  <c r="AA46" i="37"/>
  <c r="AD46" i="37" s="1"/>
  <c r="Z46" i="37"/>
  <c r="I46" i="37"/>
  <c r="H46" i="37"/>
  <c r="G46" i="37"/>
  <c r="F46" i="37"/>
  <c r="AS46" i="37" s="1"/>
  <c r="E46" i="37"/>
  <c r="AU46" i="37" s="1"/>
  <c r="AF45" i="37"/>
  <c r="AE45" i="37"/>
  <c r="AC45" i="37"/>
  <c r="AB45" i="37"/>
  <c r="AA45" i="37"/>
  <c r="AD45" i="37" s="1"/>
  <c r="I45" i="37"/>
  <c r="H45" i="37"/>
  <c r="G45" i="37"/>
  <c r="F45" i="37"/>
  <c r="AS45" i="37" s="1"/>
  <c r="E45" i="37"/>
  <c r="AU45" i="37" s="1"/>
  <c r="AF44" i="37"/>
  <c r="AE44" i="37"/>
  <c r="AC44" i="37"/>
  <c r="AB44" i="37"/>
  <c r="AA44" i="37"/>
  <c r="AD44" i="37" s="1"/>
  <c r="Z44" i="37"/>
  <c r="I44" i="37"/>
  <c r="H44" i="37"/>
  <c r="G44" i="37"/>
  <c r="F44" i="37"/>
  <c r="AS44" i="37" s="1"/>
  <c r="E44" i="37"/>
  <c r="AU44" i="37" s="1"/>
  <c r="AF43" i="37"/>
  <c r="AE43" i="37"/>
  <c r="AC43" i="37"/>
  <c r="AB43" i="37"/>
  <c r="AA43" i="37"/>
  <c r="AD43" i="37" s="1"/>
  <c r="Z43" i="37"/>
  <c r="I43" i="37"/>
  <c r="H43" i="37"/>
  <c r="G43" i="37"/>
  <c r="F43" i="37"/>
  <c r="AS43" i="37" s="1"/>
  <c r="E43" i="37"/>
  <c r="AU43" i="37" s="1"/>
  <c r="AF42" i="37"/>
  <c r="AE42" i="37"/>
  <c r="AC42" i="37"/>
  <c r="AB42" i="37"/>
  <c r="AA42" i="37"/>
  <c r="AD42" i="37" s="1"/>
  <c r="I42" i="37"/>
  <c r="H42" i="37"/>
  <c r="G42" i="37"/>
  <c r="F42" i="37"/>
  <c r="AS42" i="37" s="1"/>
  <c r="E42" i="37"/>
  <c r="AU42" i="37" s="1"/>
  <c r="AF41" i="37"/>
  <c r="AE41" i="37"/>
  <c r="AC41" i="37"/>
  <c r="Z41" i="37"/>
  <c r="AB41" i="37" s="1"/>
  <c r="I41" i="37"/>
  <c r="H41" i="37"/>
  <c r="G41" i="37"/>
  <c r="F41" i="37"/>
  <c r="AS41" i="37" s="1"/>
  <c r="E41" i="37"/>
  <c r="AU41" i="37" s="1"/>
  <c r="AF40" i="37"/>
  <c r="AE40" i="37"/>
  <c r="AC40" i="37"/>
  <c r="AB40" i="37"/>
  <c r="AA40" i="37"/>
  <c r="AD40" i="37" s="1"/>
  <c r="Z40" i="37"/>
  <c r="I40" i="37"/>
  <c r="H40" i="37"/>
  <c r="G40" i="37"/>
  <c r="F40" i="37"/>
  <c r="AS40" i="37" s="1"/>
  <c r="E40" i="37"/>
  <c r="AU40" i="37" s="1"/>
  <c r="AF39" i="37"/>
  <c r="AE39" i="37"/>
  <c r="AC39" i="37"/>
  <c r="Z39" i="37"/>
  <c r="AB39" i="37" s="1"/>
  <c r="I39" i="37"/>
  <c r="H39" i="37"/>
  <c r="G39" i="37"/>
  <c r="F39" i="37"/>
  <c r="AS39" i="37" s="1"/>
  <c r="AT39" i="37" s="1"/>
  <c r="E39" i="37"/>
  <c r="AU39" i="37" s="1"/>
  <c r="AF38" i="37"/>
  <c r="AE38" i="37"/>
  <c r="AC38" i="37"/>
  <c r="I38" i="37"/>
  <c r="H38" i="37"/>
  <c r="G38" i="37"/>
  <c r="F38" i="37"/>
  <c r="AS38" i="37" s="1"/>
  <c r="AT38" i="37" s="1"/>
  <c r="E38" i="37"/>
  <c r="AU38" i="37" s="1"/>
  <c r="AF37" i="37"/>
  <c r="AE37" i="37"/>
  <c r="AC37" i="37"/>
  <c r="Z37" i="37"/>
  <c r="AB37" i="37" s="1"/>
  <c r="I37" i="37"/>
  <c r="H37" i="37"/>
  <c r="G37" i="37"/>
  <c r="F37" i="37"/>
  <c r="AS37" i="37" s="1"/>
  <c r="AA37" i="37" s="1"/>
  <c r="AD37" i="37" s="1"/>
  <c r="E37" i="37"/>
  <c r="AU37" i="37" s="1"/>
  <c r="AF36" i="37"/>
  <c r="AE36" i="37"/>
  <c r="AC36" i="37"/>
  <c r="AB36" i="37"/>
  <c r="AA36" i="37"/>
  <c r="AD36" i="37" s="1"/>
  <c r="Z36" i="37"/>
  <c r="I36" i="37"/>
  <c r="H36" i="37"/>
  <c r="G36" i="37"/>
  <c r="F36" i="37"/>
  <c r="AS36" i="37" s="1"/>
  <c r="E36" i="37"/>
  <c r="AU36" i="37" s="1"/>
  <c r="AF35" i="37"/>
  <c r="AE35" i="37"/>
  <c r="AC35" i="37"/>
  <c r="AB35" i="37"/>
  <c r="AA35" i="37"/>
  <c r="AD35" i="37" s="1"/>
  <c r="Z35" i="37"/>
  <c r="I35" i="37"/>
  <c r="H35" i="37"/>
  <c r="G35" i="37"/>
  <c r="F35" i="37"/>
  <c r="AS35" i="37" s="1"/>
  <c r="E35" i="37"/>
  <c r="AU35" i="37" s="1"/>
  <c r="AF34" i="37"/>
  <c r="AE34" i="37"/>
  <c r="AC34" i="37"/>
  <c r="AB34" i="37"/>
  <c r="AA34" i="37"/>
  <c r="AD34" i="37" s="1"/>
  <c r="Z34" i="37"/>
  <c r="I34" i="37"/>
  <c r="H34" i="37"/>
  <c r="G34" i="37"/>
  <c r="F34" i="37"/>
  <c r="AS34" i="37" s="1"/>
  <c r="E34" i="37"/>
  <c r="AU34" i="37" s="1"/>
  <c r="A34" i="37"/>
  <c r="AF33" i="37"/>
  <c r="AE33" i="37"/>
  <c r="AC33" i="37"/>
  <c r="AB33" i="37"/>
  <c r="AA33" i="37"/>
  <c r="AD33" i="37" s="1"/>
  <c r="Z33" i="37"/>
  <c r="I33" i="37"/>
  <c r="H33" i="37"/>
  <c r="G33" i="37"/>
  <c r="F33" i="37"/>
  <c r="AS33" i="37" s="1"/>
  <c r="E33" i="37"/>
  <c r="AU33" i="37" s="1"/>
  <c r="N12" i="7"/>
  <c r="AT33" i="37" l="1"/>
  <c r="AV33" i="37" s="1"/>
  <c r="AT50" i="37"/>
  <c r="AA57" i="37"/>
  <c r="AD57" i="37" s="1"/>
  <c r="AT35" i="37"/>
  <c r="AT47" i="37"/>
  <c r="AV47" i="37" s="1"/>
  <c r="A199" i="37"/>
  <c r="A198" i="17"/>
  <c r="A165" i="37"/>
  <c r="A164" i="17"/>
  <c r="A99" i="37"/>
  <c r="A98" i="17"/>
  <c r="A131" i="37"/>
  <c r="A130" i="17"/>
  <c r="AT45" i="37"/>
  <c r="AV45" i="37" s="1"/>
  <c r="A35" i="37"/>
  <c r="A34" i="17"/>
  <c r="AT41" i="37"/>
  <c r="AT44" i="37"/>
  <c r="A231" i="37"/>
  <c r="A230" i="17"/>
  <c r="A295" i="37"/>
  <c r="A294" i="17"/>
  <c r="A263" i="37"/>
  <c r="A262" i="17"/>
  <c r="AV62" i="37"/>
  <c r="AV63" i="37"/>
  <c r="AV44" i="37"/>
  <c r="AV51" i="37"/>
  <c r="AA39" i="37"/>
  <c r="AD39" i="37" s="1"/>
  <c r="AV59" i="37"/>
  <c r="AA38" i="37"/>
  <c r="AD38" i="37" s="1"/>
  <c r="AV57" i="37"/>
  <c r="AV52" i="37"/>
  <c r="AV39" i="37"/>
  <c r="AA56" i="37"/>
  <c r="AD56" i="37" s="1"/>
  <c r="AV38" i="37"/>
  <c r="AV41" i="37"/>
  <c r="AV50" i="37"/>
  <c r="AV53" i="37"/>
  <c r="AT40" i="37"/>
  <c r="AV40" i="37" s="1"/>
  <c r="AA41" i="37"/>
  <c r="AD41" i="37" s="1"/>
  <c r="AT34" i="37"/>
  <c r="AV34" i="37" s="1"/>
  <c r="AV35" i="37"/>
  <c r="AT46" i="37"/>
  <c r="AV46" i="37" s="1"/>
  <c r="AV58" i="37"/>
  <c r="AT37" i="37"/>
  <c r="AV37" i="37" s="1"/>
  <c r="AT43" i="37"/>
  <c r="AV43" i="37" s="1"/>
  <c r="AT49" i="37"/>
  <c r="AV49" i="37" s="1"/>
  <c r="AT55" i="37"/>
  <c r="AV55" i="37" s="1"/>
  <c r="AA60" i="37"/>
  <c r="AD60" i="37" s="1"/>
  <c r="AT61" i="37"/>
  <c r="AV61" i="37" s="1"/>
  <c r="AT36" i="37"/>
  <c r="AV36" i="37" s="1"/>
  <c r="AT42" i="37"/>
  <c r="AV42" i="37" s="1"/>
  <c r="AT48" i="37"/>
  <c r="AV48" i="37" s="1"/>
  <c r="AT54" i="37"/>
  <c r="AV54" i="37" s="1"/>
  <c r="AV56" i="37"/>
  <c r="AA59" i="37"/>
  <c r="AD59" i="37" s="1"/>
  <c r="AT60" i="37"/>
  <c r="AV60" i="37" s="1"/>
  <c r="A100" i="37" l="1"/>
  <c r="A99" i="17"/>
  <c r="A296" i="37"/>
  <c r="A295" i="17"/>
  <c r="A36" i="37"/>
  <c r="A35" i="17"/>
  <c r="A166" i="37"/>
  <c r="A165" i="17"/>
  <c r="A232" i="37"/>
  <c r="A231" i="17"/>
  <c r="A132" i="37"/>
  <c r="A131" i="17"/>
  <c r="A200" i="37"/>
  <c r="A199" i="17"/>
  <c r="A264" i="37"/>
  <c r="A263" i="17"/>
  <c r="Q12" i="7"/>
  <c r="X11" i="7"/>
  <c r="N11" i="7"/>
  <c r="Q11" i="7" s="1"/>
  <c r="X10" i="7"/>
  <c r="N10" i="7"/>
  <c r="Q10" i="7" s="1"/>
  <c r="AD9" i="7"/>
  <c r="AC9" i="7"/>
  <c r="AG9" i="7" s="1"/>
  <c r="AA9" i="7"/>
  <c r="AE9" i="7" s="1"/>
  <c r="X9" i="7"/>
  <c r="AB9" i="7" s="1"/>
  <c r="AF9" i="7" s="1"/>
  <c r="N9" i="7"/>
  <c r="Q9" i="7" s="1"/>
  <c r="AC8" i="7"/>
  <c r="AG8" i="7" s="1"/>
  <c r="AA8" i="7"/>
  <c r="AE8" i="7" s="1"/>
  <c r="X8" i="7"/>
  <c r="N8" i="7"/>
  <c r="Q8" i="7" s="1"/>
  <c r="X7" i="7"/>
  <c r="N7" i="7"/>
  <c r="Q7" i="7" s="1"/>
  <c r="AC6" i="7"/>
  <c r="AG6" i="7" s="1"/>
  <c r="AA6" i="7"/>
  <c r="AE6" i="7" s="1"/>
  <c r="X6" i="7"/>
  <c r="N6" i="7"/>
  <c r="Q6" i="7" s="1"/>
  <c r="AC5" i="7"/>
  <c r="AG5" i="7" s="1"/>
  <c r="AA5" i="7"/>
  <c r="AE5" i="7" s="1"/>
  <c r="X5" i="7"/>
  <c r="N5" i="7"/>
  <c r="Q5" i="7" s="1"/>
  <c r="H2" i="7"/>
  <c r="D1071" i="12"/>
  <c r="C1071" i="12"/>
  <c r="D1070" i="12"/>
  <c r="C1070" i="12" s="1"/>
  <c r="D1069" i="12"/>
  <c r="C1069" i="12"/>
  <c r="D1068" i="12"/>
  <c r="C1068" i="12"/>
  <c r="D1067" i="12"/>
  <c r="C1067" i="12" s="1"/>
  <c r="D1066" i="12"/>
  <c r="C1066" i="12"/>
  <c r="D1065" i="12"/>
  <c r="C1065" i="12"/>
  <c r="D1064" i="12"/>
  <c r="C1064" i="12" s="1"/>
  <c r="D1063" i="12"/>
  <c r="C1063" i="12"/>
  <c r="D1062" i="12"/>
  <c r="C1062" i="12"/>
  <c r="D1061" i="12"/>
  <c r="C1061" i="12" s="1"/>
  <c r="D1060" i="12"/>
  <c r="C1060" i="12"/>
  <c r="D1059" i="12"/>
  <c r="C1059" i="12"/>
  <c r="D1058" i="12"/>
  <c r="C1058" i="12" s="1"/>
  <c r="D1057" i="12"/>
  <c r="C1057" i="12"/>
  <c r="D1056" i="12"/>
  <c r="C1056" i="12"/>
  <c r="D1055" i="12"/>
  <c r="C1055" i="12" s="1"/>
  <c r="D1054" i="12"/>
  <c r="C1054" i="12"/>
  <c r="D1053" i="12"/>
  <c r="C1053" i="12"/>
  <c r="D1052" i="12"/>
  <c r="C1052" i="12" s="1"/>
  <c r="D1051" i="12"/>
  <c r="C1051" i="12"/>
  <c r="D1050" i="12"/>
  <c r="C1050" i="12"/>
  <c r="D1049" i="12"/>
  <c r="C1049" i="12" s="1"/>
  <c r="D1048" i="12"/>
  <c r="C1048" i="12"/>
  <c r="D1047" i="12"/>
  <c r="C1047" i="12"/>
  <c r="D1046" i="12"/>
  <c r="C1046" i="12" s="1"/>
  <c r="D1045" i="12"/>
  <c r="C1045" i="12"/>
  <c r="D1044" i="12"/>
  <c r="C1044" i="12"/>
  <c r="D1043" i="12"/>
  <c r="C1043" i="12" s="1"/>
  <c r="D1042" i="12"/>
  <c r="C1042" i="12"/>
  <c r="D1041" i="12"/>
  <c r="C1041" i="12"/>
  <c r="D1040" i="12"/>
  <c r="C1040" i="12" s="1"/>
  <c r="D1039" i="12"/>
  <c r="C1039" i="12"/>
  <c r="D1038" i="12"/>
  <c r="C1038" i="12"/>
  <c r="D1037" i="12"/>
  <c r="C1037" i="12" s="1"/>
  <c r="D1036" i="12"/>
  <c r="C1036" i="12"/>
  <c r="D1035" i="12"/>
  <c r="C1035" i="12"/>
  <c r="D1034" i="12"/>
  <c r="C1034" i="12" s="1"/>
  <c r="D1033" i="12"/>
  <c r="C1033" i="12"/>
  <c r="D1032" i="12"/>
  <c r="C1032" i="12"/>
  <c r="D1031" i="12"/>
  <c r="C1031" i="12" s="1"/>
  <c r="D1030" i="12"/>
  <c r="C1030" i="12"/>
  <c r="D1029" i="12"/>
  <c r="C1029" i="12"/>
  <c r="D1028" i="12"/>
  <c r="C1028" i="12" s="1"/>
  <c r="D1027" i="12"/>
  <c r="C1027" i="12"/>
  <c r="D1026" i="12"/>
  <c r="C1026" i="12"/>
  <c r="D1025" i="12"/>
  <c r="C1025" i="12" s="1"/>
  <c r="D1024" i="12"/>
  <c r="C1024" i="12"/>
  <c r="D1023" i="12"/>
  <c r="C1023" i="12"/>
  <c r="D1022" i="12"/>
  <c r="C1022" i="12" s="1"/>
  <c r="D1021" i="12"/>
  <c r="C1021" i="12"/>
  <c r="D1020" i="12"/>
  <c r="C1020" i="12"/>
  <c r="D1019" i="12"/>
  <c r="C1019" i="12" s="1"/>
  <c r="D1018" i="12"/>
  <c r="C1018" i="12"/>
  <c r="D1017" i="12"/>
  <c r="C1017" i="12"/>
  <c r="D1016" i="12"/>
  <c r="C1016" i="12" s="1"/>
  <c r="D1015" i="12"/>
  <c r="C1015" i="12"/>
  <c r="D1014" i="12"/>
  <c r="C1014" i="12"/>
  <c r="D1013" i="12"/>
  <c r="C1013" i="12" s="1"/>
  <c r="D1012" i="12"/>
  <c r="C1012" i="12"/>
  <c r="D1011" i="12"/>
  <c r="C1011" i="12"/>
  <c r="D1010" i="12"/>
  <c r="C1010" i="12" s="1"/>
  <c r="D1009" i="12"/>
  <c r="C1009" i="12"/>
  <c r="D1008" i="12"/>
  <c r="C1008" i="12"/>
  <c r="D1007" i="12"/>
  <c r="C1007" i="12" s="1"/>
  <c r="D1006" i="12"/>
  <c r="C1006" i="12"/>
  <c r="D1005" i="12"/>
  <c r="C1005" i="12"/>
  <c r="D1004" i="12"/>
  <c r="C1004" i="12" s="1"/>
  <c r="D1003" i="12"/>
  <c r="C1003" i="12"/>
  <c r="D1002" i="12"/>
  <c r="C1002" i="12"/>
  <c r="D1001" i="12"/>
  <c r="C1001" i="12" s="1"/>
  <c r="D1000" i="12"/>
  <c r="C1000" i="12"/>
  <c r="D999" i="12"/>
  <c r="C999" i="12"/>
  <c r="D998" i="12"/>
  <c r="C998" i="12" s="1"/>
  <c r="D997" i="12"/>
  <c r="C997" i="12"/>
  <c r="D996" i="12"/>
  <c r="C996" i="12"/>
  <c r="D995" i="12"/>
  <c r="C995" i="12" s="1"/>
  <c r="D994" i="12"/>
  <c r="C994" i="12"/>
  <c r="D993" i="12"/>
  <c r="C993" i="12"/>
  <c r="D992" i="12"/>
  <c r="C992" i="12" s="1"/>
  <c r="D991" i="12"/>
  <c r="C991" i="12"/>
  <c r="D990" i="12"/>
  <c r="C990" i="12"/>
  <c r="D989" i="12"/>
  <c r="C989" i="12" s="1"/>
  <c r="D988" i="12"/>
  <c r="C988" i="12"/>
  <c r="D987" i="12"/>
  <c r="C987" i="12"/>
  <c r="D986" i="12"/>
  <c r="C986" i="12" s="1"/>
  <c r="D985" i="12"/>
  <c r="C985" i="12"/>
  <c r="D984" i="12"/>
  <c r="C984" i="12"/>
  <c r="D983" i="12"/>
  <c r="C983" i="12" s="1"/>
  <c r="D982" i="12"/>
  <c r="C982" i="12"/>
  <c r="D981" i="12"/>
  <c r="C981" i="12"/>
  <c r="D980" i="12"/>
  <c r="C980" i="12" s="1"/>
  <c r="D979" i="12"/>
  <c r="C979" i="12"/>
  <c r="D978" i="12"/>
  <c r="C978" i="12"/>
  <c r="D977" i="12"/>
  <c r="C977" i="12" s="1"/>
  <c r="D976" i="12"/>
  <c r="C976" i="12"/>
  <c r="D975" i="12"/>
  <c r="C975" i="12"/>
  <c r="D974" i="12"/>
  <c r="C974" i="12" s="1"/>
  <c r="D973" i="12"/>
  <c r="C973" i="12"/>
  <c r="D972" i="12"/>
  <c r="C972" i="12"/>
  <c r="D971" i="12"/>
  <c r="C971" i="12" s="1"/>
  <c r="D970" i="12"/>
  <c r="C970" i="12"/>
  <c r="D969" i="12"/>
  <c r="C969" i="12"/>
  <c r="D968" i="12"/>
  <c r="C968" i="12" s="1"/>
  <c r="D967" i="12"/>
  <c r="C967" i="12"/>
  <c r="D966" i="12"/>
  <c r="C966" i="12"/>
  <c r="D965" i="12"/>
  <c r="C965" i="12" s="1"/>
  <c r="D964" i="12"/>
  <c r="C964" i="12"/>
  <c r="D963" i="12"/>
  <c r="C963" i="12"/>
  <c r="D962" i="12"/>
  <c r="C962" i="12" s="1"/>
  <c r="D961" i="12"/>
  <c r="C961" i="12"/>
  <c r="D960" i="12"/>
  <c r="C960" i="12"/>
  <c r="D959" i="12"/>
  <c r="C959" i="12" s="1"/>
  <c r="D958" i="12"/>
  <c r="C958" i="12"/>
  <c r="D957" i="12"/>
  <c r="C957" i="12"/>
  <c r="D956" i="12"/>
  <c r="C956" i="12" s="1"/>
  <c r="D955" i="12"/>
  <c r="C955" i="12"/>
  <c r="D954" i="12"/>
  <c r="C954" i="12"/>
  <c r="D953" i="12"/>
  <c r="C953" i="12" s="1"/>
  <c r="D952" i="12"/>
  <c r="C952" i="12"/>
  <c r="D951" i="12"/>
  <c r="C951" i="12"/>
  <c r="D950" i="12"/>
  <c r="C950" i="12" s="1"/>
  <c r="D949" i="12"/>
  <c r="C949" i="12"/>
  <c r="D948" i="12"/>
  <c r="C948" i="12"/>
  <c r="D947" i="12"/>
  <c r="C947" i="12" s="1"/>
  <c r="D946" i="12"/>
  <c r="C946" i="12"/>
  <c r="D945" i="12"/>
  <c r="C945" i="12"/>
  <c r="D944" i="12"/>
  <c r="C944" i="12" s="1"/>
  <c r="D943" i="12"/>
  <c r="C943" i="12"/>
  <c r="D942" i="12"/>
  <c r="C942" i="12"/>
  <c r="D941" i="12"/>
  <c r="C941" i="12" s="1"/>
  <c r="D940" i="12"/>
  <c r="C940" i="12"/>
  <c r="D939" i="12"/>
  <c r="C939" i="12"/>
  <c r="D938" i="12"/>
  <c r="C938" i="12" s="1"/>
  <c r="D937" i="12"/>
  <c r="C937" i="12"/>
  <c r="D936" i="12"/>
  <c r="C936" i="12"/>
  <c r="D935" i="12"/>
  <c r="C935" i="12" s="1"/>
  <c r="D934" i="12"/>
  <c r="C934" i="12"/>
  <c r="D933" i="12"/>
  <c r="C933" i="12"/>
  <c r="D932" i="12"/>
  <c r="C932" i="12" s="1"/>
  <c r="D931" i="12"/>
  <c r="C931" i="12"/>
  <c r="D930" i="12"/>
  <c r="C930" i="12"/>
  <c r="D929" i="12"/>
  <c r="C929" i="12" s="1"/>
  <c r="D928" i="12"/>
  <c r="C928" i="12"/>
  <c r="D927" i="12"/>
  <c r="C927" i="12"/>
  <c r="D926" i="12"/>
  <c r="C926" i="12" s="1"/>
  <c r="D925" i="12"/>
  <c r="C925" i="12"/>
  <c r="D924" i="12"/>
  <c r="C924" i="12"/>
  <c r="D923" i="12"/>
  <c r="C923" i="12" s="1"/>
  <c r="D922" i="12"/>
  <c r="C922" i="12"/>
  <c r="D921" i="12"/>
  <c r="C921" i="12"/>
  <c r="D920" i="12"/>
  <c r="C920" i="12" s="1"/>
  <c r="D919" i="12"/>
  <c r="C919" i="12"/>
  <c r="D918" i="12"/>
  <c r="C918" i="12"/>
  <c r="D917" i="12"/>
  <c r="C917" i="12" s="1"/>
  <c r="D916" i="12"/>
  <c r="C916" i="12"/>
  <c r="D915" i="12"/>
  <c r="C915" i="12"/>
  <c r="D914" i="12"/>
  <c r="C914" i="12" s="1"/>
  <c r="D913" i="12"/>
  <c r="C913" i="12"/>
  <c r="D912" i="12"/>
  <c r="C912" i="12"/>
  <c r="D911" i="12"/>
  <c r="C911" i="12" s="1"/>
  <c r="D910" i="12"/>
  <c r="C910" i="12"/>
  <c r="D909" i="12"/>
  <c r="C909" i="12"/>
  <c r="D908" i="12"/>
  <c r="C908" i="12" s="1"/>
  <c r="D907" i="12"/>
  <c r="C907" i="12"/>
  <c r="D906" i="12"/>
  <c r="C906" i="12"/>
  <c r="D905" i="12"/>
  <c r="C905" i="12" s="1"/>
  <c r="D904" i="12"/>
  <c r="C904" i="12"/>
  <c r="D903" i="12"/>
  <c r="C903" i="12"/>
  <c r="D902" i="12"/>
  <c r="C902" i="12" s="1"/>
  <c r="D901" i="12"/>
  <c r="C901" i="12"/>
  <c r="D900" i="12"/>
  <c r="C900" i="12"/>
  <c r="D899" i="12"/>
  <c r="C899" i="12" s="1"/>
  <c r="D898" i="12"/>
  <c r="C898" i="12"/>
  <c r="D897" i="12"/>
  <c r="C897" i="12"/>
  <c r="D896" i="12"/>
  <c r="C896" i="12" s="1"/>
  <c r="D895" i="12"/>
  <c r="C895" i="12"/>
  <c r="D894" i="12"/>
  <c r="C894" i="12"/>
  <c r="D893" i="12"/>
  <c r="C893" i="12" s="1"/>
  <c r="D892" i="12"/>
  <c r="C892" i="12"/>
  <c r="D891" i="12"/>
  <c r="C891" i="12"/>
  <c r="D890" i="12"/>
  <c r="C890" i="12" s="1"/>
  <c r="D889" i="12"/>
  <c r="C889" i="12"/>
  <c r="D888" i="12"/>
  <c r="C888" i="12"/>
  <c r="D887" i="12"/>
  <c r="C887" i="12" s="1"/>
  <c r="D886" i="12"/>
  <c r="C886" i="12"/>
  <c r="D885" i="12"/>
  <c r="C885" i="12"/>
  <c r="D884" i="12"/>
  <c r="C884" i="12" s="1"/>
  <c r="D883" i="12"/>
  <c r="C883" i="12"/>
  <c r="D882" i="12"/>
  <c r="C882" i="12"/>
  <c r="D881" i="12"/>
  <c r="C881" i="12" s="1"/>
  <c r="D880" i="12"/>
  <c r="C880" i="12"/>
  <c r="D879" i="12"/>
  <c r="C879" i="12"/>
  <c r="D878" i="12"/>
  <c r="C878" i="12" s="1"/>
  <c r="D877" i="12"/>
  <c r="C877" i="12"/>
  <c r="D876" i="12"/>
  <c r="C876" i="12"/>
  <c r="D875" i="12"/>
  <c r="C875" i="12" s="1"/>
  <c r="D874" i="12"/>
  <c r="C874" i="12"/>
  <c r="D873" i="12"/>
  <c r="C873" i="12"/>
  <c r="D872" i="12"/>
  <c r="C872" i="12" s="1"/>
  <c r="D871" i="12"/>
  <c r="C871" i="12"/>
  <c r="D870" i="12"/>
  <c r="C870" i="12"/>
  <c r="D869" i="12"/>
  <c r="C869" i="12" s="1"/>
  <c r="D868" i="12"/>
  <c r="C868" i="12"/>
  <c r="D867" i="12"/>
  <c r="C867" i="12"/>
  <c r="D866" i="12"/>
  <c r="C866" i="12" s="1"/>
  <c r="D865" i="12"/>
  <c r="C865" i="12"/>
  <c r="D864" i="12"/>
  <c r="C864" i="12"/>
  <c r="D863" i="12"/>
  <c r="C863" i="12" s="1"/>
  <c r="D862" i="12"/>
  <c r="C862" i="12"/>
  <c r="D861" i="12"/>
  <c r="C861" i="12"/>
  <c r="D860" i="12"/>
  <c r="C860" i="12" s="1"/>
  <c r="D859" i="12"/>
  <c r="C859" i="12"/>
  <c r="D858" i="12"/>
  <c r="C858" i="12"/>
  <c r="D857" i="12"/>
  <c r="C857" i="12" s="1"/>
  <c r="D856" i="12"/>
  <c r="C856" i="12"/>
  <c r="D855" i="12"/>
  <c r="C855" i="12"/>
  <c r="D854" i="12"/>
  <c r="C854" i="12" s="1"/>
  <c r="D853" i="12"/>
  <c r="C853" i="12"/>
  <c r="D852" i="12"/>
  <c r="C852" i="12"/>
  <c r="D851" i="12"/>
  <c r="C851" i="12" s="1"/>
  <c r="D850" i="12"/>
  <c r="C850" i="12"/>
  <c r="D849" i="12"/>
  <c r="C849" i="12"/>
  <c r="D848" i="12"/>
  <c r="C848" i="12" s="1"/>
  <c r="D847" i="12"/>
  <c r="C847" i="12"/>
  <c r="D846" i="12"/>
  <c r="C846" i="12"/>
  <c r="D845" i="12"/>
  <c r="C845" i="12" s="1"/>
  <c r="D844" i="12"/>
  <c r="C844" i="12"/>
  <c r="D843" i="12"/>
  <c r="C843" i="12"/>
  <c r="D842" i="12"/>
  <c r="C842" i="12" s="1"/>
  <c r="D841" i="12"/>
  <c r="C841" i="12"/>
  <c r="D840" i="12"/>
  <c r="C840" i="12"/>
  <c r="D839" i="12"/>
  <c r="C839" i="12" s="1"/>
  <c r="D838" i="12"/>
  <c r="C838" i="12"/>
  <c r="D837" i="12"/>
  <c r="C837" i="12"/>
  <c r="D836" i="12"/>
  <c r="C836" i="12" s="1"/>
  <c r="D835" i="12"/>
  <c r="C835" i="12"/>
  <c r="D834" i="12"/>
  <c r="C834" i="12"/>
  <c r="D833" i="12"/>
  <c r="C833" i="12" s="1"/>
  <c r="D832" i="12"/>
  <c r="C832" i="12"/>
  <c r="D831" i="12"/>
  <c r="C831" i="12"/>
  <c r="D830" i="12"/>
  <c r="C830" i="12" s="1"/>
  <c r="D829" i="12"/>
  <c r="C829" i="12"/>
  <c r="D828" i="12"/>
  <c r="C828" i="12"/>
  <c r="D827" i="12"/>
  <c r="C827" i="12" s="1"/>
  <c r="D826" i="12"/>
  <c r="C826" i="12"/>
  <c r="D825" i="12"/>
  <c r="C825" i="12"/>
  <c r="D824" i="12"/>
  <c r="C824" i="12" s="1"/>
  <c r="D823" i="12"/>
  <c r="C823" i="12"/>
  <c r="D822" i="12"/>
  <c r="C822" i="12"/>
  <c r="D821" i="12"/>
  <c r="C821" i="12" s="1"/>
  <c r="D820" i="12"/>
  <c r="C820" i="12"/>
  <c r="D819" i="12"/>
  <c r="C819" i="12"/>
  <c r="D818" i="12"/>
  <c r="C818" i="12" s="1"/>
  <c r="D817" i="12"/>
  <c r="C817" i="12"/>
  <c r="D816" i="12"/>
  <c r="C816" i="12"/>
  <c r="D815" i="12"/>
  <c r="C815" i="12"/>
  <c r="D814" i="12"/>
  <c r="C814" i="12"/>
  <c r="D813" i="12"/>
  <c r="C813" i="12"/>
  <c r="D812" i="12"/>
  <c r="C812" i="12"/>
  <c r="D811" i="12"/>
  <c r="C811" i="12"/>
  <c r="D810" i="12"/>
  <c r="C810" i="12"/>
  <c r="D809" i="12"/>
  <c r="C809" i="12"/>
  <c r="D808" i="12"/>
  <c r="C808" i="12"/>
  <c r="D807" i="12"/>
  <c r="C807" i="12"/>
  <c r="D806" i="12"/>
  <c r="C806" i="12"/>
  <c r="D805" i="12"/>
  <c r="C805" i="12"/>
  <c r="D804" i="12"/>
  <c r="C804" i="12"/>
  <c r="D803" i="12"/>
  <c r="C803" i="12"/>
  <c r="D802" i="12"/>
  <c r="C802" i="12"/>
  <c r="D801" i="12"/>
  <c r="C801" i="12"/>
  <c r="D800" i="12"/>
  <c r="C800" i="12"/>
  <c r="D799" i="12"/>
  <c r="C799" i="12"/>
  <c r="D798" i="12"/>
  <c r="C798" i="12"/>
  <c r="D797" i="12"/>
  <c r="C797" i="12"/>
  <c r="D796" i="12"/>
  <c r="C796" i="12"/>
  <c r="D795" i="12"/>
  <c r="C795" i="12"/>
  <c r="D794" i="12"/>
  <c r="C794" i="12"/>
  <c r="D793" i="12"/>
  <c r="C793" i="12"/>
  <c r="D792" i="12"/>
  <c r="C792" i="12"/>
  <c r="D791" i="12"/>
  <c r="C791" i="12"/>
  <c r="D790" i="12"/>
  <c r="C790" i="12"/>
  <c r="D789" i="12"/>
  <c r="C789" i="12"/>
  <c r="D788" i="12"/>
  <c r="C788" i="12"/>
  <c r="D787" i="12"/>
  <c r="C787" i="12"/>
  <c r="D786" i="12"/>
  <c r="C786" i="12"/>
  <c r="D785" i="12"/>
  <c r="C785" i="12"/>
  <c r="D784" i="12"/>
  <c r="C784" i="12"/>
  <c r="D783" i="12"/>
  <c r="C783" i="12"/>
  <c r="D782" i="12"/>
  <c r="C782" i="12"/>
  <c r="D781" i="12"/>
  <c r="C781" i="12"/>
  <c r="D780" i="12"/>
  <c r="C780" i="12"/>
  <c r="D779" i="12"/>
  <c r="C779" i="12"/>
  <c r="D778" i="12"/>
  <c r="C778" i="12"/>
  <c r="D777" i="12"/>
  <c r="C777" i="12"/>
  <c r="D776" i="12"/>
  <c r="C776" i="12"/>
  <c r="D775" i="12"/>
  <c r="C775" i="12"/>
  <c r="D774" i="12"/>
  <c r="C774" i="12"/>
  <c r="D773" i="12"/>
  <c r="C773" i="12"/>
  <c r="D772" i="12"/>
  <c r="C772" i="12"/>
  <c r="D771" i="12"/>
  <c r="C771" i="12"/>
  <c r="D770" i="12"/>
  <c r="C770" i="12"/>
  <c r="D769" i="12"/>
  <c r="C769" i="12"/>
  <c r="D768" i="12"/>
  <c r="C768" i="12"/>
  <c r="D767" i="12"/>
  <c r="C767" i="12"/>
  <c r="D766" i="12"/>
  <c r="C766" i="12"/>
  <c r="D765" i="12"/>
  <c r="C765" i="12"/>
  <c r="D764" i="12"/>
  <c r="C764" i="12"/>
  <c r="D763" i="12"/>
  <c r="C763" i="12"/>
  <c r="D762" i="12"/>
  <c r="C762" i="12"/>
  <c r="D761" i="12"/>
  <c r="C761" i="12"/>
  <c r="D760" i="12"/>
  <c r="C760" i="12"/>
  <c r="D759" i="12"/>
  <c r="C759" i="12"/>
  <c r="D758" i="12"/>
  <c r="C758" i="12"/>
  <c r="D757" i="12"/>
  <c r="C757" i="12"/>
  <c r="D756" i="12"/>
  <c r="C756" i="12"/>
  <c r="D755" i="12"/>
  <c r="C755" i="12"/>
  <c r="D754" i="12"/>
  <c r="C754" i="12"/>
  <c r="D753" i="12"/>
  <c r="C753" i="12"/>
  <c r="D752" i="12"/>
  <c r="C752" i="12"/>
  <c r="D751" i="12"/>
  <c r="C751" i="12"/>
  <c r="D750" i="12"/>
  <c r="C750" i="12"/>
  <c r="D749" i="12"/>
  <c r="C749" i="12"/>
  <c r="D748" i="12"/>
  <c r="C748" i="12"/>
  <c r="D747" i="12"/>
  <c r="C747" i="12"/>
  <c r="D746" i="12"/>
  <c r="C746" i="12"/>
  <c r="D745" i="12"/>
  <c r="C745" i="12"/>
  <c r="D744" i="12"/>
  <c r="C744" i="12"/>
  <c r="D743" i="12"/>
  <c r="C743" i="12"/>
  <c r="D742" i="12"/>
  <c r="C742" i="12"/>
  <c r="D741" i="12"/>
  <c r="C741" i="12"/>
  <c r="D740" i="12"/>
  <c r="C740" i="12"/>
  <c r="D739" i="12"/>
  <c r="C739" i="12"/>
  <c r="D738" i="12"/>
  <c r="C738" i="12"/>
  <c r="D737" i="12"/>
  <c r="C737" i="12"/>
  <c r="D736" i="12"/>
  <c r="C736" i="12"/>
  <c r="D735" i="12"/>
  <c r="C735" i="12"/>
  <c r="D734" i="12"/>
  <c r="C734" i="12"/>
  <c r="D733" i="12"/>
  <c r="C733" i="12"/>
  <c r="D732" i="12"/>
  <c r="C732" i="12"/>
  <c r="D731" i="12"/>
  <c r="C731" i="12"/>
  <c r="D730" i="12"/>
  <c r="C730" i="12"/>
  <c r="D729" i="12"/>
  <c r="C729" i="12"/>
  <c r="D728" i="12"/>
  <c r="C728" i="12"/>
  <c r="D727" i="12"/>
  <c r="C727" i="12"/>
  <c r="D726" i="12"/>
  <c r="C726" i="12"/>
  <c r="D725" i="12"/>
  <c r="C725" i="12"/>
  <c r="D724" i="12"/>
  <c r="C724" i="12"/>
  <c r="D723" i="12"/>
  <c r="C723" i="12"/>
  <c r="D722" i="12"/>
  <c r="C722" i="12"/>
  <c r="D721" i="12"/>
  <c r="C721" i="12"/>
  <c r="D720" i="12"/>
  <c r="C720" i="12"/>
  <c r="D719" i="12"/>
  <c r="C719" i="12"/>
  <c r="D718" i="12"/>
  <c r="C718" i="12"/>
  <c r="D717" i="12"/>
  <c r="C717" i="12"/>
  <c r="D716" i="12"/>
  <c r="C716" i="12"/>
  <c r="D715" i="12"/>
  <c r="C715" i="12"/>
  <c r="D714" i="12"/>
  <c r="C714" i="12"/>
  <c r="D713" i="12"/>
  <c r="C713" i="12"/>
  <c r="D712" i="12"/>
  <c r="C712" i="12"/>
  <c r="D711" i="12"/>
  <c r="C711" i="12"/>
  <c r="D710" i="12"/>
  <c r="C710" i="12"/>
  <c r="D709" i="12"/>
  <c r="C709" i="12"/>
  <c r="D708" i="12"/>
  <c r="C708" i="12"/>
  <c r="D707" i="12"/>
  <c r="C707" i="12"/>
  <c r="D706" i="12"/>
  <c r="C706" i="12"/>
  <c r="D705" i="12"/>
  <c r="C705" i="12"/>
  <c r="D704" i="12"/>
  <c r="C704" i="12"/>
  <c r="D703" i="12"/>
  <c r="C703" i="12"/>
  <c r="D702" i="12"/>
  <c r="C702" i="12"/>
  <c r="D701" i="12"/>
  <c r="C701" i="12"/>
  <c r="D700" i="12"/>
  <c r="C700" i="12"/>
  <c r="D699" i="12"/>
  <c r="C699" i="12"/>
  <c r="D698" i="12"/>
  <c r="C698" i="12"/>
  <c r="D697" i="12"/>
  <c r="C697" i="12"/>
  <c r="D696" i="12"/>
  <c r="C696" i="12"/>
  <c r="D695" i="12"/>
  <c r="C695" i="12"/>
  <c r="D694" i="12"/>
  <c r="C694" i="12"/>
  <c r="D693" i="12"/>
  <c r="C693" i="12"/>
  <c r="D692" i="12"/>
  <c r="C692" i="12"/>
  <c r="D691" i="12"/>
  <c r="C691" i="12"/>
  <c r="D690" i="12"/>
  <c r="C690" i="12"/>
  <c r="D689" i="12"/>
  <c r="C689" i="12"/>
  <c r="D688" i="12"/>
  <c r="C688" i="12"/>
  <c r="D687" i="12"/>
  <c r="C687" i="12"/>
  <c r="D686" i="12"/>
  <c r="C686" i="12"/>
  <c r="D685" i="12"/>
  <c r="C685" i="12"/>
  <c r="D684" i="12"/>
  <c r="C684" i="12"/>
  <c r="D683" i="12"/>
  <c r="C683" i="12"/>
  <c r="D682" i="12"/>
  <c r="C682" i="12"/>
  <c r="D681" i="12"/>
  <c r="C681" i="12"/>
  <c r="D680" i="12"/>
  <c r="C680" i="12"/>
  <c r="D679" i="12"/>
  <c r="C679" i="12"/>
  <c r="D678" i="12"/>
  <c r="C678" i="12"/>
  <c r="D677" i="12"/>
  <c r="C677" i="12"/>
  <c r="D676" i="12"/>
  <c r="C676" i="12"/>
  <c r="D675" i="12"/>
  <c r="C675" i="12"/>
  <c r="D674" i="12"/>
  <c r="C674" i="12"/>
  <c r="D673" i="12"/>
  <c r="C673" i="12"/>
  <c r="D672" i="12"/>
  <c r="C672" i="12"/>
  <c r="D671" i="12"/>
  <c r="C671" i="12"/>
  <c r="D670" i="12"/>
  <c r="C670" i="12"/>
  <c r="D669" i="12"/>
  <c r="C669" i="12"/>
  <c r="D668" i="12"/>
  <c r="C668" i="12"/>
  <c r="D667" i="12"/>
  <c r="C667" i="12"/>
  <c r="D666" i="12"/>
  <c r="C666" i="12"/>
  <c r="D665" i="12"/>
  <c r="C665" i="12"/>
  <c r="D664" i="12"/>
  <c r="C664" i="12"/>
  <c r="D663" i="12"/>
  <c r="C663" i="12"/>
  <c r="D662" i="12"/>
  <c r="C662" i="12"/>
  <c r="D661" i="12"/>
  <c r="C661" i="12"/>
  <c r="D660" i="12"/>
  <c r="C660" i="12"/>
  <c r="D659" i="12"/>
  <c r="C659" i="12"/>
  <c r="D658" i="12"/>
  <c r="C658" i="12"/>
  <c r="D657" i="12"/>
  <c r="C657" i="12"/>
  <c r="D656" i="12"/>
  <c r="C656" i="12"/>
  <c r="D655" i="12"/>
  <c r="C655" i="12"/>
  <c r="D654" i="12"/>
  <c r="C654" i="12"/>
  <c r="D653" i="12"/>
  <c r="C653" i="12"/>
  <c r="D652" i="12"/>
  <c r="C652" i="12"/>
  <c r="D651" i="12"/>
  <c r="C651" i="12"/>
  <c r="D650" i="12"/>
  <c r="C650" i="12"/>
  <c r="D649" i="12"/>
  <c r="C649" i="12"/>
  <c r="D648" i="12"/>
  <c r="C648" i="12"/>
  <c r="D647" i="12"/>
  <c r="C647" i="12"/>
  <c r="D646" i="12"/>
  <c r="C646" i="12"/>
  <c r="D645" i="12"/>
  <c r="C645" i="12"/>
  <c r="D644" i="12"/>
  <c r="C644" i="12"/>
  <c r="D643" i="12"/>
  <c r="C643" i="12"/>
  <c r="D642" i="12"/>
  <c r="C642" i="12"/>
  <c r="D641" i="12"/>
  <c r="C641" i="12"/>
  <c r="D640" i="12"/>
  <c r="C640" i="12"/>
  <c r="D639" i="12"/>
  <c r="C639" i="12"/>
  <c r="D638" i="12"/>
  <c r="C638" i="12"/>
  <c r="D637" i="12"/>
  <c r="C637" i="12"/>
  <c r="D636" i="12"/>
  <c r="C636" i="12"/>
  <c r="D635" i="12"/>
  <c r="C635" i="12"/>
  <c r="D634" i="12"/>
  <c r="C634" i="12"/>
  <c r="D633" i="12"/>
  <c r="C633" i="12"/>
  <c r="D632" i="12"/>
  <c r="C632" i="12"/>
  <c r="D631" i="12"/>
  <c r="C631" i="12"/>
  <c r="D630" i="12"/>
  <c r="C630" i="12"/>
  <c r="D629" i="12"/>
  <c r="C629" i="12"/>
  <c r="D628" i="12"/>
  <c r="C628" i="12"/>
  <c r="D627" i="12"/>
  <c r="C627" i="12"/>
  <c r="D626" i="12"/>
  <c r="C626" i="12"/>
  <c r="D625" i="12"/>
  <c r="C625" i="12"/>
  <c r="D624" i="12"/>
  <c r="C624" i="12"/>
  <c r="D623" i="12"/>
  <c r="C623" i="12"/>
  <c r="D622" i="12"/>
  <c r="C622" i="12"/>
  <c r="D621" i="12"/>
  <c r="C621" i="12"/>
  <c r="D620" i="12"/>
  <c r="C620" i="12"/>
  <c r="D619" i="12"/>
  <c r="C619" i="12"/>
  <c r="D618" i="12"/>
  <c r="C618" i="12"/>
  <c r="D617" i="12"/>
  <c r="C617" i="12"/>
  <c r="D616" i="12"/>
  <c r="C616" i="12"/>
  <c r="D615" i="12"/>
  <c r="C615" i="12"/>
  <c r="D614" i="12"/>
  <c r="C614" i="12"/>
  <c r="D613" i="12"/>
  <c r="C613" i="12"/>
  <c r="D612" i="12"/>
  <c r="C612" i="12"/>
  <c r="D611" i="12"/>
  <c r="C611" i="12"/>
  <c r="D610" i="12"/>
  <c r="C610" i="12"/>
  <c r="D609" i="12"/>
  <c r="C609" i="12"/>
  <c r="D608" i="12"/>
  <c r="C608" i="12"/>
  <c r="D607" i="12"/>
  <c r="C607" i="12"/>
  <c r="D606" i="12"/>
  <c r="C606" i="12"/>
  <c r="D605" i="12"/>
  <c r="C605" i="12"/>
  <c r="D604" i="12"/>
  <c r="C604" i="12"/>
  <c r="D603" i="12"/>
  <c r="C603" i="12"/>
  <c r="D602" i="12"/>
  <c r="C602" i="12"/>
  <c r="D601" i="12"/>
  <c r="C601" i="12"/>
  <c r="D600" i="12"/>
  <c r="C600" i="12"/>
  <c r="D599" i="12"/>
  <c r="C599" i="12"/>
  <c r="D598" i="12"/>
  <c r="C598" i="12"/>
  <c r="D597" i="12"/>
  <c r="C597" i="12"/>
  <c r="D596" i="12"/>
  <c r="C596" i="12"/>
  <c r="D595" i="12"/>
  <c r="C595" i="12"/>
  <c r="D594" i="12"/>
  <c r="C594" i="12"/>
  <c r="D593" i="12"/>
  <c r="C593" i="12"/>
  <c r="D592" i="12"/>
  <c r="C592" i="12"/>
  <c r="D591" i="12"/>
  <c r="C591" i="12"/>
  <c r="D590" i="12"/>
  <c r="C590" i="12"/>
  <c r="D589" i="12"/>
  <c r="C589" i="12"/>
  <c r="D588" i="12"/>
  <c r="C588" i="12"/>
  <c r="D587" i="12"/>
  <c r="C587" i="12"/>
  <c r="D586" i="12"/>
  <c r="C586" i="12"/>
  <c r="D585" i="12"/>
  <c r="C585" i="12"/>
  <c r="D584" i="12"/>
  <c r="C584" i="12"/>
  <c r="D583" i="12"/>
  <c r="C583" i="12"/>
  <c r="D582" i="12"/>
  <c r="C582" i="12"/>
  <c r="D581" i="12"/>
  <c r="C581" i="12"/>
  <c r="D580" i="12"/>
  <c r="C580" i="12"/>
  <c r="D579" i="12"/>
  <c r="C579" i="12"/>
  <c r="D578" i="12"/>
  <c r="C578" i="12"/>
  <c r="D577" i="12"/>
  <c r="C577" i="12"/>
  <c r="D576" i="12"/>
  <c r="C576" i="12"/>
  <c r="D575" i="12"/>
  <c r="C575" i="12"/>
  <c r="D574" i="12"/>
  <c r="C574" i="12"/>
  <c r="D573" i="12"/>
  <c r="C573" i="12"/>
  <c r="D572" i="12"/>
  <c r="C572" i="12"/>
  <c r="D571" i="12"/>
  <c r="C571" i="12"/>
  <c r="D570" i="12"/>
  <c r="C570" i="12"/>
  <c r="D569" i="12"/>
  <c r="C569" i="12"/>
  <c r="D568" i="12"/>
  <c r="C568" i="12"/>
  <c r="D567" i="12"/>
  <c r="C567" i="12"/>
  <c r="D566" i="12"/>
  <c r="C566" i="12"/>
  <c r="D565" i="12"/>
  <c r="C565" i="12"/>
  <c r="D564" i="12"/>
  <c r="C564" i="12"/>
  <c r="D563" i="12"/>
  <c r="C563" i="12"/>
  <c r="D562" i="12"/>
  <c r="C562" i="12"/>
  <c r="D561" i="12"/>
  <c r="C561" i="12"/>
  <c r="D560" i="12"/>
  <c r="C560" i="12"/>
  <c r="D559" i="12"/>
  <c r="C559" i="12"/>
  <c r="D558" i="12"/>
  <c r="C558" i="12"/>
  <c r="D557" i="12"/>
  <c r="C557" i="12"/>
  <c r="D556" i="12"/>
  <c r="C556" i="12"/>
  <c r="D555" i="12"/>
  <c r="C555" i="12"/>
  <c r="D554" i="12"/>
  <c r="C554" i="12"/>
  <c r="D553" i="12"/>
  <c r="C553" i="12"/>
  <c r="D552" i="12"/>
  <c r="C552" i="12"/>
  <c r="D551" i="12"/>
  <c r="C551" i="12"/>
  <c r="D550" i="12"/>
  <c r="C550" i="12"/>
  <c r="D549" i="12"/>
  <c r="C549" i="12"/>
  <c r="D548" i="12"/>
  <c r="C548" i="12"/>
  <c r="D547" i="12"/>
  <c r="C547" i="12"/>
  <c r="D546" i="12"/>
  <c r="C546" i="12"/>
  <c r="D545" i="12"/>
  <c r="C545" i="12"/>
  <c r="D544" i="12"/>
  <c r="C544" i="12"/>
  <c r="D543" i="12"/>
  <c r="C543" i="12"/>
  <c r="D542" i="12"/>
  <c r="C542" i="12"/>
  <c r="D541" i="12"/>
  <c r="C541" i="12"/>
  <c r="D540" i="12"/>
  <c r="C540" i="12"/>
  <c r="D539" i="12"/>
  <c r="C539" i="12"/>
  <c r="D538" i="12"/>
  <c r="C538" i="12"/>
  <c r="D537" i="12"/>
  <c r="C537" i="12"/>
  <c r="D536" i="12"/>
  <c r="C536" i="12"/>
  <c r="D535" i="12"/>
  <c r="C535" i="12"/>
  <c r="D534" i="12"/>
  <c r="C534" i="12"/>
  <c r="D533" i="12"/>
  <c r="C533" i="12"/>
  <c r="D532" i="12"/>
  <c r="C532" i="12"/>
  <c r="D531" i="12"/>
  <c r="C531" i="12"/>
  <c r="D530" i="12"/>
  <c r="C530" i="12"/>
  <c r="D529" i="12"/>
  <c r="C529" i="12"/>
  <c r="D528" i="12"/>
  <c r="C528" i="12"/>
  <c r="D527" i="12"/>
  <c r="C527" i="12"/>
  <c r="D526" i="12"/>
  <c r="C526" i="12"/>
  <c r="D525" i="12"/>
  <c r="C525" i="12"/>
  <c r="D524" i="12"/>
  <c r="C524" i="12"/>
  <c r="D523" i="12"/>
  <c r="C523" i="12"/>
  <c r="D522" i="12"/>
  <c r="C522" i="12"/>
  <c r="D521" i="12"/>
  <c r="C521" i="12"/>
  <c r="D520" i="12"/>
  <c r="C520" i="12"/>
  <c r="D519" i="12"/>
  <c r="C519" i="12"/>
  <c r="D518" i="12"/>
  <c r="C518" i="12"/>
  <c r="D517" i="12"/>
  <c r="C517" i="12"/>
  <c r="D516" i="12"/>
  <c r="C516" i="12"/>
  <c r="D515" i="12"/>
  <c r="C515" i="12"/>
  <c r="D514" i="12"/>
  <c r="C514" i="12"/>
  <c r="D513" i="12"/>
  <c r="C513" i="12"/>
  <c r="D512" i="12"/>
  <c r="C512" i="12"/>
  <c r="D511" i="12"/>
  <c r="C511" i="12"/>
  <c r="D510" i="12"/>
  <c r="C510" i="12"/>
  <c r="D509" i="12"/>
  <c r="C509" i="12"/>
  <c r="D508" i="12"/>
  <c r="C508" i="12"/>
  <c r="D507" i="12"/>
  <c r="C507" i="12"/>
  <c r="D506" i="12"/>
  <c r="C506" i="12"/>
  <c r="D505" i="12"/>
  <c r="C505" i="12"/>
  <c r="D504" i="12"/>
  <c r="C504" i="12"/>
  <c r="D503" i="12"/>
  <c r="C503" i="12"/>
  <c r="D502" i="12"/>
  <c r="C502" i="12"/>
  <c r="D501" i="12"/>
  <c r="C501" i="12"/>
  <c r="D500" i="12"/>
  <c r="C500" i="12"/>
  <c r="D499" i="12"/>
  <c r="C499" i="12"/>
  <c r="D498" i="12"/>
  <c r="C498" i="12"/>
  <c r="D497" i="12"/>
  <c r="C497" i="12"/>
  <c r="D496" i="12"/>
  <c r="C496" i="12"/>
  <c r="D495" i="12"/>
  <c r="C495" i="12"/>
  <c r="D494" i="12"/>
  <c r="C494" i="12"/>
  <c r="D493" i="12"/>
  <c r="C493" i="12"/>
  <c r="D492" i="12"/>
  <c r="C492" i="12"/>
  <c r="D491" i="12"/>
  <c r="C491" i="12"/>
  <c r="D490" i="12"/>
  <c r="C490" i="12"/>
  <c r="D489" i="12"/>
  <c r="C489" i="12"/>
  <c r="D488" i="12"/>
  <c r="C488" i="12"/>
  <c r="D487" i="12"/>
  <c r="C487" i="12"/>
  <c r="D486" i="12"/>
  <c r="C486" i="12"/>
  <c r="D485" i="12"/>
  <c r="C485" i="12"/>
  <c r="D484" i="12"/>
  <c r="C484" i="12"/>
  <c r="D483" i="12"/>
  <c r="C483" i="12"/>
  <c r="D482" i="12"/>
  <c r="C482" i="12"/>
  <c r="D481" i="12"/>
  <c r="C481" i="12"/>
  <c r="D480" i="12"/>
  <c r="C480" i="12"/>
  <c r="D479" i="12"/>
  <c r="C479" i="12"/>
  <c r="D478" i="12"/>
  <c r="C478" i="12"/>
  <c r="D477" i="12"/>
  <c r="C477" i="12"/>
  <c r="D476" i="12"/>
  <c r="C476" i="12"/>
  <c r="D475" i="12"/>
  <c r="C475" i="12"/>
  <c r="D474" i="12"/>
  <c r="C474" i="12"/>
  <c r="D473" i="12"/>
  <c r="C473" i="12"/>
  <c r="D472" i="12"/>
  <c r="C472" i="12"/>
  <c r="D471" i="12"/>
  <c r="C471" i="12"/>
  <c r="D470" i="12"/>
  <c r="C470" i="12"/>
  <c r="D469" i="12"/>
  <c r="C469" i="12"/>
  <c r="D468" i="12"/>
  <c r="C468" i="12" s="1"/>
  <c r="D467" i="12"/>
  <c r="C467" i="12"/>
  <c r="D466" i="12"/>
  <c r="C466" i="12"/>
  <c r="D465" i="12"/>
  <c r="C465" i="12" s="1"/>
  <c r="D464" i="12"/>
  <c r="C464" i="12"/>
  <c r="D463" i="12"/>
  <c r="C463" i="12"/>
  <c r="D462" i="12"/>
  <c r="C462" i="12" s="1"/>
  <c r="D461" i="12"/>
  <c r="C461" i="12"/>
  <c r="D460" i="12"/>
  <c r="C460" i="12"/>
  <c r="D459" i="12"/>
  <c r="C459" i="12" s="1"/>
  <c r="D458" i="12"/>
  <c r="C458" i="12"/>
  <c r="D457" i="12"/>
  <c r="C457" i="12"/>
  <c r="D456" i="12"/>
  <c r="C456" i="12" s="1"/>
  <c r="D455" i="12"/>
  <c r="C455" i="12"/>
  <c r="D454" i="12"/>
  <c r="C454" i="12"/>
  <c r="D453" i="12"/>
  <c r="C453" i="12" s="1"/>
  <c r="D452" i="12"/>
  <c r="C452" i="12"/>
  <c r="D451" i="12"/>
  <c r="C451" i="12"/>
  <c r="D450" i="12"/>
  <c r="C450" i="12" s="1"/>
  <c r="D449" i="12"/>
  <c r="C449" i="12"/>
  <c r="D448" i="12"/>
  <c r="C448" i="12"/>
  <c r="D447" i="12"/>
  <c r="C447" i="12" s="1"/>
  <c r="D446" i="12"/>
  <c r="C446" i="12"/>
  <c r="D445" i="12"/>
  <c r="C445" i="12"/>
  <c r="D444" i="12"/>
  <c r="C444" i="12" s="1"/>
  <c r="D443" i="12"/>
  <c r="C443" i="12"/>
  <c r="D442" i="12"/>
  <c r="C442" i="12"/>
  <c r="D441" i="12"/>
  <c r="C441" i="12" s="1"/>
  <c r="D440" i="12"/>
  <c r="C440" i="12"/>
  <c r="D439" i="12"/>
  <c r="C439" i="12"/>
  <c r="D438" i="12"/>
  <c r="C438" i="12" s="1"/>
  <c r="D437" i="12"/>
  <c r="C437" i="12"/>
  <c r="D436" i="12"/>
  <c r="C436" i="12"/>
  <c r="D435" i="12"/>
  <c r="C435" i="12" s="1"/>
  <c r="D434" i="12"/>
  <c r="C434" i="12"/>
  <c r="D433" i="12"/>
  <c r="C433" i="12"/>
  <c r="D432" i="12"/>
  <c r="C432" i="12" s="1"/>
  <c r="D431" i="12"/>
  <c r="C431" i="12"/>
  <c r="D430" i="12"/>
  <c r="C430" i="12"/>
  <c r="D429" i="12"/>
  <c r="C429" i="12" s="1"/>
  <c r="D428" i="12"/>
  <c r="C428" i="12"/>
  <c r="D427" i="12"/>
  <c r="C427" i="12"/>
  <c r="D426" i="12"/>
  <c r="C426" i="12" s="1"/>
  <c r="D425" i="12"/>
  <c r="C425" i="12"/>
  <c r="D424" i="12"/>
  <c r="C424" i="12"/>
  <c r="D423" i="12"/>
  <c r="C423" i="12" s="1"/>
  <c r="D422" i="12"/>
  <c r="C422" i="12"/>
  <c r="D421" i="12"/>
  <c r="C421" i="12"/>
  <c r="D420" i="12"/>
  <c r="C420" i="12" s="1"/>
  <c r="D419" i="12"/>
  <c r="C419" i="12"/>
  <c r="D418" i="12"/>
  <c r="C418" i="12"/>
  <c r="D417" i="12"/>
  <c r="C417" i="12" s="1"/>
  <c r="D416" i="12"/>
  <c r="C416" i="12"/>
  <c r="D415" i="12"/>
  <c r="C415" i="12"/>
  <c r="D414" i="12"/>
  <c r="C414" i="12" s="1"/>
  <c r="D413" i="12"/>
  <c r="C413" i="12"/>
  <c r="D412" i="12"/>
  <c r="C412" i="12"/>
  <c r="D411" i="12"/>
  <c r="C411" i="12" s="1"/>
  <c r="D410" i="12"/>
  <c r="C410" i="12"/>
  <c r="D409" i="12"/>
  <c r="C409" i="12"/>
  <c r="D408" i="12"/>
  <c r="C408" i="12" s="1"/>
  <c r="D407" i="12"/>
  <c r="C407" i="12"/>
  <c r="D406" i="12"/>
  <c r="C406" i="12"/>
  <c r="D405" i="12"/>
  <c r="C405" i="12" s="1"/>
  <c r="D404" i="12"/>
  <c r="C404" i="12"/>
  <c r="D403" i="12"/>
  <c r="C403" i="12"/>
  <c r="D402" i="12"/>
  <c r="C402" i="12" s="1"/>
  <c r="D401" i="12"/>
  <c r="C401" i="12"/>
  <c r="D400" i="12"/>
  <c r="C400" i="12"/>
  <c r="D399" i="12"/>
  <c r="C399" i="12" s="1"/>
  <c r="D398" i="12"/>
  <c r="C398" i="12"/>
  <c r="D397" i="12"/>
  <c r="C397" i="12"/>
  <c r="D396" i="12"/>
  <c r="C396" i="12" s="1"/>
  <c r="D395" i="12"/>
  <c r="C395" i="12"/>
  <c r="D394" i="12"/>
  <c r="C394" i="12"/>
  <c r="D393" i="12"/>
  <c r="C393" i="12" s="1"/>
  <c r="D392" i="12"/>
  <c r="C392" i="12"/>
  <c r="D391" i="12"/>
  <c r="C391" i="12"/>
  <c r="D390" i="12"/>
  <c r="C390" i="12" s="1"/>
  <c r="D389" i="12"/>
  <c r="C389" i="12"/>
  <c r="D388" i="12"/>
  <c r="C388" i="12"/>
  <c r="D387" i="12"/>
  <c r="C387" i="12" s="1"/>
  <c r="D386" i="12"/>
  <c r="C386" i="12"/>
  <c r="D385" i="12"/>
  <c r="C385" i="12"/>
  <c r="D384" i="12"/>
  <c r="C384" i="12" s="1"/>
  <c r="D383" i="12"/>
  <c r="C383" i="12"/>
  <c r="D382" i="12"/>
  <c r="C382" i="12"/>
  <c r="D381" i="12"/>
  <c r="C381" i="12" s="1"/>
  <c r="D380" i="12"/>
  <c r="C380" i="12"/>
  <c r="D379" i="12"/>
  <c r="C379" i="12"/>
  <c r="D378" i="12"/>
  <c r="C378" i="12" s="1"/>
  <c r="D377" i="12"/>
  <c r="C377" i="12"/>
  <c r="D376" i="12"/>
  <c r="C376" i="12"/>
  <c r="D375" i="12"/>
  <c r="C375" i="12" s="1"/>
  <c r="D374" i="12"/>
  <c r="C374" i="12"/>
  <c r="D373" i="12"/>
  <c r="C373" i="12"/>
  <c r="D372" i="12"/>
  <c r="C372" i="12" s="1"/>
  <c r="D371" i="12"/>
  <c r="C371" i="12"/>
  <c r="D370" i="12"/>
  <c r="C370" i="12"/>
  <c r="D369" i="12"/>
  <c r="C369" i="12" s="1"/>
  <c r="D368" i="12"/>
  <c r="C368" i="12"/>
  <c r="D367" i="12"/>
  <c r="C367" i="12"/>
  <c r="D366" i="12"/>
  <c r="C366" i="12" s="1"/>
  <c r="D365" i="12"/>
  <c r="C365" i="12"/>
  <c r="D364" i="12"/>
  <c r="C364" i="12"/>
  <c r="D363" i="12"/>
  <c r="C363" i="12" s="1"/>
  <c r="D362" i="12"/>
  <c r="C362" i="12"/>
  <c r="D361" i="12"/>
  <c r="C361" i="12"/>
  <c r="D360" i="12"/>
  <c r="C360" i="12" s="1"/>
  <c r="D359" i="12"/>
  <c r="C359" i="12"/>
  <c r="D358" i="12"/>
  <c r="C358" i="12"/>
  <c r="D357" i="12"/>
  <c r="C357" i="12" s="1"/>
  <c r="D356" i="12"/>
  <c r="C356" i="12"/>
  <c r="D355" i="12"/>
  <c r="C355" i="12"/>
  <c r="D354" i="12"/>
  <c r="C354" i="12" s="1"/>
  <c r="D353" i="12"/>
  <c r="C353" i="12"/>
  <c r="D352" i="12"/>
  <c r="C352" i="12"/>
  <c r="D351" i="12"/>
  <c r="C351" i="12" s="1"/>
  <c r="D350" i="12"/>
  <c r="C350" i="12"/>
  <c r="D349" i="12"/>
  <c r="C349" i="12"/>
  <c r="D348" i="12"/>
  <c r="C348" i="12" s="1"/>
  <c r="D347" i="12"/>
  <c r="C347" i="12"/>
  <c r="D346" i="12"/>
  <c r="C346" i="12"/>
  <c r="D345" i="12"/>
  <c r="C345" i="12" s="1"/>
  <c r="D344" i="12"/>
  <c r="C344" i="12"/>
  <c r="D343" i="12"/>
  <c r="C343" i="12"/>
  <c r="D342" i="12"/>
  <c r="C342" i="12" s="1"/>
  <c r="D341" i="12"/>
  <c r="C341" i="12"/>
  <c r="D340" i="12"/>
  <c r="C340" i="12"/>
  <c r="D339" i="12"/>
  <c r="C339" i="12" s="1"/>
  <c r="D338" i="12"/>
  <c r="C338" i="12"/>
  <c r="D337" i="12"/>
  <c r="C337" i="12"/>
  <c r="D336" i="12"/>
  <c r="C336" i="12" s="1"/>
  <c r="D335" i="12"/>
  <c r="C335" i="12"/>
  <c r="D334" i="12"/>
  <c r="C334" i="12"/>
  <c r="D333" i="12"/>
  <c r="C333" i="12" s="1"/>
  <c r="D332" i="12"/>
  <c r="C332" i="12"/>
  <c r="D331" i="12"/>
  <c r="C331" i="12"/>
  <c r="D330" i="12"/>
  <c r="C330" i="12" s="1"/>
  <c r="D329" i="12"/>
  <c r="C329" i="12"/>
  <c r="D328" i="12"/>
  <c r="C328" i="12"/>
  <c r="D327" i="12"/>
  <c r="C327" i="12" s="1"/>
  <c r="D326" i="12"/>
  <c r="C326" i="12"/>
  <c r="D325" i="12"/>
  <c r="C325" i="12"/>
  <c r="D324" i="12"/>
  <c r="C324" i="12" s="1"/>
  <c r="D323" i="12"/>
  <c r="C323" i="12"/>
  <c r="D322" i="12"/>
  <c r="C322" i="12"/>
  <c r="D321" i="12"/>
  <c r="C321" i="12" s="1"/>
  <c r="D320" i="12"/>
  <c r="C320" i="12"/>
  <c r="D319" i="12"/>
  <c r="C319" i="12"/>
  <c r="D318" i="12"/>
  <c r="C318" i="12" s="1"/>
  <c r="D317" i="12"/>
  <c r="C317" i="12"/>
  <c r="D316" i="12"/>
  <c r="C316" i="12"/>
  <c r="D315" i="12"/>
  <c r="C315" i="12" s="1"/>
  <c r="D314" i="12"/>
  <c r="C314" i="12"/>
  <c r="D313" i="12"/>
  <c r="C313" i="12"/>
  <c r="D312" i="12"/>
  <c r="C312" i="12" s="1"/>
  <c r="D311" i="12"/>
  <c r="C311" i="12"/>
  <c r="D310" i="12"/>
  <c r="C310" i="12"/>
  <c r="D309" i="12"/>
  <c r="C309" i="12" s="1"/>
  <c r="D308" i="12"/>
  <c r="C308" i="12"/>
  <c r="D307" i="12"/>
  <c r="C307" i="12"/>
  <c r="D306" i="12"/>
  <c r="C306" i="12" s="1"/>
  <c r="D305" i="12"/>
  <c r="C305" i="12"/>
  <c r="D304" i="12"/>
  <c r="C304" i="12"/>
  <c r="D303" i="12"/>
  <c r="C303" i="12" s="1"/>
  <c r="D302" i="12"/>
  <c r="C302" i="12"/>
  <c r="D301" i="12"/>
  <c r="C301" i="12"/>
  <c r="D300" i="12"/>
  <c r="C300" i="12" s="1"/>
  <c r="D299" i="12"/>
  <c r="C299" i="12"/>
  <c r="D298" i="12"/>
  <c r="C298" i="12"/>
  <c r="D297" i="12"/>
  <c r="C297" i="12" s="1"/>
  <c r="D296" i="12"/>
  <c r="C296" i="12" s="1"/>
  <c r="D295" i="12"/>
  <c r="C295" i="12" s="1"/>
  <c r="D294" i="12"/>
  <c r="C294" i="12" s="1"/>
  <c r="D293" i="12"/>
  <c r="C293" i="12"/>
  <c r="D292" i="12"/>
  <c r="C292" i="12" s="1"/>
  <c r="D291" i="12"/>
  <c r="C291" i="12" s="1"/>
  <c r="D290" i="12"/>
  <c r="C290" i="12"/>
  <c r="D289" i="12"/>
  <c r="C289" i="12" s="1"/>
  <c r="D288" i="12"/>
  <c r="C288" i="12" s="1"/>
  <c r="D287" i="12"/>
  <c r="C287" i="12" s="1"/>
  <c r="Z61" i="37" s="1"/>
  <c r="AB61" i="37" s="1"/>
  <c r="D286" i="12"/>
  <c r="C286" i="12"/>
  <c r="Z38" i="37" s="1"/>
  <c r="AB38" i="37" s="1"/>
  <c r="D285" i="12"/>
  <c r="C285" i="12" s="1"/>
  <c r="D284" i="12"/>
  <c r="C284" i="12"/>
  <c r="D283" i="12"/>
  <c r="C283" i="12"/>
  <c r="D282" i="12"/>
  <c r="C282" i="12" s="1"/>
  <c r="D281" i="12"/>
  <c r="C281" i="12"/>
  <c r="D280" i="12"/>
  <c r="C280" i="12"/>
  <c r="D279" i="12"/>
  <c r="C279" i="12" s="1"/>
  <c r="D278" i="12"/>
  <c r="C278" i="12"/>
  <c r="D277" i="12"/>
  <c r="C277" i="12"/>
  <c r="D276" i="12"/>
  <c r="C276" i="12" s="1"/>
  <c r="D275" i="12"/>
  <c r="C275" i="12"/>
  <c r="D274" i="12"/>
  <c r="C274" i="12"/>
  <c r="D273" i="12"/>
  <c r="C273" i="12" s="1"/>
  <c r="D272" i="12"/>
  <c r="C272" i="12"/>
  <c r="D271" i="12"/>
  <c r="C271" i="12"/>
  <c r="D270" i="12"/>
  <c r="C270" i="12" s="1"/>
  <c r="D269" i="12"/>
  <c r="C269" i="12"/>
  <c r="D268" i="12"/>
  <c r="C268" i="12"/>
  <c r="D267" i="12"/>
  <c r="C267" i="12" s="1"/>
  <c r="D266" i="12"/>
  <c r="C266" i="12"/>
  <c r="D265" i="12"/>
  <c r="C265" i="12"/>
  <c r="D264" i="12"/>
  <c r="C264" i="12" s="1"/>
  <c r="D263" i="12"/>
  <c r="C263" i="12"/>
  <c r="D262" i="12"/>
  <c r="C262" i="12"/>
  <c r="D261" i="12"/>
  <c r="C261" i="12" s="1"/>
  <c r="D260" i="12"/>
  <c r="C260" i="12"/>
  <c r="D259" i="12"/>
  <c r="C259" i="12"/>
  <c r="D258" i="12"/>
  <c r="C258" i="12" s="1"/>
  <c r="D257" i="12"/>
  <c r="C257" i="12"/>
  <c r="D256" i="12"/>
  <c r="C256" i="12"/>
  <c r="D255" i="12"/>
  <c r="C255" i="12" s="1"/>
  <c r="D254" i="12"/>
  <c r="C254" i="12"/>
  <c r="D253" i="12"/>
  <c r="C253" i="12"/>
  <c r="D252" i="12"/>
  <c r="C252" i="12" s="1"/>
  <c r="D251" i="12"/>
  <c r="C251" i="12"/>
  <c r="D250" i="12"/>
  <c r="C250" i="12"/>
  <c r="D249" i="12"/>
  <c r="C249" i="12" s="1"/>
  <c r="D248" i="12"/>
  <c r="C248" i="12"/>
  <c r="D247" i="12"/>
  <c r="C247" i="12"/>
  <c r="D246" i="12"/>
  <c r="C246" i="12" s="1"/>
  <c r="D245" i="12"/>
  <c r="C245" i="12"/>
  <c r="D244" i="12"/>
  <c r="C244" i="12"/>
  <c r="D243" i="12"/>
  <c r="C243" i="12" s="1"/>
  <c r="D242" i="12"/>
  <c r="C242" i="12"/>
  <c r="D241" i="12"/>
  <c r="C241" i="12"/>
  <c r="D240" i="12"/>
  <c r="C240" i="12" s="1"/>
  <c r="D239" i="12"/>
  <c r="C239" i="12"/>
  <c r="D238" i="12"/>
  <c r="C238" i="12"/>
  <c r="D237" i="12"/>
  <c r="C237" i="12" s="1"/>
  <c r="D236" i="12"/>
  <c r="C236" i="12"/>
  <c r="D235" i="12"/>
  <c r="C235" i="12"/>
  <c r="D234" i="12"/>
  <c r="C234" i="12" s="1"/>
  <c r="D233" i="12"/>
  <c r="C233" i="12"/>
  <c r="D232" i="12"/>
  <c r="C232" i="12"/>
  <c r="D231" i="12"/>
  <c r="C231" i="12" s="1"/>
  <c r="D230" i="12"/>
  <c r="C230" i="12"/>
  <c r="D229" i="12"/>
  <c r="C229" i="12"/>
  <c r="D228" i="12"/>
  <c r="C228" i="12" s="1"/>
  <c r="D227" i="12"/>
  <c r="C227" i="12"/>
  <c r="D226" i="12"/>
  <c r="C226" i="12"/>
  <c r="D225" i="12"/>
  <c r="C225" i="12" s="1"/>
  <c r="D224" i="12"/>
  <c r="C224" i="12"/>
  <c r="D223" i="12"/>
  <c r="C223" i="12"/>
  <c r="D222" i="12"/>
  <c r="C222" i="12" s="1"/>
  <c r="D221" i="12"/>
  <c r="C221" i="12"/>
  <c r="D220" i="12"/>
  <c r="C220" i="12"/>
  <c r="D219" i="12"/>
  <c r="C219" i="12" s="1"/>
  <c r="D218" i="12"/>
  <c r="C218" i="12"/>
  <c r="D217" i="12"/>
  <c r="C217" i="12"/>
  <c r="D216" i="12"/>
  <c r="C216" i="12" s="1"/>
  <c r="D215" i="12"/>
  <c r="C215" i="12"/>
  <c r="D214" i="12"/>
  <c r="C214" i="12"/>
  <c r="D213" i="12"/>
  <c r="C213" i="12"/>
  <c r="D212" i="12"/>
  <c r="C212" i="12"/>
  <c r="D211" i="12"/>
  <c r="C211" i="12"/>
  <c r="D210" i="12"/>
  <c r="C210" i="12"/>
  <c r="D209" i="12"/>
  <c r="C209" i="12"/>
  <c r="D208" i="12"/>
  <c r="C208" i="12"/>
  <c r="D207" i="12"/>
  <c r="C207" i="12"/>
  <c r="D206" i="12"/>
  <c r="C206" i="12"/>
  <c r="D205" i="12"/>
  <c r="C205" i="12"/>
  <c r="D204" i="12"/>
  <c r="C204" i="12"/>
  <c r="D203" i="12"/>
  <c r="C203" i="12"/>
  <c r="D202" i="12"/>
  <c r="C202" i="12"/>
  <c r="D201" i="12"/>
  <c r="C201" i="12"/>
  <c r="D200" i="12"/>
  <c r="C200" i="12"/>
  <c r="D199" i="12"/>
  <c r="C199" i="12"/>
  <c r="D198" i="12"/>
  <c r="C198" i="12"/>
  <c r="D197" i="12"/>
  <c r="C197" i="12"/>
  <c r="D196" i="12"/>
  <c r="C196" i="12"/>
  <c r="D195" i="12"/>
  <c r="C195" i="12"/>
  <c r="D194" i="12"/>
  <c r="C194" i="12"/>
  <c r="D193" i="12"/>
  <c r="C193" i="12"/>
  <c r="D192" i="12"/>
  <c r="C192" i="12"/>
  <c r="D191" i="12"/>
  <c r="C191" i="12"/>
  <c r="D190" i="12"/>
  <c r="C190" i="12"/>
  <c r="D189" i="12"/>
  <c r="C189" i="12"/>
  <c r="D188" i="12"/>
  <c r="C188" i="12"/>
  <c r="D187" i="12"/>
  <c r="C187" i="12"/>
  <c r="D186" i="12"/>
  <c r="C186" i="12"/>
  <c r="D185" i="12"/>
  <c r="C185" i="12"/>
  <c r="D184" i="12"/>
  <c r="C184" i="12"/>
  <c r="D183" i="12"/>
  <c r="C183" i="12"/>
  <c r="D182" i="12"/>
  <c r="C182" i="12"/>
  <c r="D181" i="12"/>
  <c r="C181" i="12"/>
  <c r="D180" i="12"/>
  <c r="C180" i="12"/>
  <c r="D179" i="12"/>
  <c r="C179" i="12"/>
  <c r="D178" i="12"/>
  <c r="C178" i="12"/>
  <c r="D177" i="12"/>
  <c r="C177" i="12"/>
  <c r="D176" i="12"/>
  <c r="C176" i="12"/>
  <c r="D175" i="12"/>
  <c r="C175" i="12"/>
  <c r="D174" i="12"/>
  <c r="C174" i="12"/>
  <c r="D173" i="12"/>
  <c r="C173" i="12"/>
  <c r="D172" i="12"/>
  <c r="C172" i="12"/>
  <c r="D171" i="12"/>
  <c r="C171" i="12"/>
  <c r="D170" i="12"/>
  <c r="C170" i="12"/>
  <c r="D169" i="12"/>
  <c r="C169" i="12"/>
  <c r="D168" i="12"/>
  <c r="C168" i="12"/>
  <c r="D167" i="12"/>
  <c r="C167" i="12"/>
  <c r="D166" i="12"/>
  <c r="C166" i="12"/>
  <c r="D165" i="12"/>
  <c r="C165" i="12"/>
  <c r="D164" i="12"/>
  <c r="C164" i="12"/>
  <c r="D163" i="12"/>
  <c r="C163" i="12"/>
  <c r="D162" i="12"/>
  <c r="C162" i="12"/>
  <c r="D161" i="12"/>
  <c r="C161" i="12"/>
  <c r="D160" i="12"/>
  <c r="C160" i="12"/>
  <c r="D159" i="12"/>
  <c r="C159" i="12"/>
  <c r="D158" i="12"/>
  <c r="C158" i="12"/>
  <c r="D157" i="12"/>
  <c r="C157" i="12"/>
  <c r="D156" i="12"/>
  <c r="C156" i="12"/>
  <c r="D155" i="12"/>
  <c r="C155" i="12"/>
  <c r="D154" i="12"/>
  <c r="C154" i="12"/>
  <c r="D153" i="12"/>
  <c r="C153" i="12"/>
  <c r="D152" i="12"/>
  <c r="C152" i="12"/>
  <c r="D151" i="12"/>
  <c r="C151" i="12"/>
  <c r="D150" i="12"/>
  <c r="C150" i="12"/>
  <c r="D149" i="12"/>
  <c r="C149" i="12"/>
  <c r="D148" i="12"/>
  <c r="C148" i="12"/>
  <c r="D147" i="12"/>
  <c r="C147" i="12"/>
  <c r="D146" i="12"/>
  <c r="C146" i="12"/>
  <c r="D145" i="12"/>
  <c r="C145" i="12"/>
  <c r="D144" i="12"/>
  <c r="C144" i="12"/>
  <c r="D143" i="12"/>
  <c r="C143" i="12"/>
  <c r="D142" i="12"/>
  <c r="C142" i="12"/>
  <c r="D141" i="12"/>
  <c r="C141" i="12"/>
  <c r="D140" i="12"/>
  <c r="C140" i="12"/>
  <c r="D139" i="12"/>
  <c r="C139" i="12"/>
  <c r="D138" i="12"/>
  <c r="C138" i="12"/>
  <c r="D137" i="12"/>
  <c r="C137" i="12"/>
  <c r="D136" i="12"/>
  <c r="C136" i="12"/>
  <c r="D135" i="12"/>
  <c r="C135" i="12"/>
  <c r="D134" i="12"/>
  <c r="C134" i="12"/>
  <c r="D133" i="12"/>
  <c r="C133" i="12"/>
  <c r="D132" i="12"/>
  <c r="C132" i="12"/>
  <c r="D131" i="12"/>
  <c r="C131" i="12"/>
  <c r="D130" i="12"/>
  <c r="C130" i="12"/>
  <c r="D129" i="12"/>
  <c r="C129" i="12"/>
  <c r="D128" i="12"/>
  <c r="C128" i="12"/>
  <c r="D127" i="12"/>
  <c r="C127" i="12"/>
  <c r="D126" i="12"/>
  <c r="C126" i="12"/>
  <c r="D125" i="12"/>
  <c r="C125" i="12"/>
  <c r="D124" i="12"/>
  <c r="C124" i="12"/>
  <c r="D123" i="12"/>
  <c r="C123" i="12"/>
  <c r="D122" i="12"/>
  <c r="C122" i="12"/>
  <c r="D121" i="12"/>
  <c r="C121" i="12"/>
  <c r="D120" i="12"/>
  <c r="C120" i="12"/>
  <c r="D119" i="12"/>
  <c r="C119" i="12"/>
  <c r="D118" i="12"/>
  <c r="C118" i="12"/>
  <c r="D117" i="12"/>
  <c r="C117" i="12"/>
  <c r="D116" i="12"/>
  <c r="C116" i="12"/>
  <c r="D115" i="12"/>
  <c r="C115" i="12"/>
  <c r="D114" i="12"/>
  <c r="C114" i="12"/>
  <c r="D113" i="12"/>
  <c r="C113" i="12"/>
  <c r="D112" i="12"/>
  <c r="C112" i="12"/>
  <c r="D111" i="12"/>
  <c r="C111" i="12"/>
  <c r="D110" i="12"/>
  <c r="C110" i="12"/>
  <c r="D109" i="12"/>
  <c r="C109" i="12"/>
  <c r="D108" i="12"/>
  <c r="C108" i="12"/>
  <c r="D107" i="12"/>
  <c r="C107" i="12"/>
  <c r="D106" i="12"/>
  <c r="C106" i="12"/>
  <c r="D105" i="12"/>
  <c r="C105" i="12"/>
  <c r="D104" i="12"/>
  <c r="C104" i="12"/>
  <c r="D103" i="12"/>
  <c r="C103" i="12"/>
  <c r="D102" i="12"/>
  <c r="C102" i="12"/>
  <c r="D101" i="12"/>
  <c r="C101" i="12"/>
  <c r="D100" i="12"/>
  <c r="C100" i="12"/>
  <c r="D99" i="12"/>
  <c r="C99" i="12"/>
  <c r="D98" i="12"/>
  <c r="C98" i="12"/>
  <c r="D97" i="12"/>
  <c r="C97" i="12"/>
  <c r="D96" i="12"/>
  <c r="C96" i="12"/>
  <c r="D95" i="12"/>
  <c r="C95" i="12"/>
  <c r="D94" i="12"/>
  <c r="C94" i="12"/>
  <c r="D93" i="12"/>
  <c r="C93" i="12"/>
  <c r="D92" i="12"/>
  <c r="C92" i="12"/>
  <c r="D91" i="12"/>
  <c r="C91" i="12"/>
  <c r="D90" i="12"/>
  <c r="C90" i="12"/>
  <c r="D89" i="12"/>
  <c r="C89" i="12"/>
  <c r="D88" i="12"/>
  <c r="C88" i="12"/>
  <c r="D87" i="12"/>
  <c r="C87" i="12"/>
  <c r="D86" i="12"/>
  <c r="C86" i="12"/>
  <c r="D85" i="12"/>
  <c r="C85" i="12"/>
  <c r="D84" i="12"/>
  <c r="C84" i="12"/>
  <c r="D83" i="12"/>
  <c r="C83" i="12"/>
  <c r="D82" i="12"/>
  <c r="C82" i="12"/>
  <c r="D81" i="12"/>
  <c r="C81" i="12"/>
  <c r="D80" i="12"/>
  <c r="C80" i="12"/>
  <c r="D79" i="12"/>
  <c r="C79" i="12"/>
  <c r="D78" i="12"/>
  <c r="C78" i="12"/>
  <c r="D77" i="12"/>
  <c r="C77" i="12"/>
  <c r="D76" i="12"/>
  <c r="C76" i="12"/>
  <c r="D75" i="12"/>
  <c r="C75" i="12"/>
  <c r="D74" i="12"/>
  <c r="C74" i="12"/>
  <c r="D73" i="12"/>
  <c r="C73" i="12"/>
  <c r="D72" i="12"/>
  <c r="C72" i="12"/>
  <c r="D71" i="12"/>
  <c r="C71" i="12"/>
  <c r="D70" i="12"/>
  <c r="C70" i="12"/>
  <c r="D69" i="12"/>
  <c r="C69" i="12"/>
  <c r="D68" i="12"/>
  <c r="C68" i="12"/>
  <c r="D67" i="12"/>
  <c r="C67" i="12"/>
  <c r="D66" i="12"/>
  <c r="C66" i="12"/>
  <c r="D65" i="12"/>
  <c r="C65" i="12"/>
  <c r="D64" i="12"/>
  <c r="C64" i="12"/>
  <c r="D63" i="12"/>
  <c r="C63" i="12" s="1"/>
  <c r="Z59" i="37" s="1"/>
  <c r="AB59" i="37" s="1"/>
  <c r="D62" i="12"/>
  <c r="C62" i="12"/>
  <c r="D61" i="12"/>
  <c r="C61" i="12"/>
  <c r="D60" i="12"/>
  <c r="C60" i="12"/>
  <c r="D59" i="12"/>
  <c r="C59" i="12"/>
  <c r="D58" i="12"/>
  <c r="C58" i="12"/>
  <c r="D57" i="12"/>
  <c r="C57" i="12"/>
  <c r="D56" i="12"/>
  <c r="C56" i="12"/>
  <c r="D55" i="12"/>
  <c r="C55" i="12"/>
  <c r="D54" i="12"/>
  <c r="C54" i="12"/>
  <c r="D53" i="12"/>
  <c r="C53" i="12"/>
  <c r="D52" i="12"/>
  <c r="C52" i="12"/>
  <c r="D51" i="12"/>
  <c r="C51" i="12"/>
  <c r="D50" i="12"/>
  <c r="C50" i="12"/>
  <c r="D49" i="12"/>
  <c r="C49" i="12"/>
  <c r="D48" i="12"/>
  <c r="C48" i="12"/>
  <c r="D47" i="12"/>
  <c r="C47" i="12"/>
  <c r="D46" i="12"/>
  <c r="C46" i="12"/>
  <c r="D45" i="12"/>
  <c r="C45" i="12"/>
  <c r="D44" i="12"/>
  <c r="C44" i="12"/>
  <c r="D43" i="12"/>
  <c r="C43" i="12"/>
  <c r="D42" i="12"/>
  <c r="C42" i="12"/>
  <c r="D41" i="12"/>
  <c r="C41" i="12"/>
  <c r="D40" i="12"/>
  <c r="C40" i="12"/>
  <c r="D39" i="12"/>
  <c r="C39" i="12"/>
  <c r="D38" i="12"/>
  <c r="C38" i="12"/>
  <c r="D37" i="12"/>
  <c r="C37" i="12"/>
  <c r="D36" i="12"/>
  <c r="C36" i="12"/>
  <c r="D35" i="12"/>
  <c r="C35" i="12"/>
  <c r="D34" i="12"/>
  <c r="C34" i="12"/>
  <c r="D33"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D4" i="12"/>
  <c r="C4" i="12"/>
  <c r="D3" i="12"/>
  <c r="C3" i="12"/>
  <c r="D2" i="12"/>
  <c r="C2" i="12"/>
  <c r="AA32" i="37"/>
  <c r="AA31" i="37"/>
  <c r="AD31" i="37" s="1"/>
  <c r="AA30" i="37"/>
  <c r="AA29" i="37"/>
  <c r="AA27" i="37"/>
  <c r="AA24" i="37"/>
  <c r="AA23" i="37"/>
  <c r="AA22" i="37"/>
  <c r="AA21" i="37"/>
  <c r="AA20" i="37"/>
  <c r="AA19" i="37"/>
  <c r="AA18" i="37"/>
  <c r="AA17" i="37"/>
  <c r="AA16" i="37"/>
  <c r="AA15" i="37"/>
  <c r="AA14" i="37"/>
  <c r="AA13" i="37"/>
  <c r="AA12" i="37"/>
  <c r="AA11" i="37"/>
  <c r="AA9" i="37"/>
  <c r="AA7" i="37"/>
  <c r="AA5" i="37"/>
  <c r="AA4" i="37"/>
  <c r="AA3" i="37"/>
  <c r="AA2" i="37"/>
  <c r="AF31" i="37"/>
  <c r="AT31" i="37" s="1"/>
  <c r="AE31" i="37"/>
  <c r="AC31" i="37"/>
  <c r="AB31" i="37"/>
  <c r="Z31" i="37"/>
  <c r="I31" i="37"/>
  <c r="H31" i="37"/>
  <c r="G31" i="37"/>
  <c r="F31" i="37"/>
  <c r="AS31" i="37" s="1"/>
  <c r="E31" i="37"/>
  <c r="AU31" i="37" s="1"/>
  <c r="A133" i="37" l="1"/>
  <c r="A132" i="17"/>
  <c r="A37" i="37"/>
  <c r="A36" i="17"/>
  <c r="A265" i="37"/>
  <c r="A264" i="17"/>
  <c r="A233" i="37"/>
  <c r="A232" i="17"/>
  <c r="A297" i="37"/>
  <c r="A296" i="17"/>
  <c r="A201" i="37"/>
  <c r="A200" i="17"/>
  <c r="A167" i="37"/>
  <c r="A166" i="17"/>
  <c r="A101" i="37"/>
  <c r="A100" i="17"/>
  <c r="Z276" i="37"/>
  <c r="AB276" i="37" s="1"/>
  <c r="Z245" i="37"/>
  <c r="Z254" i="37"/>
  <c r="AB254" i="37" s="1"/>
  <c r="Z223" i="37"/>
  <c r="AB223" i="37" s="1"/>
  <c r="Z265" i="37"/>
  <c r="AB265" i="37" s="1"/>
  <c r="Z234" i="37"/>
  <c r="Z215" i="37"/>
  <c r="AB215" i="37" s="1"/>
  <c r="Z184" i="37"/>
  <c r="AB184" i="37" s="1"/>
  <c r="Z153" i="37"/>
  <c r="Z83" i="37"/>
  <c r="Z114" i="37"/>
  <c r="AB114" i="37" s="1"/>
  <c r="Z86" i="37"/>
  <c r="AB86" i="37" s="1"/>
  <c r="Z55" i="37"/>
  <c r="Z85" i="37"/>
  <c r="AB85" i="37" s="1"/>
  <c r="Z54" i="37"/>
  <c r="Z76" i="37"/>
  <c r="AB76" i="37" s="1"/>
  <c r="Z45" i="37"/>
  <c r="Z73" i="37"/>
  <c r="AB73" i="37" s="1"/>
  <c r="Z42" i="37"/>
  <c r="AD6" i="7"/>
  <c r="AD8" i="7"/>
  <c r="AD5" i="7"/>
  <c r="R10" i="7"/>
  <c r="S10" i="7" s="1"/>
  <c r="R11" i="7"/>
  <c r="S11" i="7" s="1"/>
  <c r="R8" i="7"/>
  <c r="S8" i="7" s="1"/>
  <c r="R9" i="7"/>
  <c r="S9" i="7" s="1"/>
  <c r="R7" i="7"/>
  <c r="S7" i="7" s="1"/>
  <c r="AA7" i="7"/>
  <c r="AA10" i="7"/>
  <c r="AB10" i="7" s="1"/>
  <c r="AC10" i="7" s="1"/>
  <c r="AA11" i="7"/>
  <c r="AB11" i="7" s="1"/>
  <c r="AC11" i="7" s="1"/>
  <c r="AB5" i="7"/>
  <c r="AF5" i="7" s="1"/>
  <c r="AB6" i="7"/>
  <c r="AF6" i="7" s="1"/>
  <c r="AB8" i="7"/>
  <c r="AF8" i="7" s="1"/>
  <c r="R5" i="7"/>
  <c r="S5" i="7" s="1"/>
  <c r="R6" i="7"/>
  <c r="S6" i="7" s="1"/>
  <c r="R12" i="7"/>
  <c r="S12" i="7" s="1"/>
  <c r="AV31" i="37"/>
  <c r="A202" i="37" l="1"/>
  <c r="A201" i="17"/>
  <c r="A266" i="37"/>
  <c r="A265" i="17"/>
  <c r="A102" i="37"/>
  <c r="A101" i="17"/>
  <c r="A298" i="37"/>
  <c r="A297" i="17"/>
  <c r="A38" i="37"/>
  <c r="A37" i="17"/>
  <c r="A168" i="37"/>
  <c r="A167" i="17"/>
  <c r="A234" i="37"/>
  <c r="A233" i="17"/>
  <c r="A134" i="37"/>
  <c r="A133" i="17"/>
  <c r="AD10" i="7"/>
  <c r="AE10" i="7" s="1"/>
  <c r="AF10" i="7" s="1"/>
  <c r="AG10" i="7" s="1"/>
  <c r="AB7" i="7"/>
  <c r="AD11" i="7"/>
  <c r="AE11" i="7" s="1"/>
  <c r="AF11" i="7" s="1"/>
  <c r="AG11" i="7" s="1"/>
  <c r="A169" i="37" l="1"/>
  <c r="A168" i="17"/>
  <c r="A103" i="37"/>
  <c r="A102" i="17"/>
  <c r="A135" i="37"/>
  <c r="A134" i="17"/>
  <c r="A39" i="37"/>
  <c r="A38" i="17"/>
  <c r="A235" i="37"/>
  <c r="A234" i="17"/>
  <c r="A299" i="37"/>
  <c r="A298" i="17"/>
  <c r="A267" i="37"/>
  <c r="A266" i="17"/>
  <c r="A203" i="37"/>
  <c r="A202" i="17"/>
  <c r="AC7" i="7"/>
  <c r="A300" i="37" l="1"/>
  <c r="A299" i="17"/>
  <c r="A204" i="37"/>
  <c r="A203" i="17"/>
  <c r="A236" i="37"/>
  <c r="A235" i="17"/>
  <c r="A104" i="37"/>
  <c r="A103" i="17"/>
  <c r="A268" i="37"/>
  <c r="A267" i="17"/>
  <c r="A40" i="37"/>
  <c r="A39" i="17"/>
  <c r="A170" i="37"/>
  <c r="A169" i="17"/>
  <c r="A136" i="37"/>
  <c r="A135" i="17"/>
  <c r="AD7" i="7"/>
  <c r="AE7" i="7" s="1"/>
  <c r="AF7" i="7" s="1"/>
  <c r="AG7" i="7" s="1"/>
  <c r="A237" i="37" l="1"/>
  <c r="A236" i="17"/>
  <c r="A137" i="37"/>
  <c r="A136" i="17"/>
  <c r="A269" i="37"/>
  <c r="A268" i="17"/>
  <c r="A205" i="37"/>
  <c r="A204" i="17"/>
  <c r="A171" i="37"/>
  <c r="A170" i="17"/>
  <c r="A105" i="37"/>
  <c r="A104" i="17"/>
  <c r="A301" i="37"/>
  <c r="A300" i="17"/>
  <c r="A41" i="37"/>
  <c r="A40" i="17"/>
  <c r="AF43" i="39"/>
  <c r="AE43" i="39"/>
  <c r="AC43" i="39"/>
  <c r="AB43" i="39"/>
  <c r="AA43" i="39"/>
  <c r="AD43" i="39" s="1"/>
  <c r="Z43" i="39"/>
  <c r="AF42" i="39"/>
  <c r="AE42" i="39"/>
  <c r="AC42" i="39"/>
  <c r="AB42" i="39"/>
  <c r="AA42" i="39"/>
  <c r="AD42" i="39" s="1"/>
  <c r="Z42" i="39"/>
  <c r="AF41" i="39"/>
  <c r="AE41" i="39"/>
  <c r="AC41" i="39"/>
  <c r="AB41" i="39"/>
  <c r="AA41" i="39"/>
  <c r="AD41" i="39" s="1"/>
  <c r="Z41" i="39"/>
  <c r="AF40" i="39"/>
  <c r="AE40" i="39"/>
  <c r="AC40" i="39"/>
  <c r="AB40" i="39"/>
  <c r="AA40" i="39"/>
  <c r="AD40" i="39" s="1"/>
  <c r="Z40" i="39"/>
  <c r="AF39" i="39"/>
  <c r="AE39" i="39"/>
  <c r="AC39" i="39"/>
  <c r="AB39" i="39"/>
  <c r="AA39" i="39"/>
  <c r="AD39" i="39" s="1"/>
  <c r="Z39" i="39"/>
  <c r="AF38" i="39"/>
  <c r="AE38" i="39"/>
  <c r="AC38" i="39"/>
  <c r="AB38" i="39"/>
  <c r="AA38" i="39"/>
  <c r="AD38" i="39" s="1"/>
  <c r="Z38" i="39"/>
  <c r="AF37" i="39"/>
  <c r="AA37" i="39" s="1"/>
  <c r="AD37" i="39" s="1"/>
  <c r="AE37" i="39"/>
  <c r="AC37" i="39"/>
  <c r="AB37" i="39"/>
  <c r="Z37" i="39"/>
  <c r="AF36" i="39"/>
  <c r="AE36" i="39"/>
  <c r="AC36" i="39"/>
  <c r="AB36" i="39"/>
  <c r="AA36" i="39"/>
  <c r="AD36" i="39" s="1"/>
  <c r="Z36" i="39"/>
  <c r="AF35" i="39"/>
  <c r="AE35" i="39"/>
  <c r="AC35" i="39"/>
  <c r="AB35" i="39"/>
  <c r="AA35" i="39"/>
  <c r="AD35" i="39" s="1"/>
  <c r="Z35" i="39"/>
  <c r="AF34" i="39"/>
  <c r="AE34" i="39"/>
  <c r="AC34" i="39"/>
  <c r="AB34" i="39"/>
  <c r="AA34" i="39"/>
  <c r="AD34" i="39" s="1"/>
  <c r="Z34" i="39"/>
  <c r="AF33" i="39"/>
  <c r="AE33" i="39"/>
  <c r="AC33" i="39"/>
  <c r="AB33" i="39"/>
  <c r="AA33" i="39"/>
  <c r="AD33" i="39" s="1"/>
  <c r="Z33" i="39"/>
  <c r="AF32" i="39"/>
  <c r="AE32" i="39"/>
  <c r="AC32" i="39"/>
  <c r="AB32" i="39"/>
  <c r="AA32" i="39"/>
  <c r="AD32" i="39" s="1"/>
  <c r="Z32" i="39"/>
  <c r="AF31" i="39"/>
  <c r="AE31" i="39"/>
  <c r="AC31" i="39"/>
  <c r="AB31" i="39"/>
  <c r="AA31" i="39"/>
  <c r="AD31" i="39" s="1"/>
  <c r="Z31" i="39"/>
  <c r="AF30" i="39"/>
  <c r="AE30" i="39"/>
  <c r="AC30" i="39"/>
  <c r="AB30" i="39"/>
  <c r="AA30" i="39"/>
  <c r="AD30" i="39" s="1"/>
  <c r="Z30" i="39"/>
  <c r="AF29" i="39"/>
  <c r="AE29" i="39"/>
  <c r="AC29" i="39"/>
  <c r="AB29" i="39"/>
  <c r="AA29" i="39"/>
  <c r="AD29" i="39" s="1"/>
  <c r="Z29" i="39"/>
  <c r="AF28" i="39"/>
  <c r="AE28" i="39"/>
  <c r="AC28" i="39"/>
  <c r="AB28" i="39"/>
  <c r="AA28" i="39"/>
  <c r="AD28" i="39" s="1"/>
  <c r="Z28" i="39"/>
  <c r="AF27" i="39"/>
  <c r="AE27" i="39"/>
  <c r="AC27" i="39"/>
  <c r="AB27" i="39"/>
  <c r="AA27" i="39"/>
  <c r="AD27" i="39" s="1"/>
  <c r="Z27" i="39"/>
  <c r="AF26" i="39"/>
  <c r="AE26" i="39"/>
  <c r="AC26" i="39"/>
  <c r="AB26" i="39"/>
  <c r="AA26" i="39"/>
  <c r="AD26" i="39" s="1"/>
  <c r="Z26" i="39"/>
  <c r="AF25" i="39"/>
  <c r="AE25" i="39"/>
  <c r="AC25" i="39"/>
  <c r="AB25" i="39"/>
  <c r="AA25" i="39"/>
  <c r="AD25" i="39" s="1"/>
  <c r="Z25" i="39"/>
  <c r="AF24" i="39"/>
  <c r="AE24" i="39"/>
  <c r="AC24" i="39"/>
  <c r="AB24" i="39"/>
  <c r="AA24" i="39"/>
  <c r="AD24" i="39" s="1"/>
  <c r="Z24" i="39"/>
  <c r="AF23" i="39"/>
  <c r="AE23" i="39"/>
  <c r="AC23" i="39"/>
  <c r="AB23" i="39"/>
  <c r="AA23" i="39"/>
  <c r="AD23" i="39" s="1"/>
  <c r="Z23" i="39"/>
  <c r="AF22" i="39"/>
  <c r="AE22" i="39"/>
  <c r="AC22" i="39"/>
  <c r="AB22" i="39"/>
  <c r="AA22" i="39"/>
  <c r="AD22" i="39" s="1"/>
  <c r="Z22" i="39"/>
  <c r="AF21" i="39"/>
  <c r="AE21" i="39"/>
  <c r="AC21" i="39"/>
  <c r="AB21" i="39"/>
  <c r="AA21" i="39"/>
  <c r="AD21" i="39" s="1"/>
  <c r="Z21" i="39"/>
  <c r="AF20" i="39"/>
  <c r="AE20" i="39"/>
  <c r="AC20" i="39"/>
  <c r="AB20" i="39"/>
  <c r="AA20" i="39"/>
  <c r="AD20" i="39" s="1"/>
  <c r="Z20" i="39"/>
  <c r="AF19" i="39"/>
  <c r="AE19" i="39"/>
  <c r="AC19" i="39"/>
  <c r="AB19" i="39"/>
  <c r="AA19" i="39"/>
  <c r="AD19" i="39" s="1"/>
  <c r="Z19" i="39"/>
  <c r="AF18" i="39"/>
  <c r="AE18" i="39"/>
  <c r="AC18" i="39"/>
  <c r="AB18" i="39"/>
  <c r="AA18" i="39"/>
  <c r="AD18" i="39" s="1"/>
  <c r="Z18" i="39"/>
  <c r="AF17" i="39"/>
  <c r="AE17" i="39"/>
  <c r="AC17" i="39"/>
  <c r="AB17" i="39"/>
  <c r="AA17" i="39"/>
  <c r="AD17" i="39" s="1"/>
  <c r="Z17" i="39"/>
  <c r="AF16" i="39"/>
  <c r="AE16" i="39"/>
  <c r="AC16" i="39"/>
  <c r="AB16" i="39"/>
  <c r="AA16" i="39"/>
  <c r="AD16" i="39" s="1"/>
  <c r="Z16" i="39"/>
  <c r="AF15" i="39"/>
  <c r="AE15" i="39"/>
  <c r="AC15" i="39"/>
  <c r="AB15" i="39"/>
  <c r="AA15" i="39"/>
  <c r="AD15" i="39" s="1"/>
  <c r="Z15" i="39"/>
  <c r="AF14" i="39"/>
  <c r="AE14" i="39"/>
  <c r="AC14" i="39"/>
  <c r="AB14" i="39"/>
  <c r="AA14" i="39"/>
  <c r="AD14" i="39" s="1"/>
  <c r="Z14" i="39"/>
  <c r="AF13" i="39"/>
  <c r="AE13" i="39"/>
  <c r="AC13" i="39"/>
  <c r="AB13" i="39"/>
  <c r="AA13" i="39"/>
  <c r="AD13" i="39" s="1"/>
  <c r="Z13" i="39"/>
  <c r="AF12" i="39"/>
  <c r="AE12" i="39"/>
  <c r="AC12" i="39"/>
  <c r="AB12" i="39"/>
  <c r="AA12" i="39"/>
  <c r="AD12" i="39" s="1"/>
  <c r="Z12" i="39"/>
  <c r="AF11" i="39"/>
  <c r="AE11" i="39"/>
  <c r="AC11" i="39"/>
  <c r="AB11" i="39"/>
  <c r="AA11" i="39"/>
  <c r="AD11" i="39" s="1"/>
  <c r="Z11" i="39"/>
  <c r="AF10" i="39"/>
  <c r="AE10" i="39"/>
  <c r="AC10" i="39"/>
  <c r="AB10" i="39"/>
  <c r="AA10" i="39"/>
  <c r="AD10" i="39" s="1"/>
  <c r="Z10" i="39"/>
  <c r="AF9" i="39"/>
  <c r="AE9" i="39"/>
  <c r="AC9" i="39"/>
  <c r="AB9" i="39"/>
  <c r="AA9" i="39"/>
  <c r="AD9" i="39" s="1"/>
  <c r="Z9" i="39"/>
  <c r="AF8" i="39"/>
  <c r="AE8" i="39"/>
  <c r="AC8" i="39"/>
  <c r="AB8" i="39"/>
  <c r="AA8" i="39"/>
  <c r="AD8" i="39" s="1"/>
  <c r="Z8" i="39"/>
  <c r="AF7" i="39"/>
  <c r="AE7" i="39"/>
  <c r="AC7" i="39"/>
  <c r="AB7" i="39"/>
  <c r="AA7" i="39"/>
  <c r="AD7" i="39" s="1"/>
  <c r="Z7" i="39"/>
  <c r="AF6" i="39"/>
  <c r="AE6" i="39"/>
  <c r="AC6" i="39"/>
  <c r="AB6" i="39"/>
  <c r="AA6" i="39"/>
  <c r="AD6" i="39" s="1"/>
  <c r="Z6" i="39"/>
  <c r="AF5" i="39"/>
  <c r="AE5" i="39"/>
  <c r="AC5" i="39"/>
  <c r="AB5" i="39"/>
  <c r="AA5" i="39"/>
  <c r="AD5" i="39" s="1"/>
  <c r="Z5" i="39"/>
  <c r="AF4" i="39"/>
  <c r="AE4" i="39"/>
  <c r="AC4" i="39"/>
  <c r="AB4" i="39"/>
  <c r="AA4" i="39"/>
  <c r="AD4" i="39" s="1"/>
  <c r="Z4" i="39"/>
  <c r="AF3" i="39"/>
  <c r="AE3" i="39"/>
  <c r="AC3" i="39"/>
  <c r="AB3" i="39"/>
  <c r="AA3" i="39"/>
  <c r="AD3" i="39" s="1"/>
  <c r="Z3" i="39"/>
  <c r="AF2" i="39"/>
  <c r="AE2" i="39"/>
  <c r="AC2" i="39"/>
  <c r="AB2" i="39"/>
  <c r="AA2" i="39"/>
  <c r="AD2" i="39" s="1"/>
  <c r="Z2" i="39"/>
  <c r="A42" i="37" l="1"/>
  <c r="A41" i="17"/>
  <c r="A172" i="37"/>
  <c r="A171" i="17"/>
  <c r="A302" i="37"/>
  <c r="A301" i="17"/>
  <c r="A206" i="37"/>
  <c r="A205" i="17"/>
  <c r="A238" i="37"/>
  <c r="A237" i="17"/>
  <c r="A138" i="37"/>
  <c r="A137" i="17"/>
  <c r="A106" i="37"/>
  <c r="A105" i="17"/>
  <c r="A270" i="37"/>
  <c r="A269" i="17"/>
  <c r="AE32" i="37"/>
  <c r="AC32" i="37"/>
  <c r="AB32" i="37"/>
  <c r="AD32" i="37"/>
  <c r="Z32" i="37"/>
  <c r="AE30" i="37"/>
  <c r="AC30" i="37"/>
  <c r="AB30" i="37"/>
  <c r="Z30" i="37"/>
  <c r="AE29" i="37"/>
  <c r="AC29" i="37"/>
  <c r="AB29" i="37"/>
  <c r="Z29" i="37"/>
  <c r="AE28" i="37"/>
  <c r="AC28" i="37"/>
  <c r="AB28" i="37"/>
  <c r="Z28" i="37"/>
  <c r="AE27" i="37"/>
  <c r="AC27" i="37"/>
  <c r="AB27" i="37"/>
  <c r="Z27" i="37"/>
  <c r="AE26" i="37"/>
  <c r="AC26" i="37"/>
  <c r="Z26" i="37"/>
  <c r="AB26" i="37" s="1"/>
  <c r="AE25" i="37"/>
  <c r="AC25" i="37"/>
  <c r="Z25" i="37"/>
  <c r="AB25" i="37" s="1"/>
  <c r="AE24" i="37"/>
  <c r="AC24" i="37"/>
  <c r="AB24" i="37"/>
  <c r="Z24" i="37"/>
  <c r="AE23" i="37"/>
  <c r="AC23" i="37"/>
  <c r="AB23" i="37"/>
  <c r="Z23" i="37"/>
  <c r="AE22" i="37"/>
  <c r="AC22" i="37"/>
  <c r="AB22" i="37"/>
  <c r="Z22" i="37"/>
  <c r="AE21" i="37"/>
  <c r="AC21" i="37"/>
  <c r="AB21" i="37"/>
  <c r="Z21" i="37"/>
  <c r="AE20" i="37"/>
  <c r="AC20" i="37"/>
  <c r="AB20" i="37"/>
  <c r="Z20" i="37"/>
  <c r="AE19" i="37"/>
  <c r="AC19" i="37"/>
  <c r="AB19" i="37"/>
  <c r="Z19" i="37"/>
  <c r="AE18" i="37"/>
  <c r="AC18" i="37"/>
  <c r="AB18" i="37"/>
  <c r="Z18" i="37"/>
  <c r="AE17" i="37"/>
  <c r="AC17" i="37"/>
  <c r="AB17" i="37"/>
  <c r="Z17" i="37"/>
  <c r="AE16" i="37"/>
  <c r="AC16" i="37"/>
  <c r="AB16" i="37"/>
  <c r="Z16" i="37"/>
  <c r="AE15" i="37"/>
  <c r="AC15" i="37"/>
  <c r="AB15" i="37"/>
  <c r="Z15" i="37"/>
  <c r="AE14" i="37"/>
  <c r="AC14" i="37"/>
  <c r="AB14" i="37"/>
  <c r="Z14" i="37"/>
  <c r="AE13" i="37"/>
  <c r="AC13" i="37"/>
  <c r="AB13" i="37"/>
  <c r="Z13" i="37"/>
  <c r="AE12" i="37"/>
  <c r="AC12" i="37"/>
  <c r="AB12" i="37"/>
  <c r="Z12" i="37"/>
  <c r="AE11" i="37"/>
  <c r="AC11" i="37"/>
  <c r="AB11" i="37"/>
  <c r="Z11" i="37"/>
  <c r="AE10" i="37"/>
  <c r="AC10" i="37"/>
  <c r="Z10" i="37"/>
  <c r="AB10" i="37" s="1"/>
  <c r="AE9" i="37"/>
  <c r="AC9" i="37"/>
  <c r="AB9" i="37"/>
  <c r="Z9" i="37"/>
  <c r="AE8" i="37"/>
  <c r="AC8" i="37"/>
  <c r="Z8" i="37"/>
  <c r="AB8" i="37" s="1"/>
  <c r="AE7" i="37"/>
  <c r="AC7" i="37"/>
  <c r="AB7" i="37"/>
  <c r="Z7" i="37"/>
  <c r="AE6" i="37"/>
  <c r="AC6" i="37"/>
  <c r="Z6" i="37"/>
  <c r="AB6" i="37" s="1"/>
  <c r="AE5" i="37"/>
  <c r="AC5" i="37"/>
  <c r="AB5" i="37"/>
  <c r="Z5" i="37"/>
  <c r="AE4" i="37"/>
  <c r="AC4" i="37"/>
  <c r="AB4" i="37"/>
  <c r="Z4" i="37"/>
  <c r="AE3" i="37"/>
  <c r="AC3" i="37"/>
  <c r="AB3" i="37"/>
  <c r="Z3" i="37"/>
  <c r="Z2" i="37"/>
  <c r="AE2" i="37"/>
  <c r="AC2" i="37"/>
  <c r="AB2" i="37"/>
  <c r="A139" i="37" l="1"/>
  <c r="A138" i="17"/>
  <c r="A303" i="37"/>
  <c r="A302" i="17"/>
  <c r="A271" i="37"/>
  <c r="A270" i="17"/>
  <c r="A239" i="37"/>
  <c r="A238" i="17"/>
  <c r="A173" i="37"/>
  <c r="A172" i="17"/>
  <c r="A107" i="37"/>
  <c r="A106" i="17"/>
  <c r="A207" i="37"/>
  <c r="A206" i="17"/>
  <c r="A43" i="37"/>
  <c r="A42" i="17"/>
  <c r="A3" i="29"/>
  <c r="A108" i="37" l="1"/>
  <c r="A107" i="17"/>
  <c r="A272" i="37"/>
  <c r="A271" i="17"/>
  <c r="A44" i="37"/>
  <c r="A43" i="17"/>
  <c r="A174" i="37"/>
  <c r="A173" i="17"/>
  <c r="A304" i="37"/>
  <c r="A303" i="17"/>
  <c r="A208" i="37"/>
  <c r="A207" i="17"/>
  <c r="A240" i="37"/>
  <c r="A239" i="17"/>
  <c r="A140" i="37"/>
  <c r="A139" i="17"/>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6" i="41"/>
  <c r="A5" i="41"/>
  <c r="A4" i="41"/>
  <c r="A3" i="41"/>
  <c r="A209" i="37" l="1"/>
  <c r="A208" i="17"/>
  <c r="A45" i="37"/>
  <c r="A44" i="17"/>
  <c r="A141" i="37"/>
  <c r="A140" i="17"/>
  <c r="A305" i="37"/>
  <c r="A304" i="17"/>
  <c r="A273" i="37"/>
  <c r="A272" i="17"/>
  <c r="A241" i="37"/>
  <c r="A240" i="17"/>
  <c r="A175" i="37"/>
  <c r="A174" i="17"/>
  <c r="A109" i="37"/>
  <c r="A108" i="17"/>
  <c r="AF14" i="37"/>
  <c r="I14" i="37"/>
  <c r="H14" i="37"/>
  <c r="G14" i="37"/>
  <c r="F14" i="37"/>
  <c r="AS14" i="37" s="1"/>
  <c r="AD14" i="37" s="1"/>
  <c r="E14" i="37"/>
  <c r="AU14" i="37" s="1"/>
  <c r="AF13" i="37"/>
  <c r="I13" i="37"/>
  <c r="H13" i="37"/>
  <c r="G13" i="37"/>
  <c r="F13" i="37"/>
  <c r="AS13" i="37" s="1"/>
  <c r="AD13" i="37" s="1"/>
  <c r="E13" i="37"/>
  <c r="AU13" i="37" s="1"/>
  <c r="AF12" i="37"/>
  <c r="I12" i="37"/>
  <c r="H12" i="37"/>
  <c r="G12" i="37"/>
  <c r="F12" i="37"/>
  <c r="AS12" i="37" s="1"/>
  <c r="AD12" i="37" s="1"/>
  <c r="E12" i="37"/>
  <c r="AU12" i="37" s="1"/>
  <c r="AF11" i="37"/>
  <c r="I11" i="37"/>
  <c r="H11" i="37"/>
  <c r="G11" i="37"/>
  <c r="F11" i="37"/>
  <c r="AS11" i="37" s="1"/>
  <c r="AD11" i="37" s="1"/>
  <c r="E11" i="37"/>
  <c r="AU11" i="37" s="1"/>
  <c r="AF32" i="37"/>
  <c r="AT32" i="37" s="1"/>
  <c r="I32" i="37"/>
  <c r="H32" i="37"/>
  <c r="G32" i="37"/>
  <c r="F32" i="37"/>
  <c r="AS32" i="37" s="1"/>
  <c r="E32" i="37"/>
  <c r="AU32" i="37" s="1"/>
  <c r="A242" i="37" l="1"/>
  <c r="A241" i="17"/>
  <c r="A142" i="37"/>
  <c r="A141" i="17"/>
  <c r="A110" i="37"/>
  <c r="A109" i="17"/>
  <c r="A274" i="37"/>
  <c r="A273" i="17"/>
  <c r="A46" i="37"/>
  <c r="A45" i="17"/>
  <c r="A176" i="37"/>
  <c r="A175" i="17"/>
  <c r="A306" i="37"/>
  <c r="A305" i="17"/>
  <c r="A210" i="37"/>
  <c r="A209" i="17"/>
  <c r="AT11" i="37"/>
  <c r="AV11" i="37" s="1"/>
  <c r="AT12" i="37"/>
  <c r="AV12" i="37" s="1"/>
  <c r="AT13" i="37"/>
  <c r="AV13" i="37" s="1"/>
  <c r="AT14" i="37"/>
  <c r="AV14" i="37" s="1"/>
  <c r="AV32" i="37"/>
  <c r="B3" i="17"/>
  <c r="C3" i="17"/>
  <c r="V3" i="17" s="1"/>
  <c r="W3" i="17" s="1"/>
  <c r="D3" i="17"/>
  <c r="E3" i="17"/>
  <c r="F3" i="17"/>
  <c r="G3" i="17"/>
  <c r="H3" i="17"/>
  <c r="I3" i="17"/>
  <c r="J3" i="17"/>
  <c r="K3" i="17"/>
  <c r="L3" i="17"/>
  <c r="M3" i="17"/>
  <c r="N3" i="17"/>
  <c r="O3" i="17"/>
  <c r="P3" i="17"/>
  <c r="Q3" i="17"/>
  <c r="R3" i="17"/>
  <c r="S3" i="17"/>
  <c r="T3" i="17"/>
  <c r="U3" i="17"/>
  <c r="A307" i="37" l="1"/>
  <c r="A306" i="17"/>
  <c r="A275" i="37"/>
  <c r="A274" i="17"/>
  <c r="A243" i="37"/>
  <c r="A242" i="17"/>
  <c r="A177" i="37"/>
  <c r="A176" i="17"/>
  <c r="A111" i="37"/>
  <c r="A110" i="17"/>
  <c r="A211" i="37"/>
  <c r="A210" i="17"/>
  <c r="A47" i="37"/>
  <c r="A46" i="17"/>
  <c r="A143" i="37"/>
  <c r="A142" i="17"/>
  <c r="X3" i="17"/>
  <c r="AA3" i="17" s="1"/>
  <c r="AB3" i="17" s="1"/>
  <c r="AF30" i="37"/>
  <c r="I30" i="37"/>
  <c r="H30" i="37"/>
  <c r="G30" i="37"/>
  <c r="F30" i="37"/>
  <c r="AS30" i="37" s="1"/>
  <c r="AD30" i="37" s="1"/>
  <c r="E30" i="37"/>
  <c r="AU30" i="37" s="1"/>
  <c r="AF29" i="37"/>
  <c r="AT29" i="37" s="1"/>
  <c r="I29" i="37"/>
  <c r="H29" i="37"/>
  <c r="G29" i="37"/>
  <c r="F29" i="37"/>
  <c r="AS29" i="37" s="1"/>
  <c r="AD29" i="37" s="1"/>
  <c r="E29" i="37"/>
  <c r="AU29" i="37" s="1"/>
  <c r="AF28" i="37"/>
  <c r="AT28" i="37" s="1"/>
  <c r="I28" i="37"/>
  <c r="H28" i="37"/>
  <c r="G28" i="37"/>
  <c r="F28" i="37"/>
  <c r="AS28" i="37" s="1"/>
  <c r="E28" i="37"/>
  <c r="AU28" i="37" s="1"/>
  <c r="AF27" i="37"/>
  <c r="AT27" i="37" s="1"/>
  <c r="I27" i="37"/>
  <c r="H27" i="37"/>
  <c r="G27" i="37"/>
  <c r="F27" i="37"/>
  <c r="AS27" i="37" s="1"/>
  <c r="AD27" i="37" s="1"/>
  <c r="E27" i="37"/>
  <c r="AU27" i="37" s="1"/>
  <c r="AF26" i="37"/>
  <c r="AT26" i="37" s="1"/>
  <c r="I26" i="37"/>
  <c r="H26" i="37"/>
  <c r="G26" i="37"/>
  <c r="F26" i="37"/>
  <c r="AS26" i="37" s="1"/>
  <c r="E26" i="37"/>
  <c r="AU26" i="37" s="1"/>
  <c r="AF25" i="37"/>
  <c r="AT25" i="37" s="1"/>
  <c r="I25" i="37"/>
  <c r="H25" i="37"/>
  <c r="G25" i="37"/>
  <c r="F25" i="37"/>
  <c r="AS25" i="37" s="1"/>
  <c r="E25" i="37"/>
  <c r="AU25" i="37" s="1"/>
  <c r="AF24" i="37"/>
  <c r="I24" i="37"/>
  <c r="H24" i="37"/>
  <c r="G24" i="37"/>
  <c r="F24" i="37"/>
  <c r="AS24" i="37" s="1"/>
  <c r="AD24" i="37" s="1"/>
  <c r="E24" i="37"/>
  <c r="AU24" i="37" s="1"/>
  <c r="AF23" i="37"/>
  <c r="I23" i="37"/>
  <c r="H23" i="37"/>
  <c r="G23" i="37"/>
  <c r="F23" i="37"/>
  <c r="AS23" i="37" s="1"/>
  <c r="AD23" i="37" s="1"/>
  <c r="E23" i="37"/>
  <c r="AU23" i="37" s="1"/>
  <c r="A212" i="37" l="1"/>
  <c r="A211" i="17"/>
  <c r="A244" i="37"/>
  <c r="A243" i="17"/>
  <c r="A144" i="37"/>
  <c r="A143" i="17"/>
  <c r="A112" i="37"/>
  <c r="A111" i="17"/>
  <c r="A276" i="37"/>
  <c r="A275" i="17"/>
  <c r="A48" i="37"/>
  <c r="A47" i="17"/>
  <c r="A178" i="37"/>
  <c r="A177" i="17"/>
  <c r="A308" i="37"/>
  <c r="A307" i="17"/>
  <c r="AA26" i="37"/>
  <c r="AD26" i="37" s="1"/>
  <c r="AA28" i="37"/>
  <c r="AD28" i="37" s="1"/>
  <c r="AA25" i="37"/>
  <c r="AD25" i="37" s="1"/>
  <c r="AV25" i="37"/>
  <c r="AV28" i="37"/>
  <c r="AV29" i="37"/>
  <c r="AV26" i="37"/>
  <c r="AV27" i="37"/>
  <c r="AT24" i="37"/>
  <c r="AV24" i="37" s="1"/>
  <c r="AT23" i="37"/>
  <c r="AV23" i="37" s="1"/>
  <c r="AT30" i="37"/>
  <c r="AV30" i="37" s="1"/>
  <c r="A49" i="37" l="1"/>
  <c r="A48" i="17"/>
  <c r="A145" i="37"/>
  <c r="A144" i="17"/>
  <c r="A309" i="37"/>
  <c r="A308" i="17"/>
  <c r="A277" i="37"/>
  <c r="A276" i="17"/>
  <c r="A245" i="37"/>
  <c r="A244" i="17"/>
  <c r="A179" i="37"/>
  <c r="A178" i="17"/>
  <c r="A113" i="37"/>
  <c r="A112" i="17"/>
  <c r="A213" i="37"/>
  <c r="A212" i="17"/>
  <c r="F12" i="8"/>
  <c r="F13" i="8"/>
  <c r="F14" i="8"/>
  <c r="F15" i="8"/>
  <c r="F16" i="8"/>
  <c r="F17" i="8"/>
  <c r="F18" i="8"/>
  <c r="F19" i="8"/>
  <c r="G12" i="8"/>
  <c r="G13" i="8"/>
  <c r="G14" i="8"/>
  <c r="G15" i="8"/>
  <c r="G16" i="8"/>
  <c r="G17" i="8"/>
  <c r="G18" i="8"/>
  <c r="G19" i="8"/>
  <c r="G20" i="8"/>
  <c r="G21" i="8"/>
  <c r="A180" i="37" l="1"/>
  <c r="A179" i="17"/>
  <c r="A310" i="37"/>
  <c r="A309" i="17"/>
  <c r="A214" i="37"/>
  <c r="A213" i="17"/>
  <c r="A246" i="37"/>
  <c r="A245" i="17"/>
  <c r="A146" i="37"/>
  <c r="A145" i="17"/>
  <c r="A114" i="37"/>
  <c r="A113" i="17"/>
  <c r="A278" i="37"/>
  <c r="A277" i="17"/>
  <c r="A50" i="37"/>
  <c r="A49" i="17"/>
  <c r="I43" i="39"/>
  <c r="H43" i="39"/>
  <c r="G43" i="39"/>
  <c r="F43" i="39"/>
  <c r="AS43" i="39" s="1"/>
  <c r="E43" i="39"/>
  <c r="AU43" i="39" s="1"/>
  <c r="AT42" i="39"/>
  <c r="I42" i="39"/>
  <c r="H42" i="39"/>
  <c r="G42" i="39"/>
  <c r="F42" i="39"/>
  <c r="AS42" i="39" s="1"/>
  <c r="E42" i="39"/>
  <c r="AU42" i="39" s="1"/>
  <c r="AT41" i="39"/>
  <c r="I41" i="39"/>
  <c r="H41" i="39"/>
  <c r="G41" i="39"/>
  <c r="F41" i="39"/>
  <c r="AS41" i="39" s="1"/>
  <c r="E41" i="39"/>
  <c r="AU41" i="39" s="1"/>
  <c r="AT40" i="39"/>
  <c r="I40" i="39"/>
  <c r="H40" i="39"/>
  <c r="G40" i="39"/>
  <c r="F40" i="39"/>
  <c r="AS40" i="39" s="1"/>
  <c r="E40" i="39"/>
  <c r="AU40" i="39" s="1"/>
  <c r="I39" i="39"/>
  <c r="H39" i="39"/>
  <c r="G39" i="39"/>
  <c r="F39" i="39"/>
  <c r="AS39" i="39" s="1"/>
  <c r="E39" i="39"/>
  <c r="AU39" i="39" s="1"/>
  <c r="I38" i="39"/>
  <c r="H38" i="39"/>
  <c r="G38" i="39"/>
  <c r="F38" i="39"/>
  <c r="AS38" i="39" s="1"/>
  <c r="E38" i="39"/>
  <c r="AU38" i="39" s="1"/>
  <c r="I37" i="39"/>
  <c r="H37" i="39"/>
  <c r="G37" i="39"/>
  <c r="F37" i="39"/>
  <c r="AS37" i="39" s="1"/>
  <c r="E37" i="39"/>
  <c r="AU37" i="39" s="1"/>
  <c r="AT36" i="39"/>
  <c r="I36" i="39"/>
  <c r="H36" i="39"/>
  <c r="G36" i="39"/>
  <c r="F36" i="39"/>
  <c r="AS36" i="39" s="1"/>
  <c r="E36" i="39"/>
  <c r="AU36" i="39" s="1"/>
  <c r="AT35" i="39"/>
  <c r="I35" i="39"/>
  <c r="H35" i="39"/>
  <c r="G35" i="39"/>
  <c r="F35" i="39"/>
  <c r="AS35" i="39" s="1"/>
  <c r="E35" i="39"/>
  <c r="AU35" i="39" s="1"/>
  <c r="AT34" i="39"/>
  <c r="I34" i="39"/>
  <c r="H34" i="39"/>
  <c r="G34" i="39"/>
  <c r="F34" i="39"/>
  <c r="AS34" i="39" s="1"/>
  <c r="E34" i="39"/>
  <c r="AU34" i="39" s="1"/>
  <c r="A115" i="37" l="1"/>
  <c r="A114" i="17"/>
  <c r="A215" i="37"/>
  <c r="A214" i="17"/>
  <c r="A51" i="37"/>
  <c r="A50" i="17"/>
  <c r="A147" i="37"/>
  <c r="A146" i="17"/>
  <c r="A311" i="37"/>
  <c r="A310" i="17"/>
  <c r="A279" i="37"/>
  <c r="A278" i="17"/>
  <c r="A247" i="37"/>
  <c r="A246" i="17"/>
  <c r="A181" i="37"/>
  <c r="A180" i="17"/>
  <c r="AV35" i="39"/>
  <c r="AV34" i="39"/>
  <c r="AT39" i="39"/>
  <c r="AV39" i="39" s="1"/>
  <c r="AV42" i="39"/>
  <c r="AV41" i="39"/>
  <c r="AV36" i="39"/>
  <c r="AV40" i="39"/>
  <c r="AT38" i="39"/>
  <c r="AV38" i="39" s="1"/>
  <c r="AT37" i="39"/>
  <c r="AV37" i="39" s="1"/>
  <c r="AT43" i="39"/>
  <c r="AV43" i="39" s="1"/>
  <c r="U2" i="17"/>
  <c r="A182" i="37" l="1"/>
  <c r="A181" i="17"/>
  <c r="A311" i="17"/>
  <c r="A216" i="37"/>
  <c r="A215" i="17"/>
  <c r="A248" i="37"/>
  <c r="A247" i="17"/>
  <c r="A148" i="37"/>
  <c r="A147" i="17"/>
  <c r="A116" i="37"/>
  <c r="A115" i="17"/>
  <c r="A280" i="37"/>
  <c r="A279" i="17"/>
  <c r="A52" i="37"/>
  <c r="A51" i="17"/>
  <c r="F2" i="17"/>
  <c r="G2" i="17"/>
  <c r="H2" i="17"/>
  <c r="I2" i="17"/>
  <c r="J2" i="17"/>
  <c r="K2" i="17"/>
  <c r="L2" i="17"/>
  <c r="M2" i="17"/>
  <c r="N2" i="17"/>
  <c r="O2" i="17"/>
  <c r="P2" i="17"/>
  <c r="Q2" i="17"/>
  <c r="R2" i="17"/>
  <c r="S2" i="17"/>
  <c r="T2" i="17"/>
  <c r="E2" i="17"/>
  <c r="C2" i="17"/>
  <c r="D2" i="17"/>
  <c r="B2" i="17"/>
  <c r="A2" i="17"/>
  <c r="A117" i="37" l="1"/>
  <c r="A116" i="17"/>
  <c r="A217" i="37"/>
  <c r="A216" i="17"/>
  <c r="A53" i="37"/>
  <c r="A52" i="17"/>
  <c r="A149" i="37"/>
  <c r="A148" i="17"/>
  <c r="A280" i="17"/>
  <c r="A249" i="37"/>
  <c r="A248" i="17"/>
  <c r="A183" i="37"/>
  <c r="A182" i="17"/>
  <c r="AT33" i="39"/>
  <c r="I33" i="39"/>
  <c r="H33" i="39"/>
  <c r="G33" i="39"/>
  <c r="F33" i="39"/>
  <c r="AS33" i="39" s="1"/>
  <c r="E33" i="39"/>
  <c r="AU33" i="39" s="1"/>
  <c r="AT32" i="39"/>
  <c r="I32" i="39"/>
  <c r="H32" i="39"/>
  <c r="G32" i="39"/>
  <c r="F32" i="39"/>
  <c r="AS32" i="39" s="1"/>
  <c r="E32" i="39"/>
  <c r="AU32" i="39" s="1"/>
  <c r="AT31" i="39"/>
  <c r="I31" i="39"/>
  <c r="H31" i="39"/>
  <c r="G31" i="39"/>
  <c r="F31" i="39"/>
  <c r="AS31" i="39" s="1"/>
  <c r="E31" i="39"/>
  <c r="AU31" i="39" s="1"/>
  <c r="AT30" i="39"/>
  <c r="I30" i="39"/>
  <c r="H30" i="39"/>
  <c r="G30" i="39"/>
  <c r="F30" i="39"/>
  <c r="AS30" i="39" s="1"/>
  <c r="E30" i="39"/>
  <c r="AU30" i="39" s="1"/>
  <c r="AT29" i="39"/>
  <c r="I29" i="39"/>
  <c r="H29" i="39"/>
  <c r="G29" i="39"/>
  <c r="F29" i="39"/>
  <c r="AS29" i="39" s="1"/>
  <c r="E29" i="39"/>
  <c r="AU29" i="39" s="1"/>
  <c r="AT28" i="39"/>
  <c r="I28" i="39"/>
  <c r="H28" i="39"/>
  <c r="G28" i="39"/>
  <c r="F28" i="39"/>
  <c r="AS28" i="39" s="1"/>
  <c r="E28" i="39"/>
  <c r="AU28" i="39" s="1"/>
  <c r="AT27" i="39"/>
  <c r="I27" i="39"/>
  <c r="H27" i="39"/>
  <c r="G27" i="39"/>
  <c r="F27" i="39"/>
  <c r="AS27" i="39" s="1"/>
  <c r="E27" i="39"/>
  <c r="AU27" i="39" s="1"/>
  <c r="AT26" i="39"/>
  <c r="I26" i="39"/>
  <c r="H26" i="39"/>
  <c r="G26" i="39"/>
  <c r="F26" i="39"/>
  <c r="AS26" i="39" s="1"/>
  <c r="E26" i="39"/>
  <c r="AU26" i="39" s="1"/>
  <c r="AT25" i="39"/>
  <c r="I25" i="39"/>
  <c r="H25" i="39"/>
  <c r="G25" i="39"/>
  <c r="F25" i="39"/>
  <c r="AS25" i="39" s="1"/>
  <c r="E25" i="39"/>
  <c r="AU25" i="39" s="1"/>
  <c r="AT24" i="39"/>
  <c r="I24" i="39"/>
  <c r="H24" i="39"/>
  <c r="G24" i="39"/>
  <c r="F24" i="39"/>
  <c r="AS24" i="39" s="1"/>
  <c r="E24" i="39"/>
  <c r="AU24" i="39" s="1"/>
  <c r="AT23" i="39"/>
  <c r="I23" i="39"/>
  <c r="H23" i="39"/>
  <c r="G23" i="39"/>
  <c r="F23" i="39"/>
  <c r="AS23" i="39" s="1"/>
  <c r="E23" i="39"/>
  <c r="AU23" i="39" s="1"/>
  <c r="AT22" i="39"/>
  <c r="I22" i="39"/>
  <c r="H22" i="39"/>
  <c r="G22" i="39"/>
  <c r="F22" i="39"/>
  <c r="AS22" i="39" s="1"/>
  <c r="E22" i="39"/>
  <c r="AU22" i="39" s="1"/>
  <c r="I21" i="39"/>
  <c r="H21" i="39"/>
  <c r="G21" i="39"/>
  <c r="F21" i="39"/>
  <c r="AS21" i="39" s="1"/>
  <c r="E21" i="39"/>
  <c r="AU21" i="39" s="1"/>
  <c r="I20" i="39"/>
  <c r="H20" i="39"/>
  <c r="G20" i="39"/>
  <c r="F20" i="39"/>
  <c r="AS20" i="39" s="1"/>
  <c r="E20" i="39"/>
  <c r="AU20" i="39" s="1"/>
  <c r="I19" i="39"/>
  <c r="H19" i="39"/>
  <c r="G19" i="39"/>
  <c r="F19" i="39"/>
  <c r="AS19" i="39" s="1"/>
  <c r="E19" i="39"/>
  <c r="AU19" i="39" s="1"/>
  <c r="AT18" i="39"/>
  <c r="I18" i="39"/>
  <c r="H18" i="39"/>
  <c r="G18" i="39"/>
  <c r="F18" i="39"/>
  <c r="AS18" i="39" s="1"/>
  <c r="E18" i="39"/>
  <c r="AU18" i="39" s="1"/>
  <c r="AT17" i="39"/>
  <c r="I17" i="39"/>
  <c r="H17" i="39"/>
  <c r="G17" i="39"/>
  <c r="F17" i="39"/>
  <c r="AS17" i="39" s="1"/>
  <c r="E17" i="39"/>
  <c r="AU17" i="39" s="1"/>
  <c r="I16" i="39"/>
  <c r="H16" i="39"/>
  <c r="G16" i="39"/>
  <c r="F16" i="39"/>
  <c r="AS16" i="39" s="1"/>
  <c r="E16" i="39"/>
  <c r="AU16" i="39" s="1"/>
  <c r="AT15" i="39"/>
  <c r="I15" i="39"/>
  <c r="H15" i="39"/>
  <c r="G15" i="39"/>
  <c r="F15" i="39"/>
  <c r="AS15" i="39" s="1"/>
  <c r="E15" i="39"/>
  <c r="AU15" i="39" s="1"/>
  <c r="AT14" i="39"/>
  <c r="I14" i="39"/>
  <c r="H14" i="39"/>
  <c r="G14" i="39"/>
  <c r="F14" i="39"/>
  <c r="AS14" i="39" s="1"/>
  <c r="E14" i="39"/>
  <c r="AU14" i="39" s="1"/>
  <c r="AT13" i="39"/>
  <c r="I13" i="39"/>
  <c r="H13" i="39"/>
  <c r="G13" i="39"/>
  <c r="F13" i="39"/>
  <c r="AS13" i="39" s="1"/>
  <c r="E13" i="39"/>
  <c r="AU13" i="39" s="1"/>
  <c r="AT12" i="39"/>
  <c r="I12" i="39"/>
  <c r="H12" i="39"/>
  <c r="G12" i="39"/>
  <c r="F12" i="39"/>
  <c r="AS12" i="39" s="1"/>
  <c r="E12" i="39"/>
  <c r="AU12" i="39" s="1"/>
  <c r="AT11" i="39"/>
  <c r="I11" i="39"/>
  <c r="H11" i="39"/>
  <c r="G11" i="39"/>
  <c r="F11" i="39"/>
  <c r="AS11" i="39" s="1"/>
  <c r="E11" i="39"/>
  <c r="AU11" i="39" s="1"/>
  <c r="I10" i="39"/>
  <c r="H10" i="39"/>
  <c r="G10" i="39"/>
  <c r="F10" i="39"/>
  <c r="AS10" i="39" s="1"/>
  <c r="E10" i="39"/>
  <c r="AU10" i="39" s="1"/>
  <c r="I9" i="39"/>
  <c r="H9" i="39"/>
  <c r="G9" i="39"/>
  <c r="F9" i="39"/>
  <c r="AS9" i="39" s="1"/>
  <c r="E9" i="39"/>
  <c r="AU9" i="39" s="1"/>
  <c r="I8" i="39"/>
  <c r="H8" i="39"/>
  <c r="G8" i="39"/>
  <c r="F8" i="39"/>
  <c r="AS8" i="39" s="1"/>
  <c r="E8" i="39"/>
  <c r="AU8" i="39" s="1"/>
  <c r="AT7" i="39"/>
  <c r="I7" i="39"/>
  <c r="H7" i="39"/>
  <c r="G7" i="39"/>
  <c r="F7" i="39"/>
  <c r="AS7" i="39" s="1"/>
  <c r="E7" i="39"/>
  <c r="AU7" i="39" s="1"/>
  <c r="AT6" i="39"/>
  <c r="I6" i="39"/>
  <c r="H6" i="39"/>
  <c r="G6" i="39"/>
  <c r="F6" i="39"/>
  <c r="AS6" i="39" s="1"/>
  <c r="E6" i="39"/>
  <c r="AU6" i="39" s="1"/>
  <c r="AT5" i="39"/>
  <c r="I5" i="39"/>
  <c r="H5" i="39"/>
  <c r="G5" i="39"/>
  <c r="F5" i="39"/>
  <c r="AS5" i="39" s="1"/>
  <c r="E5" i="39"/>
  <c r="AU5" i="39" s="1"/>
  <c r="AT4" i="39"/>
  <c r="I4" i="39"/>
  <c r="H4" i="39"/>
  <c r="G4" i="39"/>
  <c r="F4" i="39"/>
  <c r="AS4" i="39" s="1"/>
  <c r="E4" i="39"/>
  <c r="AU4" i="39" s="1"/>
  <c r="AT3" i="39"/>
  <c r="I3" i="39"/>
  <c r="H3" i="39"/>
  <c r="G3" i="39"/>
  <c r="F3" i="39"/>
  <c r="AS3" i="39" s="1"/>
  <c r="E3" i="39"/>
  <c r="AU3" i="39" s="1"/>
  <c r="A3" i="39"/>
  <c r="A4" i="39" s="1"/>
  <c r="A5" i="39" s="1"/>
  <c r="A6" i="39" s="1"/>
  <c r="A7" i="39" s="1"/>
  <c r="A8" i="39" s="1"/>
  <c r="A9" i="39" s="1"/>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3" i="39" s="1"/>
  <c r="AT2" i="39"/>
  <c r="I2" i="39"/>
  <c r="H2" i="39"/>
  <c r="G2" i="39"/>
  <c r="F2" i="39"/>
  <c r="AS2" i="39" s="1"/>
  <c r="E2" i="39"/>
  <c r="AU2" i="39" s="1"/>
  <c r="I22" i="37"/>
  <c r="H22" i="37"/>
  <c r="G22" i="37"/>
  <c r="F22" i="37"/>
  <c r="AS22" i="37" s="1"/>
  <c r="AD22" i="37" s="1"/>
  <c r="E22" i="37"/>
  <c r="AU22" i="37" s="1"/>
  <c r="I21" i="37"/>
  <c r="H21" i="37"/>
  <c r="G21" i="37"/>
  <c r="F21" i="37"/>
  <c r="AS21" i="37" s="1"/>
  <c r="AD21" i="37" s="1"/>
  <c r="E21" i="37"/>
  <c r="AU21" i="37" s="1"/>
  <c r="I20" i="37"/>
  <c r="H20" i="37"/>
  <c r="G20" i="37"/>
  <c r="F20" i="37"/>
  <c r="AS20" i="37" s="1"/>
  <c r="AD20" i="37" s="1"/>
  <c r="E20" i="37"/>
  <c r="AU20" i="37" s="1"/>
  <c r="I19" i="37"/>
  <c r="H19" i="37"/>
  <c r="G19" i="37"/>
  <c r="F19" i="37"/>
  <c r="AS19" i="37" s="1"/>
  <c r="AD19" i="37" s="1"/>
  <c r="E19" i="37"/>
  <c r="AU19" i="37" s="1"/>
  <c r="I18" i="37"/>
  <c r="H18" i="37"/>
  <c r="G18" i="37"/>
  <c r="F18" i="37"/>
  <c r="AS18" i="37" s="1"/>
  <c r="AD18" i="37" s="1"/>
  <c r="E18" i="37"/>
  <c r="AU18" i="37" s="1"/>
  <c r="I17" i="37"/>
  <c r="H17" i="37"/>
  <c r="G17" i="37"/>
  <c r="F17" i="37"/>
  <c r="AS17" i="37" s="1"/>
  <c r="AD17" i="37" s="1"/>
  <c r="E17" i="37"/>
  <c r="AU17" i="37" s="1"/>
  <c r="I16" i="37"/>
  <c r="H16" i="37"/>
  <c r="G16" i="37"/>
  <c r="F16" i="37"/>
  <c r="AS16" i="37" s="1"/>
  <c r="AD16" i="37" s="1"/>
  <c r="E16" i="37"/>
  <c r="AU16" i="37" s="1"/>
  <c r="I15" i="37"/>
  <c r="H15" i="37"/>
  <c r="G15" i="37"/>
  <c r="F15" i="37"/>
  <c r="AS15" i="37" s="1"/>
  <c r="AD15" i="37" s="1"/>
  <c r="E15" i="37"/>
  <c r="AU15" i="37" s="1"/>
  <c r="I10" i="37"/>
  <c r="H10" i="37"/>
  <c r="G10" i="37"/>
  <c r="F10" i="37"/>
  <c r="AS10" i="37" s="1"/>
  <c r="E10" i="37"/>
  <c r="AU10" i="37" s="1"/>
  <c r="I9" i="37"/>
  <c r="H9" i="37"/>
  <c r="G9" i="37"/>
  <c r="F9" i="37"/>
  <c r="AS9" i="37" s="1"/>
  <c r="AD9" i="37" s="1"/>
  <c r="E9" i="37"/>
  <c r="AU9" i="37" s="1"/>
  <c r="I8" i="37"/>
  <c r="H8" i="37"/>
  <c r="G8" i="37"/>
  <c r="F8" i="37"/>
  <c r="AS8" i="37" s="1"/>
  <c r="E8" i="37"/>
  <c r="AU8" i="37" s="1"/>
  <c r="I7" i="37"/>
  <c r="H7" i="37"/>
  <c r="G7" i="37"/>
  <c r="F7" i="37"/>
  <c r="AS7" i="37" s="1"/>
  <c r="AD7" i="37" s="1"/>
  <c r="E7" i="37"/>
  <c r="AU7" i="37" s="1"/>
  <c r="I6" i="37"/>
  <c r="H6" i="37"/>
  <c r="G6" i="37"/>
  <c r="F6" i="37"/>
  <c r="AS6" i="37" s="1"/>
  <c r="E6" i="37"/>
  <c r="AU6" i="37" s="1"/>
  <c r="I5" i="37"/>
  <c r="H5" i="37"/>
  <c r="G5" i="37"/>
  <c r="F5" i="37"/>
  <c r="AS5" i="37" s="1"/>
  <c r="AD5" i="37" s="1"/>
  <c r="E5" i="37"/>
  <c r="AU5" i="37" s="1"/>
  <c r="I4" i="37"/>
  <c r="H4" i="37"/>
  <c r="G4" i="37"/>
  <c r="F4" i="37"/>
  <c r="AS4" i="37" s="1"/>
  <c r="AD4" i="37" s="1"/>
  <c r="E4" i="37"/>
  <c r="AU4" i="37" s="1"/>
  <c r="I3" i="37"/>
  <c r="H3" i="37"/>
  <c r="G3" i="37"/>
  <c r="F3" i="37"/>
  <c r="AS3" i="37" s="1"/>
  <c r="AD3" i="37" s="1"/>
  <c r="E3" i="37"/>
  <c r="AU3" i="37" s="1"/>
  <c r="I2" i="37"/>
  <c r="H2" i="37"/>
  <c r="G2" i="37"/>
  <c r="F2" i="37"/>
  <c r="AS2" i="37" s="1"/>
  <c r="AD2" i="37" s="1"/>
  <c r="E2" i="37"/>
  <c r="AU2" i="37" s="1"/>
  <c r="AF22" i="37"/>
  <c r="AF21" i="37"/>
  <c r="AF20" i="37"/>
  <c r="AF19" i="37"/>
  <c r="AF18" i="37"/>
  <c r="AT18" i="37" s="1"/>
  <c r="AF17" i="37"/>
  <c r="AF16" i="37"/>
  <c r="AF15" i="37"/>
  <c r="AF10" i="37"/>
  <c r="AF9" i="37"/>
  <c r="AF8" i="37"/>
  <c r="AF7" i="37"/>
  <c r="AF6" i="37"/>
  <c r="AF5" i="37"/>
  <c r="AF4" i="37"/>
  <c r="AF3" i="37"/>
  <c r="A3" i="37"/>
  <c r="AF2" i="37"/>
  <c r="A54" i="37" l="1"/>
  <c r="A53" i="17"/>
  <c r="A184" i="37"/>
  <c r="A183" i="17"/>
  <c r="A218" i="37"/>
  <c r="A217" i="17"/>
  <c r="A249" i="17"/>
  <c r="A150" i="37"/>
  <c r="A149" i="17"/>
  <c r="A118" i="37"/>
  <c r="A117" i="17"/>
  <c r="AT19" i="37"/>
  <c r="AV19" i="37" s="1"/>
  <c r="AA8" i="37"/>
  <c r="AD8" i="37" s="1"/>
  <c r="AA6" i="37"/>
  <c r="AD6" i="37" s="1"/>
  <c r="AA10" i="37"/>
  <c r="AD10" i="37" s="1"/>
  <c r="AT6" i="37"/>
  <c r="AT3" i="37"/>
  <c r="AV3" i="37" s="1"/>
  <c r="AT2" i="37"/>
  <c r="AV2" i="37" s="1"/>
  <c r="AT21" i="37"/>
  <c r="AV21" i="37" s="1"/>
  <c r="AT15" i="37"/>
  <c r="A4" i="37"/>
  <c r="A3" i="17"/>
  <c r="AT5" i="37"/>
  <c r="AV5" i="37" s="1"/>
  <c r="AT16" i="37"/>
  <c r="AV16" i="37" s="1"/>
  <c r="AT22" i="37"/>
  <c r="AV22" i="37" s="1"/>
  <c r="AT10" i="39"/>
  <c r="AV10" i="39" s="1"/>
  <c r="AT9" i="37"/>
  <c r="AV9" i="37" s="1"/>
  <c r="AT9" i="39"/>
  <c r="AV9" i="39" s="1"/>
  <c r="AT20" i="39"/>
  <c r="AV20" i="39" s="1"/>
  <c r="AT19" i="39"/>
  <c r="AV19" i="39" s="1"/>
  <c r="AT8" i="39"/>
  <c r="AV8" i="39" s="1"/>
  <c r="AT16" i="39"/>
  <c r="AV16" i="39" s="1"/>
  <c r="AT21" i="39"/>
  <c r="AV21" i="39" s="1"/>
  <c r="AV26" i="39"/>
  <c r="AV29" i="39"/>
  <c r="AV2" i="39"/>
  <c r="AV31" i="39"/>
  <c r="AV18" i="39"/>
  <c r="AV3" i="39"/>
  <c r="AV32" i="39"/>
  <c r="AV11" i="39"/>
  <c r="AV17" i="39"/>
  <c r="AV5" i="39"/>
  <c r="AV23" i="39"/>
  <c r="AV24" i="39"/>
  <c r="AV6" i="39"/>
  <c r="AV14" i="39"/>
  <c r="AV15" i="39"/>
  <c r="AV33" i="39"/>
  <c r="AV28" i="39"/>
  <c r="AV7" i="39"/>
  <c r="AV12" i="39"/>
  <c r="AV25" i="39"/>
  <c r="AV30" i="39"/>
  <c r="AV18" i="37"/>
  <c r="AV4" i="39"/>
  <c r="AV22" i="39"/>
  <c r="AV6" i="37"/>
  <c r="AV15" i="37"/>
  <c r="AV13" i="39"/>
  <c r="AV27" i="39"/>
  <c r="AT8" i="37"/>
  <c r="AV8" i="37" s="1"/>
  <c r="AT7" i="37"/>
  <c r="AV7" i="37" s="1"/>
  <c r="AT17" i="37"/>
  <c r="AV17" i="37" s="1"/>
  <c r="AT4" i="37"/>
  <c r="AV4" i="37" s="1"/>
  <c r="AT10" i="37"/>
  <c r="AV10" i="37" s="1"/>
  <c r="AT20" i="37"/>
  <c r="AV20" i="37" s="1"/>
  <c r="A185" i="37" l="1"/>
  <c r="A184" i="17"/>
  <c r="A119" i="37"/>
  <c r="A118" i="17"/>
  <c r="A218" i="17"/>
  <c r="A55" i="37"/>
  <c r="A54" i="17"/>
  <c r="A5" i="37"/>
  <c r="A4" i="17"/>
  <c r="A151" i="37"/>
  <c r="A150" i="17"/>
  <c r="A6" i="37" l="1"/>
  <c r="A5" i="17"/>
  <c r="A120" i="37"/>
  <c r="A119" i="17"/>
  <c r="A56" i="37"/>
  <c r="A55" i="17"/>
  <c r="A186" i="37"/>
  <c r="A185" i="17"/>
  <c r="A152" i="37"/>
  <c r="A151" i="17"/>
  <c r="A187" i="37" l="1"/>
  <c r="A186" i="17"/>
  <c r="A121" i="37"/>
  <c r="A120" i="17"/>
  <c r="A57" i="37"/>
  <c r="A56" i="17"/>
  <c r="A7" i="37"/>
  <c r="A6" i="17"/>
  <c r="A153" i="37"/>
  <c r="A152" i="17"/>
  <c r="A8" i="37" l="1"/>
  <c r="A7" i="17"/>
  <c r="A122" i="37"/>
  <c r="A121" i="17"/>
  <c r="A58" i="37"/>
  <c r="A57" i="17"/>
  <c r="A187" i="17"/>
  <c r="A154" i="37"/>
  <c r="A153" i="17"/>
  <c r="P1334" i="33"/>
  <c r="N1334" i="33"/>
  <c r="I1334" i="33"/>
  <c r="X1333" i="33"/>
  <c r="Z1333" i="23" s="1"/>
  <c r="V1333" i="33"/>
  <c r="T1333" i="33"/>
  <c r="U1333" i="33" s="1"/>
  <c r="Y1333" i="33" s="1"/>
  <c r="AA1333" i="23" s="1"/>
  <c r="S1333" i="33"/>
  <c r="G1333" i="33"/>
  <c r="F1333" i="33"/>
  <c r="V1332" i="33"/>
  <c r="U1332" i="33"/>
  <c r="Y1332" i="33" s="1"/>
  <c r="AA1332" i="23" s="1"/>
  <c r="T1332" i="33"/>
  <c r="S1332" i="33"/>
  <c r="G1332" i="33"/>
  <c r="F1332" i="33"/>
  <c r="V1331" i="33"/>
  <c r="T1331" i="33"/>
  <c r="U1331" i="33" s="1"/>
  <c r="S1331" i="33"/>
  <c r="G1331" i="33"/>
  <c r="F1331" i="33"/>
  <c r="V1330" i="33"/>
  <c r="T1330" i="33"/>
  <c r="U1330" i="33" s="1"/>
  <c r="S1330" i="33"/>
  <c r="G1330" i="33"/>
  <c r="F1330" i="33"/>
  <c r="V1329" i="33"/>
  <c r="T1329" i="33"/>
  <c r="U1329" i="33" s="1"/>
  <c r="S1329" i="33"/>
  <c r="G1329" i="33"/>
  <c r="F1329" i="33"/>
  <c r="V1328" i="33"/>
  <c r="U1328" i="33"/>
  <c r="T1328" i="33"/>
  <c r="S1328" i="33"/>
  <c r="G1328" i="33"/>
  <c r="F1328" i="33"/>
  <c r="V1327" i="33"/>
  <c r="T1327" i="33"/>
  <c r="U1327" i="33" s="1"/>
  <c r="S1327" i="33"/>
  <c r="G1327" i="33"/>
  <c r="F1327" i="33"/>
  <c r="Y1326" i="33"/>
  <c r="AA1326" i="23" s="1"/>
  <c r="V1326" i="33"/>
  <c r="U1326" i="33"/>
  <c r="T1326" i="33"/>
  <c r="S1326" i="33"/>
  <c r="G1326" i="33"/>
  <c r="F1326" i="33"/>
  <c r="V1325" i="33"/>
  <c r="T1325" i="33"/>
  <c r="U1325" i="33" s="1"/>
  <c r="S1325" i="33"/>
  <c r="G1325" i="33"/>
  <c r="F1325" i="33"/>
  <c r="V1324" i="33"/>
  <c r="T1324" i="33"/>
  <c r="U1324" i="33" s="1"/>
  <c r="Y1324" i="33" s="1"/>
  <c r="AA1324" i="23" s="1"/>
  <c r="S1324" i="33"/>
  <c r="G1324" i="33"/>
  <c r="F1324" i="33"/>
  <c r="V1323" i="33"/>
  <c r="T1323" i="33"/>
  <c r="U1323" i="33" s="1"/>
  <c r="S1323" i="33"/>
  <c r="G1323" i="33"/>
  <c r="F1323" i="33"/>
  <c r="V1322" i="33"/>
  <c r="T1322" i="33"/>
  <c r="U1322" i="33" s="1"/>
  <c r="S1322" i="33"/>
  <c r="G1322" i="33"/>
  <c r="F1322" i="33"/>
  <c r="V1321" i="33"/>
  <c r="T1321" i="33"/>
  <c r="U1321" i="33" s="1"/>
  <c r="S1321" i="33"/>
  <c r="G1321" i="33"/>
  <c r="F1321" i="33"/>
  <c r="V1320" i="33"/>
  <c r="U1320" i="33"/>
  <c r="T1320" i="33"/>
  <c r="S1320" i="33"/>
  <c r="G1320" i="33"/>
  <c r="F1320" i="33"/>
  <c r="V1319" i="33"/>
  <c r="T1319" i="33"/>
  <c r="U1319" i="33" s="1"/>
  <c r="X1319" i="33" s="1"/>
  <c r="Z1319" i="23" s="1"/>
  <c r="S1319" i="33"/>
  <c r="G1319" i="33"/>
  <c r="F1319" i="33"/>
  <c r="V1318" i="33"/>
  <c r="U1318" i="33"/>
  <c r="Y1318" i="33" s="1"/>
  <c r="AA1318" i="23" s="1"/>
  <c r="T1318" i="33"/>
  <c r="S1318" i="33"/>
  <c r="G1318" i="33"/>
  <c r="F1318" i="33"/>
  <c r="X1317" i="33"/>
  <c r="Z1317" i="23" s="1"/>
  <c r="W1317" i="33"/>
  <c r="V1317" i="33"/>
  <c r="T1317" i="33"/>
  <c r="U1317" i="33" s="1"/>
  <c r="Y1317" i="33" s="1"/>
  <c r="AA1317" i="23" s="1"/>
  <c r="S1317" i="33"/>
  <c r="G1317" i="33"/>
  <c r="F1317" i="33"/>
  <c r="V1316" i="33"/>
  <c r="T1316" i="33"/>
  <c r="U1316" i="33" s="1"/>
  <c r="Y1316" i="33" s="1"/>
  <c r="AA1316" i="23" s="1"/>
  <c r="S1316" i="33"/>
  <c r="G1316" i="33"/>
  <c r="F1316" i="33"/>
  <c r="X1315" i="33"/>
  <c r="Z1315" i="23" s="1"/>
  <c r="W1315" i="33"/>
  <c r="V1315" i="33"/>
  <c r="T1315" i="33"/>
  <c r="U1315" i="33" s="1"/>
  <c r="Y1315" i="33" s="1"/>
  <c r="AA1315" i="23" s="1"/>
  <c r="S1315" i="33"/>
  <c r="G1315" i="33"/>
  <c r="F1315" i="33"/>
  <c r="V1314" i="33"/>
  <c r="U1314" i="33"/>
  <c r="T1314" i="33"/>
  <c r="S1314" i="33"/>
  <c r="G1314" i="33"/>
  <c r="F1314" i="33"/>
  <c r="P1313" i="33"/>
  <c r="P1335" i="33" s="1"/>
  <c r="N1313" i="33"/>
  <c r="N1335" i="33" s="1"/>
  <c r="I1313" i="33"/>
  <c r="I1335" i="33" s="1"/>
  <c r="V1312" i="33"/>
  <c r="T1312" i="33"/>
  <c r="U1312" i="33" s="1"/>
  <c r="X1312" i="33" s="1"/>
  <c r="Z1312" i="23" s="1"/>
  <c r="S1312" i="33"/>
  <c r="G1312" i="33"/>
  <c r="F1312" i="33"/>
  <c r="V1311" i="33"/>
  <c r="T1311" i="33"/>
  <c r="U1311" i="33" s="1"/>
  <c r="W1311" i="33" s="1"/>
  <c r="S1311" i="33"/>
  <c r="G1311" i="33"/>
  <c r="F1311" i="33"/>
  <c r="V1310" i="33"/>
  <c r="U1310" i="33"/>
  <c r="T1310" i="33"/>
  <c r="S1310" i="33"/>
  <c r="G1310" i="33"/>
  <c r="F1310" i="33"/>
  <c r="V1309" i="33"/>
  <c r="T1309" i="33"/>
  <c r="U1309" i="33" s="1"/>
  <c r="S1309" i="33"/>
  <c r="G1309" i="33"/>
  <c r="F1309" i="33"/>
  <c r="V1308" i="33"/>
  <c r="T1308" i="33"/>
  <c r="U1308" i="33" s="1"/>
  <c r="S1308" i="33"/>
  <c r="G1308" i="33"/>
  <c r="F1308" i="33"/>
  <c r="V1307" i="33"/>
  <c r="T1307" i="33"/>
  <c r="U1307" i="33" s="1"/>
  <c r="S1307" i="33"/>
  <c r="G1307" i="33"/>
  <c r="F1307" i="33"/>
  <c r="Y1306" i="33"/>
  <c r="AA1306" i="23" s="1"/>
  <c r="X1306" i="33"/>
  <c r="Z1306" i="23" s="1"/>
  <c r="V1306" i="33"/>
  <c r="T1306" i="33"/>
  <c r="U1306" i="33" s="1"/>
  <c r="W1306" i="33" s="1"/>
  <c r="S1306" i="33"/>
  <c r="G1306" i="33"/>
  <c r="F1306" i="33"/>
  <c r="W1305" i="33"/>
  <c r="V1305" i="33"/>
  <c r="T1305" i="33"/>
  <c r="U1305" i="33" s="1"/>
  <c r="S1305" i="33"/>
  <c r="G1305" i="33"/>
  <c r="F1305" i="33"/>
  <c r="V1304" i="33"/>
  <c r="T1304" i="33"/>
  <c r="U1304" i="33" s="1"/>
  <c r="S1304" i="33"/>
  <c r="G1304" i="33"/>
  <c r="F1304" i="33"/>
  <c r="W1303" i="33"/>
  <c r="V1303" i="33"/>
  <c r="T1303" i="33"/>
  <c r="U1303" i="33" s="1"/>
  <c r="S1303" i="33"/>
  <c r="G1303" i="33"/>
  <c r="F1303" i="33"/>
  <c r="V1302" i="33"/>
  <c r="U1302" i="33"/>
  <c r="T1302" i="33"/>
  <c r="S1302" i="33"/>
  <c r="G1302" i="33"/>
  <c r="F1302" i="33"/>
  <c r="V1301" i="33"/>
  <c r="T1301" i="33"/>
  <c r="U1301" i="33" s="1"/>
  <c r="S1301" i="33"/>
  <c r="G1301" i="33"/>
  <c r="F1301" i="33"/>
  <c r="V1300" i="33"/>
  <c r="T1300" i="33"/>
  <c r="U1300" i="33" s="1"/>
  <c r="Y1300" i="33" s="1"/>
  <c r="AA1300" i="23" s="1"/>
  <c r="S1300" i="33"/>
  <c r="G1300" i="33"/>
  <c r="F1300" i="33"/>
  <c r="V1299" i="33"/>
  <c r="T1299" i="33"/>
  <c r="U1299" i="33" s="1"/>
  <c r="S1299" i="33"/>
  <c r="G1299" i="33"/>
  <c r="F1299" i="33"/>
  <c r="V1298" i="33"/>
  <c r="T1298" i="33"/>
  <c r="U1298" i="33" s="1"/>
  <c r="S1298" i="33"/>
  <c r="G1298" i="33"/>
  <c r="F1298" i="33"/>
  <c r="W1297" i="33"/>
  <c r="V1297" i="33"/>
  <c r="T1297" i="33"/>
  <c r="U1297" i="33" s="1"/>
  <c r="S1297" i="33"/>
  <c r="G1297" i="33"/>
  <c r="F1297" i="33"/>
  <c r="X1296" i="33"/>
  <c r="Z1296" i="23" s="1"/>
  <c r="V1296" i="33"/>
  <c r="T1296" i="33"/>
  <c r="U1296" i="33" s="1"/>
  <c r="S1296" i="33"/>
  <c r="G1296" i="33"/>
  <c r="F1296" i="33"/>
  <c r="W1295" i="33"/>
  <c r="V1295" i="33"/>
  <c r="T1295" i="33"/>
  <c r="U1295" i="33" s="1"/>
  <c r="S1295" i="33"/>
  <c r="G1295" i="33"/>
  <c r="F1295" i="33"/>
  <c r="V1294" i="33"/>
  <c r="U1294" i="33"/>
  <c r="T1294" i="33"/>
  <c r="S1294" i="33"/>
  <c r="G1294" i="33"/>
  <c r="F1294" i="33"/>
  <c r="V1293" i="33"/>
  <c r="T1293" i="33"/>
  <c r="U1293" i="33" s="1"/>
  <c r="S1293" i="33"/>
  <c r="G1293" i="33"/>
  <c r="F1293" i="33"/>
  <c r="P1291" i="33"/>
  <c r="N1291" i="33"/>
  <c r="I1291" i="33"/>
  <c r="V1290" i="33"/>
  <c r="T1290" i="33"/>
  <c r="U1290" i="33" s="1"/>
  <c r="S1290" i="33"/>
  <c r="G1290" i="33"/>
  <c r="F1290" i="33"/>
  <c r="V1289" i="33"/>
  <c r="T1289" i="33"/>
  <c r="U1289" i="33" s="1"/>
  <c r="Y1289" i="33" s="1"/>
  <c r="AA1289" i="23" s="1"/>
  <c r="S1289" i="33"/>
  <c r="G1289" i="33"/>
  <c r="F1289" i="33"/>
  <c r="X1288" i="33"/>
  <c r="Z1288" i="23" s="1"/>
  <c r="V1288" i="33"/>
  <c r="T1288" i="33"/>
  <c r="U1288" i="33" s="1"/>
  <c r="Y1288" i="33" s="1"/>
  <c r="AA1288" i="23" s="1"/>
  <c r="S1288" i="33"/>
  <c r="G1288" i="33"/>
  <c r="F1288" i="33"/>
  <c r="V1287" i="33"/>
  <c r="U1287" i="33"/>
  <c r="Y1287" i="33" s="1"/>
  <c r="AA1287" i="23" s="1"/>
  <c r="T1287" i="33"/>
  <c r="S1287" i="33"/>
  <c r="G1287" i="33"/>
  <c r="F1287" i="33"/>
  <c r="V1286" i="33"/>
  <c r="T1286" i="33"/>
  <c r="U1286" i="33" s="1"/>
  <c r="Y1286" i="33" s="1"/>
  <c r="AA1286" i="23" s="1"/>
  <c r="S1286" i="33"/>
  <c r="G1286" i="33"/>
  <c r="F1286" i="33"/>
  <c r="V1285" i="33"/>
  <c r="T1285" i="33"/>
  <c r="U1285" i="33" s="1"/>
  <c r="S1285" i="33"/>
  <c r="G1285" i="33"/>
  <c r="F1285" i="33"/>
  <c r="V1284" i="33"/>
  <c r="T1284" i="33"/>
  <c r="U1284" i="33" s="1"/>
  <c r="S1284" i="33"/>
  <c r="G1284" i="33"/>
  <c r="F1284" i="33"/>
  <c r="V1283" i="33"/>
  <c r="U1283" i="33"/>
  <c r="T1283" i="33"/>
  <c r="S1283" i="33"/>
  <c r="G1283" i="33"/>
  <c r="F1283" i="33"/>
  <c r="X1282" i="33"/>
  <c r="Z1282" i="23" s="1"/>
  <c r="V1282" i="33"/>
  <c r="T1282" i="33"/>
  <c r="U1282" i="33" s="1"/>
  <c r="S1282" i="33"/>
  <c r="G1282" i="33"/>
  <c r="F1282" i="33"/>
  <c r="V1281" i="33"/>
  <c r="T1281" i="33"/>
  <c r="U1281" i="33" s="1"/>
  <c r="Y1281" i="33" s="1"/>
  <c r="AA1281" i="23" s="1"/>
  <c r="S1281" i="33"/>
  <c r="G1281" i="33"/>
  <c r="F1281" i="33"/>
  <c r="V1280" i="33"/>
  <c r="T1280" i="33"/>
  <c r="U1280" i="33" s="1"/>
  <c r="Y1280" i="33" s="1"/>
  <c r="AA1280" i="23" s="1"/>
  <c r="S1280" i="33"/>
  <c r="G1280" i="33"/>
  <c r="F1280" i="33"/>
  <c r="V1279" i="33"/>
  <c r="U1279" i="33"/>
  <c r="Y1279" i="33" s="1"/>
  <c r="AA1279" i="23" s="1"/>
  <c r="T1279" i="33"/>
  <c r="S1279" i="33"/>
  <c r="G1279" i="33"/>
  <c r="F1279" i="33"/>
  <c r="X1278" i="33"/>
  <c r="Z1278" i="23" s="1"/>
  <c r="W1278" i="33"/>
  <c r="V1278" i="33"/>
  <c r="T1278" i="33"/>
  <c r="U1278" i="33" s="1"/>
  <c r="Y1278" i="33" s="1"/>
  <c r="AA1278" i="23" s="1"/>
  <c r="S1278" i="33"/>
  <c r="G1278" i="33"/>
  <c r="F1278" i="33"/>
  <c r="V1277" i="33"/>
  <c r="T1277" i="33"/>
  <c r="U1277" i="33" s="1"/>
  <c r="S1277" i="33"/>
  <c r="G1277" i="33"/>
  <c r="F1277" i="33"/>
  <c r="V1276" i="33"/>
  <c r="T1276" i="33"/>
  <c r="U1276" i="33" s="1"/>
  <c r="S1276" i="33"/>
  <c r="G1276" i="33"/>
  <c r="F1276" i="33"/>
  <c r="V1275" i="33"/>
  <c r="U1275" i="33"/>
  <c r="T1275" i="33"/>
  <c r="S1275" i="33"/>
  <c r="G1275" i="33"/>
  <c r="F1275" i="33"/>
  <c r="X1274" i="33"/>
  <c r="Z1274" i="23" s="1"/>
  <c r="V1274" i="33"/>
  <c r="T1274" i="33"/>
  <c r="U1274" i="33" s="1"/>
  <c r="S1274" i="33"/>
  <c r="G1274" i="33"/>
  <c r="F1274" i="33"/>
  <c r="V1273" i="33"/>
  <c r="T1273" i="33"/>
  <c r="U1273" i="33" s="1"/>
  <c r="Y1273" i="33" s="1"/>
  <c r="AA1273" i="23" s="1"/>
  <c r="S1273" i="33"/>
  <c r="G1273" i="33"/>
  <c r="F1273" i="33"/>
  <c r="X1272" i="33"/>
  <c r="Z1272" i="23" s="1"/>
  <c r="V1272" i="33"/>
  <c r="T1272" i="33"/>
  <c r="U1272" i="33" s="1"/>
  <c r="Y1272" i="33" s="1"/>
  <c r="AA1272" i="23" s="1"/>
  <c r="S1272" i="33"/>
  <c r="G1272" i="33"/>
  <c r="F1272" i="33"/>
  <c r="V1271" i="33"/>
  <c r="U1271" i="33"/>
  <c r="Y1271" i="33" s="1"/>
  <c r="AA1271" i="23" s="1"/>
  <c r="T1271" i="33"/>
  <c r="S1271" i="33"/>
  <c r="G1271" i="33"/>
  <c r="F1271" i="33"/>
  <c r="P1270" i="33"/>
  <c r="P1292" i="33" s="1"/>
  <c r="N1270" i="33"/>
  <c r="N1292" i="33" s="1"/>
  <c r="I1270" i="33"/>
  <c r="I1292" i="33" s="1"/>
  <c r="Y1269" i="33"/>
  <c r="AA1269" i="23" s="1"/>
  <c r="V1269" i="33"/>
  <c r="T1269" i="33"/>
  <c r="U1269" i="33" s="1"/>
  <c r="S1269" i="33"/>
  <c r="G1269" i="33"/>
  <c r="F1269" i="33"/>
  <c r="W1268" i="33"/>
  <c r="V1268" i="33"/>
  <c r="T1268" i="33"/>
  <c r="U1268" i="33" s="1"/>
  <c r="S1268" i="33"/>
  <c r="G1268" i="33"/>
  <c r="F1268" i="33"/>
  <c r="V1267" i="33"/>
  <c r="T1267" i="33"/>
  <c r="U1267" i="33" s="1"/>
  <c r="S1267" i="33"/>
  <c r="G1267" i="33"/>
  <c r="F1267" i="33"/>
  <c r="V1266" i="33"/>
  <c r="T1266" i="33"/>
  <c r="U1266" i="33" s="1"/>
  <c r="W1266" i="33" s="1"/>
  <c r="S1266" i="33"/>
  <c r="G1266" i="33"/>
  <c r="F1266" i="33"/>
  <c r="V1265" i="33"/>
  <c r="T1265" i="33"/>
  <c r="U1265" i="33" s="1"/>
  <c r="S1265" i="33"/>
  <c r="G1265" i="33"/>
  <c r="F1265" i="33"/>
  <c r="V1264" i="33"/>
  <c r="T1264" i="33"/>
  <c r="U1264" i="33" s="1"/>
  <c r="S1264" i="33"/>
  <c r="G1264" i="33"/>
  <c r="F1264" i="33"/>
  <c r="V1263" i="33"/>
  <c r="T1263" i="33"/>
  <c r="U1263" i="33" s="1"/>
  <c r="S1263" i="33"/>
  <c r="G1263" i="33"/>
  <c r="F1263" i="33"/>
  <c r="V1262" i="33"/>
  <c r="T1262" i="33"/>
  <c r="U1262" i="33" s="1"/>
  <c r="S1262" i="33"/>
  <c r="G1262" i="33"/>
  <c r="F1262" i="33"/>
  <c r="X1261" i="33"/>
  <c r="Z1261" i="23" s="1"/>
  <c r="V1261" i="33"/>
  <c r="T1261" i="33"/>
  <c r="U1261" i="33" s="1"/>
  <c r="W1261" i="33" s="1"/>
  <c r="S1261" i="33"/>
  <c r="G1261" i="33"/>
  <c r="F1261" i="33"/>
  <c r="W1260" i="33"/>
  <c r="V1260" i="33"/>
  <c r="T1260" i="33"/>
  <c r="U1260" i="33" s="1"/>
  <c r="S1260" i="33"/>
  <c r="G1260" i="33"/>
  <c r="F1260" i="33"/>
  <c r="X1259" i="33"/>
  <c r="Z1259" i="23" s="1"/>
  <c r="V1259" i="33"/>
  <c r="T1259" i="33"/>
  <c r="U1259" i="33" s="1"/>
  <c r="S1259" i="33"/>
  <c r="G1259" i="33"/>
  <c r="F1259" i="33"/>
  <c r="W1258" i="33"/>
  <c r="V1258" i="33"/>
  <c r="T1258" i="33"/>
  <c r="U1258" i="33" s="1"/>
  <c r="S1258" i="33"/>
  <c r="G1258" i="33"/>
  <c r="F1258" i="33"/>
  <c r="V1257" i="33"/>
  <c r="U1257" i="33"/>
  <c r="T1257" i="33"/>
  <c r="S1257" i="33"/>
  <c r="G1257" i="33"/>
  <c r="F1257" i="33"/>
  <c r="V1256" i="33"/>
  <c r="T1256" i="33"/>
  <c r="U1256" i="33" s="1"/>
  <c r="S1256" i="33"/>
  <c r="G1256" i="33"/>
  <c r="F1256" i="33"/>
  <c r="V1255" i="33"/>
  <c r="U1255" i="33"/>
  <c r="Y1255" i="33" s="1"/>
  <c r="AA1255" i="23" s="1"/>
  <c r="T1255" i="33"/>
  <c r="S1255" i="33"/>
  <c r="G1255" i="33"/>
  <c r="F1255" i="33"/>
  <c r="V1254" i="33"/>
  <c r="T1254" i="33"/>
  <c r="U1254" i="33" s="1"/>
  <c r="S1254" i="33"/>
  <c r="G1254" i="33"/>
  <c r="F1254" i="33"/>
  <c r="V1253" i="33"/>
  <c r="T1253" i="33"/>
  <c r="U1253" i="33" s="1"/>
  <c r="S1253" i="33"/>
  <c r="G1253" i="33"/>
  <c r="F1253" i="33"/>
  <c r="W1252" i="33"/>
  <c r="V1252" i="33"/>
  <c r="T1252" i="33"/>
  <c r="U1252" i="33" s="1"/>
  <c r="S1252" i="33"/>
  <c r="G1252" i="33"/>
  <c r="F1252" i="33"/>
  <c r="V1251" i="33"/>
  <c r="T1251" i="33"/>
  <c r="U1251" i="33" s="1"/>
  <c r="S1251" i="33"/>
  <c r="G1251" i="33"/>
  <c r="F1251" i="33"/>
  <c r="W1250" i="33"/>
  <c r="V1250" i="33"/>
  <c r="T1250" i="33"/>
  <c r="U1250" i="33" s="1"/>
  <c r="S1250" i="33"/>
  <c r="G1250" i="33"/>
  <c r="F1250" i="33"/>
  <c r="P1248" i="33"/>
  <c r="N1248" i="33"/>
  <c r="I1248" i="33"/>
  <c r="V1247" i="33"/>
  <c r="T1247" i="33"/>
  <c r="U1247" i="33" s="1"/>
  <c r="S1247" i="33"/>
  <c r="G1247" i="33"/>
  <c r="F1247" i="33"/>
  <c r="V1246" i="33"/>
  <c r="T1246" i="33"/>
  <c r="U1246" i="33" s="1"/>
  <c r="S1246" i="33"/>
  <c r="G1246" i="33"/>
  <c r="F1246" i="33"/>
  <c r="V1245" i="33"/>
  <c r="T1245" i="33"/>
  <c r="U1245" i="33" s="1"/>
  <c r="S1245" i="33"/>
  <c r="G1245" i="33"/>
  <c r="F1245" i="33"/>
  <c r="V1244" i="33"/>
  <c r="T1244" i="33"/>
  <c r="U1244" i="33" s="1"/>
  <c r="Y1244" i="33" s="1"/>
  <c r="AA1244" i="23" s="1"/>
  <c r="S1244" i="33"/>
  <c r="G1244" i="33"/>
  <c r="F1244" i="33"/>
  <c r="V1243" i="33"/>
  <c r="T1243" i="33"/>
  <c r="U1243" i="33" s="1"/>
  <c r="Y1243" i="33" s="1"/>
  <c r="AA1243" i="23" s="1"/>
  <c r="S1243" i="33"/>
  <c r="G1243" i="33"/>
  <c r="F1243" i="33"/>
  <c r="V1242" i="33"/>
  <c r="U1242" i="33"/>
  <c r="Y1242" i="33" s="1"/>
  <c r="AA1242" i="23" s="1"/>
  <c r="T1242" i="33"/>
  <c r="S1242" i="33"/>
  <c r="G1242" i="33"/>
  <c r="F1242" i="33"/>
  <c r="X1241" i="33"/>
  <c r="Z1241" i="23" s="1"/>
  <c r="W1241" i="33"/>
  <c r="V1241" i="33"/>
  <c r="T1241" i="33"/>
  <c r="U1241" i="33" s="1"/>
  <c r="Y1241" i="33" s="1"/>
  <c r="AA1241" i="23" s="1"/>
  <c r="S1241" i="33"/>
  <c r="G1241" i="33"/>
  <c r="F1241" i="33"/>
  <c r="V1240" i="33"/>
  <c r="T1240" i="33"/>
  <c r="U1240" i="33" s="1"/>
  <c r="S1240" i="33"/>
  <c r="G1240" i="33"/>
  <c r="F1240" i="33"/>
  <c r="V1239" i="33"/>
  <c r="T1239" i="33"/>
  <c r="U1239" i="33" s="1"/>
  <c r="S1239" i="33"/>
  <c r="G1239" i="33"/>
  <c r="F1239" i="33"/>
  <c r="V1238" i="33"/>
  <c r="U1238" i="33"/>
  <c r="T1238" i="33"/>
  <c r="S1238" i="33"/>
  <c r="G1238" i="33"/>
  <c r="F1238" i="33"/>
  <c r="X1237" i="33"/>
  <c r="Z1237" i="23" s="1"/>
  <c r="V1237" i="33"/>
  <c r="T1237" i="33"/>
  <c r="U1237" i="33" s="1"/>
  <c r="S1237" i="33"/>
  <c r="G1237" i="33"/>
  <c r="F1237" i="33"/>
  <c r="V1236" i="33"/>
  <c r="T1236" i="33"/>
  <c r="U1236" i="33" s="1"/>
  <c r="Y1236" i="33" s="1"/>
  <c r="AA1236" i="23" s="1"/>
  <c r="S1236" i="33"/>
  <c r="G1236" i="33"/>
  <c r="F1236" i="33"/>
  <c r="X1235" i="33"/>
  <c r="Z1235" i="23" s="1"/>
  <c r="V1235" i="33"/>
  <c r="T1235" i="33"/>
  <c r="U1235" i="33" s="1"/>
  <c r="Y1235" i="33" s="1"/>
  <c r="AA1235" i="23" s="1"/>
  <c r="S1235" i="33"/>
  <c r="G1235" i="33"/>
  <c r="F1235" i="33"/>
  <c r="V1234" i="33"/>
  <c r="U1234" i="33"/>
  <c r="Y1234" i="33" s="1"/>
  <c r="AA1234" i="23" s="1"/>
  <c r="T1234" i="33"/>
  <c r="S1234" i="33"/>
  <c r="G1234" i="33"/>
  <c r="F1234" i="33"/>
  <c r="V1233" i="33"/>
  <c r="T1233" i="33"/>
  <c r="U1233" i="33" s="1"/>
  <c r="Y1233" i="33" s="1"/>
  <c r="AA1233" i="23" s="1"/>
  <c r="S1233" i="33"/>
  <c r="G1233" i="33"/>
  <c r="F1233" i="33"/>
  <c r="V1232" i="33"/>
  <c r="T1232" i="33"/>
  <c r="U1232" i="33" s="1"/>
  <c r="S1232" i="33"/>
  <c r="G1232" i="33"/>
  <c r="F1232" i="33"/>
  <c r="V1231" i="33"/>
  <c r="T1231" i="33"/>
  <c r="U1231" i="33" s="1"/>
  <c r="S1231" i="33"/>
  <c r="G1231" i="33"/>
  <c r="F1231" i="33"/>
  <c r="V1230" i="33"/>
  <c r="U1230" i="33"/>
  <c r="T1230" i="33"/>
  <c r="S1230" i="33"/>
  <c r="G1230" i="33"/>
  <c r="F1230" i="33"/>
  <c r="X1229" i="33"/>
  <c r="Z1229" i="23" s="1"/>
  <c r="V1229" i="33"/>
  <c r="T1229" i="33"/>
  <c r="U1229" i="33" s="1"/>
  <c r="S1229" i="33"/>
  <c r="G1229" i="33"/>
  <c r="F1229" i="33"/>
  <c r="V1228" i="33"/>
  <c r="T1228" i="33"/>
  <c r="U1228" i="33" s="1"/>
  <c r="Y1228" i="33" s="1"/>
  <c r="AA1228" i="23" s="1"/>
  <c r="S1228" i="33"/>
  <c r="G1228" i="33"/>
  <c r="F1228" i="33"/>
  <c r="P1227" i="33"/>
  <c r="P1249" i="33" s="1"/>
  <c r="N1227" i="33"/>
  <c r="N1249" i="33" s="1"/>
  <c r="I1227" i="33"/>
  <c r="V1226" i="33"/>
  <c r="T1226" i="33"/>
  <c r="U1226" i="33" s="1"/>
  <c r="Y1226" i="33" s="1"/>
  <c r="AA1226" i="23" s="1"/>
  <c r="S1226" i="33"/>
  <c r="G1226" i="33"/>
  <c r="F1226" i="33"/>
  <c r="V1225" i="33"/>
  <c r="T1225" i="33"/>
  <c r="U1225" i="33" s="1"/>
  <c r="S1225" i="33"/>
  <c r="G1225" i="33"/>
  <c r="F1225" i="33"/>
  <c r="Y1224" i="33"/>
  <c r="AA1224" i="23" s="1"/>
  <c r="V1224" i="33"/>
  <c r="T1224" i="33"/>
  <c r="U1224" i="33" s="1"/>
  <c r="S1224" i="33"/>
  <c r="G1224" i="33"/>
  <c r="F1224" i="33"/>
  <c r="W1223" i="33"/>
  <c r="V1223" i="33"/>
  <c r="T1223" i="33"/>
  <c r="U1223" i="33" s="1"/>
  <c r="S1223" i="33"/>
  <c r="G1223" i="33"/>
  <c r="F1223" i="33"/>
  <c r="V1222" i="33"/>
  <c r="T1222" i="33"/>
  <c r="U1222" i="33" s="1"/>
  <c r="S1222" i="33"/>
  <c r="G1222" i="33"/>
  <c r="F1222" i="33"/>
  <c r="W1221" i="33"/>
  <c r="V1221" i="33"/>
  <c r="T1221" i="33"/>
  <c r="U1221" i="33" s="1"/>
  <c r="S1221" i="33"/>
  <c r="G1221" i="33"/>
  <c r="F1221" i="33"/>
  <c r="V1220" i="33"/>
  <c r="U1220" i="33"/>
  <c r="T1220" i="33"/>
  <c r="S1220" i="33"/>
  <c r="G1220" i="33"/>
  <c r="F1220" i="33"/>
  <c r="V1219" i="33"/>
  <c r="T1219" i="33"/>
  <c r="U1219" i="33" s="1"/>
  <c r="S1219" i="33"/>
  <c r="G1219" i="33"/>
  <c r="F1219" i="33"/>
  <c r="V1218" i="33"/>
  <c r="T1218" i="33"/>
  <c r="U1218" i="33" s="1"/>
  <c r="S1218" i="33"/>
  <c r="G1218" i="33"/>
  <c r="F1218" i="33"/>
  <c r="V1217" i="33"/>
  <c r="T1217" i="33"/>
  <c r="U1217" i="33" s="1"/>
  <c r="S1217" i="33"/>
  <c r="G1217" i="33"/>
  <c r="F1217" i="33"/>
  <c r="V1216" i="33"/>
  <c r="T1216" i="33"/>
  <c r="U1216" i="33" s="1"/>
  <c r="W1216" i="33" s="1"/>
  <c r="S1216" i="33"/>
  <c r="G1216" i="33"/>
  <c r="F1216" i="33"/>
  <c r="V1215" i="33"/>
  <c r="T1215" i="33"/>
  <c r="U1215" i="33" s="1"/>
  <c r="W1215" i="33" s="1"/>
  <c r="S1215" i="33"/>
  <c r="G1215" i="33"/>
  <c r="F1215" i="33"/>
  <c r="V1214" i="33"/>
  <c r="T1214" i="33"/>
  <c r="U1214" i="33" s="1"/>
  <c r="X1214" i="33" s="1"/>
  <c r="Z1214" i="23" s="1"/>
  <c r="S1214" i="33"/>
  <c r="G1214" i="33"/>
  <c r="F1214" i="33"/>
  <c r="V1213" i="33"/>
  <c r="T1213" i="33"/>
  <c r="U1213" i="33" s="1"/>
  <c r="W1213" i="33" s="1"/>
  <c r="S1213" i="33"/>
  <c r="G1213" i="33"/>
  <c r="F1213" i="33"/>
  <c r="V1212" i="33"/>
  <c r="T1212" i="33"/>
  <c r="U1212" i="33" s="1"/>
  <c r="S1212" i="33"/>
  <c r="G1212" i="33"/>
  <c r="F1212" i="33"/>
  <c r="V1211" i="33"/>
  <c r="T1211" i="33"/>
  <c r="U1211" i="33" s="1"/>
  <c r="S1211" i="33"/>
  <c r="G1211" i="33"/>
  <c r="F1211" i="33"/>
  <c r="V1210" i="33"/>
  <c r="T1210" i="33"/>
  <c r="U1210" i="33" s="1"/>
  <c r="Y1210" i="33" s="1"/>
  <c r="AA1210" i="23" s="1"/>
  <c r="S1210" i="33"/>
  <c r="G1210" i="33"/>
  <c r="F1210" i="33"/>
  <c r="V1209" i="33"/>
  <c r="T1209" i="33"/>
  <c r="U1209" i="33" s="1"/>
  <c r="S1209" i="33"/>
  <c r="G1209" i="33"/>
  <c r="F1209" i="33"/>
  <c r="Y1208" i="33"/>
  <c r="AA1208" i="23" s="1"/>
  <c r="V1208" i="33"/>
  <c r="T1208" i="33"/>
  <c r="U1208" i="33" s="1"/>
  <c r="S1208" i="33"/>
  <c r="G1208" i="33"/>
  <c r="F1208" i="33"/>
  <c r="W1207" i="33"/>
  <c r="V1207" i="33"/>
  <c r="T1207" i="33"/>
  <c r="U1207" i="33" s="1"/>
  <c r="S1207" i="33"/>
  <c r="G1207" i="33"/>
  <c r="F1207" i="33"/>
  <c r="P1205" i="33"/>
  <c r="N1205" i="33"/>
  <c r="I1205" i="33"/>
  <c r="X1204" i="33"/>
  <c r="Z1204" i="23" s="1"/>
  <c r="W1204" i="33"/>
  <c r="V1204" i="33"/>
  <c r="T1204" i="33"/>
  <c r="U1204" i="33" s="1"/>
  <c r="Y1204" i="33" s="1"/>
  <c r="AA1204" i="23" s="1"/>
  <c r="S1204" i="33"/>
  <c r="G1204" i="33"/>
  <c r="F1204" i="33"/>
  <c r="V1203" i="33"/>
  <c r="U1203" i="33"/>
  <c r="T1203" i="33"/>
  <c r="S1203" i="33"/>
  <c r="G1203" i="33"/>
  <c r="F1203" i="33"/>
  <c r="V1202" i="33"/>
  <c r="T1202" i="33"/>
  <c r="U1202" i="33" s="1"/>
  <c r="S1202" i="33"/>
  <c r="G1202" i="33"/>
  <c r="F1202" i="33"/>
  <c r="V1201" i="33"/>
  <c r="U1201" i="33"/>
  <c r="T1201" i="33"/>
  <c r="S1201" i="33"/>
  <c r="G1201" i="33"/>
  <c r="F1201" i="33"/>
  <c r="X1200" i="33"/>
  <c r="Z1200" i="23" s="1"/>
  <c r="V1200" i="33"/>
  <c r="T1200" i="33"/>
  <c r="U1200" i="33" s="1"/>
  <c r="S1200" i="33"/>
  <c r="G1200" i="33"/>
  <c r="F1200" i="33"/>
  <c r="Y1199" i="33"/>
  <c r="AA1199" i="23" s="1"/>
  <c r="V1199" i="33"/>
  <c r="U1199" i="33"/>
  <c r="T1199" i="33"/>
  <c r="S1199" i="33"/>
  <c r="G1199" i="33"/>
  <c r="F1199" i="33"/>
  <c r="X1198" i="33"/>
  <c r="Z1198" i="23" s="1"/>
  <c r="W1198" i="33"/>
  <c r="V1198" i="33"/>
  <c r="T1198" i="33"/>
  <c r="U1198" i="33" s="1"/>
  <c r="Y1198" i="33" s="1"/>
  <c r="AA1198" i="23" s="1"/>
  <c r="S1198" i="33"/>
  <c r="G1198" i="33"/>
  <c r="F1198" i="33"/>
  <c r="V1197" i="33"/>
  <c r="T1197" i="33"/>
  <c r="U1197" i="33" s="1"/>
  <c r="Y1197" i="33" s="1"/>
  <c r="AA1197" i="23" s="1"/>
  <c r="S1197" i="33"/>
  <c r="G1197" i="33"/>
  <c r="F1197" i="33"/>
  <c r="V1196" i="33"/>
  <c r="T1196" i="33"/>
  <c r="U1196" i="33" s="1"/>
  <c r="Y1196" i="33" s="1"/>
  <c r="AA1196" i="23" s="1"/>
  <c r="S1196" i="33"/>
  <c r="G1196" i="33"/>
  <c r="F1196" i="33"/>
  <c r="V1195" i="33"/>
  <c r="T1195" i="33"/>
  <c r="U1195" i="33" s="1"/>
  <c r="S1195" i="33"/>
  <c r="G1195" i="33"/>
  <c r="F1195" i="33"/>
  <c r="V1194" i="33"/>
  <c r="T1194" i="33"/>
  <c r="U1194" i="33" s="1"/>
  <c r="S1194" i="33"/>
  <c r="G1194" i="33"/>
  <c r="F1194" i="33"/>
  <c r="V1193" i="33"/>
  <c r="T1193" i="33"/>
  <c r="U1193" i="33" s="1"/>
  <c r="S1193" i="33"/>
  <c r="G1193" i="33"/>
  <c r="F1193" i="33"/>
  <c r="V1192" i="33"/>
  <c r="T1192" i="33"/>
  <c r="U1192" i="33" s="1"/>
  <c r="X1192" i="33" s="1"/>
  <c r="Z1192" i="23" s="1"/>
  <c r="S1192" i="33"/>
  <c r="G1192" i="33"/>
  <c r="F1192" i="33"/>
  <c r="V1191" i="33"/>
  <c r="T1191" i="33"/>
  <c r="U1191" i="33" s="1"/>
  <c r="Y1191" i="33" s="1"/>
  <c r="AA1191" i="23" s="1"/>
  <c r="S1191" i="33"/>
  <c r="G1191" i="33"/>
  <c r="F1191" i="33"/>
  <c r="V1190" i="33"/>
  <c r="T1190" i="33"/>
  <c r="U1190" i="33" s="1"/>
  <c r="Y1190" i="33" s="1"/>
  <c r="AA1190" i="23" s="1"/>
  <c r="S1190" i="33"/>
  <c r="G1190" i="33"/>
  <c r="F1190" i="33"/>
  <c r="V1189" i="33"/>
  <c r="U1189" i="33"/>
  <c r="Y1189" i="33" s="1"/>
  <c r="AA1189" i="23" s="1"/>
  <c r="T1189" i="33"/>
  <c r="S1189" i="33"/>
  <c r="G1189" i="33"/>
  <c r="F1189" i="33"/>
  <c r="X1188" i="33"/>
  <c r="Z1188" i="23" s="1"/>
  <c r="W1188" i="33"/>
  <c r="V1188" i="33"/>
  <c r="T1188" i="33"/>
  <c r="U1188" i="33" s="1"/>
  <c r="Y1188" i="33" s="1"/>
  <c r="AA1188" i="23" s="1"/>
  <c r="S1188" i="33"/>
  <c r="G1188" i="33"/>
  <c r="F1188" i="33"/>
  <c r="V1187" i="33"/>
  <c r="U1187" i="33"/>
  <c r="T1187" i="33"/>
  <c r="S1187" i="33"/>
  <c r="G1187" i="33"/>
  <c r="F1187" i="33"/>
  <c r="V1186" i="33"/>
  <c r="T1186" i="33"/>
  <c r="U1186" i="33" s="1"/>
  <c r="S1186" i="33"/>
  <c r="G1186" i="33"/>
  <c r="F1186" i="33"/>
  <c r="V1185" i="33"/>
  <c r="U1185" i="33"/>
  <c r="T1185" i="33"/>
  <c r="S1185" i="33"/>
  <c r="G1185" i="33"/>
  <c r="F1185" i="33"/>
  <c r="P1184" i="33"/>
  <c r="P1206" i="33" s="1"/>
  <c r="N1184" i="33"/>
  <c r="N1206" i="33" s="1"/>
  <c r="I1184" i="33"/>
  <c r="I1206" i="33" s="1"/>
  <c r="V1183" i="33"/>
  <c r="T1183" i="33"/>
  <c r="U1183" i="33" s="1"/>
  <c r="S1183" i="33"/>
  <c r="G1183" i="33"/>
  <c r="F1183" i="33"/>
  <c r="V1182" i="33"/>
  <c r="T1182" i="33"/>
  <c r="U1182" i="33" s="1"/>
  <c r="S1182" i="33"/>
  <c r="G1182" i="33"/>
  <c r="F1182" i="33"/>
  <c r="V1181" i="33"/>
  <c r="T1181" i="33"/>
  <c r="U1181" i="33" s="1"/>
  <c r="Y1181" i="33" s="1"/>
  <c r="AA1181" i="23" s="1"/>
  <c r="S1181" i="33"/>
  <c r="G1181" i="33"/>
  <c r="F1181" i="33"/>
  <c r="V1180" i="33"/>
  <c r="T1180" i="33"/>
  <c r="U1180" i="33" s="1"/>
  <c r="S1180" i="33"/>
  <c r="G1180" i="33"/>
  <c r="F1180" i="33"/>
  <c r="V1179" i="33"/>
  <c r="T1179" i="33"/>
  <c r="U1179" i="33" s="1"/>
  <c r="S1179" i="33"/>
  <c r="G1179" i="33"/>
  <c r="F1179" i="33"/>
  <c r="W1178" i="33"/>
  <c r="V1178" i="33"/>
  <c r="T1178" i="33"/>
  <c r="U1178" i="33" s="1"/>
  <c r="S1178" i="33"/>
  <c r="G1178" i="33"/>
  <c r="F1178" i="33"/>
  <c r="X1177" i="33"/>
  <c r="Z1177" i="23" s="1"/>
  <c r="V1177" i="33"/>
  <c r="T1177" i="33"/>
  <c r="U1177" i="33" s="1"/>
  <c r="S1177" i="33"/>
  <c r="G1177" i="33"/>
  <c r="F1177" i="33"/>
  <c r="W1176" i="33"/>
  <c r="V1176" i="33"/>
  <c r="T1176" i="33"/>
  <c r="U1176" i="33" s="1"/>
  <c r="S1176" i="33"/>
  <c r="G1176" i="33"/>
  <c r="F1176" i="33"/>
  <c r="V1175" i="33"/>
  <c r="U1175" i="33"/>
  <c r="T1175" i="33"/>
  <c r="S1175" i="33"/>
  <c r="G1175" i="33"/>
  <c r="F1175" i="33"/>
  <c r="V1174" i="33"/>
  <c r="T1174" i="33"/>
  <c r="U1174" i="33" s="1"/>
  <c r="S1174" i="33"/>
  <c r="G1174" i="33"/>
  <c r="F1174" i="33"/>
  <c r="V1173" i="33"/>
  <c r="T1173" i="33"/>
  <c r="U1173" i="33" s="1"/>
  <c r="S1173" i="33"/>
  <c r="G1173" i="33"/>
  <c r="F1173" i="33"/>
  <c r="V1172" i="33"/>
  <c r="T1172" i="33"/>
  <c r="U1172" i="33" s="1"/>
  <c r="S1172" i="33"/>
  <c r="G1172" i="33"/>
  <c r="F1172" i="33"/>
  <c r="V1171" i="33"/>
  <c r="T1171" i="33"/>
  <c r="U1171" i="33" s="1"/>
  <c r="W1171" i="33" s="1"/>
  <c r="S1171" i="33"/>
  <c r="G1171" i="33"/>
  <c r="F1171" i="33"/>
  <c r="V1170" i="33"/>
  <c r="T1170" i="33"/>
  <c r="U1170" i="33" s="1"/>
  <c r="W1170" i="33" s="1"/>
  <c r="S1170" i="33"/>
  <c r="G1170" i="33"/>
  <c r="F1170" i="33"/>
  <c r="V1169" i="33"/>
  <c r="T1169" i="33"/>
  <c r="U1169" i="33" s="1"/>
  <c r="S1169" i="33"/>
  <c r="G1169" i="33"/>
  <c r="F1169" i="33"/>
  <c r="V1168" i="33"/>
  <c r="T1168" i="33"/>
  <c r="U1168" i="33" s="1"/>
  <c r="W1168" i="33" s="1"/>
  <c r="S1168" i="33"/>
  <c r="G1168" i="33"/>
  <c r="F1168" i="33"/>
  <c r="V1167" i="33"/>
  <c r="T1167" i="33"/>
  <c r="U1167" i="33" s="1"/>
  <c r="S1167" i="33"/>
  <c r="G1167" i="33"/>
  <c r="F1167" i="33"/>
  <c r="V1166" i="33"/>
  <c r="T1166" i="33"/>
  <c r="U1166" i="33" s="1"/>
  <c r="S1166" i="33"/>
  <c r="G1166" i="33"/>
  <c r="F1166" i="33"/>
  <c r="Y1165" i="33"/>
  <c r="AA1165" i="23" s="1"/>
  <c r="V1165" i="33"/>
  <c r="T1165" i="33"/>
  <c r="U1165" i="33" s="1"/>
  <c r="S1165" i="33"/>
  <c r="G1165" i="33"/>
  <c r="F1165" i="33"/>
  <c r="V1164" i="33"/>
  <c r="T1164" i="33"/>
  <c r="U1164" i="33" s="1"/>
  <c r="S1164" i="33"/>
  <c r="G1164" i="33"/>
  <c r="F1164" i="33"/>
  <c r="P1162" i="33"/>
  <c r="N1162" i="33"/>
  <c r="I1162" i="33"/>
  <c r="X1161" i="33"/>
  <c r="Z1161" i="23" s="1"/>
  <c r="W1161" i="33"/>
  <c r="V1161" i="33"/>
  <c r="T1161" i="33"/>
  <c r="U1161" i="33" s="1"/>
  <c r="Y1161" i="33" s="1"/>
  <c r="AA1161" i="23" s="1"/>
  <c r="S1161" i="33"/>
  <c r="G1161" i="33"/>
  <c r="F1161" i="33"/>
  <c r="Y1160" i="33"/>
  <c r="AA1160" i="23" s="1"/>
  <c r="V1160" i="33"/>
  <c r="U1160" i="33"/>
  <c r="T1160" i="33"/>
  <c r="S1160" i="33"/>
  <c r="G1160" i="33"/>
  <c r="F1160" i="33"/>
  <c r="X1159" i="33"/>
  <c r="Z1159" i="23" s="1"/>
  <c r="W1159" i="33"/>
  <c r="V1159" i="33"/>
  <c r="T1159" i="33"/>
  <c r="U1159" i="33" s="1"/>
  <c r="Y1159" i="33" s="1"/>
  <c r="AA1159" i="23" s="1"/>
  <c r="S1159" i="33"/>
  <c r="G1159" i="33"/>
  <c r="F1159" i="33"/>
  <c r="V1158" i="33"/>
  <c r="U1158" i="33"/>
  <c r="T1158" i="33"/>
  <c r="S1158" i="33"/>
  <c r="G1158" i="33"/>
  <c r="F1158" i="33"/>
  <c r="V1157" i="33"/>
  <c r="T1157" i="33"/>
  <c r="U1157" i="33" s="1"/>
  <c r="S1157" i="33"/>
  <c r="G1157" i="33"/>
  <c r="F1157" i="33"/>
  <c r="V1156" i="33"/>
  <c r="U1156" i="33"/>
  <c r="T1156" i="33"/>
  <c r="S1156" i="33"/>
  <c r="G1156" i="33"/>
  <c r="F1156" i="33"/>
  <c r="X1155" i="33"/>
  <c r="Z1155" i="23" s="1"/>
  <c r="V1155" i="33"/>
  <c r="T1155" i="33"/>
  <c r="U1155" i="33" s="1"/>
  <c r="S1155" i="33"/>
  <c r="G1155" i="33"/>
  <c r="F1155" i="33"/>
  <c r="Y1154" i="33"/>
  <c r="AA1154" i="23" s="1"/>
  <c r="V1154" i="33"/>
  <c r="U1154" i="33"/>
  <c r="T1154" i="33"/>
  <c r="S1154" i="33"/>
  <c r="G1154" i="33"/>
  <c r="F1154" i="33"/>
  <c r="V1153" i="33"/>
  <c r="T1153" i="33"/>
  <c r="U1153" i="33" s="1"/>
  <c r="Y1153" i="33" s="1"/>
  <c r="AA1153" i="23" s="1"/>
  <c r="S1153" i="33"/>
  <c r="G1153" i="33"/>
  <c r="F1153" i="33"/>
  <c r="V1152" i="33"/>
  <c r="T1152" i="33"/>
  <c r="U1152" i="33" s="1"/>
  <c r="Y1152" i="33" s="1"/>
  <c r="AA1152" i="23" s="1"/>
  <c r="S1152" i="33"/>
  <c r="G1152" i="33"/>
  <c r="F1152" i="33"/>
  <c r="V1151" i="33"/>
  <c r="T1151" i="33"/>
  <c r="U1151" i="33" s="1"/>
  <c r="Y1151" i="33" s="1"/>
  <c r="AA1151" i="23" s="1"/>
  <c r="S1151" i="33"/>
  <c r="G1151" i="33"/>
  <c r="F1151" i="33"/>
  <c r="V1150" i="33"/>
  <c r="U1150" i="33"/>
  <c r="T1150" i="33"/>
  <c r="S1150" i="33"/>
  <c r="G1150" i="33"/>
  <c r="F1150" i="33"/>
  <c r="V1149" i="33"/>
  <c r="T1149" i="33"/>
  <c r="U1149" i="33" s="1"/>
  <c r="S1149" i="33"/>
  <c r="G1149" i="33"/>
  <c r="F1149" i="33"/>
  <c r="V1148" i="33"/>
  <c r="T1148" i="33"/>
  <c r="U1148" i="33" s="1"/>
  <c r="S1148" i="33"/>
  <c r="G1148" i="33"/>
  <c r="F1148" i="33"/>
  <c r="V1147" i="33"/>
  <c r="T1147" i="33"/>
  <c r="U1147" i="33" s="1"/>
  <c r="S1147" i="33"/>
  <c r="G1147" i="33"/>
  <c r="F1147" i="33"/>
  <c r="V1146" i="33"/>
  <c r="T1146" i="33"/>
  <c r="U1146" i="33" s="1"/>
  <c r="Y1146" i="33" s="1"/>
  <c r="AA1146" i="23" s="1"/>
  <c r="S1146" i="33"/>
  <c r="G1146" i="33"/>
  <c r="F1146" i="33"/>
  <c r="V1145" i="33"/>
  <c r="T1145" i="33"/>
  <c r="U1145" i="33" s="1"/>
  <c r="Y1145" i="33" s="1"/>
  <c r="AA1145" i="23" s="1"/>
  <c r="S1145" i="33"/>
  <c r="G1145" i="33"/>
  <c r="F1145" i="33"/>
  <c r="V1144" i="33"/>
  <c r="U1144" i="33"/>
  <c r="Y1144" i="33" s="1"/>
  <c r="AA1144" i="23" s="1"/>
  <c r="T1144" i="33"/>
  <c r="S1144" i="33"/>
  <c r="G1144" i="33"/>
  <c r="F1144" i="33"/>
  <c r="X1143" i="33"/>
  <c r="Z1143" i="23" s="1"/>
  <c r="W1143" i="33"/>
  <c r="V1143" i="33"/>
  <c r="T1143" i="33"/>
  <c r="U1143" i="33" s="1"/>
  <c r="Y1143" i="33" s="1"/>
  <c r="AA1143" i="23" s="1"/>
  <c r="S1143" i="33"/>
  <c r="G1143" i="33"/>
  <c r="F1143" i="33"/>
  <c r="X1142" i="33"/>
  <c r="Z1142" i="23" s="1"/>
  <c r="V1142" i="33"/>
  <c r="T1142" i="33"/>
  <c r="U1142" i="33" s="1"/>
  <c r="S1142" i="33"/>
  <c r="G1142" i="33"/>
  <c r="F1142" i="33"/>
  <c r="P1141" i="33"/>
  <c r="P1163" i="33" s="1"/>
  <c r="N1141" i="33"/>
  <c r="N1163" i="33" s="1"/>
  <c r="I1141" i="33"/>
  <c r="I1163" i="33" s="1"/>
  <c r="V1140" i="33"/>
  <c r="T1140" i="33"/>
  <c r="U1140" i="33" s="1"/>
  <c r="W1140" i="33" s="1"/>
  <c r="S1140" i="33"/>
  <c r="G1140" i="33"/>
  <c r="F1140" i="33"/>
  <c r="V1139" i="33"/>
  <c r="T1139" i="33"/>
  <c r="U1139" i="33" s="1"/>
  <c r="S1139" i="33"/>
  <c r="G1139" i="33"/>
  <c r="F1139" i="33"/>
  <c r="V1138" i="33"/>
  <c r="T1138" i="33"/>
  <c r="U1138" i="33" s="1"/>
  <c r="S1138" i="33"/>
  <c r="G1138" i="33"/>
  <c r="F1138" i="33"/>
  <c r="V1137" i="33"/>
  <c r="T1137" i="33"/>
  <c r="U1137" i="33" s="1"/>
  <c r="Y1137" i="33" s="1"/>
  <c r="AA1137" i="23" s="1"/>
  <c r="S1137" i="33"/>
  <c r="G1137" i="33"/>
  <c r="F1137" i="33"/>
  <c r="V1136" i="33"/>
  <c r="T1136" i="33"/>
  <c r="U1136" i="33" s="1"/>
  <c r="S1136" i="33"/>
  <c r="G1136" i="33"/>
  <c r="F1136" i="33"/>
  <c r="V1135" i="33"/>
  <c r="T1135" i="33"/>
  <c r="U1135" i="33" s="1"/>
  <c r="X1135" i="33" s="1"/>
  <c r="Z1135" i="23" s="1"/>
  <c r="S1135" i="33"/>
  <c r="G1135" i="33"/>
  <c r="F1135" i="33"/>
  <c r="W1134" i="33"/>
  <c r="V1134" i="33"/>
  <c r="T1134" i="33"/>
  <c r="U1134" i="33" s="1"/>
  <c r="S1134" i="33"/>
  <c r="G1134" i="33"/>
  <c r="F1134" i="33"/>
  <c r="X1133" i="33"/>
  <c r="Z1133" i="23" s="1"/>
  <c r="V1133" i="33"/>
  <c r="T1133" i="33"/>
  <c r="U1133" i="33" s="1"/>
  <c r="S1133" i="33"/>
  <c r="G1133" i="33"/>
  <c r="F1133" i="33"/>
  <c r="W1132" i="33"/>
  <c r="V1132" i="33"/>
  <c r="T1132" i="33"/>
  <c r="U1132" i="33" s="1"/>
  <c r="S1132" i="33"/>
  <c r="G1132" i="33"/>
  <c r="F1132" i="33"/>
  <c r="V1131" i="33"/>
  <c r="U1131" i="33"/>
  <c r="T1131" i="33"/>
  <c r="S1131" i="33"/>
  <c r="G1131" i="33"/>
  <c r="F1131" i="33"/>
  <c r="V1130" i="33"/>
  <c r="T1130" i="33"/>
  <c r="U1130" i="33" s="1"/>
  <c r="S1130" i="33"/>
  <c r="G1130" i="33"/>
  <c r="F1130" i="33"/>
  <c r="V1129" i="33"/>
  <c r="U1129" i="33"/>
  <c r="Y1129" i="33" s="1"/>
  <c r="AA1129" i="23" s="1"/>
  <c r="T1129" i="33"/>
  <c r="S1129" i="33"/>
  <c r="G1129" i="33"/>
  <c r="F1129" i="33"/>
  <c r="V1128" i="33"/>
  <c r="T1128" i="33"/>
  <c r="U1128" i="33" s="1"/>
  <c r="S1128" i="33"/>
  <c r="G1128" i="33"/>
  <c r="F1128" i="33"/>
  <c r="V1127" i="33"/>
  <c r="T1127" i="33"/>
  <c r="U1127" i="33" s="1"/>
  <c r="X1127" i="33" s="1"/>
  <c r="Z1127" i="23" s="1"/>
  <c r="S1127" i="33"/>
  <c r="G1127" i="33"/>
  <c r="F1127" i="33"/>
  <c r="V1126" i="33"/>
  <c r="T1126" i="33"/>
  <c r="U1126" i="33" s="1"/>
  <c r="W1126" i="33" s="1"/>
  <c r="S1126" i="33"/>
  <c r="G1126" i="33"/>
  <c r="F1126" i="33"/>
  <c r="V1125" i="33"/>
  <c r="T1125" i="33"/>
  <c r="U1125" i="33" s="1"/>
  <c r="X1125" i="33" s="1"/>
  <c r="Z1125" i="23" s="1"/>
  <c r="S1125" i="33"/>
  <c r="G1125" i="33"/>
  <c r="F1125" i="33"/>
  <c r="V1124" i="33"/>
  <c r="T1124" i="33"/>
  <c r="U1124" i="33" s="1"/>
  <c r="W1124" i="33" s="1"/>
  <c r="S1124" i="33"/>
  <c r="G1124" i="33"/>
  <c r="F1124" i="33"/>
  <c r="V1123" i="33"/>
  <c r="T1123" i="33"/>
  <c r="U1123" i="33" s="1"/>
  <c r="S1123" i="33"/>
  <c r="G1123" i="33"/>
  <c r="F1123" i="33"/>
  <c r="V1122" i="33"/>
  <c r="T1122" i="33"/>
  <c r="U1122" i="33" s="1"/>
  <c r="S1122" i="33"/>
  <c r="G1122" i="33"/>
  <c r="F1122" i="33"/>
  <c r="V1121" i="33"/>
  <c r="U1121" i="33"/>
  <c r="Y1121" i="33" s="1"/>
  <c r="AA1121" i="23" s="1"/>
  <c r="T1121" i="33"/>
  <c r="S1121" i="33"/>
  <c r="G1121" i="33"/>
  <c r="F1121" i="33"/>
  <c r="P1119" i="33"/>
  <c r="N1119" i="33"/>
  <c r="I1119" i="33"/>
  <c r="Y1118" i="33"/>
  <c r="AA1118" i="23" s="1"/>
  <c r="V1118" i="33"/>
  <c r="U1118" i="33"/>
  <c r="T1118" i="33"/>
  <c r="S1118" i="33"/>
  <c r="G1118" i="33"/>
  <c r="F1118" i="33"/>
  <c r="V1117" i="33"/>
  <c r="T1117" i="33"/>
  <c r="U1117" i="33" s="1"/>
  <c r="Y1117" i="33" s="1"/>
  <c r="AA1117" i="23" s="1"/>
  <c r="S1117" i="33"/>
  <c r="G1117" i="33"/>
  <c r="F1117" i="33"/>
  <c r="V1116" i="33"/>
  <c r="T1116" i="33"/>
  <c r="U1116" i="33" s="1"/>
  <c r="Y1116" i="33" s="1"/>
  <c r="AA1116" i="23" s="1"/>
  <c r="S1116" i="33"/>
  <c r="G1116" i="33"/>
  <c r="F1116" i="33"/>
  <c r="V1115" i="33"/>
  <c r="T1115" i="33"/>
  <c r="U1115" i="33" s="1"/>
  <c r="Y1115" i="33" s="1"/>
  <c r="AA1115" i="23" s="1"/>
  <c r="S1115" i="33"/>
  <c r="G1115" i="33"/>
  <c r="F1115" i="33"/>
  <c r="V1114" i="33"/>
  <c r="U1114" i="33"/>
  <c r="T1114" i="33"/>
  <c r="S1114" i="33"/>
  <c r="G1114" i="33"/>
  <c r="F1114" i="33"/>
  <c r="V1113" i="33"/>
  <c r="T1113" i="33"/>
  <c r="U1113" i="33" s="1"/>
  <c r="S1113" i="33"/>
  <c r="G1113" i="33"/>
  <c r="F1113" i="33"/>
  <c r="V1112" i="33"/>
  <c r="T1112" i="33"/>
  <c r="U1112" i="33" s="1"/>
  <c r="S1112" i="33"/>
  <c r="G1112" i="33"/>
  <c r="F1112" i="33"/>
  <c r="V1111" i="33"/>
  <c r="T1111" i="33"/>
  <c r="U1111" i="33" s="1"/>
  <c r="X1111" i="33" s="1"/>
  <c r="Z1111" i="23" s="1"/>
  <c r="S1111" i="33"/>
  <c r="G1111" i="33"/>
  <c r="F1111" i="33"/>
  <c r="V1110" i="33"/>
  <c r="T1110" i="33"/>
  <c r="U1110" i="33" s="1"/>
  <c r="Y1110" i="33" s="1"/>
  <c r="AA1110" i="23" s="1"/>
  <c r="S1110" i="33"/>
  <c r="G1110" i="33"/>
  <c r="F1110" i="33"/>
  <c r="V1109" i="33"/>
  <c r="T1109" i="33"/>
  <c r="U1109" i="33" s="1"/>
  <c r="Y1109" i="33" s="1"/>
  <c r="AA1109" i="23" s="1"/>
  <c r="S1109" i="33"/>
  <c r="G1109" i="33"/>
  <c r="F1109" i="33"/>
  <c r="V1108" i="33"/>
  <c r="T1108" i="33"/>
  <c r="U1108" i="33" s="1"/>
  <c r="Y1108" i="33" s="1"/>
  <c r="AA1108" i="23" s="1"/>
  <c r="S1108" i="33"/>
  <c r="G1108" i="33"/>
  <c r="F1108" i="33"/>
  <c r="X1107" i="33"/>
  <c r="Z1107" i="23" s="1"/>
  <c r="W1107" i="33"/>
  <c r="V1107" i="33"/>
  <c r="T1107" i="33"/>
  <c r="U1107" i="33" s="1"/>
  <c r="Y1107" i="33" s="1"/>
  <c r="AA1107" i="23" s="1"/>
  <c r="S1107" i="33"/>
  <c r="G1107" i="33"/>
  <c r="F1107" i="33"/>
  <c r="V1106" i="33"/>
  <c r="U1106" i="33"/>
  <c r="T1106" i="33"/>
  <c r="S1106" i="33"/>
  <c r="G1106" i="33"/>
  <c r="F1106" i="33"/>
  <c r="V1105" i="33"/>
  <c r="T1105" i="33"/>
  <c r="U1105" i="33" s="1"/>
  <c r="S1105" i="33"/>
  <c r="G1105" i="33"/>
  <c r="F1105" i="33"/>
  <c r="V1104" i="33"/>
  <c r="T1104" i="33"/>
  <c r="U1104" i="33" s="1"/>
  <c r="S1104" i="33"/>
  <c r="G1104" i="33"/>
  <c r="F1104" i="33"/>
  <c r="X1103" i="33"/>
  <c r="Z1103" i="23" s="1"/>
  <c r="V1103" i="33"/>
  <c r="T1103" i="33"/>
  <c r="U1103" i="33" s="1"/>
  <c r="S1103" i="33"/>
  <c r="G1103" i="33"/>
  <c r="F1103" i="33"/>
  <c r="Y1102" i="33"/>
  <c r="AA1102" i="23" s="1"/>
  <c r="V1102" i="33"/>
  <c r="U1102" i="33"/>
  <c r="T1102" i="33"/>
  <c r="S1102" i="33"/>
  <c r="G1102" i="33"/>
  <c r="F1102" i="33"/>
  <c r="X1101" i="33"/>
  <c r="Z1101" i="23" s="1"/>
  <c r="W1101" i="33"/>
  <c r="V1101" i="33"/>
  <c r="T1101" i="33"/>
  <c r="U1101" i="33" s="1"/>
  <c r="Y1101" i="33" s="1"/>
  <c r="AA1101" i="23" s="1"/>
  <c r="S1101" i="33"/>
  <c r="G1101" i="33"/>
  <c r="F1101" i="33"/>
  <c r="V1100" i="33"/>
  <c r="T1100" i="33"/>
  <c r="U1100" i="33" s="1"/>
  <c r="Y1100" i="33" s="1"/>
  <c r="AA1100" i="23" s="1"/>
  <c r="S1100" i="33"/>
  <c r="G1100" i="33"/>
  <c r="F1100" i="33"/>
  <c r="V1099" i="33"/>
  <c r="T1099" i="33"/>
  <c r="U1099" i="33" s="1"/>
  <c r="X1099" i="33" s="1"/>
  <c r="Z1099" i="23" s="1"/>
  <c r="S1099" i="33"/>
  <c r="G1099" i="33"/>
  <c r="F1099" i="33"/>
  <c r="P1098" i="33"/>
  <c r="N1098" i="33"/>
  <c r="N1120" i="33" s="1"/>
  <c r="I1098" i="33"/>
  <c r="I1120" i="33" s="1"/>
  <c r="V1097" i="33"/>
  <c r="T1097" i="33"/>
  <c r="U1097" i="33" s="1"/>
  <c r="S1097" i="33"/>
  <c r="G1097" i="33"/>
  <c r="F1097" i="33"/>
  <c r="Y1096" i="33"/>
  <c r="AA1096" i="23" s="1"/>
  <c r="V1096" i="33"/>
  <c r="T1096" i="33"/>
  <c r="U1096" i="33" s="1"/>
  <c r="W1096" i="33" s="1"/>
  <c r="S1096" i="33"/>
  <c r="G1096" i="33"/>
  <c r="F1096" i="33"/>
  <c r="W1095" i="33"/>
  <c r="V1095" i="33"/>
  <c r="T1095" i="33"/>
  <c r="U1095" i="33" s="1"/>
  <c r="S1095" i="33"/>
  <c r="G1095" i="33"/>
  <c r="F1095" i="33"/>
  <c r="X1094" i="33"/>
  <c r="Z1094" i="23" s="1"/>
  <c r="V1094" i="33"/>
  <c r="T1094" i="33"/>
  <c r="U1094" i="33" s="1"/>
  <c r="S1094" i="33"/>
  <c r="G1094" i="33"/>
  <c r="F1094" i="33"/>
  <c r="W1093" i="33"/>
  <c r="V1093" i="33"/>
  <c r="T1093" i="33"/>
  <c r="U1093" i="33" s="1"/>
  <c r="S1093" i="33"/>
  <c r="G1093" i="33"/>
  <c r="F1093" i="33"/>
  <c r="V1092" i="33"/>
  <c r="T1092" i="33"/>
  <c r="U1092" i="33" s="1"/>
  <c r="S1092" i="33"/>
  <c r="G1092" i="33"/>
  <c r="F1092" i="33"/>
  <c r="V1091" i="33"/>
  <c r="T1091" i="33"/>
  <c r="U1091" i="33" s="1"/>
  <c r="S1091" i="33"/>
  <c r="G1091" i="33"/>
  <c r="F1091" i="33"/>
  <c r="V1090" i="33"/>
  <c r="T1090" i="33"/>
  <c r="U1090" i="33" s="1"/>
  <c r="S1090" i="33"/>
  <c r="G1090" i="33"/>
  <c r="F1090" i="33"/>
  <c r="V1089" i="33"/>
  <c r="T1089" i="33"/>
  <c r="U1089" i="33" s="1"/>
  <c r="S1089" i="33"/>
  <c r="G1089" i="33"/>
  <c r="F1089" i="33"/>
  <c r="V1088" i="33"/>
  <c r="T1088" i="33"/>
  <c r="U1088" i="33" s="1"/>
  <c r="W1088" i="33" s="1"/>
  <c r="S1088" i="33"/>
  <c r="G1088" i="33"/>
  <c r="F1088" i="33"/>
  <c r="V1087" i="33"/>
  <c r="T1087" i="33"/>
  <c r="U1087" i="33" s="1"/>
  <c r="W1087" i="33" s="1"/>
  <c r="S1087" i="33"/>
  <c r="G1087" i="33"/>
  <c r="F1087" i="33"/>
  <c r="V1086" i="33"/>
  <c r="T1086" i="33"/>
  <c r="U1086" i="33" s="1"/>
  <c r="X1086" i="33" s="1"/>
  <c r="Z1086" i="23" s="1"/>
  <c r="S1086" i="33"/>
  <c r="G1086" i="33"/>
  <c r="F1086" i="33"/>
  <c r="V1085" i="33"/>
  <c r="T1085" i="33"/>
  <c r="U1085" i="33" s="1"/>
  <c r="W1085" i="33" s="1"/>
  <c r="S1085" i="33"/>
  <c r="G1085" i="33"/>
  <c r="F1085" i="33"/>
  <c r="V1084" i="33"/>
  <c r="T1084" i="33"/>
  <c r="U1084" i="33" s="1"/>
  <c r="S1084" i="33"/>
  <c r="G1084" i="33"/>
  <c r="F1084" i="33"/>
  <c r="V1083" i="33"/>
  <c r="T1083" i="33"/>
  <c r="U1083" i="33" s="1"/>
  <c r="S1083" i="33"/>
  <c r="G1083" i="33"/>
  <c r="F1083" i="33"/>
  <c r="V1082" i="33"/>
  <c r="T1082" i="33"/>
  <c r="U1082" i="33" s="1"/>
  <c r="S1082" i="33"/>
  <c r="G1082" i="33"/>
  <c r="F1082" i="33"/>
  <c r="V1081" i="33"/>
  <c r="T1081" i="33"/>
  <c r="U1081" i="33" s="1"/>
  <c r="S1081" i="33"/>
  <c r="G1081" i="33"/>
  <c r="F1081" i="33"/>
  <c r="Y1080" i="33"/>
  <c r="AA1080" i="23" s="1"/>
  <c r="V1080" i="33"/>
  <c r="T1080" i="33"/>
  <c r="U1080" i="33" s="1"/>
  <c r="W1080" i="33" s="1"/>
  <c r="S1080" i="33"/>
  <c r="G1080" i="33"/>
  <c r="F1080" i="33"/>
  <c r="W1079" i="33"/>
  <c r="V1079" i="33"/>
  <c r="T1079" i="33"/>
  <c r="U1079" i="33" s="1"/>
  <c r="S1079" i="33"/>
  <c r="G1079" i="33"/>
  <c r="F1079" i="33"/>
  <c r="V1078" i="33"/>
  <c r="T1078" i="33"/>
  <c r="U1078" i="33" s="1"/>
  <c r="X1078" i="33" s="1"/>
  <c r="Z1078" i="23" s="1"/>
  <c r="S1078" i="33"/>
  <c r="G1078" i="33"/>
  <c r="F1078" i="33"/>
  <c r="P1076" i="33"/>
  <c r="N1076" i="33"/>
  <c r="I1076" i="33"/>
  <c r="V1075" i="33"/>
  <c r="T1075" i="33"/>
  <c r="U1075" i="33" s="1"/>
  <c r="S1075" i="33"/>
  <c r="G1075" i="33"/>
  <c r="F1075" i="33"/>
  <c r="V1074" i="33"/>
  <c r="T1074" i="33"/>
  <c r="U1074" i="33" s="1"/>
  <c r="S1074" i="33"/>
  <c r="G1074" i="33"/>
  <c r="F1074" i="33"/>
  <c r="V1073" i="33"/>
  <c r="T1073" i="33"/>
  <c r="U1073" i="33" s="1"/>
  <c r="S1073" i="33"/>
  <c r="G1073" i="33"/>
  <c r="F1073" i="33"/>
  <c r="V1072" i="33"/>
  <c r="T1072" i="33"/>
  <c r="U1072" i="33" s="1"/>
  <c r="X1072" i="33" s="1"/>
  <c r="Z1072" i="23" s="1"/>
  <c r="S1072" i="33"/>
  <c r="G1072" i="33"/>
  <c r="F1072" i="33"/>
  <c r="V1071" i="33"/>
  <c r="T1071" i="33"/>
  <c r="U1071" i="33" s="1"/>
  <c r="Y1071" i="33" s="1"/>
  <c r="AA1071" i="23" s="1"/>
  <c r="S1071" i="33"/>
  <c r="G1071" i="33"/>
  <c r="F1071" i="33"/>
  <c r="V1070" i="33"/>
  <c r="T1070" i="33"/>
  <c r="U1070" i="33" s="1"/>
  <c r="Y1070" i="33" s="1"/>
  <c r="AA1070" i="23" s="1"/>
  <c r="S1070" i="33"/>
  <c r="G1070" i="33"/>
  <c r="F1070" i="33"/>
  <c r="V1069" i="33"/>
  <c r="U1069" i="33"/>
  <c r="Y1069" i="33" s="1"/>
  <c r="AA1069" i="23" s="1"/>
  <c r="T1069" i="33"/>
  <c r="S1069" i="33"/>
  <c r="G1069" i="33"/>
  <c r="F1069" i="33"/>
  <c r="V1068" i="33"/>
  <c r="T1068" i="33"/>
  <c r="U1068" i="33" s="1"/>
  <c r="Y1068" i="33" s="1"/>
  <c r="AA1068" i="23" s="1"/>
  <c r="S1068" i="33"/>
  <c r="G1068" i="33"/>
  <c r="F1068" i="33"/>
  <c r="V1067" i="33"/>
  <c r="T1067" i="33"/>
  <c r="U1067" i="33" s="1"/>
  <c r="S1067" i="33"/>
  <c r="G1067" i="33"/>
  <c r="F1067" i="33"/>
  <c r="V1066" i="33"/>
  <c r="T1066" i="33"/>
  <c r="U1066" i="33" s="1"/>
  <c r="S1066" i="33"/>
  <c r="G1066" i="33"/>
  <c r="F1066" i="33"/>
  <c r="V1065" i="33"/>
  <c r="U1065" i="33"/>
  <c r="T1065" i="33"/>
  <c r="S1065" i="33"/>
  <c r="G1065" i="33"/>
  <c r="F1065" i="33"/>
  <c r="X1064" i="33"/>
  <c r="Z1064" i="23" s="1"/>
  <c r="V1064" i="33"/>
  <c r="T1064" i="33"/>
  <c r="U1064" i="33" s="1"/>
  <c r="S1064" i="33"/>
  <c r="G1064" i="33"/>
  <c r="F1064" i="33"/>
  <c r="V1063" i="33"/>
  <c r="T1063" i="33"/>
  <c r="U1063" i="33" s="1"/>
  <c r="Y1063" i="33" s="1"/>
  <c r="AA1063" i="23" s="1"/>
  <c r="S1063" i="33"/>
  <c r="G1063" i="33"/>
  <c r="F1063" i="33"/>
  <c r="X1062" i="33"/>
  <c r="Z1062" i="23" s="1"/>
  <c r="V1062" i="33"/>
  <c r="T1062" i="33"/>
  <c r="U1062" i="33" s="1"/>
  <c r="Y1062" i="33" s="1"/>
  <c r="AA1062" i="23" s="1"/>
  <c r="S1062" i="33"/>
  <c r="G1062" i="33"/>
  <c r="F1062" i="33"/>
  <c r="V1061" i="33"/>
  <c r="U1061" i="33"/>
  <c r="Y1061" i="33" s="1"/>
  <c r="AA1061" i="23" s="1"/>
  <c r="T1061" i="33"/>
  <c r="S1061" i="33"/>
  <c r="G1061" i="33"/>
  <c r="F1061" i="33"/>
  <c r="V1060" i="33"/>
  <c r="T1060" i="33"/>
  <c r="U1060" i="33" s="1"/>
  <c r="Y1060" i="33" s="1"/>
  <c r="AA1060" i="23" s="1"/>
  <c r="S1060" i="33"/>
  <c r="G1060" i="33"/>
  <c r="F1060" i="33"/>
  <c r="V1059" i="33"/>
  <c r="T1059" i="33"/>
  <c r="U1059" i="33" s="1"/>
  <c r="S1059" i="33"/>
  <c r="G1059" i="33"/>
  <c r="F1059" i="33"/>
  <c r="V1058" i="33"/>
  <c r="T1058" i="33"/>
  <c r="U1058" i="33" s="1"/>
  <c r="S1058" i="33"/>
  <c r="G1058" i="33"/>
  <c r="F1058" i="33"/>
  <c r="V1057" i="33"/>
  <c r="U1057" i="33"/>
  <c r="T1057" i="33"/>
  <c r="S1057" i="33"/>
  <c r="G1057" i="33"/>
  <c r="F1057" i="33"/>
  <c r="V1056" i="33"/>
  <c r="T1056" i="33"/>
  <c r="U1056" i="33" s="1"/>
  <c r="X1056" i="33" s="1"/>
  <c r="Z1056" i="23" s="1"/>
  <c r="S1056" i="33"/>
  <c r="G1056" i="33"/>
  <c r="F1056" i="33"/>
  <c r="P1055" i="33"/>
  <c r="P1077" i="33" s="1"/>
  <c r="N1055" i="33"/>
  <c r="I1055" i="33"/>
  <c r="I1077" i="33" s="1"/>
  <c r="V1054" i="33"/>
  <c r="T1054" i="33"/>
  <c r="U1054" i="33" s="1"/>
  <c r="W1054" i="33" s="1"/>
  <c r="S1054" i="33"/>
  <c r="G1054" i="33"/>
  <c r="F1054" i="33"/>
  <c r="V1053" i="33"/>
  <c r="T1053" i="33"/>
  <c r="U1053" i="33" s="1"/>
  <c r="S1053" i="33"/>
  <c r="G1053" i="33"/>
  <c r="F1053" i="33"/>
  <c r="V1052" i="33"/>
  <c r="T1052" i="33"/>
  <c r="U1052" i="33" s="1"/>
  <c r="S1052" i="33"/>
  <c r="G1052" i="33"/>
  <c r="F1052" i="33"/>
  <c r="V1051" i="33"/>
  <c r="T1051" i="33"/>
  <c r="U1051" i="33" s="1"/>
  <c r="Y1051" i="33" s="1"/>
  <c r="AA1051" i="23" s="1"/>
  <c r="S1051" i="33"/>
  <c r="G1051" i="33"/>
  <c r="F1051" i="33"/>
  <c r="V1050" i="33"/>
  <c r="T1050" i="33"/>
  <c r="U1050" i="33" s="1"/>
  <c r="S1050" i="33"/>
  <c r="G1050" i="33"/>
  <c r="F1050" i="33"/>
  <c r="V1049" i="33"/>
  <c r="T1049" i="33"/>
  <c r="U1049" i="33" s="1"/>
  <c r="X1049" i="33" s="1"/>
  <c r="Z1049" i="23" s="1"/>
  <c r="S1049" i="33"/>
  <c r="G1049" i="33"/>
  <c r="F1049" i="33"/>
  <c r="V1048" i="33"/>
  <c r="T1048" i="33"/>
  <c r="U1048" i="33" s="1"/>
  <c r="W1048" i="33" s="1"/>
  <c r="S1048" i="33"/>
  <c r="G1048" i="33"/>
  <c r="F1048" i="33"/>
  <c r="V1047" i="33"/>
  <c r="T1047" i="33"/>
  <c r="U1047" i="33" s="1"/>
  <c r="X1047" i="33" s="1"/>
  <c r="Z1047" i="23" s="1"/>
  <c r="S1047" i="33"/>
  <c r="G1047" i="33"/>
  <c r="F1047" i="33"/>
  <c r="V1046" i="33"/>
  <c r="T1046" i="33"/>
  <c r="U1046" i="33" s="1"/>
  <c r="W1046" i="33" s="1"/>
  <c r="S1046" i="33"/>
  <c r="G1046" i="33"/>
  <c r="F1046" i="33"/>
  <c r="V1045" i="33"/>
  <c r="T1045" i="33"/>
  <c r="U1045" i="33" s="1"/>
  <c r="S1045" i="33"/>
  <c r="G1045" i="33"/>
  <c r="F1045" i="33"/>
  <c r="V1044" i="33"/>
  <c r="T1044" i="33"/>
  <c r="U1044" i="33" s="1"/>
  <c r="S1044" i="33"/>
  <c r="G1044" i="33"/>
  <c r="F1044" i="33"/>
  <c r="V1043" i="33"/>
  <c r="U1043" i="33"/>
  <c r="T1043" i="33"/>
  <c r="S1043" i="33"/>
  <c r="G1043" i="33"/>
  <c r="F1043" i="33"/>
  <c r="V1042" i="33"/>
  <c r="T1042" i="33"/>
  <c r="U1042" i="33" s="1"/>
  <c r="S1042" i="33"/>
  <c r="G1042" i="33"/>
  <c r="F1042" i="33"/>
  <c r="V1041" i="33"/>
  <c r="T1041" i="33"/>
  <c r="U1041" i="33" s="1"/>
  <c r="S1041" i="33"/>
  <c r="G1041" i="33"/>
  <c r="F1041" i="33"/>
  <c r="V1040" i="33"/>
  <c r="T1040" i="33"/>
  <c r="U1040" i="33" s="1"/>
  <c r="X1040" i="33" s="1"/>
  <c r="Z1040" i="23" s="1"/>
  <c r="S1040" i="33"/>
  <c r="G1040" i="33"/>
  <c r="F1040" i="33"/>
  <c r="V1039" i="33"/>
  <c r="T1039" i="33"/>
  <c r="U1039" i="33" s="1"/>
  <c r="Y1039" i="33" s="1"/>
  <c r="AA1039" i="23" s="1"/>
  <c r="S1039" i="33"/>
  <c r="G1039" i="33"/>
  <c r="F1039" i="33"/>
  <c r="V1038" i="33"/>
  <c r="T1038" i="33"/>
  <c r="U1038" i="33" s="1"/>
  <c r="S1038" i="33"/>
  <c r="G1038" i="33"/>
  <c r="F1038" i="33"/>
  <c r="V1037" i="33"/>
  <c r="T1037" i="33"/>
  <c r="U1037" i="33" s="1"/>
  <c r="S1037" i="33"/>
  <c r="G1037" i="33"/>
  <c r="F1037" i="33"/>
  <c r="V1036" i="33"/>
  <c r="T1036" i="33"/>
  <c r="U1036" i="33" s="1"/>
  <c r="Y1036" i="33" s="1"/>
  <c r="AA1036" i="23" s="1"/>
  <c r="S1036" i="33"/>
  <c r="G1036" i="33"/>
  <c r="F1036" i="33"/>
  <c r="V1035" i="33"/>
  <c r="T1035" i="33"/>
  <c r="U1035" i="33" s="1"/>
  <c r="X1035" i="33" s="1"/>
  <c r="Z1035" i="23" s="1"/>
  <c r="S1035" i="33"/>
  <c r="G1035" i="33"/>
  <c r="F1035" i="33"/>
  <c r="P1033" i="33"/>
  <c r="N1033" i="33"/>
  <c r="I1033" i="33"/>
  <c r="V1032" i="33"/>
  <c r="T1032" i="33"/>
  <c r="U1032" i="33" s="1"/>
  <c r="X1032" i="33" s="1"/>
  <c r="Z1032" i="23" s="1"/>
  <c r="S1032" i="33"/>
  <c r="G1032" i="33"/>
  <c r="F1032" i="33"/>
  <c r="V1031" i="33"/>
  <c r="T1031" i="33"/>
  <c r="U1031" i="33" s="1"/>
  <c r="W1031" i="33" s="1"/>
  <c r="S1031" i="33"/>
  <c r="G1031" i="33"/>
  <c r="F1031" i="33"/>
  <c r="V1030" i="33"/>
  <c r="T1030" i="33"/>
  <c r="U1030" i="33" s="1"/>
  <c r="Y1030" i="33" s="1"/>
  <c r="AA1030" i="23" s="1"/>
  <c r="S1030" i="33"/>
  <c r="G1030" i="33"/>
  <c r="F1030" i="33"/>
  <c r="V1029" i="33"/>
  <c r="T1029" i="33"/>
  <c r="U1029" i="33" s="1"/>
  <c r="W1029" i="33" s="1"/>
  <c r="S1029" i="33"/>
  <c r="G1029" i="33"/>
  <c r="F1029" i="33"/>
  <c r="V1028" i="33"/>
  <c r="U1028" i="33"/>
  <c r="X1028" i="33" s="1"/>
  <c r="Z1028" i="23" s="1"/>
  <c r="T1028" i="33"/>
  <c r="S1028" i="33"/>
  <c r="G1028" i="33"/>
  <c r="F1028" i="33"/>
  <c r="V1027" i="33"/>
  <c r="T1027" i="33"/>
  <c r="U1027" i="33" s="1"/>
  <c r="W1027" i="33" s="1"/>
  <c r="S1027" i="33"/>
  <c r="G1027" i="33"/>
  <c r="F1027" i="33"/>
  <c r="Y1026" i="33"/>
  <c r="AA1026" i="23" s="1"/>
  <c r="V1026" i="33"/>
  <c r="T1026" i="33"/>
  <c r="U1026" i="33" s="1"/>
  <c r="S1026" i="33"/>
  <c r="G1026" i="33"/>
  <c r="F1026" i="33"/>
  <c r="V1025" i="33"/>
  <c r="T1025" i="33"/>
  <c r="U1025" i="33" s="1"/>
  <c r="S1025" i="33"/>
  <c r="G1025" i="33"/>
  <c r="F1025" i="33"/>
  <c r="V1024" i="33"/>
  <c r="T1024" i="33"/>
  <c r="U1024" i="33" s="1"/>
  <c r="X1024" i="33" s="1"/>
  <c r="Z1024" i="23" s="1"/>
  <c r="S1024" i="33"/>
  <c r="G1024" i="33"/>
  <c r="F1024" i="33"/>
  <c r="W1023" i="33"/>
  <c r="V1023" i="33"/>
  <c r="T1023" i="33"/>
  <c r="U1023" i="33" s="1"/>
  <c r="S1023" i="33"/>
  <c r="G1023" i="33"/>
  <c r="F1023" i="33"/>
  <c r="V1022" i="33"/>
  <c r="T1022" i="33"/>
  <c r="U1022" i="33" s="1"/>
  <c r="Y1022" i="33" s="1"/>
  <c r="AA1022" i="23" s="1"/>
  <c r="S1022" i="33"/>
  <c r="G1022" i="33"/>
  <c r="F1022" i="33"/>
  <c r="V1021" i="33"/>
  <c r="T1021" i="33"/>
  <c r="U1021" i="33" s="1"/>
  <c r="W1021" i="33" s="1"/>
  <c r="S1021" i="33"/>
  <c r="G1021" i="33"/>
  <c r="F1021" i="33"/>
  <c r="V1020" i="33"/>
  <c r="U1020" i="33"/>
  <c r="X1020" i="33" s="1"/>
  <c r="Z1020" i="23" s="1"/>
  <c r="T1020" i="33"/>
  <c r="S1020" i="33"/>
  <c r="G1020" i="33"/>
  <c r="F1020" i="33"/>
  <c r="V1019" i="33"/>
  <c r="T1019" i="33"/>
  <c r="U1019" i="33" s="1"/>
  <c r="S1019" i="33"/>
  <c r="G1019" i="33"/>
  <c r="F1019" i="33"/>
  <c r="V1018" i="33"/>
  <c r="T1018" i="33"/>
  <c r="U1018" i="33" s="1"/>
  <c r="Y1018" i="33" s="1"/>
  <c r="AA1018" i="23" s="1"/>
  <c r="S1018" i="33"/>
  <c r="G1018" i="33"/>
  <c r="F1018" i="33"/>
  <c r="V1017" i="33"/>
  <c r="T1017" i="33"/>
  <c r="U1017" i="33" s="1"/>
  <c r="S1017" i="33"/>
  <c r="G1017" i="33"/>
  <c r="F1017" i="33"/>
  <c r="V1016" i="33"/>
  <c r="T1016" i="33"/>
  <c r="U1016" i="33" s="1"/>
  <c r="X1016" i="33" s="1"/>
  <c r="Z1016" i="23" s="1"/>
  <c r="S1016" i="33"/>
  <c r="G1016" i="33"/>
  <c r="F1016" i="33"/>
  <c r="V1015" i="33"/>
  <c r="T1015" i="33"/>
  <c r="U1015" i="33" s="1"/>
  <c r="W1015" i="33" s="1"/>
  <c r="S1015" i="33"/>
  <c r="G1015" i="33"/>
  <c r="F1015" i="33"/>
  <c r="V1014" i="33"/>
  <c r="T1014" i="33"/>
  <c r="U1014" i="33" s="1"/>
  <c r="Y1014" i="33" s="1"/>
  <c r="AA1014" i="23" s="1"/>
  <c r="S1014" i="33"/>
  <c r="G1014" i="33"/>
  <c r="F1014" i="33"/>
  <c r="V1013" i="33"/>
  <c r="T1013" i="33"/>
  <c r="U1013" i="33" s="1"/>
  <c r="W1013" i="33" s="1"/>
  <c r="S1013" i="33"/>
  <c r="G1013" i="33"/>
  <c r="F1013" i="33"/>
  <c r="P1012" i="33"/>
  <c r="N1012" i="33"/>
  <c r="I1012" i="33"/>
  <c r="I1034" i="33" s="1"/>
  <c r="Y1011" i="33"/>
  <c r="AA1011" i="23" s="1"/>
  <c r="V1011" i="33"/>
  <c r="U1011" i="33"/>
  <c r="T1011" i="33"/>
  <c r="S1011" i="33"/>
  <c r="G1011" i="33"/>
  <c r="F1011" i="33"/>
  <c r="W1010" i="33"/>
  <c r="V1010" i="33"/>
  <c r="T1010" i="33"/>
  <c r="U1010" i="33" s="1"/>
  <c r="S1010" i="33"/>
  <c r="G1010" i="33"/>
  <c r="F1010" i="33"/>
  <c r="V1009" i="33"/>
  <c r="U1009" i="33"/>
  <c r="Y1009" i="33" s="1"/>
  <c r="AA1009" i="23" s="1"/>
  <c r="T1009" i="33"/>
  <c r="S1009" i="33"/>
  <c r="G1009" i="33"/>
  <c r="F1009" i="33"/>
  <c r="X1008" i="33"/>
  <c r="Z1008" i="23" s="1"/>
  <c r="V1008" i="33"/>
  <c r="T1008" i="33"/>
  <c r="U1008" i="33" s="1"/>
  <c r="Y1008" i="33" s="1"/>
  <c r="AA1008" i="23" s="1"/>
  <c r="S1008" i="33"/>
  <c r="G1008" i="33"/>
  <c r="F1008" i="33"/>
  <c r="V1007" i="33"/>
  <c r="U1007" i="33"/>
  <c r="Y1007" i="33" s="1"/>
  <c r="AA1007" i="23" s="1"/>
  <c r="T1007" i="33"/>
  <c r="S1007" i="33"/>
  <c r="G1007" i="33"/>
  <c r="F1007" i="33"/>
  <c r="V1006" i="33"/>
  <c r="T1006" i="33"/>
  <c r="U1006" i="33" s="1"/>
  <c r="S1006" i="33"/>
  <c r="G1006" i="33"/>
  <c r="F1006" i="33"/>
  <c r="Y1005" i="33"/>
  <c r="AA1005" i="23" s="1"/>
  <c r="V1005" i="33"/>
  <c r="U1005" i="33"/>
  <c r="T1005" i="33"/>
  <c r="S1005" i="33"/>
  <c r="G1005" i="33"/>
  <c r="F1005" i="33"/>
  <c r="X1004" i="33"/>
  <c r="Z1004" i="23" s="1"/>
  <c r="V1004" i="33"/>
  <c r="T1004" i="33"/>
  <c r="U1004" i="33" s="1"/>
  <c r="Y1004" i="33" s="1"/>
  <c r="AA1004" i="23" s="1"/>
  <c r="S1004" i="33"/>
  <c r="G1004" i="33"/>
  <c r="F1004" i="33"/>
  <c r="V1003" i="33"/>
  <c r="T1003" i="33"/>
  <c r="U1003" i="33" s="1"/>
  <c r="Y1003" i="33" s="1"/>
  <c r="AA1003" i="23" s="1"/>
  <c r="S1003" i="33"/>
  <c r="G1003" i="33"/>
  <c r="F1003" i="33"/>
  <c r="V1002" i="33"/>
  <c r="T1002" i="33"/>
  <c r="U1002" i="33" s="1"/>
  <c r="W1002" i="33" s="1"/>
  <c r="S1002" i="33"/>
  <c r="G1002" i="33"/>
  <c r="F1002" i="33"/>
  <c r="V1001" i="33"/>
  <c r="T1001" i="33"/>
  <c r="U1001" i="33" s="1"/>
  <c r="Y1001" i="33" s="1"/>
  <c r="AA1001" i="23" s="1"/>
  <c r="S1001" i="33"/>
  <c r="G1001" i="33"/>
  <c r="F1001" i="33"/>
  <c r="V1000" i="33"/>
  <c r="T1000" i="33"/>
  <c r="U1000" i="33" s="1"/>
  <c r="Y1000" i="33" s="1"/>
  <c r="AA1000" i="23" s="1"/>
  <c r="S1000" i="33"/>
  <c r="G1000" i="33"/>
  <c r="F1000" i="33"/>
  <c r="V999" i="33"/>
  <c r="T999" i="33"/>
  <c r="U999" i="33" s="1"/>
  <c r="Y999" i="33" s="1"/>
  <c r="AA999" i="23" s="1"/>
  <c r="S999" i="33"/>
  <c r="G999" i="33"/>
  <c r="F999" i="33"/>
  <c r="V998" i="33"/>
  <c r="T998" i="33"/>
  <c r="U998" i="33" s="1"/>
  <c r="W998" i="33" s="1"/>
  <c r="S998" i="33"/>
  <c r="G998" i="33"/>
  <c r="F998" i="33"/>
  <c r="V997" i="33"/>
  <c r="T997" i="33"/>
  <c r="U997" i="33" s="1"/>
  <c r="Y997" i="33" s="1"/>
  <c r="AA997" i="23" s="1"/>
  <c r="S997" i="33"/>
  <c r="G997" i="33"/>
  <c r="F997" i="33"/>
  <c r="V996" i="33"/>
  <c r="T996" i="33"/>
  <c r="U996" i="33" s="1"/>
  <c r="Y996" i="33" s="1"/>
  <c r="AA996" i="23" s="1"/>
  <c r="S996" i="33"/>
  <c r="G996" i="33"/>
  <c r="F996" i="33"/>
  <c r="V995" i="33"/>
  <c r="T995" i="33"/>
  <c r="U995" i="33" s="1"/>
  <c r="Y995" i="33" s="1"/>
  <c r="AA995" i="23" s="1"/>
  <c r="S995" i="33"/>
  <c r="G995" i="33"/>
  <c r="F995" i="33"/>
  <c r="V994" i="33"/>
  <c r="T994" i="33"/>
  <c r="U994" i="33" s="1"/>
  <c r="W994" i="33" s="1"/>
  <c r="S994" i="33"/>
  <c r="G994" i="33"/>
  <c r="F994" i="33"/>
  <c r="V993" i="33"/>
  <c r="T993" i="33"/>
  <c r="U993" i="33" s="1"/>
  <c r="Y993" i="33" s="1"/>
  <c r="AA993" i="23" s="1"/>
  <c r="S993" i="33"/>
  <c r="G993" i="33"/>
  <c r="F993" i="33"/>
  <c r="V992" i="33"/>
  <c r="T992" i="33"/>
  <c r="U992" i="33" s="1"/>
  <c r="Y992" i="33" s="1"/>
  <c r="AA992" i="23" s="1"/>
  <c r="S992" i="33"/>
  <c r="G992" i="33"/>
  <c r="F992" i="33"/>
  <c r="P990" i="33"/>
  <c r="N990" i="33"/>
  <c r="I990" i="33"/>
  <c r="V989" i="33"/>
  <c r="T989" i="33"/>
  <c r="U989" i="33" s="1"/>
  <c r="X989" i="33" s="1"/>
  <c r="Z989" i="23" s="1"/>
  <c r="S989" i="33"/>
  <c r="G989" i="33"/>
  <c r="F989" i="33"/>
  <c r="V988" i="33"/>
  <c r="T988" i="33"/>
  <c r="U988" i="33" s="1"/>
  <c r="W988" i="33" s="1"/>
  <c r="S988" i="33"/>
  <c r="G988" i="33"/>
  <c r="F988" i="33"/>
  <c r="V987" i="33"/>
  <c r="T987" i="33"/>
  <c r="U987" i="33" s="1"/>
  <c r="Y987" i="33" s="1"/>
  <c r="AA987" i="23" s="1"/>
  <c r="S987" i="33"/>
  <c r="G987" i="33"/>
  <c r="F987" i="33"/>
  <c r="V986" i="33"/>
  <c r="T986" i="33"/>
  <c r="U986" i="33" s="1"/>
  <c r="W986" i="33" s="1"/>
  <c r="S986" i="33"/>
  <c r="G986" i="33"/>
  <c r="F986" i="33"/>
  <c r="V985" i="33"/>
  <c r="T985" i="33"/>
  <c r="U985" i="33" s="1"/>
  <c r="X985" i="33" s="1"/>
  <c r="Z985" i="23" s="1"/>
  <c r="S985" i="33"/>
  <c r="G985" i="33"/>
  <c r="F985" i="33"/>
  <c r="V984" i="33"/>
  <c r="T984" i="33"/>
  <c r="U984" i="33" s="1"/>
  <c r="W984" i="33" s="1"/>
  <c r="S984" i="33"/>
  <c r="G984" i="33"/>
  <c r="F984" i="33"/>
  <c r="V983" i="33"/>
  <c r="T983" i="33"/>
  <c r="U983" i="33" s="1"/>
  <c r="Y983" i="33" s="1"/>
  <c r="AA983" i="23" s="1"/>
  <c r="S983" i="33"/>
  <c r="G983" i="33"/>
  <c r="F983" i="33"/>
  <c r="V982" i="33"/>
  <c r="T982" i="33"/>
  <c r="U982" i="33" s="1"/>
  <c r="W982" i="33" s="1"/>
  <c r="S982" i="33"/>
  <c r="G982" i="33"/>
  <c r="F982" i="33"/>
  <c r="V981" i="33"/>
  <c r="T981" i="33"/>
  <c r="U981" i="33" s="1"/>
  <c r="X981" i="33" s="1"/>
  <c r="Z981" i="23" s="1"/>
  <c r="S981" i="33"/>
  <c r="G981" i="33"/>
  <c r="F981" i="33"/>
  <c r="V980" i="33"/>
  <c r="T980" i="33"/>
  <c r="U980" i="33" s="1"/>
  <c r="S980" i="33"/>
  <c r="G980" i="33"/>
  <c r="F980" i="33"/>
  <c r="V979" i="33"/>
  <c r="T979" i="33"/>
  <c r="U979" i="33" s="1"/>
  <c r="Y979" i="33" s="1"/>
  <c r="AA979" i="23" s="1"/>
  <c r="S979" i="33"/>
  <c r="G979" i="33"/>
  <c r="F979" i="33"/>
  <c r="W978" i="33"/>
  <c r="V978" i="33"/>
  <c r="T978" i="33"/>
  <c r="U978" i="33" s="1"/>
  <c r="S978" i="33"/>
  <c r="G978" i="33"/>
  <c r="F978" i="33"/>
  <c r="X977" i="33"/>
  <c r="Z977" i="23" s="1"/>
  <c r="V977" i="33"/>
  <c r="U977" i="33"/>
  <c r="T977" i="33"/>
  <c r="S977" i="33"/>
  <c r="G977" i="33"/>
  <c r="F977" i="33"/>
  <c r="V976" i="33"/>
  <c r="T976" i="33"/>
  <c r="U976" i="33" s="1"/>
  <c r="W976" i="33" s="1"/>
  <c r="S976" i="33"/>
  <c r="G976" i="33"/>
  <c r="F976" i="33"/>
  <c r="V975" i="33"/>
  <c r="T975" i="33"/>
  <c r="U975" i="33" s="1"/>
  <c r="S975" i="33"/>
  <c r="G975" i="33"/>
  <c r="F975" i="33"/>
  <c r="V974" i="33"/>
  <c r="T974" i="33"/>
  <c r="U974" i="33" s="1"/>
  <c r="W974" i="33" s="1"/>
  <c r="S974" i="33"/>
  <c r="G974" i="33"/>
  <c r="F974" i="33"/>
  <c r="V973" i="33"/>
  <c r="T973" i="33"/>
  <c r="U973" i="33" s="1"/>
  <c r="S973" i="33"/>
  <c r="G973" i="33"/>
  <c r="F973" i="33"/>
  <c r="V972" i="33"/>
  <c r="T972" i="33"/>
  <c r="U972" i="33" s="1"/>
  <c r="W972" i="33" s="1"/>
  <c r="S972" i="33"/>
  <c r="G972" i="33"/>
  <c r="F972" i="33"/>
  <c r="V971" i="33"/>
  <c r="T971" i="33"/>
  <c r="U971" i="33" s="1"/>
  <c r="Y971" i="33" s="1"/>
  <c r="AA971" i="23" s="1"/>
  <c r="S971" i="33"/>
  <c r="G971" i="33"/>
  <c r="F971" i="33"/>
  <c r="V970" i="33"/>
  <c r="T970" i="33"/>
  <c r="U970" i="33" s="1"/>
  <c r="W970" i="33" s="1"/>
  <c r="S970" i="33"/>
  <c r="G970" i="33"/>
  <c r="F970" i="33"/>
  <c r="P969" i="33"/>
  <c r="N969" i="33"/>
  <c r="I969" i="33"/>
  <c r="I991" i="33" s="1"/>
  <c r="V968" i="33"/>
  <c r="U968" i="33"/>
  <c r="T968" i="33"/>
  <c r="S968" i="33"/>
  <c r="G968" i="33"/>
  <c r="F968" i="33"/>
  <c r="V967" i="33"/>
  <c r="T967" i="33"/>
  <c r="U967" i="33" s="1"/>
  <c r="W967" i="33" s="1"/>
  <c r="S967" i="33"/>
  <c r="G967" i="33"/>
  <c r="F967" i="33"/>
  <c r="V966" i="33"/>
  <c r="U966" i="33"/>
  <c r="Y966" i="33" s="1"/>
  <c r="AA966" i="23" s="1"/>
  <c r="T966" i="33"/>
  <c r="S966" i="33"/>
  <c r="G966" i="33"/>
  <c r="F966" i="33"/>
  <c r="X965" i="33"/>
  <c r="Z965" i="23" s="1"/>
  <c r="W965" i="33"/>
  <c r="V965" i="33"/>
  <c r="T965" i="33"/>
  <c r="U965" i="33" s="1"/>
  <c r="Y965" i="33" s="1"/>
  <c r="AA965" i="23" s="1"/>
  <c r="S965" i="33"/>
  <c r="G965" i="33"/>
  <c r="F965" i="33"/>
  <c r="V964" i="33"/>
  <c r="T964" i="33"/>
  <c r="U964" i="33" s="1"/>
  <c r="Y964" i="33" s="1"/>
  <c r="AA964" i="23" s="1"/>
  <c r="S964" i="33"/>
  <c r="G964" i="33"/>
  <c r="F964" i="33"/>
  <c r="V963" i="33"/>
  <c r="T963" i="33"/>
  <c r="U963" i="33" s="1"/>
  <c r="W963" i="33" s="1"/>
  <c r="S963" i="33"/>
  <c r="G963" i="33"/>
  <c r="F963" i="33"/>
  <c r="V962" i="33"/>
  <c r="U962" i="33"/>
  <c r="Y962" i="33" s="1"/>
  <c r="AA962" i="23" s="1"/>
  <c r="T962" i="33"/>
  <c r="S962" i="33"/>
  <c r="G962" i="33"/>
  <c r="F962" i="33"/>
  <c r="X961" i="33"/>
  <c r="Z961" i="23" s="1"/>
  <c r="V961" i="33"/>
  <c r="T961" i="33"/>
  <c r="U961" i="33" s="1"/>
  <c r="Y961" i="33" s="1"/>
  <c r="AA961" i="23" s="1"/>
  <c r="S961" i="33"/>
  <c r="G961" i="33"/>
  <c r="F961" i="33"/>
  <c r="V960" i="33"/>
  <c r="T960" i="33"/>
  <c r="U960" i="33" s="1"/>
  <c r="Y960" i="33" s="1"/>
  <c r="AA960" i="23" s="1"/>
  <c r="S960" i="33"/>
  <c r="G960" i="33"/>
  <c r="F960" i="33"/>
  <c r="W959" i="33"/>
  <c r="V959" i="33"/>
  <c r="T959" i="33"/>
  <c r="U959" i="33" s="1"/>
  <c r="S959" i="33"/>
  <c r="G959" i="33"/>
  <c r="F959" i="33"/>
  <c r="V958" i="33"/>
  <c r="T958" i="33"/>
  <c r="U958" i="33" s="1"/>
  <c r="Y958" i="33" s="1"/>
  <c r="AA958" i="23" s="1"/>
  <c r="S958" i="33"/>
  <c r="G958" i="33"/>
  <c r="F958" i="33"/>
  <c r="V957" i="33"/>
  <c r="T957" i="33"/>
  <c r="U957" i="33" s="1"/>
  <c r="Y957" i="33" s="1"/>
  <c r="AA957" i="23" s="1"/>
  <c r="S957" i="33"/>
  <c r="G957" i="33"/>
  <c r="F957" i="33"/>
  <c r="V956" i="33"/>
  <c r="T956" i="33"/>
  <c r="U956" i="33" s="1"/>
  <c r="Y956" i="33" s="1"/>
  <c r="AA956" i="23" s="1"/>
  <c r="S956" i="33"/>
  <c r="G956" i="33"/>
  <c r="F956" i="33"/>
  <c r="V955" i="33"/>
  <c r="T955" i="33"/>
  <c r="U955" i="33" s="1"/>
  <c r="W955" i="33" s="1"/>
  <c r="S955" i="33"/>
  <c r="G955" i="33"/>
  <c r="F955" i="33"/>
  <c r="V954" i="33"/>
  <c r="T954" i="33"/>
  <c r="U954" i="33" s="1"/>
  <c r="Y954" i="33" s="1"/>
  <c r="AA954" i="23" s="1"/>
  <c r="S954" i="33"/>
  <c r="G954" i="33"/>
  <c r="F954" i="33"/>
  <c r="V953" i="33"/>
  <c r="T953" i="33"/>
  <c r="U953" i="33" s="1"/>
  <c r="Y953" i="33" s="1"/>
  <c r="AA953" i="23" s="1"/>
  <c r="S953" i="33"/>
  <c r="G953" i="33"/>
  <c r="F953" i="33"/>
  <c r="V952" i="33"/>
  <c r="T952" i="33"/>
  <c r="U952" i="33" s="1"/>
  <c r="Y952" i="33" s="1"/>
  <c r="AA952" i="23" s="1"/>
  <c r="S952" i="33"/>
  <c r="G952" i="33"/>
  <c r="F952" i="33"/>
  <c r="V951" i="33"/>
  <c r="T951" i="33"/>
  <c r="U951" i="33" s="1"/>
  <c r="W951" i="33" s="1"/>
  <c r="S951" i="33"/>
  <c r="G951" i="33"/>
  <c r="F951" i="33"/>
  <c r="V950" i="33"/>
  <c r="T950" i="33"/>
  <c r="U950" i="33" s="1"/>
  <c r="Y950" i="33" s="1"/>
  <c r="AA950" i="23" s="1"/>
  <c r="S950" i="33"/>
  <c r="G950" i="33"/>
  <c r="F950" i="33"/>
  <c r="W949" i="33"/>
  <c r="V949" i="33"/>
  <c r="T949" i="33"/>
  <c r="U949" i="33" s="1"/>
  <c r="Y949" i="33" s="1"/>
  <c r="AA949" i="23" s="1"/>
  <c r="S949" i="33"/>
  <c r="G949" i="33"/>
  <c r="F949" i="33"/>
  <c r="P947" i="33"/>
  <c r="N947" i="33"/>
  <c r="I947" i="33"/>
  <c r="V946" i="33"/>
  <c r="U946" i="33"/>
  <c r="X946" i="33" s="1"/>
  <c r="Z946" i="23" s="1"/>
  <c r="T946" i="33"/>
  <c r="S946" i="33"/>
  <c r="G946" i="33"/>
  <c r="F946" i="33"/>
  <c r="W945" i="33"/>
  <c r="V945" i="33"/>
  <c r="U945" i="33"/>
  <c r="X945" i="33" s="1"/>
  <c r="Z945" i="23" s="1"/>
  <c r="T945" i="33"/>
  <c r="S945" i="33"/>
  <c r="G945" i="33"/>
  <c r="F945" i="33"/>
  <c r="V944" i="33"/>
  <c r="U944" i="33"/>
  <c r="X944" i="33" s="1"/>
  <c r="Z944" i="23" s="1"/>
  <c r="T944" i="33"/>
  <c r="S944" i="33"/>
  <c r="G944" i="33"/>
  <c r="F944" i="33"/>
  <c r="V943" i="33"/>
  <c r="T943" i="33"/>
  <c r="U943" i="33" s="1"/>
  <c r="S943" i="33"/>
  <c r="G943" i="33"/>
  <c r="F943" i="33"/>
  <c r="V942" i="33"/>
  <c r="T942" i="33"/>
  <c r="U942" i="33" s="1"/>
  <c r="X942" i="33" s="1"/>
  <c r="Z942" i="23" s="1"/>
  <c r="S942" i="33"/>
  <c r="G942" i="33"/>
  <c r="F942" i="33"/>
  <c r="V941" i="33"/>
  <c r="T941" i="33"/>
  <c r="U941" i="33" s="1"/>
  <c r="S941" i="33"/>
  <c r="G941" i="33"/>
  <c r="F941" i="33"/>
  <c r="V940" i="33"/>
  <c r="T940" i="33"/>
  <c r="U940" i="33" s="1"/>
  <c r="X940" i="33" s="1"/>
  <c r="Z940" i="23" s="1"/>
  <c r="S940" i="33"/>
  <c r="G940" i="33"/>
  <c r="F940" i="33"/>
  <c r="V939" i="33"/>
  <c r="U939" i="33"/>
  <c r="X939" i="33" s="1"/>
  <c r="Z939" i="23" s="1"/>
  <c r="T939" i="33"/>
  <c r="S939" i="33"/>
  <c r="G939" i="33"/>
  <c r="F939" i="33"/>
  <c r="V938" i="33"/>
  <c r="U938" i="33"/>
  <c r="X938" i="33" s="1"/>
  <c r="Z938" i="23" s="1"/>
  <c r="T938" i="33"/>
  <c r="S938" i="33"/>
  <c r="G938" i="33"/>
  <c r="F938" i="33"/>
  <c r="W937" i="33"/>
  <c r="V937" i="33"/>
  <c r="U937" i="33"/>
  <c r="X937" i="33" s="1"/>
  <c r="Z937" i="23" s="1"/>
  <c r="T937" i="33"/>
  <c r="S937" i="33"/>
  <c r="G937" i="33"/>
  <c r="F937" i="33"/>
  <c r="V936" i="33"/>
  <c r="U936" i="33"/>
  <c r="X936" i="33" s="1"/>
  <c r="Z936" i="23" s="1"/>
  <c r="T936" i="33"/>
  <c r="S936" i="33"/>
  <c r="G936" i="33"/>
  <c r="F936" i="33"/>
  <c r="V935" i="33"/>
  <c r="T935" i="33"/>
  <c r="U935" i="33" s="1"/>
  <c r="S935" i="33"/>
  <c r="G935" i="33"/>
  <c r="F935" i="33"/>
  <c r="V934" i="33"/>
  <c r="T934" i="33"/>
  <c r="U934" i="33" s="1"/>
  <c r="X934" i="33" s="1"/>
  <c r="Z934" i="23" s="1"/>
  <c r="S934" i="33"/>
  <c r="G934" i="33"/>
  <c r="F934" i="33"/>
  <c r="V933" i="33"/>
  <c r="T933" i="33"/>
  <c r="U933" i="33" s="1"/>
  <c r="S933" i="33"/>
  <c r="G933" i="33"/>
  <c r="F933" i="33"/>
  <c r="V932" i="33"/>
  <c r="T932" i="33"/>
  <c r="U932" i="33" s="1"/>
  <c r="X932" i="33" s="1"/>
  <c r="Z932" i="23" s="1"/>
  <c r="S932" i="33"/>
  <c r="G932" i="33"/>
  <c r="F932" i="33"/>
  <c r="V931" i="33"/>
  <c r="U931" i="33"/>
  <c r="X931" i="33" s="1"/>
  <c r="Z931" i="23" s="1"/>
  <c r="T931" i="33"/>
  <c r="S931" i="33"/>
  <c r="G931" i="33"/>
  <c r="F931" i="33"/>
  <c r="V930" i="33"/>
  <c r="T930" i="33"/>
  <c r="U930" i="33" s="1"/>
  <c r="X930" i="33" s="1"/>
  <c r="Z930" i="23" s="1"/>
  <c r="S930" i="33"/>
  <c r="G930" i="33"/>
  <c r="F930" i="33"/>
  <c r="W929" i="33"/>
  <c r="V929" i="33"/>
  <c r="U929" i="33"/>
  <c r="X929" i="33" s="1"/>
  <c r="Z929" i="23" s="1"/>
  <c r="T929" i="33"/>
  <c r="S929" i="33"/>
  <c r="G929" i="33"/>
  <c r="F929" i="33"/>
  <c r="V928" i="33"/>
  <c r="U928" i="33"/>
  <c r="X928" i="33" s="1"/>
  <c r="Z928" i="23" s="1"/>
  <c r="T928" i="33"/>
  <c r="S928" i="33"/>
  <c r="G928" i="33"/>
  <c r="F928" i="33"/>
  <c r="W927" i="33"/>
  <c r="V927" i="33"/>
  <c r="V947" i="33" s="1"/>
  <c r="U927" i="33"/>
  <c r="X927" i="33" s="1"/>
  <c r="Z927" i="23" s="1"/>
  <c r="T927" i="33"/>
  <c r="S927" i="33"/>
  <c r="G927" i="33"/>
  <c r="F927" i="33"/>
  <c r="P926" i="33"/>
  <c r="P948" i="33" s="1"/>
  <c r="N926" i="33"/>
  <c r="I926" i="33"/>
  <c r="V925" i="33"/>
  <c r="T925" i="33"/>
  <c r="U925" i="33" s="1"/>
  <c r="Y925" i="33" s="1"/>
  <c r="AA925" i="23" s="1"/>
  <c r="S925" i="33"/>
  <c r="G925" i="33"/>
  <c r="F925" i="33"/>
  <c r="V924" i="33"/>
  <c r="T924" i="33"/>
  <c r="U924" i="33" s="1"/>
  <c r="W924" i="33" s="1"/>
  <c r="S924" i="33"/>
  <c r="G924" i="33"/>
  <c r="F924" i="33"/>
  <c r="V923" i="33"/>
  <c r="T923" i="33"/>
  <c r="U923" i="33" s="1"/>
  <c r="Y923" i="33" s="1"/>
  <c r="AA923" i="23" s="1"/>
  <c r="S923" i="33"/>
  <c r="G923" i="33"/>
  <c r="F923" i="33"/>
  <c r="X922" i="33"/>
  <c r="Z922" i="23" s="1"/>
  <c r="W922" i="33"/>
  <c r="V922" i="33"/>
  <c r="T922" i="33"/>
  <c r="U922" i="33" s="1"/>
  <c r="Y922" i="33" s="1"/>
  <c r="AA922" i="23" s="1"/>
  <c r="S922" i="33"/>
  <c r="G922" i="33"/>
  <c r="F922" i="33"/>
  <c r="V921" i="33"/>
  <c r="U921" i="33"/>
  <c r="Y921" i="33" s="1"/>
  <c r="AA921" i="23" s="1"/>
  <c r="T921" i="33"/>
  <c r="S921" i="33"/>
  <c r="G921" i="33"/>
  <c r="F921" i="33"/>
  <c r="V920" i="33"/>
  <c r="T920" i="33"/>
  <c r="U920" i="33" s="1"/>
  <c r="W920" i="33" s="1"/>
  <c r="S920" i="33"/>
  <c r="G920" i="33"/>
  <c r="F920" i="33"/>
  <c r="V919" i="33"/>
  <c r="T919" i="33"/>
  <c r="U919" i="33" s="1"/>
  <c r="Y919" i="33" s="1"/>
  <c r="AA919" i="23" s="1"/>
  <c r="S919" i="33"/>
  <c r="G919" i="33"/>
  <c r="F919" i="33"/>
  <c r="X918" i="33"/>
  <c r="Z918" i="23" s="1"/>
  <c r="V918" i="33"/>
  <c r="T918" i="33"/>
  <c r="U918" i="33" s="1"/>
  <c r="Y918" i="33" s="1"/>
  <c r="AA918" i="23" s="1"/>
  <c r="S918" i="33"/>
  <c r="G918" i="33"/>
  <c r="F918" i="33"/>
  <c r="V917" i="33"/>
  <c r="T917" i="33"/>
  <c r="U917" i="33" s="1"/>
  <c r="Y917" i="33" s="1"/>
  <c r="AA917" i="23" s="1"/>
  <c r="S917" i="33"/>
  <c r="G917" i="33"/>
  <c r="F917" i="33"/>
  <c r="W916" i="33"/>
  <c r="V916" i="33"/>
  <c r="T916" i="33"/>
  <c r="U916" i="33" s="1"/>
  <c r="S916" i="33"/>
  <c r="G916" i="33"/>
  <c r="F916" i="33"/>
  <c r="Y915" i="33"/>
  <c r="AA915" i="23" s="1"/>
  <c r="V915" i="33"/>
  <c r="U915" i="33"/>
  <c r="T915" i="33"/>
  <c r="S915" i="33"/>
  <c r="G915" i="33"/>
  <c r="F915" i="33"/>
  <c r="X914" i="33"/>
  <c r="Z914" i="23" s="1"/>
  <c r="W914" i="33"/>
  <c r="V914" i="33"/>
  <c r="T914" i="33"/>
  <c r="U914" i="33" s="1"/>
  <c r="Y914" i="33" s="1"/>
  <c r="AA914" i="23" s="1"/>
  <c r="S914" i="33"/>
  <c r="G914" i="33"/>
  <c r="F914" i="33"/>
  <c r="V913" i="33"/>
  <c r="T913" i="33"/>
  <c r="U913" i="33" s="1"/>
  <c r="S913" i="33"/>
  <c r="G913" i="33"/>
  <c r="F913" i="33"/>
  <c r="W912" i="33"/>
  <c r="V912" i="33"/>
  <c r="T912" i="33"/>
  <c r="U912" i="33" s="1"/>
  <c r="S912" i="33"/>
  <c r="G912" i="33"/>
  <c r="F912" i="33"/>
  <c r="V911" i="33"/>
  <c r="T911" i="33"/>
  <c r="U911" i="33" s="1"/>
  <c r="Y911" i="33" s="1"/>
  <c r="AA911" i="23" s="1"/>
  <c r="S911" i="33"/>
  <c r="G911" i="33"/>
  <c r="F911" i="33"/>
  <c r="X910" i="33"/>
  <c r="Z910" i="23" s="1"/>
  <c r="V910" i="33"/>
  <c r="T910" i="33"/>
  <c r="U910" i="33" s="1"/>
  <c r="Y910" i="33" s="1"/>
  <c r="AA910" i="23" s="1"/>
  <c r="S910" i="33"/>
  <c r="G910" i="33"/>
  <c r="F910" i="33"/>
  <c r="V909" i="33"/>
  <c r="T909" i="33"/>
  <c r="U909" i="33" s="1"/>
  <c r="Y909" i="33" s="1"/>
  <c r="AA909" i="23" s="1"/>
  <c r="S909" i="33"/>
  <c r="G909" i="33"/>
  <c r="F909" i="33"/>
  <c r="V908" i="33"/>
  <c r="T908" i="33"/>
  <c r="U908" i="33" s="1"/>
  <c r="W908" i="33" s="1"/>
  <c r="S908" i="33"/>
  <c r="G908" i="33"/>
  <c r="F908" i="33"/>
  <c r="V907" i="33"/>
  <c r="T907" i="33"/>
  <c r="U907" i="33" s="1"/>
  <c r="Y907" i="33" s="1"/>
  <c r="AA907" i="23" s="1"/>
  <c r="S907" i="33"/>
  <c r="G907" i="33"/>
  <c r="F907" i="33"/>
  <c r="V906" i="33"/>
  <c r="T906" i="33"/>
  <c r="U906" i="33" s="1"/>
  <c r="Y906" i="33" s="1"/>
  <c r="AA906" i="23" s="1"/>
  <c r="S906" i="33"/>
  <c r="G906" i="33"/>
  <c r="F906" i="33"/>
  <c r="P904" i="33"/>
  <c r="N904" i="33"/>
  <c r="I904" i="33"/>
  <c r="V903" i="33"/>
  <c r="T903" i="33"/>
  <c r="U903" i="33" s="1"/>
  <c r="X903" i="33" s="1"/>
  <c r="Z903" i="23" s="1"/>
  <c r="S903" i="33"/>
  <c r="G903" i="33"/>
  <c r="F903" i="33"/>
  <c r="V902" i="33"/>
  <c r="T902" i="33"/>
  <c r="U902" i="33" s="1"/>
  <c r="S902" i="33"/>
  <c r="G902" i="33"/>
  <c r="F902" i="33"/>
  <c r="V901" i="33"/>
  <c r="T901" i="33"/>
  <c r="U901" i="33" s="1"/>
  <c r="S901" i="33"/>
  <c r="G901" i="33"/>
  <c r="F901" i="33"/>
  <c r="V900" i="33"/>
  <c r="U900" i="33"/>
  <c r="X900" i="33" s="1"/>
  <c r="Z900" i="23" s="1"/>
  <c r="T900" i="33"/>
  <c r="S900" i="33"/>
  <c r="G900" i="33"/>
  <c r="F900" i="33"/>
  <c r="V899" i="33"/>
  <c r="U899" i="33"/>
  <c r="X899" i="33" s="1"/>
  <c r="Z899" i="23" s="1"/>
  <c r="T899" i="33"/>
  <c r="S899" i="33"/>
  <c r="G899" i="33"/>
  <c r="F899" i="33"/>
  <c r="W898" i="33"/>
  <c r="V898" i="33"/>
  <c r="U898" i="33"/>
  <c r="X898" i="33" s="1"/>
  <c r="Z898" i="23" s="1"/>
  <c r="T898" i="33"/>
  <c r="S898" i="33"/>
  <c r="G898" i="33"/>
  <c r="F898" i="33"/>
  <c r="V897" i="33"/>
  <c r="U897" i="33"/>
  <c r="T897" i="33"/>
  <c r="S897" i="33"/>
  <c r="G897" i="33"/>
  <c r="F897" i="33"/>
  <c r="V896" i="33"/>
  <c r="T896" i="33"/>
  <c r="U896" i="33" s="1"/>
  <c r="S896" i="33"/>
  <c r="G896" i="33"/>
  <c r="F896" i="33"/>
  <c r="V895" i="33"/>
  <c r="T895" i="33"/>
  <c r="U895" i="33" s="1"/>
  <c r="X895" i="33" s="1"/>
  <c r="Z895" i="23" s="1"/>
  <c r="S895" i="33"/>
  <c r="G895" i="33"/>
  <c r="F895" i="33"/>
  <c r="V894" i="33"/>
  <c r="T894" i="33"/>
  <c r="U894" i="33" s="1"/>
  <c r="S894" i="33"/>
  <c r="G894" i="33"/>
  <c r="F894" i="33"/>
  <c r="V893" i="33"/>
  <c r="T893" i="33"/>
  <c r="U893" i="33" s="1"/>
  <c r="S893" i="33"/>
  <c r="G893" i="33"/>
  <c r="F893" i="33"/>
  <c r="V892" i="33"/>
  <c r="U892" i="33"/>
  <c r="X892" i="33" s="1"/>
  <c r="Z892" i="23" s="1"/>
  <c r="T892" i="33"/>
  <c r="S892" i="33"/>
  <c r="G892" i="33"/>
  <c r="F892" i="33"/>
  <c r="V891" i="33"/>
  <c r="U891" i="33"/>
  <c r="X891" i="33" s="1"/>
  <c r="Z891" i="23" s="1"/>
  <c r="T891" i="33"/>
  <c r="S891" i="33"/>
  <c r="G891" i="33"/>
  <c r="F891" i="33"/>
  <c r="W890" i="33"/>
  <c r="V890" i="33"/>
  <c r="U890" i="33"/>
  <c r="X890" i="33" s="1"/>
  <c r="Z890" i="23" s="1"/>
  <c r="T890" i="33"/>
  <c r="S890" i="33"/>
  <c r="G890" i="33"/>
  <c r="F890" i="33"/>
  <c r="V889" i="33"/>
  <c r="U889" i="33"/>
  <c r="T889" i="33"/>
  <c r="S889" i="33"/>
  <c r="G889" i="33"/>
  <c r="F889" i="33"/>
  <c r="V888" i="33"/>
  <c r="T888" i="33"/>
  <c r="U888" i="33" s="1"/>
  <c r="S888" i="33"/>
  <c r="G888" i="33"/>
  <c r="F888" i="33"/>
  <c r="V887" i="33"/>
  <c r="T887" i="33"/>
  <c r="U887" i="33" s="1"/>
  <c r="X887" i="33" s="1"/>
  <c r="Z887" i="23" s="1"/>
  <c r="S887" i="33"/>
  <c r="G887" i="33"/>
  <c r="F887" i="33"/>
  <c r="V886" i="33"/>
  <c r="T886" i="33"/>
  <c r="U886" i="33" s="1"/>
  <c r="S886" i="33"/>
  <c r="G886" i="33"/>
  <c r="F886" i="33"/>
  <c r="V885" i="33"/>
  <c r="T885" i="33"/>
  <c r="U885" i="33" s="1"/>
  <c r="S885" i="33"/>
  <c r="G885" i="33"/>
  <c r="F885" i="33"/>
  <c r="V884" i="33"/>
  <c r="V904" i="33" s="1"/>
  <c r="U884" i="33"/>
  <c r="X884" i="33" s="1"/>
  <c r="Z884" i="23" s="1"/>
  <c r="T884" i="33"/>
  <c r="S884" i="33"/>
  <c r="G884" i="33"/>
  <c r="F884" i="33"/>
  <c r="P883" i="33"/>
  <c r="P905" i="33" s="1"/>
  <c r="N883" i="33"/>
  <c r="I883" i="33"/>
  <c r="V882" i="33"/>
  <c r="T882" i="33"/>
  <c r="U882" i="33" s="1"/>
  <c r="Y882" i="33" s="1"/>
  <c r="AA882" i="23" s="1"/>
  <c r="S882" i="33"/>
  <c r="G882" i="33"/>
  <c r="F882" i="33"/>
  <c r="V881" i="33"/>
  <c r="T881" i="33"/>
  <c r="U881" i="33" s="1"/>
  <c r="W881" i="33" s="1"/>
  <c r="S881" i="33"/>
  <c r="G881" i="33"/>
  <c r="F881" i="33"/>
  <c r="V880" i="33"/>
  <c r="T880" i="33"/>
  <c r="U880" i="33" s="1"/>
  <c r="Y880" i="33" s="1"/>
  <c r="AA880" i="23" s="1"/>
  <c r="S880" i="33"/>
  <c r="G880" i="33"/>
  <c r="F880" i="33"/>
  <c r="V879" i="33"/>
  <c r="T879" i="33"/>
  <c r="U879" i="33" s="1"/>
  <c r="Y879" i="33" s="1"/>
  <c r="AA879" i="23" s="1"/>
  <c r="S879" i="33"/>
  <c r="G879" i="33"/>
  <c r="F879" i="33"/>
  <c r="V878" i="33"/>
  <c r="T878" i="33"/>
  <c r="U878" i="33" s="1"/>
  <c r="S878" i="33"/>
  <c r="G878" i="33"/>
  <c r="F878" i="33"/>
  <c r="V877" i="33"/>
  <c r="T877" i="33"/>
  <c r="U877" i="33" s="1"/>
  <c r="W877" i="33" s="1"/>
  <c r="S877" i="33"/>
  <c r="G877" i="33"/>
  <c r="F877" i="33"/>
  <c r="V876" i="33"/>
  <c r="T876" i="33"/>
  <c r="U876" i="33" s="1"/>
  <c r="Y876" i="33" s="1"/>
  <c r="AA876" i="23" s="1"/>
  <c r="S876" i="33"/>
  <c r="G876" i="33"/>
  <c r="F876" i="33"/>
  <c r="V875" i="33"/>
  <c r="T875" i="33"/>
  <c r="U875" i="33" s="1"/>
  <c r="Y875" i="33" s="1"/>
  <c r="AA875" i="23" s="1"/>
  <c r="S875" i="33"/>
  <c r="G875" i="33"/>
  <c r="F875" i="33"/>
  <c r="V874" i="33"/>
  <c r="T874" i="33"/>
  <c r="U874" i="33" s="1"/>
  <c r="S874" i="33"/>
  <c r="G874" i="33"/>
  <c r="F874" i="33"/>
  <c r="V873" i="33"/>
  <c r="T873" i="33"/>
  <c r="U873" i="33" s="1"/>
  <c r="W873" i="33" s="1"/>
  <c r="S873" i="33"/>
  <c r="G873" i="33"/>
  <c r="F873" i="33"/>
  <c r="V872" i="33"/>
  <c r="T872" i="33"/>
  <c r="U872" i="33" s="1"/>
  <c r="Y872" i="33" s="1"/>
  <c r="AA872" i="23" s="1"/>
  <c r="S872" i="33"/>
  <c r="G872" i="33"/>
  <c r="F872" i="33"/>
  <c r="V871" i="33"/>
  <c r="T871" i="33"/>
  <c r="U871" i="33" s="1"/>
  <c r="Y871" i="33" s="1"/>
  <c r="AA871" i="23" s="1"/>
  <c r="S871" i="33"/>
  <c r="G871" i="33"/>
  <c r="F871" i="33"/>
  <c r="V870" i="33"/>
  <c r="U870" i="33"/>
  <c r="Y870" i="33" s="1"/>
  <c r="AA870" i="23" s="1"/>
  <c r="T870" i="33"/>
  <c r="S870" i="33"/>
  <c r="G870" i="33"/>
  <c r="F870" i="33"/>
  <c r="W869" i="33"/>
  <c r="V869" i="33"/>
  <c r="T869" i="33"/>
  <c r="U869" i="33" s="1"/>
  <c r="S869" i="33"/>
  <c r="G869" i="33"/>
  <c r="F869" i="33"/>
  <c r="V868" i="33"/>
  <c r="U868" i="33"/>
  <c r="Y868" i="33" s="1"/>
  <c r="AA868" i="23" s="1"/>
  <c r="T868" i="33"/>
  <c r="S868" i="33"/>
  <c r="G868" i="33"/>
  <c r="F868" i="33"/>
  <c r="X867" i="33"/>
  <c r="Z867" i="23" s="1"/>
  <c r="V867" i="33"/>
  <c r="T867" i="33"/>
  <c r="U867" i="33" s="1"/>
  <c r="Y867" i="33" s="1"/>
  <c r="AA867" i="23" s="1"/>
  <c r="S867" i="33"/>
  <c r="G867" i="33"/>
  <c r="F867" i="33"/>
  <c r="V866" i="33"/>
  <c r="U866" i="33"/>
  <c r="T866" i="33"/>
  <c r="S866" i="33"/>
  <c r="G866" i="33"/>
  <c r="F866" i="33"/>
  <c r="V865" i="33"/>
  <c r="T865" i="33"/>
  <c r="U865" i="33" s="1"/>
  <c r="W865" i="33" s="1"/>
  <c r="S865" i="33"/>
  <c r="G865" i="33"/>
  <c r="F865" i="33"/>
  <c r="V864" i="33"/>
  <c r="U864" i="33"/>
  <c r="Y864" i="33" s="1"/>
  <c r="AA864" i="23" s="1"/>
  <c r="T864" i="33"/>
  <c r="S864" i="33"/>
  <c r="G864" i="33"/>
  <c r="F864" i="33"/>
  <c r="X863" i="33"/>
  <c r="Z863" i="23" s="1"/>
  <c r="W863" i="33"/>
  <c r="V863" i="33"/>
  <c r="T863" i="33"/>
  <c r="U863" i="33" s="1"/>
  <c r="Y863" i="33" s="1"/>
  <c r="AA863" i="23" s="1"/>
  <c r="S863" i="33"/>
  <c r="G863" i="33"/>
  <c r="F863" i="33"/>
  <c r="P861" i="33"/>
  <c r="N861" i="33"/>
  <c r="I861" i="33"/>
  <c r="V860" i="33"/>
  <c r="T860" i="33"/>
  <c r="U860" i="33" s="1"/>
  <c r="S860" i="33"/>
  <c r="G860" i="33"/>
  <c r="F860" i="33"/>
  <c r="V859" i="33"/>
  <c r="U859" i="33"/>
  <c r="X859" i="33" s="1"/>
  <c r="Z859" i="23" s="1"/>
  <c r="T859" i="33"/>
  <c r="S859" i="33"/>
  <c r="G859" i="33"/>
  <c r="F859" i="33"/>
  <c r="X858" i="33"/>
  <c r="Z858" i="23" s="1"/>
  <c r="V858" i="33"/>
  <c r="U858" i="33"/>
  <c r="T858" i="33"/>
  <c r="S858" i="33"/>
  <c r="G858" i="33"/>
  <c r="F858" i="33"/>
  <c r="V857" i="33"/>
  <c r="T857" i="33"/>
  <c r="U857" i="33" s="1"/>
  <c r="S857" i="33"/>
  <c r="G857" i="33"/>
  <c r="F857" i="33"/>
  <c r="V856" i="33"/>
  <c r="T856" i="33"/>
  <c r="U856" i="33" s="1"/>
  <c r="S856" i="33"/>
  <c r="G856" i="33"/>
  <c r="F856" i="33"/>
  <c r="V855" i="33"/>
  <c r="T855" i="33"/>
  <c r="U855" i="33" s="1"/>
  <c r="S855" i="33"/>
  <c r="G855" i="33"/>
  <c r="F855" i="33"/>
  <c r="V854" i="33"/>
  <c r="T854" i="33"/>
  <c r="U854" i="33" s="1"/>
  <c r="X854" i="33" s="1"/>
  <c r="Z854" i="23" s="1"/>
  <c r="S854" i="33"/>
  <c r="G854" i="33"/>
  <c r="F854" i="33"/>
  <c r="V853" i="33"/>
  <c r="T853" i="33"/>
  <c r="U853" i="33" s="1"/>
  <c r="S853" i="33"/>
  <c r="G853" i="33"/>
  <c r="F853" i="33"/>
  <c r="V852" i="33"/>
  <c r="T852" i="33"/>
  <c r="U852" i="33" s="1"/>
  <c r="S852" i="33"/>
  <c r="G852" i="33"/>
  <c r="F852" i="33"/>
  <c r="V851" i="33"/>
  <c r="U851" i="33"/>
  <c r="X851" i="33" s="1"/>
  <c r="Z851" i="23" s="1"/>
  <c r="T851" i="33"/>
  <c r="S851" i="33"/>
  <c r="G851" i="33"/>
  <c r="F851" i="33"/>
  <c r="X850" i="33"/>
  <c r="Z850" i="23" s="1"/>
  <c r="V850" i="33"/>
  <c r="U850" i="33"/>
  <c r="T850" i="33"/>
  <c r="S850" i="33"/>
  <c r="G850" i="33"/>
  <c r="F850" i="33"/>
  <c r="V849" i="33"/>
  <c r="T849" i="33"/>
  <c r="U849" i="33" s="1"/>
  <c r="S849" i="33"/>
  <c r="G849" i="33"/>
  <c r="F849" i="33"/>
  <c r="V848" i="33"/>
  <c r="T848" i="33"/>
  <c r="U848" i="33" s="1"/>
  <c r="S848" i="33"/>
  <c r="G848" i="33"/>
  <c r="F848" i="33"/>
  <c r="V847" i="33"/>
  <c r="T847" i="33"/>
  <c r="U847" i="33" s="1"/>
  <c r="S847" i="33"/>
  <c r="G847" i="33"/>
  <c r="F847" i="33"/>
  <c r="V846" i="33"/>
  <c r="T846" i="33"/>
  <c r="U846" i="33" s="1"/>
  <c r="X846" i="33" s="1"/>
  <c r="Z846" i="23" s="1"/>
  <c r="S846" i="33"/>
  <c r="G846" i="33"/>
  <c r="F846" i="33"/>
  <c r="V845" i="33"/>
  <c r="T845" i="33"/>
  <c r="U845" i="33" s="1"/>
  <c r="S845" i="33"/>
  <c r="G845" i="33"/>
  <c r="F845" i="33"/>
  <c r="V844" i="33"/>
  <c r="T844" i="33"/>
  <c r="U844" i="33" s="1"/>
  <c r="S844" i="33"/>
  <c r="G844" i="33"/>
  <c r="F844" i="33"/>
  <c r="V843" i="33"/>
  <c r="U843" i="33"/>
  <c r="X843" i="33" s="1"/>
  <c r="Z843" i="23" s="1"/>
  <c r="T843" i="33"/>
  <c r="S843" i="33"/>
  <c r="G843" i="33"/>
  <c r="F843" i="33"/>
  <c r="X842" i="33"/>
  <c r="Z842" i="23" s="1"/>
  <c r="V842" i="33"/>
  <c r="U842" i="33"/>
  <c r="T842" i="33"/>
  <c r="S842" i="33"/>
  <c r="G842" i="33"/>
  <c r="F842" i="33"/>
  <c r="V841" i="33"/>
  <c r="T841" i="33"/>
  <c r="U841" i="33" s="1"/>
  <c r="S841" i="33"/>
  <c r="G841" i="33"/>
  <c r="F841" i="33"/>
  <c r="P840" i="33"/>
  <c r="P862" i="33" s="1"/>
  <c r="N840" i="33"/>
  <c r="I840" i="33"/>
  <c r="V839" i="33"/>
  <c r="U839" i="33"/>
  <c r="T839" i="33"/>
  <c r="S839" i="33"/>
  <c r="G839" i="33"/>
  <c r="F839" i="33"/>
  <c r="V838" i="33"/>
  <c r="T838" i="33"/>
  <c r="U838" i="33" s="1"/>
  <c r="W838" i="33" s="1"/>
  <c r="S838" i="33"/>
  <c r="G838" i="33"/>
  <c r="F838" i="33"/>
  <c r="V837" i="33"/>
  <c r="U837" i="33"/>
  <c r="Y837" i="33" s="1"/>
  <c r="AA837" i="23" s="1"/>
  <c r="T837" i="33"/>
  <c r="S837" i="33"/>
  <c r="G837" i="33"/>
  <c r="F837" i="33"/>
  <c r="X836" i="33"/>
  <c r="Z836" i="23" s="1"/>
  <c r="W836" i="33"/>
  <c r="V836" i="33"/>
  <c r="T836" i="33"/>
  <c r="U836" i="33" s="1"/>
  <c r="Y836" i="33" s="1"/>
  <c r="AA836" i="23" s="1"/>
  <c r="S836" i="33"/>
  <c r="G836" i="33"/>
  <c r="F836" i="33"/>
  <c r="V835" i="33"/>
  <c r="U835" i="33"/>
  <c r="Y835" i="33" s="1"/>
  <c r="AA835" i="23" s="1"/>
  <c r="T835" i="33"/>
  <c r="S835" i="33"/>
  <c r="G835" i="33"/>
  <c r="F835" i="33"/>
  <c r="W834" i="33"/>
  <c r="V834" i="33"/>
  <c r="T834" i="33"/>
  <c r="U834" i="33" s="1"/>
  <c r="S834" i="33"/>
  <c r="G834" i="33"/>
  <c r="F834" i="33"/>
  <c r="V833" i="33"/>
  <c r="U833" i="33"/>
  <c r="T833" i="33"/>
  <c r="S833" i="33"/>
  <c r="G833" i="33"/>
  <c r="F833" i="33"/>
  <c r="V832" i="33"/>
  <c r="T832" i="33"/>
  <c r="U832" i="33" s="1"/>
  <c r="X832" i="33" s="1"/>
  <c r="Z832" i="23" s="1"/>
  <c r="S832" i="33"/>
  <c r="G832" i="33"/>
  <c r="F832" i="33"/>
  <c r="V831" i="33"/>
  <c r="U831" i="33"/>
  <c r="T831" i="33"/>
  <c r="S831" i="33"/>
  <c r="G831" i="33"/>
  <c r="F831" i="33"/>
  <c r="W830" i="33"/>
  <c r="V830" i="33"/>
  <c r="T830" i="33"/>
  <c r="U830" i="33" s="1"/>
  <c r="S830" i="33"/>
  <c r="G830" i="33"/>
  <c r="F830" i="33"/>
  <c r="Y829" i="33"/>
  <c r="AA829" i="23" s="1"/>
  <c r="V829" i="33"/>
  <c r="U829" i="33"/>
  <c r="T829" i="33"/>
  <c r="S829" i="33"/>
  <c r="G829" i="33"/>
  <c r="F829" i="33"/>
  <c r="X828" i="33"/>
  <c r="Z828" i="23" s="1"/>
  <c r="W828" i="33"/>
  <c r="V828" i="33"/>
  <c r="T828" i="33"/>
  <c r="U828" i="33" s="1"/>
  <c r="Y828" i="33" s="1"/>
  <c r="AA828" i="23" s="1"/>
  <c r="S828" i="33"/>
  <c r="G828" i="33"/>
  <c r="F828" i="33"/>
  <c r="V827" i="33"/>
  <c r="T827" i="33"/>
  <c r="U827" i="33" s="1"/>
  <c r="Y827" i="33" s="1"/>
  <c r="AA827" i="23" s="1"/>
  <c r="S827" i="33"/>
  <c r="G827" i="33"/>
  <c r="F827" i="33"/>
  <c r="W826" i="33"/>
  <c r="V826" i="33"/>
  <c r="T826" i="33"/>
  <c r="U826" i="33" s="1"/>
  <c r="S826" i="33"/>
  <c r="G826" i="33"/>
  <c r="F826" i="33"/>
  <c r="V825" i="33"/>
  <c r="T825" i="33"/>
  <c r="U825" i="33" s="1"/>
  <c r="S825" i="33"/>
  <c r="G825" i="33"/>
  <c r="F825" i="33"/>
  <c r="V824" i="33"/>
  <c r="T824" i="33"/>
  <c r="U824" i="33" s="1"/>
  <c r="X824" i="33" s="1"/>
  <c r="Z824" i="23" s="1"/>
  <c r="S824" i="33"/>
  <c r="G824" i="33"/>
  <c r="F824" i="33"/>
  <c r="V823" i="33"/>
  <c r="U823" i="33"/>
  <c r="T823" i="33"/>
  <c r="S823" i="33"/>
  <c r="G823" i="33"/>
  <c r="F823" i="33"/>
  <c r="W822" i="33"/>
  <c r="V822" i="33"/>
  <c r="T822" i="33"/>
  <c r="U822" i="33" s="1"/>
  <c r="S822" i="33"/>
  <c r="G822" i="33"/>
  <c r="F822" i="33"/>
  <c r="V821" i="33"/>
  <c r="T821" i="33"/>
  <c r="U821" i="33" s="1"/>
  <c r="Y821" i="33" s="1"/>
  <c r="AA821" i="23" s="1"/>
  <c r="S821" i="33"/>
  <c r="G821" i="33"/>
  <c r="F821" i="33"/>
  <c r="V820" i="33"/>
  <c r="T820" i="33"/>
  <c r="U820" i="33" s="1"/>
  <c r="Y820" i="33" s="1"/>
  <c r="AA820" i="23" s="1"/>
  <c r="S820" i="33"/>
  <c r="G820" i="33"/>
  <c r="F820" i="33"/>
  <c r="P818" i="33"/>
  <c r="N818" i="33"/>
  <c r="I818" i="33"/>
  <c r="V817" i="33"/>
  <c r="T817" i="33"/>
  <c r="U817" i="33" s="1"/>
  <c r="X817" i="33" s="1"/>
  <c r="Z817" i="23" s="1"/>
  <c r="S817" i="33"/>
  <c r="G817" i="33"/>
  <c r="F817" i="33"/>
  <c r="V816" i="33"/>
  <c r="T816" i="33"/>
  <c r="U816" i="33" s="1"/>
  <c r="S816" i="33"/>
  <c r="G816" i="33"/>
  <c r="F816" i="33"/>
  <c r="V815" i="33"/>
  <c r="T815" i="33"/>
  <c r="U815" i="33" s="1"/>
  <c r="X815" i="33" s="1"/>
  <c r="Z815" i="23" s="1"/>
  <c r="S815" i="33"/>
  <c r="G815" i="33"/>
  <c r="F815" i="33"/>
  <c r="V814" i="33"/>
  <c r="U814" i="33"/>
  <c r="X814" i="33" s="1"/>
  <c r="Z814" i="23" s="1"/>
  <c r="T814" i="33"/>
  <c r="S814" i="33"/>
  <c r="G814" i="33"/>
  <c r="F814" i="33"/>
  <c r="V813" i="33"/>
  <c r="U813" i="33"/>
  <c r="X813" i="33" s="1"/>
  <c r="Z813" i="23" s="1"/>
  <c r="T813" i="33"/>
  <c r="S813" i="33"/>
  <c r="G813" i="33"/>
  <c r="F813" i="33"/>
  <c r="W812" i="33"/>
  <c r="V812" i="33"/>
  <c r="U812" i="33"/>
  <c r="X812" i="33" s="1"/>
  <c r="Z812" i="23" s="1"/>
  <c r="T812" i="33"/>
  <c r="S812" i="33"/>
  <c r="G812" i="33"/>
  <c r="F812" i="33"/>
  <c r="V811" i="33"/>
  <c r="U811" i="33"/>
  <c r="X811" i="33" s="1"/>
  <c r="Z811" i="23" s="1"/>
  <c r="T811" i="33"/>
  <c r="S811" i="33"/>
  <c r="G811" i="33"/>
  <c r="F811" i="33"/>
  <c r="V810" i="33"/>
  <c r="T810" i="33"/>
  <c r="U810" i="33" s="1"/>
  <c r="S810" i="33"/>
  <c r="G810" i="33"/>
  <c r="F810" i="33"/>
  <c r="V809" i="33"/>
  <c r="T809" i="33"/>
  <c r="U809" i="33" s="1"/>
  <c r="X809" i="33" s="1"/>
  <c r="Z809" i="23" s="1"/>
  <c r="S809" i="33"/>
  <c r="G809" i="33"/>
  <c r="F809" i="33"/>
  <c r="V808" i="33"/>
  <c r="T808" i="33"/>
  <c r="U808" i="33" s="1"/>
  <c r="S808" i="33"/>
  <c r="G808" i="33"/>
  <c r="F808" i="33"/>
  <c r="V807" i="33"/>
  <c r="T807" i="33"/>
  <c r="U807" i="33" s="1"/>
  <c r="X807" i="33" s="1"/>
  <c r="Z807" i="23" s="1"/>
  <c r="S807" i="33"/>
  <c r="G807" i="33"/>
  <c r="F807" i="33"/>
  <c r="V806" i="33"/>
  <c r="U806" i="33"/>
  <c r="X806" i="33" s="1"/>
  <c r="Z806" i="23" s="1"/>
  <c r="T806" i="33"/>
  <c r="S806" i="33"/>
  <c r="G806" i="33"/>
  <c r="F806" i="33"/>
  <c r="V805" i="33"/>
  <c r="U805" i="33"/>
  <c r="X805" i="33" s="1"/>
  <c r="Z805" i="23" s="1"/>
  <c r="T805" i="33"/>
  <c r="S805" i="33"/>
  <c r="G805" i="33"/>
  <c r="F805" i="33"/>
  <c r="W804" i="33"/>
  <c r="V804" i="33"/>
  <c r="U804" i="33"/>
  <c r="X804" i="33" s="1"/>
  <c r="Z804" i="23" s="1"/>
  <c r="T804" i="33"/>
  <c r="S804" i="33"/>
  <c r="G804" i="33"/>
  <c r="F804" i="33"/>
  <c r="V803" i="33"/>
  <c r="U803" i="33"/>
  <c r="X803" i="33" s="1"/>
  <c r="Z803" i="23" s="1"/>
  <c r="T803" i="33"/>
  <c r="S803" i="33"/>
  <c r="G803" i="33"/>
  <c r="F803" i="33"/>
  <c r="V802" i="33"/>
  <c r="T802" i="33"/>
  <c r="U802" i="33" s="1"/>
  <c r="S802" i="33"/>
  <c r="G802" i="33"/>
  <c r="F802" i="33"/>
  <c r="V801" i="33"/>
  <c r="T801" i="33"/>
  <c r="U801" i="33" s="1"/>
  <c r="X801" i="33" s="1"/>
  <c r="Z801" i="23" s="1"/>
  <c r="S801" i="33"/>
  <c r="G801" i="33"/>
  <c r="F801" i="33"/>
  <c r="V800" i="33"/>
  <c r="T800" i="33"/>
  <c r="U800" i="33" s="1"/>
  <c r="S800" i="33"/>
  <c r="G800" i="33"/>
  <c r="F800" i="33"/>
  <c r="V799" i="33"/>
  <c r="T799" i="33"/>
  <c r="U799" i="33" s="1"/>
  <c r="X799" i="33" s="1"/>
  <c r="Z799" i="23" s="1"/>
  <c r="S799" i="33"/>
  <c r="G799" i="33"/>
  <c r="F799" i="33"/>
  <c r="V798" i="33"/>
  <c r="V818" i="33" s="1"/>
  <c r="U798" i="33"/>
  <c r="X798" i="33" s="1"/>
  <c r="Z798" i="23" s="1"/>
  <c r="T798" i="33"/>
  <c r="S798" i="33"/>
  <c r="G798" i="33"/>
  <c r="F798" i="33"/>
  <c r="P797" i="33"/>
  <c r="P819" i="33" s="1"/>
  <c r="N797" i="33"/>
  <c r="I797" i="33"/>
  <c r="V796" i="33"/>
  <c r="T796" i="33"/>
  <c r="U796" i="33" s="1"/>
  <c r="Y796" i="33" s="1"/>
  <c r="AA796" i="23" s="1"/>
  <c r="S796" i="33"/>
  <c r="G796" i="33"/>
  <c r="F796" i="33"/>
  <c r="X795" i="33"/>
  <c r="Z795" i="23" s="1"/>
  <c r="V795" i="33"/>
  <c r="T795" i="33"/>
  <c r="U795" i="33" s="1"/>
  <c r="Y795" i="33" s="1"/>
  <c r="AA795" i="23" s="1"/>
  <c r="S795" i="33"/>
  <c r="G795" i="33"/>
  <c r="F795" i="33"/>
  <c r="V794" i="33"/>
  <c r="T794" i="33"/>
  <c r="U794" i="33" s="1"/>
  <c r="Y794" i="33" s="1"/>
  <c r="AA794" i="23" s="1"/>
  <c r="S794" i="33"/>
  <c r="G794" i="33"/>
  <c r="F794" i="33"/>
  <c r="V793" i="33"/>
  <c r="T793" i="33"/>
  <c r="U793" i="33" s="1"/>
  <c r="Y793" i="33" s="1"/>
  <c r="AA793" i="23" s="1"/>
  <c r="S793" i="33"/>
  <c r="G793" i="33"/>
  <c r="F793" i="33"/>
  <c r="V792" i="33"/>
  <c r="T792" i="33"/>
  <c r="U792" i="33" s="1"/>
  <c r="Y792" i="33" s="1"/>
  <c r="AA792" i="23" s="1"/>
  <c r="S792" i="33"/>
  <c r="G792" i="33"/>
  <c r="F792" i="33"/>
  <c r="V791" i="33"/>
  <c r="T791" i="33"/>
  <c r="U791" i="33" s="1"/>
  <c r="W791" i="33" s="1"/>
  <c r="S791" i="33"/>
  <c r="G791" i="33"/>
  <c r="F791" i="33"/>
  <c r="V790" i="33"/>
  <c r="T790" i="33"/>
  <c r="U790" i="33" s="1"/>
  <c r="S790" i="33"/>
  <c r="G790" i="33"/>
  <c r="F790" i="33"/>
  <c r="V789" i="33"/>
  <c r="T789" i="33"/>
  <c r="U789" i="33" s="1"/>
  <c r="X789" i="33" s="1"/>
  <c r="Z789" i="23" s="1"/>
  <c r="S789" i="33"/>
  <c r="G789" i="33"/>
  <c r="F789" i="33"/>
  <c r="V788" i="33"/>
  <c r="T788" i="33"/>
  <c r="U788" i="33" s="1"/>
  <c r="Y788" i="33" s="1"/>
  <c r="AA788" i="23" s="1"/>
  <c r="S788" i="33"/>
  <c r="G788" i="33"/>
  <c r="F788" i="33"/>
  <c r="V787" i="33"/>
  <c r="T787" i="33"/>
  <c r="U787" i="33" s="1"/>
  <c r="Y787" i="33" s="1"/>
  <c r="AA787" i="23" s="1"/>
  <c r="S787" i="33"/>
  <c r="G787" i="33"/>
  <c r="F787" i="33"/>
  <c r="V786" i="33"/>
  <c r="T786" i="33"/>
  <c r="U786" i="33" s="1"/>
  <c r="Y786" i="33" s="1"/>
  <c r="AA786" i="23" s="1"/>
  <c r="S786" i="33"/>
  <c r="G786" i="33"/>
  <c r="F786" i="33"/>
  <c r="V785" i="33"/>
  <c r="T785" i="33"/>
  <c r="U785" i="33" s="1"/>
  <c r="Y785" i="33" s="1"/>
  <c r="AA785" i="23" s="1"/>
  <c r="S785" i="33"/>
  <c r="G785" i="33"/>
  <c r="F785" i="33"/>
  <c r="V784" i="33"/>
  <c r="U784" i="33"/>
  <c r="T784" i="33"/>
  <c r="S784" i="33"/>
  <c r="G784" i="33"/>
  <c r="F784" i="33"/>
  <c r="V783" i="33"/>
  <c r="T783" i="33"/>
  <c r="U783" i="33" s="1"/>
  <c r="W783" i="33" s="1"/>
  <c r="S783" i="33"/>
  <c r="G783" i="33"/>
  <c r="F783" i="33"/>
  <c r="V782" i="33"/>
  <c r="T782" i="33"/>
  <c r="U782" i="33" s="1"/>
  <c r="S782" i="33"/>
  <c r="G782" i="33"/>
  <c r="F782" i="33"/>
  <c r="V781" i="33"/>
  <c r="T781" i="33"/>
  <c r="U781" i="33" s="1"/>
  <c r="X781" i="33" s="1"/>
  <c r="Z781" i="23" s="1"/>
  <c r="S781" i="33"/>
  <c r="G781" i="33"/>
  <c r="F781" i="33"/>
  <c r="V780" i="33"/>
  <c r="T780" i="33"/>
  <c r="U780" i="33" s="1"/>
  <c r="Y780" i="33" s="1"/>
  <c r="AA780" i="23" s="1"/>
  <c r="S780" i="33"/>
  <c r="G780" i="33"/>
  <c r="F780" i="33"/>
  <c r="V779" i="33"/>
  <c r="T779" i="33"/>
  <c r="U779" i="33" s="1"/>
  <c r="Y779" i="33" s="1"/>
  <c r="AA779" i="23" s="1"/>
  <c r="S779" i="33"/>
  <c r="G779" i="33"/>
  <c r="F779" i="33"/>
  <c r="V778" i="33"/>
  <c r="U778" i="33"/>
  <c r="Y778" i="33" s="1"/>
  <c r="AA778" i="23" s="1"/>
  <c r="T778" i="33"/>
  <c r="S778" i="33"/>
  <c r="G778" i="33"/>
  <c r="F778" i="33"/>
  <c r="W777" i="33"/>
  <c r="V777" i="33"/>
  <c r="T777" i="33"/>
  <c r="U777" i="33" s="1"/>
  <c r="Y777" i="33" s="1"/>
  <c r="AA777" i="23" s="1"/>
  <c r="S777" i="33"/>
  <c r="G777" i="33"/>
  <c r="F777" i="33"/>
  <c r="P775" i="33"/>
  <c r="N775" i="33"/>
  <c r="I775" i="33"/>
  <c r="I776" i="33" s="1"/>
  <c r="V774" i="33"/>
  <c r="U774" i="33"/>
  <c r="X774" i="33" s="1"/>
  <c r="Z774" i="23" s="1"/>
  <c r="T774" i="33"/>
  <c r="S774" i="33"/>
  <c r="G774" i="33"/>
  <c r="F774" i="33"/>
  <c r="V773" i="33"/>
  <c r="U773" i="33"/>
  <c r="X773" i="33" s="1"/>
  <c r="Z773" i="23" s="1"/>
  <c r="T773" i="33"/>
  <c r="S773" i="33"/>
  <c r="G773" i="33"/>
  <c r="F773" i="33"/>
  <c r="V772" i="33"/>
  <c r="U772" i="33"/>
  <c r="T772" i="33"/>
  <c r="S772" i="33"/>
  <c r="G772" i="33"/>
  <c r="F772" i="33"/>
  <c r="W771" i="33"/>
  <c r="V771" i="33"/>
  <c r="U771" i="33"/>
  <c r="X771" i="33" s="1"/>
  <c r="Z771" i="23" s="1"/>
  <c r="T771" i="33"/>
  <c r="S771" i="33"/>
  <c r="G771" i="33"/>
  <c r="F771" i="33"/>
  <c r="V770" i="33"/>
  <c r="T770" i="33"/>
  <c r="U770" i="33" s="1"/>
  <c r="X770" i="33" s="1"/>
  <c r="Z770" i="23" s="1"/>
  <c r="S770" i="33"/>
  <c r="G770" i="33"/>
  <c r="F770" i="33"/>
  <c r="V769" i="33"/>
  <c r="T769" i="33"/>
  <c r="U769" i="33" s="1"/>
  <c r="S769" i="33"/>
  <c r="G769" i="33"/>
  <c r="F769" i="33"/>
  <c r="V768" i="33"/>
  <c r="T768" i="33"/>
  <c r="U768" i="33" s="1"/>
  <c r="S768" i="33"/>
  <c r="G768" i="33"/>
  <c r="F768" i="33"/>
  <c r="V767" i="33"/>
  <c r="T767" i="33"/>
  <c r="U767" i="33" s="1"/>
  <c r="S767" i="33"/>
  <c r="G767" i="33"/>
  <c r="F767" i="33"/>
  <c r="V766" i="33"/>
  <c r="U766" i="33"/>
  <c r="X766" i="33" s="1"/>
  <c r="Z766" i="23" s="1"/>
  <c r="T766" i="33"/>
  <c r="S766" i="33"/>
  <c r="G766" i="33"/>
  <c r="F766" i="33"/>
  <c r="V765" i="33"/>
  <c r="U765" i="33"/>
  <c r="X765" i="33" s="1"/>
  <c r="Z765" i="23" s="1"/>
  <c r="T765" i="33"/>
  <c r="S765" i="33"/>
  <c r="G765" i="33"/>
  <c r="F765" i="33"/>
  <c r="V764" i="33"/>
  <c r="U764" i="33"/>
  <c r="T764" i="33"/>
  <c r="S764" i="33"/>
  <c r="G764" i="33"/>
  <c r="F764" i="33"/>
  <c r="W763" i="33"/>
  <c r="V763" i="33"/>
  <c r="U763" i="33"/>
  <c r="X763" i="33" s="1"/>
  <c r="Z763" i="23" s="1"/>
  <c r="T763" i="33"/>
  <c r="S763" i="33"/>
  <c r="G763" i="33"/>
  <c r="F763" i="33"/>
  <c r="V762" i="33"/>
  <c r="T762" i="33"/>
  <c r="U762" i="33" s="1"/>
  <c r="X762" i="33" s="1"/>
  <c r="Z762" i="23" s="1"/>
  <c r="S762" i="33"/>
  <c r="G762" i="33"/>
  <c r="F762" i="33"/>
  <c r="V761" i="33"/>
  <c r="T761" i="33"/>
  <c r="U761" i="33" s="1"/>
  <c r="S761" i="33"/>
  <c r="G761" i="33"/>
  <c r="F761" i="33"/>
  <c r="V760" i="33"/>
  <c r="T760" i="33"/>
  <c r="U760" i="33" s="1"/>
  <c r="S760" i="33"/>
  <c r="G760" i="33"/>
  <c r="F760" i="33"/>
  <c r="V759" i="33"/>
  <c r="T759" i="33"/>
  <c r="U759" i="33" s="1"/>
  <c r="S759" i="33"/>
  <c r="G759" i="33"/>
  <c r="F759" i="33"/>
  <c r="V758" i="33"/>
  <c r="U758" i="33"/>
  <c r="X758" i="33" s="1"/>
  <c r="Z758" i="23" s="1"/>
  <c r="T758" i="33"/>
  <c r="S758" i="33"/>
  <c r="G758" i="33"/>
  <c r="F758" i="33"/>
  <c r="V757" i="33"/>
  <c r="U757" i="33"/>
  <c r="X757" i="33" s="1"/>
  <c r="Z757" i="23" s="1"/>
  <c r="T757" i="33"/>
  <c r="S757" i="33"/>
  <c r="G757" i="33"/>
  <c r="F757" i="33"/>
  <c r="V756" i="33"/>
  <c r="U756" i="33"/>
  <c r="T756" i="33"/>
  <c r="S756" i="33"/>
  <c r="G756" i="33"/>
  <c r="F756" i="33"/>
  <c r="W755" i="33"/>
  <c r="V755" i="33"/>
  <c r="U755" i="33"/>
  <c r="X755" i="33" s="1"/>
  <c r="Z755" i="23" s="1"/>
  <c r="T755" i="33"/>
  <c r="S755" i="33"/>
  <c r="G755" i="33"/>
  <c r="F755" i="33"/>
  <c r="P754" i="33"/>
  <c r="P776" i="33" s="1"/>
  <c r="N754" i="33"/>
  <c r="I754" i="33"/>
  <c r="V753" i="33"/>
  <c r="U753" i="33"/>
  <c r="Y753" i="33" s="1"/>
  <c r="AA753" i="23" s="1"/>
  <c r="T753" i="33"/>
  <c r="S753" i="33"/>
  <c r="G753" i="33"/>
  <c r="F753" i="33"/>
  <c r="V752" i="33"/>
  <c r="T752" i="33"/>
  <c r="U752" i="33" s="1"/>
  <c r="W752" i="33" s="1"/>
  <c r="S752" i="33"/>
  <c r="G752" i="33"/>
  <c r="F752" i="33"/>
  <c r="V751" i="33"/>
  <c r="U751" i="33"/>
  <c r="Y751" i="33" s="1"/>
  <c r="AA751" i="23" s="1"/>
  <c r="T751" i="33"/>
  <c r="S751" i="33"/>
  <c r="G751" i="33"/>
  <c r="F751" i="33"/>
  <c r="W750" i="33"/>
  <c r="V750" i="33"/>
  <c r="T750" i="33"/>
  <c r="U750" i="33" s="1"/>
  <c r="Y750" i="33" s="1"/>
  <c r="AA750" i="23" s="1"/>
  <c r="S750" i="33"/>
  <c r="G750" i="33"/>
  <c r="F750" i="33"/>
  <c r="Y749" i="33"/>
  <c r="AA749" i="23" s="1"/>
  <c r="V749" i="33"/>
  <c r="U749" i="33"/>
  <c r="T749" i="33"/>
  <c r="S749" i="33"/>
  <c r="G749" i="33"/>
  <c r="F749" i="33"/>
  <c r="V748" i="33"/>
  <c r="T748" i="33"/>
  <c r="U748" i="33" s="1"/>
  <c r="W748" i="33" s="1"/>
  <c r="S748" i="33"/>
  <c r="G748" i="33"/>
  <c r="F748" i="33"/>
  <c r="V747" i="33"/>
  <c r="U747" i="33"/>
  <c r="T747" i="33"/>
  <c r="S747" i="33"/>
  <c r="G747" i="33"/>
  <c r="F747" i="33"/>
  <c r="X746" i="33"/>
  <c r="Z746" i="23" s="1"/>
  <c r="V746" i="33"/>
  <c r="T746" i="33"/>
  <c r="U746" i="33" s="1"/>
  <c r="S746" i="33"/>
  <c r="G746" i="33"/>
  <c r="F746" i="33"/>
  <c r="V745" i="33"/>
  <c r="U745" i="33"/>
  <c r="T745" i="33"/>
  <c r="S745" i="33"/>
  <c r="G745" i="33"/>
  <c r="F745" i="33"/>
  <c r="W744" i="33"/>
  <c r="V744" i="33"/>
  <c r="T744" i="33"/>
  <c r="U744" i="33" s="1"/>
  <c r="S744" i="33"/>
  <c r="G744" i="33"/>
  <c r="F744" i="33"/>
  <c r="Y743" i="33"/>
  <c r="AA743" i="23" s="1"/>
  <c r="V743" i="33"/>
  <c r="U743" i="33"/>
  <c r="T743" i="33"/>
  <c r="S743" i="33"/>
  <c r="G743" i="33"/>
  <c r="F743" i="33"/>
  <c r="X742" i="33"/>
  <c r="Z742" i="23" s="1"/>
  <c r="W742" i="33"/>
  <c r="V742" i="33"/>
  <c r="T742" i="33"/>
  <c r="U742" i="33" s="1"/>
  <c r="Y742" i="33" s="1"/>
  <c r="AA742" i="23" s="1"/>
  <c r="S742" i="33"/>
  <c r="G742" i="33"/>
  <c r="F742" i="33"/>
  <c r="V741" i="33"/>
  <c r="T741" i="33"/>
  <c r="U741" i="33" s="1"/>
  <c r="Y741" i="33" s="1"/>
  <c r="AA741" i="23" s="1"/>
  <c r="S741" i="33"/>
  <c r="G741" i="33"/>
  <c r="F741" i="33"/>
  <c r="V740" i="33"/>
  <c r="T740" i="33"/>
  <c r="U740" i="33" s="1"/>
  <c r="W740" i="33" s="1"/>
  <c r="S740" i="33"/>
  <c r="G740" i="33"/>
  <c r="F740" i="33"/>
  <c r="V739" i="33"/>
  <c r="T739" i="33"/>
  <c r="U739" i="33" s="1"/>
  <c r="S739" i="33"/>
  <c r="G739" i="33"/>
  <c r="F739" i="33"/>
  <c r="V738" i="33"/>
  <c r="T738" i="33"/>
  <c r="U738" i="33" s="1"/>
  <c r="X738" i="33" s="1"/>
  <c r="Z738" i="23" s="1"/>
  <c r="S738" i="33"/>
  <c r="G738" i="33"/>
  <c r="F738" i="33"/>
  <c r="V737" i="33"/>
  <c r="T737" i="33"/>
  <c r="U737" i="33" s="1"/>
  <c r="Y737" i="33" s="1"/>
  <c r="AA737" i="23" s="1"/>
  <c r="S737" i="33"/>
  <c r="G737" i="33"/>
  <c r="F737" i="33"/>
  <c r="V736" i="33"/>
  <c r="T736" i="33"/>
  <c r="U736" i="33" s="1"/>
  <c r="W736" i="33" s="1"/>
  <c r="S736" i="33"/>
  <c r="G736" i="33"/>
  <c r="F736" i="33"/>
  <c r="V735" i="33"/>
  <c r="T735" i="33"/>
  <c r="U735" i="33" s="1"/>
  <c r="Y735" i="33" s="1"/>
  <c r="AA735" i="23" s="1"/>
  <c r="S735" i="33"/>
  <c r="G735" i="33"/>
  <c r="F735" i="33"/>
  <c r="V734" i="33"/>
  <c r="T734" i="33"/>
  <c r="U734" i="33" s="1"/>
  <c r="Y734" i="33" s="1"/>
  <c r="AA734" i="23" s="1"/>
  <c r="S734" i="33"/>
  <c r="G734" i="33"/>
  <c r="F734" i="33"/>
  <c r="P732" i="33"/>
  <c r="N732" i="33"/>
  <c r="I732" i="33"/>
  <c r="V731" i="33"/>
  <c r="T731" i="33"/>
  <c r="U731" i="33" s="1"/>
  <c r="X731" i="33" s="1"/>
  <c r="Z731" i="23" s="1"/>
  <c r="S731" i="33"/>
  <c r="G731" i="33"/>
  <c r="F731" i="33"/>
  <c r="V730" i="33"/>
  <c r="T730" i="33"/>
  <c r="U730" i="33" s="1"/>
  <c r="S730" i="33"/>
  <c r="G730" i="33"/>
  <c r="F730" i="33"/>
  <c r="V729" i="33"/>
  <c r="T729" i="33"/>
  <c r="U729" i="33" s="1"/>
  <c r="X729" i="33" s="1"/>
  <c r="Z729" i="23" s="1"/>
  <c r="S729" i="33"/>
  <c r="G729" i="33"/>
  <c r="F729" i="33"/>
  <c r="V728" i="33"/>
  <c r="U728" i="33"/>
  <c r="X728" i="33" s="1"/>
  <c r="Z728" i="23" s="1"/>
  <c r="T728" i="33"/>
  <c r="S728" i="33"/>
  <c r="G728" i="33"/>
  <c r="F728" i="33"/>
  <c r="V727" i="33"/>
  <c r="U727" i="33"/>
  <c r="X727" i="33" s="1"/>
  <c r="Z727" i="23" s="1"/>
  <c r="T727" i="33"/>
  <c r="S727" i="33"/>
  <c r="G727" i="33"/>
  <c r="F727" i="33"/>
  <c r="V726" i="33"/>
  <c r="T726" i="33"/>
  <c r="U726" i="33" s="1"/>
  <c r="S726" i="33"/>
  <c r="G726" i="33"/>
  <c r="F726" i="33"/>
  <c r="V725" i="33"/>
  <c r="T725" i="33"/>
  <c r="U725" i="33" s="1"/>
  <c r="X725" i="33" s="1"/>
  <c r="Z725" i="23" s="1"/>
  <c r="S725" i="33"/>
  <c r="G725" i="33"/>
  <c r="F725" i="33"/>
  <c r="V724" i="33"/>
  <c r="T724" i="33"/>
  <c r="U724" i="33" s="1"/>
  <c r="S724" i="33"/>
  <c r="G724" i="33"/>
  <c r="F724" i="33"/>
  <c r="V723" i="33"/>
  <c r="T723" i="33"/>
  <c r="U723" i="33" s="1"/>
  <c r="W723" i="33" s="1"/>
  <c r="S723" i="33"/>
  <c r="G723" i="33"/>
  <c r="F723" i="33"/>
  <c r="V722" i="33"/>
  <c r="T722" i="33"/>
  <c r="U722" i="33" s="1"/>
  <c r="W722" i="33" s="1"/>
  <c r="S722" i="33"/>
  <c r="G722" i="33"/>
  <c r="F722" i="33"/>
  <c r="V721" i="33"/>
  <c r="T721" i="33"/>
  <c r="U721" i="33" s="1"/>
  <c r="X721" i="33" s="1"/>
  <c r="Z721" i="23" s="1"/>
  <c r="S721" i="33"/>
  <c r="G721" i="33"/>
  <c r="F721" i="33"/>
  <c r="V720" i="33"/>
  <c r="T720" i="33"/>
  <c r="U720" i="33" s="1"/>
  <c r="S720" i="33"/>
  <c r="G720" i="33"/>
  <c r="F720" i="33"/>
  <c r="V719" i="33"/>
  <c r="T719" i="33"/>
  <c r="U719" i="33" s="1"/>
  <c r="W719" i="33" s="1"/>
  <c r="S719" i="33"/>
  <c r="G719" i="33"/>
  <c r="F719" i="33"/>
  <c r="V718" i="33"/>
  <c r="T718" i="33"/>
  <c r="U718" i="33" s="1"/>
  <c r="W718" i="33" s="1"/>
  <c r="S718" i="33"/>
  <c r="G718" i="33"/>
  <c r="F718" i="33"/>
  <c r="V717" i="33"/>
  <c r="T717" i="33"/>
  <c r="U717" i="33" s="1"/>
  <c r="X717" i="33" s="1"/>
  <c r="Z717" i="23" s="1"/>
  <c r="S717" i="33"/>
  <c r="G717" i="33"/>
  <c r="F717" i="33"/>
  <c r="V716" i="33"/>
  <c r="T716" i="33"/>
  <c r="U716" i="33" s="1"/>
  <c r="S716" i="33"/>
  <c r="G716" i="33"/>
  <c r="F716" i="33"/>
  <c r="V715" i="33"/>
  <c r="T715" i="33"/>
  <c r="U715" i="33" s="1"/>
  <c r="X715" i="33" s="1"/>
  <c r="Z715" i="23" s="1"/>
  <c r="S715" i="33"/>
  <c r="G715" i="33"/>
  <c r="F715" i="33"/>
  <c r="V714" i="33"/>
  <c r="T714" i="33"/>
  <c r="U714" i="33" s="1"/>
  <c r="W714" i="33" s="1"/>
  <c r="S714" i="33"/>
  <c r="G714" i="33"/>
  <c r="F714" i="33"/>
  <c r="V713" i="33"/>
  <c r="T713" i="33"/>
  <c r="U713" i="33" s="1"/>
  <c r="X713" i="33" s="1"/>
  <c r="Z713" i="23" s="1"/>
  <c r="S713" i="33"/>
  <c r="G713" i="33"/>
  <c r="F713" i="33"/>
  <c r="V712" i="33"/>
  <c r="V732" i="33" s="1"/>
  <c r="T712" i="33"/>
  <c r="U712" i="33" s="1"/>
  <c r="S712" i="33"/>
  <c r="G712" i="33"/>
  <c r="F712" i="33"/>
  <c r="P711" i="33"/>
  <c r="P733" i="33" s="1"/>
  <c r="N711" i="33"/>
  <c r="N733" i="33" s="1"/>
  <c r="I711" i="33"/>
  <c r="V710" i="33"/>
  <c r="T710" i="33"/>
  <c r="U710" i="33" s="1"/>
  <c r="X710" i="33" s="1"/>
  <c r="Z710" i="23" s="1"/>
  <c r="S710" i="33"/>
  <c r="G710" i="33"/>
  <c r="F710" i="33"/>
  <c r="X709" i="33"/>
  <c r="Z709" i="23" s="1"/>
  <c r="V709" i="33"/>
  <c r="T709" i="33"/>
  <c r="U709" i="33" s="1"/>
  <c r="Y709" i="33" s="1"/>
  <c r="AA709" i="23" s="1"/>
  <c r="S709" i="33"/>
  <c r="G709" i="33"/>
  <c r="F709" i="33"/>
  <c r="Y708" i="33"/>
  <c r="AA708" i="23" s="1"/>
  <c r="V708" i="33"/>
  <c r="T708" i="33"/>
  <c r="U708" i="33" s="1"/>
  <c r="S708" i="33"/>
  <c r="G708" i="33"/>
  <c r="F708" i="33"/>
  <c r="V707" i="33"/>
  <c r="T707" i="33"/>
  <c r="U707" i="33" s="1"/>
  <c r="W707" i="33" s="1"/>
  <c r="S707" i="33"/>
  <c r="G707" i="33"/>
  <c r="F707" i="33"/>
  <c r="V706" i="33"/>
  <c r="T706" i="33"/>
  <c r="U706" i="33" s="1"/>
  <c r="S706" i="33"/>
  <c r="G706" i="33"/>
  <c r="F706" i="33"/>
  <c r="X705" i="33"/>
  <c r="Z705" i="23" s="1"/>
  <c r="V705" i="33"/>
  <c r="T705" i="33"/>
  <c r="U705" i="33" s="1"/>
  <c r="S705" i="33"/>
  <c r="G705" i="33"/>
  <c r="F705" i="33"/>
  <c r="X704" i="33"/>
  <c r="Z704" i="23" s="1"/>
  <c r="V704" i="33"/>
  <c r="T704" i="33"/>
  <c r="U704" i="33" s="1"/>
  <c r="S704" i="33"/>
  <c r="G704" i="33"/>
  <c r="F704" i="33"/>
  <c r="V703" i="33"/>
  <c r="T703" i="33"/>
  <c r="U703" i="33" s="1"/>
  <c r="X703" i="33" s="1"/>
  <c r="Z703" i="23" s="1"/>
  <c r="S703" i="33"/>
  <c r="G703" i="33"/>
  <c r="F703" i="33"/>
  <c r="V702" i="33"/>
  <c r="T702" i="33"/>
  <c r="U702" i="33" s="1"/>
  <c r="S702" i="33"/>
  <c r="G702" i="33"/>
  <c r="F702" i="33"/>
  <c r="V701" i="33"/>
  <c r="T701" i="33"/>
  <c r="U701" i="33" s="1"/>
  <c r="X701" i="33" s="1"/>
  <c r="Z701" i="23" s="1"/>
  <c r="S701" i="33"/>
  <c r="G701" i="33"/>
  <c r="F701" i="33"/>
  <c r="V700" i="33"/>
  <c r="T700" i="33"/>
  <c r="U700" i="33" s="1"/>
  <c r="X700" i="33" s="1"/>
  <c r="Z700" i="23" s="1"/>
  <c r="S700" i="33"/>
  <c r="G700" i="33"/>
  <c r="F700" i="33"/>
  <c r="V699" i="33"/>
  <c r="T699" i="33"/>
  <c r="U699" i="33" s="1"/>
  <c r="X699" i="33" s="1"/>
  <c r="Z699" i="23" s="1"/>
  <c r="S699" i="33"/>
  <c r="G699" i="33"/>
  <c r="F699" i="33"/>
  <c r="V698" i="33"/>
  <c r="T698" i="33"/>
  <c r="U698" i="33" s="1"/>
  <c r="S698" i="33"/>
  <c r="G698" i="33"/>
  <c r="F698" i="33"/>
  <c r="X697" i="33"/>
  <c r="Z697" i="23" s="1"/>
  <c r="V697" i="33"/>
  <c r="T697" i="33"/>
  <c r="U697" i="33" s="1"/>
  <c r="S697" i="33"/>
  <c r="G697" i="33"/>
  <c r="F697" i="33"/>
  <c r="X696" i="33"/>
  <c r="Z696" i="23" s="1"/>
  <c r="V696" i="33"/>
  <c r="T696" i="33"/>
  <c r="U696" i="33" s="1"/>
  <c r="S696" i="33"/>
  <c r="G696" i="33"/>
  <c r="F696" i="33"/>
  <c r="V695" i="33"/>
  <c r="T695" i="33"/>
  <c r="U695" i="33" s="1"/>
  <c r="X695" i="33" s="1"/>
  <c r="Z695" i="23" s="1"/>
  <c r="S695" i="33"/>
  <c r="G695" i="33"/>
  <c r="F695" i="33"/>
  <c r="V694" i="33"/>
  <c r="T694" i="33"/>
  <c r="U694" i="33" s="1"/>
  <c r="S694" i="33"/>
  <c r="G694" i="33"/>
  <c r="F694" i="33"/>
  <c r="X693" i="33"/>
  <c r="Z693" i="23" s="1"/>
  <c r="V693" i="33"/>
  <c r="T693" i="33"/>
  <c r="U693" i="33" s="1"/>
  <c r="S693" i="33"/>
  <c r="G693" i="33"/>
  <c r="F693" i="33"/>
  <c r="X692" i="33"/>
  <c r="Z692" i="23" s="1"/>
  <c r="V692" i="33"/>
  <c r="T692" i="33"/>
  <c r="U692" i="33" s="1"/>
  <c r="S692" i="33"/>
  <c r="G692" i="33"/>
  <c r="F692" i="33"/>
  <c r="V691" i="33"/>
  <c r="T691" i="33"/>
  <c r="U691" i="33" s="1"/>
  <c r="X691" i="33" s="1"/>
  <c r="Z691" i="23" s="1"/>
  <c r="S691" i="33"/>
  <c r="G691" i="33"/>
  <c r="F691" i="33"/>
  <c r="I690" i="33"/>
  <c r="P689" i="33"/>
  <c r="N689" i="33"/>
  <c r="I689" i="33"/>
  <c r="V688" i="33"/>
  <c r="U688" i="33"/>
  <c r="X688" i="33" s="1"/>
  <c r="Z688" i="23" s="1"/>
  <c r="T688" i="33"/>
  <c r="S688" i="33"/>
  <c r="G688" i="33"/>
  <c r="F688" i="33"/>
  <c r="Y687" i="33"/>
  <c r="AA687" i="23" s="1"/>
  <c r="V687" i="33"/>
  <c r="U687" i="33"/>
  <c r="X687" i="33" s="1"/>
  <c r="Z687" i="23" s="1"/>
  <c r="T687" i="33"/>
  <c r="S687" i="33"/>
  <c r="G687" i="33"/>
  <c r="F687" i="33"/>
  <c r="V686" i="33"/>
  <c r="T686" i="33"/>
  <c r="U686" i="33" s="1"/>
  <c r="S686" i="33"/>
  <c r="G686" i="33"/>
  <c r="F686" i="33"/>
  <c r="V685" i="33"/>
  <c r="U685" i="33"/>
  <c r="X685" i="33" s="1"/>
  <c r="Z685" i="23" s="1"/>
  <c r="T685" i="33"/>
  <c r="S685" i="33"/>
  <c r="G685" i="33"/>
  <c r="F685" i="33"/>
  <c r="V684" i="33"/>
  <c r="T684" i="33"/>
  <c r="U684" i="33" s="1"/>
  <c r="S684" i="33"/>
  <c r="G684" i="33"/>
  <c r="F684" i="33"/>
  <c r="V683" i="33"/>
  <c r="T683" i="33"/>
  <c r="U683" i="33" s="1"/>
  <c r="S683" i="33"/>
  <c r="G683" i="33"/>
  <c r="F683" i="33"/>
  <c r="V682" i="33"/>
  <c r="U682" i="33"/>
  <c r="X682" i="33" s="1"/>
  <c r="Z682" i="23" s="1"/>
  <c r="T682" i="33"/>
  <c r="S682" i="33"/>
  <c r="G682" i="33"/>
  <c r="F682" i="33"/>
  <c r="Y681" i="33"/>
  <c r="AA681" i="23" s="1"/>
  <c r="V681" i="33"/>
  <c r="U681" i="33"/>
  <c r="X681" i="33" s="1"/>
  <c r="Z681" i="23" s="1"/>
  <c r="T681" i="33"/>
  <c r="S681" i="33"/>
  <c r="G681" i="33"/>
  <c r="F681" i="33"/>
  <c r="V680" i="33"/>
  <c r="T680" i="33"/>
  <c r="U680" i="33" s="1"/>
  <c r="S680" i="33"/>
  <c r="G680" i="33"/>
  <c r="F680" i="33"/>
  <c r="V679" i="33"/>
  <c r="U679" i="33"/>
  <c r="X679" i="33" s="1"/>
  <c r="Z679" i="23" s="1"/>
  <c r="T679" i="33"/>
  <c r="S679" i="33"/>
  <c r="G679" i="33"/>
  <c r="F679" i="33"/>
  <c r="V678" i="33"/>
  <c r="T678" i="33"/>
  <c r="U678" i="33" s="1"/>
  <c r="S678" i="33"/>
  <c r="G678" i="33"/>
  <c r="F678" i="33"/>
  <c r="V677" i="33"/>
  <c r="T677" i="33"/>
  <c r="U677" i="33" s="1"/>
  <c r="S677" i="33"/>
  <c r="G677" i="33"/>
  <c r="F677" i="33"/>
  <c r="V676" i="33"/>
  <c r="U676" i="33"/>
  <c r="X676" i="33" s="1"/>
  <c r="Z676" i="23" s="1"/>
  <c r="T676" i="33"/>
  <c r="S676" i="33"/>
  <c r="G676" i="33"/>
  <c r="F676" i="33"/>
  <c r="Y675" i="33"/>
  <c r="AA675" i="23" s="1"/>
  <c r="V675" i="33"/>
  <c r="U675" i="33"/>
  <c r="X675" i="33" s="1"/>
  <c r="Z675" i="23" s="1"/>
  <c r="T675" i="33"/>
  <c r="S675" i="33"/>
  <c r="G675" i="33"/>
  <c r="F675" i="33"/>
  <c r="V674" i="33"/>
  <c r="T674" i="33"/>
  <c r="U674" i="33" s="1"/>
  <c r="S674" i="33"/>
  <c r="G674" i="33"/>
  <c r="F674" i="33"/>
  <c r="V673" i="33"/>
  <c r="U673" i="33"/>
  <c r="X673" i="33" s="1"/>
  <c r="Z673" i="23" s="1"/>
  <c r="T673" i="33"/>
  <c r="S673" i="33"/>
  <c r="G673" i="33"/>
  <c r="F673" i="33"/>
  <c r="V672" i="33"/>
  <c r="T672" i="33"/>
  <c r="U672" i="33" s="1"/>
  <c r="S672" i="33"/>
  <c r="G672" i="33"/>
  <c r="F672" i="33"/>
  <c r="V671" i="33"/>
  <c r="T671" i="33"/>
  <c r="U671" i="33" s="1"/>
  <c r="S671" i="33"/>
  <c r="G671" i="33"/>
  <c r="F671" i="33"/>
  <c r="V670" i="33"/>
  <c r="U670" i="33"/>
  <c r="X670" i="33" s="1"/>
  <c r="Z670" i="23" s="1"/>
  <c r="T670" i="33"/>
  <c r="S670" i="33"/>
  <c r="G670" i="33"/>
  <c r="F670" i="33"/>
  <c r="Y669" i="33"/>
  <c r="V669" i="33"/>
  <c r="V689" i="33" s="1"/>
  <c r="U669" i="33"/>
  <c r="X669" i="33" s="1"/>
  <c r="T669" i="33"/>
  <c r="S669" i="33"/>
  <c r="G669" i="33"/>
  <c r="F669" i="33"/>
  <c r="P668" i="33"/>
  <c r="P690" i="33" s="1"/>
  <c r="N668" i="33"/>
  <c r="N690" i="33" s="1"/>
  <c r="I668" i="33"/>
  <c r="V667" i="33"/>
  <c r="T667" i="33"/>
  <c r="U667" i="33" s="1"/>
  <c r="X667" i="33" s="1"/>
  <c r="Z667" i="23" s="1"/>
  <c r="S667" i="33"/>
  <c r="G667" i="33"/>
  <c r="F667" i="33"/>
  <c r="V666" i="33"/>
  <c r="T666" i="33"/>
  <c r="U666" i="33" s="1"/>
  <c r="X666" i="33" s="1"/>
  <c r="Z666" i="23" s="1"/>
  <c r="S666" i="33"/>
  <c r="G666" i="33"/>
  <c r="F666" i="33"/>
  <c r="V665" i="33"/>
  <c r="T665" i="33"/>
  <c r="U665" i="33" s="1"/>
  <c r="S665" i="33"/>
  <c r="G665" i="33"/>
  <c r="F665" i="33"/>
  <c r="X664" i="33"/>
  <c r="Z664" i="23" s="1"/>
  <c r="V664" i="33"/>
  <c r="T664" i="33"/>
  <c r="U664" i="33" s="1"/>
  <c r="S664" i="33"/>
  <c r="G664" i="33"/>
  <c r="F664" i="33"/>
  <c r="X663" i="33"/>
  <c r="Z663" i="23" s="1"/>
  <c r="V663" i="33"/>
  <c r="T663" i="33"/>
  <c r="U663" i="33" s="1"/>
  <c r="S663" i="33"/>
  <c r="G663" i="33"/>
  <c r="F663" i="33"/>
  <c r="V662" i="33"/>
  <c r="T662" i="33"/>
  <c r="U662" i="33" s="1"/>
  <c r="X662" i="33" s="1"/>
  <c r="Z662" i="23" s="1"/>
  <c r="S662" i="33"/>
  <c r="G662" i="33"/>
  <c r="F662" i="33"/>
  <c r="V661" i="33"/>
  <c r="T661" i="33"/>
  <c r="U661" i="33" s="1"/>
  <c r="S661" i="33"/>
  <c r="G661" i="33"/>
  <c r="F661" i="33"/>
  <c r="X660" i="33"/>
  <c r="Z660" i="23" s="1"/>
  <c r="V660" i="33"/>
  <c r="T660" i="33"/>
  <c r="U660" i="33" s="1"/>
  <c r="S660" i="33"/>
  <c r="G660" i="33"/>
  <c r="F660" i="33"/>
  <c r="X659" i="33"/>
  <c r="Z659" i="23" s="1"/>
  <c r="V659" i="33"/>
  <c r="T659" i="33"/>
  <c r="U659" i="33" s="1"/>
  <c r="S659" i="33"/>
  <c r="G659" i="33"/>
  <c r="F659" i="33"/>
  <c r="V658" i="33"/>
  <c r="T658" i="33"/>
  <c r="U658" i="33" s="1"/>
  <c r="X658" i="33" s="1"/>
  <c r="Z658" i="23" s="1"/>
  <c r="S658" i="33"/>
  <c r="G658" i="33"/>
  <c r="F658" i="33"/>
  <c r="V657" i="33"/>
  <c r="T657" i="33"/>
  <c r="U657" i="33" s="1"/>
  <c r="S657" i="33"/>
  <c r="G657" i="33"/>
  <c r="F657" i="33"/>
  <c r="V656" i="33"/>
  <c r="T656" i="33"/>
  <c r="U656" i="33" s="1"/>
  <c r="X656" i="33" s="1"/>
  <c r="Z656" i="23" s="1"/>
  <c r="S656" i="33"/>
  <c r="G656" i="33"/>
  <c r="F656" i="33"/>
  <c r="V655" i="33"/>
  <c r="T655" i="33"/>
  <c r="U655" i="33" s="1"/>
  <c r="X655" i="33" s="1"/>
  <c r="Z655" i="23" s="1"/>
  <c r="S655" i="33"/>
  <c r="G655" i="33"/>
  <c r="F655" i="33"/>
  <c r="V654" i="33"/>
  <c r="T654" i="33"/>
  <c r="U654" i="33" s="1"/>
  <c r="X654" i="33" s="1"/>
  <c r="Z654" i="23" s="1"/>
  <c r="S654" i="33"/>
  <c r="G654" i="33"/>
  <c r="F654" i="33"/>
  <c r="V653" i="33"/>
  <c r="T653" i="33"/>
  <c r="U653" i="33" s="1"/>
  <c r="S653" i="33"/>
  <c r="G653" i="33"/>
  <c r="F653" i="33"/>
  <c r="X652" i="33"/>
  <c r="Z652" i="23" s="1"/>
  <c r="V652" i="33"/>
  <c r="T652" i="33"/>
  <c r="U652" i="33" s="1"/>
  <c r="S652" i="33"/>
  <c r="G652" i="33"/>
  <c r="F652" i="33"/>
  <c r="X651" i="33"/>
  <c r="Z651" i="23" s="1"/>
  <c r="V651" i="33"/>
  <c r="T651" i="33"/>
  <c r="U651" i="33" s="1"/>
  <c r="S651" i="33"/>
  <c r="G651" i="33"/>
  <c r="F651" i="33"/>
  <c r="V650" i="33"/>
  <c r="T650" i="33"/>
  <c r="U650" i="33" s="1"/>
  <c r="X650" i="33" s="1"/>
  <c r="Z650" i="23" s="1"/>
  <c r="S650" i="33"/>
  <c r="G650" i="33"/>
  <c r="F650" i="33"/>
  <c r="V649" i="33"/>
  <c r="T649" i="33"/>
  <c r="U649" i="33" s="1"/>
  <c r="S649" i="33"/>
  <c r="G649" i="33"/>
  <c r="F649" i="33"/>
  <c r="X648" i="33"/>
  <c r="Z648" i="23" s="1"/>
  <c r="V648" i="33"/>
  <c r="T648" i="33"/>
  <c r="U648" i="33" s="1"/>
  <c r="S648" i="33"/>
  <c r="G648" i="33"/>
  <c r="F648" i="33"/>
  <c r="P646" i="33"/>
  <c r="N646" i="33"/>
  <c r="I646" i="33"/>
  <c r="V645" i="33"/>
  <c r="T645" i="33"/>
  <c r="U645" i="33" s="1"/>
  <c r="S645" i="33"/>
  <c r="G645" i="33"/>
  <c r="F645" i="33"/>
  <c r="V644" i="33"/>
  <c r="T644" i="33"/>
  <c r="U644" i="33" s="1"/>
  <c r="S644" i="33"/>
  <c r="G644" i="33"/>
  <c r="F644" i="33"/>
  <c r="V643" i="33"/>
  <c r="U643" i="33"/>
  <c r="X643" i="33" s="1"/>
  <c r="Z643" i="23" s="1"/>
  <c r="T643" i="33"/>
  <c r="S643" i="33"/>
  <c r="G643" i="33"/>
  <c r="F643" i="33"/>
  <c r="V642" i="33"/>
  <c r="T642" i="33"/>
  <c r="U642" i="33" s="1"/>
  <c r="S642" i="33"/>
  <c r="G642" i="33"/>
  <c r="F642" i="33"/>
  <c r="V641" i="33"/>
  <c r="T641" i="33"/>
  <c r="U641" i="33" s="1"/>
  <c r="S641" i="33"/>
  <c r="G641" i="33"/>
  <c r="F641" i="33"/>
  <c r="V640" i="33"/>
  <c r="U640" i="33"/>
  <c r="X640" i="33" s="1"/>
  <c r="Z640" i="23" s="1"/>
  <c r="T640" i="33"/>
  <c r="S640" i="33"/>
  <c r="G640" i="33"/>
  <c r="F640" i="33"/>
  <c r="V639" i="33"/>
  <c r="T639" i="33"/>
  <c r="U639" i="33" s="1"/>
  <c r="S639" i="33"/>
  <c r="G639" i="33"/>
  <c r="F639" i="33"/>
  <c r="V638" i="33"/>
  <c r="T638" i="33"/>
  <c r="U638" i="33" s="1"/>
  <c r="S638" i="33"/>
  <c r="G638" i="33"/>
  <c r="F638" i="33"/>
  <c r="V637" i="33"/>
  <c r="U637" i="33"/>
  <c r="X637" i="33" s="1"/>
  <c r="Z637" i="23" s="1"/>
  <c r="T637" i="33"/>
  <c r="S637" i="33"/>
  <c r="G637" i="33"/>
  <c r="F637" i="33"/>
  <c r="V636" i="33"/>
  <c r="T636" i="33"/>
  <c r="U636" i="33" s="1"/>
  <c r="S636" i="33"/>
  <c r="G636" i="33"/>
  <c r="F636" i="33"/>
  <c r="V635" i="33"/>
  <c r="T635" i="33"/>
  <c r="U635" i="33" s="1"/>
  <c r="S635" i="33"/>
  <c r="G635" i="33"/>
  <c r="F635" i="33"/>
  <c r="V634" i="33"/>
  <c r="U634" i="33"/>
  <c r="X634" i="33" s="1"/>
  <c r="Z634" i="23" s="1"/>
  <c r="T634" i="33"/>
  <c r="S634" i="33"/>
  <c r="G634" i="33"/>
  <c r="F634" i="33"/>
  <c r="V633" i="33"/>
  <c r="T633" i="33"/>
  <c r="U633" i="33" s="1"/>
  <c r="S633" i="33"/>
  <c r="G633" i="33"/>
  <c r="F633" i="33"/>
  <c r="V632" i="33"/>
  <c r="T632" i="33"/>
  <c r="U632" i="33" s="1"/>
  <c r="S632" i="33"/>
  <c r="G632" i="33"/>
  <c r="F632" i="33"/>
  <c r="V631" i="33"/>
  <c r="U631" i="33"/>
  <c r="X631" i="33" s="1"/>
  <c r="Z631" i="23" s="1"/>
  <c r="T631" i="33"/>
  <c r="S631" i="33"/>
  <c r="G631" i="33"/>
  <c r="F631" i="33"/>
  <c r="V630" i="33"/>
  <c r="T630" i="33"/>
  <c r="U630" i="33" s="1"/>
  <c r="S630" i="33"/>
  <c r="G630" i="33"/>
  <c r="F630" i="33"/>
  <c r="V629" i="33"/>
  <c r="T629" i="33"/>
  <c r="U629" i="33" s="1"/>
  <c r="S629" i="33"/>
  <c r="G629" i="33"/>
  <c r="F629" i="33"/>
  <c r="V628" i="33"/>
  <c r="U628" i="33"/>
  <c r="X628" i="33" s="1"/>
  <c r="Z628" i="23" s="1"/>
  <c r="T628" i="33"/>
  <c r="S628" i="33"/>
  <c r="G628" i="33"/>
  <c r="F628" i="33"/>
  <c r="V627" i="33"/>
  <c r="T627" i="33"/>
  <c r="U627" i="33" s="1"/>
  <c r="S627" i="33"/>
  <c r="G627" i="33"/>
  <c r="F627" i="33"/>
  <c r="V626" i="33"/>
  <c r="T626" i="33"/>
  <c r="U626" i="33" s="1"/>
  <c r="S626" i="33"/>
  <c r="G626" i="33"/>
  <c r="F626" i="33"/>
  <c r="P625" i="33"/>
  <c r="P647" i="33" s="1"/>
  <c r="N625" i="33"/>
  <c r="N647" i="33" s="1"/>
  <c r="I625" i="33"/>
  <c r="I647" i="33" s="1"/>
  <c r="V624" i="33"/>
  <c r="T624" i="33"/>
  <c r="U624" i="33" s="1"/>
  <c r="S624" i="33"/>
  <c r="G624" i="33"/>
  <c r="F624" i="33"/>
  <c r="X623" i="33"/>
  <c r="Z623" i="23" s="1"/>
  <c r="V623" i="33"/>
  <c r="T623" i="33"/>
  <c r="U623" i="33" s="1"/>
  <c r="S623" i="33"/>
  <c r="G623" i="33"/>
  <c r="F623" i="33"/>
  <c r="X622" i="33"/>
  <c r="Z622" i="23" s="1"/>
  <c r="V622" i="33"/>
  <c r="T622" i="33"/>
  <c r="U622" i="33" s="1"/>
  <c r="S622" i="33"/>
  <c r="G622" i="33"/>
  <c r="F622" i="33"/>
  <c r="V621" i="33"/>
  <c r="T621" i="33"/>
  <c r="U621" i="33" s="1"/>
  <c r="X621" i="33" s="1"/>
  <c r="Z621" i="23" s="1"/>
  <c r="S621" i="33"/>
  <c r="G621" i="33"/>
  <c r="F621" i="33"/>
  <c r="V620" i="33"/>
  <c r="T620" i="33"/>
  <c r="U620" i="33" s="1"/>
  <c r="S620" i="33"/>
  <c r="G620" i="33"/>
  <c r="F620" i="33"/>
  <c r="V619" i="33"/>
  <c r="T619" i="33"/>
  <c r="U619" i="33" s="1"/>
  <c r="X619" i="33" s="1"/>
  <c r="Z619" i="23" s="1"/>
  <c r="S619" i="33"/>
  <c r="G619" i="33"/>
  <c r="F619" i="33"/>
  <c r="V618" i="33"/>
  <c r="T618" i="33"/>
  <c r="U618" i="33" s="1"/>
  <c r="X618" i="33" s="1"/>
  <c r="Z618" i="23" s="1"/>
  <c r="S618" i="33"/>
  <c r="G618" i="33"/>
  <c r="F618" i="33"/>
  <c r="V617" i="33"/>
  <c r="T617" i="33"/>
  <c r="U617" i="33" s="1"/>
  <c r="X617" i="33" s="1"/>
  <c r="Z617" i="23" s="1"/>
  <c r="S617" i="33"/>
  <c r="G617" i="33"/>
  <c r="F617" i="33"/>
  <c r="V616" i="33"/>
  <c r="T616" i="33"/>
  <c r="U616" i="33" s="1"/>
  <c r="S616" i="33"/>
  <c r="G616" i="33"/>
  <c r="F616" i="33"/>
  <c r="V615" i="33"/>
  <c r="T615" i="33"/>
  <c r="U615" i="33" s="1"/>
  <c r="X615" i="33" s="1"/>
  <c r="Z615" i="23" s="1"/>
  <c r="S615" i="33"/>
  <c r="G615" i="33"/>
  <c r="F615" i="33"/>
  <c r="V614" i="33"/>
  <c r="T614" i="33"/>
  <c r="U614" i="33" s="1"/>
  <c r="X614" i="33" s="1"/>
  <c r="Z614" i="23" s="1"/>
  <c r="S614" i="33"/>
  <c r="G614" i="33"/>
  <c r="F614" i="33"/>
  <c r="V613" i="33"/>
  <c r="T613" i="33"/>
  <c r="U613" i="33" s="1"/>
  <c r="X613" i="33" s="1"/>
  <c r="Z613" i="23" s="1"/>
  <c r="S613" i="33"/>
  <c r="G613" i="33"/>
  <c r="F613" i="33"/>
  <c r="V612" i="33"/>
  <c r="T612" i="33"/>
  <c r="U612" i="33" s="1"/>
  <c r="S612" i="33"/>
  <c r="G612" i="33"/>
  <c r="F612" i="33"/>
  <c r="X611" i="33"/>
  <c r="Z611" i="23" s="1"/>
  <c r="V611" i="33"/>
  <c r="T611" i="33"/>
  <c r="U611" i="33" s="1"/>
  <c r="S611" i="33"/>
  <c r="G611" i="33"/>
  <c r="F611" i="33"/>
  <c r="X610" i="33"/>
  <c r="Z610" i="23" s="1"/>
  <c r="V610" i="33"/>
  <c r="T610" i="33"/>
  <c r="U610" i="33" s="1"/>
  <c r="S610" i="33"/>
  <c r="G610" i="33"/>
  <c r="F610" i="33"/>
  <c r="V609" i="33"/>
  <c r="T609" i="33"/>
  <c r="U609" i="33" s="1"/>
  <c r="X609" i="33" s="1"/>
  <c r="Z609" i="23" s="1"/>
  <c r="S609" i="33"/>
  <c r="G609" i="33"/>
  <c r="F609" i="33"/>
  <c r="V608" i="33"/>
  <c r="T608" i="33"/>
  <c r="U608" i="33" s="1"/>
  <c r="S608" i="33"/>
  <c r="G608" i="33"/>
  <c r="F608" i="33"/>
  <c r="V607" i="33"/>
  <c r="T607" i="33"/>
  <c r="U607" i="33" s="1"/>
  <c r="X607" i="33" s="1"/>
  <c r="Z607" i="23" s="1"/>
  <c r="S607" i="33"/>
  <c r="G607" i="33"/>
  <c r="F607" i="33"/>
  <c r="V606" i="33"/>
  <c r="T606" i="33"/>
  <c r="U606" i="33" s="1"/>
  <c r="X606" i="33" s="1"/>
  <c r="Z606" i="23" s="1"/>
  <c r="S606" i="33"/>
  <c r="G606" i="33"/>
  <c r="F606" i="33"/>
  <c r="V605" i="33"/>
  <c r="T605" i="33"/>
  <c r="U605" i="33" s="1"/>
  <c r="X605" i="33" s="1"/>
  <c r="Z605" i="23" s="1"/>
  <c r="S605" i="33"/>
  <c r="G605" i="33"/>
  <c r="F605" i="33"/>
  <c r="P603" i="33"/>
  <c r="N603" i="33"/>
  <c r="I603" i="33"/>
  <c r="V602" i="33"/>
  <c r="T602" i="33"/>
  <c r="U602" i="33" s="1"/>
  <c r="S602" i="33"/>
  <c r="G602" i="33"/>
  <c r="F602" i="33"/>
  <c r="V601" i="33"/>
  <c r="T601" i="33"/>
  <c r="U601" i="33" s="1"/>
  <c r="S601" i="33"/>
  <c r="G601" i="33"/>
  <c r="F601" i="33"/>
  <c r="V600" i="33"/>
  <c r="T600" i="33"/>
  <c r="U600" i="33" s="1"/>
  <c r="S600" i="33"/>
  <c r="G600" i="33"/>
  <c r="F600" i="33"/>
  <c r="V599" i="33"/>
  <c r="U599" i="33"/>
  <c r="X599" i="33" s="1"/>
  <c r="Z599" i="23" s="1"/>
  <c r="T599" i="33"/>
  <c r="S599" i="33"/>
  <c r="G599" i="33"/>
  <c r="F599" i="33"/>
  <c r="V598" i="33"/>
  <c r="T598" i="33"/>
  <c r="U598" i="33" s="1"/>
  <c r="S598" i="33"/>
  <c r="G598" i="33"/>
  <c r="F598" i="33"/>
  <c r="Y597" i="33"/>
  <c r="AA597" i="23" s="1"/>
  <c r="V597" i="33"/>
  <c r="U597" i="33"/>
  <c r="X597" i="33" s="1"/>
  <c r="Z597" i="23" s="1"/>
  <c r="T597" i="33"/>
  <c r="S597" i="33"/>
  <c r="G597" i="33"/>
  <c r="F597" i="33"/>
  <c r="V596" i="33"/>
  <c r="T596" i="33"/>
  <c r="U596" i="33" s="1"/>
  <c r="S596" i="33"/>
  <c r="G596" i="33"/>
  <c r="F596" i="33"/>
  <c r="V595" i="33"/>
  <c r="T595" i="33"/>
  <c r="U595" i="33" s="1"/>
  <c r="S595" i="33"/>
  <c r="G595" i="33"/>
  <c r="F595" i="33"/>
  <c r="V594" i="33"/>
  <c r="T594" i="33"/>
  <c r="U594" i="33" s="1"/>
  <c r="S594" i="33"/>
  <c r="G594" i="33"/>
  <c r="F594" i="33"/>
  <c r="V593" i="33"/>
  <c r="U593" i="33"/>
  <c r="X593" i="33" s="1"/>
  <c r="Z593" i="23" s="1"/>
  <c r="T593" i="33"/>
  <c r="S593" i="33"/>
  <c r="G593" i="33"/>
  <c r="F593" i="33"/>
  <c r="V592" i="33"/>
  <c r="T592" i="33"/>
  <c r="U592" i="33" s="1"/>
  <c r="S592" i="33"/>
  <c r="G592" i="33"/>
  <c r="F592" i="33"/>
  <c r="Y591" i="33"/>
  <c r="AA591" i="23" s="1"/>
  <c r="V591" i="33"/>
  <c r="U591" i="33"/>
  <c r="X591" i="33" s="1"/>
  <c r="Z591" i="23" s="1"/>
  <c r="T591" i="33"/>
  <c r="S591" i="33"/>
  <c r="G591" i="33"/>
  <c r="F591" i="33"/>
  <c r="V590" i="33"/>
  <c r="T590" i="33"/>
  <c r="U590" i="33" s="1"/>
  <c r="S590" i="33"/>
  <c r="G590" i="33"/>
  <c r="F590" i="33"/>
  <c r="V589" i="33"/>
  <c r="T589" i="33"/>
  <c r="U589" i="33" s="1"/>
  <c r="S589" i="33"/>
  <c r="G589" i="33"/>
  <c r="F589" i="33"/>
  <c r="V588" i="33"/>
  <c r="T588" i="33"/>
  <c r="U588" i="33" s="1"/>
  <c r="S588" i="33"/>
  <c r="G588" i="33"/>
  <c r="F588" i="33"/>
  <c r="V587" i="33"/>
  <c r="U587" i="33"/>
  <c r="X587" i="33" s="1"/>
  <c r="Z587" i="23" s="1"/>
  <c r="T587" i="33"/>
  <c r="S587" i="33"/>
  <c r="G587" i="33"/>
  <c r="F587" i="33"/>
  <c r="V586" i="33"/>
  <c r="T586" i="33"/>
  <c r="U586" i="33" s="1"/>
  <c r="S586" i="33"/>
  <c r="G586" i="33"/>
  <c r="F586" i="33"/>
  <c r="Y585" i="33"/>
  <c r="AA585" i="23" s="1"/>
  <c r="V585" i="33"/>
  <c r="U585" i="33"/>
  <c r="X585" i="33" s="1"/>
  <c r="Z585" i="23" s="1"/>
  <c r="T585" i="33"/>
  <c r="S585" i="33"/>
  <c r="G585" i="33"/>
  <c r="F585" i="33"/>
  <c r="V584" i="33"/>
  <c r="T584" i="33"/>
  <c r="U584" i="33" s="1"/>
  <c r="S584" i="33"/>
  <c r="G584" i="33"/>
  <c r="F584" i="33"/>
  <c r="V583" i="33"/>
  <c r="T583" i="33"/>
  <c r="U583" i="33" s="1"/>
  <c r="S583" i="33"/>
  <c r="G583" i="33"/>
  <c r="F583" i="33"/>
  <c r="P582" i="33"/>
  <c r="P604" i="33" s="1"/>
  <c r="N582" i="33"/>
  <c r="N604" i="33" s="1"/>
  <c r="I582" i="33"/>
  <c r="I604" i="33" s="1"/>
  <c r="X581" i="33"/>
  <c r="Z581" i="23" s="1"/>
  <c r="V581" i="33"/>
  <c r="T581" i="33"/>
  <c r="U581" i="33" s="1"/>
  <c r="S581" i="33"/>
  <c r="G581" i="33"/>
  <c r="F581" i="33"/>
  <c r="V580" i="33"/>
  <c r="T580" i="33"/>
  <c r="U580" i="33" s="1"/>
  <c r="X580" i="33" s="1"/>
  <c r="Z580" i="23" s="1"/>
  <c r="S580" i="33"/>
  <c r="G580" i="33"/>
  <c r="F580" i="33"/>
  <c r="V579" i="33"/>
  <c r="T579" i="33"/>
  <c r="U579" i="33" s="1"/>
  <c r="S579" i="33"/>
  <c r="G579" i="33"/>
  <c r="F579" i="33"/>
  <c r="V578" i="33"/>
  <c r="T578" i="33"/>
  <c r="U578" i="33" s="1"/>
  <c r="X578" i="33" s="1"/>
  <c r="Z578" i="23" s="1"/>
  <c r="S578" i="33"/>
  <c r="G578" i="33"/>
  <c r="F578" i="33"/>
  <c r="V577" i="33"/>
  <c r="T577" i="33"/>
  <c r="U577" i="33" s="1"/>
  <c r="X577" i="33" s="1"/>
  <c r="Z577" i="23" s="1"/>
  <c r="S577" i="33"/>
  <c r="G577" i="33"/>
  <c r="F577" i="33"/>
  <c r="V576" i="33"/>
  <c r="T576" i="33"/>
  <c r="U576" i="33" s="1"/>
  <c r="X576" i="33" s="1"/>
  <c r="Z576" i="23" s="1"/>
  <c r="S576" i="33"/>
  <c r="G576" i="33"/>
  <c r="F576" i="33"/>
  <c r="V575" i="33"/>
  <c r="T575" i="33"/>
  <c r="U575" i="33" s="1"/>
  <c r="S575" i="33"/>
  <c r="G575" i="33"/>
  <c r="F575" i="33"/>
  <c r="X574" i="33"/>
  <c r="Z574" i="23" s="1"/>
  <c r="V574" i="33"/>
  <c r="T574" i="33"/>
  <c r="U574" i="33" s="1"/>
  <c r="S574" i="33"/>
  <c r="G574" i="33"/>
  <c r="F574" i="33"/>
  <c r="X573" i="33"/>
  <c r="Z573" i="23" s="1"/>
  <c r="V573" i="33"/>
  <c r="T573" i="33"/>
  <c r="U573" i="33" s="1"/>
  <c r="S573" i="33"/>
  <c r="G573" i="33"/>
  <c r="F573" i="33"/>
  <c r="V572" i="33"/>
  <c r="T572" i="33"/>
  <c r="U572" i="33" s="1"/>
  <c r="X572" i="33" s="1"/>
  <c r="Z572" i="23" s="1"/>
  <c r="S572" i="33"/>
  <c r="G572" i="33"/>
  <c r="F572" i="33"/>
  <c r="V571" i="33"/>
  <c r="T571" i="33"/>
  <c r="U571" i="33" s="1"/>
  <c r="S571" i="33"/>
  <c r="G571" i="33"/>
  <c r="F571" i="33"/>
  <c r="X570" i="33"/>
  <c r="Z570" i="23" s="1"/>
  <c r="V570" i="33"/>
  <c r="T570" i="33"/>
  <c r="U570" i="33" s="1"/>
  <c r="S570" i="33"/>
  <c r="G570" i="33"/>
  <c r="F570" i="33"/>
  <c r="X569" i="33"/>
  <c r="Z569" i="23" s="1"/>
  <c r="V569" i="33"/>
  <c r="T569" i="33"/>
  <c r="U569" i="33" s="1"/>
  <c r="S569" i="33"/>
  <c r="G569" i="33"/>
  <c r="F569" i="33"/>
  <c r="V568" i="33"/>
  <c r="T568" i="33"/>
  <c r="U568" i="33" s="1"/>
  <c r="X568" i="33" s="1"/>
  <c r="Z568" i="23" s="1"/>
  <c r="S568" i="33"/>
  <c r="G568" i="33"/>
  <c r="F568" i="33"/>
  <c r="V567" i="33"/>
  <c r="T567" i="33"/>
  <c r="U567" i="33" s="1"/>
  <c r="S567" i="33"/>
  <c r="G567" i="33"/>
  <c r="F567" i="33"/>
  <c r="V566" i="33"/>
  <c r="T566" i="33"/>
  <c r="U566" i="33" s="1"/>
  <c r="X566" i="33" s="1"/>
  <c r="Z566" i="23" s="1"/>
  <c r="S566" i="33"/>
  <c r="G566" i="33"/>
  <c r="F566" i="33"/>
  <c r="V565" i="33"/>
  <c r="T565" i="33"/>
  <c r="U565" i="33" s="1"/>
  <c r="X565" i="33" s="1"/>
  <c r="Z565" i="23" s="1"/>
  <c r="S565" i="33"/>
  <c r="G565" i="33"/>
  <c r="F565" i="33"/>
  <c r="V564" i="33"/>
  <c r="T564" i="33"/>
  <c r="U564" i="33" s="1"/>
  <c r="X564" i="33" s="1"/>
  <c r="Z564" i="23" s="1"/>
  <c r="S564" i="33"/>
  <c r="G564" i="33"/>
  <c r="F564" i="33"/>
  <c r="V563" i="33"/>
  <c r="T563" i="33"/>
  <c r="U563" i="33" s="1"/>
  <c r="S563" i="33"/>
  <c r="G563" i="33"/>
  <c r="F563" i="33"/>
  <c r="X562" i="33"/>
  <c r="Z562" i="23" s="1"/>
  <c r="V562" i="33"/>
  <c r="T562" i="33"/>
  <c r="U562" i="33" s="1"/>
  <c r="S562" i="33"/>
  <c r="G562" i="33"/>
  <c r="F562" i="33"/>
  <c r="P560" i="33"/>
  <c r="N560" i="33"/>
  <c r="I560" i="33"/>
  <c r="V559" i="33"/>
  <c r="T559" i="33"/>
  <c r="U559" i="33" s="1"/>
  <c r="S559" i="33"/>
  <c r="G559" i="33"/>
  <c r="F559" i="33"/>
  <c r="V558" i="33"/>
  <c r="T558" i="33"/>
  <c r="U558" i="33" s="1"/>
  <c r="S558" i="33"/>
  <c r="G558" i="33"/>
  <c r="F558" i="33"/>
  <c r="Y557" i="33"/>
  <c r="AA557" i="23" s="1"/>
  <c r="V557" i="33"/>
  <c r="U557" i="33"/>
  <c r="X557" i="33" s="1"/>
  <c r="Z557" i="23" s="1"/>
  <c r="T557" i="33"/>
  <c r="S557" i="33"/>
  <c r="G557" i="33"/>
  <c r="F557" i="33"/>
  <c r="V556" i="33"/>
  <c r="T556" i="33"/>
  <c r="U556" i="33" s="1"/>
  <c r="S556" i="33"/>
  <c r="G556" i="33"/>
  <c r="F556" i="33"/>
  <c r="V555" i="33"/>
  <c r="T555" i="33"/>
  <c r="U555" i="33" s="1"/>
  <c r="S555" i="33"/>
  <c r="G555" i="33"/>
  <c r="F555" i="33"/>
  <c r="Y554" i="33"/>
  <c r="AA554" i="23" s="1"/>
  <c r="V554" i="33"/>
  <c r="U554" i="33"/>
  <c r="X554" i="33" s="1"/>
  <c r="Z554" i="23" s="1"/>
  <c r="T554" i="33"/>
  <c r="S554" i="33"/>
  <c r="G554" i="33"/>
  <c r="F554" i="33"/>
  <c r="V553" i="33"/>
  <c r="T553" i="33"/>
  <c r="U553" i="33" s="1"/>
  <c r="S553" i="33"/>
  <c r="G553" i="33"/>
  <c r="F553" i="33"/>
  <c r="V552" i="33"/>
  <c r="T552" i="33"/>
  <c r="U552" i="33" s="1"/>
  <c r="S552" i="33"/>
  <c r="G552" i="33"/>
  <c r="F552" i="33"/>
  <c r="Y551" i="33"/>
  <c r="AA551" i="23" s="1"/>
  <c r="V551" i="33"/>
  <c r="U551" i="33"/>
  <c r="X551" i="33" s="1"/>
  <c r="Z551" i="23" s="1"/>
  <c r="T551" i="33"/>
  <c r="S551" i="33"/>
  <c r="G551" i="33"/>
  <c r="F551" i="33"/>
  <c r="V550" i="33"/>
  <c r="T550" i="33"/>
  <c r="U550" i="33" s="1"/>
  <c r="S550" i="33"/>
  <c r="G550" i="33"/>
  <c r="F550" i="33"/>
  <c r="V549" i="33"/>
  <c r="T549" i="33"/>
  <c r="U549" i="33" s="1"/>
  <c r="S549" i="33"/>
  <c r="G549" i="33"/>
  <c r="F549" i="33"/>
  <c r="Y548" i="33"/>
  <c r="AA548" i="23" s="1"/>
  <c r="V548" i="33"/>
  <c r="U548" i="33"/>
  <c r="X548" i="33" s="1"/>
  <c r="Z548" i="23" s="1"/>
  <c r="T548" i="33"/>
  <c r="S548" i="33"/>
  <c r="G548" i="33"/>
  <c r="F548" i="33"/>
  <c r="V547" i="33"/>
  <c r="T547" i="33"/>
  <c r="U547" i="33" s="1"/>
  <c r="S547" i="33"/>
  <c r="G547" i="33"/>
  <c r="F547" i="33"/>
  <c r="V546" i="33"/>
  <c r="T546" i="33"/>
  <c r="U546" i="33" s="1"/>
  <c r="S546" i="33"/>
  <c r="G546" i="33"/>
  <c r="F546" i="33"/>
  <c r="Y545" i="33"/>
  <c r="AA545" i="23" s="1"/>
  <c r="V545" i="33"/>
  <c r="U545" i="33"/>
  <c r="X545" i="33" s="1"/>
  <c r="Z545" i="23" s="1"/>
  <c r="T545" i="33"/>
  <c r="S545" i="33"/>
  <c r="G545" i="33"/>
  <c r="F545" i="33"/>
  <c r="V544" i="33"/>
  <c r="T544" i="33"/>
  <c r="U544" i="33" s="1"/>
  <c r="S544" i="33"/>
  <c r="G544" i="33"/>
  <c r="F544" i="33"/>
  <c r="V543" i="33"/>
  <c r="T543" i="33"/>
  <c r="U543" i="33" s="1"/>
  <c r="S543" i="33"/>
  <c r="G543" i="33"/>
  <c r="F543" i="33"/>
  <c r="Y542" i="33"/>
  <c r="AA542" i="23" s="1"/>
  <c r="V542" i="33"/>
  <c r="U542" i="33"/>
  <c r="X542" i="33" s="1"/>
  <c r="Z542" i="23" s="1"/>
  <c r="T542" i="33"/>
  <c r="S542" i="33"/>
  <c r="G542" i="33"/>
  <c r="F542" i="33"/>
  <c r="V541" i="33"/>
  <c r="T541" i="33"/>
  <c r="U541" i="33" s="1"/>
  <c r="S541" i="33"/>
  <c r="G541" i="33"/>
  <c r="F541" i="33"/>
  <c r="V540" i="33"/>
  <c r="V560" i="33" s="1"/>
  <c r="T540" i="33"/>
  <c r="U540" i="33" s="1"/>
  <c r="S540" i="33"/>
  <c r="G540" i="33"/>
  <c r="F540" i="33"/>
  <c r="P539" i="33"/>
  <c r="P561" i="33" s="1"/>
  <c r="N539" i="33"/>
  <c r="N561" i="33" s="1"/>
  <c r="I539" i="33"/>
  <c r="I561" i="33" s="1"/>
  <c r="V538" i="33"/>
  <c r="T538" i="33"/>
  <c r="U538" i="33" s="1"/>
  <c r="S538" i="33"/>
  <c r="G538" i="33"/>
  <c r="F538" i="33"/>
  <c r="X537" i="33"/>
  <c r="Z537" i="23" s="1"/>
  <c r="V537" i="33"/>
  <c r="T537" i="33"/>
  <c r="U537" i="33" s="1"/>
  <c r="S537" i="33"/>
  <c r="G537" i="33"/>
  <c r="F537" i="33"/>
  <c r="X536" i="33"/>
  <c r="Z536" i="23" s="1"/>
  <c r="V536" i="33"/>
  <c r="T536" i="33"/>
  <c r="U536" i="33" s="1"/>
  <c r="S536" i="33"/>
  <c r="G536" i="33"/>
  <c r="F536" i="33"/>
  <c r="V535" i="33"/>
  <c r="T535" i="33"/>
  <c r="U535" i="33" s="1"/>
  <c r="X535" i="33" s="1"/>
  <c r="Z535" i="23" s="1"/>
  <c r="S535" i="33"/>
  <c r="G535" i="33"/>
  <c r="F535" i="33"/>
  <c r="V534" i="33"/>
  <c r="T534" i="33"/>
  <c r="U534" i="33" s="1"/>
  <c r="S534" i="33"/>
  <c r="G534" i="33"/>
  <c r="F534" i="33"/>
  <c r="X533" i="33"/>
  <c r="Z533" i="23" s="1"/>
  <c r="V533" i="33"/>
  <c r="T533" i="33"/>
  <c r="U533" i="33" s="1"/>
  <c r="S533" i="33"/>
  <c r="G533" i="33"/>
  <c r="F533" i="33"/>
  <c r="X532" i="33"/>
  <c r="Z532" i="23" s="1"/>
  <c r="V532" i="33"/>
  <c r="T532" i="33"/>
  <c r="U532" i="33" s="1"/>
  <c r="S532" i="33"/>
  <c r="G532" i="33"/>
  <c r="F532" i="33"/>
  <c r="V531" i="33"/>
  <c r="T531" i="33"/>
  <c r="U531" i="33" s="1"/>
  <c r="X531" i="33" s="1"/>
  <c r="Z531" i="23" s="1"/>
  <c r="S531" i="33"/>
  <c r="G531" i="33"/>
  <c r="F531" i="33"/>
  <c r="V530" i="33"/>
  <c r="T530" i="33"/>
  <c r="U530" i="33" s="1"/>
  <c r="S530" i="33"/>
  <c r="G530" i="33"/>
  <c r="F530" i="33"/>
  <c r="V529" i="33"/>
  <c r="T529" i="33"/>
  <c r="U529" i="33" s="1"/>
  <c r="X529" i="33" s="1"/>
  <c r="Z529" i="23" s="1"/>
  <c r="S529" i="33"/>
  <c r="G529" i="33"/>
  <c r="F529" i="33"/>
  <c r="V528" i="33"/>
  <c r="T528" i="33"/>
  <c r="U528" i="33" s="1"/>
  <c r="X528" i="33" s="1"/>
  <c r="Z528" i="23" s="1"/>
  <c r="S528" i="33"/>
  <c r="G528" i="33"/>
  <c r="F528" i="33"/>
  <c r="V527" i="33"/>
  <c r="T527" i="33"/>
  <c r="U527" i="33" s="1"/>
  <c r="X527" i="33" s="1"/>
  <c r="Z527" i="23" s="1"/>
  <c r="S527" i="33"/>
  <c r="G527" i="33"/>
  <c r="F527" i="33"/>
  <c r="V526" i="33"/>
  <c r="T526" i="33"/>
  <c r="U526" i="33" s="1"/>
  <c r="S526" i="33"/>
  <c r="G526" i="33"/>
  <c r="F526" i="33"/>
  <c r="X525" i="33"/>
  <c r="Z525" i="23" s="1"/>
  <c r="V525" i="33"/>
  <c r="T525" i="33"/>
  <c r="U525" i="33" s="1"/>
  <c r="S525" i="33"/>
  <c r="G525" i="33"/>
  <c r="F525" i="33"/>
  <c r="X524" i="33"/>
  <c r="Z524" i="23" s="1"/>
  <c r="V524" i="33"/>
  <c r="T524" i="33"/>
  <c r="U524" i="33" s="1"/>
  <c r="S524" i="33"/>
  <c r="G524" i="33"/>
  <c r="F524" i="33"/>
  <c r="V523" i="33"/>
  <c r="T523" i="33"/>
  <c r="U523" i="33" s="1"/>
  <c r="X523" i="33" s="1"/>
  <c r="Z523" i="23" s="1"/>
  <c r="S523" i="33"/>
  <c r="G523" i="33"/>
  <c r="F523" i="33"/>
  <c r="V522" i="33"/>
  <c r="T522" i="33"/>
  <c r="U522" i="33" s="1"/>
  <c r="S522" i="33"/>
  <c r="G522" i="33"/>
  <c r="F522" i="33"/>
  <c r="X521" i="33"/>
  <c r="Z521" i="23" s="1"/>
  <c r="V521" i="33"/>
  <c r="T521" i="33"/>
  <c r="U521" i="33" s="1"/>
  <c r="S521" i="33"/>
  <c r="G521" i="33"/>
  <c r="F521" i="33"/>
  <c r="X520" i="33"/>
  <c r="Z520" i="23" s="1"/>
  <c r="V520" i="33"/>
  <c r="T520" i="33"/>
  <c r="U520" i="33" s="1"/>
  <c r="S520" i="33"/>
  <c r="G520" i="33"/>
  <c r="F520" i="33"/>
  <c r="V519" i="33"/>
  <c r="T519" i="33"/>
  <c r="U519" i="33" s="1"/>
  <c r="X519" i="33" s="1"/>
  <c r="Z519" i="23" s="1"/>
  <c r="S519" i="33"/>
  <c r="G519" i="33"/>
  <c r="F519" i="33"/>
  <c r="I518" i="33"/>
  <c r="P517" i="33"/>
  <c r="N517" i="33"/>
  <c r="I517" i="33"/>
  <c r="V516" i="33"/>
  <c r="T516" i="33"/>
  <c r="U516" i="33" s="1"/>
  <c r="S516" i="33"/>
  <c r="G516" i="33"/>
  <c r="F516" i="33"/>
  <c r="Y515" i="33"/>
  <c r="AA515" i="23" s="1"/>
  <c r="V515" i="33"/>
  <c r="U515" i="33"/>
  <c r="X515" i="33" s="1"/>
  <c r="Z515" i="23" s="1"/>
  <c r="T515" i="33"/>
  <c r="S515" i="33"/>
  <c r="G515" i="33"/>
  <c r="F515" i="33"/>
  <c r="V514" i="33"/>
  <c r="T514" i="33"/>
  <c r="U514" i="33" s="1"/>
  <c r="S514" i="33"/>
  <c r="G514" i="33"/>
  <c r="F514" i="33"/>
  <c r="V513" i="33"/>
  <c r="U513" i="33"/>
  <c r="T513" i="33"/>
  <c r="S513" i="33"/>
  <c r="G513" i="33"/>
  <c r="F513" i="33"/>
  <c r="V512" i="33"/>
  <c r="U512" i="33"/>
  <c r="T512" i="33"/>
  <c r="S512" i="33"/>
  <c r="G512" i="33"/>
  <c r="F512" i="33"/>
  <c r="Y511" i="33"/>
  <c r="AA511" i="23" s="1"/>
  <c r="V511" i="33"/>
  <c r="U511" i="33"/>
  <c r="X511" i="33" s="1"/>
  <c r="Z511" i="23" s="1"/>
  <c r="T511" i="33"/>
  <c r="S511" i="33"/>
  <c r="G511" i="33"/>
  <c r="F511" i="33"/>
  <c r="Y510" i="33"/>
  <c r="AA510" i="23" s="1"/>
  <c r="V510" i="33"/>
  <c r="T510" i="33"/>
  <c r="U510" i="33" s="1"/>
  <c r="X510" i="33" s="1"/>
  <c r="Z510" i="23" s="1"/>
  <c r="S510" i="33"/>
  <c r="G510" i="33"/>
  <c r="F510" i="33"/>
  <c r="Y509" i="33"/>
  <c r="AA509" i="23" s="1"/>
  <c r="V509" i="33"/>
  <c r="U509" i="33"/>
  <c r="X509" i="33" s="1"/>
  <c r="Z509" i="23" s="1"/>
  <c r="T509" i="33"/>
  <c r="S509" i="33"/>
  <c r="G509" i="33"/>
  <c r="F509" i="33"/>
  <c r="V508" i="33"/>
  <c r="T508" i="33"/>
  <c r="U508" i="33" s="1"/>
  <c r="S508" i="33"/>
  <c r="G508" i="33"/>
  <c r="F508" i="33"/>
  <c r="V507" i="33"/>
  <c r="T507" i="33"/>
  <c r="U507" i="33" s="1"/>
  <c r="S507" i="33"/>
  <c r="G507" i="33"/>
  <c r="F507" i="33"/>
  <c r="V506" i="33"/>
  <c r="T506" i="33"/>
  <c r="U506" i="33" s="1"/>
  <c r="S506" i="33"/>
  <c r="G506" i="33"/>
  <c r="F506" i="33"/>
  <c r="Y505" i="33"/>
  <c r="AA505" i="23" s="1"/>
  <c r="V505" i="33"/>
  <c r="U505" i="33"/>
  <c r="X505" i="33" s="1"/>
  <c r="Z505" i="23" s="1"/>
  <c r="T505" i="33"/>
  <c r="S505" i="33"/>
  <c r="G505" i="33"/>
  <c r="F505" i="33"/>
  <c r="V504" i="33"/>
  <c r="T504" i="33"/>
  <c r="U504" i="33" s="1"/>
  <c r="X504" i="33" s="1"/>
  <c r="Z504" i="23" s="1"/>
  <c r="S504" i="33"/>
  <c r="G504" i="33"/>
  <c r="F504" i="33"/>
  <c r="V503" i="33"/>
  <c r="T503" i="33"/>
  <c r="U503" i="33" s="1"/>
  <c r="S503" i="33"/>
  <c r="G503" i="33"/>
  <c r="F503" i="33"/>
  <c r="V502" i="33"/>
  <c r="T502" i="33"/>
  <c r="U502" i="33" s="1"/>
  <c r="S502" i="33"/>
  <c r="G502" i="33"/>
  <c r="F502" i="33"/>
  <c r="V501" i="33"/>
  <c r="T501" i="33"/>
  <c r="U501" i="33" s="1"/>
  <c r="S501" i="33"/>
  <c r="G501" i="33"/>
  <c r="F501" i="33"/>
  <c r="V500" i="33"/>
  <c r="U500" i="33"/>
  <c r="X500" i="33" s="1"/>
  <c r="Z500" i="23" s="1"/>
  <c r="T500" i="33"/>
  <c r="S500" i="33"/>
  <c r="G500" i="33"/>
  <c r="F500" i="33"/>
  <c r="V499" i="33"/>
  <c r="U499" i="33"/>
  <c r="X499" i="33" s="1"/>
  <c r="Z499" i="23" s="1"/>
  <c r="T499" i="33"/>
  <c r="S499" i="33"/>
  <c r="G499" i="33"/>
  <c r="F499" i="33"/>
  <c r="Y498" i="33"/>
  <c r="AA498" i="23" s="1"/>
  <c r="V498" i="33"/>
  <c r="T498" i="33"/>
  <c r="U498" i="33" s="1"/>
  <c r="X498" i="33" s="1"/>
  <c r="Z498" i="23" s="1"/>
  <c r="S498" i="33"/>
  <c r="G498" i="33"/>
  <c r="F498" i="33"/>
  <c r="V497" i="33"/>
  <c r="T497" i="33"/>
  <c r="U497" i="33" s="1"/>
  <c r="S497" i="33"/>
  <c r="G497" i="33"/>
  <c r="F497" i="33"/>
  <c r="P496" i="33"/>
  <c r="P518" i="33" s="1"/>
  <c r="N496" i="33"/>
  <c r="N518" i="33" s="1"/>
  <c r="I496" i="33"/>
  <c r="V495" i="33"/>
  <c r="T495" i="33"/>
  <c r="U495" i="33" s="1"/>
  <c r="X495" i="33" s="1"/>
  <c r="Z495" i="23" s="1"/>
  <c r="S495" i="33"/>
  <c r="G495" i="33"/>
  <c r="F495" i="33"/>
  <c r="V494" i="33"/>
  <c r="T494" i="33"/>
  <c r="U494" i="33" s="1"/>
  <c r="X494" i="33" s="1"/>
  <c r="Z494" i="23" s="1"/>
  <c r="S494" i="33"/>
  <c r="G494" i="33"/>
  <c r="F494" i="33"/>
  <c r="V493" i="33"/>
  <c r="T493" i="33"/>
  <c r="U493" i="33" s="1"/>
  <c r="S493" i="33"/>
  <c r="G493" i="33"/>
  <c r="F493" i="33"/>
  <c r="V492" i="33"/>
  <c r="T492" i="33"/>
  <c r="U492" i="33" s="1"/>
  <c r="X492" i="33" s="1"/>
  <c r="Z492" i="23" s="1"/>
  <c r="S492" i="33"/>
  <c r="G492" i="33"/>
  <c r="F492" i="33"/>
  <c r="V491" i="33"/>
  <c r="T491" i="33"/>
  <c r="U491" i="33" s="1"/>
  <c r="X491" i="33" s="1"/>
  <c r="Z491" i="23" s="1"/>
  <c r="S491" i="33"/>
  <c r="G491" i="33"/>
  <c r="F491" i="33"/>
  <c r="V490" i="33"/>
  <c r="T490" i="33"/>
  <c r="U490" i="33" s="1"/>
  <c r="X490" i="33" s="1"/>
  <c r="Z490" i="23" s="1"/>
  <c r="S490" i="33"/>
  <c r="G490" i="33"/>
  <c r="F490" i="33"/>
  <c r="V489" i="33"/>
  <c r="T489" i="33"/>
  <c r="U489" i="33" s="1"/>
  <c r="S489" i="33"/>
  <c r="G489" i="33"/>
  <c r="F489" i="33"/>
  <c r="X488" i="33"/>
  <c r="Z488" i="23" s="1"/>
  <c r="V488" i="33"/>
  <c r="T488" i="33"/>
  <c r="U488" i="33" s="1"/>
  <c r="S488" i="33"/>
  <c r="G488" i="33"/>
  <c r="F488" i="33"/>
  <c r="X487" i="33"/>
  <c r="Z487" i="23" s="1"/>
  <c r="V487" i="33"/>
  <c r="T487" i="33"/>
  <c r="U487" i="33" s="1"/>
  <c r="S487" i="33"/>
  <c r="G487" i="33"/>
  <c r="F487" i="33"/>
  <c r="V486" i="33"/>
  <c r="T486" i="33"/>
  <c r="U486" i="33" s="1"/>
  <c r="X486" i="33" s="1"/>
  <c r="Z486" i="23" s="1"/>
  <c r="S486" i="33"/>
  <c r="G486" i="33"/>
  <c r="F486" i="33"/>
  <c r="V485" i="33"/>
  <c r="T485" i="33"/>
  <c r="U485" i="33" s="1"/>
  <c r="S485" i="33"/>
  <c r="G485" i="33"/>
  <c r="F485" i="33"/>
  <c r="V484" i="33"/>
  <c r="T484" i="33"/>
  <c r="U484" i="33" s="1"/>
  <c r="X484" i="33" s="1"/>
  <c r="Z484" i="23" s="1"/>
  <c r="S484" i="33"/>
  <c r="G484" i="33"/>
  <c r="F484" i="33"/>
  <c r="V483" i="33"/>
  <c r="T483" i="33"/>
  <c r="U483" i="33" s="1"/>
  <c r="X483" i="33" s="1"/>
  <c r="Z483" i="23" s="1"/>
  <c r="S483" i="33"/>
  <c r="G483" i="33"/>
  <c r="F483" i="33"/>
  <c r="V482" i="33"/>
  <c r="T482" i="33"/>
  <c r="U482" i="33" s="1"/>
  <c r="X482" i="33" s="1"/>
  <c r="Z482" i="23" s="1"/>
  <c r="S482" i="33"/>
  <c r="G482" i="33"/>
  <c r="F482" i="33"/>
  <c r="V481" i="33"/>
  <c r="T481" i="33"/>
  <c r="U481" i="33" s="1"/>
  <c r="S481" i="33"/>
  <c r="G481" i="33"/>
  <c r="F481" i="33"/>
  <c r="V480" i="33"/>
  <c r="T480" i="33"/>
  <c r="U480" i="33" s="1"/>
  <c r="X480" i="33" s="1"/>
  <c r="Z480" i="23" s="1"/>
  <c r="S480" i="33"/>
  <c r="G480" i="33"/>
  <c r="F480" i="33"/>
  <c r="V479" i="33"/>
  <c r="T479" i="33"/>
  <c r="U479" i="33" s="1"/>
  <c r="X479" i="33" s="1"/>
  <c r="Z479" i="23" s="1"/>
  <c r="S479" i="33"/>
  <c r="G479" i="33"/>
  <c r="F479" i="33"/>
  <c r="V478" i="33"/>
  <c r="T478" i="33"/>
  <c r="U478" i="33" s="1"/>
  <c r="X478" i="33" s="1"/>
  <c r="Z478" i="23" s="1"/>
  <c r="S478" i="33"/>
  <c r="G478" i="33"/>
  <c r="F478" i="33"/>
  <c r="V477" i="33"/>
  <c r="T477" i="33"/>
  <c r="U477" i="33" s="1"/>
  <c r="S477" i="33"/>
  <c r="G477" i="33"/>
  <c r="F477" i="33"/>
  <c r="X476" i="33"/>
  <c r="Z476" i="23" s="1"/>
  <c r="V476" i="33"/>
  <c r="T476" i="33"/>
  <c r="U476" i="33" s="1"/>
  <c r="S476" i="33"/>
  <c r="G476" i="33"/>
  <c r="F476" i="33"/>
  <c r="P475" i="33"/>
  <c r="P474" i="33"/>
  <c r="N474" i="33"/>
  <c r="I474" i="33"/>
  <c r="V473" i="33"/>
  <c r="T473" i="33"/>
  <c r="U473" i="33" s="1"/>
  <c r="S473" i="33"/>
  <c r="G473" i="33"/>
  <c r="F473" i="33"/>
  <c r="V472" i="33"/>
  <c r="U472" i="33"/>
  <c r="X472" i="33" s="1"/>
  <c r="Z472" i="23" s="1"/>
  <c r="T472" i="33"/>
  <c r="S472" i="33"/>
  <c r="G472" i="33"/>
  <c r="F472" i="33"/>
  <c r="W471" i="33"/>
  <c r="V471" i="33"/>
  <c r="U471" i="33"/>
  <c r="X471" i="33" s="1"/>
  <c r="Z471" i="23" s="1"/>
  <c r="T471" i="33"/>
  <c r="S471" i="33"/>
  <c r="G471" i="33"/>
  <c r="F471" i="33"/>
  <c r="V470" i="33"/>
  <c r="T470" i="33"/>
  <c r="U470" i="33" s="1"/>
  <c r="S470" i="33"/>
  <c r="G470" i="33"/>
  <c r="F470" i="33"/>
  <c r="V469" i="33"/>
  <c r="U469" i="33"/>
  <c r="X469" i="33" s="1"/>
  <c r="Z469" i="23" s="1"/>
  <c r="T469" i="33"/>
  <c r="S469" i="33"/>
  <c r="G469" i="33"/>
  <c r="F469" i="33"/>
  <c r="W468" i="33"/>
  <c r="V468" i="33"/>
  <c r="U468" i="33"/>
  <c r="X468" i="33" s="1"/>
  <c r="Z468" i="23" s="1"/>
  <c r="T468" i="33"/>
  <c r="S468" i="33"/>
  <c r="G468" i="33"/>
  <c r="F468" i="33"/>
  <c r="V467" i="33"/>
  <c r="T467" i="33"/>
  <c r="U467" i="33" s="1"/>
  <c r="S467" i="33"/>
  <c r="G467" i="33"/>
  <c r="F467" i="33"/>
  <c r="V466" i="33"/>
  <c r="U466" i="33"/>
  <c r="X466" i="33" s="1"/>
  <c r="Z466" i="23" s="1"/>
  <c r="T466" i="33"/>
  <c r="S466" i="33"/>
  <c r="G466" i="33"/>
  <c r="F466" i="33"/>
  <c r="W465" i="33"/>
  <c r="V465" i="33"/>
  <c r="U465" i="33"/>
  <c r="X465" i="33" s="1"/>
  <c r="Z465" i="23" s="1"/>
  <c r="T465" i="33"/>
  <c r="S465" i="33"/>
  <c r="G465" i="33"/>
  <c r="F465" i="33"/>
  <c r="V464" i="33"/>
  <c r="T464" i="33"/>
  <c r="U464" i="33" s="1"/>
  <c r="S464" i="33"/>
  <c r="G464" i="33"/>
  <c r="F464" i="33"/>
  <c r="V463" i="33"/>
  <c r="U463" i="33"/>
  <c r="X463" i="33" s="1"/>
  <c r="Z463" i="23" s="1"/>
  <c r="T463" i="33"/>
  <c r="S463" i="33"/>
  <c r="G463" i="33"/>
  <c r="F463" i="33"/>
  <c r="W462" i="33"/>
  <c r="V462" i="33"/>
  <c r="U462" i="33"/>
  <c r="X462" i="33" s="1"/>
  <c r="Z462" i="23" s="1"/>
  <c r="T462" i="33"/>
  <c r="S462" i="33"/>
  <c r="G462" i="33"/>
  <c r="F462" i="33"/>
  <c r="V461" i="33"/>
  <c r="T461" i="33"/>
  <c r="U461" i="33" s="1"/>
  <c r="S461" i="33"/>
  <c r="G461" i="33"/>
  <c r="F461" i="33"/>
  <c r="V460" i="33"/>
  <c r="U460" i="33"/>
  <c r="X460" i="33" s="1"/>
  <c r="Z460" i="23" s="1"/>
  <c r="T460" i="33"/>
  <c r="S460" i="33"/>
  <c r="G460" i="33"/>
  <c r="F460" i="33"/>
  <c r="W459" i="33"/>
  <c r="V459" i="33"/>
  <c r="U459" i="33"/>
  <c r="X459" i="33" s="1"/>
  <c r="Z459" i="23" s="1"/>
  <c r="T459" i="33"/>
  <c r="S459" i="33"/>
  <c r="G459" i="33"/>
  <c r="F459" i="33"/>
  <c r="V458" i="33"/>
  <c r="T458" i="33"/>
  <c r="U458" i="33" s="1"/>
  <c r="S458" i="33"/>
  <c r="G458" i="33"/>
  <c r="F458" i="33"/>
  <c r="V457" i="33"/>
  <c r="U457" i="33"/>
  <c r="X457" i="33" s="1"/>
  <c r="Z457" i="23" s="1"/>
  <c r="T457" i="33"/>
  <c r="S457" i="33"/>
  <c r="G457" i="33"/>
  <c r="F457" i="33"/>
  <c r="W456" i="33"/>
  <c r="V456" i="33"/>
  <c r="U456" i="33"/>
  <c r="X456" i="33" s="1"/>
  <c r="Z456" i="23" s="1"/>
  <c r="T456" i="33"/>
  <c r="S456" i="33"/>
  <c r="G456" i="33"/>
  <c r="F456" i="33"/>
  <c r="V455" i="33"/>
  <c r="T455" i="33"/>
  <c r="U455" i="33" s="1"/>
  <c r="S455" i="33"/>
  <c r="G455" i="33"/>
  <c r="F455" i="33"/>
  <c r="V454" i="33"/>
  <c r="U454" i="33"/>
  <c r="X454" i="33" s="1"/>
  <c r="T454" i="33"/>
  <c r="S454" i="33"/>
  <c r="G454" i="33"/>
  <c r="F454" i="33"/>
  <c r="P453" i="33"/>
  <c r="N453" i="33"/>
  <c r="N475" i="33" s="1"/>
  <c r="I453" i="33"/>
  <c r="I475" i="33" s="1"/>
  <c r="V452" i="33"/>
  <c r="T452" i="33"/>
  <c r="U452" i="33" s="1"/>
  <c r="S452" i="33"/>
  <c r="G452" i="33"/>
  <c r="F452" i="33"/>
  <c r="X451" i="33"/>
  <c r="Z451" i="23" s="1"/>
  <c r="V451" i="33"/>
  <c r="T451" i="33"/>
  <c r="U451" i="33" s="1"/>
  <c r="S451" i="33"/>
  <c r="G451" i="33"/>
  <c r="F451" i="33"/>
  <c r="X450" i="33"/>
  <c r="Z450" i="23" s="1"/>
  <c r="V450" i="33"/>
  <c r="T450" i="33"/>
  <c r="U450" i="33" s="1"/>
  <c r="S450" i="33"/>
  <c r="G450" i="33"/>
  <c r="F450" i="33"/>
  <c r="V449" i="33"/>
  <c r="T449" i="33"/>
  <c r="U449" i="33" s="1"/>
  <c r="X449" i="33" s="1"/>
  <c r="Z449" i="23" s="1"/>
  <c r="S449" i="33"/>
  <c r="G449" i="33"/>
  <c r="F449" i="33"/>
  <c r="V448" i="33"/>
  <c r="T448" i="33"/>
  <c r="U448" i="33" s="1"/>
  <c r="S448" i="33"/>
  <c r="G448" i="33"/>
  <c r="F448" i="33"/>
  <c r="V447" i="33"/>
  <c r="T447" i="33"/>
  <c r="U447" i="33" s="1"/>
  <c r="X447" i="33" s="1"/>
  <c r="Z447" i="23" s="1"/>
  <c r="S447" i="33"/>
  <c r="G447" i="33"/>
  <c r="F447" i="33"/>
  <c r="V446" i="33"/>
  <c r="T446" i="33"/>
  <c r="U446" i="33" s="1"/>
  <c r="X446" i="33" s="1"/>
  <c r="Z446" i="23" s="1"/>
  <c r="S446" i="33"/>
  <c r="G446" i="33"/>
  <c r="F446" i="33"/>
  <c r="V445" i="33"/>
  <c r="T445" i="33"/>
  <c r="U445" i="33" s="1"/>
  <c r="X445" i="33" s="1"/>
  <c r="Z445" i="23" s="1"/>
  <c r="S445" i="33"/>
  <c r="G445" i="33"/>
  <c r="F445" i="33"/>
  <c r="V444" i="33"/>
  <c r="T444" i="33"/>
  <c r="U444" i="33" s="1"/>
  <c r="S444" i="33"/>
  <c r="G444" i="33"/>
  <c r="F444" i="33"/>
  <c r="V443" i="33"/>
  <c r="T443" i="33"/>
  <c r="U443" i="33" s="1"/>
  <c r="X443" i="33" s="1"/>
  <c r="Z443" i="23" s="1"/>
  <c r="S443" i="33"/>
  <c r="G443" i="33"/>
  <c r="F443" i="33"/>
  <c r="V442" i="33"/>
  <c r="T442" i="33"/>
  <c r="U442" i="33" s="1"/>
  <c r="X442" i="33" s="1"/>
  <c r="Z442" i="23" s="1"/>
  <c r="S442" i="33"/>
  <c r="G442" i="33"/>
  <c r="F442" i="33"/>
  <c r="V441" i="33"/>
  <c r="T441" i="33"/>
  <c r="U441" i="33" s="1"/>
  <c r="X441" i="33" s="1"/>
  <c r="Z441" i="23" s="1"/>
  <c r="S441" i="33"/>
  <c r="G441" i="33"/>
  <c r="F441" i="33"/>
  <c r="V440" i="33"/>
  <c r="T440" i="33"/>
  <c r="U440" i="33" s="1"/>
  <c r="S440" i="33"/>
  <c r="G440" i="33"/>
  <c r="F440" i="33"/>
  <c r="X439" i="33"/>
  <c r="Z439" i="23" s="1"/>
  <c r="V439" i="33"/>
  <c r="T439" i="33"/>
  <c r="U439" i="33" s="1"/>
  <c r="S439" i="33"/>
  <c r="G439" i="33"/>
  <c r="F439" i="33"/>
  <c r="X438" i="33"/>
  <c r="Z438" i="23" s="1"/>
  <c r="V438" i="33"/>
  <c r="T438" i="33"/>
  <c r="U438" i="33" s="1"/>
  <c r="S438" i="33"/>
  <c r="G438" i="33"/>
  <c r="F438" i="33"/>
  <c r="V437" i="33"/>
  <c r="T437" i="33"/>
  <c r="U437" i="33" s="1"/>
  <c r="X437" i="33" s="1"/>
  <c r="Z437" i="23" s="1"/>
  <c r="S437" i="33"/>
  <c r="G437" i="33"/>
  <c r="F437" i="33"/>
  <c r="V436" i="33"/>
  <c r="T436" i="33"/>
  <c r="U436" i="33" s="1"/>
  <c r="S436" i="33"/>
  <c r="G436" i="33"/>
  <c r="F436" i="33"/>
  <c r="V435" i="33"/>
  <c r="T435" i="33"/>
  <c r="U435" i="33" s="1"/>
  <c r="X435" i="33" s="1"/>
  <c r="Z435" i="23" s="1"/>
  <c r="S435" i="33"/>
  <c r="G435" i="33"/>
  <c r="F435" i="33"/>
  <c r="V434" i="33"/>
  <c r="T434" i="33"/>
  <c r="U434" i="33" s="1"/>
  <c r="X434" i="33" s="1"/>
  <c r="Z434" i="23" s="1"/>
  <c r="S434" i="33"/>
  <c r="G434" i="33"/>
  <c r="F434" i="33"/>
  <c r="V433" i="33"/>
  <c r="T433" i="33"/>
  <c r="U433" i="33" s="1"/>
  <c r="X433" i="33" s="1"/>
  <c r="Z433" i="23" s="1"/>
  <c r="S433" i="33"/>
  <c r="G433" i="33"/>
  <c r="F433" i="33"/>
  <c r="P431" i="33"/>
  <c r="N431" i="33"/>
  <c r="I431" i="33"/>
  <c r="V430" i="33"/>
  <c r="U430" i="33"/>
  <c r="X430" i="33" s="1"/>
  <c r="Z430" i="23" s="1"/>
  <c r="T430" i="33"/>
  <c r="S430" i="33"/>
  <c r="G430" i="33"/>
  <c r="F430" i="33"/>
  <c r="V429" i="33"/>
  <c r="U429" i="33"/>
  <c r="X429" i="33" s="1"/>
  <c r="Z429" i="23" s="1"/>
  <c r="T429" i="33"/>
  <c r="S429" i="33"/>
  <c r="G429" i="33"/>
  <c r="F429" i="33"/>
  <c r="Y428" i="33"/>
  <c r="AA428" i="23" s="1"/>
  <c r="V428" i="33"/>
  <c r="U428" i="33"/>
  <c r="X428" i="33" s="1"/>
  <c r="Z428" i="23" s="1"/>
  <c r="T428" i="33"/>
  <c r="S428" i="33"/>
  <c r="G428" i="33"/>
  <c r="F428" i="33"/>
  <c r="V427" i="33"/>
  <c r="T427" i="33"/>
  <c r="U427" i="33" s="1"/>
  <c r="S427" i="33"/>
  <c r="G427" i="33"/>
  <c r="F427" i="33"/>
  <c r="V426" i="33"/>
  <c r="T426" i="33"/>
  <c r="U426" i="33" s="1"/>
  <c r="S426" i="33"/>
  <c r="G426" i="33"/>
  <c r="F426" i="33"/>
  <c r="V425" i="33"/>
  <c r="T425" i="33"/>
  <c r="U425" i="33" s="1"/>
  <c r="S425" i="33"/>
  <c r="G425" i="33"/>
  <c r="F425" i="33"/>
  <c r="V424" i="33"/>
  <c r="U424" i="33"/>
  <c r="X424" i="33" s="1"/>
  <c r="Z424" i="23" s="1"/>
  <c r="T424" i="33"/>
  <c r="S424" i="33"/>
  <c r="G424" i="33"/>
  <c r="F424" i="33"/>
  <c r="V423" i="33"/>
  <c r="U423" i="33"/>
  <c r="X423" i="33" s="1"/>
  <c r="Z423" i="23" s="1"/>
  <c r="T423" i="33"/>
  <c r="S423" i="33"/>
  <c r="G423" i="33"/>
  <c r="F423" i="33"/>
  <c r="Y422" i="33"/>
  <c r="AA422" i="23" s="1"/>
  <c r="V422" i="33"/>
  <c r="U422" i="33"/>
  <c r="X422" i="33" s="1"/>
  <c r="Z422" i="23" s="1"/>
  <c r="T422" i="33"/>
  <c r="S422" i="33"/>
  <c r="G422" i="33"/>
  <c r="F422" i="33"/>
  <c r="V421" i="33"/>
  <c r="T421" i="33"/>
  <c r="U421" i="33" s="1"/>
  <c r="S421" i="33"/>
  <c r="G421" i="33"/>
  <c r="F421" i="33"/>
  <c r="V420" i="33"/>
  <c r="T420" i="33"/>
  <c r="U420" i="33" s="1"/>
  <c r="S420" i="33"/>
  <c r="G420" i="33"/>
  <c r="F420" i="33"/>
  <c r="V419" i="33"/>
  <c r="T419" i="33"/>
  <c r="U419" i="33" s="1"/>
  <c r="S419" i="33"/>
  <c r="G419" i="33"/>
  <c r="F419" i="33"/>
  <c r="V418" i="33"/>
  <c r="U418" i="33"/>
  <c r="X418" i="33" s="1"/>
  <c r="Z418" i="23" s="1"/>
  <c r="T418" i="33"/>
  <c r="S418" i="33"/>
  <c r="G418" i="33"/>
  <c r="F418" i="33"/>
  <c r="V417" i="33"/>
  <c r="U417" i="33"/>
  <c r="X417" i="33" s="1"/>
  <c r="Z417" i="23" s="1"/>
  <c r="T417" i="33"/>
  <c r="S417" i="33"/>
  <c r="G417" i="33"/>
  <c r="F417" i="33"/>
  <c r="Y416" i="33"/>
  <c r="AA416" i="23" s="1"/>
  <c r="V416" i="33"/>
  <c r="U416" i="33"/>
  <c r="X416" i="33" s="1"/>
  <c r="Z416" i="23" s="1"/>
  <c r="T416" i="33"/>
  <c r="S416" i="33"/>
  <c r="G416" i="33"/>
  <c r="F416" i="33"/>
  <c r="V415" i="33"/>
  <c r="T415" i="33"/>
  <c r="U415" i="33" s="1"/>
  <c r="S415" i="33"/>
  <c r="G415" i="33"/>
  <c r="F415" i="33"/>
  <c r="V414" i="33"/>
  <c r="T414" i="33"/>
  <c r="U414" i="33" s="1"/>
  <c r="S414" i="33"/>
  <c r="G414" i="33"/>
  <c r="F414" i="33"/>
  <c r="V413" i="33"/>
  <c r="T413" i="33"/>
  <c r="U413" i="33" s="1"/>
  <c r="S413" i="33"/>
  <c r="G413" i="33"/>
  <c r="F413" i="33"/>
  <c r="V412" i="33"/>
  <c r="U412" i="33"/>
  <c r="X412" i="33" s="1"/>
  <c r="Z412" i="23" s="1"/>
  <c r="T412" i="33"/>
  <c r="S412" i="33"/>
  <c r="G412" i="33"/>
  <c r="F412" i="33"/>
  <c r="V411" i="33"/>
  <c r="V431" i="33" s="1"/>
  <c r="U411" i="33"/>
  <c r="X411" i="33" s="1"/>
  <c r="T411" i="33"/>
  <c r="S411" i="33"/>
  <c r="G411" i="33"/>
  <c r="F411" i="33"/>
  <c r="P410" i="33"/>
  <c r="P432" i="33" s="1"/>
  <c r="N410" i="33"/>
  <c r="N432" i="33" s="1"/>
  <c r="I410" i="33"/>
  <c r="I432" i="33" s="1"/>
  <c r="V409" i="33"/>
  <c r="T409" i="33"/>
  <c r="U409" i="33" s="1"/>
  <c r="X409" i="33" s="1"/>
  <c r="Z409" i="23" s="1"/>
  <c r="S409" i="33"/>
  <c r="G409" i="33"/>
  <c r="F409" i="33"/>
  <c r="V408" i="33"/>
  <c r="T408" i="33"/>
  <c r="U408" i="33" s="1"/>
  <c r="X408" i="33" s="1"/>
  <c r="Z408" i="23" s="1"/>
  <c r="S408" i="33"/>
  <c r="G408" i="33"/>
  <c r="F408" i="33"/>
  <c r="V407" i="33"/>
  <c r="T407" i="33"/>
  <c r="U407" i="33" s="1"/>
  <c r="S407" i="33"/>
  <c r="G407" i="33"/>
  <c r="F407" i="33"/>
  <c r="X406" i="33"/>
  <c r="Z406" i="23" s="1"/>
  <c r="V406" i="33"/>
  <c r="T406" i="33"/>
  <c r="U406" i="33" s="1"/>
  <c r="S406" i="33"/>
  <c r="G406" i="33"/>
  <c r="F406" i="33"/>
  <c r="X405" i="33"/>
  <c r="Z405" i="23" s="1"/>
  <c r="V405" i="33"/>
  <c r="T405" i="33"/>
  <c r="U405" i="33" s="1"/>
  <c r="S405" i="33"/>
  <c r="G405" i="33"/>
  <c r="F405" i="33"/>
  <c r="V404" i="33"/>
  <c r="T404" i="33"/>
  <c r="U404" i="33" s="1"/>
  <c r="X404" i="33" s="1"/>
  <c r="Z404" i="23" s="1"/>
  <c r="S404" i="33"/>
  <c r="G404" i="33"/>
  <c r="F404" i="33"/>
  <c r="V403" i="33"/>
  <c r="T403" i="33"/>
  <c r="U403" i="33" s="1"/>
  <c r="S403" i="33"/>
  <c r="G403" i="33"/>
  <c r="F403" i="33"/>
  <c r="V402" i="33"/>
  <c r="T402" i="33"/>
  <c r="U402" i="33" s="1"/>
  <c r="X402" i="33" s="1"/>
  <c r="Z402" i="23" s="1"/>
  <c r="S402" i="33"/>
  <c r="G402" i="33"/>
  <c r="F402" i="33"/>
  <c r="V401" i="33"/>
  <c r="T401" i="33"/>
  <c r="U401" i="33" s="1"/>
  <c r="X401" i="33" s="1"/>
  <c r="Z401" i="23" s="1"/>
  <c r="S401" i="33"/>
  <c r="G401" i="33"/>
  <c r="F401" i="33"/>
  <c r="V400" i="33"/>
  <c r="T400" i="33"/>
  <c r="U400" i="33" s="1"/>
  <c r="X400" i="33" s="1"/>
  <c r="Z400" i="23" s="1"/>
  <c r="S400" i="33"/>
  <c r="G400" i="33"/>
  <c r="F400" i="33"/>
  <c r="V399" i="33"/>
  <c r="T399" i="33"/>
  <c r="U399" i="33" s="1"/>
  <c r="S399" i="33"/>
  <c r="G399" i="33"/>
  <c r="F399" i="33"/>
  <c r="V398" i="33"/>
  <c r="T398" i="33"/>
  <c r="U398" i="33" s="1"/>
  <c r="X398" i="33" s="1"/>
  <c r="Z398" i="23" s="1"/>
  <c r="S398" i="33"/>
  <c r="G398" i="33"/>
  <c r="F398" i="33"/>
  <c r="V397" i="33"/>
  <c r="T397" i="33"/>
  <c r="U397" i="33" s="1"/>
  <c r="X397" i="33" s="1"/>
  <c r="Z397" i="23" s="1"/>
  <c r="S397" i="33"/>
  <c r="G397" i="33"/>
  <c r="F397" i="33"/>
  <c r="V396" i="33"/>
  <c r="T396" i="33"/>
  <c r="U396" i="33" s="1"/>
  <c r="X396" i="33" s="1"/>
  <c r="Z396" i="23" s="1"/>
  <c r="S396" i="33"/>
  <c r="G396" i="33"/>
  <c r="F396" i="33"/>
  <c r="V395" i="33"/>
  <c r="T395" i="33"/>
  <c r="U395" i="33" s="1"/>
  <c r="S395" i="33"/>
  <c r="G395" i="33"/>
  <c r="F395" i="33"/>
  <c r="X394" i="33"/>
  <c r="Z394" i="23" s="1"/>
  <c r="V394" i="33"/>
  <c r="T394" i="33"/>
  <c r="U394" i="33" s="1"/>
  <c r="S394" i="33"/>
  <c r="G394" i="33"/>
  <c r="F394" i="33"/>
  <c r="X393" i="33"/>
  <c r="Z393" i="23" s="1"/>
  <c r="V393" i="33"/>
  <c r="T393" i="33"/>
  <c r="U393" i="33" s="1"/>
  <c r="S393" i="33"/>
  <c r="G393" i="33"/>
  <c r="F393" i="33"/>
  <c r="V392" i="33"/>
  <c r="T392" i="33"/>
  <c r="U392" i="33" s="1"/>
  <c r="X392" i="33" s="1"/>
  <c r="Z392" i="23" s="1"/>
  <c r="S392" i="33"/>
  <c r="G392" i="33"/>
  <c r="F392" i="33"/>
  <c r="V391" i="33"/>
  <c r="T391" i="33"/>
  <c r="U391" i="33" s="1"/>
  <c r="S391" i="33"/>
  <c r="G391" i="33"/>
  <c r="F391" i="33"/>
  <c r="V390" i="33"/>
  <c r="U390" i="33"/>
  <c r="X390" i="33" s="1"/>
  <c r="Z390" i="23" s="1"/>
  <c r="T390" i="33"/>
  <c r="S390" i="33"/>
  <c r="G390" i="33"/>
  <c r="F390" i="33"/>
  <c r="P388" i="33"/>
  <c r="N388" i="33"/>
  <c r="I388" i="33"/>
  <c r="V387" i="33"/>
  <c r="T387" i="33"/>
  <c r="U387" i="33" s="1"/>
  <c r="S387" i="33"/>
  <c r="G387" i="33"/>
  <c r="F387" i="33"/>
  <c r="V386" i="33"/>
  <c r="T386" i="33"/>
  <c r="U386" i="33" s="1"/>
  <c r="S386" i="33"/>
  <c r="G386" i="33"/>
  <c r="F386" i="33"/>
  <c r="V385" i="33"/>
  <c r="T385" i="33"/>
  <c r="U385" i="33" s="1"/>
  <c r="S385" i="33"/>
  <c r="G385" i="33"/>
  <c r="F385" i="33"/>
  <c r="V384" i="33"/>
  <c r="T384" i="33"/>
  <c r="U384" i="33" s="1"/>
  <c r="S384" i="33"/>
  <c r="G384" i="33"/>
  <c r="F384" i="33"/>
  <c r="V383" i="33"/>
  <c r="T383" i="33"/>
  <c r="U383" i="33" s="1"/>
  <c r="S383" i="33"/>
  <c r="G383" i="33"/>
  <c r="F383" i="33"/>
  <c r="V382" i="33"/>
  <c r="T382" i="33"/>
  <c r="U382" i="33" s="1"/>
  <c r="S382" i="33"/>
  <c r="G382" i="33"/>
  <c r="F382" i="33"/>
  <c r="V381" i="33"/>
  <c r="T381" i="33"/>
  <c r="U381" i="33" s="1"/>
  <c r="S381" i="33"/>
  <c r="G381" i="33"/>
  <c r="F381" i="33"/>
  <c r="V380" i="33"/>
  <c r="T380" i="33"/>
  <c r="U380" i="33" s="1"/>
  <c r="S380" i="33"/>
  <c r="G380" i="33"/>
  <c r="F380" i="33"/>
  <c r="V379" i="33"/>
  <c r="T379" i="33"/>
  <c r="U379" i="33" s="1"/>
  <c r="S379" i="33"/>
  <c r="G379" i="33"/>
  <c r="F379" i="33"/>
  <c r="V378" i="33"/>
  <c r="T378" i="33"/>
  <c r="U378" i="33" s="1"/>
  <c r="S378" i="33"/>
  <c r="G378" i="33"/>
  <c r="F378" i="33"/>
  <c r="V377" i="33"/>
  <c r="T377" i="33"/>
  <c r="U377" i="33" s="1"/>
  <c r="S377" i="33"/>
  <c r="G377" i="33"/>
  <c r="F377" i="33"/>
  <c r="V376" i="33"/>
  <c r="T376" i="33"/>
  <c r="U376" i="33" s="1"/>
  <c r="S376" i="33"/>
  <c r="G376" i="33"/>
  <c r="F376" i="33"/>
  <c r="V375" i="33"/>
  <c r="T375" i="33"/>
  <c r="U375" i="33" s="1"/>
  <c r="S375" i="33"/>
  <c r="G375" i="33"/>
  <c r="F375" i="33"/>
  <c r="V374" i="33"/>
  <c r="T374" i="33"/>
  <c r="U374" i="33" s="1"/>
  <c r="S374" i="33"/>
  <c r="G374" i="33"/>
  <c r="F374" i="33"/>
  <c r="V373" i="33"/>
  <c r="T373" i="33"/>
  <c r="U373" i="33" s="1"/>
  <c r="S373" i="33"/>
  <c r="G373" i="33"/>
  <c r="F373" i="33"/>
  <c r="V372" i="33"/>
  <c r="T372" i="33"/>
  <c r="U372" i="33" s="1"/>
  <c r="S372" i="33"/>
  <c r="G372" i="33"/>
  <c r="F372" i="33"/>
  <c r="V371" i="33"/>
  <c r="T371" i="33"/>
  <c r="U371" i="33" s="1"/>
  <c r="S371" i="33"/>
  <c r="G371" i="33"/>
  <c r="F371" i="33"/>
  <c r="V370" i="33"/>
  <c r="T370" i="33"/>
  <c r="U370" i="33" s="1"/>
  <c r="S370" i="33"/>
  <c r="G370" i="33"/>
  <c r="F370" i="33"/>
  <c r="V369" i="33"/>
  <c r="T369" i="33"/>
  <c r="U369" i="33" s="1"/>
  <c r="S369" i="33"/>
  <c r="G369" i="33"/>
  <c r="F369" i="33"/>
  <c r="V368" i="33"/>
  <c r="T368" i="33"/>
  <c r="U368" i="33" s="1"/>
  <c r="S368" i="33"/>
  <c r="G368" i="33"/>
  <c r="F368" i="33"/>
  <c r="P367" i="33"/>
  <c r="N367" i="33"/>
  <c r="N389" i="33" s="1"/>
  <c r="I367" i="33"/>
  <c r="I389" i="33" s="1"/>
  <c r="W366" i="33"/>
  <c r="V366" i="33"/>
  <c r="U366" i="33"/>
  <c r="X366" i="33" s="1"/>
  <c r="Z366" i="23" s="1"/>
  <c r="T366" i="33"/>
  <c r="S366" i="33"/>
  <c r="G366" i="33"/>
  <c r="F366" i="33"/>
  <c r="V365" i="33"/>
  <c r="U365" i="33"/>
  <c r="X365" i="33" s="1"/>
  <c r="Z365" i="23" s="1"/>
  <c r="T365" i="33"/>
  <c r="S365" i="33"/>
  <c r="G365" i="33"/>
  <c r="F365" i="33"/>
  <c r="V364" i="33"/>
  <c r="T364" i="33"/>
  <c r="U364" i="33" s="1"/>
  <c r="S364" i="33"/>
  <c r="G364" i="33"/>
  <c r="F364" i="33"/>
  <c r="V363" i="33"/>
  <c r="T363" i="33"/>
  <c r="U363" i="33" s="1"/>
  <c r="X363" i="33" s="1"/>
  <c r="Z363" i="23" s="1"/>
  <c r="S363" i="33"/>
  <c r="G363" i="33"/>
  <c r="F363" i="33"/>
  <c r="V362" i="33"/>
  <c r="T362" i="33"/>
  <c r="U362" i="33" s="1"/>
  <c r="S362" i="33"/>
  <c r="G362" i="33"/>
  <c r="F362" i="33"/>
  <c r="V361" i="33"/>
  <c r="T361" i="33"/>
  <c r="U361" i="33" s="1"/>
  <c r="X361" i="33" s="1"/>
  <c r="Z361" i="23" s="1"/>
  <c r="S361" i="33"/>
  <c r="G361" i="33"/>
  <c r="F361" i="33"/>
  <c r="V360" i="33"/>
  <c r="T360" i="33"/>
  <c r="U360" i="33" s="1"/>
  <c r="S360" i="33"/>
  <c r="G360" i="33"/>
  <c r="F360" i="33"/>
  <c r="V359" i="33"/>
  <c r="T359" i="33"/>
  <c r="U359" i="33" s="1"/>
  <c r="X359" i="33" s="1"/>
  <c r="Z359" i="23" s="1"/>
  <c r="S359" i="33"/>
  <c r="G359" i="33"/>
  <c r="F359" i="33"/>
  <c r="V358" i="33"/>
  <c r="U358" i="33"/>
  <c r="X358" i="33" s="1"/>
  <c r="Z358" i="23" s="1"/>
  <c r="T358" i="33"/>
  <c r="S358" i="33"/>
  <c r="G358" i="33"/>
  <c r="F358" i="33"/>
  <c r="V357" i="33"/>
  <c r="U357" i="33"/>
  <c r="X357" i="33" s="1"/>
  <c r="Z357" i="23" s="1"/>
  <c r="T357" i="33"/>
  <c r="S357" i="33"/>
  <c r="G357" i="33"/>
  <c r="F357" i="33"/>
  <c r="V356" i="33"/>
  <c r="U356" i="33"/>
  <c r="X356" i="33" s="1"/>
  <c r="Z356" i="23" s="1"/>
  <c r="T356" i="33"/>
  <c r="S356" i="33"/>
  <c r="G356" i="33"/>
  <c r="F356" i="33"/>
  <c r="V355" i="33"/>
  <c r="U355" i="33"/>
  <c r="X355" i="33" s="1"/>
  <c r="Z355" i="23" s="1"/>
  <c r="T355" i="33"/>
  <c r="S355" i="33"/>
  <c r="G355" i="33"/>
  <c r="F355" i="33"/>
  <c r="W354" i="33"/>
  <c r="V354" i="33"/>
  <c r="U354" i="33"/>
  <c r="X354" i="33" s="1"/>
  <c r="Z354" i="23" s="1"/>
  <c r="T354" i="33"/>
  <c r="S354" i="33"/>
  <c r="G354" i="33"/>
  <c r="F354" i="33"/>
  <c r="V353" i="33"/>
  <c r="U353" i="33"/>
  <c r="X353" i="33" s="1"/>
  <c r="Z353" i="23" s="1"/>
  <c r="T353" i="33"/>
  <c r="S353" i="33"/>
  <c r="G353" i="33"/>
  <c r="F353" i="33"/>
  <c r="V352" i="33"/>
  <c r="T352" i="33"/>
  <c r="U352" i="33" s="1"/>
  <c r="S352" i="33"/>
  <c r="G352" i="33"/>
  <c r="F352" i="33"/>
  <c r="V351" i="33"/>
  <c r="V367" i="33" s="1"/>
  <c r="T351" i="33"/>
  <c r="U351" i="33" s="1"/>
  <c r="X351" i="33" s="1"/>
  <c r="Z351" i="23" s="1"/>
  <c r="S351" i="33"/>
  <c r="G351" i="33"/>
  <c r="F351" i="33"/>
  <c r="V350" i="33"/>
  <c r="T350" i="33"/>
  <c r="U350" i="33" s="1"/>
  <c r="S350" i="33"/>
  <c r="G350" i="33"/>
  <c r="F350" i="33"/>
  <c r="V349" i="33"/>
  <c r="T349" i="33"/>
  <c r="U349" i="33" s="1"/>
  <c r="X349" i="33" s="1"/>
  <c r="Z349" i="23" s="1"/>
  <c r="S349" i="33"/>
  <c r="G349" i="33"/>
  <c r="F349" i="33"/>
  <c r="V348" i="33"/>
  <c r="T348" i="33"/>
  <c r="U348" i="33" s="1"/>
  <c r="S348" i="33"/>
  <c r="G348" i="33"/>
  <c r="F348" i="33"/>
  <c r="V347" i="33"/>
  <c r="T347" i="33"/>
  <c r="U347" i="33" s="1"/>
  <c r="S347" i="33"/>
  <c r="G347" i="33"/>
  <c r="F347" i="33"/>
  <c r="P345" i="33"/>
  <c r="N345" i="33"/>
  <c r="I345" i="33"/>
  <c r="V344" i="33"/>
  <c r="T344" i="33"/>
  <c r="U344" i="33" s="1"/>
  <c r="S344" i="33"/>
  <c r="G344" i="33"/>
  <c r="F344" i="33"/>
  <c r="V343" i="33"/>
  <c r="T343" i="33"/>
  <c r="U343" i="33" s="1"/>
  <c r="S343" i="33"/>
  <c r="G343" i="33"/>
  <c r="F343" i="33"/>
  <c r="V342" i="33"/>
  <c r="T342" i="33"/>
  <c r="U342" i="33" s="1"/>
  <c r="S342" i="33"/>
  <c r="G342" i="33"/>
  <c r="F342" i="33"/>
  <c r="V341" i="33"/>
  <c r="T341" i="33"/>
  <c r="U341" i="33" s="1"/>
  <c r="S341" i="33"/>
  <c r="G341" i="33"/>
  <c r="F341" i="33"/>
  <c r="V340" i="33"/>
  <c r="T340" i="33"/>
  <c r="U340" i="33" s="1"/>
  <c r="S340" i="33"/>
  <c r="G340" i="33"/>
  <c r="F340" i="33"/>
  <c r="V339" i="33"/>
  <c r="T339" i="33"/>
  <c r="U339" i="33" s="1"/>
  <c r="S339" i="33"/>
  <c r="G339" i="33"/>
  <c r="F339" i="33"/>
  <c r="V338" i="33"/>
  <c r="T338" i="33"/>
  <c r="U338" i="33" s="1"/>
  <c r="S338" i="33"/>
  <c r="G338" i="33"/>
  <c r="F338" i="33"/>
  <c r="V337" i="33"/>
  <c r="T337" i="33"/>
  <c r="U337" i="33" s="1"/>
  <c r="S337" i="33"/>
  <c r="G337" i="33"/>
  <c r="F337" i="33"/>
  <c r="V336" i="33"/>
  <c r="T336" i="33"/>
  <c r="U336" i="33" s="1"/>
  <c r="S336" i="33"/>
  <c r="G336" i="33"/>
  <c r="F336" i="33"/>
  <c r="V335" i="33"/>
  <c r="T335" i="33"/>
  <c r="U335" i="33" s="1"/>
  <c r="S335" i="33"/>
  <c r="G335" i="33"/>
  <c r="F335" i="33"/>
  <c r="V334" i="33"/>
  <c r="T334" i="33"/>
  <c r="U334" i="33" s="1"/>
  <c r="S334" i="33"/>
  <c r="G334" i="33"/>
  <c r="F334" i="33"/>
  <c r="V333" i="33"/>
  <c r="T333" i="33"/>
  <c r="U333" i="33" s="1"/>
  <c r="S333" i="33"/>
  <c r="G333" i="33"/>
  <c r="F333" i="33"/>
  <c r="V332" i="33"/>
  <c r="T332" i="33"/>
  <c r="U332" i="33" s="1"/>
  <c r="S332" i="33"/>
  <c r="G332" i="33"/>
  <c r="F332" i="33"/>
  <c r="V331" i="33"/>
  <c r="T331" i="33"/>
  <c r="U331" i="33" s="1"/>
  <c r="S331" i="33"/>
  <c r="G331" i="33"/>
  <c r="F331" i="33"/>
  <c r="V330" i="33"/>
  <c r="T330" i="33"/>
  <c r="U330" i="33" s="1"/>
  <c r="S330" i="33"/>
  <c r="G330" i="33"/>
  <c r="F330" i="33"/>
  <c r="V329" i="33"/>
  <c r="T329" i="33"/>
  <c r="U329" i="33" s="1"/>
  <c r="S329" i="33"/>
  <c r="G329" i="33"/>
  <c r="F329" i="33"/>
  <c r="V328" i="33"/>
  <c r="T328" i="33"/>
  <c r="U328" i="33" s="1"/>
  <c r="S328" i="33"/>
  <c r="G328" i="33"/>
  <c r="F328" i="33"/>
  <c r="V327" i="33"/>
  <c r="T327" i="33"/>
  <c r="U327" i="33" s="1"/>
  <c r="S327" i="33"/>
  <c r="G327" i="33"/>
  <c r="F327" i="33"/>
  <c r="V326" i="33"/>
  <c r="T326" i="33"/>
  <c r="U326" i="33" s="1"/>
  <c r="S326" i="33"/>
  <c r="G326" i="33"/>
  <c r="F326" i="33"/>
  <c r="V325" i="33"/>
  <c r="T325" i="33"/>
  <c r="U325" i="33" s="1"/>
  <c r="S325" i="33"/>
  <c r="G325" i="33"/>
  <c r="F325" i="33"/>
  <c r="P324" i="33"/>
  <c r="P346" i="33" s="1"/>
  <c r="N324" i="33"/>
  <c r="N346" i="33" s="1"/>
  <c r="I324" i="33"/>
  <c r="V323" i="33"/>
  <c r="U323" i="33"/>
  <c r="X323" i="33" s="1"/>
  <c r="Z323" i="23" s="1"/>
  <c r="T323" i="33"/>
  <c r="S323" i="33"/>
  <c r="G323" i="33"/>
  <c r="F323" i="33"/>
  <c r="V322" i="33"/>
  <c r="U322" i="33"/>
  <c r="X322" i="33" s="1"/>
  <c r="Z322" i="23" s="1"/>
  <c r="T322" i="33"/>
  <c r="S322" i="33"/>
  <c r="G322" i="33"/>
  <c r="F322" i="33"/>
  <c r="W321" i="33"/>
  <c r="V321" i="33"/>
  <c r="U321" i="33"/>
  <c r="X321" i="33" s="1"/>
  <c r="Z321" i="23" s="1"/>
  <c r="T321" i="33"/>
  <c r="S321" i="33"/>
  <c r="G321" i="33"/>
  <c r="F321" i="33"/>
  <c r="V320" i="33"/>
  <c r="U320" i="33"/>
  <c r="X320" i="33" s="1"/>
  <c r="Z320" i="23" s="1"/>
  <c r="T320" i="33"/>
  <c r="S320" i="33"/>
  <c r="G320" i="33"/>
  <c r="F320" i="33"/>
  <c r="V319" i="33"/>
  <c r="T319" i="33"/>
  <c r="U319" i="33" s="1"/>
  <c r="S319" i="33"/>
  <c r="G319" i="33"/>
  <c r="F319" i="33"/>
  <c r="V318" i="33"/>
  <c r="T318" i="33"/>
  <c r="U318" i="33" s="1"/>
  <c r="X318" i="33" s="1"/>
  <c r="Z318" i="23" s="1"/>
  <c r="S318" i="33"/>
  <c r="G318" i="33"/>
  <c r="F318" i="33"/>
  <c r="V317" i="33"/>
  <c r="T317" i="33"/>
  <c r="U317" i="33" s="1"/>
  <c r="S317" i="33"/>
  <c r="G317" i="33"/>
  <c r="F317" i="33"/>
  <c r="V316" i="33"/>
  <c r="T316" i="33"/>
  <c r="U316" i="33" s="1"/>
  <c r="X316" i="33" s="1"/>
  <c r="Z316" i="23" s="1"/>
  <c r="S316" i="33"/>
  <c r="G316" i="33"/>
  <c r="F316" i="33"/>
  <c r="V315" i="33"/>
  <c r="T315" i="33"/>
  <c r="U315" i="33" s="1"/>
  <c r="S315" i="33"/>
  <c r="G315" i="33"/>
  <c r="F315" i="33"/>
  <c r="V314" i="33"/>
  <c r="T314" i="33"/>
  <c r="U314" i="33" s="1"/>
  <c r="X314" i="33" s="1"/>
  <c r="Z314" i="23" s="1"/>
  <c r="S314" i="33"/>
  <c r="G314" i="33"/>
  <c r="F314" i="33"/>
  <c r="V313" i="33"/>
  <c r="U313" i="33"/>
  <c r="X313" i="33" s="1"/>
  <c r="Z313" i="23" s="1"/>
  <c r="T313" i="33"/>
  <c r="S313" i="33"/>
  <c r="G313" i="33"/>
  <c r="F313" i="33"/>
  <c r="V312" i="33"/>
  <c r="U312" i="33"/>
  <c r="X312" i="33" s="1"/>
  <c r="Z312" i="23" s="1"/>
  <c r="T312" i="33"/>
  <c r="S312" i="33"/>
  <c r="G312" i="33"/>
  <c r="F312" i="33"/>
  <c r="V311" i="33"/>
  <c r="U311" i="33"/>
  <c r="X311" i="33" s="1"/>
  <c r="Z311" i="23" s="1"/>
  <c r="T311" i="33"/>
  <c r="S311" i="33"/>
  <c r="G311" i="33"/>
  <c r="F311" i="33"/>
  <c r="V310" i="33"/>
  <c r="U310" i="33"/>
  <c r="X310" i="33" s="1"/>
  <c r="Z310" i="23" s="1"/>
  <c r="T310" i="33"/>
  <c r="S310" i="33"/>
  <c r="G310" i="33"/>
  <c r="F310" i="33"/>
  <c r="W309" i="33"/>
  <c r="V309" i="33"/>
  <c r="U309" i="33"/>
  <c r="X309" i="33" s="1"/>
  <c r="Z309" i="23" s="1"/>
  <c r="T309" i="33"/>
  <c r="S309" i="33"/>
  <c r="G309" i="33"/>
  <c r="F309" i="33"/>
  <c r="V308" i="33"/>
  <c r="U308" i="33"/>
  <c r="X308" i="33" s="1"/>
  <c r="Z308" i="23" s="1"/>
  <c r="T308" i="33"/>
  <c r="S308" i="33"/>
  <c r="G308" i="33"/>
  <c r="F308" i="33"/>
  <c r="V307" i="33"/>
  <c r="T307" i="33"/>
  <c r="U307" i="33" s="1"/>
  <c r="S307" i="33"/>
  <c r="G307" i="33"/>
  <c r="F307" i="33"/>
  <c r="V306" i="33"/>
  <c r="V324" i="33" s="1"/>
  <c r="T306" i="33"/>
  <c r="U306" i="33" s="1"/>
  <c r="X306" i="33" s="1"/>
  <c r="Z306" i="23" s="1"/>
  <c r="S306" i="33"/>
  <c r="G306" i="33"/>
  <c r="F306" i="33"/>
  <c r="V305" i="33"/>
  <c r="T305" i="33"/>
  <c r="U305" i="33" s="1"/>
  <c r="S305" i="33"/>
  <c r="G305" i="33"/>
  <c r="F305" i="33"/>
  <c r="V304" i="33"/>
  <c r="T304" i="33"/>
  <c r="U304" i="33" s="1"/>
  <c r="U324" i="33" s="1"/>
  <c r="S304" i="33"/>
  <c r="G304" i="33"/>
  <c r="F304" i="33"/>
  <c r="P302" i="33"/>
  <c r="N302" i="33"/>
  <c r="I302" i="33"/>
  <c r="V301" i="33"/>
  <c r="T301" i="33"/>
  <c r="U301" i="33" s="1"/>
  <c r="S301" i="33"/>
  <c r="G301" i="33"/>
  <c r="F301" i="33"/>
  <c r="V300" i="33"/>
  <c r="T300" i="33"/>
  <c r="U300" i="33" s="1"/>
  <c r="S300" i="33"/>
  <c r="G300" i="33"/>
  <c r="F300" i="33"/>
  <c r="V299" i="33"/>
  <c r="T299" i="33"/>
  <c r="U299" i="33" s="1"/>
  <c r="S299" i="33"/>
  <c r="G299" i="33"/>
  <c r="F299" i="33"/>
  <c r="V298" i="33"/>
  <c r="T298" i="33"/>
  <c r="U298" i="33" s="1"/>
  <c r="S298" i="33"/>
  <c r="G298" i="33"/>
  <c r="F298" i="33"/>
  <c r="V297" i="33"/>
  <c r="T297" i="33"/>
  <c r="U297" i="33" s="1"/>
  <c r="S297" i="33"/>
  <c r="G297" i="33"/>
  <c r="F297" i="33"/>
  <c r="V296" i="33"/>
  <c r="T296" i="33"/>
  <c r="U296" i="33" s="1"/>
  <c r="S296" i="33"/>
  <c r="G296" i="33"/>
  <c r="F296" i="33"/>
  <c r="V295" i="33"/>
  <c r="T295" i="33"/>
  <c r="U295" i="33" s="1"/>
  <c r="S295" i="33"/>
  <c r="G295" i="33"/>
  <c r="F295" i="33"/>
  <c r="V294" i="33"/>
  <c r="T294" i="33"/>
  <c r="U294" i="33" s="1"/>
  <c r="S294" i="33"/>
  <c r="G294" i="33"/>
  <c r="F294" i="33"/>
  <c r="V293" i="33"/>
  <c r="T293" i="33"/>
  <c r="U293" i="33" s="1"/>
  <c r="S293" i="33"/>
  <c r="G293" i="33"/>
  <c r="F293" i="33"/>
  <c r="V292" i="33"/>
  <c r="T292" i="33"/>
  <c r="U292" i="33" s="1"/>
  <c r="S292" i="33"/>
  <c r="G292" i="33"/>
  <c r="F292" i="33"/>
  <c r="V291" i="33"/>
  <c r="T291" i="33"/>
  <c r="U291" i="33" s="1"/>
  <c r="S291" i="33"/>
  <c r="G291" i="33"/>
  <c r="F291" i="33"/>
  <c r="V290" i="33"/>
  <c r="T290" i="33"/>
  <c r="U290" i="33" s="1"/>
  <c r="S290" i="33"/>
  <c r="G290" i="33"/>
  <c r="F290" i="33"/>
  <c r="V289" i="33"/>
  <c r="T289" i="33"/>
  <c r="U289" i="33" s="1"/>
  <c r="S289" i="33"/>
  <c r="G289" i="33"/>
  <c r="F289" i="33"/>
  <c r="V288" i="33"/>
  <c r="T288" i="33"/>
  <c r="U288" i="33" s="1"/>
  <c r="S288" i="33"/>
  <c r="G288" i="33"/>
  <c r="F288" i="33"/>
  <c r="V287" i="33"/>
  <c r="T287" i="33"/>
  <c r="U287" i="33" s="1"/>
  <c r="S287" i="33"/>
  <c r="G287" i="33"/>
  <c r="F287" i="33"/>
  <c r="V286" i="33"/>
  <c r="T286" i="33"/>
  <c r="U286" i="33" s="1"/>
  <c r="S286" i="33"/>
  <c r="G286" i="33"/>
  <c r="F286" i="33"/>
  <c r="V285" i="33"/>
  <c r="T285" i="33"/>
  <c r="U285" i="33" s="1"/>
  <c r="S285" i="33"/>
  <c r="G285" i="33"/>
  <c r="F285" i="33"/>
  <c r="V284" i="33"/>
  <c r="T284" i="33"/>
  <c r="U284" i="33" s="1"/>
  <c r="S284" i="33"/>
  <c r="G284" i="33"/>
  <c r="F284" i="33"/>
  <c r="V283" i="33"/>
  <c r="T283" i="33"/>
  <c r="U283" i="33" s="1"/>
  <c r="S283" i="33"/>
  <c r="G283" i="33"/>
  <c r="F283" i="33"/>
  <c r="V282" i="33"/>
  <c r="T282" i="33"/>
  <c r="U282" i="33" s="1"/>
  <c r="S282" i="33"/>
  <c r="G282" i="33"/>
  <c r="F282" i="33"/>
  <c r="P281" i="33"/>
  <c r="P303" i="33" s="1"/>
  <c r="N281" i="33"/>
  <c r="N303" i="33" s="1"/>
  <c r="I281" i="33"/>
  <c r="V280" i="33"/>
  <c r="U280" i="33"/>
  <c r="X280" i="33" s="1"/>
  <c r="Z280" i="23" s="1"/>
  <c r="T280" i="33"/>
  <c r="S280" i="33"/>
  <c r="G280" i="33"/>
  <c r="F280" i="33"/>
  <c r="V279" i="33"/>
  <c r="U279" i="33"/>
  <c r="X279" i="33" s="1"/>
  <c r="Z279" i="23" s="1"/>
  <c r="T279" i="33"/>
  <c r="S279" i="33"/>
  <c r="G279" i="33"/>
  <c r="F279" i="33"/>
  <c r="V278" i="33"/>
  <c r="U278" i="33"/>
  <c r="X278" i="33" s="1"/>
  <c r="Z278" i="23" s="1"/>
  <c r="T278" i="33"/>
  <c r="S278" i="33"/>
  <c r="G278" i="33"/>
  <c r="F278" i="33"/>
  <c r="V277" i="33"/>
  <c r="U277" i="33"/>
  <c r="X277" i="33" s="1"/>
  <c r="Z277" i="23" s="1"/>
  <c r="T277" i="33"/>
  <c r="S277" i="33"/>
  <c r="G277" i="33"/>
  <c r="F277" i="33"/>
  <c r="W276" i="33"/>
  <c r="V276" i="33"/>
  <c r="U276" i="33"/>
  <c r="X276" i="33" s="1"/>
  <c r="Z276" i="23" s="1"/>
  <c r="T276" i="33"/>
  <c r="S276" i="33"/>
  <c r="G276" i="33"/>
  <c r="F276" i="33"/>
  <c r="V275" i="33"/>
  <c r="U275" i="33"/>
  <c r="X275" i="33" s="1"/>
  <c r="Z275" i="23" s="1"/>
  <c r="T275" i="33"/>
  <c r="S275" i="33"/>
  <c r="G275" i="33"/>
  <c r="F275" i="33"/>
  <c r="V274" i="33"/>
  <c r="T274" i="33"/>
  <c r="U274" i="33" s="1"/>
  <c r="S274" i="33"/>
  <c r="G274" i="33"/>
  <c r="F274" i="33"/>
  <c r="V273" i="33"/>
  <c r="T273" i="33"/>
  <c r="U273" i="33" s="1"/>
  <c r="X273" i="33" s="1"/>
  <c r="Z273" i="23" s="1"/>
  <c r="S273" i="33"/>
  <c r="G273" i="33"/>
  <c r="F273" i="33"/>
  <c r="V272" i="33"/>
  <c r="T272" i="33"/>
  <c r="U272" i="33" s="1"/>
  <c r="S272" i="33"/>
  <c r="G272" i="33"/>
  <c r="F272" i="33"/>
  <c r="V271" i="33"/>
  <c r="T271" i="33"/>
  <c r="U271" i="33" s="1"/>
  <c r="X271" i="33" s="1"/>
  <c r="Z271" i="23" s="1"/>
  <c r="S271" i="33"/>
  <c r="G271" i="33"/>
  <c r="F271" i="33"/>
  <c r="V270" i="33"/>
  <c r="T270" i="33"/>
  <c r="U270" i="33" s="1"/>
  <c r="S270" i="33"/>
  <c r="G270" i="33"/>
  <c r="F270" i="33"/>
  <c r="V269" i="33"/>
  <c r="T269" i="33"/>
  <c r="U269" i="33" s="1"/>
  <c r="X269" i="33" s="1"/>
  <c r="Z269" i="23" s="1"/>
  <c r="S269" i="33"/>
  <c r="G269" i="33"/>
  <c r="F269" i="33"/>
  <c r="V268" i="33"/>
  <c r="U268" i="33"/>
  <c r="X268" i="33" s="1"/>
  <c r="Z268" i="23" s="1"/>
  <c r="T268" i="33"/>
  <c r="S268" i="33"/>
  <c r="G268" i="33"/>
  <c r="F268" i="33"/>
  <c r="V267" i="33"/>
  <c r="U267" i="33"/>
  <c r="X267" i="33" s="1"/>
  <c r="Z267" i="23" s="1"/>
  <c r="T267" i="33"/>
  <c r="S267" i="33"/>
  <c r="G267" i="33"/>
  <c r="F267" i="33"/>
  <c r="V266" i="33"/>
  <c r="U266" i="33"/>
  <c r="X266" i="33" s="1"/>
  <c r="Z266" i="23" s="1"/>
  <c r="T266" i="33"/>
  <c r="S266" i="33"/>
  <c r="G266" i="33"/>
  <c r="F266" i="33"/>
  <c r="V265" i="33"/>
  <c r="V281" i="33" s="1"/>
  <c r="U265" i="33"/>
  <c r="X265" i="33" s="1"/>
  <c r="Z265" i="23" s="1"/>
  <c r="T265" i="33"/>
  <c r="S265" i="33"/>
  <c r="G265" i="33"/>
  <c r="F265" i="33"/>
  <c r="W264" i="33"/>
  <c r="V264" i="33"/>
  <c r="U264" i="33"/>
  <c r="X264" i="33" s="1"/>
  <c r="Z264" i="23" s="1"/>
  <c r="T264" i="33"/>
  <c r="S264" i="33"/>
  <c r="G264" i="33"/>
  <c r="F264" i="33"/>
  <c r="V263" i="33"/>
  <c r="U263" i="33"/>
  <c r="X263" i="33" s="1"/>
  <c r="Z263" i="23" s="1"/>
  <c r="T263" i="33"/>
  <c r="S263" i="33"/>
  <c r="G263" i="33"/>
  <c r="F263" i="33"/>
  <c r="V262" i="33"/>
  <c r="T262" i="33"/>
  <c r="U262" i="33" s="1"/>
  <c r="S262" i="33"/>
  <c r="G262" i="33"/>
  <c r="F262" i="33"/>
  <c r="V261" i="33"/>
  <c r="T261" i="33"/>
  <c r="U261" i="33" s="1"/>
  <c r="S261" i="33"/>
  <c r="G261" i="33"/>
  <c r="F261" i="33"/>
  <c r="P259" i="33"/>
  <c r="N259" i="33"/>
  <c r="I259" i="33"/>
  <c r="V258" i="33"/>
  <c r="T258" i="33"/>
  <c r="U258" i="33" s="1"/>
  <c r="S258" i="33"/>
  <c r="G258" i="33"/>
  <c r="F258" i="33"/>
  <c r="V257" i="33"/>
  <c r="T257" i="33"/>
  <c r="U257" i="33" s="1"/>
  <c r="S257" i="33"/>
  <c r="G257" i="33"/>
  <c r="F257" i="33"/>
  <c r="V256" i="33"/>
  <c r="T256" i="33"/>
  <c r="U256" i="33" s="1"/>
  <c r="S256" i="33"/>
  <c r="G256" i="33"/>
  <c r="F256" i="33"/>
  <c r="V255" i="33"/>
  <c r="T255" i="33"/>
  <c r="U255" i="33" s="1"/>
  <c r="S255" i="33"/>
  <c r="G255" i="33"/>
  <c r="F255" i="33"/>
  <c r="V254" i="33"/>
  <c r="T254" i="33"/>
  <c r="U254" i="33" s="1"/>
  <c r="S254" i="33"/>
  <c r="G254" i="33"/>
  <c r="F254" i="33"/>
  <c r="V253" i="33"/>
  <c r="T253" i="33"/>
  <c r="U253" i="33" s="1"/>
  <c r="S253" i="33"/>
  <c r="G253" i="33"/>
  <c r="F253" i="33"/>
  <c r="V252" i="33"/>
  <c r="T252" i="33"/>
  <c r="U252" i="33" s="1"/>
  <c r="S252" i="33"/>
  <c r="G252" i="33"/>
  <c r="F252" i="33"/>
  <c r="V251" i="33"/>
  <c r="T251" i="33"/>
  <c r="U251" i="33" s="1"/>
  <c r="S251" i="33"/>
  <c r="G251" i="33"/>
  <c r="F251" i="33"/>
  <c r="V250" i="33"/>
  <c r="T250" i="33"/>
  <c r="U250" i="33" s="1"/>
  <c r="S250" i="33"/>
  <c r="G250" i="33"/>
  <c r="F250" i="33"/>
  <c r="V249" i="33"/>
  <c r="T249" i="33"/>
  <c r="U249" i="33" s="1"/>
  <c r="S249" i="33"/>
  <c r="G249" i="33"/>
  <c r="F249" i="33"/>
  <c r="V248" i="33"/>
  <c r="T248" i="33"/>
  <c r="U248" i="33" s="1"/>
  <c r="S248" i="33"/>
  <c r="G248" i="33"/>
  <c r="F248" i="33"/>
  <c r="V247" i="33"/>
  <c r="T247" i="33"/>
  <c r="U247" i="33" s="1"/>
  <c r="S247" i="33"/>
  <c r="G247" i="33"/>
  <c r="F247" i="33"/>
  <c r="V246" i="33"/>
  <c r="T246" i="33"/>
  <c r="U246" i="33" s="1"/>
  <c r="S246" i="33"/>
  <c r="G246" i="33"/>
  <c r="F246" i="33"/>
  <c r="V245" i="33"/>
  <c r="T245" i="33"/>
  <c r="U245" i="33" s="1"/>
  <c r="S245" i="33"/>
  <c r="G245" i="33"/>
  <c r="F245" i="33"/>
  <c r="V244" i="33"/>
  <c r="T244" i="33"/>
  <c r="U244" i="33" s="1"/>
  <c r="S244" i="33"/>
  <c r="G244" i="33"/>
  <c r="F244" i="33"/>
  <c r="V243" i="33"/>
  <c r="T243" i="33"/>
  <c r="U243" i="33" s="1"/>
  <c r="S243" i="33"/>
  <c r="G243" i="33"/>
  <c r="F243" i="33"/>
  <c r="V242" i="33"/>
  <c r="T242" i="33"/>
  <c r="U242" i="33" s="1"/>
  <c r="S242" i="33"/>
  <c r="G242" i="33"/>
  <c r="F242" i="33"/>
  <c r="V241" i="33"/>
  <c r="T241" i="33"/>
  <c r="U241" i="33" s="1"/>
  <c r="S241" i="33"/>
  <c r="G241" i="33"/>
  <c r="F241" i="33"/>
  <c r="V240" i="33"/>
  <c r="T240" i="33"/>
  <c r="U240" i="33" s="1"/>
  <c r="S240" i="33"/>
  <c r="G240" i="33"/>
  <c r="F240" i="33"/>
  <c r="V239" i="33"/>
  <c r="V259" i="33" s="1"/>
  <c r="T239" i="33"/>
  <c r="U239" i="33" s="1"/>
  <c r="S239" i="33"/>
  <c r="G239" i="33"/>
  <c r="F239" i="33"/>
  <c r="P238" i="33"/>
  <c r="P260" i="33" s="1"/>
  <c r="N238" i="33"/>
  <c r="N260" i="33" s="1"/>
  <c r="I238" i="33"/>
  <c r="I260" i="33" s="1"/>
  <c r="V237" i="33"/>
  <c r="T237" i="33"/>
  <c r="U237" i="33" s="1"/>
  <c r="S237" i="33"/>
  <c r="G237" i="33"/>
  <c r="F237" i="33"/>
  <c r="V236" i="33"/>
  <c r="T236" i="33"/>
  <c r="U236" i="33" s="1"/>
  <c r="X236" i="33" s="1"/>
  <c r="Z236" i="23" s="1"/>
  <c r="S236" i="33"/>
  <c r="G236" i="33"/>
  <c r="F236" i="33"/>
  <c r="V235" i="33"/>
  <c r="U235" i="33"/>
  <c r="X235" i="33" s="1"/>
  <c r="Z235" i="23" s="1"/>
  <c r="T235" i="33"/>
  <c r="S235" i="33"/>
  <c r="G235" i="33"/>
  <c r="F235" i="33"/>
  <c r="V234" i="33"/>
  <c r="U234" i="33"/>
  <c r="X234" i="33" s="1"/>
  <c r="Z234" i="23" s="1"/>
  <c r="T234" i="33"/>
  <c r="S234" i="33"/>
  <c r="G234" i="33"/>
  <c r="F234" i="33"/>
  <c r="V233" i="33"/>
  <c r="U233" i="33"/>
  <c r="X233" i="33" s="1"/>
  <c r="Z233" i="23" s="1"/>
  <c r="T233" i="33"/>
  <c r="S233" i="33"/>
  <c r="G233" i="33"/>
  <c r="F233" i="33"/>
  <c r="V232" i="33"/>
  <c r="U232" i="33"/>
  <c r="X232" i="33" s="1"/>
  <c r="Z232" i="23" s="1"/>
  <c r="T232" i="33"/>
  <c r="S232" i="33"/>
  <c r="G232" i="33"/>
  <c r="F232" i="33"/>
  <c r="W231" i="33"/>
  <c r="V231" i="33"/>
  <c r="U231" i="33"/>
  <c r="X231" i="33" s="1"/>
  <c r="Z231" i="23" s="1"/>
  <c r="T231" i="33"/>
  <c r="S231" i="33"/>
  <c r="G231" i="33"/>
  <c r="F231" i="33"/>
  <c r="V230" i="33"/>
  <c r="U230" i="33"/>
  <c r="X230" i="33" s="1"/>
  <c r="Z230" i="23" s="1"/>
  <c r="T230" i="33"/>
  <c r="S230" i="33"/>
  <c r="G230" i="33"/>
  <c r="F230" i="33"/>
  <c r="V229" i="33"/>
  <c r="T229" i="33"/>
  <c r="U229" i="33" s="1"/>
  <c r="S229" i="33"/>
  <c r="G229" i="33"/>
  <c r="F229" i="33"/>
  <c r="V228" i="33"/>
  <c r="T228" i="33"/>
  <c r="U228" i="33" s="1"/>
  <c r="X228" i="33" s="1"/>
  <c r="Z228" i="23" s="1"/>
  <c r="S228" i="33"/>
  <c r="G228" i="33"/>
  <c r="F228" i="33"/>
  <c r="V227" i="33"/>
  <c r="T227" i="33"/>
  <c r="U227" i="33" s="1"/>
  <c r="S227" i="33"/>
  <c r="G227" i="33"/>
  <c r="F227" i="33"/>
  <c r="V226" i="33"/>
  <c r="T226" i="33"/>
  <c r="U226" i="33" s="1"/>
  <c r="X226" i="33" s="1"/>
  <c r="Z226" i="23" s="1"/>
  <c r="S226" i="33"/>
  <c r="G226" i="33"/>
  <c r="F226" i="33"/>
  <c r="V225" i="33"/>
  <c r="T225" i="33"/>
  <c r="U225" i="33" s="1"/>
  <c r="S225" i="33"/>
  <c r="G225" i="33"/>
  <c r="F225" i="33"/>
  <c r="V224" i="33"/>
  <c r="T224" i="33"/>
  <c r="U224" i="33" s="1"/>
  <c r="X224" i="33" s="1"/>
  <c r="Z224" i="23" s="1"/>
  <c r="S224" i="33"/>
  <c r="G224" i="33"/>
  <c r="F224" i="33"/>
  <c r="V223" i="33"/>
  <c r="U223" i="33"/>
  <c r="X223" i="33" s="1"/>
  <c r="Z223" i="23" s="1"/>
  <c r="T223" i="33"/>
  <c r="S223" i="33"/>
  <c r="G223" i="33"/>
  <c r="F223" i="33"/>
  <c r="V222" i="33"/>
  <c r="U222" i="33"/>
  <c r="X222" i="33" s="1"/>
  <c r="Z222" i="23" s="1"/>
  <c r="T222" i="33"/>
  <c r="S222" i="33"/>
  <c r="G222" i="33"/>
  <c r="F222" i="33"/>
  <c r="V221" i="33"/>
  <c r="U221" i="33"/>
  <c r="X221" i="33" s="1"/>
  <c r="Z221" i="23" s="1"/>
  <c r="T221" i="33"/>
  <c r="S221" i="33"/>
  <c r="G221" i="33"/>
  <c r="F221" i="33"/>
  <c r="V220" i="33"/>
  <c r="U220" i="33"/>
  <c r="X220" i="33" s="1"/>
  <c r="Z220" i="23" s="1"/>
  <c r="T220" i="33"/>
  <c r="S220" i="33"/>
  <c r="G220" i="33"/>
  <c r="F220" i="33"/>
  <c r="W219" i="33"/>
  <c r="V219" i="33"/>
  <c r="U219" i="33"/>
  <c r="X219" i="33" s="1"/>
  <c r="Z219" i="23" s="1"/>
  <c r="T219" i="33"/>
  <c r="S219" i="33"/>
  <c r="G219" i="33"/>
  <c r="F219" i="33"/>
  <c r="V218" i="33"/>
  <c r="V238" i="33" s="1"/>
  <c r="U218" i="33"/>
  <c r="T218" i="33"/>
  <c r="S218" i="33"/>
  <c r="G218" i="33"/>
  <c r="F218" i="33"/>
  <c r="P216" i="33"/>
  <c r="N216" i="33"/>
  <c r="I216" i="33"/>
  <c r="V215" i="33"/>
  <c r="T215" i="33"/>
  <c r="U215" i="33" s="1"/>
  <c r="S215" i="33"/>
  <c r="G215" i="33"/>
  <c r="F215" i="33"/>
  <c r="V214" i="33"/>
  <c r="T214" i="33"/>
  <c r="U214" i="33" s="1"/>
  <c r="S214" i="33"/>
  <c r="G214" i="33"/>
  <c r="F214" i="33"/>
  <c r="V213" i="33"/>
  <c r="T213" i="33"/>
  <c r="U213" i="33" s="1"/>
  <c r="S213" i="33"/>
  <c r="G213" i="33"/>
  <c r="F213" i="33"/>
  <c r="V212" i="33"/>
  <c r="T212" i="33"/>
  <c r="U212" i="33" s="1"/>
  <c r="S212" i="33"/>
  <c r="G212" i="33"/>
  <c r="F212" i="33"/>
  <c r="V211" i="33"/>
  <c r="T211" i="33"/>
  <c r="U211" i="33" s="1"/>
  <c r="S211" i="33"/>
  <c r="G211" i="33"/>
  <c r="F211" i="33"/>
  <c r="V210" i="33"/>
  <c r="T210" i="33"/>
  <c r="U210" i="33" s="1"/>
  <c r="S210" i="33"/>
  <c r="G210" i="33"/>
  <c r="F210" i="33"/>
  <c r="V209" i="33"/>
  <c r="T209" i="33"/>
  <c r="U209" i="33" s="1"/>
  <c r="S209" i="33"/>
  <c r="G209" i="33"/>
  <c r="F209" i="33"/>
  <c r="V208" i="33"/>
  <c r="T208" i="33"/>
  <c r="U208" i="33" s="1"/>
  <c r="S208" i="33"/>
  <c r="G208" i="33"/>
  <c r="F208" i="33"/>
  <c r="V207" i="33"/>
  <c r="T207" i="33"/>
  <c r="U207" i="33" s="1"/>
  <c r="S207" i="33"/>
  <c r="G207" i="33"/>
  <c r="F207" i="33"/>
  <c r="V206" i="33"/>
  <c r="T206" i="33"/>
  <c r="U206" i="33" s="1"/>
  <c r="S206" i="33"/>
  <c r="G206" i="33"/>
  <c r="F206" i="33"/>
  <c r="V205" i="33"/>
  <c r="T205" i="33"/>
  <c r="U205" i="33" s="1"/>
  <c r="S205" i="33"/>
  <c r="G205" i="33"/>
  <c r="F205" i="33"/>
  <c r="V204" i="33"/>
  <c r="T204" i="33"/>
  <c r="U204" i="33" s="1"/>
  <c r="S204" i="33"/>
  <c r="G204" i="33"/>
  <c r="F204" i="33"/>
  <c r="V203" i="33"/>
  <c r="T203" i="33"/>
  <c r="U203" i="33" s="1"/>
  <c r="S203" i="33"/>
  <c r="G203" i="33"/>
  <c r="F203" i="33"/>
  <c r="V202" i="33"/>
  <c r="T202" i="33"/>
  <c r="U202" i="33" s="1"/>
  <c r="S202" i="33"/>
  <c r="G202" i="33"/>
  <c r="F202" i="33"/>
  <c r="V201" i="33"/>
  <c r="T201" i="33"/>
  <c r="U201" i="33" s="1"/>
  <c r="S201" i="33"/>
  <c r="G201" i="33"/>
  <c r="F201" i="33"/>
  <c r="V200" i="33"/>
  <c r="T200" i="33"/>
  <c r="U200" i="33" s="1"/>
  <c r="S200" i="33"/>
  <c r="G200" i="33"/>
  <c r="F200" i="33"/>
  <c r="V199" i="33"/>
  <c r="T199" i="33"/>
  <c r="U199" i="33" s="1"/>
  <c r="S199" i="33"/>
  <c r="G199" i="33"/>
  <c r="F199" i="33"/>
  <c r="V198" i="33"/>
  <c r="T198" i="33"/>
  <c r="U198" i="33" s="1"/>
  <c r="S198" i="33"/>
  <c r="G198" i="33"/>
  <c r="F198" i="33"/>
  <c r="V197" i="33"/>
  <c r="T197" i="33"/>
  <c r="U197" i="33" s="1"/>
  <c r="S197" i="33"/>
  <c r="G197" i="33"/>
  <c r="F197" i="33"/>
  <c r="V196" i="33"/>
  <c r="T196" i="33"/>
  <c r="U196" i="33" s="1"/>
  <c r="S196" i="33"/>
  <c r="G196" i="33"/>
  <c r="F196" i="33"/>
  <c r="P195" i="33"/>
  <c r="P217" i="33" s="1"/>
  <c r="N195" i="33"/>
  <c r="N217" i="33" s="1"/>
  <c r="I195" i="33"/>
  <c r="I217" i="33" s="1"/>
  <c r="V194" i="33"/>
  <c r="T194" i="33"/>
  <c r="U194" i="33" s="1"/>
  <c r="S194" i="33"/>
  <c r="G194" i="33"/>
  <c r="F194" i="33"/>
  <c r="V193" i="33"/>
  <c r="T193" i="33"/>
  <c r="U193" i="33" s="1"/>
  <c r="X193" i="33" s="1"/>
  <c r="Z193" i="23" s="1"/>
  <c r="S193" i="33"/>
  <c r="G193" i="33"/>
  <c r="F193" i="33"/>
  <c r="V192" i="33"/>
  <c r="T192" i="33"/>
  <c r="U192" i="33" s="1"/>
  <c r="S192" i="33"/>
  <c r="G192" i="33"/>
  <c r="F192" i="33"/>
  <c r="V191" i="33"/>
  <c r="T191" i="33"/>
  <c r="U191" i="33" s="1"/>
  <c r="X191" i="33" s="1"/>
  <c r="Z191" i="23" s="1"/>
  <c r="S191" i="33"/>
  <c r="G191" i="33"/>
  <c r="F191" i="33"/>
  <c r="V190" i="33"/>
  <c r="U190" i="33"/>
  <c r="X190" i="33" s="1"/>
  <c r="Z190" i="23" s="1"/>
  <c r="T190" i="33"/>
  <c r="S190" i="33"/>
  <c r="G190" i="33"/>
  <c r="F190" i="33"/>
  <c r="V189" i="33"/>
  <c r="U189" i="33"/>
  <c r="X189" i="33" s="1"/>
  <c r="Z189" i="23" s="1"/>
  <c r="T189" i="33"/>
  <c r="S189" i="33"/>
  <c r="G189" i="33"/>
  <c r="F189" i="33"/>
  <c r="V188" i="33"/>
  <c r="T188" i="33"/>
  <c r="U188" i="33" s="1"/>
  <c r="S188" i="33"/>
  <c r="G188" i="33"/>
  <c r="F188" i="33"/>
  <c r="V187" i="33"/>
  <c r="T187" i="33"/>
  <c r="U187" i="33" s="1"/>
  <c r="X187" i="33" s="1"/>
  <c r="Z187" i="23" s="1"/>
  <c r="S187" i="33"/>
  <c r="G187" i="33"/>
  <c r="F187" i="33"/>
  <c r="W186" i="33"/>
  <c r="V186" i="33"/>
  <c r="U186" i="33"/>
  <c r="X186" i="33" s="1"/>
  <c r="Z186" i="23" s="1"/>
  <c r="T186" i="33"/>
  <c r="S186" i="33"/>
  <c r="G186" i="33"/>
  <c r="F186" i="33"/>
  <c r="V185" i="33"/>
  <c r="U185" i="33"/>
  <c r="X185" i="33" s="1"/>
  <c r="Z185" i="23" s="1"/>
  <c r="T185" i="33"/>
  <c r="S185" i="33"/>
  <c r="G185" i="33"/>
  <c r="F185" i="33"/>
  <c r="V184" i="33"/>
  <c r="T184" i="33"/>
  <c r="U184" i="33" s="1"/>
  <c r="S184" i="33"/>
  <c r="G184" i="33"/>
  <c r="F184" i="33"/>
  <c r="V183" i="33"/>
  <c r="T183" i="33"/>
  <c r="U183" i="33" s="1"/>
  <c r="X183" i="33" s="1"/>
  <c r="Z183" i="23" s="1"/>
  <c r="S183" i="33"/>
  <c r="G183" i="33"/>
  <c r="F183" i="33"/>
  <c r="V182" i="33"/>
  <c r="T182" i="33"/>
  <c r="U182" i="33" s="1"/>
  <c r="S182" i="33"/>
  <c r="G182" i="33"/>
  <c r="F182" i="33"/>
  <c r="V181" i="33"/>
  <c r="T181" i="33"/>
  <c r="U181" i="33" s="1"/>
  <c r="X181" i="33" s="1"/>
  <c r="Z181" i="23" s="1"/>
  <c r="S181" i="33"/>
  <c r="G181" i="33"/>
  <c r="F181" i="33"/>
  <c r="V180" i="33"/>
  <c r="T180" i="33"/>
  <c r="U180" i="33" s="1"/>
  <c r="S180" i="33"/>
  <c r="G180" i="33"/>
  <c r="F180" i="33"/>
  <c r="V179" i="33"/>
  <c r="T179" i="33"/>
  <c r="U179" i="33" s="1"/>
  <c r="X179" i="33" s="1"/>
  <c r="Z179" i="23" s="1"/>
  <c r="S179" i="33"/>
  <c r="G179" i="33"/>
  <c r="F179" i="33"/>
  <c r="V178" i="33"/>
  <c r="U178" i="33"/>
  <c r="X178" i="33" s="1"/>
  <c r="Z178" i="23" s="1"/>
  <c r="T178" i="33"/>
  <c r="S178" i="33"/>
  <c r="G178" i="33"/>
  <c r="F178" i="33"/>
  <c r="V177" i="33"/>
  <c r="U177" i="33"/>
  <c r="X177" i="33" s="1"/>
  <c r="Z177" i="23" s="1"/>
  <c r="T177" i="33"/>
  <c r="S177" i="33"/>
  <c r="G177" i="33"/>
  <c r="F177" i="33"/>
  <c r="V176" i="33"/>
  <c r="T176" i="33"/>
  <c r="U176" i="33" s="1"/>
  <c r="S176" i="33"/>
  <c r="G176" i="33"/>
  <c r="F176" i="33"/>
  <c r="V175" i="33"/>
  <c r="V195" i="33" s="1"/>
  <c r="T175" i="33"/>
  <c r="U175" i="33" s="1"/>
  <c r="S175" i="33"/>
  <c r="G175" i="33"/>
  <c r="F175" i="33"/>
  <c r="N174" i="33"/>
  <c r="P173" i="33"/>
  <c r="N173" i="33"/>
  <c r="I173" i="33"/>
  <c r="V172" i="33"/>
  <c r="T172" i="33"/>
  <c r="U172" i="33" s="1"/>
  <c r="S172" i="33"/>
  <c r="G172" i="33"/>
  <c r="F172" i="33"/>
  <c r="V171" i="33"/>
  <c r="T171" i="33"/>
  <c r="U171" i="33" s="1"/>
  <c r="S171" i="33"/>
  <c r="G171" i="33"/>
  <c r="F171" i="33"/>
  <c r="V170" i="33"/>
  <c r="T170" i="33"/>
  <c r="U170" i="33" s="1"/>
  <c r="S170" i="33"/>
  <c r="G170" i="33"/>
  <c r="F170" i="33"/>
  <c r="V169" i="33"/>
  <c r="T169" i="33"/>
  <c r="U169" i="33" s="1"/>
  <c r="S169" i="33"/>
  <c r="G169" i="33"/>
  <c r="F169" i="33"/>
  <c r="V168" i="33"/>
  <c r="T168" i="33"/>
  <c r="U168" i="33" s="1"/>
  <c r="S168" i="33"/>
  <c r="G168" i="33"/>
  <c r="F168" i="33"/>
  <c r="V167" i="33"/>
  <c r="T167" i="33"/>
  <c r="U167" i="33" s="1"/>
  <c r="S167" i="33"/>
  <c r="G167" i="33"/>
  <c r="F167" i="33"/>
  <c r="V166" i="33"/>
  <c r="T166" i="33"/>
  <c r="U166" i="33" s="1"/>
  <c r="S166" i="33"/>
  <c r="G166" i="33"/>
  <c r="F166" i="33"/>
  <c r="V165" i="33"/>
  <c r="T165" i="33"/>
  <c r="U165" i="33" s="1"/>
  <c r="S165" i="33"/>
  <c r="G165" i="33"/>
  <c r="F165" i="33"/>
  <c r="V164" i="33"/>
  <c r="T164" i="33"/>
  <c r="U164" i="33" s="1"/>
  <c r="S164" i="33"/>
  <c r="G164" i="33"/>
  <c r="F164" i="33"/>
  <c r="V163" i="33"/>
  <c r="T163" i="33"/>
  <c r="U163" i="33" s="1"/>
  <c r="S163" i="33"/>
  <c r="G163" i="33"/>
  <c r="F163" i="33"/>
  <c r="V162" i="33"/>
  <c r="T162" i="33"/>
  <c r="U162" i="33" s="1"/>
  <c r="S162" i="33"/>
  <c r="G162" i="33"/>
  <c r="F162" i="33"/>
  <c r="V161" i="33"/>
  <c r="T161" i="33"/>
  <c r="U161" i="33" s="1"/>
  <c r="S161" i="33"/>
  <c r="G161" i="33"/>
  <c r="F161" i="33"/>
  <c r="V160" i="33"/>
  <c r="T160" i="33"/>
  <c r="U160" i="33" s="1"/>
  <c r="S160" i="33"/>
  <c r="G160" i="33"/>
  <c r="F160" i="33"/>
  <c r="V159" i="33"/>
  <c r="T159" i="33"/>
  <c r="U159" i="33" s="1"/>
  <c r="S159" i="33"/>
  <c r="G159" i="33"/>
  <c r="F159" i="33"/>
  <c r="V158" i="33"/>
  <c r="T158" i="33"/>
  <c r="U158" i="33" s="1"/>
  <c r="S158" i="33"/>
  <c r="G158" i="33"/>
  <c r="F158" i="33"/>
  <c r="V157" i="33"/>
  <c r="T157" i="33"/>
  <c r="U157" i="33" s="1"/>
  <c r="S157" i="33"/>
  <c r="G157" i="33"/>
  <c r="F157" i="33"/>
  <c r="V156" i="33"/>
  <c r="T156" i="33"/>
  <c r="U156" i="33" s="1"/>
  <c r="S156" i="33"/>
  <c r="G156" i="33"/>
  <c r="F156" i="33"/>
  <c r="V155" i="33"/>
  <c r="T155" i="33"/>
  <c r="U155" i="33" s="1"/>
  <c r="S155" i="33"/>
  <c r="G155" i="33"/>
  <c r="F155" i="33"/>
  <c r="V154" i="33"/>
  <c r="T154" i="33"/>
  <c r="U154" i="33" s="1"/>
  <c r="S154" i="33"/>
  <c r="G154" i="33"/>
  <c r="F154" i="33"/>
  <c r="V153" i="33"/>
  <c r="T153" i="33"/>
  <c r="U153" i="33" s="1"/>
  <c r="S153" i="33"/>
  <c r="G153" i="33"/>
  <c r="F153" i="33"/>
  <c r="P152" i="33"/>
  <c r="P174" i="33" s="1"/>
  <c r="N152" i="33"/>
  <c r="I152" i="33"/>
  <c r="I174" i="33" s="1"/>
  <c r="V151" i="33"/>
  <c r="T151" i="33"/>
  <c r="U151" i="33" s="1"/>
  <c r="S151" i="33"/>
  <c r="G151" i="33"/>
  <c r="F151" i="33"/>
  <c r="V150" i="33"/>
  <c r="T150" i="33"/>
  <c r="U150" i="33" s="1"/>
  <c r="X150" i="33" s="1"/>
  <c r="Z150" i="23" s="1"/>
  <c r="S150" i="33"/>
  <c r="G150" i="33"/>
  <c r="F150" i="33"/>
  <c r="V149" i="33"/>
  <c r="T149" i="33"/>
  <c r="U149" i="33" s="1"/>
  <c r="S149" i="33"/>
  <c r="G149" i="33"/>
  <c r="F149" i="33"/>
  <c r="V148" i="33"/>
  <c r="T148" i="33"/>
  <c r="U148" i="33" s="1"/>
  <c r="X148" i="33" s="1"/>
  <c r="Z148" i="23" s="1"/>
  <c r="S148" i="33"/>
  <c r="G148" i="33"/>
  <c r="F148" i="33"/>
  <c r="V147" i="33"/>
  <c r="T147" i="33"/>
  <c r="U147" i="33" s="1"/>
  <c r="S147" i="33"/>
  <c r="G147" i="33"/>
  <c r="F147" i="33"/>
  <c r="V146" i="33"/>
  <c r="T146" i="33"/>
  <c r="U146" i="33" s="1"/>
  <c r="X146" i="33" s="1"/>
  <c r="Z146" i="23" s="1"/>
  <c r="S146" i="33"/>
  <c r="G146" i="33"/>
  <c r="F146" i="33"/>
  <c r="V145" i="33"/>
  <c r="U145" i="33"/>
  <c r="X145" i="33" s="1"/>
  <c r="Z145" i="23" s="1"/>
  <c r="T145" i="33"/>
  <c r="S145" i="33"/>
  <c r="G145" i="33"/>
  <c r="F145" i="33"/>
  <c r="V144" i="33"/>
  <c r="U144" i="33"/>
  <c r="X144" i="33" s="1"/>
  <c r="Z144" i="23" s="1"/>
  <c r="T144" i="33"/>
  <c r="S144" i="33"/>
  <c r="G144" i="33"/>
  <c r="F144" i="33"/>
  <c r="V143" i="33"/>
  <c r="T143" i="33"/>
  <c r="U143" i="33" s="1"/>
  <c r="S143" i="33"/>
  <c r="G143" i="33"/>
  <c r="F143" i="33"/>
  <c r="V142" i="33"/>
  <c r="T142" i="33"/>
  <c r="U142" i="33" s="1"/>
  <c r="X142" i="33" s="1"/>
  <c r="Z142" i="23" s="1"/>
  <c r="S142" i="33"/>
  <c r="G142" i="33"/>
  <c r="F142" i="33"/>
  <c r="W141" i="33"/>
  <c r="V141" i="33"/>
  <c r="U141" i="33"/>
  <c r="X141" i="33" s="1"/>
  <c r="Z141" i="23" s="1"/>
  <c r="T141" i="33"/>
  <c r="S141" i="33"/>
  <c r="G141" i="33"/>
  <c r="F141" i="33"/>
  <c r="V140" i="33"/>
  <c r="U140" i="33"/>
  <c r="Y140" i="33" s="1"/>
  <c r="AA140" i="23" s="1"/>
  <c r="T140" i="33"/>
  <c r="S140" i="33"/>
  <c r="G140" i="33"/>
  <c r="F140" i="33"/>
  <c r="V139" i="33"/>
  <c r="T139" i="33"/>
  <c r="U139" i="33" s="1"/>
  <c r="S139" i="33"/>
  <c r="G139" i="33"/>
  <c r="F139" i="33"/>
  <c r="V138" i="33"/>
  <c r="T138" i="33"/>
  <c r="U138" i="33" s="1"/>
  <c r="Y138" i="33" s="1"/>
  <c r="AA138" i="23" s="1"/>
  <c r="S138" i="33"/>
  <c r="G138" i="33"/>
  <c r="F138" i="33"/>
  <c r="V137" i="33"/>
  <c r="T137" i="33"/>
  <c r="U137" i="33" s="1"/>
  <c r="S137" i="33"/>
  <c r="G137" i="33"/>
  <c r="F137" i="33"/>
  <c r="V136" i="33"/>
  <c r="T136" i="33"/>
  <c r="U136" i="33" s="1"/>
  <c r="Y136" i="33" s="1"/>
  <c r="AA136" i="23" s="1"/>
  <c r="S136" i="33"/>
  <c r="G136" i="33"/>
  <c r="F136" i="33"/>
  <c r="V135" i="33"/>
  <c r="U135" i="33"/>
  <c r="X135" i="33" s="1"/>
  <c r="Z135" i="23" s="1"/>
  <c r="T135" i="33"/>
  <c r="S135" i="33"/>
  <c r="G135" i="33"/>
  <c r="F135" i="33"/>
  <c r="V134" i="33"/>
  <c r="T134" i="33"/>
  <c r="U134" i="33" s="1"/>
  <c r="Y134" i="33" s="1"/>
  <c r="AA134" i="23" s="1"/>
  <c r="S134" i="33"/>
  <c r="G134" i="33"/>
  <c r="F134" i="33"/>
  <c r="W133" i="33"/>
  <c r="V133" i="33"/>
  <c r="U133" i="33"/>
  <c r="X133" i="33" s="1"/>
  <c r="Z133" i="23" s="1"/>
  <c r="T133" i="33"/>
  <c r="S133" i="33"/>
  <c r="G133" i="33"/>
  <c r="F133" i="33"/>
  <c r="V132" i="33"/>
  <c r="V152" i="33" s="1"/>
  <c r="U132" i="33"/>
  <c r="Y132" i="33" s="1"/>
  <c r="AA132" i="23" s="1"/>
  <c r="T132" i="33"/>
  <c r="S132" i="33"/>
  <c r="G132" i="33"/>
  <c r="F132" i="33"/>
  <c r="P130" i="33"/>
  <c r="N130" i="33"/>
  <c r="I130" i="33"/>
  <c r="V129" i="33"/>
  <c r="T129" i="33"/>
  <c r="U129" i="33" s="1"/>
  <c r="S129" i="33"/>
  <c r="G129" i="33"/>
  <c r="F129" i="33"/>
  <c r="V128" i="33"/>
  <c r="T128" i="33"/>
  <c r="U128" i="33" s="1"/>
  <c r="X128" i="33" s="1"/>
  <c r="Z128" i="23" s="1"/>
  <c r="S128" i="33"/>
  <c r="G128" i="33"/>
  <c r="F128" i="33"/>
  <c r="V127" i="33"/>
  <c r="T127" i="33"/>
  <c r="U127" i="33" s="1"/>
  <c r="S127" i="33"/>
  <c r="G127" i="33"/>
  <c r="F127" i="33"/>
  <c r="V126" i="33"/>
  <c r="T126" i="33"/>
  <c r="U126" i="33" s="1"/>
  <c r="X126" i="33" s="1"/>
  <c r="Z126" i="23" s="1"/>
  <c r="S126" i="33"/>
  <c r="G126" i="33"/>
  <c r="F126" i="33"/>
  <c r="V125" i="33"/>
  <c r="T125" i="33"/>
  <c r="U125" i="33" s="1"/>
  <c r="S125" i="33"/>
  <c r="G125" i="33"/>
  <c r="F125" i="33"/>
  <c r="V124" i="33"/>
  <c r="T124" i="33"/>
  <c r="U124" i="33" s="1"/>
  <c r="X124" i="33" s="1"/>
  <c r="Z124" i="23" s="1"/>
  <c r="S124" i="33"/>
  <c r="G124" i="33"/>
  <c r="F124" i="33"/>
  <c r="V123" i="33"/>
  <c r="T123" i="33"/>
  <c r="U123" i="33" s="1"/>
  <c r="S123" i="33"/>
  <c r="G123" i="33"/>
  <c r="F123" i="33"/>
  <c r="V122" i="33"/>
  <c r="T122" i="33"/>
  <c r="U122" i="33" s="1"/>
  <c r="X122" i="33" s="1"/>
  <c r="Z122" i="23" s="1"/>
  <c r="S122" i="33"/>
  <c r="G122" i="33"/>
  <c r="F122" i="33"/>
  <c r="V121" i="33"/>
  <c r="T121" i="33"/>
  <c r="U121" i="33" s="1"/>
  <c r="S121" i="33"/>
  <c r="G121" i="33"/>
  <c r="F121" i="33"/>
  <c r="V120" i="33"/>
  <c r="T120" i="33"/>
  <c r="U120" i="33" s="1"/>
  <c r="X120" i="33" s="1"/>
  <c r="Z120" i="23" s="1"/>
  <c r="S120" i="33"/>
  <c r="G120" i="33"/>
  <c r="F120" i="33"/>
  <c r="V119" i="33"/>
  <c r="T119" i="33"/>
  <c r="U119" i="33" s="1"/>
  <c r="S119" i="33"/>
  <c r="G119" i="33"/>
  <c r="F119" i="33"/>
  <c r="V118" i="33"/>
  <c r="T118" i="33"/>
  <c r="U118" i="33" s="1"/>
  <c r="X118" i="33" s="1"/>
  <c r="Z118" i="23" s="1"/>
  <c r="S118" i="33"/>
  <c r="G118" i="33"/>
  <c r="F118" i="33"/>
  <c r="V117" i="33"/>
  <c r="T117" i="33"/>
  <c r="U117" i="33" s="1"/>
  <c r="S117" i="33"/>
  <c r="G117" i="33"/>
  <c r="F117" i="33"/>
  <c r="V116" i="33"/>
  <c r="T116" i="33"/>
  <c r="U116" i="33" s="1"/>
  <c r="X116" i="33" s="1"/>
  <c r="Z116" i="23" s="1"/>
  <c r="S116" i="33"/>
  <c r="G116" i="33"/>
  <c r="F116" i="33"/>
  <c r="V115" i="33"/>
  <c r="T115" i="33"/>
  <c r="U115" i="33" s="1"/>
  <c r="S115" i="33"/>
  <c r="G115" i="33"/>
  <c r="F115" i="33"/>
  <c r="V114" i="33"/>
  <c r="T114" i="33"/>
  <c r="U114" i="33" s="1"/>
  <c r="X114" i="33" s="1"/>
  <c r="Z114" i="23" s="1"/>
  <c r="S114" i="33"/>
  <c r="G114" i="33"/>
  <c r="F114" i="33"/>
  <c r="V113" i="33"/>
  <c r="T113" i="33"/>
  <c r="U113" i="33" s="1"/>
  <c r="S113" i="33"/>
  <c r="G113" i="33"/>
  <c r="F113" i="33"/>
  <c r="V112" i="33"/>
  <c r="T112" i="33"/>
  <c r="U112" i="33" s="1"/>
  <c r="X112" i="33" s="1"/>
  <c r="Z112" i="23" s="1"/>
  <c r="S112" i="33"/>
  <c r="G112" i="33"/>
  <c r="F112" i="33"/>
  <c r="V111" i="33"/>
  <c r="T111" i="33"/>
  <c r="U111" i="33" s="1"/>
  <c r="S111" i="33"/>
  <c r="G111" i="33"/>
  <c r="F111" i="33"/>
  <c r="V110" i="33"/>
  <c r="T110" i="33"/>
  <c r="U110" i="33" s="1"/>
  <c r="X110" i="33" s="1"/>
  <c r="Z110" i="23" s="1"/>
  <c r="S110" i="33"/>
  <c r="G110" i="33"/>
  <c r="F110" i="33"/>
  <c r="P109" i="33"/>
  <c r="N109" i="33"/>
  <c r="N131" i="33" s="1"/>
  <c r="I109" i="33"/>
  <c r="I131" i="33" s="1"/>
  <c r="V108" i="33"/>
  <c r="T108" i="33"/>
  <c r="U108" i="33" s="1"/>
  <c r="S108" i="33"/>
  <c r="G108" i="33"/>
  <c r="F108" i="33"/>
  <c r="V107" i="33"/>
  <c r="T107" i="33"/>
  <c r="U107" i="33" s="1"/>
  <c r="Y107" i="33" s="1"/>
  <c r="AA107" i="23" s="1"/>
  <c r="S107" i="33"/>
  <c r="G107" i="33"/>
  <c r="F107" i="33"/>
  <c r="V106" i="33"/>
  <c r="U106" i="33"/>
  <c r="X106" i="33" s="1"/>
  <c r="Z106" i="23" s="1"/>
  <c r="T106" i="33"/>
  <c r="S106" i="33"/>
  <c r="G106" i="33"/>
  <c r="F106" i="33"/>
  <c r="V105" i="33"/>
  <c r="U105" i="33"/>
  <c r="Y105" i="33" s="1"/>
  <c r="AA105" i="23" s="1"/>
  <c r="T105" i="33"/>
  <c r="S105" i="33"/>
  <c r="G105" i="33"/>
  <c r="F105" i="33"/>
  <c r="V104" i="33"/>
  <c r="T104" i="33"/>
  <c r="U104" i="33" s="1"/>
  <c r="S104" i="33"/>
  <c r="G104" i="33"/>
  <c r="F104" i="33"/>
  <c r="Y103" i="33"/>
  <c r="AA103" i="23" s="1"/>
  <c r="V103" i="33"/>
  <c r="U103" i="33"/>
  <c r="T103" i="33"/>
  <c r="S103" i="33"/>
  <c r="G103" i="33"/>
  <c r="F103" i="33"/>
  <c r="V102" i="33"/>
  <c r="T102" i="33"/>
  <c r="U102" i="33" s="1"/>
  <c r="S102" i="33"/>
  <c r="G102" i="33"/>
  <c r="F102" i="33"/>
  <c r="V101" i="33"/>
  <c r="T101" i="33"/>
  <c r="U101" i="33" s="1"/>
  <c r="Y101" i="33" s="1"/>
  <c r="AA101" i="23" s="1"/>
  <c r="S101" i="33"/>
  <c r="G101" i="33"/>
  <c r="F101" i="33"/>
  <c r="V100" i="33"/>
  <c r="T100" i="33"/>
  <c r="U100" i="33" s="1"/>
  <c r="S100" i="33"/>
  <c r="G100" i="33"/>
  <c r="F100" i="33"/>
  <c r="V99" i="33"/>
  <c r="T99" i="33"/>
  <c r="U99" i="33" s="1"/>
  <c r="S99" i="33"/>
  <c r="G99" i="33"/>
  <c r="F99" i="33"/>
  <c r="V98" i="33"/>
  <c r="U98" i="33"/>
  <c r="X98" i="33" s="1"/>
  <c r="Z98" i="23" s="1"/>
  <c r="T98" i="33"/>
  <c r="S98" i="33"/>
  <c r="G98" i="33"/>
  <c r="F98" i="33"/>
  <c r="V97" i="33"/>
  <c r="T97" i="33"/>
  <c r="U97" i="33" s="1"/>
  <c r="S97" i="33"/>
  <c r="G97" i="33"/>
  <c r="F97" i="33"/>
  <c r="Y96" i="33"/>
  <c r="AA96" i="23" s="1"/>
  <c r="V96" i="33"/>
  <c r="U96" i="33"/>
  <c r="X96" i="33" s="1"/>
  <c r="Z96" i="23" s="1"/>
  <c r="T96" i="33"/>
  <c r="S96" i="33"/>
  <c r="G96" i="33"/>
  <c r="F96" i="33"/>
  <c r="V95" i="33"/>
  <c r="T95" i="33"/>
  <c r="U95" i="33" s="1"/>
  <c r="S95" i="33"/>
  <c r="G95" i="33"/>
  <c r="F95" i="33"/>
  <c r="V94" i="33"/>
  <c r="T94" i="33"/>
  <c r="U94" i="33" s="1"/>
  <c r="S94" i="33"/>
  <c r="G94" i="33"/>
  <c r="F94" i="33"/>
  <c r="V93" i="33"/>
  <c r="T93" i="33"/>
  <c r="U93" i="33" s="1"/>
  <c r="S93" i="33"/>
  <c r="G93" i="33"/>
  <c r="F93" i="33"/>
  <c r="V92" i="33"/>
  <c r="U92" i="33"/>
  <c r="X92" i="33" s="1"/>
  <c r="Z92" i="23" s="1"/>
  <c r="T92" i="33"/>
  <c r="S92" i="33"/>
  <c r="G92" i="33"/>
  <c r="F92" i="33"/>
  <c r="V91" i="33"/>
  <c r="T91" i="33"/>
  <c r="U91" i="33" s="1"/>
  <c r="S91" i="33"/>
  <c r="G91" i="33"/>
  <c r="F91" i="33"/>
  <c r="V90" i="33"/>
  <c r="T90" i="33"/>
  <c r="U90" i="33" s="1"/>
  <c r="X90" i="33" s="1"/>
  <c r="Z90" i="23" s="1"/>
  <c r="S90" i="33"/>
  <c r="G90" i="33"/>
  <c r="F90" i="33"/>
  <c r="V89" i="33"/>
  <c r="V109" i="33" s="1"/>
  <c r="T89" i="33"/>
  <c r="U89" i="33" s="1"/>
  <c r="W89" i="33" s="1"/>
  <c r="S89" i="33"/>
  <c r="G89" i="33"/>
  <c r="F89" i="33"/>
  <c r="P87" i="33"/>
  <c r="N87" i="33"/>
  <c r="I87" i="33"/>
  <c r="V86" i="33"/>
  <c r="T86" i="33"/>
  <c r="U86" i="33" s="1"/>
  <c r="S86" i="33"/>
  <c r="G86" i="33"/>
  <c r="F86" i="33"/>
  <c r="V85" i="33"/>
  <c r="T85" i="33"/>
  <c r="U85" i="33" s="1"/>
  <c r="X85" i="33" s="1"/>
  <c r="Z85" i="23" s="1"/>
  <c r="S85" i="33"/>
  <c r="G85" i="33"/>
  <c r="F85" i="33"/>
  <c r="V84" i="33"/>
  <c r="T84" i="33"/>
  <c r="U84" i="33" s="1"/>
  <c r="X84" i="33" s="1"/>
  <c r="Z84" i="23" s="1"/>
  <c r="S84" i="33"/>
  <c r="G84" i="33"/>
  <c r="F84" i="33"/>
  <c r="V83" i="33"/>
  <c r="T83" i="33"/>
  <c r="U83" i="33" s="1"/>
  <c r="X83" i="33" s="1"/>
  <c r="Z83" i="23" s="1"/>
  <c r="S83" i="33"/>
  <c r="G83" i="33"/>
  <c r="F83" i="33"/>
  <c r="V82" i="33"/>
  <c r="T82" i="33"/>
  <c r="U82" i="33" s="1"/>
  <c r="X82" i="33" s="1"/>
  <c r="Z82" i="23" s="1"/>
  <c r="S82" i="33"/>
  <c r="G82" i="33"/>
  <c r="F82" i="33"/>
  <c r="X81" i="33"/>
  <c r="Z81" i="23" s="1"/>
  <c r="V81" i="33"/>
  <c r="T81" i="33"/>
  <c r="U81" i="33" s="1"/>
  <c r="S81" i="33"/>
  <c r="G81" i="33"/>
  <c r="F81" i="33"/>
  <c r="X80" i="33"/>
  <c r="Z80" i="23" s="1"/>
  <c r="V80" i="33"/>
  <c r="T80" i="33"/>
  <c r="U80" i="33" s="1"/>
  <c r="S80" i="33"/>
  <c r="G80" i="33"/>
  <c r="F80" i="33"/>
  <c r="V79" i="33"/>
  <c r="T79" i="33"/>
  <c r="U79" i="33" s="1"/>
  <c r="X79" i="33" s="1"/>
  <c r="Z79" i="23" s="1"/>
  <c r="S79" i="33"/>
  <c r="G79" i="33"/>
  <c r="F79" i="33"/>
  <c r="V78" i="33"/>
  <c r="T78" i="33"/>
  <c r="U78" i="33" s="1"/>
  <c r="S78" i="33"/>
  <c r="G78" i="33"/>
  <c r="F78" i="33"/>
  <c r="X77" i="33"/>
  <c r="Z77" i="23" s="1"/>
  <c r="V77" i="33"/>
  <c r="T77" i="33"/>
  <c r="U77" i="33" s="1"/>
  <c r="S77" i="33"/>
  <c r="G77" i="33"/>
  <c r="F77" i="33"/>
  <c r="X76" i="33"/>
  <c r="Z76" i="23" s="1"/>
  <c r="V76" i="33"/>
  <c r="T76" i="33"/>
  <c r="U76" i="33" s="1"/>
  <c r="S76" i="33"/>
  <c r="G76" i="33"/>
  <c r="F76" i="33"/>
  <c r="V75" i="33"/>
  <c r="T75" i="33"/>
  <c r="U75" i="33" s="1"/>
  <c r="X75" i="33" s="1"/>
  <c r="Z75" i="23" s="1"/>
  <c r="S75" i="33"/>
  <c r="G75" i="33"/>
  <c r="F75" i="33"/>
  <c r="V74" i="33"/>
  <c r="T74" i="33"/>
  <c r="U74" i="33" s="1"/>
  <c r="X74" i="33" s="1"/>
  <c r="Z74" i="23" s="1"/>
  <c r="S74" i="33"/>
  <c r="G74" i="33"/>
  <c r="F74" i="33"/>
  <c r="V73" i="33"/>
  <c r="T73" i="33"/>
  <c r="U73" i="33" s="1"/>
  <c r="X73" i="33" s="1"/>
  <c r="Z73" i="23" s="1"/>
  <c r="S73" i="33"/>
  <c r="G73" i="33"/>
  <c r="F73" i="33"/>
  <c r="V72" i="33"/>
  <c r="T72" i="33"/>
  <c r="U72" i="33" s="1"/>
  <c r="X72" i="33" s="1"/>
  <c r="Z72" i="23" s="1"/>
  <c r="S72" i="33"/>
  <c r="G72" i="33"/>
  <c r="F72" i="33"/>
  <c r="V71" i="33"/>
  <c r="T71" i="33"/>
  <c r="U71" i="33" s="1"/>
  <c r="X71" i="33" s="1"/>
  <c r="Z71" i="23" s="1"/>
  <c r="S71" i="33"/>
  <c r="G71" i="33"/>
  <c r="F71" i="33"/>
  <c r="V70" i="33"/>
  <c r="T70" i="33"/>
  <c r="U70" i="33" s="1"/>
  <c r="S70" i="33"/>
  <c r="G70" i="33"/>
  <c r="F70" i="33"/>
  <c r="X69" i="33"/>
  <c r="Z69" i="23" s="1"/>
  <c r="V69" i="33"/>
  <c r="T69" i="33"/>
  <c r="U69" i="33" s="1"/>
  <c r="S69" i="33"/>
  <c r="G69" i="33"/>
  <c r="F69" i="33"/>
  <c r="X68" i="33"/>
  <c r="Z68" i="23" s="1"/>
  <c r="V68" i="33"/>
  <c r="T68" i="33"/>
  <c r="U68" i="33" s="1"/>
  <c r="S68" i="33"/>
  <c r="G68" i="33"/>
  <c r="F68" i="33"/>
  <c r="V67" i="33"/>
  <c r="T67" i="33"/>
  <c r="U67" i="33" s="1"/>
  <c r="X67" i="33" s="1"/>
  <c r="Z67" i="23" s="1"/>
  <c r="S67" i="33"/>
  <c r="G67" i="33"/>
  <c r="F67" i="33"/>
  <c r="P66" i="33"/>
  <c r="P88" i="33" s="1"/>
  <c r="N66" i="33"/>
  <c r="N88" i="33" s="1"/>
  <c r="I66" i="33"/>
  <c r="I88" i="33" s="1"/>
  <c r="V65" i="33"/>
  <c r="U65" i="33"/>
  <c r="X65" i="33" s="1"/>
  <c r="Z65" i="23" s="1"/>
  <c r="T65" i="33"/>
  <c r="S65" i="33"/>
  <c r="G65" i="33"/>
  <c r="F65" i="33"/>
  <c r="V64" i="33"/>
  <c r="T64" i="33"/>
  <c r="U64" i="33" s="1"/>
  <c r="S64" i="33"/>
  <c r="G64" i="33"/>
  <c r="F64" i="33"/>
  <c r="W63" i="33"/>
  <c r="V63" i="33"/>
  <c r="U63" i="33"/>
  <c r="X63" i="33" s="1"/>
  <c r="Z63" i="23" s="1"/>
  <c r="T63" i="33"/>
  <c r="S63" i="33"/>
  <c r="G63" i="33"/>
  <c r="F63" i="33"/>
  <c r="V62" i="33"/>
  <c r="T62" i="33"/>
  <c r="U62" i="33" s="1"/>
  <c r="S62" i="33"/>
  <c r="G62" i="33"/>
  <c r="F62" i="33"/>
  <c r="V61" i="33"/>
  <c r="T61" i="33"/>
  <c r="U61" i="33" s="1"/>
  <c r="S61" i="33"/>
  <c r="G61" i="33"/>
  <c r="F61" i="33"/>
  <c r="V60" i="33"/>
  <c r="T60" i="33"/>
  <c r="U60" i="33" s="1"/>
  <c r="S60" i="33"/>
  <c r="G60" i="33"/>
  <c r="F60" i="33"/>
  <c r="V59" i="33"/>
  <c r="U59" i="33"/>
  <c r="X59" i="33" s="1"/>
  <c r="Z59" i="23" s="1"/>
  <c r="T59" i="33"/>
  <c r="S59" i="33"/>
  <c r="G59" i="33"/>
  <c r="F59" i="33"/>
  <c r="V58" i="33"/>
  <c r="T58" i="33"/>
  <c r="U58" i="33" s="1"/>
  <c r="S58" i="33"/>
  <c r="G58" i="33"/>
  <c r="F58" i="33"/>
  <c r="W57" i="33"/>
  <c r="V57" i="33"/>
  <c r="U57" i="33"/>
  <c r="X57" i="33" s="1"/>
  <c r="Z57" i="23" s="1"/>
  <c r="T57" i="33"/>
  <c r="S57" i="33"/>
  <c r="G57" i="33"/>
  <c r="F57" i="33"/>
  <c r="V56" i="33"/>
  <c r="T56" i="33"/>
  <c r="U56" i="33" s="1"/>
  <c r="S56" i="33"/>
  <c r="G56" i="33"/>
  <c r="F56" i="33"/>
  <c r="V55" i="33"/>
  <c r="T55" i="33"/>
  <c r="U55" i="33" s="1"/>
  <c r="S55" i="33"/>
  <c r="G55" i="33"/>
  <c r="F55" i="33"/>
  <c r="V54" i="33"/>
  <c r="T54" i="33"/>
  <c r="U54" i="33" s="1"/>
  <c r="S54" i="33"/>
  <c r="G54" i="33"/>
  <c r="V53" i="33"/>
  <c r="T53" i="33"/>
  <c r="U53" i="33" s="1"/>
  <c r="X53" i="33" s="1"/>
  <c r="Z53" i="23" s="1"/>
  <c r="S53" i="33"/>
  <c r="G53" i="33"/>
  <c r="F53" i="33"/>
  <c r="V52" i="33"/>
  <c r="T52" i="33"/>
  <c r="U52" i="33" s="1"/>
  <c r="X52" i="33" s="1"/>
  <c r="Z52" i="23" s="1"/>
  <c r="S52" i="33"/>
  <c r="G52" i="33"/>
  <c r="F52" i="33"/>
  <c r="X51" i="33"/>
  <c r="Z51" i="23" s="1"/>
  <c r="V51" i="33"/>
  <c r="T51" i="33"/>
  <c r="U51" i="33" s="1"/>
  <c r="S51" i="33"/>
  <c r="G51" i="33"/>
  <c r="F51" i="33"/>
  <c r="X50" i="33"/>
  <c r="Z50" i="23" s="1"/>
  <c r="V50" i="33"/>
  <c r="T50" i="33"/>
  <c r="U50" i="33" s="1"/>
  <c r="S50" i="33"/>
  <c r="G50" i="33"/>
  <c r="F50" i="33"/>
  <c r="V49" i="33"/>
  <c r="T49" i="33"/>
  <c r="U49" i="33" s="1"/>
  <c r="X49" i="33" s="1"/>
  <c r="Z49" i="23" s="1"/>
  <c r="S49" i="33"/>
  <c r="G49" i="33"/>
  <c r="F49" i="33"/>
  <c r="V48" i="33"/>
  <c r="T48" i="33"/>
  <c r="U48" i="33" s="1"/>
  <c r="S48" i="33"/>
  <c r="G48" i="33"/>
  <c r="F48" i="33"/>
  <c r="V47" i="33"/>
  <c r="T47" i="33"/>
  <c r="U47" i="33" s="1"/>
  <c r="X47" i="33" s="1"/>
  <c r="Z47" i="23" s="1"/>
  <c r="S47" i="33"/>
  <c r="G47" i="33"/>
  <c r="F47" i="33"/>
  <c r="V46" i="33"/>
  <c r="V66" i="33" s="1"/>
  <c r="T46" i="33"/>
  <c r="U46" i="33" s="1"/>
  <c r="X46" i="33" s="1"/>
  <c r="Z46" i="23" s="1"/>
  <c r="S46" i="33"/>
  <c r="G46" i="33"/>
  <c r="F46" i="33"/>
  <c r="P44" i="33"/>
  <c r="N44" i="33"/>
  <c r="I44" i="33"/>
  <c r="V43" i="33"/>
  <c r="U43" i="33"/>
  <c r="X43" i="33" s="1"/>
  <c r="Z43" i="23" s="1"/>
  <c r="T43" i="33"/>
  <c r="S43" i="33"/>
  <c r="G43" i="33"/>
  <c r="F43" i="33"/>
  <c r="V42" i="33"/>
  <c r="T42" i="33"/>
  <c r="U42" i="33" s="1"/>
  <c r="S42" i="33"/>
  <c r="G42" i="33"/>
  <c r="F42" i="33"/>
  <c r="Y41" i="33"/>
  <c r="AA41" i="23" s="1"/>
  <c r="V41" i="33"/>
  <c r="U41" i="33"/>
  <c r="X41" i="33" s="1"/>
  <c r="Z41" i="23" s="1"/>
  <c r="T41" i="33"/>
  <c r="S41" i="33"/>
  <c r="G41" i="33"/>
  <c r="F41" i="33"/>
  <c r="V40" i="33"/>
  <c r="T40" i="33"/>
  <c r="U40" i="33" s="1"/>
  <c r="S40" i="33"/>
  <c r="G40" i="33"/>
  <c r="F40" i="33"/>
  <c r="V39" i="33"/>
  <c r="T39" i="33"/>
  <c r="U39" i="33" s="1"/>
  <c r="S39" i="33"/>
  <c r="G39" i="33"/>
  <c r="F39" i="33"/>
  <c r="V38" i="33"/>
  <c r="T38" i="33"/>
  <c r="U38" i="33" s="1"/>
  <c r="S38" i="33"/>
  <c r="G38" i="33"/>
  <c r="F38" i="33"/>
  <c r="V37" i="33"/>
  <c r="U37" i="33"/>
  <c r="X37" i="33" s="1"/>
  <c r="Z37" i="23" s="1"/>
  <c r="T37" i="33"/>
  <c r="S37" i="33"/>
  <c r="G37" i="33"/>
  <c r="F37" i="33"/>
  <c r="V36" i="33"/>
  <c r="U36" i="33"/>
  <c r="X36" i="33" s="1"/>
  <c r="Z36" i="23" s="1"/>
  <c r="T36" i="33"/>
  <c r="S36" i="33"/>
  <c r="G36" i="33"/>
  <c r="F36" i="33"/>
  <c r="V35" i="33"/>
  <c r="U35" i="33"/>
  <c r="X35" i="33" s="1"/>
  <c r="Z35" i="23" s="1"/>
  <c r="T35" i="33"/>
  <c r="S35" i="33"/>
  <c r="G35" i="33"/>
  <c r="F35" i="33"/>
  <c r="V34" i="33"/>
  <c r="U34" i="33"/>
  <c r="X34" i="33" s="1"/>
  <c r="Z34" i="23" s="1"/>
  <c r="T34" i="33"/>
  <c r="S34" i="33"/>
  <c r="G34" i="33"/>
  <c r="F34" i="33"/>
  <c r="V33" i="33"/>
  <c r="U33" i="33"/>
  <c r="X33" i="33" s="1"/>
  <c r="Z33" i="23" s="1"/>
  <c r="T33" i="33"/>
  <c r="S33" i="33"/>
  <c r="G33" i="33"/>
  <c r="F33" i="33"/>
  <c r="V32" i="33"/>
  <c r="U32" i="33"/>
  <c r="X32" i="33" s="1"/>
  <c r="Z32" i="23" s="1"/>
  <c r="T32" i="33"/>
  <c r="S32" i="33"/>
  <c r="G32" i="33"/>
  <c r="F32" i="33"/>
  <c r="V31" i="33"/>
  <c r="U31" i="33"/>
  <c r="X31" i="33" s="1"/>
  <c r="Z31" i="23" s="1"/>
  <c r="T31" i="33"/>
  <c r="S31" i="33"/>
  <c r="G31" i="33"/>
  <c r="F31" i="33"/>
  <c r="V30" i="33"/>
  <c r="U30" i="33"/>
  <c r="X30" i="33" s="1"/>
  <c r="Z30" i="23" s="1"/>
  <c r="T30" i="33"/>
  <c r="S30" i="33"/>
  <c r="G30" i="33"/>
  <c r="F30" i="33"/>
  <c r="V29" i="33"/>
  <c r="U29" i="33"/>
  <c r="X29" i="33" s="1"/>
  <c r="Z29" i="23" s="1"/>
  <c r="T29" i="33"/>
  <c r="S29" i="33"/>
  <c r="G29" i="33"/>
  <c r="F29" i="33"/>
  <c r="V28" i="33"/>
  <c r="U28" i="33"/>
  <c r="X28" i="33" s="1"/>
  <c r="Z28" i="23" s="1"/>
  <c r="T28" i="33"/>
  <c r="S28" i="33"/>
  <c r="G28" i="33"/>
  <c r="F28" i="33"/>
  <c r="V27" i="33"/>
  <c r="U27" i="33"/>
  <c r="X27" i="33" s="1"/>
  <c r="Z27" i="23" s="1"/>
  <c r="T27" i="33"/>
  <c r="S27" i="33"/>
  <c r="G27" i="33"/>
  <c r="F27" i="33"/>
  <c r="V26" i="33"/>
  <c r="U26" i="33"/>
  <c r="X26" i="33" s="1"/>
  <c r="Z26" i="23" s="1"/>
  <c r="T26" i="33"/>
  <c r="S26" i="33"/>
  <c r="G26" i="33"/>
  <c r="F26" i="33"/>
  <c r="V25" i="33"/>
  <c r="U25" i="33"/>
  <c r="X25" i="33" s="1"/>
  <c r="Z25" i="23" s="1"/>
  <c r="T25" i="33"/>
  <c r="S25" i="33"/>
  <c r="G25" i="33"/>
  <c r="F25" i="33"/>
  <c r="V24" i="33"/>
  <c r="T24" i="33"/>
  <c r="U24" i="33" s="1"/>
  <c r="X24" i="33" s="1"/>
  <c r="S24" i="33"/>
  <c r="P23" i="33"/>
  <c r="P45" i="33" s="1"/>
  <c r="N23" i="33"/>
  <c r="I23" i="33"/>
  <c r="V22" i="33"/>
  <c r="T22" i="33"/>
  <c r="U22" i="33" s="1"/>
  <c r="X22" i="33" s="1"/>
  <c r="Z22" i="23" s="1"/>
  <c r="S22" i="33"/>
  <c r="G22" i="33"/>
  <c r="F22" i="33"/>
  <c r="V21" i="33"/>
  <c r="T21" i="33"/>
  <c r="U21" i="33" s="1"/>
  <c r="X21" i="33" s="1"/>
  <c r="Z21" i="23" s="1"/>
  <c r="S21" i="33"/>
  <c r="G21" i="33"/>
  <c r="F21" i="33"/>
  <c r="V20" i="33"/>
  <c r="T20" i="33"/>
  <c r="U20" i="33" s="1"/>
  <c r="S20" i="33"/>
  <c r="G20" i="33"/>
  <c r="F20" i="33"/>
  <c r="V19" i="33"/>
  <c r="T19" i="33"/>
  <c r="U19" i="33" s="1"/>
  <c r="S19" i="33"/>
  <c r="G19" i="33"/>
  <c r="F19" i="33"/>
  <c r="X18" i="33"/>
  <c r="Z18" i="23" s="1"/>
  <c r="V18" i="33"/>
  <c r="T18" i="33"/>
  <c r="U18" i="33" s="1"/>
  <c r="S18" i="33"/>
  <c r="G18" i="33"/>
  <c r="F18" i="33"/>
  <c r="X17" i="33"/>
  <c r="Z17" i="23" s="1"/>
  <c r="V17" i="33"/>
  <c r="T17" i="33"/>
  <c r="U17" i="33" s="1"/>
  <c r="S17" i="33"/>
  <c r="G17" i="33"/>
  <c r="F17" i="33"/>
  <c r="V16" i="33"/>
  <c r="T16" i="33"/>
  <c r="U16" i="33" s="1"/>
  <c r="S16" i="33"/>
  <c r="G16" i="33"/>
  <c r="F16" i="33"/>
  <c r="V15" i="33"/>
  <c r="T15" i="33"/>
  <c r="U15" i="33" s="1"/>
  <c r="X15" i="33" s="1"/>
  <c r="Z15" i="23" s="1"/>
  <c r="S15" i="33"/>
  <c r="G15" i="33"/>
  <c r="F15" i="33"/>
  <c r="V14" i="33"/>
  <c r="T14" i="33"/>
  <c r="U14" i="33" s="1"/>
  <c r="X14" i="33" s="1"/>
  <c r="Z14" i="23" s="1"/>
  <c r="S14" i="33"/>
  <c r="G14" i="33"/>
  <c r="F14" i="33"/>
  <c r="V13" i="33"/>
  <c r="T13" i="33"/>
  <c r="U13" i="33" s="1"/>
  <c r="X13" i="33" s="1"/>
  <c r="Z13" i="23" s="1"/>
  <c r="S13" i="33"/>
  <c r="G13" i="33"/>
  <c r="F13" i="33"/>
  <c r="V12" i="33"/>
  <c r="T12" i="33"/>
  <c r="U12" i="33" s="1"/>
  <c r="X12" i="33" s="1"/>
  <c r="Z12" i="23" s="1"/>
  <c r="S12" i="33"/>
  <c r="G12" i="33"/>
  <c r="F12" i="33"/>
  <c r="V11" i="33"/>
  <c r="T11" i="33"/>
  <c r="U11" i="33" s="1"/>
  <c r="S11" i="33"/>
  <c r="G11" i="33"/>
  <c r="F11" i="33"/>
  <c r="V10" i="33"/>
  <c r="T10" i="33"/>
  <c r="U10" i="33" s="1"/>
  <c r="X10" i="33" s="1"/>
  <c r="Z10" i="23" s="1"/>
  <c r="S10" i="33"/>
  <c r="G10" i="33"/>
  <c r="F10" i="33"/>
  <c r="V9" i="33"/>
  <c r="T9" i="33"/>
  <c r="U9" i="33" s="1"/>
  <c r="X9" i="33" s="1"/>
  <c r="Z9" i="23" s="1"/>
  <c r="S9" i="33"/>
  <c r="G9" i="33"/>
  <c r="F9" i="33"/>
  <c r="V8" i="33"/>
  <c r="T8" i="33"/>
  <c r="U8" i="33" s="1"/>
  <c r="X8" i="33" s="1"/>
  <c r="Z8" i="23" s="1"/>
  <c r="S8" i="33"/>
  <c r="G8" i="33"/>
  <c r="F8" i="33"/>
  <c r="V7" i="33"/>
  <c r="T7" i="33"/>
  <c r="U7" i="33" s="1"/>
  <c r="X7" i="33" s="1"/>
  <c r="Z7" i="23" s="1"/>
  <c r="S7" i="33"/>
  <c r="G7" i="33"/>
  <c r="F7" i="33"/>
  <c r="X6" i="33"/>
  <c r="Z6" i="23" s="1"/>
  <c r="V6" i="33"/>
  <c r="T6" i="33"/>
  <c r="U6" i="33" s="1"/>
  <c r="S6" i="33"/>
  <c r="G6" i="33"/>
  <c r="F6" i="33"/>
  <c r="X5" i="33"/>
  <c r="Z5" i="23" s="1"/>
  <c r="V5" i="33"/>
  <c r="T5" i="33"/>
  <c r="U5" i="33" s="1"/>
  <c r="S5" i="33"/>
  <c r="F5" i="33"/>
  <c r="V4" i="33"/>
  <c r="T4" i="33"/>
  <c r="U4" i="33" s="1"/>
  <c r="X4" i="33" s="1"/>
  <c r="Z4" i="23" s="1"/>
  <c r="S4" i="33"/>
  <c r="F4" i="33"/>
  <c r="V3" i="33"/>
  <c r="T3" i="33"/>
  <c r="U3" i="33" s="1"/>
  <c r="X3" i="33" s="1"/>
  <c r="Z3" i="23" s="1"/>
  <c r="S3" i="33"/>
  <c r="F3" i="33"/>
  <c r="A3" i="33"/>
  <c r="A4" i="33" s="1"/>
  <c r="A5" i="33" s="1"/>
  <c r="A6" i="33" s="1"/>
  <c r="A7" i="33" s="1"/>
  <c r="A8" i="33" s="1"/>
  <c r="A9" i="33" s="1"/>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7" i="33" s="1"/>
  <c r="A128" i="33" s="1"/>
  <c r="A129" i="33" s="1"/>
  <c r="A130" i="33" s="1"/>
  <c r="A131" i="33" s="1"/>
  <c r="A132" i="33" s="1"/>
  <c r="A133" i="33" s="1"/>
  <c r="A134"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0" i="33" s="1"/>
  <c r="A161" i="33" s="1"/>
  <c r="A162" i="33" s="1"/>
  <c r="A163" i="33" s="1"/>
  <c r="A164" i="33" s="1"/>
  <c r="A165" i="33" s="1"/>
  <c r="A166" i="33" s="1"/>
  <c r="A167" i="33" s="1"/>
  <c r="A168" i="33" s="1"/>
  <c r="A169" i="33" s="1"/>
  <c r="A170" i="33" s="1"/>
  <c r="A171" i="33" s="1"/>
  <c r="A172" i="33" s="1"/>
  <c r="A173" i="33" s="1"/>
  <c r="A174" i="33" s="1"/>
  <c r="A175" i="33" s="1"/>
  <c r="A176" i="33" s="1"/>
  <c r="A177" i="33" s="1"/>
  <c r="A178" i="33" s="1"/>
  <c r="A179" i="33" s="1"/>
  <c r="A180" i="33" s="1"/>
  <c r="A181" i="33" s="1"/>
  <c r="A182" i="33" s="1"/>
  <c r="A183" i="33" s="1"/>
  <c r="A184" i="33" s="1"/>
  <c r="A185" i="33" s="1"/>
  <c r="A186" i="33" s="1"/>
  <c r="A187" i="33" s="1"/>
  <c r="A188" i="33" s="1"/>
  <c r="A189" i="33" s="1"/>
  <c r="A190" i="33" s="1"/>
  <c r="A191" i="33" s="1"/>
  <c r="A192" i="33" s="1"/>
  <c r="A193" i="33" s="1"/>
  <c r="A194" i="33" s="1"/>
  <c r="A195" i="33" s="1"/>
  <c r="A196" i="33" s="1"/>
  <c r="A197" i="33" s="1"/>
  <c r="A198" i="33" s="1"/>
  <c r="A199" i="33" s="1"/>
  <c r="A200" i="33" s="1"/>
  <c r="A201" i="33" s="1"/>
  <c r="A202" i="33" s="1"/>
  <c r="A203" i="33" s="1"/>
  <c r="A204" i="33" s="1"/>
  <c r="A205" i="33" s="1"/>
  <c r="A206" i="33" s="1"/>
  <c r="A207" i="33" s="1"/>
  <c r="A208" i="33" s="1"/>
  <c r="A209" i="33" s="1"/>
  <c r="A210" i="33" s="1"/>
  <c r="A211" i="33" s="1"/>
  <c r="A212" i="33" s="1"/>
  <c r="A213" i="33" s="1"/>
  <c r="A214" i="33" s="1"/>
  <c r="A215" i="33" s="1"/>
  <c r="A216" i="33" s="1"/>
  <c r="A217" i="33" s="1"/>
  <c r="A218" i="33" s="1"/>
  <c r="A219" i="33" s="1"/>
  <c r="A220" i="33" s="1"/>
  <c r="A221" i="33" s="1"/>
  <c r="A222" i="33" s="1"/>
  <c r="A223"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5" i="33" s="1"/>
  <c r="A246" i="33" s="1"/>
  <c r="A247" i="33" s="1"/>
  <c r="A248" i="33" s="1"/>
  <c r="A249" i="33" s="1"/>
  <c r="A250" i="33" s="1"/>
  <c r="A251" i="33" s="1"/>
  <c r="A252" i="33" s="1"/>
  <c r="A253" i="33" s="1"/>
  <c r="A254" i="33" s="1"/>
  <c r="A255" i="33" s="1"/>
  <c r="A256" i="33" s="1"/>
  <c r="A257" i="33" s="1"/>
  <c r="A258" i="33" s="1"/>
  <c r="A259" i="33" s="1"/>
  <c r="A260" i="33" s="1"/>
  <c r="A261" i="33" s="1"/>
  <c r="A262" i="33" s="1"/>
  <c r="A263" i="33" s="1"/>
  <c r="A264" i="33" s="1"/>
  <c r="A265" i="33" s="1"/>
  <c r="A266" i="33" s="1"/>
  <c r="A267" i="33" s="1"/>
  <c r="A268" i="33" s="1"/>
  <c r="A269" i="33" s="1"/>
  <c r="A270" i="33" s="1"/>
  <c r="A271" i="33" s="1"/>
  <c r="A272" i="33" s="1"/>
  <c r="A273" i="33" s="1"/>
  <c r="A274"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298" i="33" s="1"/>
  <c r="A299"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8" i="33" s="1"/>
  <c r="A319" i="33" s="1"/>
  <c r="A320" i="33" s="1"/>
  <c r="A321" i="33" s="1"/>
  <c r="A322" i="33" s="1"/>
  <c r="A323" i="33" s="1"/>
  <c r="A324" i="33" s="1"/>
  <c r="A325" i="33" s="1"/>
  <c r="A326" i="33" s="1"/>
  <c r="A327" i="33" s="1"/>
  <c r="A328" i="33" s="1"/>
  <c r="A329" i="33" s="1"/>
  <c r="A330" i="33" s="1"/>
  <c r="A331" i="33" s="1"/>
  <c r="A332" i="33" s="1"/>
  <c r="A333" i="33" s="1"/>
  <c r="A334" i="33" s="1"/>
  <c r="A335" i="33" s="1"/>
  <c r="A336" i="33" s="1"/>
  <c r="A337" i="33" s="1"/>
  <c r="A338" i="33" s="1"/>
  <c r="A339" i="33" s="1"/>
  <c r="A340" i="33" s="1"/>
  <c r="A341" i="33" s="1"/>
  <c r="A342" i="33" s="1"/>
  <c r="A343" i="33" s="1"/>
  <c r="A344" i="33" s="1"/>
  <c r="A345" i="33" s="1"/>
  <c r="A346" i="33" s="1"/>
  <c r="A347" i="33" s="1"/>
  <c r="A348" i="33" s="1"/>
  <c r="A349" i="33" s="1"/>
  <c r="A350" i="33" s="1"/>
  <c r="A351" i="33" s="1"/>
  <c r="A352" i="33" s="1"/>
  <c r="A353"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4" i="33" s="1"/>
  <c r="A385" i="33" s="1"/>
  <c r="A386" i="33" s="1"/>
  <c r="A387" i="33" s="1"/>
  <c r="A388" i="33" s="1"/>
  <c r="A389" i="33" s="1"/>
  <c r="A390" i="33" s="1"/>
  <c r="A391" i="33" s="1"/>
  <c r="A392" i="33" s="1"/>
  <c r="A393" i="33" s="1"/>
  <c r="A394" i="33" s="1"/>
  <c r="A395" i="33" s="1"/>
  <c r="A396" i="33" s="1"/>
  <c r="A397" i="33" s="1"/>
  <c r="A398" i="33" s="1"/>
  <c r="A399" i="33" s="1"/>
  <c r="A400" i="33" s="1"/>
  <c r="A401" i="33" s="1"/>
  <c r="A402" i="33" s="1"/>
  <c r="A403" i="33" s="1"/>
  <c r="A404" i="33" s="1"/>
  <c r="A405" i="33" s="1"/>
  <c r="A406" i="33" s="1"/>
  <c r="A407" i="33" s="1"/>
  <c r="A408" i="33" s="1"/>
  <c r="A409" i="33" s="1"/>
  <c r="A410" i="33" s="1"/>
  <c r="A411" i="33" s="1"/>
  <c r="A412" i="33" s="1"/>
  <c r="A413" i="33" s="1"/>
  <c r="A414" i="33" s="1"/>
  <c r="A415" i="33" s="1"/>
  <c r="A416" i="33" s="1"/>
  <c r="A417" i="33" s="1"/>
  <c r="A418" i="33" s="1"/>
  <c r="A419" i="33" s="1"/>
  <c r="A420" i="33" s="1"/>
  <c r="A421" i="33" s="1"/>
  <c r="A422" i="33" s="1"/>
  <c r="A423" i="33" s="1"/>
  <c r="A424" i="33" s="1"/>
  <c r="A425" i="33" s="1"/>
  <c r="A426" i="33" s="1"/>
  <c r="A427" i="33" s="1"/>
  <c r="A428" i="33" s="1"/>
  <c r="A429" i="33" s="1"/>
  <c r="A430" i="33" s="1"/>
  <c r="A431" i="33" s="1"/>
  <c r="A432" i="33" s="1"/>
  <c r="A433" i="33" s="1"/>
  <c r="A434" i="33" s="1"/>
  <c r="A435" i="33" s="1"/>
  <c r="A436" i="33" s="1"/>
  <c r="A437" i="33" s="1"/>
  <c r="A438" i="33" s="1"/>
  <c r="A439" i="33" s="1"/>
  <c r="A440" i="33" s="1"/>
  <c r="A441" i="33" s="1"/>
  <c r="A442" i="33" s="1"/>
  <c r="A443" i="33" s="1"/>
  <c r="A444" i="33" s="1"/>
  <c r="A445" i="33" s="1"/>
  <c r="A446"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8" i="33" s="1"/>
  <c r="A489" i="33" s="1"/>
  <c r="A490" i="33" s="1"/>
  <c r="A491" i="33" s="1"/>
  <c r="A492" i="33" s="1"/>
  <c r="A493"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4" i="33" s="1"/>
  <c r="A535" i="33" s="1"/>
  <c r="A536" i="33" s="1"/>
  <c r="A537" i="33" s="1"/>
  <c r="A538" i="33" s="1"/>
  <c r="A539" i="33" s="1"/>
  <c r="A540" i="33" s="1"/>
  <c r="A541" i="33" s="1"/>
  <c r="A542" i="33" s="1"/>
  <c r="A543" i="33" s="1"/>
  <c r="A544" i="33" s="1"/>
  <c r="A545"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 r="A584" i="33" s="1"/>
  <c r="A585" i="33" s="1"/>
  <c r="A586" i="33" s="1"/>
  <c r="A587" i="33" s="1"/>
  <c r="A588" i="33" s="1"/>
  <c r="A589" i="33" s="1"/>
  <c r="A590" i="33" s="1"/>
  <c r="A591" i="33" s="1"/>
  <c r="A592" i="33" s="1"/>
  <c r="A593" i="33" s="1"/>
  <c r="A594" i="33" s="1"/>
  <c r="A595" i="33" s="1"/>
  <c r="A596" i="33" s="1"/>
  <c r="A597" i="33" s="1"/>
  <c r="A598" i="33" s="1"/>
  <c r="A599" i="33" s="1"/>
  <c r="A600" i="33" s="1"/>
  <c r="A601" i="33" s="1"/>
  <c r="A602" i="33" s="1"/>
  <c r="A603" i="33" s="1"/>
  <c r="A604" i="33" s="1"/>
  <c r="A605" i="33" s="1"/>
  <c r="A606" i="33" s="1"/>
  <c r="A607" i="33" s="1"/>
  <c r="A608" i="33" s="1"/>
  <c r="A609" i="33" s="1"/>
  <c r="A610" i="33" s="1"/>
  <c r="A611" i="33" s="1"/>
  <c r="A612" i="33" s="1"/>
  <c r="A613" i="33" s="1"/>
  <c r="A614" i="33" s="1"/>
  <c r="A615" i="33" s="1"/>
  <c r="A616" i="33" s="1"/>
  <c r="A617" i="33" s="1"/>
  <c r="A618" i="33" s="1"/>
  <c r="A619" i="33" s="1"/>
  <c r="A620" i="33" s="1"/>
  <c r="A621" i="33" s="1"/>
  <c r="A622" i="33" s="1"/>
  <c r="A623" i="33" s="1"/>
  <c r="A624" i="33" s="1"/>
  <c r="A625" i="33" s="1"/>
  <c r="A626" i="33" s="1"/>
  <c r="A627" i="33" s="1"/>
  <c r="A628" i="33" s="1"/>
  <c r="A629" i="33" s="1"/>
  <c r="A630" i="33" s="1"/>
  <c r="A631" i="33" s="1"/>
  <c r="A632" i="33" s="1"/>
  <c r="A633" i="33" s="1"/>
  <c r="A634" i="33" s="1"/>
  <c r="A635" i="33" s="1"/>
  <c r="A636" i="33" s="1"/>
  <c r="A637" i="33" s="1"/>
  <c r="A638" i="33" s="1"/>
  <c r="A639" i="33" s="1"/>
  <c r="A640" i="33" s="1"/>
  <c r="A641" i="33" s="1"/>
  <c r="A642" i="33" s="1"/>
  <c r="A643" i="33" s="1"/>
  <c r="A644" i="33" s="1"/>
  <c r="A645" i="33" s="1"/>
  <c r="A646" i="33" s="1"/>
  <c r="A647" i="33" s="1"/>
  <c r="A648" i="33" s="1"/>
  <c r="A649" i="33" s="1"/>
  <c r="A650" i="33" s="1"/>
  <c r="A651" i="33" s="1"/>
  <c r="A652" i="33" s="1"/>
  <c r="A653" i="33" s="1"/>
  <c r="A654" i="33" s="1"/>
  <c r="A655" i="33" s="1"/>
  <c r="A656" i="33" s="1"/>
  <c r="A657" i="33" s="1"/>
  <c r="A658" i="33" s="1"/>
  <c r="A659" i="33" s="1"/>
  <c r="A660" i="33" s="1"/>
  <c r="A661" i="33" s="1"/>
  <c r="A662" i="33" s="1"/>
  <c r="A663" i="33" s="1"/>
  <c r="A664" i="33" s="1"/>
  <c r="A665" i="33" s="1"/>
  <c r="A666" i="33" s="1"/>
  <c r="A667" i="33" s="1"/>
  <c r="A668" i="33" s="1"/>
  <c r="A669" i="33" s="1"/>
  <c r="A670" i="33" s="1"/>
  <c r="A671" i="33" s="1"/>
  <c r="A672" i="33" s="1"/>
  <c r="A673" i="33" s="1"/>
  <c r="A674" i="33" s="1"/>
  <c r="A675" i="33" s="1"/>
  <c r="A676" i="33" s="1"/>
  <c r="A677" i="33" s="1"/>
  <c r="A678" i="33" s="1"/>
  <c r="A679" i="33" s="1"/>
  <c r="A680" i="33" s="1"/>
  <c r="A681" i="33" s="1"/>
  <c r="A682" i="33" s="1"/>
  <c r="A683" i="33" s="1"/>
  <c r="A684" i="33" s="1"/>
  <c r="A685" i="33" s="1"/>
  <c r="A686" i="33" s="1"/>
  <c r="A687" i="33" s="1"/>
  <c r="A688" i="33" s="1"/>
  <c r="A689" i="33" s="1"/>
  <c r="A690" i="33" s="1"/>
  <c r="A691" i="33" s="1"/>
  <c r="A692" i="33" s="1"/>
  <c r="A693" i="33" s="1"/>
  <c r="A694" i="33" s="1"/>
  <c r="A695" i="33" s="1"/>
  <c r="A696" i="33" s="1"/>
  <c r="A697" i="33" s="1"/>
  <c r="A698" i="33" s="1"/>
  <c r="A699" i="33" s="1"/>
  <c r="A700" i="33" s="1"/>
  <c r="A701" i="33" s="1"/>
  <c r="A702" i="33" s="1"/>
  <c r="A703" i="33" s="1"/>
  <c r="A704" i="33" s="1"/>
  <c r="A705" i="33" s="1"/>
  <c r="A706" i="33" s="1"/>
  <c r="A707" i="33" s="1"/>
  <c r="A708" i="33" s="1"/>
  <c r="A709" i="33" s="1"/>
  <c r="A710" i="33" s="1"/>
  <c r="A711" i="33" s="1"/>
  <c r="A712" i="33" s="1"/>
  <c r="A713" i="33" s="1"/>
  <c r="A714" i="33" s="1"/>
  <c r="A715" i="33" s="1"/>
  <c r="A716" i="33" s="1"/>
  <c r="A717" i="33" s="1"/>
  <c r="A718" i="33" s="1"/>
  <c r="A719" i="33" s="1"/>
  <c r="A720" i="33" s="1"/>
  <c r="A721" i="33" s="1"/>
  <c r="A722" i="33" s="1"/>
  <c r="A723" i="33" s="1"/>
  <c r="A724" i="33" s="1"/>
  <c r="A725" i="33" s="1"/>
  <c r="A726" i="33" s="1"/>
  <c r="A727" i="33" s="1"/>
  <c r="A728" i="33" s="1"/>
  <c r="A729" i="33" s="1"/>
  <c r="A730" i="33" s="1"/>
  <c r="A731" i="33" s="1"/>
  <c r="A732" i="33" s="1"/>
  <c r="A733" i="33" s="1"/>
  <c r="A734" i="33" s="1"/>
  <c r="A735" i="33" s="1"/>
  <c r="A736" i="33" s="1"/>
  <c r="A737" i="33" s="1"/>
  <c r="A738" i="33" s="1"/>
  <c r="A739" i="33" s="1"/>
  <c r="A740" i="33" s="1"/>
  <c r="A741" i="33" s="1"/>
  <c r="A742" i="33" s="1"/>
  <c r="A743" i="33" s="1"/>
  <c r="A744" i="33" s="1"/>
  <c r="A745" i="33" s="1"/>
  <c r="A746" i="33" s="1"/>
  <c r="A747" i="33" s="1"/>
  <c r="A748" i="33" s="1"/>
  <c r="A749" i="33" s="1"/>
  <c r="A750" i="33" s="1"/>
  <c r="A751" i="33" s="1"/>
  <c r="A752" i="33" s="1"/>
  <c r="A753" i="33" s="1"/>
  <c r="A754" i="33" s="1"/>
  <c r="A755" i="33" s="1"/>
  <c r="A756" i="33" s="1"/>
  <c r="A757" i="33" s="1"/>
  <c r="A758" i="33" s="1"/>
  <c r="A759" i="33" s="1"/>
  <c r="A760" i="33" s="1"/>
  <c r="A761" i="33" s="1"/>
  <c r="A762" i="33" s="1"/>
  <c r="A763" i="33" s="1"/>
  <c r="A764" i="33" s="1"/>
  <c r="A765" i="33" s="1"/>
  <c r="A766" i="33" s="1"/>
  <c r="A767" i="33" s="1"/>
  <c r="A768" i="33" s="1"/>
  <c r="A769" i="33" s="1"/>
  <c r="A770" i="33" s="1"/>
  <c r="A771" i="33" s="1"/>
  <c r="A772" i="33" s="1"/>
  <c r="A773" i="33" s="1"/>
  <c r="A774" i="33" s="1"/>
  <c r="A775" i="33" s="1"/>
  <c r="A776" i="33" s="1"/>
  <c r="A777" i="33" s="1"/>
  <c r="A778" i="33" s="1"/>
  <c r="A779" i="33" s="1"/>
  <c r="A780" i="33" s="1"/>
  <c r="A781" i="33" s="1"/>
  <c r="A782" i="33" s="1"/>
  <c r="A783" i="33" s="1"/>
  <c r="A784" i="33" s="1"/>
  <c r="A785" i="33" s="1"/>
  <c r="A786" i="33" s="1"/>
  <c r="A787" i="33" s="1"/>
  <c r="A788" i="33" s="1"/>
  <c r="A789" i="33" s="1"/>
  <c r="A790" i="33" s="1"/>
  <c r="A791" i="33" s="1"/>
  <c r="A792" i="33" s="1"/>
  <c r="A793" i="33" s="1"/>
  <c r="A794" i="33" s="1"/>
  <c r="A795" i="33" s="1"/>
  <c r="A796" i="33" s="1"/>
  <c r="A797" i="33" s="1"/>
  <c r="A798" i="33" s="1"/>
  <c r="A799" i="33" s="1"/>
  <c r="A800" i="33" s="1"/>
  <c r="A801" i="33" s="1"/>
  <c r="A802" i="33" s="1"/>
  <c r="A803" i="33" s="1"/>
  <c r="A804" i="33" s="1"/>
  <c r="A805" i="33" s="1"/>
  <c r="A806" i="33" s="1"/>
  <c r="A807" i="33" s="1"/>
  <c r="A808" i="33" s="1"/>
  <c r="A809" i="33" s="1"/>
  <c r="A810" i="33" s="1"/>
  <c r="A811" i="33" s="1"/>
  <c r="A812" i="33" s="1"/>
  <c r="A813" i="33" s="1"/>
  <c r="A814" i="33" s="1"/>
  <c r="A815" i="33" s="1"/>
  <c r="A816" i="33" s="1"/>
  <c r="A817" i="33" s="1"/>
  <c r="A818" i="33" s="1"/>
  <c r="A819" i="33" s="1"/>
  <c r="A820" i="33" s="1"/>
  <c r="A821" i="33" s="1"/>
  <c r="A822" i="33" s="1"/>
  <c r="A823" i="33" s="1"/>
  <c r="A824" i="33" s="1"/>
  <c r="A825" i="33" s="1"/>
  <c r="A826" i="33" s="1"/>
  <c r="A827" i="33" s="1"/>
  <c r="A828" i="33" s="1"/>
  <c r="A829" i="33" s="1"/>
  <c r="A830" i="33" s="1"/>
  <c r="A831" i="33" s="1"/>
  <c r="A832" i="33" s="1"/>
  <c r="A833" i="33" s="1"/>
  <c r="A834" i="33" s="1"/>
  <c r="A835" i="33" s="1"/>
  <c r="A836" i="33" s="1"/>
  <c r="A837" i="33" s="1"/>
  <c r="A838" i="33" s="1"/>
  <c r="A839" i="33" s="1"/>
  <c r="A840" i="33" s="1"/>
  <c r="A841" i="33" s="1"/>
  <c r="A842" i="33" s="1"/>
  <c r="A843" i="33" s="1"/>
  <c r="A844" i="33" s="1"/>
  <c r="A845" i="33" s="1"/>
  <c r="A846" i="33" s="1"/>
  <c r="A847" i="33" s="1"/>
  <c r="A848" i="33" s="1"/>
  <c r="A849" i="33" s="1"/>
  <c r="A850" i="33" s="1"/>
  <c r="A851" i="33" s="1"/>
  <c r="A852" i="33" s="1"/>
  <c r="A853" i="33" s="1"/>
  <c r="A854" i="33" s="1"/>
  <c r="A855" i="33" s="1"/>
  <c r="A856" i="33" s="1"/>
  <c r="A857" i="33" s="1"/>
  <c r="A858" i="33" s="1"/>
  <c r="A859" i="33" s="1"/>
  <c r="A860" i="33" s="1"/>
  <c r="A861" i="33" s="1"/>
  <c r="A862" i="33" s="1"/>
  <c r="A863" i="33" s="1"/>
  <c r="A864" i="33" s="1"/>
  <c r="A865" i="33" s="1"/>
  <c r="A866" i="33" s="1"/>
  <c r="A867" i="33" s="1"/>
  <c r="A868" i="33" s="1"/>
  <c r="A869" i="33" s="1"/>
  <c r="A870" i="33" s="1"/>
  <c r="A871" i="33" s="1"/>
  <c r="A872" i="33" s="1"/>
  <c r="A873" i="33" s="1"/>
  <c r="A874" i="33" s="1"/>
  <c r="A875" i="33" s="1"/>
  <c r="A876" i="33" s="1"/>
  <c r="A877" i="33" s="1"/>
  <c r="A878" i="33" s="1"/>
  <c r="A879" i="33" s="1"/>
  <c r="A880" i="33" s="1"/>
  <c r="A881" i="33" s="1"/>
  <c r="A882" i="33" s="1"/>
  <c r="A883" i="33" s="1"/>
  <c r="A884" i="33" s="1"/>
  <c r="A885" i="33" s="1"/>
  <c r="A886" i="33" s="1"/>
  <c r="A887" i="33" s="1"/>
  <c r="A888" i="33" s="1"/>
  <c r="A889" i="33" s="1"/>
  <c r="A890" i="33" s="1"/>
  <c r="A891" i="33" s="1"/>
  <c r="A892" i="33" s="1"/>
  <c r="A893" i="33" s="1"/>
  <c r="A894" i="33" s="1"/>
  <c r="A895" i="33" s="1"/>
  <c r="A896" i="33" s="1"/>
  <c r="A897" i="33" s="1"/>
  <c r="A898" i="33" s="1"/>
  <c r="A899" i="33" s="1"/>
  <c r="A900" i="33" s="1"/>
  <c r="A901" i="33" s="1"/>
  <c r="A902" i="33" s="1"/>
  <c r="A903" i="33" s="1"/>
  <c r="A904" i="33" s="1"/>
  <c r="A905" i="33" s="1"/>
  <c r="A906" i="33" s="1"/>
  <c r="A907" i="33" s="1"/>
  <c r="A908" i="33" s="1"/>
  <c r="A909" i="33" s="1"/>
  <c r="A910" i="33" s="1"/>
  <c r="A911" i="33" s="1"/>
  <c r="A912" i="33" s="1"/>
  <c r="A913" i="33" s="1"/>
  <c r="A914" i="33" s="1"/>
  <c r="A915" i="33" s="1"/>
  <c r="A916" i="33" s="1"/>
  <c r="A917" i="33" s="1"/>
  <c r="A918" i="33" s="1"/>
  <c r="A919" i="33" s="1"/>
  <c r="A920" i="33" s="1"/>
  <c r="A921" i="33" s="1"/>
  <c r="A922" i="33" s="1"/>
  <c r="A923" i="33" s="1"/>
  <c r="A924" i="33" s="1"/>
  <c r="A925" i="33" s="1"/>
  <c r="A926" i="33" s="1"/>
  <c r="A927" i="33" s="1"/>
  <c r="A928" i="33" s="1"/>
  <c r="A929" i="33" s="1"/>
  <c r="A930" i="33" s="1"/>
  <c r="A931" i="33" s="1"/>
  <c r="A932" i="33" s="1"/>
  <c r="A933" i="33" s="1"/>
  <c r="A934" i="33" s="1"/>
  <c r="A935" i="33" s="1"/>
  <c r="A936" i="33" s="1"/>
  <c r="A937" i="33" s="1"/>
  <c r="A938" i="33" s="1"/>
  <c r="A939" i="33" s="1"/>
  <c r="A940" i="33" s="1"/>
  <c r="A941" i="33" s="1"/>
  <c r="A942" i="33" s="1"/>
  <c r="A943" i="33" s="1"/>
  <c r="A944" i="33" s="1"/>
  <c r="A945" i="33" s="1"/>
  <c r="A946" i="33" s="1"/>
  <c r="A947" i="33" s="1"/>
  <c r="A948" i="33" s="1"/>
  <c r="A949" i="33" s="1"/>
  <c r="A950" i="33" s="1"/>
  <c r="A951" i="33" s="1"/>
  <c r="A952" i="33" s="1"/>
  <c r="A953" i="33" s="1"/>
  <c r="A954" i="33" s="1"/>
  <c r="A955" i="33" s="1"/>
  <c r="A956" i="33" s="1"/>
  <c r="A957" i="33" s="1"/>
  <c r="A958" i="33" s="1"/>
  <c r="A959" i="33" s="1"/>
  <c r="A960" i="33" s="1"/>
  <c r="A961" i="33" s="1"/>
  <c r="A962" i="33" s="1"/>
  <c r="A963" i="33" s="1"/>
  <c r="A964" i="33" s="1"/>
  <c r="A965" i="33" s="1"/>
  <c r="A966" i="33" s="1"/>
  <c r="A967" i="33" s="1"/>
  <c r="A968" i="33" s="1"/>
  <c r="A969" i="33" s="1"/>
  <c r="A970" i="33" s="1"/>
  <c r="A971" i="33" s="1"/>
  <c r="A972" i="33" s="1"/>
  <c r="A973" i="33" s="1"/>
  <c r="A974" i="33" s="1"/>
  <c r="A975" i="33" s="1"/>
  <c r="A976" i="33" s="1"/>
  <c r="A977" i="33" s="1"/>
  <c r="A978" i="33" s="1"/>
  <c r="A979" i="33" s="1"/>
  <c r="A980" i="33" s="1"/>
  <c r="A981" i="33" s="1"/>
  <c r="A982" i="33" s="1"/>
  <c r="A983" i="33" s="1"/>
  <c r="A984" i="33" s="1"/>
  <c r="A985" i="33" s="1"/>
  <c r="A986" i="33" s="1"/>
  <c r="A987" i="33" s="1"/>
  <c r="A988" i="33" s="1"/>
  <c r="A989" i="33" s="1"/>
  <c r="A990" i="33" s="1"/>
  <c r="A991" i="33" s="1"/>
  <c r="A992" i="33" s="1"/>
  <c r="A993" i="33" s="1"/>
  <c r="A994" i="33" s="1"/>
  <c r="A995" i="33" s="1"/>
  <c r="A996" i="33" s="1"/>
  <c r="A997" i="33" s="1"/>
  <c r="A998" i="33" s="1"/>
  <c r="A999" i="33" s="1"/>
  <c r="A1000" i="33" s="1"/>
  <c r="A1001" i="33" s="1"/>
  <c r="A1002" i="33" s="1"/>
  <c r="A1003" i="33" s="1"/>
  <c r="A1004" i="33" s="1"/>
  <c r="A1005" i="33" s="1"/>
  <c r="A1006" i="33" s="1"/>
  <c r="A1007" i="33" s="1"/>
  <c r="A1008" i="33" s="1"/>
  <c r="A1009" i="33" s="1"/>
  <c r="A1010" i="33" s="1"/>
  <c r="A1011" i="33" s="1"/>
  <c r="A1012" i="33" s="1"/>
  <c r="A1013" i="33" s="1"/>
  <c r="A1014" i="33" s="1"/>
  <c r="A1015" i="33" s="1"/>
  <c r="A1016" i="33" s="1"/>
  <c r="A1017" i="33" s="1"/>
  <c r="A1018" i="33" s="1"/>
  <c r="A1019" i="33" s="1"/>
  <c r="A1020" i="33" s="1"/>
  <c r="A1021" i="33" s="1"/>
  <c r="A1022" i="33" s="1"/>
  <c r="A1023" i="33" s="1"/>
  <c r="A1024" i="33" s="1"/>
  <c r="A1025" i="33" s="1"/>
  <c r="A1026" i="33" s="1"/>
  <c r="A1027" i="33" s="1"/>
  <c r="A1028" i="33" s="1"/>
  <c r="A1029" i="33" s="1"/>
  <c r="A1030" i="33" s="1"/>
  <c r="A1031" i="33" s="1"/>
  <c r="A1032" i="33" s="1"/>
  <c r="A1033" i="33" s="1"/>
  <c r="A1034" i="33" s="1"/>
  <c r="A1035" i="33" s="1"/>
  <c r="A1036" i="33" s="1"/>
  <c r="A1037" i="33" s="1"/>
  <c r="A1038" i="33" s="1"/>
  <c r="A1039" i="33" s="1"/>
  <c r="A1040" i="33" s="1"/>
  <c r="A1041" i="33" s="1"/>
  <c r="A1042" i="33" s="1"/>
  <c r="A1043" i="33" s="1"/>
  <c r="A1044" i="33" s="1"/>
  <c r="A1045" i="33" s="1"/>
  <c r="A1046" i="33" s="1"/>
  <c r="A1047" i="33" s="1"/>
  <c r="A1048" i="33" s="1"/>
  <c r="A1049" i="33" s="1"/>
  <c r="A1050" i="33" s="1"/>
  <c r="A1051" i="33" s="1"/>
  <c r="A1052" i="33" s="1"/>
  <c r="A1053" i="33" s="1"/>
  <c r="A1054" i="33" s="1"/>
  <c r="A1055" i="33" s="1"/>
  <c r="A1056" i="33" s="1"/>
  <c r="A1057" i="33" s="1"/>
  <c r="A1058" i="33" s="1"/>
  <c r="A1059" i="33" s="1"/>
  <c r="A1060" i="33" s="1"/>
  <c r="A1061" i="33" s="1"/>
  <c r="A1062" i="33" s="1"/>
  <c r="A1063" i="33" s="1"/>
  <c r="A1064" i="33" s="1"/>
  <c r="A1065" i="33" s="1"/>
  <c r="A1066" i="33" s="1"/>
  <c r="A1067" i="33" s="1"/>
  <c r="A1068" i="33" s="1"/>
  <c r="A1069" i="33" s="1"/>
  <c r="A1070" i="33" s="1"/>
  <c r="A1071" i="33" s="1"/>
  <c r="A1072" i="33" s="1"/>
  <c r="A1073" i="33" s="1"/>
  <c r="A1074" i="33" s="1"/>
  <c r="A1075" i="33" s="1"/>
  <c r="A1076" i="33" s="1"/>
  <c r="A1077" i="33" s="1"/>
  <c r="A1078" i="33" s="1"/>
  <c r="A1079" i="33" s="1"/>
  <c r="A1080" i="33" s="1"/>
  <c r="A1081" i="33" s="1"/>
  <c r="A1082" i="33" s="1"/>
  <c r="A1083" i="33" s="1"/>
  <c r="A1084" i="33" s="1"/>
  <c r="A1085" i="33" s="1"/>
  <c r="A1086" i="33" s="1"/>
  <c r="A1087" i="33" s="1"/>
  <c r="A1088" i="33" s="1"/>
  <c r="A1089" i="33" s="1"/>
  <c r="A1090" i="33" s="1"/>
  <c r="A1091" i="33" s="1"/>
  <c r="A1092" i="33" s="1"/>
  <c r="A1093" i="33" s="1"/>
  <c r="A1094" i="33" s="1"/>
  <c r="A1095" i="33" s="1"/>
  <c r="A1096" i="33" s="1"/>
  <c r="A1097" i="33" s="1"/>
  <c r="A1098" i="33" s="1"/>
  <c r="A1099" i="33" s="1"/>
  <c r="A1100" i="33" s="1"/>
  <c r="A1101" i="33" s="1"/>
  <c r="A1102" i="33" s="1"/>
  <c r="A1103" i="33" s="1"/>
  <c r="A1104" i="33" s="1"/>
  <c r="A1105" i="33" s="1"/>
  <c r="A1106" i="33" s="1"/>
  <c r="A1107" i="33" s="1"/>
  <c r="A1108" i="33" s="1"/>
  <c r="A1109" i="33" s="1"/>
  <c r="A1110" i="33" s="1"/>
  <c r="A1111" i="33" s="1"/>
  <c r="A1112" i="33" s="1"/>
  <c r="A1113" i="33" s="1"/>
  <c r="A1114" i="33" s="1"/>
  <c r="A1115" i="33" s="1"/>
  <c r="A1116" i="33" s="1"/>
  <c r="A1117" i="33" s="1"/>
  <c r="A1118" i="33" s="1"/>
  <c r="A1119" i="33" s="1"/>
  <c r="A1120" i="33" s="1"/>
  <c r="A1121" i="33" s="1"/>
  <c r="A1122" i="33" s="1"/>
  <c r="A1123" i="33" s="1"/>
  <c r="A1124" i="33" s="1"/>
  <c r="A1125" i="33" s="1"/>
  <c r="A1126" i="33" s="1"/>
  <c r="A1127" i="33" s="1"/>
  <c r="A1128" i="33" s="1"/>
  <c r="A1129" i="33" s="1"/>
  <c r="A1130" i="33" s="1"/>
  <c r="A1131" i="33" s="1"/>
  <c r="A1132" i="33" s="1"/>
  <c r="A1133" i="33" s="1"/>
  <c r="A1134" i="33" s="1"/>
  <c r="A1135" i="33" s="1"/>
  <c r="A1136" i="33" s="1"/>
  <c r="A1137" i="33" s="1"/>
  <c r="A1138" i="33" s="1"/>
  <c r="A1139" i="33" s="1"/>
  <c r="A1140" i="33" s="1"/>
  <c r="A1141" i="33" s="1"/>
  <c r="A1142" i="33" s="1"/>
  <c r="A1143" i="33" s="1"/>
  <c r="A1144" i="33" s="1"/>
  <c r="A1145" i="33" s="1"/>
  <c r="A1146" i="33" s="1"/>
  <c r="A1147" i="33" s="1"/>
  <c r="A1148" i="33" s="1"/>
  <c r="A1149" i="33" s="1"/>
  <c r="A1150" i="33" s="1"/>
  <c r="A1151" i="33" s="1"/>
  <c r="A1152" i="33" s="1"/>
  <c r="A1153" i="33" s="1"/>
  <c r="A1154" i="33" s="1"/>
  <c r="A1155" i="33" s="1"/>
  <c r="A1156" i="33" s="1"/>
  <c r="A1157" i="33" s="1"/>
  <c r="A1158" i="33" s="1"/>
  <c r="A1159" i="33" s="1"/>
  <c r="A1160" i="33" s="1"/>
  <c r="A1161" i="33" s="1"/>
  <c r="A1162" i="33" s="1"/>
  <c r="A1163" i="33" s="1"/>
  <c r="A1164" i="33" s="1"/>
  <c r="A1165" i="33" s="1"/>
  <c r="A1166" i="33" s="1"/>
  <c r="A1167" i="33" s="1"/>
  <c r="A1168" i="33" s="1"/>
  <c r="A1169" i="33" s="1"/>
  <c r="A1170" i="33" s="1"/>
  <c r="A1171" i="33" s="1"/>
  <c r="A1172" i="33" s="1"/>
  <c r="A1173" i="33" s="1"/>
  <c r="A1174" i="33" s="1"/>
  <c r="A1175" i="33" s="1"/>
  <c r="A1176" i="33" s="1"/>
  <c r="A1177" i="33" s="1"/>
  <c r="A1178" i="33" s="1"/>
  <c r="A1179" i="33" s="1"/>
  <c r="A1180" i="33" s="1"/>
  <c r="A1181" i="33" s="1"/>
  <c r="A1182" i="33" s="1"/>
  <c r="A1183" i="33" s="1"/>
  <c r="A1184" i="33" s="1"/>
  <c r="A1185" i="33" s="1"/>
  <c r="A1186" i="33" s="1"/>
  <c r="A1187" i="33" s="1"/>
  <c r="A1188" i="33" s="1"/>
  <c r="A1189" i="33" s="1"/>
  <c r="A1190" i="33" s="1"/>
  <c r="A1191" i="33" s="1"/>
  <c r="A1192" i="33" s="1"/>
  <c r="A1193" i="33" s="1"/>
  <c r="A1194" i="33" s="1"/>
  <c r="A1195" i="33" s="1"/>
  <c r="A1196" i="33" s="1"/>
  <c r="A1197" i="33" s="1"/>
  <c r="A1198" i="33" s="1"/>
  <c r="A1199" i="33" s="1"/>
  <c r="A1200" i="33" s="1"/>
  <c r="A1201" i="33" s="1"/>
  <c r="A1202" i="33" s="1"/>
  <c r="A1203" i="33" s="1"/>
  <c r="A1204" i="33" s="1"/>
  <c r="A1205" i="33" s="1"/>
  <c r="A1206" i="33" s="1"/>
  <c r="A1207" i="33" s="1"/>
  <c r="A1208" i="33" s="1"/>
  <c r="A1209" i="33" s="1"/>
  <c r="A1210" i="33" s="1"/>
  <c r="A1211" i="33" s="1"/>
  <c r="A1212" i="33" s="1"/>
  <c r="A1213" i="33" s="1"/>
  <c r="A1214" i="33" s="1"/>
  <c r="A1215" i="33" s="1"/>
  <c r="A1216" i="33" s="1"/>
  <c r="A1217" i="33" s="1"/>
  <c r="A1218" i="33" s="1"/>
  <c r="A1219" i="33" s="1"/>
  <c r="A1220" i="33" s="1"/>
  <c r="A1221" i="33" s="1"/>
  <c r="A1222" i="33" s="1"/>
  <c r="A1223" i="33" s="1"/>
  <c r="A1224" i="33" s="1"/>
  <c r="A1225" i="33" s="1"/>
  <c r="A1226" i="33" s="1"/>
  <c r="A1227" i="33" s="1"/>
  <c r="A1228" i="33" s="1"/>
  <c r="A1229" i="33" s="1"/>
  <c r="A1230" i="33" s="1"/>
  <c r="A1231" i="33" s="1"/>
  <c r="A1232" i="33" s="1"/>
  <c r="A1233" i="33" s="1"/>
  <c r="A1234" i="33" s="1"/>
  <c r="A1235" i="33" s="1"/>
  <c r="A1236" i="33" s="1"/>
  <c r="A1237" i="33" s="1"/>
  <c r="A1238" i="33" s="1"/>
  <c r="A1239" i="33" s="1"/>
  <c r="A1240" i="33" s="1"/>
  <c r="A1241" i="33" s="1"/>
  <c r="A1242" i="33" s="1"/>
  <c r="A1243" i="33" s="1"/>
  <c r="A1244" i="33" s="1"/>
  <c r="A1245" i="33" s="1"/>
  <c r="A1246" i="33" s="1"/>
  <c r="A1247" i="33" s="1"/>
  <c r="A1248" i="33" s="1"/>
  <c r="A1249" i="33" s="1"/>
  <c r="A1250" i="33" s="1"/>
  <c r="A1251" i="33" s="1"/>
  <c r="A1252" i="33" s="1"/>
  <c r="A1253" i="33" s="1"/>
  <c r="A1254" i="33" s="1"/>
  <c r="A1255" i="33" s="1"/>
  <c r="A1256" i="33" s="1"/>
  <c r="A1257" i="33" s="1"/>
  <c r="A1258" i="33" s="1"/>
  <c r="A1259" i="33" s="1"/>
  <c r="A1260" i="33" s="1"/>
  <c r="A1261" i="33" s="1"/>
  <c r="A1262" i="33" s="1"/>
  <c r="A1263" i="33" s="1"/>
  <c r="A1264" i="33" s="1"/>
  <c r="A1265" i="33" s="1"/>
  <c r="A1266" i="33" s="1"/>
  <c r="A1267" i="33" s="1"/>
  <c r="A1268" i="33" s="1"/>
  <c r="A1269" i="33" s="1"/>
  <c r="A1270" i="33" s="1"/>
  <c r="A1271" i="33" s="1"/>
  <c r="A1272" i="33" s="1"/>
  <c r="A1273" i="33" s="1"/>
  <c r="A1274" i="33" s="1"/>
  <c r="A1275" i="33" s="1"/>
  <c r="A1276" i="33" s="1"/>
  <c r="A1277" i="33" s="1"/>
  <c r="A1278" i="33" s="1"/>
  <c r="A1279" i="33" s="1"/>
  <c r="A1280" i="33" s="1"/>
  <c r="A1281" i="33" s="1"/>
  <c r="A1282" i="33" s="1"/>
  <c r="A1283" i="33" s="1"/>
  <c r="A1284" i="33" s="1"/>
  <c r="A1285" i="33" s="1"/>
  <c r="A1286" i="33" s="1"/>
  <c r="A1287" i="33" s="1"/>
  <c r="A1288" i="33" s="1"/>
  <c r="A1289" i="33" s="1"/>
  <c r="A1290" i="33" s="1"/>
  <c r="A1291" i="33" s="1"/>
  <c r="A1292" i="33" s="1"/>
  <c r="A1293" i="33" s="1"/>
  <c r="A1294" i="33" s="1"/>
  <c r="A1295" i="33" s="1"/>
  <c r="A1296" i="33" s="1"/>
  <c r="A1297" i="33" s="1"/>
  <c r="A1298" i="33" s="1"/>
  <c r="A1299" i="33" s="1"/>
  <c r="A1300" i="33" s="1"/>
  <c r="A1301" i="33" s="1"/>
  <c r="A1302" i="33" s="1"/>
  <c r="A1303" i="33" s="1"/>
  <c r="A1304" i="33" s="1"/>
  <c r="A1305" i="33" s="1"/>
  <c r="A1306" i="33" s="1"/>
  <c r="A1307" i="33" s="1"/>
  <c r="A1308" i="33" s="1"/>
  <c r="A1309" i="33" s="1"/>
  <c r="A1310" i="33" s="1"/>
  <c r="A1311" i="33" s="1"/>
  <c r="A1312" i="33" s="1"/>
  <c r="A1313" i="33" s="1"/>
  <c r="A1314" i="33" s="1"/>
  <c r="A1315" i="33" s="1"/>
  <c r="A1316" i="33" s="1"/>
  <c r="A1317" i="33" s="1"/>
  <c r="A1318" i="33" s="1"/>
  <c r="A1319" i="33" s="1"/>
  <c r="A1320" i="33" s="1"/>
  <c r="A1321" i="33" s="1"/>
  <c r="A1322" i="33" s="1"/>
  <c r="A1323" i="33" s="1"/>
  <c r="A1324" i="33" s="1"/>
  <c r="A1325" i="33" s="1"/>
  <c r="A1326" i="33" s="1"/>
  <c r="A1327" i="33" s="1"/>
  <c r="A1328" i="33" s="1"/>
  <c r="A1329" i="33" s="1"/>
  <c r="A1330" i="33" s="1"/>
  <c r="A1331" i="33" s="1"/>
  <c r="A1332" i="33" s="1"/>
  <c r="A1333" i="33" s="1"/>
  <c r="A1334" i="33" s="1"/>
  <c r="A1335" i="33" s="1"/>
  <c r="A3" i="32"/>
  <c r="A109" i="32" s="1"/>
  <c r="A123" i="37" l="1"/>
  <c r="A122" i="17"/>
  <c r="A59" i="37"/>
  <c r="A58" i="17"/>
  <c r="A9" i="37"/>
  <c r="A8" i="17"/>
  <c r="A155" i="37"/>
  <c r="A154" i="17"/>
  <c r="X64" i="33"/>
  <c r="Z64" i="23" s="1"/>
  <c r="W64" i="33"/>
  <c r="X61" i="33"/>
  <c r="Z61" i="23" s="1"/>
  <c r="W61" i="33"/>
  <c r="X93" i="33"/>
  <c r="Z93" i="23" s="1"/>
  <c r="Y93" i="33"/>
  <c r="AA93" i="23" s="1"/>
  <c r="X102" i="33"/>
  <c r="Z102" i="23" s="1"/>
  <c r="W102" i="33"/>
  <c r="X104" i="33"/>
  <c r="Z104" i="23" s="1"/>
  <c r="W104" i="33"/>
  <c r="U281" i="33"/>
  <c r="X274" i="33"/>
  <c r="Z274" i="23" s="1"/>
  <c r="W274" i="33"/>
  <c r="X60" i="33"/>
  <c r="Z60" i="23" s="1"/>
  <c r="W60" i="33"/>
  <c r="X91" i="33"/>
  <c r="Z91" i="23" s="1"/>
  <c r="Y91" i="33"/>
  <c r="AA91" i="23" s="1"/>
  <c r="X137" i="33"/>
  <c r="Z137" i="23" s="1"/>
  <c r="W137" i="33"/>
  <c r="X40" i="33"/>
  <c r="Z40" i="23" s="1"/>
  <c r="Y40" i="33"/>
  <c r="AA40" i="23" s="1"/>
  <c r="X42" i="33"/>
  <c r="Z42" i="23" s="1"/>
  <c r="Y42" i="33"/>
  <c r="AA42" i="23" s="1"/>
  <c r="X56" i="33"/>
  <c r="Z56" i="23" s="1"/>
  <c r="W56" i="33"/>
  <c r="X58" i="33"/>
  <c r="Z58" i="23" s="1"/>
  <c r="W58" i="33"/>
  <c r="X100" i="33"/>
  <c r="Z100" i="23" s="1"/>
  <c r="Y100" i="33"/>
  <c r="AA100" i="23" s="1"/>
  <c r="X147" i="33"/>
  <c r="Z147" i="23" s="1"/>
  <c r="W147" i="33"/>
  <c r="X176" i="33"/>
  <c r="Z176" i="23" s="1"/>
  <c r="W176" i="33"/>
  <c r="X184" i="33"/>
  <c r="Z184" i="23" s="1"/>
  <c r="W184" i="33"/>
  <c r="X237" i="33"/>
  <c r="Z237" i="23" s="1"/>
  <c r="W237" i="33"/>
  <c r="X272" i="33"/>
  <c r="Z272" i="23" s="1"/>
  <c r="W272" i="33"/>
  <c r="X307" i="33"/>
  <c r="Z307" i="23" s="1"/>
  <c r="W307" i="33"/>
  <c r="U367" i="33"/>
  <c r="X360" i="33"/>
  <c r="Z360" i="23" s="1"/>
  <c r="W360" i="33"/>
  <c r="X414" i="33"/>
  <c r="Z414" i="23" s="1"/>
  <c r="Y414" i="33"/>
  <c r="AA414" i="23" s="1"/>
  <c r="X497" i="33"/>
  <c r="Y497" i="33"/>
  <c r="X55" i="33"/>
  <c r="Z55" i="23" s="1"/>
  <c r="W55" i="33"/>
  <c r="X194" i="33"/>
  <c r="Z194" i="23" s="1"/>
  <c r="W194" i="33"/>
  <c r="X229" i="33"/>
  <c r="Z229" i="23" s="1"/>
  <c r="W229" i="33"/>
  <c r="X319" i="33"/>
  <c r="Z319" i="23" s="1"/>
  <c r="W319" i="33"/>
  <c r="X352" i="33"/>
  <c r="Z352" i="23" s="1"/>
  <c r="W352" i="33"/>
  <c r="X413" i="33"/>
  <c r="Z413" i="23" s="1"/>
  <c r="Y413" i="33"/>
  <c r="AA413" i="23" s="1"/>
  <c r="X427" i="33"/>
  <c r="Z427" i="23" s="1"/>
  <c r="Y427" i="33"/>
  <c r="AA427" i="23" s="1"/>
  <c r="X507" i="33"/>
  <c r="Z507" i="23" s="1"/>
  <c r="Y507" i="33"/>
  <c r="AA507" i="23" s="1"/>
  <c r="X39" i="33"/>
  <c r="Z39" i="23" s="1"/>
  <c r="Y39" i="33"/>
  <c r="AA39" i="23" s="1"/>
  <c r="X99" i="33"/>
  <c r="Z99" i="23" s="1"/>
  <c r="Y99" i="33"/>
  <c r="AA99" i="23" s="1"/>
  <c r="U195" i="33"/>
  <c r="X38" i="33"/>
  <c r="Z38" i="23" s="1"/>
  <c r="Y38" i="33"/>
  <c r="AA38" i="23" s="1"/>
  <c r="X54" i="33"/>
  <c r="Z54" i="23" s="1"/>
  <c r="W54" i="33"/>
  <c r="X95" i="33"/>
  <c r="Z95" i="23" s="1"/>
  <c r="Y95" i="33"/>
  <c r="AA95" i="23" s="1"/>
  <c r="X97" i="33"/>
  <c r="Z97" i="23" s="1"/>
  <c r="Y97" i="33"/>
  <c r="AA97" i="23" s="1"/>
  <c r="X108" i="33"/>
  <c r="Z108" i="23" s="1"/>
  <c r="W108" i="33"/>
  <c r="X143" i="33"/>
  <c r="Z143" i="23" s="1"/>
  <c r="W143" i="33"/>
  <c r="X151" i="33"/>
  <c r="Z151" i="23" s="1"/>
  <c r="W151" i="33"/>
  <c r="X182" i="33"/>
  <c r="Z182" i="23" s="1"/>
  <c r="W182" i="33"/>
  <c r="X270" i="33"/>
  <c r="Z270" i="23" s="1"/>
  <c r="W270" i="33"/>
  <c r="X305" i="33"/>
  <c r="Z305" i="23" s="1"/>
  <c r="W305" i="33"/>
  <c r="X364" i="33"/>
  <c r="Z364" i="23" s="1"/>
  <c r="W364" i="33"/>
  <c r="X426" i="33"/>
  <c r="Z426" i="23" s="1"/>
  <c r="Y426" i="33"/>
  <c r="AA426" i="23" s="1"/>
  <c r="X506" i="33"/>
  <c r="Z506" i="23" s="1"/>
  <c r="Y506" i="33"/>
  <c r="AA506" i="23" s="1"/>
  <c r="X192" i="33"/>
  <c r="Z192" i="23" s="1"/>
  <c r="W192" i="33"/>
  <c r="X227" i="33"/>
  <c r="Z227" i="23" s="1"/>
  <c r="W227" i="33"/>
  <c r="X262" i="33"/>
  <c r="Z262" i="23" s="1"/>
  <c r="W262" i="33"/>
  <c r="X317" i="33"/>
  <c r="Z317" i="23" s="1"/>
  <c r="W317" i="33"/>
  <c r="X350" i="33"/>
  <c r="Z350" i="23" s="1"/>
  <c r="W350" i="33"/>
  <c r="V389" i="33"/>
  <c r="X421" i="33"/>
  <c r="Z421" i="23" s="1"/>
  <c r="Y421" i="33"/>
  <c r="AA421" i="23" s="1"/>
  <c r="X425" i="33"/>
  <c r="Z425" i="23" s="1"/>
  <c r="Y425" i="33"/>
  <c r="AA425" i="23" s="1"/>
  <c r="X503" i="33"/>
  <c r="Z503" i="23" s="1"/>
  <c r="Y503" i="33"/>
  <c r="AA503" i="23" s="1"/>
  <c r="X62" i="33"/>
  <c r="Z62" i="23" s="1"/>
  <c r="W62" i="33"/>
  <c r="X139" i="33"/>
  <c r="Z139" i="23" s="1"/>
  <c r="W139" i="33"/>
  <c r="X149" i="33"/>
  <c r="Z149" i="23" s="1"/>
  <c r="W149" i="33"/>
  <c r="X180" i="33"/>
  <c r="Z180" i="23" s="1"/>
  <c r="W180" i="33"/>
  <c r="X362" i="33"/>
  <c r="Z362" i="23" s="1"/>
  <c r="W362" i="33"/>
  <c r="X420" i="33"/>
  <c r="Z420" i="23" s="1"/>
  <c r="Y420" i="33"/>
  <c r="AA420" i="23" s="1"/>
  <c r="X455" i="33"/>
  <c r="Z455" i="23" s="1"/>
  <c r="Y455" i="33"/>
  <c r="AA455" i="23" s="1"/>
  <c r="W455" i="33"/>
  <c r="X458" i="33"/>
  <c r="Z458" i="23" s="1"/>
  <c r="Y458" i="33"/>
  <c r="AA458" i="23" s="1"/>
  <c r="W458" i="33"/>
  <c r="X461" i="33"/>
  <c r="Z461" i="23" s="1"/>
  <c r="Y461" i="33"/>
  <c r="AA461" i="23" s="1"/>
  <c r="W461" i="33"/>
  <c r="X464" i="33"/>
  <c r="Z464" i="23" s="1"/>
  <c r="Y464" i="33"/>
  <c r="AA464" i="23" s="1"/>
  <c r="W464" i="33"/>
  <c r="X467" i="33"/>
  <c r="Z467" i="23" s="1"/>
  <c r="Y467" i="33"/>
  <c r="AA467" i="23" s="1"/>
  <c r="W467" i="33"/>
  <c r="X470" i="33"/>
  <c r="Z470" i="23" s="1"/>
  <c r="Y470" i="33"/>
  <c r="AA470" i="23" s="1"/>
  <c r="W470" i="33"/>
  <c r="X473" i="33"/>
  <c r="Z473" i="23" s="1"/>
  <c r="Y473" i="33"/>
  <c r="AA473" i="23" s="1"/>
  <c r="W473" i="33"/>
  <c r="X502" i="33"/>
  <c r="Z502" i="23" s="1"/>
  <c r="Y502" i="33"/>
  <c r="AA502" i="23" s="1"/>
  <c r="X94" i="33"/>
  <c r="Z94" i="23" s="1"/>
  <c r="Y94" i="33"/>
  <c r="AA94" i="23" s="1"/>
  <c r="X188" i="33"/>
  <c r="Z188" i="23" s="1"/>
  <c r="W188" i="33"/>
  <c r="X225" i="33"/>
  <c r="Z225" i="23" s="1"/>
  <c r="W225" i="33"/>
  <c r="V303" i="33"/>
  <c r="X315" i="33"/>
  <c r="Z315" i="23" s="1"/>
  <c r="W315" i="33"/>
  <c r="X348" i="33"/>
  <c r="Z348" i="23" s="1"/>
  <c r="W348" i="33"/>
  <c r="X415" i="33"/>
  <c r="Z415" i="23" s="1"/>
  <c r="Y415" i="33"/>
  <c r="AA415" i="23" s="1"/>
  <c r="X419" i="33"/>
  <c r="Z419" i="23" s="1"/>
  <c r="Y419" i="33"/>
  <c r="AA419" i="23" s="1"/>
  <c r="X501" i="33"/>
  <c r="Z501" i="23" s="1"/>
  <c r="Y501" i="33"/>
  <c r="AA501" i="23" s="1"/>
  <c r="I303" i="33"/>
  <c r="P389" i="33"/>
  <c r="V388" i="33"/>
  <c r="Y454" i="33"/>
  <c r="Y457" i="33"/>
  <c r="AA457" i="23" s="1"/>
  <c r="Y460" i="33"/>
  <c r="AA460" i="23" s="1"/>
  <c r="Y463" i="33"/>
  <c r="AA463" i="23" s="1"/>
  <c r="Y466" i="33"/>
  <c r="AA466" i="23" s="1"/>
  <c r="Y469" i="33"/>
  <c r="AA469" i="23" s="1"/>
  <c r="Y472" i="33"/>
  <c r="AA472" i="23" s="1"/>
  <c r="Y504" i="33"/>
  <c r="AA504" i="23" s="1"/>
  <c r="X508" i="33"/>
  <c r="Z508" i="23" s="1"/>
  <c r="Y508" i="33"/>
  <c r="AA508" i="23" s="1"/>
  <c r="X544" i="33"/>
  <c r="Z544" i="23" s="1"/>
  <c r="Y544" i="33"/>
  <c r="AA544" i="23" s="1"/>
  <c r="W544" i="33"/>
  <c r="X546" i="33"/>
  <c r="Z546" i="23" s="1"/>
  <c r="W546" i="33"/>
  <c r="Y546" i="33"/>
  <c r="AA546" i="23" s="1"/>
  <c r="X594" i="33"/>
  <c r="Z594" i="23" s="1"/>
  <c r="Y594" i="33"/>
  <c r="AA594" i="23" s="1"/>
  <c r="X630" i="33"/>
  <c r="Z630" i="23" s="1"/>
  <c r="W630" i="33"/>
  <c r="Y630" i="33"/>
  <c r="AA630" i="23" s="1"/>
  <c r="X639" i="33"/>
  <c r="Z639" i="23" s="1"/>
  <c r="W639" i="33"/>
  <c r="Y639" i="33"/>
  <c r="AA639" i="23" s="1"/>
  <c r="X674" i="33"/>
  <c r="Z674" i="23" s="1"/>
  <c r="Y674" i="33"/>
  <c r="AA674" i="23" s="1"/>
  <c r="X677" i="33"/>
  <c r="Z677" i="23" s="1"/>
  <c r="Y677" i="33"/>
  <c r="AA677" i="23" s="1"/>
  <c r="X730" i="33"/>
  <c r="Z730" i="23" s="1"/>
  <c r="W730" i="33"/>
  <c r="X769" i="33"/>
  <c r="Z769" i="23" s="1"/>
  <c r="W769" i="33"/>
  <c r="X855" i="33"/>
  <c r="Z855" i="23" s="1"/>
  <c r="W855" i="33"/>
  <c r="X894" i="33"/>
  <c r="Z894" i="23" s="1"/>
  <c r="W894" i="33"/>
  <c r="X943" i="33"/>
  <c r="Z943" i="23" s="1"/>
  <c r="W943" i="33"/>
  <c r="I45" i="33"/>
  <c r="V87" i="33"/>
  <c r="U238" i="33"/>
  <c r="V345" i="33"/>
  <c r="X514" i="33"/>
  <c r="Z514" i="23" s="1"/>
  <c r="Y514" i="33"/>
  <c r="AA514" i="23" s="1"/>
  <c r="X516" i="33"/>
  <c r="Z516" i="23" s="1"/>
  <c r="Y516" i="33"/>
  <c r="AA516" i="23" s="1"/>
  <c r="X541" i="33"/>
  <c r="Z541" i="23" s="1"/>
  <c r="Y541" i="33"/>
  <c r="AA541" i="23" s="1"/>
  <c r="W541" i="33"/>
  <c r="X543" i="33"/>
  <c r="Z543" i="23" s="1"/>
  <c r="W543" i="33"/>
  <c r="Y543" i="33"/>
  <c r="AA543" i="23" s="1"/>
  <c r="X559" i="33"/>
  <c r="Z559" i="23" s="1"/>
  <c r="Y559" i="33"/>
  <c r="AA559" i="23" s="1"/>
  <c r="W559" i="33"/>
  <c r="X590" i="33"/>
  <c r="Z590" i="23" s="1"/>
  <c r="Y590" i="33"/>
  <c r="AA590" i="23" s="1"/>
  <c r="X592" i="33"/>
  <c r="Z592" i="23" s="1"/>
  <c r="Y592" i="33"/>
  <c r="AA592" i="23" s="1"/>
  <c r="X602" i="33"/>
  <c r="Z602" i="23" s="1"/>
  <c r="Y602" i="33"/>
  <c r="AA602" i="23" s="1"/>
  <c r="X629" i="33"/>
  <c r="Z629" i="23" s="1"/>
  <c r="Y629" i="33"/>
  <c r="AA629" i="23" s="1"/>
  <c r="W629" i="33"/>
  <c r="X638" i="33"/>
  <c r="Z638" i="23" s="1"/>
  <c r="Y638" i="33"/>
  <c r="AA638" i="23" s="1"/>
  <c r="W638" i="33"/>
  <c r="X672" i="33"/>
  <c r="Z672" i="23" s="1"/>
  <c r="Y672" i="33"/>
  <c r="AA672" i="23" s="1"/>
  <c r="X800" i="33"/>
  <c r="Z800" i="23" s="1"/>
  <c r="W800" i="33"/>
  <c r="X816" i="33"/>
  <c r="Z816" i="23" s="1"/>
  <c r="W816" i="33"/>
  <c r="X845" i="33"/>
  <c r="Z845" i="23" s="1"/>
  <c r="W845" i="33"/>
  <c r="X888" i="33"/>
  <c r="Z888" i="23" s="1"/>
  <c r="W888" i="33"/>
  <c r="V302" i="33"/>
  <c r="X431" i="33"/>
  <c r="Z431" i="23" s="1"/>
  <c r="Z411" i="23"/>
  <c r="X512" i="33"/>
  <c r="Z512" i="23" s="1"/>
  <c r="Y512" i="33"/>
  <c r="AA512" i="23" s="1"/>
  <c r="X513" i="33"/>
  <c r="Z513" i="23" s="1"/>
  <c r="Y513" i="33"/>
  <c r="AA513" i="23" s="1"/>
  <c r="X540" i="33"/>
  <c r="W540" i="33"/>
  <c r="Y540" i="33"/>
  <c r="X556" i="33"/>
  <c r="Z556" i="23" s="1"/>
  <c r="Y556" i="33"/>
  <c r="AA556" i="23" s="1"/>
  <c r="W556" i="33"/>
  <c r="X558" i="33"/>
  <c r="Z558" i="23" s="1"/>
  <c r="W558" i="33"/>
  <c r="Y558" i="33"/>
  <c r="AA558" i="23" s="1"/>
  <c r="X589" i="33"/>
  <c r="Z589" i="23" s="1"/>
  <c r="Y589" i="33"/>
  <c r="AA589" i="23" s="1"/>
  <c r="X601" i="33"/>
  <c r="Z601" i="23" s="1"/>
  <c r="Y601" i="33"/>
  <c r="AA601" i="23" s="1"/>
  <c r="X627" i="33"/>
  <c r="Z627" i="23" s="1"/>
  <c r="W627" i="33"/>
  <c r="Y627" i="33"/>
  <c r="AA627" i="23" s="1"/>
  <c r="X636" i="33"/>
  <c r="Z636" i="23" s="1"/>
  <c r="W636" i="33"/>
  <c r="Y636" i="33"/>
  <c r="AA636" i="23" s="1"/>
  <c r="X645" i="33"/>
  <c r="Z645" i="23" s="1"/>
  <c r="W645" i="33"/>
  <c r="Y645" i="33"/>
  <c r="AA645" i="23" s="1"/>
  <c r="X671" i="33"/>
  <c r="Z671" i="23" s="1"/>
  <c r="Y671" i="33"/>
  <c r="AA671" i="23" s="1"/>
  <c r="X686" i="33"/>
  <c r="Z686" i="23" s="1"/>
  <c r="Y686" i="33"/>
  <c r="AA686" i="23" s="1"/>
  <c r="X726" i="33"/>
  <c r="Z726" i="23" s="1"/>
  <c r="W726" i="33"/>
  <c r="X767" i="33"/>
  <c r="Z767" i="23" s="1"/>
  <c r="W767" i="33"/>
  <c r="X810" i="33"/>
  <c r="Z810" i="23" s="1"/>
  <c r="W810" i="33"/>
  <c r="X841" i="33"/>
  <c r="Z841" i="23" s="1"/>
  <c r="W841" i="33"/>
  <c r="X853" i="33"/>
  <c r="Z853" i="23" s="1"/>
  <c r="W853" i="33"/>
  <c r="X941" i="33"/>
  <c r="Z941" i="23" s="1"/>
  <c r="W941" i="33"/>
  <c r="X44" i="33"/>
  <c r="Z44" i="23" s="1"/>
  <c r="X474" i="33"/>
  <c r="Z474" i="23" s="1"/>
  <c r="Z454" i="23"/>
  <c r="Y499" i="33"/>
  <c r="AA499" i="23" s="1"/>
  <c r="X553" i="33"/>
  <c r="Z553" i="23" s="1"/>
  <c r="Y553" i="33"/>
  <c r="AA553" i="23" s="1"/>
  <c r="W553" i="33"/>
  <c r="X555" i="33"/>
  <c r="Z555" i="23" s="1"/>
  <c r="W555" i="33"/>
  <c r="Y555" i="33"/>
  <c r="AA555" i="23" s="1"/>
  <c r="X588" i="33"/>
  <c r="Z588" i="23" s="1"/>
  <c r="Y588" i="33"/>
  <c r="AA588" i="23" s="1"/>
  <c r="X600" i="33"/>
  <c r="Z600" i="23" s="1"/>
  <c r="Y600" i="33"/>
  <c r="AA600" i="23" s="1"/>
  <c r="X626" i="33"/>
  <c r="Y626" i="33"/>
  <c r="W626" i="33"/>
  <c r="X635" i="33"/>
  <c r="Z635" i="23" s="1"/>
  <c r="Y635" i="33"/>
  <c r="AA635" i="23" s="1"/>
  <c r="W635" i="33"/>
  <c r="X644" i="33"/>
  <c r="Z644" i="23" s="1"/>
  <c r="Y644" i="33"/>
  <c r="AA644" i="23" s="1"/>
  <c r="W644" i="33"/>
  <c r="X684" i="33"/>
  <c r="Z684" i="23" s="1"/>
  <c r="Y684" i="33"/>
  <c r="AA684" i="23" s="1"/>
  <c r="X761" i="33"/>
  <c r="Z761" i="23" s="1"/>
  <c r="W761" i="33"/>
  <c r="X849" i="33"/>
  <c r="Z849" i="23" s="1"/>
  <c r="W849" i="33"/>
  <c r="X886" i="33"/>
  <c r="Z886" i="23" s="1"/>
  <c r="W886" i="33"/>
  <c r="X902" i="33"/>
  <c r="Z902" i="23" s="1"/>
  <c r="W902" i="33"/>
  <c r="X935" i="33"/>
  <c r="Z935" i="23" s="1"/>
  <c r="W935" i="33"/>
  <c r="V44" i="33"/>
  <c r="V130" i="33"/>
  <c r="V216" i="33"/>
  <c r="V217" i="33" s="1"/>
  <c r="W221" i="33"/>
  <c r="W233" i="33"/>
  <c r="W266" i="33"/>
  <c r="W278" i="33"/>
  <c r="W311" i="33"/>
  <c r="W323" i="33"/>
  <c r="W356" i="33"/>
  <c r="Y411" i="33"/>
  <c r="Y417" i="33"/>
  <c r="AA417" i="23" s="1"/>
  <c r="Y423" i="33"/>
  <c r="AA423" i="23" s="1"/>
  <c r="Y429" i="33"/>
  <c r="AA429" i="23" s="1"/>
  <c r="V474" i="33"/>
  <c r="Y456" i="33"/>
  <c r="AA456" i="23" s="1"/>
  <c r="Y459" i="33"/>
  <c r="AA459" i="23" s="1"/>
  <c r="Y462" i="33"/>
  <c r="AA462" i="23" s="1"/>
  <c r="Y465" i="33"/>
  <c r="AA465" i="23" s="1"/>
  <c r="Y468" i="33"/>
  <c r="AA468" i="23" s="1"/>
  <c r="Y471" i="33"/>
  <c r="AA471" i="23" s="1"/>
  <c r="Y500" i="33"/>
  <c r="AA500" i="23" s="1"/>
  <c r="X550" i="33"/>
  <c r="Z550" i="23" s="1"/>
  <c r="Y550" i="33"/>
  <c r="AA550" i="23" s="1"/>
  <c r="W550" i="33"/>
  <c r="X552" i="33"/>
  <c r="Z552" i="23" s="1"/>
  <c r="W552" i="33"/>
  <c r="Y552" i="33"/>
  <c r="AA552" i="23" s="1"/>
  <c r="X584" i="33"/>
  <c r="Z584" i="23" s="1"/>
  <c r="Y584" i="33"/>
  <c r="AA584" i="23" s="1"/>
  <c r="X586" i="33"/>
  <c r="Z586" i="23" s="1"/>
  <c r="Y586" i="33"/>
  <c r="AA586" i="23" s="1"/>
  <c r="X596" i="33"/>
  <c r="Z596" i="23" s="1"/>
  <c r="Y596" i="33"/>
  <c r="AA596" i="23" s="1"/>
  <c r="X598" i="33"/>
  <c r="Z598" i="23" s="1"/>
  <c r="Y598" i="33"/>
  <c r="AA598" i="23" s="1"/>
  <c r="X633" i="33"/>
  <c r="Z633" i="23" s="1"/>
  <c r="W633" i="33"/>
  <c r="Y633" i="33"/>
  <c r="AA633" i="23" s="1"/>
  <c r="X642" i="33"/>
  <c r="Z642" i="23" s="1"/>
  <c r="W642" i="33"/>
  <c r="Y642" i="33"/>
  <c r="AA642" i="23" s="1"/>
  <c r="X680" i="33"/>
  <c r="Z680" i="23" s="1"/>
  <c r="Y680" i="33"/>
  <c r="AA680" i="23" s="1"/>
  <c r="X683" i="33"/>
  <c r="Z683" i="23" s="1"/>
  <c r="Y683" i="33"/>
  <c r="AA683" i="23" s="1"/>
  <c r="X724" i="33"/>
  <c r="Z724" i="23" s="1"/>
  <c r="W724" i="33"/>
  <c r="X808" i="33"/>
  <c r="Z808" i="23" s="1"/>
  <c r="W808" i="33"/>
  <c r="X857" i="33"/>
  <c r="Z857" i="23" s="1"/>
  <c r="W857" i="33"/>
  <c r="X896" i="33"/>
  <c r="Z896" i="23" s="1"/>
  <c r="W896" i="33"/>
  <c r="Y37" i="33"/>
  <c r="AA37" i="23" s="1"/>
  <c r="Y43" i="33"/>
  <c r="AA43" i="23" s="1"/>
  <c r="W59" i="33"/>
  <c r="W65" i="33"/>
  <c r="Y92" i="33"/>
  <c r="AA92" i="23" s="1"/>
  <c r="Y98" i="33"/>
  <c r="AA98" i="23" s="1"/>
  <c r="W106" i="33"/>
  <c r="W135" i="33"/>
  <c r="W145" i="33"/>
  <c r="V173" i="33"/>
  <c r="W178" i="33"/>
  <c r="W190" i="33"/>
  <c r="W223" i="33"/>
  <c r="W235" i="33"/>
  <c r="W268" i="33"/>
  <c r="W280" i="33"/>
  <c r="W313" i="33"/>
  <c r="I346" i="33"/>
  <c r="W358" i="33"/>
  <c r="Y412" i="33"/>
  <c r="AA412" i="23" s="1"/>
  <c r="Y418" i="33"/>
  <c r="AA418" i="23" s="1"/>
  <c r="Y424" i="33"/>
  <c r="AA424" i="23" s="1"/>
  <c r="Y430" i="33"/>
  <c r="AA430" i="23" s="1"/>
  <c r="W454" i="33"/>
  <c r="W457" i="33"/>
  <c r="W460" i="33"/>
  <c r="W463" i="33"/>
  <c r="W466" i="33"/>
  <c r="W469" i="33"/>
  <c r="W472" i="33"/>
  <c r="X547" i="33"/>
  <c r="Z547" i="23" s="1"/>
  <c r="Y547" i="33"/>
  <c r="AA547" i="23" s="1"/>
  <c r="W547" i="33"/>
  <c r="X549" i="33"/>
  <c r="Z549" i="23" s="1"/>
  <c r="W549" i="33"/>
  <c r="Y549" i="33"/>
  <c r="AA549" i="23" s="1"/>
  <c r="X583" i="33"/>
  <c r="Y583" i="33"/>
  <c r="X595" i="33"/>
  <c r="Z595" i="23" s="1"/>
  <c r="Y595" i="33"/>
  <c r="AA595" i="23" s="1"/>
  <c r="X632" i="33"/>
  <c r="Z632" i="23" s="1"/>
  <c r="Y632" i="33"/>
  <c r="AA632" i="23" s="1"/>
  <c r="W632" i="33"/>
  <c r="X641" i="33"/>
  <c r="Z641" i="23" s="1"/>
  <c r="Y641" i="33"/>
  <c r="AA641" i="23" s="1"/>
  <c r="W641" i="33"/>
  <c r="X678" i="33"/>
  <c r="Z678" i="23" s="1"/>
  <c r="Y678" i="33"/>
  <c r="AA678" i="23" s="1"/>
  <c r="X759" i="33"/>
  <c r="Z759" i="23" s="1"/>
  <c r="W759" i="33"/>
  <c r="X802" i="33"/>
  <c r="Z802" i="23" s="1"/>
  <c r="W802" i="33"/>
  <c r="X847" i="33"/>
  <c r="Z847" i="23" s="1"/>
  <c r="W847" i="33"/>
  <c r="X933" i="33"/>
  <c r="Z933" i="23" s="1"/>
  <c r="W933" i="33"/>
  <c r="Y587" i="33"/>
  <c r="AA587" i="23" s="1"/>
  <c r="Y593" i="33"/>
  <c r="AA593" i="23" s="1"/>
  <c r="Y599" i="33"/>
  <c r="AA599" i="23" s="1"/>
  <c r="AA669" i="23"/>
  <c r="W728" i="33"/>
  <c r="I819" i="33"/>
  <c r="I905" i="33"/>
  <c r="N1034" i="33"/>
  <c r="W1062" i="33"/>
  <c r="N1077" i="33"/>
  <c r="V1205" i="33"/>
  <c r="W1235" i="33"/>
  <c r="W1272" i="33"/>
  <c r="W1288" i="33"/>
  <c r="V603" i="33"/>
  <c r="W628" i="33"/>
  <c r="W631" i="33"/>
  <c r="W634" i="33"/>
  <c r="W637" i="33"/>
  <c r="W640" i="33"/>
  <c r="W643" i="33"/>
  <c r="Y670" i="33"/>
  <c r="AA670" i="23" s="1"/>
  <c r="Y676" i="33"/>
  <c r="AA676" i="23" s="1"/>
  <c r="Y682" i="33"/>
  <c r="AA682" i="23" s="1"/>
  <c r="Y688" i="33"/>
  <c r="AA688" i="23" s="1"/>
  <c r="W734" i="33"/>
  <c r="X750" i="33"/>
  <c r="Z750" i="23" s="1"/>
  <c r="W757" i="33"/>
  <c r="W765" i="33"/>
  <c r="W773" i="33"/>
  <c r="X777" i="33"/>
  <c r="Z777" i="23" s="1"/>
  <c r="W785" i="33"/>
  <c r="W843" i="33"/>
  <c r="W851" i="33"/>
  <c r="W859" i="33"/>
  <c r="W871" i="33"/>
  <c r="X949" i="33"/>
  <c r="Z949" i="23" s="1"/>
  <c r="V1012" i="33"/>
  <c r="W1036" i="33"/>
  <c r="W1068" i="33"/>
  <c r="V646" i="33"/>
  <c r="Y628" i="33"/>
  <c r="AA628" i="23" s="1"/>
  <c r="Y631" i="33"/>
  <c r="AA631" i="23" s="1"/>
  <c r="Y634" i="33"/>
  <c r="AA634" i="23" s="1"/>
  <c r="Y637" i="33"/>
  <c r="AA637" i="23" s="1"/>
  <c r="Y640" i="33"/>
  <c r="AA640" i="23" s="1"/>
  <c r="Y643" i="33"/>
  <c r="AA643" i="23" s="1"/>
  <c r="X734" i="33"/>
  <c r="Z734" i="23" s="1"/>
  <c r="X779" i="33"/>
  <c r="Z779" i="23" s="1"/>
  <c r="X785" i="33"/>
  <c r="Z785" i="23" s="1"/>
  <c r="W793" i="33"/>
  <c r="W798" i="33"/>
  <c r="W806" i="33"/>
  <c r="W814" i="33"/>
  <c r="V840" i="33"/>
  <c r="X871" i="33"/>
  <c r="Z871" i="23" s="1"/>
  <c r="W879" i="33"/>
  <c r="W884" i="33"/>
  <c r="W892" i="33"/>
  <c r="W900" i="33"/>
  <c r="W931" i="33"/>
  <c r="W939" i="33"/>
  <c r="X953" i="33"/>
  <c r="Z953" i="23" s="1"/>
  <c r="W957" i="33"/>
  <c r="V990" i="33"/>
  <c r="X992" i="33"/>
  <c r="Z992" i="23" s="1"/>
  <c r="W996" i="33"/>
  <c r="X1036" i="33"/>
  <c r="Z1036" i="23" s="1"/>
  <c r="X1068" i="33"/>
  <c r="Z1068" i="23" s="1"/>
  <c r="V1119" i="33"/>
  <c r="W1109" i="33"/>
  <c r="W1115" i="33"/>
  <c r="W1145" i="33"/>
  <c r="W1151" i="33"/>
  <c r="W1190" i="33"/>
  <c r="V1248" i="33"/>
  <c r="Y1323" i="33"/>
  <c r="AA1323" i="23" s="1"/>
  <c r="X1323" i="33"/>
  <c r="Z1323" i="23" s="1"/>
  <c r="Y1325" i="33"/>
  <c r="AA1325" i="23" s="1"/>
  <c r="X1325" i="33"/>
  <c r="Z1325" i="23" s="1"/>
  <c r="W1325" i="33"/>
  <c r="V517" i="33"/>
  <c r="W542" i="33"/>
  <c r="W545" i="33"/>
  <c r="W548" i="33"/>
  <c r="W551" i="33"/>
  <c r="W554" i="33"/>
  <c r="W557" i="33"/>
  <c r="X787" i="33"/>
  <c r="Z787" i="23" s="1"/>
  <c r="X793" i="33"/>
  <c r="Z793" i="23" s="1"/>
  <c r="W820" i="33"/>
  <c r="I862" i="33"/>
  <c r="X875" i="33"/>
  <c r="Z875" i="23" s="1"/>
  <c r="X879" i="33"/>
  <c r="Z879" i="23" s="1"/>
  <c r="W906" i="33"/>
  <c r="I948" i="33"/>
  <c r="X957" i="33"/>
  <c r="Z957" i="23" s="1"/>
  <c r="P991" i="33"/>
  <c r="X996" i="33"/>
  <c r="Z996" i="23" s="1"/>
  <c r="P1034" i="33"/>
  <c r="W1070" i="33"/>
  <c r="V1098" i="33"/>
  <c r="X1088" i="33"/>
  <c r="Z1088" i="23" s="1"/>
  <c r="W1099" i="33"/>
  <c r="X1109" i="33"/>
  <c r="Z1109" i="23" s="1"/>
  <c r="X1115" i="33"/>
  <c r="Z1115" i="23" s="1"/>
  <c r="X1145" i="33"/>
  <c r="Z1145" i="23" s="1"/>
  <c r="X1151" i="33"/>
  <c r="Z1151" i="23" s="1"/>
  <c r="X1171" i="33"/>
  <c r="Z1171" i="23" s="1"/>
  <c r="X1190" i="33"/>
  <c r="Z1190" i="23" s="1"/>
  <c r="W1196" i="33"/>
  <c r="W1243" i="33"/>
  <c r="W1280" i="33"/>
  <c r="X689" i="33"/>
  <c r="Z689" i="23" s="1"/>
  <c r="Z669" i="23"/>
  <c r="Y673" i="33"/>
  <c r="AA673" i="23" s="1"/>
  <c r="Y679" i="33"/>
  <c r="AA679" i="23" s="1"/>
  <c r="Y685" i="33"/>
  <c r="AA685" i="23" s="1"/>
  <c r="I733" i="33"/>
  <c r="X820" i="33"/>
  <c r="Z820" i="23" s="1"/>
  <c r="V861" i="33"/>
  <c r="X906" i="33"/>
  <c r="Z906" i="23" s="1"/>
  <c r="X1000" i="33"/>
  <c r="Z1000" i="23" s="1"/>
  <c r="W1004" i="33"/>
  <c r="W1060" i="33"/>
  <c r="X1070" i="33"/>
  <c r="Z1070" i="23" s="1"/>
  <c r="Y1088" i="33"/>
  <c r="AA1088" i="23" s="1"/>
  <c r="W1117" i="33"/>
  <c r="W1153" i="33"/>
  <c r="Y1171" i="33"/>
  <c r="AA1171" i="23" s="1"/>
  <c r="X1196" i="33"/>
  <c r="Z1196" i="23" s="1"/>
  <c r="X1216" i="33"/>
  <c r="Z1216" i="23" s="1"/>
  <c r="W1233" i="33"/>
  <c r="X1243" i="33"/>
  <c r="Z1243" i="23" s="1"/>
  <c r="X1280" i="33"/>
  <c r="Z1280" i="23" s="1"/>
  <c r="W1286" i="33"/>
  <c r="W1323" i="33"/>
  <c r="X1060" i="33"/>
  <c r="Z1060" i="23" s="1"/>
  <c r="X1117" i="33"/>
  <c r="Z1117" i="23" s="1"/>
  <c r="X1153" i="33"/>
  <c r="Z1153" i="23" s="1"/>
  <c r="X1233" i="33"/>
  <c r="Z1233" i="23" s="1"/>
  <c r="X1286" i="33"/>
  <c r="Z1286" i="23" s="1"/>
  <c r="Y1331" i="33"/>
  <c r="AA1331" i="23" s="1"/>
  <c r="X1331" i="33"/>
  <c r="Z1331" i="23" s="1"/>
  <c r="W1331" i="33"/>
  <c r="W1333" i="33"/>
  <c r="N45" i="33"/>
  <c r="Z24" i="23"/>
  <c r="V88" i="33"/>
  <c r="W11" i="33"/>
  <c r="Y11" i="33"/>
  <c r="AA11" i="23" s="1"/>
  <c r="W19" i="33"/>
  <c r="Y19" i="33"/>
  <c r="AA19" i="23" s="1"/>
  <c r="W48" i="33"/>
  <c r="Y48" i="33"/>
  <c r="AA48" i="23" s="1"/>
  <c r="Y70" i="33"/>
  <c r="AA70" i="23" s="1"/>
  <c r="W70" i="33"/>
  <c r="Y78" i="33"/>
  <c r="AA78" i="23" s="1"/>
  <c r="W78" i="33"/>
  <c r="Y86" i="33"/>
  <c r="AA86" i="23" s="1"/>
  <c r="W86" i="33"/>
  <c r="Y168" i="33"/>
  <c r="AA168" i="23" s="1"/>
  <c r="W168" i="33"/>
  <c r="X168" i="33"/>
  <c r="Z168" i="23" s="1"/>
  <c r="W200" i="33"/>
  <c r="X200" i="33"/>
  <c r="Z200" i="23" s="1"/>
  <c r="Y200" i="33"/>
  <c r="AA200" i="23" s="1"/>
  <c r="W212" i="33"/>
  <c r="X212" i="33"/>
  <c r="Z212" i="23" s="1"/>
  <c r="Y212" i="33"/>
  <c r="AA212" i="23" s="1"/>
  <c r="Y244" i="33"/>
  <c r="AA244" i="23" s="1"/>
  <c r="W244" i="33"/>
  <c r="X244" i="33"/>
  <c r="Z244" i="23" s="1"/>
  <c r="Y252" i="33"/>
  <c r="AA252" i="23" s="1"/>
  <c r="W252" i="33"/>
  <c r="X252" i="33"/>
  <c r="Z252" i="23" s="1"/>
  <c r="Y256" i="33"/>
  <c r="AA256" i="23" s="1"/>
  <c r="W256" i="33"/>
  <c r="X256" i="33"/>
  <c r="Z256" i="23" s="1"/>
  <c r="Y16" i="33"/>
  <c r="AA16" i="23" s="1"/>
  <c r="W16" i="33"/>
  <c r="Y20" i="33"/>
  <c r="AA20" i="23" s="1"/>
  <c r="W20" i="33"/>
  <c r="W5" i="33"/>
  <c r="Y5" i="33"/>
  <c r="AA5" i="23" s="1"/>
  <c r="W9" i="33"/>
  <c r="Y9" i="33"/>
  <c r="AA9" i="23" s="1"/>
  <c r="W13" i="33"/>
  <c r="Y13" i="33"/>
  <c r="AA13" i="23" s="1"/>
  <c r="W17" i="33"/>
  <c r="Y17" i="33"/>
  <c r="AA17" i="23" s="1"/>
  <c r="W21" i="33"/>
  <c r="Y21" i="33"/>
  <c r="AA21" i="23" s="1"/>
  <c r="U66" i="33"/>
  <c r="W46" i="33"/>
  <c r="Y46" i="33"/>
  <c r="AA46" i="23" s="1"/>
  <c r="W50" i="33"/>
  <c r="Y50" i="33"/>
  <c r="AA50" i="23" s="1"/>
  <c r="Y68" i="33"/>
  <c r="AA68" i="23" s="1"/>
  <c r="W68" i="33"/>
  <c r="Y72" i="33"/>
  <c r="AA72" i="23" s="1"/>
  <c r="W72" i="33"/>
  <c r="Y76" i="33"/>
  <c r="AA76" i="23" s="1"/>
  <c r="W76" i="33"/>
  <c r="Y80" i="33"/>
  <c r="AA80" i="23" s="1"/>
  <c r="W80" i="33"/>
  <c r="Y84" i="33"/>
  <c r="AA84" i="23" s="1"/>
  <c r="W84" i="33"/>
  <c r="V131" i="33"/>
  <c r="Y154" i="33"/>
  <c r="AA154" i="23" s="1"/>
  <c r="W154" i="33"/>
  <c r="X154" i="33"/>
  <c r="Z154" i="23" s="1"/>
  <c r="Y158" i="33"/>
  <c r="AA158" i="23" s="1"/>
  <c r="W158" i="33"/>
  <c r="X158" i="33"/>
  <c r="Z158" i="23" s="1"/>
  <c r="Y162" i="33"/>
  <c r="AA162" i="23" s="1"/>
  <c r="W162" i="33"/>
  <c r="X162" i="33"/>
  <c r="Z162" i="23" s="1"/>
  <c r="Y166" i="33"/>
  <c r="AA166" i="23" s="1"/>
  <c r="W166" i="33"/>
  <c r="X166" i="33"/>
  <c r="Z166" i="23" s="1"/>
  <c r="Y170" i="33"/>
  <c r="AA170" i="23" s="1"/>
  <c r="W170" i="33"/>
  <c r="X170" i="33"/>
  <c r="Z170" i="23" s="1"/>
  <c r="W198" i="33"/>
  <c r="X198" i="33"/>
  <c r="Z198" i="23" s="1"/>
  <c r="Y198" i="33"/>
  <c r="AA198" i="23" s="1"/>
  <c r="W202" i="33"/>
  <c r="X202" i="33"/>
  <c r="Z202" i="23" s="1"/>
  <c r="Y202" i="33"/>
  <c r="AA202" i="23" s="1"/>
  <c r="W206" i="33"/>
  <c r="X206" i="33"/>
  <c r="Z206" i="23" s="1"/>
  <c r="Y206" i="33"/>
  <c r="AA206" i="23" s="1"/>
  <c r="W210" i="33"/>
  <c r="X210" i="33"/>
  <c r="Z210" i="23" s="1"/>
  <c r="Y210" i="33"/>
  <c r="AA210" i="23" s="1"/>
  <c r="W214" i="33"/>
  <c r="X214" i="33"/>
  <c r="Z214" i="23" s="1"/>
  <c r="Y214" i="33"/>
  <c r="AA214" i="23" s="1"/>
  <c r="Y242" i="33"/>
  <c r="AA242" i="23" s="1"/>
  <c r="W242" i="33"/>
  <c r="X242" i="33"/>
  <c r="Z242" i="23" s="1"/>
  <c r="Y246" i="33"/>
  <c r="AA246" i="23" s="1"/>
  <c r="W246" i="33"/>
  <c r="X246" i="33"/>
  <c r="Z246" i="23" s="1"/>
  <c r="Y250" i="33"/>
  <c r="AA250" i="23" s="1"/>
  <c r="W250" i="33"/>
  <c r="X250" i="33"/>
  <c r="Z250" i="23" s="1"/>
  <c r="Y254" i="33"/>
  <c r="AA254" i="23" s="1"/>
  <c r="W254" i="33"/>
  <c r="X254" i="33"/>
  <c r="Z254" i="23" s="1"/>
  <c r="Y258" i="33"/>
  <c r="AA258" i="23" s="1"/>
  <c r="W258" i="33"/>
  <c r="X258" i="33"/>
  <c r="Z258" i="23" s="1"/>
  <c r="W282" i="33"/>
  <c r="X282" i="33"/>
  <c r="Z282" i="23" s="1"/>
  <c r="U302" i="33"/>
  <c r="U303" i="33" s="1"/>
  <c r="W303" i="33" s="1"/>
  <c r="Y282" i="33"/>
  <c r="AA282" i="23" s="1"/>
  <c r="W286" i="33"/>
  <c r="X286" i="33"/>
  <c r="Z286" i="23" s="1"/>
  <c r="Y286" i="33"/>
  <c r="AA286" i="23" s="1"/>
  <c r="W290" i="33"/>
  <c r="X290" i="33"/>
  <c r="Z290" i="23" s="1"/>
  <c r="Y290" i="33"/>
  <c r="AA290" i="23" s="1"/>
  <c r="W294" i="33"/>
  <c r="X294" i="33"/>
  <c r="Z294" i="23" s="1"/>
  <c r="Y294" i="33"/>
  <c r="AA294" i="23" s="1"/>
  <c r="W298" i="33"/>
  <c r="X298" i="33"/>
  <c r="Z298" i="23" s="1"/>
  <c r="Y298" i="33"/>
  <c r="AA298" i="23" s="1"/>
  <c r="Y326" i="33"/>
  <c r="AA326" i="23" s="1"/>
  <c r="W326" i="33"/>
  <c r="X326" i="33"/>
  <c r="Z326" i="23" s="1"/>
  <c r="Y330" i="33"/>
  <c r="AA330" i="23" s="1"/>
  <c r="W330" i="33"/>
  <c r="X330" i="33"/>
  <c r="Z330" i="23" s="1"/>
  <c r="Y334" i="33"/>
  <c r="AA334" i="23" s="1"/>
  <c r="W334" i="33"/>
  <c r="X334" i="33"/>
  <c r="Z334" i="23" s="1"/>
  <c r="Y338" i="33"/>
  <c r="AA338" i="23" s="1"/>
  <c r="W338" i="33"/>
  <c r="X338" i="33"/>
  <c r="Z338" i="23" s="1"/>
  <c r="Y342" i="33"/>
  <c r="AA342" i="23" s="1"/>
  <c r="W342" i="33"/>
  <c r="X342" i="33"/>
  <c r="Z342" i="23" s="1"/>
  <c r="W370" i="33"/>
  <c r="X370" i="33"/>
  <c r="Z370" i="23" s="1"/>
  <c r="Y370" i="33"/>
  <c r="AA370" i="23" s="1"/>
  <c r="W374" i="33"/>
  <c r="X374" i="33"/>
  <c r="Z374" i="23" s="1"/>
  <c r="Y374" i="33"/>
  <c r="AA374" i="23" s="1"/>
  <c r="W378" i="33"/>
  <c r="X378" i="33"/>
  <c r="Z378" i="23" s="1"/>
  <c r="Y378" i="33"/>
  <c r="AA378" i="23" s="1"/>
  <c r="W382" i="33"/>
  <c r="X382" i="33"/>
  <c r="Z382" i="23" s="1"/>
  <c r="Y382" i="33"/>
  <c r="AA382" i="23" s="1"/>
  <c r="W386" i="33"/>
  <c r="X386" i="33"/>
  <c r="Z386" i="23" s="1"/>
  <c r="Y386" i="33"/>
  <c r="AA386" i="23" s="1"/>
  <c r="Y3" i="33"/>
  <c r="AA3" i="23" s="1"/>
  <c r="W3" i="33"/>
  <c r="Y6" i="33"/>
  <c r="AA6" i="23" s="1"/>
  <c r="W6" i="33"/>
  <c r="Y10" i="33"/>
  <c r="AA10" i="23" s="1"/>
  <c r="W10" i="33"/>
  <c r="Y14" i="33"/>
  <c r="AA14" i="23" s="1"/>
  <c r="W14" i="33"/>
  <c r="Y18" i="33"/>
  <c r="AA18" i="23" s="1"/>
  <c r="W18" i="33"/>
  <c r="Y22" i="33"/>
  <c r="AA22" i="23" s="1"/>
  <c r="W22" i="33"/>
  <c r="Y47" i="33"/>
  <c r="AA47" i="23" s="1"/>
  <c r="W47" i="33"/>
  <c r="Y51" i="33"/>
  <c r="AA51" i="23" s="1"/>
  <c r="W51" i="33"/>
  <c r="W69" i="33"/>
  <c r="Y69" i="33"/>
  <c r="AA69" i="23" s="1"/>
  <c r="W73" i="33"/>
  <c r="Y73" i="33"/>
  <c r="AA73" i="23" s="1"/>
  <c r="W77" i="33"/>
  <c r="Y77" i="33"/>
  <c r="AA77" i="23" s="1"/>
  <c r="W81" i="33"/>
  <c r="Y81" i="33"/>
  <c r="AA81" i="23" s="1"/>
  <c r="W85" i="33"/>
  <c r="Y85" i="33"/>
  <c r="AA85" i="23" s="1"/>
  <c r="X103" i="33"/>
  <c r="Z103" i="23" s="1"/>
  <c r="W103" i="33"/>
  <c r="X107" i="33"/>
  <c r="Z107" i="23" s="1"/>
  <c r="W107" i="33"/>
  <c r="Y111" i="33"/>
  <c r="AA111" i="23" s="1"/>
  <c r="W111" i="33"/>
  <c r="X111" i="33"/>
  <c r="Y113" i="33"/>
  <c r="AA113" i="23" s="1"/>
  <c r="W113" i="33"/>
  <c r="X113" i="33"/>
  <c r="Z113" i="23" s="1"/>
  <c r="Y115" i="33"/>
  <c r="AA115" i="23" s="1"/>
  <c r="W115" i="33"/>
  <c r="X115" i="33"/>
  <c r="Z115" i="23" s="1"/>
  <c r="Y117" i="33"/>
  <c r="AA117" i="23" s="1"/>
  <c r="W117" i="33"/>
  <c r="X117" i="33"/>
  <c r="Z117" i="23" s="1"/>
  <c r="Y119" i="33"/>
  <c r="AA119" i="23" s="1"/>
  <c r="W119" i="33"/>
  <c r="X119" i="33"/>
  <c r="Z119" i="23" s="1"/>
  <c r="Y121" i="33"/>
  <c r="AA121" i="23" s="1"/>
  <c r="W121" i="33"/>
  <c r="X121" i="33"/>
  <c r="Z121" i="23" s="1"/>
  <c r="Y123" i="33"/>
  <c r="AA123" i="23" s="1"/>
  <c r="W123" i="33"/>
  <c r="X123" i="33"/>
  <c r="Z123" i="23" s="1"/>
  <c r="Y125" i="33"/>
  <c r="AA125" i="23" s="1"/>
  <c r="W125" i="33"/>
  <c r="X125" i="33"/>
  <c r="Z125" i="23" s="1"/>
  <c r="Y127" i="33"/>
  <c r="AA127" i="23" s="1"/>
  <c r="W127" i="33"/>
  <c r="X127" i="33"/>
  <c r="Z127" i="23" s="1"/>
  <c r="Y129" i="33"/>
  <c r="AA129" i="23" s="1"/>
  <c r="W129" i="33"/>
  <c r="X129" i="33"/>
  <c r="Z129" i="23" s="1"/>
  <c r="X134" i="33"/>
  <c r="Z134" i="23" s="1"/>
  <c r="W134" i="33"/>
  <c r="X138" i="33"/>
  <c r="Z138" i="23" s="1"/>
  <c r="W138" i="33"/>
  <c r="W153" i="33"/>
  <c r="X153" i="33"/>
  <c r="Z153" i="23" s="1"/>
  <c r="U173" i="33"/>
  <c r="W173" i="33" s="1"/>
  <c r="Y153" i="33"/>
  <c r="AA153" i="23" s="1"/>
  <c r="W157" i="33"/>
  <c r="X157" i="33"/>
  <c r="Z157" i="23" s="1"/>
  <c r="Y157" i="33"/>
  <c r="AA157" i="23" s="1"/>
  <c r="W161" i="33"/>
  <c r="X161" i="33"/>
  <c r="Z161" i="23" s="1"/>
  <c r="Y161" i="33"/>
  <c r="AA161" i="23" s="1"/>
  <c r="W165" i="33"/>
  <c r="X165" i="33"/>
  <c r="Z165" i="23" s="1"/>
  <c r="Y165" i="33"/>
  <c r="AA165" i="23" s="1"/>
  <c r="W169" i="33"/>
  <c r="X169" i="33"/>
  <c r="Z169" i="23" s="1"/>
  <c r="Y169" i="33"/>
  <c r="AA169" i="23" s="1"/>
  <c r="Y197" i="33"/>
  <c r="AA197" i="23" s="1"/>
  <c r="W197" i="33"/>
  <c r="X197" i="33"/>
  <c r="Z197" i="23" s="1"/>
  <c r="Y201" i="33"/>
  <c r="AA201" i="23" s="1"/>
  <c r="W201" i="33"/>
  <c r="X201" i="33"/>
  <c r="Z201" i="23" s="1"/>
  <c r="Y205" i="33"/>
  <c r="AA205" i="23" s="1"/>
  <c r="W205" i="33"/>
  <c r="X205" i="33"/>
  <c r="Z205" i="23" s="1"/>
  <c r="Y209" i="33"/>
  <c r="AA209" i="23" s="1"/>
  <c r="W209" i="33"/>
  <c r="X209" i="33"/>
  <c r="Z209" i="23" s="1"/>
  <c r="Y213" i="33"/>
  <c r="AA213" i="23" s="1"/>
  <c r="W213" i="33"/>
  <c r="X213" i="33"/>
  <c r="Z213" i="23" s="1"/>
  <c r="W241" i="33"/>
  <c r="X241" i="33"/>
  <c r="Z241" i="23" s="1"/>
  <c r="Y241" i="33"/>
  <c r="AA241" i="23" s="1"/>
  <c r="W245" i="33"/>
  <c r="X245" i="33"/>
  <c r="Z245" i="23" s="1"/>
  <c r="Y245" i="33"/>
  <c r="AA245" i="23" s="1"/>
  <c r="W249" i="33"/>
  <c r="X249" i="33"/>
  <c r="Z249" i="23" s="1"/>
  <c r="Y249" i="33"/>
  <c r="AA249" i="23" s="1"/>
  <c r="W253" i="33"/>
  <c r="X253" i="33"/>
  <c r="Z253" i="23" s="1"/>
  <c r="Y253" i="33"/>
  <c r="AA253" i="23" s="1"/>
  <c r="W257" i="33"/>
  <c r="X257" i="33"/>
  <c r="Z257" i="23" s="1"/>
  <c r="Y257" i="33"/>
  <c r="AA257" i="23" s="1"/>
  <c r="Y285" i="33"/>
  <c r="AA285" i="23" s="1"/>
  <c r="W285" i="33"/>
  <c r="X285" i="33"/>
  <c r="Z285" i="23" s="1"/>
  <c r="Y289" i="33"/>
  <c r="AA289" i="23" s="1"/>
  <c r="W289" i="33"/>
  <c r="X289" i="33"/>
  <c r="Z289" i="23" s="1"/>
  <c r="Y293" i="33"/>
  <c r="AA293" i="23" s="1"/>
  <c r="W293" i="33"/>
  <c r="X293" i="33"/>
  <c r="Z293" i="23" s="1"/>
  <c r="Y297" i="33"/>
  <c r="AA297" i="23" s="1"/>
  <c r="W297" i="33"/>
  <c r="X297" i="33"/>
  <c r="Z297" i="23" s="1"/>
  <c r="Y301" i="33"/>
  <c r="AA301" i="23" s="1"/>
  <c r="W301" i="33"/>
  <c r="X301" i="33"/>
  <c r="Z301" i="23" s="1"/>
  <c r="W325" i="33"/>
  <c r="X325" i="33"/>
  <c r="Z325" i="23" s="1"/>
  <c r="U345" i="33"/>
  <c r="Y325" i="33"/>
  <c r="AA325" i="23" s="1"/>
  <c r="W329" i="33"/>
  <c r="X329" i="33"/>
  <c r="Z329" i="23" s="1"/>
  <c r="Y329" i="33"/>
  <c r="AA329" i="23" s="1"/>
  <c r="W333" i="33"/>
  <c r="X333" i="33"/>
  <c r="Z333" i="23" s="1"/>
  <c r="Y333" i="33"/>
  <c r="AA333" i="23" s="1"/>
  <c r="W337" i="33"/>
  <c r="X337" i="33"/>
  <c r="Z337" i="23" s="1"/>
  <c r="Y337" i="33"/>
  <c r="AA337" i="23" s="1"/>
  <c r="W341" i="33"/>
  <c r="X341" i="33"/>
  <c r="Z341" i="23" s="1"/>
  <c r="Y341" i="33"/>
  <c r="AA341" i="23" s="1"/>
  <c r="Y369" i="33"/>
  <c r="AA369" i="23" s="1"/>
  <c r="W369" i="33"/>
  <c r="X369" i="33"/>
  <c r="Z369" i="23" s="1"/>
  <c r="Y373" i="33"/>
  <c r="AA373" i="23" s="1"/>
  <c r="W373" i="33"/>
  <c r="X373" i="33"/>
  <c r="Z373" i="23" s="1"/>
  <c r="Y377" i="33"/>
  <c r="AA377" i="23" s="1"/>
  <c r="W377" i="33"/>
  <c r="X377" i="33"/>
  <c r="Z377" i="23" s="1"/>
  <c r="Y381" i="33"/>
  <c r="AA381" i="23" s="1"/>
  <c r="W381" i="33"/>
  <c r="X381" i="33"/>
  <c r="Z381" i="23" s="1"/>
  <c r="Y385" i="33"/>
  <c r="AA385" i="23" s="1"/>
  <c r="W385" i="33"/>
  <c r="X385" i="33"/>
  <c r="Z385" i="23" s="1"/>
  <c r="Y4" i="33"/>
  <c r="AA4" i="23" s="1"/>
  <c r="V23" i="33"/>
  <c r="W4" i="33"/>
  <c r="X11" i="33"/>
  <c r="X19" i="33"/>
  <c r="Z19" i="23" s="1"/>
  <c r="Y24" i="33"/>
  <c r="AA24" i="23" s="1"/>
  <c r="Y25" i="33"/>
  <c r="AA25" i="23" s="1"/>
  <c r="Y26" i="33"/>
  <c r="AA26" i="23" s="1"/>
  <c r="Y27" i="33"/>
  <c r="AA27" i="23" s="1"/>
  <c r="Y28" i="33"/>
  <c r="AA28" i="23" s="1"/>
  <c r="Y29" i="33"/>
  <c r="AA29" i="23" s="1"/>
  <c r="Y30" i="33"/>
  <c r="AA30" i="23" s="1"/>
  <c r="Y31" i="33"/>
  <c r="AA31" i="23" s="1"/>
  <c r="Y32" i="33"/>
  <c r="AA32" i="23" s="1"/>
  <c r="Y33" i="33"/>
  <c r="AA33" i="23" s="1"/>
  <c r="Y34" i="33"/>
  <c r="AA34" i="23" s="1"/>
  <c r="Y35" i="33"/>
  <c r="AA35" i="23" s="1"/>
  <c r="Y36" i="33"/>
  <c r="AA36" i="23" s="1"/>
  <c r="X48" i="33"/>
  <c r="X70" i="33"/>
  <c r="X78" i="33"/>
  <c r="Z78" i="23" s="1"/>
  <c r="X86" i="33"/>
  <c r="Z86" i="23" s="1"/>
  <c r="Y89" i="33"/>
  <c r="AA89" i="23" s="1"/>
  <c r="Y90" i="33"/>
  <c r="AA90" i="23" s="1"/>
  <c r="W345" i="33"/>
  <c r="X16" i="33"/>
  <c r="Z16" i="23" s="1"/>
  <c r="X20" i="33"/>
  <c r="Z20" i="23" s="1"/>
  <c r="W24" i="33"/>
  <c r="W25" i="33"/>
  <c r="W26" i="33"/>
  <c r="W27" i="33"/>
  <c r="W28" i="33"/>
  <c r="W29" i="33"/>
  <c r="W30" i="33"/>
  <c r="W31" i="33"/>
  <c r="W32" i="33"/>
  <c r="W33" i="33"/>
  <c r="W34" i="33"/>
  <c r="W35" i="33"/>
  <c r="W36" i="33"/>
  <c r="W37" i="33"/>
  <c r="W38" i="33"/>
  <c r="W39" i="33"/>
  <c r="W40" i="33"/>
  <c r="W41" i="33"/>
  <c r="W42" i="33"/>
  <c r="W43" i="33"/>
  <c r="Y54" i="33"/>
  <c r="AA54" i="23" s="1"/>
  <c r="Y55" i="33"/>
  <c r="AA55" i="23" s="1"/>
  <c r="Y56" i="33"/>
  <c r="AA56" i="23" s="1"/>
  <c r="Y57" i="33"/>
  <c r="AA57" i="23" s="1"/>
  <c r="Y58" i="33"/>
  <c r="AA58" i="23" s="1"/>
  <c r="Y59" i="33"/>
  <c r="AA59" i="23" s="1"/>
  <c r="Y60" i="33"/>
  <c r="AA60" i="23" s="1"/>
  <c r="Y61" i="33"/>
  <c r="AA61" i="23" s="1"/>
  <c r="Y62" i="33"/>
  <c r="AA62" i="23" s="1"/>
  <c r="Y63" i="33"/>
  <c r="AA63" i="23" s="1"/>
  <c r="Y64" i="33"/>
  <c r="AA64" i="23" s="1"/>
  <c r="Y65" i="33"/>
  <c r="AA65" i="23" s="1"/>
  <c r="W90" i="33"/>
  <c r="W91" i="33"/>
  <c r="W92" i="33"/>
  <c r="W93" i="33"/>
  <c r="W94" i="33"/>
  <c r="W95" i="33"/>
  <c r="W96" i="33"/>
  <c r="W97" i="33"/>
  <c r="W98" i="33"/>
  <c r="W99" i="33"/>
  <c r="W100" i="33"/>
  <c r="P131" i="33"/>
  <c r="V174" i="33"/>
  <c r="V346" i="33"/>
  <c r="W7" i="33"/>
  <c r="Y7" i="33"/>
  <c r="AA7" i="23" s="1"/>
  <c r="W15" i="33"/>
  <c r="Y15" i="33"/>
  <c r="AA15" i="23" s="1"/>
  <c r="W52" i="33"/>
  <c r="Y52" i="33"/>
  <c r="AA52" i="23" s="1"/>
  <c r="Y74" i="33"/>
  <c r="AA74" i="23" s="1"/>
  <c r="W74" i="33"/>
  <c r="Y82" i="33"/>
  <c r="AA82" i="23" s="1"/>
  <c r="W82" i="33"/>
  <c r="Y156" i="33"/>
  <c r="AA156" i="23" s="1"/>
  <c r="W156" i="33"/>
  <c r="X156" i="33"/>
  <c r="Z156" i="23" s="1"/>
  <c r="Y160" i="33"/>
  <c r="AA160" i="23" s="1"/>
  <c r="W160" i="33"/>
  <c r="X160" i="33"/>
  <c r="Z160" i="23" s="1"/>
  <c r="Y164" i="33"/>
  <c r="AA164" i="23" s="1"/>
  <c r="W164" i="33"/>
  <c r="X164" i="33"/>
  <c r="Z164" i="23" s="1"/>
  <c r="Y172" i="33"/>
  <c r="AA172" i="23" s="1"/>
  <c r="W172" i="33"/>
  <c r="X172" i="33"/>
  <c r="Z172" i="23" s="1"/>
  <c r="W196" i="33"/>
  <c r="X196" i="33"/>
  <c r="Z196" i="23" s="1"/>
  <c r="U216" i="33"/>
  <c r="W216" i="33" s="1"/>
  <c r="Y196" i="33"/>
  <c r="AA196" i="23" s="1"/>
  <c r="W204" i="33"/>
  <c r="X204" i="33"/>
  <c r="Z204" i="23" s="1"/>
  <c r="Y204" i="33"/>
  <c r="AA204" i="23" s="1"/>
  <c r="W208" i="33"/>
  <c r="X208" i="33"/>
  <c r="Z208" i="23" s="1"/>
  <c r="Y208" i="33"/>
  <c r="AA208" i="23" s="1"/>
  <c r="Y240" i="33"/>
  <c r="AA240" i="23" s="1"/>
  <c r="W240" i="33"/>
  <c r="X240" i="33"/>
  <c r="Z240" i="23" s="1"/>
  <c r="Y248" i="33"/>
  <c r="AA248" i="23" s="1"/>
  <c r="W248" i="33"/>
  <c r="X248" i="33"/>
  <c r="Z248" i="23" s="1"/>
  <c r="W284" i="33"/>
  <c r="X284" i="33"/>
  <c r="Z284" i="23" s="1"/>
  <c r="Y284" i="33"/>
  <c r="AA284" i="23" s="1"/>
  <c r="W288" i="33"/>
  <c r="X288" i="33"/>
  <c r="Z288" i="23" s="1"/>
  <c r="Y288" i="33"/>
  <c r="AA288" i="23" s="1"/>
  <c r="W292" i="33"/>
  <c r="X292" i="33"/>
  <c r="Z292" i="23" s="1"/>
  <c r="Y292" i="33"/>
  <c r="AA292" i="23" s="1"/>
  <c r="W296" i="33"/>
  <c r="X296" i="33"/>
  <c r="Z296" i="23" s="1"/>
  <c r="Y296" i="33"/>
  <c r="AA296" i="23" s="1"/>
  <c r="W300" i="33"/>
  <c r="X300" i="33"/>
  <c r="Z300" i="23" s="1"/>
  <c r="Y300" i="33"/>
  <c r="AA300" i="23" s="1"/>
  <c r="Y328" i="33"/>
  <c r="AA328" i="23" s="1"/>
  <c r="W328" i="33"/>
  <c r="X328" i="33"/>
  <c r="Z328" i="23" s="1"/>
  <c r="Y332" i="33"/>
  <c r="AA332" i="23" s="1"/>
  <c r="W332" i="33"/>
  <c r="X332" i="33"/>
  <c r="Z332" i="23" s="1"/>
  <c r="Y336" i="33"/>
  <c r="AA336" i="23" s="1"/>
  <c r="W336" i="33"/>
  <c r="X336" i="33"/>
  <c r="Z336" i="23" s="1"/>
  <c r="Y340" i="33"/>
  <c r="AA340" i="23" s="1"/>
  <c r="W340" i="33"/>
  <c r="X340" i="33"/>
  <c r="Z340" i="23" s="1"/>
  <c r="Y344" i="33"/>
  <c r="AA344" i="23" s="1"/>
  <c r="W344" i="33"/>
  <c r="X344" i="33"/>
  <c r="Z344" i="23" s="1"/>
  <c r="W368" i="33"/>
  <c r="X368" i="33"/>
  <c r="Z368" i="23" s="1"/>
  <c r="U388" i="33"/>
  <c r="W388" i="33" s="1"/>
  <c r="Y368" i="33"/>
  <c r="AA368" i="23" s="1"/>
  <c r="W372" i="33"/>
  <c r="X372" i="33"/>
  <c r="Z372" i="23" s="1"/>
  <c r="Y372" i="33"/>
  <c r="AA372" i="23" s="1"/>
  <c r="W376" i="33"/>
  <c r="X376" i="33"/>
  <c r="Z376" i="23" s="1"/>
  <c r="Y376" i="33"/>
  <c r="AA376" i="23" s="1"/>
  <c r="W380" i="33"/>
  <c r="X380" i="33"/>
  <c r="Z380" i="23" s="1"/>
  <c r="Y380" i="33"/>
  <c r="AA380" i="23" s="1"/>
  <c r="W384" i="33"/>
  <c r="X384" i="33"/>
  <c r="Z384" i="23" s="1"/>
  <c r="Y384" i="33"/>
  <c r="AA384" i="23" s="1"/>
  <c r="Y8" i="33"/>
  <c r="AA8" i="23" s="1"/>
  <c r="W8" i="33"/>
  <c r="Y12" i="33"/>
  <c r="AA12" i="23" s="1"/>
  <c r="W12" i="33"/>
  <c r="Y49" i="33"/>
  <c r="AA49" i="23" s="1"/>
  <c r="W49" i="33"/>
  <c r="Y53" i="33"/>
  <c r="AA53" i="23" s="1"/>
  <c r="W53" i="33"/>
  <c r="W67" i="33"/>
  <c r="U87" i="33"/>
  <c r="W87" i="33" s="1"/>
  <c r="Y67" i="33"/>
  <c r="AA67" i="23" s="1"/>
  <c r="W71" i="33"/>
  <c r="Y71" i="33"/>
  <c r="AA71" i="23" s="1"/>
  <c r="W75" i="33"/>
  <c r="Y75" i="33"/>
  <c r="AA75" i="23" s="1"/>
  <c r="W79" i="33"/>
  <c r="Y79" i="33"/>
  <c r="AA79" i="23" s="1"/>
  <c r="W83" i="33"/>
  <c r="Y83" i="33"/>
  <c r="AA83" i="23" s="1"/>
  <c r="U109" i="33"/>
  <c r="U131" i="33" s="1"/>
  <c r="X89" i="33"/>
  <c r="Z89" i="23" s="1"/>
  <c r="X101" i="33"/>
  <c r="Z101" i="23" s="1"/>
  <c r="W101" i="33"/>
  <c r="X105" i="33"/>
  <c r="Z105" i="23" s="1"/>
  <c r="W105" i="33"/>
  <c r="W110" i="33"/>
  <c r="U130" i="33"/>
  <c r="W130" i="33" s="1"/>
  <c r="Y110" i="33"/>
  <c r="AA110" i="23" s="1"/>
  <c r="W112" i="33"/>
  <c r="Y112" i="33"/>
  <c r="AA112" i="23" s="1"/>
  <c r="W114" i="33"/>
  <c r="Y114" i="33"/>
  <c r="AA114" i="23" s="1"/>
  <c r="W116" i="33"/>
  <c r="Y116" i="33"/>
  <c r="AA116" i="23" s="1"/>
  <c r="W118" i="33"/>
  <c r="Y118" i="33"/>
  <c r="AA118" i="23" s="1"/>
  <c r="W120" i="33"/>
  <c r="Y120" i="33"/>
  <c r="AA120" i="23" s="1"/>
  <c r="W122" i="33"/>
  <c r="Y122" i="33"/>
  <c r="AA122" i="23" s="1"/>
  <c r="W124" i="33"/>
  <c r="Y124" i="33"/>
  <c r="AA124" i="23" s="1"/>
  <c r="W126" i="33"/>
  <c r="Y126" i="33"/>
  <c r="AA126" i="23" s="1"/>
  <c r="W128" i="33"/>
  <c r="Y128" i="33"/>
  <c r="AA128" i="23" s="1"/>
  <c r="U152" i="33"/>
  <c r="W152" i="33" s="1"/>
  <c r="X132" i="33"/>
  <c r="Z132" i="23" s="1"/>
  <c r="W132" i="33"/>
  <c r="X136" i="33"/>
  <c r="Z136" i="23" s="1"/>
  <c r="W136" i="33"/>
  <c r="X140" i="33"/>
  <c r="Z140" i="23" s="1"/>
  <c r="W140" i="33"/>
  <c r="W155" i="33"/>
  <c r="X155" i="33"/>
  <c r="Z155" i="23" s="1"/>
  <c r="Y155" i="33"/>
  <c r="AA155" i="23" s="1"/>
  <c r="W159" i="33"/>
  <c r="X159" i="33"/>
  <c r="Z159" i="23" s="1"/>
  <c r="Y159" i="33"/>
  <c r="AA159" i="23" s="1"/>
  <c r="W163" i="33"/>
  <c r="X163" i="33"/>
  <c r="Z163" i="23" s="1"/>
  <c r="Y163" i="33"/>
  <c r="AA163" i="23" s="1"/>
  <c r="W167" i="33"/>
  <c r="X167" i="33"/>
  <c r="Z167" i="23" s="1"/>
  <c r="Y167" i="33"/>
  <c r="AA167" i="23" s="1"/>
  <c r="W171" i="33"/>
  <c r="X171" i="33"/>
  <c r="Z171" i="23" s="1"/>
  <c r="Y171" i="33"/>
  <c r="AA171" i="23" s="1"/>
  <c r="Y199" i="33"/>
  <c r="AA199" i="23" s="1"/>
  <c r="W199" i="33"/>
  <c r="X199" i="33"/>
  <c r="Z199" i="23" s="1"/>
  <c r="Y203" i="33"/>
  <c r="AA203" i="23" s="1"/>
  <c r="W203" i="33"/>
  <c r="X203" i="33"/>
  <c r="Z203" i="23" s="1"/>
  <c r="Y207" i="33"/>
  <c r="AA207" i="23" s="1"/>
  <c r="W207" i="33"/>
  <c r="X207" i="33"/>
  <c r="Z207" i="23" s="1"/>
  <c r="Y211" i="33"/>
  <c r="AA211" i="23" s="1"/>
  <c r="W211" i="33"/>
  <c r="X211" i="33"/>
  <c r="Z211" i="23" s="1"/>
  <c r="Y215" i="33"/>
  <c r="AA215" i="23" s="1"/>
  <c r="W215" i="33"/>
  <c r="X215" i="33"/>
  <c r="Z215" i="23" s="1"/>
  <c r="W239" i="33"/>
  <c r="X239" i="33"/>
  <c r="Z239" i="23" s="1"/>
  <c r="U259" i="33"/>
  <c r="W259" i="33" s="1"/>
  <c r="Y239" i="33"/>
  <c r="AA239" i="23" s="1"/>
  <c r="W243" i="33"/>
  <c r="X243" i="33"/>
  <c r="Z243" i="23" s="1"/>
  <c r="Y243" i="33"/>
  <c r="AA243" i="23" s="1"/>
  <c r="W247" i="33"/>
  <c r="X247" i="33"/>
  <c r="Z247" i="23" s="1"/>
  <c r="Y247" i="33"/>
  <c r="AA247" i="23" s="1"/>
  <c r="W251" i="33"/>
  <c r="X251" i="33"/>
  <c r="Z251" i="23" s="1"/>
  <c r="Y251" i="33"/>
  <c r="AA251" i="23" s="1"/>
  <c r="W255" i="33"/>
  <c r="X255" i="33"/>
  <c r="Z255" i="23" s="1"/>
  <c r="Y255" i="33"/>
  <c r="AA255" i="23" s="1"/>
  <c r="Y283" i="33"/>
  <c r="AA283" i="23" s="1"/>
  <c r="W283" i="33"/>
  <c r="X283" i="33"/>
  <c r="Z283" i="23" s="1"/>
  <c r="Y287" i="33"/>
  <c r="AA287" i="23" s="1"/>
  <c r="W287" i="33"/>
  <c r="X287" i="33"/>
  <c r="Z287" i="23" s="1"/>
  <c r="Y291" i="33"/>
  <c r="AA291" i="23" s="1"/>
  <c r="W291" i="33"/>
  <c r="X291" i="33"/>
  <c r="Z291" i="23" s="1"/>
  <c r="Y295" i="33"/>
  <c r="AA295" i="23" s="1"/>
  <c r="W295" i="33"/>
  <c r="X295" i="33"/>
  <c r="Z295" i="23" s="1"/>
  <c r="Y299" i="33"/>
  <c r="AA299" i="23" s="1"/>
  <c r="W299" i="33"/>
  <c r="X299" i="33"/>
  <c r="Z299" i="23" s="1"/>
  <c r="W327" i="33"/>
  <c r="X327" i="33"/>
  <c r="Z327" i="23" s="1"/>
  <c r="Y327" i="33"/>
  <c r="AA327" i="23" s="1"/>
  <c r="W331" i="33"/>
  <c r="X331" i="33"/>
  <c r="Z331" i="23" s="1"/>
  <c r="Y331" i="33"/>
  <c r="AA331" i="23" s="1"/>
  <c r="W335" i="33"/>
  <c r="X335" i="33"/>
  <c r="Z335" i="23" s="1"/>
  <c r="Y335" i="33"/>
  <c r="AA335" i="23" s="1"/>
  <c r="W339" i="33"/>
  <c r="X339" i="33"/>
  <c r="Z339" i="23" s="1"/>
  <c r="Y339" i="33"/>
  <c r="AA339" i="23" s="1"/>
  <c r="W343" i="33"/>
  <c r="X343" i="33"/>
  <c r="Z343" i="23" s="1"/>
  <c r="Y343" i="33"/>
  <c r="AA343" i="23" s="1"/>
  <c r="Y371" i="33"/>
  <c r="AA371" i="23" s="1"/>
  <c r="W371" i="33"/>
  <c r="X371" i="33"/>
  <c r="Z371" i="23" s="1"/>
  <c r="Y375" i="33"/>
  <c r="AA375" i="23" s="1"/>
  <c r="W375" i="33"/>
  <c r="X375" i="33"/>
  <c r="Z375" i="23" s="1"/>
  <c r="Y379" i="33"/>
  <c r="AA379" i="23" s="1"/>
  <c r="W379" i="33"/>
  <c r="X379" i="33"/>
  <c r="Z379" i="23" s="1"/>
  <c r="Y383" i="33"/>
  <c r="AA383" i="23" s="1"/>
  <c r="W383" i="33"/>
  <c r="X383" i="33"/>
  <c r="Z383" i="23" s="1"/>
  <c r="Y387" i="33"/>
  <c r="AA387" i="23" s="1"/>
  <c r="W387" i="33"/>
  <c r="X387" i="33"/>
  <c r="Z387" i="23" s="1"/>
  <c r="U23" i="33"/>
  <c r="U346" i="33"/>
  <c r="U44" i="33"/>
  <c r="W44" i="33" s="1"/>
  <c r="U217" i="33"/>
  <c r="V260" i="33"/>
  <c r="W302" i="33"/>
  <c r="U389" i="33"/>
  <c r="W389" i="33" s="1"/>
  <c r="Y394" i="33"/>
  <c r="AA394" i="23" s="1"/>
  <c r="W394" i="33"/>
  <c r="Y398" i="33"/>
  <c r="AA398" i="23" s="1"/>
  <c r="W398" i="33"/>
  <c r="Y402" i="33"/>
  <c r="AA402" i="23" s="1"/>
  <c r="W402" i="33"/>
  <c r="Y406" i="33"/>
  <c r="AA406" i="23" s="1"/>
  <c r="W406" i="33"/>
  <c r="Y435" i="33"/>
  <c r="AA435" i="23" s="1"/>
  <c r="W435" i="33"/>
  <c r="Y439" i="33"/>
  <c r="AA439" i="23" s="1"/>
  <c r="W439" i="33"/>
  <c r="Y443" i="33"/>
  <c r="AA443" i="23" s="1"/>
  <c r="W443" i="33"/>
  <c r="Y447" i="33"/>
  <c r="AA447" i="23" s="1"/>
  <c r="W447" i="33"/>
  <c r="Y451" i="33"/>
  <c r="AA451" i="23" s="1"/>
  <c r="W451" i="33"/>
  <c r="Y476" i="33"/>
  <c r="AA476" i="23" s="1"/>
  <c r="W476" i="33"/>
  <c r="Y480" i="33"/>
  <c r="AA480" i="23" s="1"/>
  <c r="W480" i="33"/>
  <c r="Y484" i="33"/>
  <c r="AA484" i="23" s="1"/>
  <c r="W484" i="33"/>
  <c r="Y488" i="33"/>
  <c r="AA488" i="23" s="1"/>
  <c r="W488" i="33"/>
  <c r="Y492" i="33"/>
  <c r="AA492" i="23" s="1"/>
  <c r="W492" i="33"/>
  <c r="Y521" i="33"/>
  <c r="AA521" i="23" s="1"/>
  <c r="W521" i="33"/>
  <c r="Y525" i="33"/>
  <c r="AA525" i="23" s="1"/>
  <c r="W525" i="33"/>
  <c r="Y529" i="33"/>
  <c r="AA529" i="23" s="1"/>
  <c r="W529" i="33"/>
  <c r="Y533" i="33"/>
  <c r="AA533" i="23" s="1"/>
  <c r="W533" i="33"/>
  <c r="Y537" i="33"/>
  <c r="AA537" i="23" s="1"/>
  <c r="W537" i="33"/>
  <c r="Y562" i="33"/>
  <c r="AA562" i="23" s="1"/>
  <c r="W562" i="33"/>
  <c r="Y566" i="33"/>
  <c r="AA566" i="23" s="1"/>
  <c r="W566" i="33"/>
  <c r="Y570" i="33"/>
  <c r="AA570" i="23" s="1"/>
  <c r="W570" i="33"/>
  <c r="Y574" i="33"/>
  <c r="AA574" i="23" s="1"/>
  <c r="W574" i="33"/>
  <c r="Y578" i="33"/>
  <c r="AA578" i="23" s="1"/>
  <c r="W578" i="33"/>
  <c r="Y607" i="33"/>
  <c r="AA607" i="23" s="1"/>
  <c r="W607" i="33"/>
  <c r="Y611" i="33"/>
  <c r="AA611" i="23" s="1"/>
  <c r="W611" i="33"/>
  <c r="Y615" i="33"/>
  <c r="AA615" i="23" s="1"/>
  <c r="W615" i="33"/>
  <c r="Y619" i="33"/>
  <c r="AA619" i="23" s="1"/>
  <c r="W619" i="33"/>
  <c r="Y623" i="33"/>
  <c r="AA623" i="23" s="1"/>
  <c r="W623" i="33"/>
  <c r="Y648" i="33"/>
  <c r="AA648" i="23" s="1"/>
  <c r="W648" i="33"/>
  <c r="Y652" i="33"/>
  <c r="AA652" i="23" s="1"/>
  <c r="W652" i="33"/>
  <c r="Y656" i="33"/>
  <c r="AA656" i="23" s="1"/>
  <c r="W656" i="33"/>
  <c r="Y660" i="33"/>
  <c r="AA660" i="23" s="1"/>
  <c r="W660" i="33"/>
  <c r="Y664" i="33"/>
  <c r="AA664" i="23" s="1"/>
  <c r="W664" i="33"/>
  <c r="Y693" i="33"/>
  <c r="AA693" i="23" s="1"/>
  <c r="W693" i="33"/>
  <c r="Y697" i="33"/>
  <c r="AA697" i="23" s="1"/>
  <c r="W697" i="33"/>
  <c r="Y701" i="33"/>
  <c r="AA701" i="23" s="1"/>
  <c r="W701" i="33"/>
  <c r="Y705" i="33"/>
  <c r="AA705" i="23" s="1"/>
  <c r="W705" i="33"/>
  <c r="Y715" i="33"/>
  <c r="AA715" i="23" s="1"/>
  <c r="W715" i="33"/>
  <c r="Y719" i="33"/>
  <c r="AA719" i="23" s="1"/>
  <c r="X719" i="33"/>
  <c r="Z719" i="23" s="1"/>
  <c r="Y723" i="33"/>
  <c r="AA723" i="23" s="1"/>
  <c r="X723" i="33"/>
  <c r="Z723" i="23" s="1"/>
  <c r="Y740" i="33"/>
  <c r="AA740" i="23" s="1"/>
  <c r="X740" i="33"/>
  <c r="Z740" i="23" s="1"/>
  <c r="Y744" i="33"/>
  <c r="AA744" i="23" s="1"/>
  <c r="X744" i="33"/>
  <c r="Z744" i="23" s="1"/>
  <c r="W747" i="33"/>
  <c r="X747" i="33"/>
  <c r="Z747" i="23" s="1"/>
  <c r="Y747" i="33"/>
  <c r="AA747" i="23" s="1"/>
  <c r="Y789" i="33"/>
  <c r="AA789" i="23" s="1"/>
  <c r="W789" i="33"/>
  <c r="Y822" i="33"/>
  <c r="AA822" i="23" s="1"/>
  <c r="U840" i="33"/>
  <c r="X822" i="33"/>
  <c r="Z822" i="23" s="1"/>
  <c r="Y830" i="33"/>
  <c r="AA830" i="23" s="1"/>
  <c r="X830" i="33"/>
  <c r="Z830" i="23" s="1"/>
  <c r="Y838" i="33"/>
  <c r="AA838" i="23" s="1"/>
  <c r="X838" i="33"/>
  <c r="Z838" i="23" s="1"/>
  <c r="W870" i="33"/>
  <c r="X870" i="33"/>
  <c r="Z870" i="23" s="1"/>
  <c r="W925" i="33"/>
  <c r="X925" i="33"/>
  <c r="Z925" i="23" s="1"/>
  <c r="W930" i="33"/>
  <c r="Y930" i="33"/>
  <c r="AA930" i="23" s="1"/>
  <c r="W934" i="33"/>
  <c r="Y934" i="33"/>
  <c r="AA934" i="23" s="1"/>
  <c r="W938" i="33"/>
  <c r="Y938" i="33"/>
  <c r="AA938" i="23" s="1"/>
  <c r="W942" i="33"/>
  <c r="Y942" i="33"/>
  <c r="AA942" i="23" s="1"/>
  <c r="W946" i="33"/>
  <c r="Y946" i="33"/>
  <c r="AA946" i="23" s="1"/>
  <c r="W985" i="33"/>
  <c r="Y985" i="33"/>
  <c r="AA985" i="23" s="1"/>
  <c r="W989" i="33"/>
  <c r="Y989" i="33"/>
  <c r="AA989" i="23" s="1"/>
  <c r="Y1002" i="33"/>
  <c r="AA1002" i="23" s="1"/>
  <c r="X1002" i="33"/>
  <c r="Z1002" i="23" s="1"/>
  <c r="Y1010" i="33"/>
  <c r="AA1010" i="23" s="1"/>
  <c r="X1010" i="33"/>
  <c r="Z1010" i="23" s="1"/>
  <c r="W1024" i="33"/>
  <c r="Y1024" i="33"/>
  <c r="AA1024" i="23" s="1"/>
  <c r="W1026" i="33"/>
  <c r="X1026" i="33"/>
  <c r="Z1026" i="23" s="1"/>
  <c r="W1032" i="33"/>
  <c r="Y1032" i="33"/>
  <c r="AA1032" i="23" s="1"/>
  <c r="Y1103" i="33"/>
  <c r="AA1103" i="23" s="1"/>
  <c r="W1103" i="33"/>
  <c r="W1169" i="33"/>
  <c r="Y1169" i="33"/>
  <c r="AA1169" i="23" s="1"/>
  <c r="X1169" i="33"/>
  <c r="Z1169" i="23" s="1"/>
  <c r="W1173" i="33"/>
  <c r="X1173" i="33"/>
  <c r="Z1173" i="23" s="1"/>
  <c r="Y1173" i="33"/>
  <c r="AA1173" i="23" s="1"/>
  <c r="W391" i="33"/>
  <c r="Y391" i="33"/>
  <c r="AA391" i="23" s="1"/>
  <c r="W395" i="33"/>
  <c r="Y395" i="33"/>
  <c r="AA395" i="23" s="1"/>
  <c r="W399" i="33"/>
  <c r="Y399" i="33"/>
  <c r="AA399" i="23" s="1"/>
  <c r="W403" i="33"/>
  <c r="Y403" i="33"/>
  <c r="AA403" i="23" s="1"/>
  <c r="W407" i="33"/>
  <c r="Y407" i="33"/>
  <c r="AA407" i="23" s="1"/>
  <c r="W436" i="33"/>
  <c r="Y436" i="33"/>
  <c r="AA436" i="23" s="1"/>
  <c r="W440" i="33"/>
  <c r="Y440" i="33"/>
  <c r="AA440" i="23" s="1"/>
  <c r="W444" i="33"/>
  <c r="Y444" i="33"/>
  <c r="AA444" i="23" s="1"/>
  <c r="W448" i="33"/>
  <c r="Y448" i="33"/>
  <c r="AA448" i="23" s="1"/>
  <c r="W452" i="33"/>
  <c r="Y452" i="33"/>
  <c r="AA452" i="23" s="1"/>
  <c r="W477" i="33"/>
  <c r="Y477" i="33"/>
  <c r="AA477" i="23" s="1"/>
  <c r="W481" i="33"/>
  <c r="Y481" i="33"/>
  <c r="AA481" i="23" s="1"/>
  <c r="W485" i="33"/>
  <c r="Y485" i="33"/>
  <c r="AA485" i="23" s="1"/>
  <c r="W489" i="33"/>
  <c r="Y489" i="33"/>
  <c r="AA489" i="23" s="1"/>
  <c r="W493" i="33"/>
  <c r="Y493" i="33"/>
  <c r="AA493" i="23" s="1"/>
  <c r="W522" i="33"/>
  <c r="Y522" i="33"/>
  <c r="AA522" i="23" s="1"/>
  <c r="W526" i="33"/>
  <c r="Y526" i="33"/>
  <c r="AA526" i="23" s="1"/>
  <c r="W530" i="33"/>
  <c r="Y530" i="33"/>
  <c r="AA530" i="23" s="1"/>
  <c r="W534" i="33"/>
  <c r="Y534" i="33"/>
  <c r="AA534" i="23" s="1"/>
  <c r="W538" i="33"/>
  <c r="Y538" i="33"/>
  <c r="AA538" i="23" s="1"/>
  <c r="W563" i="33"/>
  <c r="Y563" i="33"/>
  <c r="AA563" i="23" s="1"/>
  <c r="W567" i="33"/>
  <c r="Y567" i="33"/>
  <c r="AA567" i="23" s="1"/>
  <c r="W571" i="33"/>
  <c r="Y571" i="33"/>
  <c r="AA571" i="23" s="1"/>
  <c r="W575" i="33"/>
  <c r="Y575" i="33"/>
  <c r="AA575" i="23" s="1"/>
  <c r="W579" i="33"/>
  <c r="Y579" i="33"/>
  <c r="AA579" i="23" s="1"/>
  <c r="W608" i="33"/>
  <c r="Y608" i="33"/>
  <c r="AA608" i="23" s="1"/>
  <c r="W612" i="33"/>
  <c r="Y612" i="33"/>
  <c r="AA612" i="23" s="1"/>
  <c r="W616" i="33"/>
  <c r="Y616" i="33"/>
  <c r="AA616" i="23" s="1"/>
  <c r="W620" i="33"/>
  <c r="Y620" i="33"/>
  <c r="AA620" i="23" s="1"/>
  <c r="W624" i="33"/>
  <c r="Y624" i="33"/>
  <c r="AA624" i="23" s="1"/>
  <c r="W649" i="33"/>
  <c r="Y649" i="33"/>
  <c r="AA649" i="23" s="1"/>
  <c r="W653" i="33"/>
  <c r="Y653" i="33"/>
  <c r="AA653" i="23" s="1"/>
  <c r="W657" i="33"/>
  <c r="Y657" i="33"/>
  <c r="AA657" i="23" s="1"/>
  <c r="W661" i="33"/>
  <c r="Y661" i="33"/>
  <c r="AA661" i="23" s="1"/>
  <c r="W665" i="33"/>
  <c r="Y665" i="33"/>
  <c r="AA665" i="23" s="1"/>
  <c r="W694" i="33"/>
  <c r="Y694" i="33"/>
  <c r="AA694" i="23" s="1"/>
  <c r="W698" i="33"/>
  <c r="Y698" i="33"/>
  <c r="AA698" i="23" s="1"/>
  <c r="W702" i="33"/>
  <c r="Y702" i="33"/>
  <c r="AA702" i="23" s="1"/>
  <c r="W706" i="33"/>
  <c r="Y706" i="33"/>
  <c r="AA706" i="23" s="1"/>
  <c r="X712" i="33"/>
  <c r="U732" i="33"/>
  <c r="Y712" i="33"/>
  <c r="AA712" i="23" s="1"/>
  <c r="X716" i="33"/>
  <c r="Z716" i="23" s="1"/>
  <c r="Y716" i="33"/>
  <c r="AA716" i="23" s="1"/>
  <c r="X720" i="33"/>
  <c r="Z720" i="23" s="1"/>
  <c r="Y720" i="33"/>
  <c r="AA720" i="23" s="1"/>
  <c r="W745" i="33"/>
  <c r="X745" i="33"/>
  <c r="Z745" i="23" s="1"/>
  <c r="W756" i="33"/>
  <c r="Y756" i="33"/>
  <c r="AA756" i="23" s="1"/>
  <c r="W760" i="33"/>
  <c r="Y760" i="33"/>
  <c r="AA760" i="23" s="1"/>
  <c r="W764" i="33"/>
  <c r="Y764" i="33"/>
  <c r="AA764" i="23" s="1"/>
  <c r="W768" i="33"/>
  <c r="Y768" i="33"/>
  <c r="AA768" i="23" s="1"/>
  <c r="W772" i="33"/>
  <c r="Y772" i="33"/>
  <c r="AA772" i="23" s="1"/>
  <c r="W784" i="33"/>
  <c r="X784" i="33"/>
  <c r="Z784" i="23" s="1"/>
  <c r="W823" i="33"/>
  <c r="X823" i="33"/>
  <c r="Z823" i="23" s="1"/>
  <c r="W825" i="33"/>
  <c r="X825" i="33"/>
  <c r="Z825" i="23" s="1"/>
  <c r="Y825" i="33"/>
  <c r="AA825" i="23" s="1"/>
  <c r="W831" i="33"/>
  <c r="X831" i="33"/>
  <c r="Z831" i="23" s="1"/>
  <c r="W833" i="33"/>
  <c r="X833" i="33"/>
  <c r="Z833" i="23" s="1"/>
  <c r="Y833" i="33"/>
  <c r="AA833" i="23" s="1"/>
  <c r="W839" i="33"/>
  <c r="X839" i="33"/>
  <c r="Z839" i="23" s="1"/>
  <c r="W844" i="33"/>
  <c r="Y844" i="33"/>
  <c r="AA844" i="23" s="1"/>
  <c r="W848" i="33"/>
  <c r="Y848" i="33"/>
  <c r="AA848" i="23" s="1"/>
  <c r="W852" i="33"/>
  <c r="Y852" i="33"/>
  <c r="AA852" i="23" s="1"/>
  <c r="W856" i="33"/>
  <c r="Y856" i="33"/>
  <c r="AA856" i="23" s="1"/>
  <c r="W860" i="33"/>
  <c r="Y860" i="33"/>
  <c r="AA860" i="23" s="1"/>
  <c r="W866" i="33"/>
  <c r="X866" i="33"/>
  <c r="Z866" i="23" s="1"/>
  <c r="W874" i="33"/>
  <c r="X874" i="33"/>
  <c r="Z874" i="23" s="1"/>
  <c r="W878" i="33"/>
  <c r="X878" i="33"/>
  <c r="Z878" i="23" s="1"/>
  <c r="W885" i="33"/>
  <c r="Y885" i="33"/>
  <c r="AA885" i="23" s="1"/>
  <c r="W889" i="33"/>
  <c r="Y889" i="33"/>
  <c r="AA889" i="23" s="1"/>
  <c r="W893" i="33"/>
  <c r="Y893" i="33"/>
  <c r="AA893" i="23" s="1"/>
  <c r="W897" i="33"/>
  <c r="Y897" i="33"/>
  <c r="AA897" i="23" s="1"/>
  <c r="W901" i="33"/>
  <c r="Y901" i="33"/>
  <c r="AA901" i="23" s="1"/>
  <c r="W913" i="33"/>
  <c r="X913" i="33"/>
  <c r="Z913" i="23" s="1"/>
  <c r="W968" i="33"/>
  <c r="X968" i="33"/>
  <c r="Z968" i="23" s="1"/>
  <c r="W973" i="33"/>
  <c r="Y973" i="33"/>
  <c r="AA973" i="23" s="1"/>
  <c r="W975" i="33"/>
  <c r="X975" i="33"/>
  <c r="Z975" i="23" s="1"/>
  <c r="X980" i="33"/>
  <c r="Z980" i="23" s="1"/>
  <c r="Y980" i="33"/>
  <c r="AA980" i="23" s="1"/>
  <c r="Y1006" i="33"/>
  <c r="AA1006" i="23" s="1"/>
  <c r="X1006" i="33"/>
  <c r="Z1006" i="23" s="1"/>
  <c r="X1019" i="33"/>
  <c r="Z1019" i="23" s="1"/>
  <c r="Y1019" i="33"/>
  <c r="AA1019" i="23" s="1"/>
  <c r="W1041" i="33"/>
  <c r="Y1041" i="33"/>
  <c r="AA1041" i="23" s="1"/>
  <c r="W1043" i="33"/>
  <c r="X1043" i="33"/>
  <c r="Z1043" i="23" s="1"/>
  <c r="W1045" i="33"/>
  <c r="X1045" i="33"/>
  <c r="Z1045" i="23" s="1"/>
  <c r="Y1045" i="33"/>
  <c r="AA1045" i="23" s="1"/>
  <c r="W1049" i="33"/>
  <c r="Y1049" i="33"/>
  <c r="AA1049" i="23" s="1"/>
  <c r="W1051" i="33"/>
  <c r="X1051" i="33"/>
  <c r="Z1051" i="23" s="1"/>
  <c r="W1053" i="33"/>
  <c r="X1053" i="33"/>
  <c r="Z1053" i="23" s="1"/>
  <c r="Y1053" i="33"/>
  <c r="AA1053" i="23" s="1"/>
  <c r="X1081" i="33"/>
  <c r="Z1081" i="23" s="1"/>
  <c r="Y1081" i="33"/>
  <c r="AA1081" i="23" s="1"/>
  <c r="W1081" i="33"/>
  <c r="V1120" i="33"/>
  <c r="W1086" i="33"/>
  <c r="Y1086" i="33"/>
  <c r="AA1086" i="23" s="1"/>
  <c r="X1130" i="33"/>
  <c r="Z1130" i="23" s="1"/>
  <c r="Y1130" i="33"/>
  <c r="AA1130" i="23" s="1"/>
  <c r="W1130" i="33"/>
  <c r="X1138" i="33"/>
  <c r="Z1138" i="23" s="1"/>
  <c r="Y1138" i="33"/>
  <c r="AA1138" i="23" s="1"/>
  <c r="W1138" i="33"/>
  <c r="W1218" i="33"/>
  <c r="X1218" i="33"/>
  <c r="Z1218" i="23" s="1"/>
  <c r="Y1218" i="33"/>
  <c r="AA1218" i="23" s="1"/>
  <c r="X1225" i="33"/>
  <c r="Z1225" i="23" s="1"/>
  <c r="Y1225" i="33"/>
  <c r="AA1225" i="23" s="1"/>
  <c r="W1225" i="33"/>
  <c r="W1251" i="33"/>
  <c r="Y1251" i="33"/>
  <c r="AA1251" i="23" s="1"/>
  <c r="X1251" i="33"/>
  <c r="Z1251" i="23" s="1"/>
  <c r="W1253" i="33"/>
  <c r="X1253" i="33"/>
  <c r="Z1253" i="23" s="1"/>
  <c r="W1294" i="33"/>
  <c r="X1294" i="33"/>
  <c r="Z1294" i="23" s="1"/>
  <c r="Y1294" i="33"/>
  <c r="AA1294" i="23" s="1"/>
  <c r="W1298" i="33"/>
  <c r="X1298" i="33"/>
  <c r="Z1298" i="23" s="1"/>
  <c r="Y1298" i="33"/>
  <c r="AA1298" i="23" s="1"/>
  <c r="Y102" i="33"/>
  <c r="AA102" i="23" s="1"/>
  <c r="Y104" i="33"/>
  <c r="AA104" i="23" s="1"/>
  <c r="Y106" i="33"/>
  <c r="AA106" i="23" s="1"/>
  <c r="Y108" i="33"/>
  <c r="AA108" i="23" s="1"/>
  <c r="Y133" i="33"/>
  <c r="Y135" i="33"/>
  <c r="AA135" i="23" s="1"/>
  <c r="Y137" i="33"/>
  <c r="AA137" i="23" s="1"/>
  <c r="Y139" i="33"/>
  <c r="AA139" i="23" s="1"/>
  <c r="Y141" i="33"/>
  <c r="AA141" i="23" s="1"/>
  <c r="W142" i="33"/>
  <c r="Y143" i="33"/>
  <c r="AA143" i="23" s="1"/>
  <c r="W144" i="33"/>
  <c r="Y145" i="33"/>
  <c r="AA145" i="23" s="1"/>
  <c r="W146" i="33"/>
  <c r="Y147" i="33"/>
  <c r="AA147" i="23" s="1"/>
  <c r="W148" i="33"/>
  <c r="Y149" i="33"/>
  <c r="AA149" i="23" s="1"/>
  <c r="W150" i="33"/>
  <c r="Y151" i="33"/>
  <c r="AA151" i="23" s="1"/>
  <c r="W175" i="33"/>
  <c r="Y176" i="33"/>
  <c r="AA176" i="23" s="1"/>
  <c r="W177" i="33"/>
  <c r="Y178" i="33"/>
  <c r="AA178" i="23" s="1"/>
  <c r="W179" i="33"/>
  <c r="Y180" i="33"/>
  <c r="AA180" i="23" s="1"/>
  <c r="W181" i="33"/>
  <c r="Y182" i="33"/>
  <c r="AA182" i="23" s="1"/>
  <c r="W183" i="33"/>
  <c r="Y184" i="33"/>
  <c r="AA184" i="23" s="1"/>
  <c r="W185" i="33"/>
  <c r="Y186" i="33"/>
  <c r="AA186" i="23" s="1"/>
  <c r="W187" i="33"/>
  <c r="Y188" i="33"/>
  <c r="AA188" i="23" s="1"/>
  <c r="W189" i="33"/>
  <c r="Y190" i="33"/>
  <c r="AA190" i="23" s="1"/>
  <c r="W191" i="33"/>
  <c r="Y192" i="33"/>
  <c r="AA192" i="23" s="1"/>
  <c r="W193" i="33"/>
  <c r="Y194" i="33"/>
  <c r="AA194" i="23" s="1"/>
  <c r="W218" i="33"/>
  <c r="Y219" i="33"/>
  <c r="AA219" i="23" s="1"/>
  <c r="W220" i="33"/>
  <c r="Y221" i="33"/>
  <c r="AA221" i="23" s="1"/>
  <c r="W222" i="33"/>
  <c r="Y223" i="33"/>
  <c r="AA223" i="23" s="1"/>
  <c r="W224" i="33"/>
  <c r="Y225" i="33"/>
  <c r="AA225" i="23" s="1"/>
  <c r="W226" i="33"/>
  <c r="Y227" i="33"/>
  <c r="AA227" i="23" s="1"/>
  <c r="W228" i="33"/>
  <c r="Y229" i="33"/>
  <c r="AA229" i="23" s="1"/>
  <c r="W230" i="33"/>
  <c r="Y231" i="33"/>
  <c r="AA231" i="23" s="1"/>
  <c r="W232" i="33"/>
  <c r="Y233" i="33"/>
  <c r="AA233" i="23" s="1"/>
  <c r="W234" i="33"/>
  <c r="Y235" i="33"/>
  <c r="AA235" i="23" s="1"/>
  <c r="W236" i="33"/>
  <c r="Y237" i="33"/>
  <c r="AA237" i="23" s="1"/>
  <c r="W261" i="33"/>
  <c r="Y262" i="33"/>
  <c r="AA262" i="23" s="1"/>
  <c r="W263" i="33"/>
  <c r="Y264" i="33"/>
  <c r="AA264" i="23" s="1"/>
  <c r="W265" i="33"/>
  <c r="Y266" i="33"/>
  <c r="AA266" i="23" s="1"/>
  <c r="W267" i="33"/>
  <c r="Y268" i="33"/>
  <c r="AA268" i="23" s="1"/>
  <c r="W269" i="33"/>
  <c r="Y270" i="33"/>
  <c r="AA270" i="23" s="1"/>
  <c r="W271" i="33"/>
  <c r="Y272" i="33"/>
  <c r="AA272" i="23" s="1"/>
  <c r="W273" i="33"/>
  <c r="Y274" i="33"/>
  <c r="AA274" i="23" s="1"/>
  <c r="W275" i="33"/>
  <c r="Y276" i="33"/>
  <c r="AA276" i="23" s="1"/>
  <c r="W277" i="33"/>
  <c r="Y278" i="33"/>
  <c r="AA278" i="23" s="1"/>
  <c r="W279" i="33"/>
  <c r="Y280" i="33"/>
  <c r="AA280" i="23" s="1"/>
  <c r="W304" i="33"/>
  <c r="Y305" i="33"/>
  <c r="AA305" i="23" s="1"/>
  <c r="W306" i="33"/>
  <c r="Y307" i="33"/>
  <c r="AA307" i="23" s="1"/>
  <c r="W308" i="33"/>
  <c r="Y309" i="33"/>
  <c r="AA309" i="23" s="1"/>
  <c r="W310" i="33"/>
  <c r="Y311" i="33"/>
  <c r="AA311" i="23" s="1"/>
  <c r="W312" i="33"/>
  <c r="Y313" i="33"/>
  <c r="AA313" i="23" s="1"/>
  <c r="W314" i="33"/>
  <c r="Y315" i="33"/>
  <c r="AA315" i="23" s="1"/>
  <c r="W316" i="33"/>
  <c r="Y317" i="33"/>
  <c r="AA317" i="23" s="1"/>
  <c r="W318" i="33"/>
  <c r="Y319" i="33"/>
  <c r="AA319" i="23" s="1"/>
  <c r="W320" i="33"/>
  <c r="Y321" i="33"/>
  <c r="AA321" i="23" s="1"/>
  <c r="W322" i="33"/>
  <c r="Y323" i="33"/>
  <c r="AA323" i="23" s="1"/>
  <c r="W347" i="33"/>
  <c r="Y348" i="33"/>
  <c r="AA348" i="23" s="1"/>
  <c r="W349" i="33"/>
  <c r="Y350" i="33"/>
  <c r="AA350" i="23" s="1"/>
  <c r="W351" i="33"/>
  <c r="Y352" i="33"/>
  <c r="AA352" i="23" s="1"/>
  <c r="W353" i="33"/>
  <c r="Y354" i="33"/>
  <c r="AA354" i="23" s="1"/>
  <c r="W355" i="33"/>
  <c r="Y356" i="33"/>
  <c r="AA356" i="23" s="1"/>
  <c r="W357" i="33"/>
  <c r="Y358" i="33"/>
  <c r="AA358" i="23" s="1"/>
  <c r="W359" i="33"/>
  <c r="Y360" i="33"/>
  <c r="AA360" i="23" s="1"/>
  <c r="W361" i="33"/>
  <c r="Y362" i="33"/>
  <c r="AA362" i="23" s="1"/>
  <c r="W363" i="33"/>
  <c r="Y364" i="33"/>
  <c r="AA364" i="23" s="1"/>
  <c r="W365" i="33"/>
  <c r="Y366" i="33"/>
  <c r="AA366" i="23" s="1"/>
  <c r="W390" i="33"/>
  <c r="U410" i="33"/>
  <c r="U496" i="33"/>
  <c r="U582" i="33"/>
  <c r="U668" i="33"/>
  <c r="V754" i="33"/>
  <c r="X818" i="33"/>
  <c r="Z818" i="23" s="1"/>
  <c r="V1055" i="33"/>
  <c r="W195" i="33"/>
  <c r="W238" i="33"/>
  <c r="W281" i="33"/>
  <c r="W324" i="33"/>
  <c r="W367" i="33"/>
  <c r="V410" i="33"/>
  <c r="U431" i="33"/>
  <c r="W431" i="33" s="1"/>
  <c r="V453" i="33"/>
  <c r="U517" i="33"/>
  <c r="W517" i="33" s="1"/>
  <c r="V539" i="33"/>
  <c r="U603" i="33"/>
  <c r="W603" i="33" s="1"/>
  <c r="V625" i="33"/>
  <c r="U689" i="33"/>
  <c r="W689" i="33" s="1"/>
  <c r="V711" i="33"/>
  <c r="U797" i="33"/>
  <c r="Y392" i="33"/>
  <c r="AA392" i="23" s="1"/>
  <c r="W392" i="33"/>
  <c r="Y396" i="33"/>
  <c r="AA396" i="23" s="1"/>
  <c r="W396" i="33"/>
  <c r="Y400" i="33"/>
  <c r="AA400" i="23" s="1"/>
  <c r="W400" i="33"/>
  <c r="Y404" i="33"/>
  <c r="AA404" i="23" s="1"/>
  <c r="W404" i="33"/>
  <c r="Y408" i="33"/>
  <c r="AA408" i="23" s="1"/>
  <c r="W408" i="33"/>
  <c r="Y433" i="33"/>
  <c r="AA433" i="23" s="1"/>
  <c r="W433" i="33"/>
  <c r="Y437" i="33"/>
  <c r="AA437" i="23" s="1"/>
  <c r="W437" i="33"/>
  <c r="Y441" i="33"/>
  <c r="AA441" i="23" s="1"/>
  <c r="W441" i="33"/>
  <c r="Y445" i="33"/>
  <c r="AA445" i="23" s="1"/>
  <c r="W445" i="33"/>
  <c r="Y449" i="33"/>
  <c r="AA449" i="23" s="1"/>
  <c r="W449" i="33"/>
  <c r="Y478" i="33"/>
  <c r="AA478" i="23" s="1"/>
  <c r="W478" i="33"/>
  <c r="Y482" i="33"/>
  <c r="AA482" i="23" s="1"/>
  <c r="W482" i="33"/>
  <c r="Y486" i="33"/>
  <c r="AA486" i="23" s="1"/>
  <c r="W486" i="33"/>
  <c r="Y490" i="33"/>
  <c r="AA490" i="23" s="1"/>
  <c r="W490" i="33"/>
  <c r="Y494" i="33"/>
  <c r="AA494" i="23" s="1"/>
  <c r="W494" i="33"/>
  <c r="Y519" i="33"/>
  <c r="AA519" i="23" s="1"/>
  <c r="W519" i="33"/>
  <c r="Y523" i="33"/>
  <c r="AA523" i="23" s="1"/>
  <c r="W523" i="33"/>
  <c r="Y527" i="33"/>
  <c r="AA527" i="23" s="1"/>
  <c r="W527" i="33"/>
  <c r="Y531" i="33"/>
  <c r="AA531" i="23" s="1"/>
  <c r="W531" i="33"/>
  <c r="Y535" i="33"/>
  <c r="AA535" i="23" s="1"/>
  <c r="W535" i="33"/>
  <c r="Y564" i="33"/>
  <c r="AA564" i="23" s="1"/>
  <c r="W564" i="33"/>
  <c r="Y568" i="33"/>
  <c r="AA568" i="23" s="1"/>
  <c r="W568" i="33"/>
  <c r="Y572" i="33"/>
  <c r="AA572" i="23" s="1"/>
  <c r="W572" i="33"/>
  <c r="Y576" i="33"/>
  <c r="AA576" i="23" s="1"/>
  <c r="W576" i="33"/>
  <c r="Y580" i="33"/>
  <c r="AA580" i="23" s="1"/>
  <c r="W580" i="33"/>
  <c r="Y605" i="33"/>
  <c r="AA605" i="23" s="1"/>
  <c r="W605" i="33"/>
  <c r="Y609" i="33"/>
  <c r="AA609" i="23" s="1"/>
  <c r="W609" i="33"/>
  <c r="Y613" i="33"/>
  <c r="AA613" i="23" s="1"/>
  <c r="W613" i="33"/>
  <c r="Y617" i="33"/>
  <c r="AA617" i="23" s="1"/>
  <c r="W617" i="33"/>
  <c r="Y621" i="33"/>
  <c r="AA621" i="23" s="1"/>
  <c r="W621" i="33"/>
  <c r="Y650" i="33"/>
  <c r="AA650" i="23" s="1"/>
  <c r="W650" i="33"/>
  <c r="Y654" i="33"/>
  <c r="AA654" i="23" s="1"/>
  <c r="W654" i="33"/>
  <c r="Y658" i="33"/>
  <c r="AA658" i="23" s="1"/>
  <c r="W658" i="33"/>
  <c r="Y662" i="33"/>
  <c r="AA662" i="23" s="1"/>
  <c r="W662" i="33"/>
  <c r="Y666" i="33"/>
  <c r="AA666" i="23" s="1"/>
  <c r="W666" i="33"/>
  <c r="Y691" i="33"/>
  <c r="AA691" i="23" s="1"/>
  <c r="W691" i="33"/>
  <c r="Y695" i="33"/>
  <c r="AA695" i="23" s="1"/>
  <c r="W695" i="33"/>
  <c r="Y699" i="33"/>
  <c r="AA699" i="23" s="1"/>
  <c r="W699" i="33"/>
  <c r="Y703" i="33"/>
  <c r="AA703" i="23" s="1"/>
  <c r="W703" i="33"/>
  <c r="Y707" i="33"/>
  <c r="AA707" i="23" s="1"/>
  <c r="X707" i="33"/>
  <c r="Z707" i="23" s="1"/>
  <c r="W710" i="33"/>
  <c r="Y710" i="33"/>
  <c r="AA710" i="23" s="1"/>
  <c r="W713" i="33"/>
  <c r="Y713" i="33"/>
  <c r="AA713" i="23" s="1"/>
  <c r="W717" i="33"/>
  <c r="Y717" i="33"/>
  <c r="AA717" i="23" s="1"/>
  <c r="W721" i="33"/>
  <c r="Y721" i="33"/>
  <c r="AA721" i="23" s="1"/>
  <c r="Y736" i="33"/>
  <c r="AA736" i="23" s="1"/>
  <c r="U754" i="33"/>
  <c r="X736" i="33"/>
  <c r="W739" i="33"/>
  <c r="X739" i="33"/>
  <c r="Z739" i="23" s="1"/>
  <c r="Y739" i="33"/>
  <c r="AA739" i="23" s="1"/>
  <c r="Y748" i="33"/>
  <c r="AA748" i="23" s="1"/>
  <c r="X748" i="33"/>
  <c r="Z748" i="23" s="1"/>
  <c r="Y752" i="33"/>
  <c r="AA752" i="23" s="1"/>
  <c r="X752" i="33"/>
  <c r="Z752" i="23" s="1"/>
  <c r="W792" i="33"/>
  <c r="X792" i="33"/>
  <c r="Z792" i="23" s="1"/>
  <c r="W840" i="33"/>
  <c r="V862" i="33"/>
  <c r="W909" i="33"/>
  <c r="X909" i="33"/>
  <c r="Z909" i="23" s="1"/>
  <c r="W917" i="33"/>
  <c r="X917" i="33"/>
  <c r="Z917" i="23" s="1"/>
  <c r="W921" i="33"/>
  <c r="X921" i="33"/>
  <c r="Z921" i="23" s="1"/>
  <c r="W928" i="33"/>
  <c r="Y928" i="33"/>
  <c r="AA928" i="23" s="1"/>
  <c r="W932" i="33"/>
  <c r="Y932" i="33"/>
  <c r="AA932" i="23" s="1"/>
  <c r="W936" i="33"/>
  <c r="Y936" i="33"/>
  <c r="AA936" i="23" s="1"/>
  <c r="W940" i="33"/>
  <c r="Y940" i="33"/>
  <c r="AA940" i="23" s="1"/>
  <c r="W944" i="33"/>
  <c r="Y944" i="33"/>
  <c r="AA944" i="23" s="1"/>
  <c r="W956" i="33"/>
  <c r="X956" i="33"/>
  <c r="Z956" i="23" s="1"/>
  <c r="Y994" i="33"/>
  <c r="X994" i="33"/>
  <c r="Z994" i="23" s="1"/>
  <c r="Y998" i="33"/>
  <c r="AA998" i="23" s="1"/>
  <c r="X998" i="33"/>
  <c r="Z998" i="23" s="1"/>
  <c r="X1027" i="33"/>
  <c r="Z1027" i="23" s="1"/>
  <c r="Y1027" i="33"/>
  <c r="AA1027" i="23" s="1"/>
  <c r="W1150" i="33"/>
  <c r="X1150" i="33"/>
  <c r="Z1150" i="23" s="1"/>
  <c r="Y1150" i="33"/>
  <c r="AA1150" i="23" s="1"/>
  <c r="W1156" i="33"/>
  <c r="X1156" i="33"/>
  <c r="Z1156" i="23" s="1"/>
  <c r="Y1156" i="33"/>
  <c r="AA1156" i="23" s="1"/>
  <c r="X1172" i="33"/>
  <c r="Z1172" i="23" s="1"/>
  <c r="Y1172" i="33"/>
  <c r="AA1172" i="23" s="1"/>
  <c r="W1172" i="33"/>
  <c r="W393" i="33"/>
  <c r="Y393" i="33"/>
  <c r="AA393" i="23" s="1"/>
  <c r="W397" i="33"/>
  <c r="Y397" i="33"/>
  <c r="AA397" i="23" s="1"/>
  <c r="W401" i="33"/>
  <c r="Y401" i="33"/>
  <c r="AA401" i="23" s="1"/>
  <c r="W405" i="33"/>
  <c r="Y405" i="33"/>
  <c r="AA405" i="23" s="1"/>
  <c r="W409" i="33"/>
  <c r="Y409" i="33"/>
  <c r="AA409" i="23" s="1"/>
  <c r="W434" i="33"/>
  <c r="Y434" i="33"/>
  <c r="AA434" i="23" s="1"/>
  <c r="W438" i="33"/>
  <c r="Y438" i="33"/>
  <c r="AA438" i="23" s="1"/>
  <c r="W442" i="33"/>
  <c r="Y442" i="33"/>
  <c r="AA442" i="23" s="1"/>
  <c r="W446" i="33"/>
  <c r="Y446" i="33"/>
  <c r="AA446" i="23" s="1"/>
  <c r="W450" i="33"/>
  <c r="Y450" i="33"/>
  <c r="AA450" i="23" s="1"/>
  <c r="W479" i="33"/>
  <c r="Y479" i="33"/>
  <c r="AA479" i="23" s="1"/>
  <c r="W483" i="33"/>
  <c r="Y483" i="33"/>
  <c r="AA483" i="23" s="1"/>
  <c r="W487" i="33"/>
  <c r="Y487" i="33"/>
  <c r="AA487" i="23" s="1"/>
  <c r="W491" i="33"/>
  <c r="Y491" i="33"/>
  <c r="AA491" i="23" s="1"/>
  <c r="W495" i="33"/>
  <c r="Y495" i="33"/>
  <c r="AA495" i="23" s="1"/>
  <c r="W520" i="33"/>
  <c r="Y520" i="33"/>
  <c r="AA520" i="23" s="1"/>
  <c r="W524" i="33"/>
  <c r="Y524" i="33"/>
  <c r="AA524" i="23" s="1"/>
  <c r="W528" i="33"/>
  <c r="Y528" i="33"/>
  <c r="AA528" i="23" s="1"/>
  <c r="W532" i="33"/>
  <c r="Y532" i="33"/>
  <c r="AA532" i="23" s="1"/>
  <c r="W536" i="33"/>
  <c r="Y536" i="33"/>
  <c r="AA536" i="23" s="1"/>
  <c r="W565" i="33"/>
  <c r="Y565" i="33"/>
  <c r="AA565" i="23" s="1"/>
  <c r="W569" i="33"/>
  <c r="Y569" i="33"/>
  <c r="AA569" i="23" s="1"/>
  <c r="W573" i="33"/>
  <c r="Y573" i="33"/>
  <c r="AA573" i="23" s="1"/>
  <c r="W577" i="33"/>
  <c r="Y577" i="33"/>
  <c r="AA577" i="23" s="1"/>
  <c r="W581" i="33"/>
  <c r="Y581" i="33"/>
  <c r="AA581" i="23" s="1"/>
  <c r="W606" i="33"/>
  <c r="Y606" i="33"/>
  <c r="AA606" i="23" s="1"/>
  <c r="W610" i="33"/>
  <c r="Y610" i="33"/>
  <c r="AA610" i="23" s="1"/>
  <c r="W614" i="33"/>
  <c r="Y614" i="33"/>
  <c r="AA614" i="23" s="1"/>
  <c r="W618" i="33"/>
  <c r="Y618" i="33"/>
  <c r="AA618" i="23" s="1"/>
  <c r="W622" i="33"/>
  <c r="Y622" i="33"/>
  <c r="AA622" i="23" s="1"/>
  <c r="W651" i="33"/>
  <c r="Y651" i="33"/>
  <c r="AA651" i="23" s="1"/>
  <c r="W655" i="33"/>
  <c r="Y655" i="33"/>
  <c r="AA655" i="23" s="1"/>
  <c r="W659" i="33"/>
  <c r="Y659" i="33"/>
  <c r="AA659" i="23" s="1"/>
  <c r="W663" i="33"/>
  <c r="Y663" i="33"/>
  <c r="AA663" i="23" s="1"/>
  <c r="W667" i="33"/>
  <c r="Y667" i="33"/>
  <c r="AA667" i="23" s="1"/>
  <c r="W692" i="33"/>
  <c r="Y692" i="33"/>
  <c r="AA692" i="23" s="1"/>
  <c r="W696" i="33"/>
  <c r="Y696" i="33"/>
  <c r="AA696" i="23" s="1"/>
  <c r="W700" i="33"/>
  <c r="Y700" i="33"/>
  <c r="AA700" i="23" s="1"/>
  <c r="W704" i="33"/>
  <c r="Y704" i="33"/>
  <c r="AA704" i="23" s="1"/>
  <c r="W708" i="33"/>
  <c r="X708" i="33"/>
  <c r="Z708" i="23" s="1"/>
  <c r="X714" i="33"/>
  <c r="Z714" i="23" s="1"/>
  <c r="Y714" i="33"/>
  <c r="AA714" i="23" s="1"/>
  <c r="X718" i="33"/>
  <c r="Z718" i="23" s="1"/>
  <c r="Y718" i="33"/>
  <c r="AA718" i="23" s="1"/>
  <c r="X722" i="33"/>
  <c r="Z722" i="23" s="1"/>
  <c r="Y722" i="33"/>
  <c r="AA722" i="23" s="1"/>
  <c r="W737" i="33"/>
  <c r="X737" i="33"/>
  <c r="Z737" i="23" s="1"/>
  <c r="W753" i="33"/>
  <c r="X753" i="33"/>
  <c r="Z753" i="23" s="1"/>
  <c r="W758" i="33"/>
  <c r="Y758" i="33"/>
  <c r="AA758" i="23" s="1"/>
  <c r="W762" i="33"/>
  <c r="Y762" i="33"/>
  <c r="AA762" i="23" s="1"/>
  <c r="W766" i="33"/>
  <c r="Y766" i="33"/>
  <c r="AA766" i="23" s="1"/>
  <c r="W770" i="33"/>
  <c r="Y770" i="33"/>
  <c r="AA770" i="23" s="1"/>
  <c r="W774" i="33"/>
  <c r="Y774" i="33"/>
  <c r="AA774" i="23" s="1"/>
  <c r="Y781" i="33"/>
  <c r="AA781" i="23" s="1"/>
  <c r="W781" i="33"/>
  <c r="Y826" i="33"/>
  <c r="AA826" i="23" s="1"/>
  <c r="X826" i="33"/>
  <c r="Z826" i="23" s="1"/>
  <c r="Y834" i="33"/>
  <c r="AA834" i="23" s="1"/>
  <c r="X834" i="33"/>
  <c r="Z834" i="23" s="1"/>
  <c r="W842" i="33"/>
  <c r="Y842" i="33"/>
  <c r="AA842" i="23" s="1"/>
  <c r="W846" i="33"/>
  <c r="Y846" i="33"/>
  <c r="AA846" i="23" s="1"/>
  <c r="W850" i="33"/>
  <c r="Y850" i="33"/>
  <c r="AA850" i="23" s="1"/>
  <c r="W854" i="33"/>
  <c r="Y854" i="33"/>
  <c r="AA854" i="23" s="1"/>
  <c r="W858" i="33"/>
  <c r="Y858" i="33"/>
  <c r="AA858" i="23" s="1"/>
  <c r="W882" i="33"/>
  <c r="X882" i="33"/>
  <c r="Z882" i="23" s="1"/>
  <c r="W887" i="33"/>
  <c r="Y887" i="33"/>
  <c r="AA887" i="23" s="1"/>
  <c r="W891" i="33"/>
  <c r="Y891" i="33"/>
  <c r="AA891" i="23" s="1"/>
  <c r="W895" i="33"/>
  <c r="Y895" i="33"/>
  <c r="AA895" i="23" s="1"/>
  <c r="W899" i="33"/>
  <c r="Y899" i="33"/>
  <c r="AA899" i="23" s="1"/>
  <c r="W903" i="33"/>
  <c r="Y903" i="33"/>
  <c r="AA903" i="23" s="1"/>
  <c r="W952" i="33"/>
  <c r="X952" i="33"/>
  <c r="Z952" i="23" s="1"/>
  <c r="W960" i="33"/>
  <c r="X960" i="33"/>
  <c r="Z960" i="23" s="1"/>
  <c r="W964" i="33"/>
  <c r="X964" i="33"/>
  <c r="Z964" i="23" s="1"/>
  <c r="X976" i="33"/>
  <c r="Z976" i="23" s="1"/>
  <c r="Y976" i="33"/>
  <c r="AA976" i="23" s="1"/>
  <c r="W979" i="33"/>
  <c r="X979" i="33"/>
  <c r="Z979" i="23" s="1"/>
  <c r="W1016" i="33"/>
  <c r="Y1016" i="33"/>
  <c r="AA1016" i="23" s="1"/>
  <c r="W1018" i="33"/>
  <c r="X1018" i="33"/>
  <c r="Z1018" i="23" s="1"/>
  <c r="X1044" i="33"/>
  <c r="Z1044" i="23" s="1"/>
  <c r="Y1044" i="33"/>
  <c r="AA1044" i="23" s="1"/>
  <c r="W1044" i="33"/>
  <c r="X1052" i="33"/>
  <c r="Z1052" i="23" s="1"/>
  <c r="Y1052" i="33"/>
  <c r="AA1052" i="23" s="1"/>
  <c r="W1052" i="33"/>
  <c r="W1078" i="33"/>
  <c r="Y1078" i="33"/>
  <c r="AA1078" i="23" s="1"/>
  <c r="U1098" i="33"/>
  <c r="W1098" i="33" s="1"/>
  <c r="W1082" i="33"/>
  <c r="X1082" i="33"/>
  <c r="Z1082" i="23" s="1"/>
  <c r="Y1082" i="33"/>
  <c r="AA1082" i="23" s="1"/>
  <c r="W1127" i="33"/>
  <c r="Y1127" i="33"/>
  <c r="AA1127" i="23" s="1"/>
  <c r="W1129" i="33"/>
  <c r="X1129" i="33"/>
  <c r="Z1129" i="23" s="1"/>
  <c r="W1131" i="33"/>
  <c r="X1131" i="33"/>
  <c r="Z1131" i="23" s="1"/>
  <c r="Y1131" i="33"/>
  <c r="AA1131" i="23" s="1"/>
  <c r="W1135" i="33"/>
  <c r="Y1135" i="33"/>
  <c r="AA1135" i="23" s="1"/>
  <c r="W1137" i="33"/>
  <c r="X1137" i="33"/>
  <c r="Z1137" i="23" s="1"/>
  <c r="W1139" i="33"/>
  <c r="X1139" i="33"/>
  <c r="Z1139" i="23" s="1"/>
  <c r="Y1139" i="33"/>
  <c r="AA1139" i="23" s="1"/>
  <c r="W1222" i="33"/>
  <c r="Y1222" i="33"/>
  <c r="AA1222" i="23" s="1"/>
  <c r="X1222" i="33"/>
  <c r="Z1222" i="23" s="1"/>
  <c r="W1224" i="33"/>
  <c r="X1224" i="33"/>
  <c r="Z1224" i="23" s="1"/>
  <c r="W1230" i="33"/>
  <c r="X1230" i="33"/>
  <c r="Z1230" i="23" s="1"/>
  <c r="Y1230" i="33"/>
  <c r="AA1230" i="23" s="1"/>
  <c r="X1254" i="33"/>
  <c r="Z1254" i="23" s="1"/>
  <c r="Y1254" i="33"/>
  <c r="AA1254" i="23" s="1"/>
  <c r="W1254" i="33"/>
  <c r="X1256" i="33"/>
  <c r="Z1256" i="23" s="1"/>
  <c r="Y1256" i="33"/>
  <c r="AA1256" i="23" s="1"/>
  <c r="W1256" i="33"/>
  <c r="Y142" i="33"/>
  <c r="AA142" i="23" s="1"/>
  <c r="Y144" i="33"/>
  <c r="AA144" i="23" s="1"/>
  <c r="Y146" i="33"/>
  <c r="AA146" i="23" s="1"/>
  <c r="Y148" i="33"/>
  <c r="AA148" i="23" s="1"/>
  <c r="Y150" i="33"/>
  <c r="AA150" i="23" s="1"/>
  <c r="Y175" i="33"/>
  <c r="AA175" i="23" s="1"/>
  <c r="Y177" i="33"/>
  <c r="AA177" i="23" s="1"/>
  <c r="Y179" i="33"/>
  <c r="AA179" i="23" s="1"/>
  <c r="Y181" i="33"/>
  <c r="AA181" i="23" s="1"/>
  <c r="Y183" i="33"/>
  <c r="AA183" i="23" s="1"/>
  <c r="Y185" i="33"/>
  <c r="AA185" i="23" s="1"/>
  <c r="Y187" i="33"/>
  <c r="AA187" i="23" s="1"/>
  <c r="Y189" i="33"/>
  <c r="AA189" i="23" s="1"/>
  <c r="Y191" i="33"/>
  <c r="AA191" i="23" s="1"/>
  <c r="Y193" i="33"/>
  <c r="AA193" i="23" s="1"/>
  <c r="Y218" i="33"/>
  <c r="AA218" i="23" s="1"/>
  <c r="Y220" i="33"/>
  <c r="AA220" i="23" s="1"/>
  <c r="Y222" i="33"/>
  <c r="AA222" i="23" s="1"/>
  <c r="Y224" i="33"/>
  <c r="AA224" i="23" s="1"/>
  <c r="Y226" i="33"/>
  <c r="AA226" i="23" s="1"/>
  <c r="Y228" i="33"/>
  <c r="AA228" i="23" s="1"/>
  <c r="Y230" i="33"/>
  <c r="AA230" i="23" s="1"/>
  <c r="Y232" i="33"/>
  <c r="AA232" i="23" s="1"/>
  <c r="Y234" i="33"/>
  <c r="AA234" i="23" s="1"/>
  <c r="Y236" i="33"/>
  <c r="AA236" i="23" s="1"/>
  <c r="Y261" i="33"/>
  <c r="AA261" i="23" s="1"/>
  <c r="Y263" i="33"/>
  <c r="AA263" i="23" s="1"/>
  <c r="Y265" i="33"/>
  <c r="AA265" i="23" s="1"/>
  <c r="Y267" i="33"/>
  <c r="AA267" i="23" s="1"/>
  <c r="Y269" i="33"/>
  <c r="AA269" i="23" s="1"/>
  <c r="Y271" i="33"/>
  <c r="AA271" i="23" s="1"/>
  <c r="Y273" i="33"/>
  <c r="AA273" i="23" s="1"/>
  <c r="Y275" i="33"/>
  <c r="AA275" i="23" s="1"/>
  <c r="Y277" i="33"/>
  <c r="AA277" i="23" s="1"/>
  <c r="Y279" i="33"/>
  <c r="AA279" i="23" s="1"/>
  <c r="Y304" i="33"/>
  <c r="AA304" i="23" s="1"/>
  <c r="Y306" i="33"/>
  <c r="AA306" i="23" s="1"/>
  <c r="Y308" i="33"/>
  <c r="AA308" i="23" s="1"/>
  <c r="Y310" i="33"/>
  <c r="AA310" i="23" s="1"/>
  <c r="Y312" i="33"/>
  <c r="AA312" i="23" s="1"/>
  <c r="Y314" i="33"/>
  <c r="AA314" i="23" s="1"/>
  <c r="Y316" i="33"/>
  <c r="AA316" i="23" s="1"/>
  <c r="Y318" i="33"/>
  <c r="AA318" i="23" s="1"/>
  <c r="Y320" i="33"/>
  <c r="AA320" i="23" s="1"/>
  <c r="Y322" i="33"/>
  <c r="AA322" i="23" s="1"/>
  <c r="Y347" i="33"/>
  <c r="AA347" i="23" s="1"/>
  <c r="Y349" i="33"/>
  <c r="AA349" i="23" s="1"/>
  <c r="Y351" i="33"/>
  <c r="AA351" i="23" s="1"/>
  <c r="Y353" i="33"/>
  <c r="AA353" i="23" s="1"/>
  <c r="Y355" i="33"/>
  <c r="AA355" i="23" s="1"/>
  <c r="Y357" i="33"/>
  <c r="AA357" i="23" s="1"/>
  <c r="Y359" i="33"/>
  <c r="AA359" i="23" s="1"/>
  <c r="Y361" i="33"/>
  <c r="AA361" i="23" s="1"/>
  <c r="Y363" i="33"/>
  <c r="AA363" i="23" s="1"/>
  <c r="Y365" i="33"/>
  <c r="AA365" i="23" s="1"/>
  <c r="Y390" i="33"/>
  <c r="U453" i="33"/>
  <c r="U539" i="33"/>
  <c r="U625" i="33"/>
  <c r="X175" i="33"/>
  <c r="X218" i="33"/>
  <c r="X261" i="33"/>
  <c r="X304" i="33"/>
  <c r="X347" i="33"/>
  <c r="X391" i="33"/>
  <c r="X395" i="33"/>
  <c r="Z395" i="23" s="1"/>
  <c r="X399" i="33"/>
  <c r="Z399" i="23" s="1"/>
  <c r="X403" i="33"/>
  <c r="Z403" i="23" s="1"/>
  <c r="X407" i="33"/>
  <c r="Z407" i="23" s="1"/>
  <c r="W411" i="33"/>
  <c r="W412" i="33"/>
  <c r="W413" i="33"/>
  <c r="W414" i="33"/>
  <c r="W415" i="33"/>
  <c r="W416" i="33"/>
  <c r="W417" i="33"/>
  <c r="W418" i="33"/>
  <c r="W419" i="33"/>
  <c r="W420" i="33"/>
  <c r="W421" i="33"/>
  <c r="W422" i="33"/>
  <c r="W423" i="33"/>
  <c r="W424" i="33"/>
  <c r="W425" i="33"/>
  <c r="W426" i="33"/>
  <c r="W427" i="33"/>
  <c r="W428" i="33"/>
  <c r="W429" i="33"/>
  <c r="W430" i="33"/>
  <c r="X436" i="33"/>
  <c r="X440" i="33"/>
  <c r="Z440" i="23" s="1"/>
  <c r="X444" i="33"/>
  <c r="Z444" i="23" s="1"/>
  <c r="X448" i="33"/>
  <c r="Z448" i="23" s="1"/>
  <c r="X452" i="33"/>
  <c r="Z452" i="23" s="1"/>
  <c r="U474" i="33"/>
  <c r="W474" i="33" s="1"/>
  <c r="V496" i="33"/>
  <c r="X477" i="33"/>
  <c r="Z477" i="23" s="1"/>
  <c r="X481" i="33"/>
  <c r="Z481" i="23" s="1"/>
  <c r="X485" i="33"/>
  <c r="X489" i="33"/>
  <c r="Z489" i="23" s="1"/>
  <c r="X493" i="33"/>
  <c r="Z493" i="23" s="1"/>
  <c r="W497" i="33"/>
  <c r="W498" i="33"/>
  <c r="W499" i="33"/>
  <c r="W500" i="33"/>
  <c r="W501" i="33"/>
  <c r="W502" i="33"/>
  <c r="W503" i="33"/>
  <c r="W504" i="33"/>
  <c r="W505" i="33"/>
  <c r="W506" i="33"/>
  <c r="W507" i="33"/>
  <c r="W508" i="33"/>
  <c r="W509" i="33"/>
  <c r="W510" i="33"/>
  <c r="W511" i="33"/>
  <c r="W512" i="33"/>
  <c r="W513" i="33"/>
  <c r="W514" i="33"/>
  <c r="W515" i="33"/>
  <c r="W516" i="33"/>
  <c r="X522" i="33"/>
  <c r="Z522" i="23" s="1"/>
  <c r="X526" i="33"/>
  <c r="X530" i="33"/>
  <c r="Z530" i="23" s="1"/>
  <c r="X534" i="33"/>
  <c r="Z534" i="23" s="1"/>
  <c r="X538" i="33"/>
  <c r="Z538" i="23" s="1"/>
  <c r="U560" i="33"/>
  <c r="W560" i="33" s="1"/>
  <c r="V582" i="33"/>
  <c r="X563" i="33"/>
  <c r="X567" i="33"/>
  <c r="Z567" i="23" s="1"/>
  <c r="X571" i="33"/>
  <c r="Z571" i="23" s="1"/>
  <c r="X575" i="33"/>
  <c r="Z575" i="23" s="1"/>
  <c r="X579" i="33"/>
  <c r="Z579" i="23" s="1"/>
  <c r="W583" i="33"/>
  <c r="W584" i="33"/>
  <c r="W585" i="33"/>
  <c r="W586" i="33"/>
  <c r="W587" i="33"/>
  <c r="W588" i="33"/>
  <c r="W589" i="33"/>
  <c r="W590" i="33"/>
  <c r="W591" i="33"/>
  <c r="W592" i="33"/>
  <c r="W593" i="33"/>
  <c r="W594" i="33"/>
  <c r="W595" i="33"/>
  <c r="W596" i="33"/>
  <c r="W597" i="33"/>
  <c r="W598" i="33"/>
  <c r="W599" i="33"/>
  <c r="W600" i="33"/>
  <c r="W601" i="33"/>
  <c r="W602" i="33"/>
  <c r="X608" i="33"/>
  <c r="X612" i="33"/>
  <c r="Z612" i="23" s="1"/>
  <c r="X616" i="33"/>
  <c r="Z616" i="23" s="1"/>
  <c r="X620" i="33"/>
  <c r="Z620" i="23" s="1"/>
  <c r="X624" i="33"/>
  <c r="Z624" i="23" s="1"/>
  <c r="U646" i="33"/>
  <c r="W646" i="33" s="1"/>
  <c r="V668" i="33"/>
  <c r="X649" i="33"/>
  <c r="Z649" i="23" s="1"/>
  <c r="X653" i="33"/>
  <c r="Z653" i="23" s="1"/>
  <c r="X657" i="33"/>
  <c r="X661" i="33"/>
  <c r="Z661" i="23" s="1"/>
  <c r="X665" i="33"/>
  <c r="Z665" i="23" s="1"/>
  <c r="W669" i="33"/>
  <c r="W670" i="33"/>
  <c r="W671" i="33"/>
  <c r="W672" i="33"/>
  <c r="W673" i="33"/>
  <c r="W674" i="33"/>
  <c r="W675" i="33"/>
  <c r="W676" i="33"/>
  <c r="W677" i="33"/>
  <c r="W678" i="33"/>
  <c r="W679" i="33"/>
  <c r="W680" i="33"/>
  <c r="W681" i="33"/>
  <c r="W682" i="33"/>
  <c r="W683" i="33"/>
  <c r="W684" i="33"/>
  <c r="W685" i="33"/>
  <c r="W686" i="33"/>
  <c r="W687" i="33"/>
  <c r="W688" i="33"/>
  <c r="X694" i="33"/>
  <c r="Z694" i="23" s="1"/>
  <c r="X698" i="33"/>
  <c r="X702" i="33"/>
  <c r="Z702" i="23" s="1"/>
  <c r="X706" i="33"/>
  <c r="Z706" i="23" s="1"/>
  <c r="U711" i="33"/>
  <c r="U733" i="33" s="1"/>
  <c r="W712" i="33"/>
  <c r="W716" i="33"/>
  <c r="W720" i="33"/>
  <c r="W732" i="33"/>
  <c r="Y745" i="33"/>
  <c r="AA745" i="23" s="1"/>
  <c r="V775" i="33"/>
  <c r="X756" i="33"/>
  <c r="X760" i="33"/>
  <c r="Z760" i="23" s="1"/>
  <c r="X764" i="33"/>
  <c r="Z764" i="23" s="1"/>
  <c r="X768" i="33"/>
  <c r="Z768" i="23" s="1"/>
  <c r="X772" i="33"/>
  <c r="Z772" i="23" s="1"/>
  <c r="Y784" i="33"/>
  <c r="AA784" i="23" s="1"/>
  <c r="Y823" i="33"/>
  <c r="AA823" i="23" s="1"/>
  <c r="Y831" i="33"/>
  <c r="AA831" i="23" s="1"/>
  <c r="Y839" i="33"/>
  <c r="AA839" i="23" s="1"/>
  <c r="X844" i="33"/>
  <c r="X848" i="33"/>
  <c r="Z848" i="23" s="1"/>
  <c r="X852" i="33"/>
  <c r="Z852" i="23" s="1"/>
  <c r="X856" i="33"/>
  <c r="Z856" i="23" s="1"/>
  <c r="X860" i="33"/>
  <c r="Z860" i="23" s="1"/>
  <c r="Y866" i="33"/>
  <c r="AA866" i="23" s="1"/>
  <c r="Y874" i="33"/>
  <c r="AA874" i="23" s="1"/>
  <c r="Y878" i="33"/>
  <c r="AA878" i="23" s="1"/>
  <c r="X885" i="33"/>
  <c r="X889" i="33"/>
  <c r="Z889" i="23" s="1"/>
  <c r="X893" i="33"/>
  <c r="Z893" i="23" s="1"/>
  <c r="X897" i="33"/>
  <c r="Z897" i="23" s="1"/>
  <c r="X901" i="33"/>
  <c r="Z901" i="23" s="1"/>
  <c r="Y913" i="33"/>
  <c r="AA913" i="23" s="1"/>
  <c r="Y968" i="33"/>
  <c r="AA968" i="23" s="1"/>
  <c r="X973" i="33"/>
  <c r="Z973" i="23" s="1"/>
  <c r="Y975" i="33"/>
  <c r="AA975" i="23" s="1"/>
  <c r="W980" i="33"/>
  <c r="W1006" i="33"/>
  <c r="V1033" i="33"/>
  <c r="W1019" i="33"/>
  <c r="X1041" i="33"/>
  <c r="Z1041" i="23" s="1"/>
  <c r="Y1043" i="33"/>
  <c r="AA1043" i="23" s="1"/>
  <c r="Y1253" i="33"/>
  <c r="AA1253" i="23" s="1"/>
  <c r="W725" i="33"/>
  <c r="Y725" i="33"/>
  <c r="AA725" i="23" s="1"/>
  <c r="W729" i="33"/>
  <c r="Y729" i="33"/>
  <c r="AA729" i="23" s="1"/>
  <c r="Y738" i="33"/>
  <c r="AA738" i="23" s="1"/>
  <c r="W738" i="33"/>
  <c r="W741" i="33"/>
  <c r="X741" i="33"/>
  <c r="Z741" i="23" s="1"/>
  <c r="Y746" i="33"/>
  <c r="AA746" i="23" s="1"/>
  <c r="W746" i="33"/>
  <c r="W749" i="33"/>
  <c r="X749" i="33"/>
  <c r="Z749" i="23" s="1"/>
  <c r="W782" i="33"/>
  <c r="X782" i="33"/>
  <c r="Z782" i="23" s="1"/>
  <c r="Y782" i="33"/>
  <c r="W790" i="33"/>
  <c r="X790" i="33"/>
  <c r="Z790" i="23" s="1"/>
  <c r="Y790" i="33"/>
  <c r="AA790" i="23" s="1"/>
  <c r="W801" i="33"/>
  <c r="Y801" i="33"/>
  <c r="AA801" i="23" s="1"/>
  <c r="W805" i="33"/>
  <c r="Y805" i="33"/>
  <c r="AA805" i="23" s="1"/>
  <c r="W809" i="33"/>
  <c r="Y809" i="33"/>
  <c r="AA809" i="23" s="1"/>
  <c r="W813" i="33"/>
  <c r="Y813" i="33"/>
  <c r="AA813" i="23" s="1"/>
  <c r="W817" i="33"/>
  <c r="Y817" i="33"/>
  <c r="AA817" i="23" s="1"/>
  <c r="Y869" i="33"/>
  <c r="AA869" i="23" s="1"/>
  <c r="X869" i="33"/>
  <c r="Z869" i="23" s="1"/>
  <c r="Y873" i="33"/>
  <c r="AA873" i="23" s="1"/>
  <c r="X873" i="33"/>
  <c r="Z873" i="23" s="1"/>
  <c r="Y912" i="33"/>
  <c r="AA912" i="23" s="1"/>
  <c r="X912" i="33"/>
  <c r="Z912" i="23" s="1"/>
  <c r="Y916" i="33"/>
  <c r="AA916" i="23" s="1"/>
  <c r="X916" i="33"/>
  <c r="Z916" i="23" s="1"/>
  <c r="Y955" i="33"/>
  <c r="AA955" i="23" s="1"/>
  <c r="X955" i="33"/>
  <c r="Z955" i="23" s="1"/>
  <c r="Y959" i="33"/>
  <c r="AA959" i="23" s="1"/>
  <c r="X959" i="33"/>
  <c r="Z959" i="23" s="1"/>
  <c r="X972" i="33"/>
  <c r="Z972" i="23" s="1"/>
  <c r="Y972" i="33"/>
  <c r="AA972" i="23" s="1"/>
  <c r="W977" i="33"/>
  <c r="Y977" i="33"/>
  <c r="AA977" i="23" s="1"/>
  <c r="X984" i="33"/>
  <c r="Z984" i="23" s="1"/>
  <c r="Y984" i="33"/>
  <c r="AA984" i="23" s="1"/>
  <c r="W987" i="33"/>
  <c r="X987" i="33"/>
  <c r="Z987" i="23" s="1"/>
  <c r="W995" i="33"/>
  <c r="X995" i="33"/>
  <c r="Z995" i="23" s="1"/>
  <c r="W999" i="33"/>
  <c r="X999" i="33"/>
  <c r="Z999" i="23" s="1"/>
  <c r="W1011" i="33"/>
  <c r="X1011" i="33"/>
  <c r="Z1011" i="23" s="1"/>
  <c r="W1014" i="33"/>
  <c r="X1014" i="33"/>
  <c r="Z1014" i="23" s="1"/>
  <c r="X1023" i="33"/>
  <c r="Z1023" i="23" s="1"/>
  <c r="Y1023" i="33"/>
  <c r="AA1023" i="23" s="1"/>
  <c r="W1028" i="33"/>
  <c r="Y1028" i="33"/>
  <c r="AA1028" i="23" s="1"/>
  <c r="W1030" i="33"/>
  <c r="X1030" i="33"/>
  <c r="Z1030" i="23" s="1"/>
  <c r="W1065" i="33"/>
  <c r="X1065" i="33"/>
  <c r="Z1065" i="23" s="1"/>
  <c r="Y1065" i="33"/>
  <c r="AA1065" i="23" s="1"/>
  <c r="W1067" i="33"/>
  <c r="X1067" i="33"/>
  <c r="Z1067" i="23" s="1"/>
  <c r="Y1067" i="33"/>
  <c r="AA1067" i="23" s="1"/>
  <c r="X1089" i="33"/>
  <c r="Z1089" i="23" s="1"/>
  <c r="Y1089" i="33"/>
  <c r="AA1089" i="23" s="1"/>
  <c r="W1089" i="33"/>
  <c r="W1094" i="33"/>
  <c r="Y1094" i="33"/>
  <c r="AA1094" i="23" s="1"/>
  <c r="Y1113" i="33"/>
  <c r="AA1113" i="23" s="1"/>
  <c r="W1113" i="33"/>
  <c r="X1113" i="33"/>
  <c r="Z1113" i="23" s="1"/>
  <c r="X1122" i="33"/>
  <c r="Z1122" i="23" s="1"/>
  <c r="Y1122" i="33"/>
  <c r="W1122" i="33"/>
  <c r="U1162" i="33"/>
  <c r="Y1142" i="33"/>
  <c r="AA1142" i="23" s="1"/>
  <c r="W1142" i="33"/>
  <c r="X1182" i="33"/>
  <c r="Z1182" i="23" s="1"/>
  <c r="Y1182" i="33"/>
  <c r="AA1182" i="23" s="1"/>
  <c r="W1182" i="33"/>
  <c r="W1208" i="33"/>
  <c r="X1208" i="33"/>
  <c r="Z1208" i="23" s="1"/>
  <c r="W1267" i="33"/>
  <c r="Y1267" i="33"/>
  <c r="AA1267" i="23" s="1"/>
  <c r="X1267" i="33"/>
  <c r="Z1267" i="23" s="1"/>
  <c r="W1269" i="33"/>
  <c r="X1269" i="33"/>
  <c r="Z1269" i="23" s="1"/>
  <c r="X1307" i="33"/>
  <c r="Z1307" i="23" s="1"/>
  <c r="Y1307" i="33"/>
  <c r="AA1307" i="23" s="1"/>
  <c r="W1307" i="33"/>
  <c r="Y1321" i="33"/>
  <c r="AA1321" i="23" s="1"/>
  <c r="W1321" i="33"/>
  <c r="X1321" i="33"/>
  <c r="Z1321" i="23" s="1"/>
  <c r="Y1327" i="33"/>
  <c r="AA1327" i="23" s="1"/>
  <c r="W1327" i="33"/>
  <c r="X1327" i="33"/>
  <c r="Z1327" i="23" s="1"/>
  <c r="Y1329" i="33"/>
  <c r="AA1329" i="23" s="1"/>
  <c r="W1329" i="33"/>
  <c r="X1329" i="33"/>
  <c r="Z1329" i="23" s="1"/>
  <c r="W709" i="33"/>
  <c r="V797" i="33"/>
  <c r="W779" i="33"/>
  <c r="W787" i="33"/>
  <c r="W795" i="33"/>
  <c r="V883" i="33"/>
  <c r="V926" i="33"/>
  <c r="X947" i="33"/>
  <c r="Z947" i="23" s="1"/>
  <c r="V969" i="33"/>
  <c r="W727" i="33"/>
  <c r="Y727" i="33"/>
  <c r="AA727" i="23" s="1"/>
  <c r="W731" i="33"/>
  <c r="Y731" i="33"/>
  <c r="AA731" i="23" s="1"/>
  <c r="W780" i="33"/>
  <c r="X780" i="33"/>
  <c r="Z780" i="23" s="1"/>
  <c r="Y783" i="33"/>
  <c r="AA783" i="23" s="1"/>
  <c r="X783" i="33"/>
  <c r="Z783" i="23" s="1"/>
  <c r="W788" i="33"/>
  <c r="X788" i="33"/>
  <c r="Z788" i="23" s="1"/>
  <c r="Y791" i="33"/>
  <c r="AA791" i="23" s="1"/>
  <c r="X791" i="33"/>
  <c r="Z791" i="23" s="1"/>
  <c r="W796" i="33"/>
  <c r="X796" i="33"/>
  <c r="Z796" i="23" s="1"/>
  <c r="W799" i="33"/>
  <c r="Y799" i="33"/>
  <c r="AA799" i="23" s="1"/>
  <c r="W803" i="33"/>
  <c r="Y803" i="33"/>
  <c r="AA803" i="23" s="1"/>
  <c r="W807" i="33"/>
  <c r="Y807" i="33"/>
  <c r="AA807" i="23" s="1"/>
  <c r="W811" i="33"/>
  <c r="Y811" i="33"/>
  <c r="AA811" i="23" s="1"/>
  <c r="W815" i="33"/>
  <c r="Y815" i="33"/>
  <c r="AA815" i="23" s="1"/>
  <c r="Y824" i="33"/>
  <c r="AA824" i="23" s="1"/>
  <c r="W824" i="33"/>
  <c r="W827" i="33"/>
  <c r="X827" i="33"/>
  <c r="Z827" i="23" s="1"/>
  <c r="Y832" i="33"/>
  <c r="AA832" i="23" s="1"/>
  <c r="W832" i="33"/>
  <c r="W835" i="33"/>
  <c r="X835" i="33"/>
  <c r="Z835" i="23" s="1"/>
  <c r="Y865" i="33"/>
  <c r="U883" i="33"/>
  <c r="X865" i="33"/>
  <c r="Z865" i="23" s="1"/>
  <c r="Y877" i="33"/>
  <c r="AA877" i="23" s="1"/>
  <c r="X877" i="33"/>
  <c r="Z877" i="23" s="1"/>
  <c r="Y881" i="33"/>
  <c r="AA881" i="23" s="1"/>
  <c r="X881" i="33"/>
  <c r="Z881" i="23" s="1"/>
  <c r="Y908" i="33"/>
  <c r="AA908" i="23" s="1"/>
  <c r="U926" i="33"/>
  <c r="X908" i="33"/>
  <c r="Z908" i="23" s="1"/>
  <c r="Y920" i="33"/>
  <c r="X920" i="33"/>
  <c r="Z920" i="23" s="1"/>
  <c r="Y924" i="33"/>
  <c r="AA924" i="23" s="1"/>
  <c r="X924" i="33"/>
  <c r="Z924" i="23" s="1"/>
  <c r="Y951" i="33"/>
  <c r="X951" i="33"/>
  <c r="Z951" i="23" s="1"/>
  <c r="Y963" i="33"/>
  <c r="AA963" i="23" s="1"/>
  <c r="X963" i="33"/>
  <c r="Z963" i="23" s="1"/>
  <c r="Y967" i="33"/>
  <c r="AA967" i="23" s="1"/>
  <c r="X967" i="33"/>
  <c r="Z967" i="23" s="1"/>
  <c r="W971" i="33"/>
  <c r="X971" i="33"/>
  <c r="Z971" i="23" s="1"/>
  <c r="W981" i="33"/>
  <c r="Y981" i="33"/>
  <c r="AA981" i="23" s="1"/>
  <c r="W983" i="33"/>
  <c r="X983" i="33"/>
  <c r="Z983" i="23" s="1"/>
  <c r="X988" i="33"/>
  <c r="Z988" i="23" s="1"/>
  <c r="Y988" i="33"/>
  <c r="AA988" i="23" s="1"/>
  <c r="W1003" i="33"/>
  <c r="X1003" i="33"/>
  <c r="Z1003" i="23" s="1"/>
  <c r="W1007" i="33"/>
  <c r="X1007" i="33"/>
  <c r="Z1007" i="23" s="1"/>
  <c r="X1015" i="33"/>
  <c r="Z1015" i="23" s="1"/>
  <c r="Y1015" i="33"/>
  <c r="AA1015" i="23" s="1"/>
  <c r="W1020" i="33"/>
  <c r="Y1020" i="33"/>
  <c r="AA1020" i="23" s="1"/>
  <c r="W1022" i="33"/>
  <c r="X1022" i="33"/>
  <c r="Z1022" i="23" s="1"/>
  <c r="X1031" i="33"/>
  <c r="Z1031" i="23" s="1"/>
  <c r="Y1031" i="33"/>
  <c r="AA1031" i="23" s="1"/>
  <c r="W1039" i="33"/>
  <c r="X1039" i="33"/>
  <c r="Z1039" i="23" s="1"/>
  <c r="U1076" i="33"/>
  <c r="Y1056" i="33"/>
  <c r="AA1056" i="23" s="1"/>
  <c r="W1056" i="33"/>
  <c r="Y1066" i="33"/>
  <c r="AA1066" i="23" s="1"/>
  <c r="W1066" i="33"/>
  <c r="X1066" i="33"/>
  <c r="Z1066" i="23" s="1"/>
  <c r="Y1072" i="33"/>
  <c r="AA1072" i="23" s="1"/>
  <c r="W1072" i="33"/>
  <c r="W1090" i="33"/>
  <c r="X1090" i="33"/>
  <c r="Z1090" i="23" s="1"/>
  <c r="Y1090" i="33"/>
  <c r="AA1090" i="23" s="1"/>
  <c r="X1097" i="33"/>
  <c r="Z1097" i="23" s="1"/>
  <c r="Y1097" i="33"/>
  <c r="AA1097" i="23" s="1"/>
  <c r="W1097" i="33"/>
  <c r="W1112" i="33"/>
  <c r="X1112" i="33"/>
  <c r="Z1112" i="23" s="1"/>
  <c r="Y1112" i="33"/>
  <c r="AA1112" i="23" s="1"/>
  <c r="W1114" i="33"/>
  <c r="X1114" i="33"/>
  <c r="Z1114" i="23" s="1"/>
  <c r="Y1114" i="33"/>
  <c r="AA1114" i="23" s="1"/>
  <c r="W1121" i="33"/>
  <c r="U1141" i="33"/>
  <c r="X1121" i="33"/>
  <c r="Z1121" i="23" s="1"/>
  <c r="W1123" i="33"/>
  <c r="X1123" i="33"/>
  <c r="Z1123" i="23" s="1"/>
  <c r="Y1123" i="33"/>
  <c r="AA1123" i="23" s="1"/>
  <c r="W1181" i="33"/>
  <c r="X1181" i="33"/>
  <c r="Z1181" i="23" s="1"/>
  <c r="W1187" i="33"/>
  <c r="X1187" i="33"/>
  <c r="Z1187" i="23" s="1"/>
  <c r="Y1187" i="33"/>
  <c r="AA1187" i="23" s="1"/>
  <c r="W1193" i="33"/>
  <c r="X1193" i="33"/>
  <c r="Z1193" i="23" s="1"/>
  <c r="Y1193" i="33"/>
  <c r="AA1193" i="23" s="1"/>
  <c r="X1209" i="33"/>
  <c r="Z1209" i="23" s="1"/>
  <c r="Y1209" i="33"/>
  <c r="AA1209" i="23" s="1"/>
  <c r="W1209" i="33"/>
  <c r="X1211" i="33"/>
  <c r="Z1211" i="23" s="1"/>
  <c r="Y1211" i="33"/>
  <c r="AA1211" i="23" s="1"/>
  <c r="W1211" i="33"/>
  <c r="W1263" i="33"/>
  <c r="X1263" i="33"/>
  <c r="Z1263" i="23" s="1"/>
  <c r="Y1263" i="33"/>
  <c r="AA1263" i="23" s="1"/>
  <c r="W1275" i="33"/>
  <c r="X1275" i="33"/>
  <c r="Z1275" i="23" s="1"/>
  <c r="Y1275" i="33"/>
  <c r="AA1275" i="23" s="1"/>
  <c r="W1304" i="33"/>
  <c r="Y1304" i="33"/>
  <c r="AA1304" i="23" s="1"/>
  <c r="X1304" i="33"/>
  <c r="Z1304" i="23" s="1"/>
  <c r="W1308" i="33"/>
  <c r="X1308" i="33"/>
  <c r="Z1308" i="23" s="1"/>
  <c r="Y1308" i="33"/>
  <c r="AA1308" i="23" s="1"/>
  <c r="W1314" i="33"/>
  <c r="X1314" i="33"/>
  <c r="Z1314" i="23" s="1"/>
  <c r="U1334" i="33"/>
  <c r="Y1314" i="33"/>
  <c r="AA1314" i="23" s="1"/>
  <c r="Y754" i="33"/>
  <c r="AA754" i="23" s="1"/>
  <c r="W735" i="33"/>
  <c r="X735" i="33"/>
  <c r="Z735" i="23" s="1"/>
  <c r="W743" i="33"/>
  <c r="X743" i="33"/>
  <c r="Z743" i="23" s="1"/>
  <c r="W751" i="33"/>
  <c r="X751" i="33"/>
  <c r="Z751" i="23" s="1"/>
  <c r="W778" i="33"/>
  <c r="X778" i="33"/>
  <c r="W786" i="33"/>
  <c r="X786" i="33"/>
  <c r="Z786" i="23" s="1"/>
  <c r="W794" i="33"/>
  <c r="X794" i="33"/>
  <c r="Z794" i="23" s="1"/>
  <c r="W821" i="33"/>
  <c r="X821" i="33"/>
  <c r="W829" i="33"/>
  <c r="X829" i="33"/>
  <c r="Z829" i="23" s="1"/>
  <c r="W837" i="33"/>
  <c r="X837" i="33"/>
  <c r="Z837" i="23" s="1"/>
  <c r="W864" i="33"/>
  <c r="X864" i="33"/>
  <c r="Z864" i="23" s="1"/>
  <c r="W872" i="33"/>
  <c r="X872" i="33"/>
  <c r="Z872" i="23" s="1"/>
  <c r="W880" i="33"/>
  <c r="X880" i="33"/>
  <c r="Z880" i="23" s="1"/>
  <c r="W907" i="33"/>
  <c r="X907" i="33"/>
  <c r="Z907" i="23" s="1"/>
  <c r="W915" i="33"/>
  <c r="X915" i="33"/>
  <c r="Z915" i="23" s="1"/>
  <c r="W923" i="33"/>
  <c r="X923" i="33"/>
  <c r="Z923" i="23" s="1"/>
  <c r="W950" i="33"/>
  <c r="X950" i="33"/>
  <c r="Z950" i="23" s="1"/>
  <c r="W958" i="33"/>
  <c r="X958" i="33"/>
  <c r="Z958" i="23" s="1"/>
  <c r="W966" i="33"/>
  <c r="X966" i="33"/>
  <c r="Z966" i="23" s="1"/>
  <c r="X970" i="33"/>
  <c r="U990" i="33"/>
  <c r="W990" i="33" s="1"/>
  <c r="Y970" i="33"/>
  <c r="AA970" i="23" s="1"/>
  <c r="X978" i="33"/>
  <c r="Z978" i="23" s="1"/>
  <c r="Y978" i="33"/>
  <c r="AA978" i="23" s="1"/>
  <c r="X986" i="33"/>
  <c r="Z986" i="23" s="1"/>
  <c r="Y986" i="33"/>
  <c r="AA986" i="23" s="1"/>
  <c r="W997" i="33"/>
  <c r="X997" i="33"/>
  <c r="Z997" i="23" s="1"/>
  <c r="W1005" i="33"/>
  <c r="X1005" i="33"/>
  <c r="Z1005" i="23" s="1"/>
  <c r="X1017" i="33"/>
  <c r="Z1017" i="23" s="1"/>
  <c r="Y1017" i="33"/>
  <c r="AA1017" i="23" s="1"/>
  <c r="X1025" i="33"/>
  <c r="Z1025" i="23" s="1"/>
  <c r="Y1025" i="33"/>
  <c r="AA1025" i="23" s="1"/>
  <c r="W1037" i="33"/>
  <c r="X1037" i="33"/>
  <c r="Y1037" i="33"/>
  <c r="AA1037" i="23" s="1"/>
  <c r="Y1040" i="33"/>
  <c r="AA1040" i="23" s="1"/>
  <c r="W1040" i="33"/>
  <c r="W1047" i="33"/>
  <c r="Y1047" i="33"/>
  <c r="AA1047" i="23" s="1"/>
  <c r="X1050" i="33"/>
  <c r="Z1050" i="23" s="1"/>
  <c r="Y1050" i="33"/>
  <c r="AA1050" i="23" s="1"/>
  <c r="W1050" i="33"/>
  <c r="Y1058" i="33"/>
  <c r="AA1058" i="23" s="1"/>
  <c r="W1058" i="33"/>
  <c r="X1058" i="33"/>
  <c r="Z1058" i="23" s="1"/>
  <c r="Y1064" i="33"/>
  <c r="AA1064" i="23" s="1"/>
  <c r="W1064" i="33"/>
  <c r="W1073" i="33"/>
  <c r="X1073" i="33"/>
  <c r="Z1073" i="23" s="1"/>
  <c r="Y1073" i="33"/>
  <c r="AA1073" i="23" s="1"/>
  <c r="W1075" i="33"/>
  <c r="X1075" i="33"/>
  <c r="Z1075" i="23" s="1"/>
  <c r="Y1075" i="33"/>
  <c r="AA1075" i="23" s="1"/>
  <c r="W1084" i="33"/>
  <c r="X1084" i="33"/>
  <c r="Z1084" i="23" s="1"/>
  <c r="Y1084" i="33"/>
  <c r="AA1084" i="23" s="1"/>
  <c r="X1091" i="33"/>
  <c r="Z1091" i="23" s="1"/>
  <c r="Y1091" i="33"/>
  <c r="AA1091" i="23" s="1"/>
  <c r="W1091" i="33"/>
  <c r="W1104" i="33"/>
  <c r="X1104" i="33"/>
  <c r="Z1104" i="23" s="1"/>
  <c r="Y1104" i="33"/>
  <c r="AA1104" i="23" s="1"/>
  <c r="W1106" i="33"/>
  <c r="X1106" i="33"/>
  <c r="Z1106" i="23" s="1"/>
  <c r="Y1106" i="33"/>
  <c r="AA1106" i="23" s="1"/>
  <c r="W1133" i="33"/>
  <c r="Y1133" i="33"/>
  <c r="AA1133" i="23" s="1"/>
  <c r="X1136" i="33"/>
  <c r="Z1136" i="23" s="1"/>
  <c r="Y1136" i="33"/>
  <c r="AA1136" i="23" s="1"/>
  <c r="W1136" i="33"/>
  <c r="W1148" i="33"/>
  <c r="X1148" i="33"/>
  <c r="Z1148" i="23" s="1"/>
  <c r="Y1148" i="33"/>
  <c r="AA1148" i="23" s="1"/>
  <c r="W1165" i="33"/>
  <c r="X1165" i="33"/>
  <c r="Z1165" i="23" s="1"/>
  <c r="W1195" i="33"/>
  <c r="X1195" i="33"/>
  <c r="Z1195" i="23" s="1"/>
  <c r="Y1195" i="33"/>
  <c r="AA1195" i="23" s="1"/>
  <c r="W1220" i="33"/>
  <c r="X1220" i="33"/>
  <c r="Z1220" i="23" s="1"/>
  <c r="Y1220" i="33"/>
  <c r="AA1220" i="23" s="1"/>
  <c r="Y1239" i="33"/>
  <c r="AA1239" i="23" s="1"/>
  <c r="W1239" i="33"/>
  <c r="X1239" i="33"/>
  <c r="Z1239" i="23" s="1"/>
  <c r="Y1245" i="33"/>
  <c r="AA1245" i="23" s="1"/>
  <c r="W1245" i="33"/>
  <c r="X1245" i="33"/>
  <c r="Z1245" i="23" s="1"/>
  <c r="Y1247" i="33"/>
  <c r="AA1247" i="23" s="1"/>
  <c r="W1247" i="33"/>
  <c r="X1247" i="33"/>
  <c r="Z1247" i="23" s="1"/>
  <c r="W1265" i="33"/>
  <c r="X1265" i="33"/>
  <c r="Z1265" i="23" s="1"/>
  <c r="Y1265" i="33"/>
  <c r="AA1265" i="23" s="1"/>
  <c r="W1277" i="33"/>
  <c r="X1277" i="33"/>
  <c r="Z1277" i="23" s="1"/>
  <c r="Y1277" i="33"/>
  <c r="AA1277" i="23" s="1"/>
  <c r="X1301" i="33"/>
  <c r="Z1301" i="23" s="1"/>
  <c r="Y1301" i="33"/>
  <c r="AA1301" i="23" s="1"/>
  <c r="W1301" i="33"/>
  <c r="W1310" i="33"/>
  <c r="X1310" i="33"/>
  <c r="Z1310" i="23" s="1"/>
  <c r="Y1310" i="33"/>
  <c r="AA1310" i="23" s="1"/>
  <c r="N776" i="33"/>
  <c r="N819" i="33"/>
  <c r="N862" i="33"/>
  <c r="W867" i="33"/>
  <c r="W875" i="33"/>
  <c r="N905" i="33"/>
  <c r="W910" i="33"/>
  <c r="W918" i="33"/>
  <c r="N948" i="33"/>
  <c r="W953" i="33"/>
  <c r="W961" i="33"/>
  <c r="N991" i="33"/>
  <c r="W992" i="33"/>
  <c r="W1000" i="33"/>
  <c r="W1008" i="33"/>
  <c r="U1012" i="33"/>
  <c r="X1080" i="33"/>
  <c r="Z1080" i="23" s="1"/>
  <c r="X1096" i="33"/>
  <c r="Z1096" i="23" s="1"/>
  <c r="U1248" i="33"/>
  <c r="W1248" i="33" s="1"/>
  <c r="W868" i="33"/>
  <c r="X868" i="33"/>
  <c r="Z868" i="23" s="1"/>
  <c r="W876" i="33"/>
  <c r="X876" i="33"/>
  <c r="Z876" i="23" s="1"/>
  <c r="W911" i="33"/>
  <c r="X911" i="33"/>
  <c r="Z911" i="23" s="1"/>
  <c r="W919" i="33"/>
  <c r="X919" i="33"/>
  <c r="Z919" i="23" s="1"/>
  <c r="W954" i="33"/>
  <c r="X954" i="33"/>
  <c r="Z954" i="23" s="1"/>
  <c r="W962" i="33"/>
  <c r="X962" i="33"/>
  <c r="Z962" i="23" s="1"/>
  <c r="X974" i="33"/>
  <c r="Z974" i="23" s="1"/>
  <c r="Y974" i="33"/>
  <c r="AA974" i="23" s="1"/>
  <c r="X982" i="33"/>
  <c r="Z982" i="23" s="1"/>
  <c r="Y982" i="33"/>
  <c r="AA982" i="23" s="1"/>
  <c r="W993" i="33"/>
  <c r="X993" i="33"/>
  <c r="W1001" i="33"/>
  <c r="X1001" i="33"/>
  <c r="Z1001" i="23" s="1"/>
  <c r="W1009" i="33"/>
  <c r="X1009" i="33"/>
  <c r="Z1009" i="23" s="1"/>
  <c r="X1013" i="33"/>
  <c r="Z1013" i="23" s="1"/>
  <c r="U1033" i="33"/>
  <c r="Y1013" i="33"/>
  <c r="AA1013" i="23" s="1"/>
  <c r="X1021" i="33"/>
  <c r="Z1021" i="23" s="1"/>
  <c r="Y1021" i="33"/>
  <c r="AA1021" i="23" s="1"/>
  <c r="X1029" i="33"/>
  <c r="Z1029" i="23" s="1"/>
  <c r="Y1029" i="33"/>
  <c r="AA1029" i="23" s="1"/>
  <c r="W1035" i="33"/>
  <c r="U1055" i="33"/>
  <c r="Y1035" i="33"/>
  <c r="AA1035" i="23" s="1"/>
  <c r="Y1038" i="33"/>
  <c r="AA1038" i="23" s="1"/>
  <c r="W1038" i="33"/>
  <c r="X1038" i="33"/>
  <c r="Z1038" i="23" s="1"/>
  <c r="X1042" i="33"/>
  <c r="Z1042" i="23" s="1"/>
  <c r="Y1042" i="33"/>
  <c r="AA1042" i="23" s="1"/>
  <c r="W1042" i="33"/>
  <c r="W1057" i="33"/>
  <c r="X1057" i="33"/>
  <c r="Y1057" i="33"/>
  <c r="AA1057" i="23" s="1"/>
  <c r="W1059" i="33"/>
  <c r="X1059" i="33"/>
  <c r="Z1059" i="23" s="1"/>
  <c r="Y1059" i="33"/>
  <c r="AA1059" i="23" s="1"/>
  <c r="Y1074" i="33"/>
  <c r="AA1074" i="23" s="1"/>
  <c r="W1074" i="33"/>
  <c r="X1074" i="33"/>
  <c r="Z1074" i="23" s="1"/>
  <c r="X1083" i="33"/>
  <c r="Y1083" i="33"/>
  <c r="AA1083" i="23" s="1"/>
  <c r="W1083" i="33"/>
  <c r="W1092" i="33"/>
  <c r="X1092" i="33"/>
  <c r="Z1092" i="23" s="1"/>
  <c r="Y1092" i="33"/>
  <c r="AA1092" i="23" s="1"/>
  <c r="Y1105" i="33"/>
  <c r="AA1105" i="23" s="1"/>
  <c r="W1105" i="33"/>
  <c r="X1105" i="33"/>
  <c r="Z1105" i="23" s="1"/>
  <c r="Y1111" i="33"/>
  <c r="AA1111" i="23" s="1"/>
  <c r="W1111" i="33"/>
  <c r="W1125" i="33"/>
  <c r="Y1125" i="33"/>
  <c r="AA1125" i="23" s="1"/>
  <c r="X1128" i="33"/>
  <c r="Z1128" i="23" s="1"/>
  <c r="Y1128" i="33"/>
  <c r="AA1128" i="23" s="1"/>
  <c r="W1128" i="33"/>
  <c r="Y1147" i="33"/>
  <c r="AA1147" i="23" s="1"/>
  <c r="W1147" i="33"/>
  <c r="X1147" i="33"/>
  <c r="Z1147" i="23" s="1"/>
  <c r="W1158" i="33"/>
  <c r="X1158" i="33"/>
  <c r="Z1158" i="23" s="1"/>
  <c r="Y1158" i="33"/>
  <c r="AA1158" i="23" s="1"/>
  <c r="X1166" i="33"/>
  <c r="Z1166" i="23" s="1"/>
  <c r="Y1166" i="33"/>
  <c r="AA1166" i="23" s="1"/>
  <c r="W1166" i="33"/>
  <c r="W1175" i="33"/>
  <c r="X1175" i="33"/>
  <c r="Z1175" i="23" s="1"/>
  <c r="Y1175" i="33"/>
  <c r="AA1175" i="23" s="1"/>
  <c r="W1179" i="33"/>
  <c r="X1179" i="33"/>
  <c r="Z1179" i="23" s="1"/>
  <c r="Y1179" i="33"/>
  <c r="AA1179" i="23" s="1"/>
  <c r="W1185" i="33"/>
  <c r="X1185" i="33"/>
  <c r="Z1185" i="23" s="1"/>
  <c r="U1205" i="33"/>
  <c r="Y1185" i="33"/>
  <c r="AA1185" i="23" s="1"/>
  <c r="Y1202" i="33"/>
  <c r="AA1202" i="23" s="1"/>
  <c r="W1202" i="33"/>
  <c r="X1202" i="33"/>
  <c r="Z1202" i="23" s="1"/>
  <c r="W1232" i="33"/>
  <c r="X1232" i="33"/>
  <c r="Z1232" i="23" s="1"/>
  <c r="Y1232" i="33"/>
  <c r="AA1232" i="23" s="1"/>
  <c r="Y1284" i="33"/>
  <c r="AA1284" i="23" s="1"/>
  <c r="W1284" i="33"/>
  <c r="X1284" i="33"/>
  <c r="Z1284" i="23" s="1"/>
  <c r="Y1290" i="33"/>
  <c r="AA1290" i="23" s="1"/>
  <c r="W1290" i="33"/>
  <c r="X1290" i="33"/>
  <c r="Z1290" i="23" s="1"/>
  <c r="W1300" i="33"/>
  <c r="X1300" i="33"/>
  <c r="Z1300" i="23" s="1"/>
  <c r="U969" i="33"/>
  <c r="W1017" i="33"/>
  <c r="W1025" i="33"/>
  <c r="V1141" i="33"/>
  <c r="W1205" i="33"/>
  <c r="U1291" i="33"/>
  <c r="X1046" i="33"/>
  <c r="Z1046" i="23" s="1"/>
  <c r="Y1046" i="33"/>
  <c r="AA1046" i="23" s="1"/>
  <c r="X1054" i="33"/>
  <c r="Z1054" i="23" s="1"/>
  <c r="Y1054" i="33"/>
  <c r="AA1054" i="23" s="1"/>
  <c r="W1061" i="33"/>
  <c r="X1061" i="33"/>
  <c r="Z1061" i="23" s="1"/>
  <c r="W1069" i="33"/>
  <c r="X1069" i="33"/>
  <c r="Z1069" i="23" s="1"/>
  <c r="X1085" i="33"/>
  <c r="Z1085" i="23" s="1"/>
  <c r="Y1085" i="33"/>
  <c r="AA1085" i="23" s="1"/>
  <c r="X1093" i="33"/>
  <c r="Z1093" i="23" s="1"/>
  <c r="Y1093" i="33"/>
  <c r="AA1093" i="23" s="1"/>
  <c r="U1119" i="33"/>
  <c r="W1119" i="33" s="1"/>
  <c r="Y1099" i="33"/>
  <c r="W1100" i="33"/>
  <c r="X1100" i="33"/>
  <c r="W1108" i="33"/>
  <c r="X1108" i="33"/>
  <c r="Z1108" i="23" s="1"/>
  <c r="W1116" i="33"/>
  <c r="X1116" i="33"/>
  <c r="Z1116" i="23" s="1"/>
  <c r="X1124" i="33"/>
  <c r="Z1124" i="23" s="1"/>
  <c r="Y1124" i="33"/>
  <c r="AA1124" i="23" s="1"/>
  <c r="X1132" i="33"/>
  <c r="Z1132" i="23" s="1"/>
  <c r="Y1132" i="33"/>
  <c r="AA1132" i="23" s="1"/>
  <c r="X1140" i="33"/>
  <c r="Z1140" i="23" s="1"/>
  <c r="Y1140" i="33"/>
  <c r="AA1140" i="23" s="1"/>
  <c r="Y1157" i="33"/>
  <c r="AA1157" i="23" s="1"/>
  <c r="W1157" i="33"/>
  <c r="X1157" i="33"/>
  <c r="Z1157" i="23" s="1"/>
  <c r="U1184" i="33"/>
  <c r="X1164" i="33"/>
  <c r="Z1164" i="23" s="1"/>
  <c r="Y1164" i="33"/>
  <c r="AA1164" i="23" s="1"/>
  <c r="W1164" i="33"/>
  <c r="W1177" i="33"/>
  <c r="Y1177" i="33"/>
  <c r="AA1177" i="23" s="1"/>
  <c r="X1180" i="33"/>
  <c r="Z1180" i="23" s="1"/>
  <c r="Y1180" i="33"/>
  <c r="AA1180" i="23" s="1"/>
  <c r="W1180" i="33"/>
  <c r="Y1194" i="33"/>
  <c r="AA1194" i="23" s="1"/>
  <c r="W1194" i="33"/>
  <c r="X1194" i="33"/>
  <c r="Z1194" i="23" s="1"/>
  <c r="Y1200" i="33"/>
  <c r="AA1200" i="23" s="1"/>
  <c r="W1200" i="33"/>
  <c r="W1210" i="33"/>
  <c r="X1210" i="33"/>
  <c r="Z1210" i="23" s="1"/>
  <c r="W1212" i="33"/>
  <c r="X1212" i="33"/>
  <c r="Z1212" i="23" s="1"/>
  <c r="Y1212" i="33"/>
  <c r="AA1212" i="23" s="1"/>
  <c r="X1219" i="33"/>
  <c r="Z1219" i="23" s="1"/>
  <c r="Y1219" i="33"/>
  <c r="AA1219" i="23" s="1"/>
  <c r="W1219" i="33"/>
  <c r="W1226" i="33"/>
  <c r="X1226" i="33"/>
  <c r="Z1226" i="23" s="1"/>
  <c r="Y1231" i="33"/>
  <c r="AA1231" i="23" s="1"/>
  <c r="W1231" i="33"/>
  <c r="X1231" i="33"/>
  <c r="Z1231" i="23" s="1"/>
  <c r="Y1237" i="33"/>
  <c r="AA1237" i="23" s="1"/>
  <c r="W1237" i="33"/>
  <c r="W1246" i="33"/>
  <c r="X1246" i="33"/>
  <c r="Z1246" i="23" s="1"/>
  <c r="Y1246" i="33"/>
  <c r="AA1246" i="23" s="1"/>
  <c r="W1255" i="33"/>
  <c r="X1255" i="33"/>
  <c r="Z1255" i="23" s="1"/>
  <c r="W1257" i="33"/>
  <c r="X1257" i="33"/>
  <c r="Z1257" i="23" s="1"/>
  <c r="Y1257" i="33"/>
  <c r="AA1257" i="23" s="1"/>
  <c r="X1264" i="33"/>
  <c r="Z1264" i="23" s="1"/>
  <c r="Y1264" i="33"/>
  <c r="AA1264" i="23" s="1"/>
  <c r="W1264" i="33"/>
  <c r="Y1276" i="33"/>
  <c r="AA1276" i="23" s="1"/>
  <c r="W1276" i="33"/>
  <c r="X1276" i="33"/>
  <c r="Z1276" i="23" s="1"/>
  <c r="Y1282" i="33"/>
  <c r="AA1282" i="23" s="1"/>
  <c r="W1282" i="33"/>
  <c r="W1296" i="33"/>
  <c r="Y1296" i="33"/>
  <c r="AA1296" i="23" s="1"/>
  <c r="X1299" i="33"/>
  <c r="Z1299" i="23" s="1"/>
  <c r="Y1299" i="33"/>
  <c r="AA1299" i="23" s="1"/>
  <c r="W1299" i="33"/>
  <c r="W1312" i="33"/>
  <c r="Y1312" i="33"/>
  <c r="AA1312" i="23" s="1"/>
  <c r="Y1319" i="33"/>
  <c r="AA1319" i="23" s="1"/>
  <c r="W1319" i="33"/>
  <c r="W1328" i="33"/>
  <c r="X1328" i="33"/>
  <c r="Z1328" i="23" s="1"/>
  <c r="Y1328" i="33"/>
  <c r="AA1328" i="23" s="1"/>
  <c r="W1330" i="33"/>
  <c r="X1330" i="33"/>
  <c r="Z1330" i="23" s="1"/>
  <c r="Y1330" i="33"/>
  <c r="AA1330" i="23" s="1"/>
  <c r="Y724" i="33"/>
  <c r="AA724" i="23" s="1"/>
  <c r="Y726" i="33"/>
  <c r="AA726" i="23" s="1"/>
  <c r="Y728" i="33"/>
  <c r="AA728" i="23" s="1"/>
  <c r="Y730" i="33"/>
  <c r="AA730" i="23" s="1"/>
  <c r="Y755" i="33"/>
  <c r="AA755" i="23" s="1"/>
  <c r="Y757" i="33"/>
  <c r="AA757" i="23" s="1"/>
  <c r="Y759" i="33"/>
  <c r="AA759" i="23" s="1"/>
  <c r="Y761" i="33"/>
  <c r="AA761" i="23" s="1"/>
  <c r="Y763" i="33"/>
  <c r="AA763" i="23" s="1"/>
  <c r="Y765" i="33"/>
  <c r="AA765" i="23" s="1"/>
  <c r="Y767" i="33"/>
  <c r="AA767" i="23" s="1"/>
  <c r="Y769" i="33"/>
  <c r="AA769" i="23" s="1"/>
  <c r="Y771" i="33"/>
  <c r="AA771" i="23" s="1"/>
  <c r="Y773" i="33"/>
  <c r="AA773" i="23" s="1"/>
  <c r="U775" i="33"/>
  <c r="Y798" i="33"/>
  <c r="AA798" i="23" s="1"/>
  <c r="Y800" i="33"/>
  <c r="AA800" i="23" s="1"/>
  <c r="Y802" i="33"/>
  <c r="AA802" i="23" s="1"/>
  <c r="Y804" i="33"/>
  <c r="AA804" i="23" s="1"/>
  <c r="Y806" i="33"/>
  <c r="AA806" i="23" s="1"/>
  <c r="Y808" i="33"/>
  <c r="AA808" i="23" s="1"/>
  <c r="Y810" i="33"/>
  <c r="AA810" i="23" s="1"/>
  <c r="Y812" i="33"/>
  <c r="AA812" i="23" s="1"/>
  <c r="Y814" i="33"/>
  <c r="AA814" i="23" s="1"/>
  <c r="Y816" i="33"/>
  <c r="AA816" i="23" s="1"/>
  <c r="U818" i="33"/>
  <c r="W818" i="33" s="1"/>
  <c r="Y841" i="33"/>
  <c r="AA841" i="23" s="1"/>
  <c r="Y843" i="33"/>
  <c r="AA843" i="23" s="1"/>
  <c r="Y845" i="33"/>
  <c r="AA845" i="23" s="1"/>
  <c r="Y847" i="33"/>
  <c r="AA847" i="23" s="1"/>
  <c r="Y849" i="33"/>
  <c r="AA849" i="23" s="1"/>
  <c r="Y851" i="33"/>
  <c r="AA851" i="23" s="1"/>
  <c r="Y853" i="33"/>
  <c r="AA853" i="23" s="1"/>
  <c r="Y855" i="33"/>
  <c r="AA855" i="23" s="1"/>
  <c r="Y857" i="33"/>
  <c r="AA857" i="23" s="1"/>
  <c r="Y859" i="33"/>
  <c r="AA859" i="23" s="1"/>
  <c r="U861" i="33"/>
  <c r="W861" i="33" s="1"/>
  <c r="Y884" i="33"/>
  <c r="AA884" i="23" s="1"/>
  <c r="Y886" i="33"/>
  <c r="AA886" i="23" s="1"/>
  <c r="Y888" i="33"/>
  <c r="AA888" i="23" s="1"/>
  <c r="Y890" i="33"/>
  <c r="AA890" i="23" s="1"/>
  <c r="Y892" i="33"/>
  <c r="AA892" i="23" s="1"/>
  <c r="Y894" i="33"/>
  <c r="AA894" i="23" s="1"/>
  <c r="Y896" i="33"/>
  <c r="AA896" i="23" s="1"/>
  <c r="Y898" i="33"/>
  <c r="AA898" i="23" s="1"/>
  <c r="Y900" i="33"/>
  <c r="AA900" i="23" s="1"/>
  <c r="Y902" i="33"/>
  <c r="AA902" i="23" s="1"/>
  <c r="U904" i="33"/>
  <c r="W904" i="33" s="1"/>
  <c r="Y927" i="33"/>
  <c r="Y929" i="33"/>
  <c r="AA929" i="23" s="1"/>
  <c r="Y931" i="33"/>
  <c r="AA931" i="23" s="1"/>
  <c r="Y933" i="33"/>
  <c r="AA933" i="23" s="1"/>
  <c r="Y935" i="33"/>
  <c r="AA935" i="23" s="1"/>
  <c r="Y937" i="33"/>
  <c r="AA937" i="23" s="1"/>
  <c r="Y939" i="33"/>
  <c r="AA939" i="23" s="1"/>
  <c r="Y941" i="33"/>
  <c r="AA941" i="23" s="1"/>
  <c r="Y943" i="33"/>
  <c r="AA943" i="23" s="1"/>
  <c r="Y945" i="33"/>
  <c r="AA945" i="23" s="1"/>
  <c r="U947" i="33"/>
  <c r="W947" i="33" s="1"/>
  <c r="P1120" i="33"/>
  <c r="V1270" i="33"/>
  <c r="V1313" i="33"/>
  <c r="X1048" i="33"/>
  <c r="Z1048" i="23" s="1"/>
  <c r="Y1048" i="33"/>
  <c r="AA1048" i="23" s="1"/>
  <c r="W1063" i="33"/>
  <c r="X1063" i="33"/>
  <c r="Z1063" i="23" s="1"/>
  <c r="W1071" i="33"/>
  <c r="X1071" i="33"/>
  <c r="Z1071" i="23" s="1"/>
  <c r="X1079" i="33"/>
  <c r="Z1079" i="23" s="1"/>
  <c r="Y1079" i="33"/>
  <c r="AA1079" i="23" s="1"/>
  <c r="X1087" i="33"/>
  <c r="Z1087" i="23" s="1"/>
  <c r="Y1087" i="33"/>
  <c r="AA1087" i="23" s="1"/>
  <c r="X1095" i="33"/>
  <c r="Z1095" i="23" s="1"/>
  <c r="Y1095" i="33"/>
  <c r="AA1095" i="23" s="1"/>
  <c r="W1102" i="33"/>
  <c r="X1102" i="33"/>
  <c r="Z1102" i="23" s="1"/>
  <c r="W1110" i="33"/>
  <c r="X1110" i="33"/>
  <c r="Z1110" i="23" s="1"/>
  <c r="W1118" i="33"/>
  <c r="X1118" i="33"/>
  <c r="Z1118" i="23" s="1"/>
  <c r="X1126" i="33"/>
  <c r="Z1126" i="23" s="1"/>
  <c r="Y1126" i="33"/>
  <c r="AA1126" i="23" s="1"/>
  <c r="X1134" i="33"/>
  <c r="Z1134" i="23" s="1"/>
  <c r="Y1134" i="33"/>
  <c r="AA1134" i="23" s="1"/>
  <c r="Y1149" i="33"/>
  <c r="AA1149" i="23" s="1"/>
  <c r="W1149" i="33"/>
  <c r="X1149" i="33"/>
  <c r="Z1149" i="23" s="1"/>
  <c r="Y1155" i="33"/>
  <c r="AA1155" i="23" s="1"/>
  <c r="W1155" i="33"/>
  <c r="W1167" i="33"/>
  <c r="X1167" i="33"/>
  <c r="Z1167" i="23" s="1"/>
  <c r="Y1167" i="33"/>
  <c r="AA1167" i="23" s="1"/>
  <c r="X1174" i="33"/>
  <c r="Z1174" i="23" s="1"/>
  <c r="Y1174" i="33"/>
  <c r="AA1174" i="23" s="1"/>
  <c r="W1174" i="33"/>
  <c r="W1183" i="33"/>
  <c r="X1183" i="33"/>
  <c r="Z1183" i="23" s="1"/>
  <c r="Y1183" i="33"/>
  <c r="AA1183" i="23" s="1"/>
  <c r="Y1186" i="33"/>
  <c r="AA1186" i="23" s="1"/>
  <c r="W1186" i="33"/>
  <c r="X1186" i="33"/>
  <c r="Z1186" i="23" s="1"/>
  <c r="Y1192" i="33"/>
  <c r="AA1192" i="23" s="1"/>
  <c r="W1192" i="33"/>
  <c r="W1201" i="33"/>
  <c r="X1201" i="33"/>
  <c r="Z1201" i="23" s="1"/>
  <c r="Y1201" i="33"/>
  <c r="AA1201" i="23" s="1"/>
  <c r="W1203" i="33"/>
  <c r="X1203" i="33"/>
  <c r="Z1203" i="23" s="1"/>
  <c r="Y1203" i="33"/>
  <c r="AA1203" i="23" s="1"/>
  <c r="W1214" i="33"/>
  <c r="Y1214" i="33"/>
  <c r="AA1214" i="23" s="1"/>
  <c r="X1217" i="33"/>
  <c r="Z1217" i="23" s="1"/>
  <c r="Y1217" i="33"/>
  <c r="AA1217" i="23" s="1"/>
  <c r="W1217" i="33"/>
  <c r="Y1229" i="33"/>
  <c r="W1229" i="33"/>
  <c r="W1238" i="33"/>
  <c r="X1238" i="33"/>
  <c r="Z1238" i="23" s="1"/>
  <c r="Y1238" i="33"/>
  <c r="AA1238" i="23" s="1"/>
  <c r="W1240" i="33"/>
  <c r="X1240" i="33"/>
  <c r="Z1240" i="23" s="1"/>
  <c r="Y1240" i="33"/>
  <c r="AA1240" i="23" s="1"/>
  <c r="W1259" i="33"/>
  <c r="Y1259" i="33"/>
  <c r="AA1259" i="23" s="1"/>
  <c r="X1262" i="33"/>
  <c r="Z1262" i="23" s="1"/>
  <c r="Y1262" i="33"/>
  <c r="AA1262" i="23" s="1"/>
  <c r="W1262" i="33"/>
  <c r="Y1274" i="33"/>
  <c r="W1274" i="33"/>
  <c r="W1283" i="33"/>
  <c r="X1283" i="33"/>
  <c r="Z1283" i="23" s="1"/>
  <c r="Y1283" i="33"/>
  <c r="AA1283" i="23" s="1"/>
  <c r="W1285" i="33"/>
  <c r="X1285" i="33"/>
  <c r="Z1285" i="23" s="1"/>
  <c r="Y1285" i="33"/>
  <c r="AA1285" i="23" s="1"/>
  <c r="U1313" i="33"/>
  <c r="U1335" i="33" s="1"/>
  <c r="X1293" i="33"/>
  <c r="Z1293" i="23" s="1"/>
  <c r="Y1293" i="33"/>
  <c r="AA1293" i="23" s="1"/>
  <c r="W1293" i="33"/>
  <c r="W1302" i="33"/>
  <c r="X1302" i="33"/>
  <c r="Z1302" i="23" s="1"/>
  <c r="Y1302" i="33"/>
  <c r="AA1302" i="23" s="1"/>
  <c r="X1309" i="33"/>
  <c r="Z1309" i="23" s="1"/>
  <c r="Y1309" i="33"/>
  <c r="AA1309" i="23" s="1"/>
  <c r="W1309" i="33"/>
  <c r="W1320" i="33"/>
  <c r="X1320" i="33"/>
  <c r="Z1320" i="23" s="1"/>
  <c r="Y1320" i="33"/>
  <c r="AA1320" i="23" s="1"/>
  <c r="W1322" i="33"/>
  <c r="X1322" i="33"/>
  <c r="Z1322" i="23" s="1"/>
  <c r="Y1322" i="33"/>
  <c r="AA1322" i="23" s="1"/>
  <c r="V1076" i="33"/>
  <c r="W1076" i="33" s="1"/>
  <c r="V1162" i="33"/>
  <c r="Y1216" i="33"/>
  <c r="AA1216" i="23" s="1"/>
  <c r="I1249" i="33"/>
  <c r="Y1261" i="33"/>
  <c r="AA1261" i="23" s="1"/>
  <c r="V1291" i="33"/>
  <c r="V1334" i="33"/>
  <c r="W1334" i="33" s="1"/>
  <c r="W1144" i="33"/>
  <c r="X1144" i="33"/>
  <c r="W1152" i="33"/>
  <c r="X1152" i="33"/>
  <c r="Z1152" i="23" s="1"/>
  <c r="W1160" i="33"/>
  <c r="X1160" i="33"/>
  <c r="Z1160" i="23" s="1"/>
  <c r="X1168" i="33"/>
  <c r="Z1168" i="23" s="1"/>
  <c r="Y1168" i="33"/>
  <c r="AA1168" i="23" s="1"/>
  <c r="X1176" i="33"/>
  <c r="Z1176" i="23" s="1"/>
  <c r="Y1176" i="33"/>
  <c r="AA1176" i="23" s="1"/>
  <c r="W1189" i="33"/>
  <c r="X1189" i="33"/>
  <c r="Z1189" i="23" s="1"/>
  <c r="W1197" i="33"/>
  <c r="X1197" i="33"/>
  <c r="Z1197" i="23" s="1"/>
  <c r="X1213" i="33"/>
  <c r="Z1213" i="23" s="1"/>
  <c r="Y1213" i="33"/>
  <c r="AA1213" i="23" s="1"/>
  <c r="X1221" i="33"/>
  <c r="Z1221" i="23" s="1"/>
  <c r="Y1221" i="33"/>
  <c r="AA1221" i="23" s="1"/>
  <c r="W1234" i="33"/>
  <c r="X1234" i="33"/>
  <c r="Z1234" i="23" s="1"/>
  <c r="W1242" i="33"/>
  <c r="X1242" i="33"/>
  <c r="Z1242" i="23" s="1"/>
  <c r="U1270" i="33"/>
  <c r="X1250" i="33"/>
  <c r="Z1250" i="23" s="1"/>
  <c r="Y1250" i="33"/>
  <c r="AA1250" i="23" s="1"/>
  <c r="X1258" i="33"/>
  <c r="Z1258" i="23" s="1"/>
  <c r="Y1258" i="33"/>
  <c r="AA1258" i="23" s="1"/>
  <c r="X1266" i="33"/>
  <c r="Z1266" i="23" s="1"/>
  <c r="Y1266" i="33"/>
  <c r="AA1266" i="23" s="1"/>
  <c r="W1271" i="33"/>
  <c r="X1271" i="33"/>
  <c r="Z1271" i="23" s="1"/>
  <c r="W1279" i="33"/>
  <c r="X1279" i="33"/>
  <c r="Z1279" i="23" s="1"/>
  <c r="W1287" i="33"/>
  <c r="X1287" i="33"/>
  <c r="Z1287" i="23" s="1"/>
  <c r="X1295" i="33"/>
  <c r="Z1295" i="23" s="1"/>
  <c r="Y1295" i="33"/>
  <c r="AA1295" i="23" s="1"/>
  <c r="X1303" i="33"/>
  <c r="Z1303" i="23" s="1"/>
  <c r="Y1303" i="33"/>
  <c r="AA1303" i="23" s="1"/>
  <c r="X1311" i="33"/>
  <c r="Z1311" i="23" s="1"/>
  <c r="Y1311" i="33"/>
  <c r="AA1311" i="23" s="1"/>
  <c r="W1316" i="33"/>
  <c r="X1316" i="33"/>
  <c r="Z1316" i="23" s="1"/>
  <c r="W1324" i="33"/>
  <c r="X1324" i="33"/>
  <c r="Z1324" i="23" s="1"/>
  <c r="W1332" i="33"/>
  <c r="X1332" i="33"/>
  <c r="Z1332" i="23" s="1"/>
  <c r="V1227" i="33"/>
  <c r="W1146" i="33"/>
  <c r="X1146" i="33"/>
  <c r="Z1146" i="23" s="1"/>
  <c r="W1154" i="33"/>
  <c r="X1154" i="33"/>
  <c r="Z1154" i="23" s="1"/>
  <c r="X1170" i="33"/>
  <c r="Z1170" i="23" s="1"/>
  <c r="Y1170" i="33"/>
  <c r="AA1170" i="23" s="1"/>
  <c r="X1178" i="33"/>
  <c r="Z1178" i="23" s="1"/>
  <c r="Y1178" i="33"/>
  <c r="AA1178" i="23" s="1"/>
  <c r="W1191" i="33"/>
  <c r="X1191" i="33"/>
  <c r="Z1191" i="23" s="1"/>
  <c r="W1199" i="33"/>
  <c r="X1199" i="33"/>
  <c r="Z1199" i="23" s="1"/>
  <c r="U1227" i="33"/>
  <c r="X1207" i="33"/>
  <c r="Y1207" i="33"/>
  <c r="AA1207" i="23" s="1"/>
  <c r="X1215" i="33"/>
  <c r="Z1215" i="23" s="1"/>
  <c r="Y1215" i="33"/>
  <c r="AA1215" i="23" s="1"/>
  <c r="X1223" i="33"/>
  <c r="Z1223" i="23" s="1"/>
  <c r="Y1223" i="33"/>
  <c r="AA1223" i="23" s="1"/>
  <c r="W1228" i="33"/>
  <c r="X1228" i="33"/>
  <c r="Z1228" i="23" s="1"/>
  <c r="W1236" i="33"/>
  <c r="X1236" i="33"/>
  <c r="Z1236" i="23" s="1"/>
  <c r="W1244" i="33"/>
  <c r="X1244" i="33"/>
  <c r="Z1244" i="23" s="1"/>
  <c r="X1252" i="33"/>
  <c r="Z1252" i="23" s="1"/>
  <c r="Y1252" i="33"/>
  <c r="AA1252" i="23" s="1"/>
  <c r="X1260" i="33"/>
  <c r="Z1260" i="23" s="1"/>
  <c r="Y1260" i="33"/>
  <c r="AA1260" i="23" s="1"/>
  <c r="X1268" i="33"/>
  <c r="Z1268" i="23" s="1"/>
  <c r="Y1268" i="33"/>
  <c r="AA1268" i="23" s="1"/>
  <c r="W1273" i="33"/>
  <c r="X1273" i="33"/>
  <c r="Z1273" i="23" s="1"/>
  <c r="W1281" i="33"/>
  <c r="X1281" i="33"/>
  <c r="Z1281" i="23" s="1"/>
  <c r="W1289" i="33"/>
  <c r="X1289" i="33"/>
  <c r="Z1289" i="23" s="1"/>
  <c r="X1297" i="33"/>
  <c r="Z1297" i="23" s="1"/>
  <c r="Y1297" i="33"/>
  <c r="AA1297" i="23" s="1"/>
  <c r="X1305" i="33"/>
  <c r="Z1305" i="23" s="1"/>
  <c r="Y1305" i="33"/>
  <c r="AA1305" i="23" s="1"/>
  <c r="W1318" i="33"/>
  <c r="X1318" i="33"/>
  <c r="Z1318" i="23" s="1"/>
  <c r="W1326" i="33"/>
  <c r="X1326" i="33"/>
  <c r="Z1326" i="23" s="1"/>
  <c r="V1184" i="33"/>
  <c r="A49" i="32"/>
  <c r="A89" i="32"/>
  <c r="A215" i="32"/>
  <c r="A155" i="32"/>
  <c r="A195" i="32"/>
  <c r="I2" i="14"/>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G65" i="8"/>
  <c r="F66" i="8"/>
  <c r="G66" i="8"/>
  <c r="F67" i="8"/>
  <c r="G67" i="8"/>
  <c r="A3" i="31"/>
  <c r="A6" i="31" s="1"/>
  <c r="A9" i="31" s="1"/>
  <c r="A12" i="31" s="1"/>
  <c r="A15" i="31" s="1"/>
  <c r="A18" i="31" s="1"/>
  <c r="A21" i="31" s="1"/>
  <c r="A24" i="31" s="1"/>
  <c r="A27" i="31" s="1"/>
  <c r="A30" i="31" s="1"/>
  <c r="A33" i="31" s="1"/>
  <c r="A36" i="31" s="1"/>
  <c r="A39" i="31" s="1"/>
  <c r="A42" i="31" s="1"/>
  <c r="A45" i="31" s="1"/>
  <c r="A48" i="31" s="1"/>
  <c r="A51" i="31" s="1"/>
  <c r="A54" i="31" s="1"/>
  <c r="A57" i="31" s="1"/>
  <c r="A60" i="31" s="1"/>
  <c r="A63" i="31" s="1"/>
  <c r="A66" i="31" s="1"/>
  <c r="A69" i="31" s="1"/>
  <c r="A72" i="31" s="1"/>
  <c r="A75" i="31" s="1"/>
  <c r="A78" i="31" s="1"/>
  <c r="A81" i="31" s="1"/>
  <c r="A84" i="31" s="1"/>
  <c r="A87" i="31" s="1"/>
  <c r="A90" i="31" s="1"/>
  <c r="A93" i="31" s="1"/>
  <c r="A10" i="37" l="1"/>
  <c r="A9" i="17"/>
  <c r="A124" i="37"/>
  <c r="A123" i="17"/>
  <c r="A60" i="37"/>
  <c r="A59" i="17"/>
  <c r="A156" i="37"/>
  <c r="A155" i="17"/>
  <c r="Y1291" i="33"/>
  <c r="AA1291" i="23" s="1"/>
  <c r="AA1274" i="23"/>
  <c r="U991" i="33"/>
  <c r="Y797" i="33"/>
  <c r="AA797" i="23" s="1"/>
  <c r="AA782" i="23"/>
  <c r="X904" i="33"/>
  <c r="Z904" i="23" s="1"/>
  <c r="Z885" i="23"/>
  <c r="X625" i="33"/>
  <c r="Z608" i="23"/>
  <c r="X367" i="33"/>
  <c r="Z367" i="23" s="1"/>
  <c r="Z347" i="23"/>
  <c r="X66" i="33"/>
  <c r="Z48" i="23"/>
  <c r="Y431" i="33"/>
  <c r="AA431" i="23" s="1"/>
  <c r="AA411" i="23"/>
  <c r="Y646" i="33"/>
  <c r="AA646" i="23" s="1"/>
  <c r="AA626" i="23"/>
  <c r="Y517" i="33"/>
  <c r="AA517" i="23" s="1"/>
  <c r="AA497" i="23"/>
  <c r="Y1248" i="33"/>
  <c r="AA1248" i="23" s="1"/>
  <c r="AA1229" i="23"/>
  <c r="Y947" i="33"/>
  <c r="AA947" i="23" s="1"/>
  <c r="AA927" i="23"/>
  <c r="U1206" i="33"/>
  <c r="X1098" i="33"/>
  <c r="Z1083" i="23"/>
  <c r="X1012" i="33"/>
  <c r="Z1012" i="23" s="1"/>
  <c r="Z993" i="23"/>
  <c r="X840" i="33"/>
  <c r="Z840" i="23" s="1"/>
  <c r="Z821" i="23"/>
  <c r="X797" i="33"/>
  <c r="Z778" i="23"/>
  <c r="Y926" i="33"/>
  <c r="AA920" i="23"/>
  <c r="Y840" i="33"/>
  <c r="AA840" i="23" s="1"/>
  <c r="X582" i="33"/>
  <c r="Z563" i="23"/>
  <c r="X539" i="33"/>
  <c r="Z526" i="23"/>
  <c r="X496" i="33"/>
  <c r="Z485" i="23"/>
  <c r="X324" i="33"/>
  <c r="Z324" i="23" s="1"/>
  <c r="Z304" i="23"/>
  <c r="X646" i="33"/>
  <c r="Z646" i="23" s="1"/>
  <c r="Z626" i="23"/>
  <c r="X517" i="33"/>
  <c r="Z517" i="23" s="1"/>
  <c r="Z497" i="23"/>
  <c r="X990" i="33"/>
  <c r="Z990" i="23" s="1"/>
  <c r="Z970" i="23"/>
  <c r="X861" i="33"/>
  <c r="Z861" i="23" s="1"/>
  <c r="Z844" i="23"/>
  <c r="X281" i="33"/>
  <c r="Z281" i="23" s="1"/>
  <c r="Z261" i="23"/>
  <c r="Y410" i="33"/>
  <c r="AA390" i="23"/>
  <c r="Y1012" i="33"/>
  <c r="AA1012" i="23" s="1"/>
  <c r="AA994" i="23"/>
  <c r="X754" i="33"/>
  <c r="Z736" i="23"/>
  <c r="X1119" i="33"/>
  <c r="Z1119" i="23" s="1"/>
  <c r="Z1100" i="23"/>
  <c r="X1076" i="33"/>
  <c r="Z1076" i="23" s="1"/>
  <c r="Z1057" i="23"/>
  <c r="Y969" i="33"/>
  <c r="AA969" i="23" s="1"/>
  <c r="AA951" i="23"/>
  <c r="Y1141" i="33"/>
  <c r="AA1141" i="23" s="1"/>
  <c r="AA1122" i="23"/>
  <c r="X711" i="33"/>
  <c r="Z698" i="23"/>
  <c r="X668" i="33"/>
  <c r="Z657" i="23"/>
  <c r="X238" i="33"/>
  <c r="Z238" i="23" s="1"/>
  <c r="Z218" i="23"/>
  <c r="U819" i="33"/>
  <c r="X23" i="33"/>
  <c r="Z11" i="23"/>
  <c r="Y603" i="33"/>
  <c r="AA603" i="23" s="1"/>
  <c r="AA583" i="23"/>
  <c r="Y560" i="33"/>
  <c r="AA560" i="23" s="1"/>
  <c r="AA540" i="23"/>
  <c r="X1227" i="33"/>
  <c r="Z1227" i="23" s="1"/>
  <c r="Z1207" i="23"/>
  <c r="X1162" i="33"/>
  <c r="Z1162" i="23" s="1"/>
  <c r="Z1144" i="23"/>
  <c r="X1055" i="33"/>
  <c r="Z1055" i="23" s="1"/>
  <c r="Z1037" i="23"/>
  <c r="X453" i="33"/>
  <c r="Z436" i="23"/>
  <c r="X195" i="33"/>
  <c r="Z195" i="23" s="1"/>
  <c r="Z175" i="23"/>
  <c r="Y152" i="33"/>
  <c r="AA152" i="23" s="1"/>
  <c r="AA133" i="23"/>
  <c r="X603" i="33"/>
  <c r="Z603" i="23" s="1"/>
  <c r="Z583" i="23"/>
  <c r="Y1119" i="33"/>
  <c r="AA1119" i="23" s="1"/>
  <c r="AA1099" i="23"/>
  <c r="Y883" i="33"/>
  <c r="AA883" i="23" s="1"/>
  <c r="AA865" i="23"/>
  <c r="X775" i="33"/>
  <c r="Z775" i="23" s="1"/>
  <c r="Z756" i="23"/>
  <c r="X410" i="33"/>
  <c r="Z391" i="23"/>
  <c r="X732" i="33"/>
  <c r="Z732" i="23" s="1"/>
  <c r="Z712" i="23"/>
  <c r="W217" i="33"/>
  <c r="X87" i="33"/>
  <c r="Z87" i="23" s="1"/>
  <c r="Z70" i="23"/>
  <c r="X130" i="33"/>
  <c r="Z130" i="23" s="1"/>
  <c r="Z111" i="23"/>
  <c r="Y689" i="33"/>
  <c r="AA689" i="23" s="1"/>
  <c r="X560" i="33"/>
  <c r="Z560" i="23" s="1"/>
  <c r="Z540" i="23"/>
  <c r="Y474" i="33"/>
  <c r="AA474" i="23" s="1"/>
  <c r="AA454" i="23"/>
  <c r="X1077" i="33"/>
  <c r="Z1077" i="23" s="1"/>
  <c r="X862" i="33"/>
  <c r="Z862" i="23" s="1"/>
  <c r="V1163" i="33"/>
  <c r="W1141" i="33"/>
  <c r="W969" i="33"/>
  <c r="V991" i="33"/>
  <c r="W991" i="33" s="1"/>
  <c r="W797" i="33"/>
  <c r="V819" i="33"/>
  <c r="W926" i="33"/>
  <c r="V948" i="33"/>
  <c r="W668" i="33"/>
  <c r="V690" i="33"/>
  <c r="W582" i="33"/>
  <c r="V604" i="33"/>
  <c r="W496" i="33"/>
  <c r="V518" i="33"/>
  <c r="W711" i="33"/>
  <c r="V733" i="33"/>
  <c r="W733" i="33" s="1"/>
  <c r="V561" i="33"/>
  <c r="W539" i="33"/>
  <c r="W410" i="33"/>
  <c r="V432" i="33"/>
  <c r="W1055" i="33"/>
  <c r="V1077" i="33"/>
  <c r="V45" i="33"/>
  <c r="W23" i="33"/>
  <c r="Y775" i="33"/>
  <c r="AA775" i="23" s="1"/>
  <c r="X1205" i="33"/>
  <c r="Z1205" i="23" s="1"/>
  <c r="Y1055" i="33"/>
  <c r="AA1055" i="23" s="1"/>
  <c r="U1034" i="33"/>
  <c r="Y776" i="33"/>
  <c r="AA776" i="23" s="1"/>
  <c r="W1033" i="33"/>
  <c r="Y367" i="33"/>
  <c r="AA367" i="23" s="1"/>
  <c r="Y281" i="33"/>
  <c r="AA281" i="23" s="1"/>
  <c r="Y195" i="33"/>
  <c r="AA195" i="23" s="1"/>
  <c r="V1034" i="33"/>
  <c r="W1034" i="33" s="1"/>
  <c r="U518" i="33"/>
  <c r="Y732" i="33"/>
  <c r="AA732" i="23" s="1"/>
  <c r="Y668" i="33"/>
  <c r="Y582" i="33"/>
  <c r="Y496" i="33"/>
  <c r="X152" i="33"/>
  <c r="Z152" i="23" s="1"/>
  <c r="Y130" i="33"/>
  <c r="AA130" i="23" s="1"/>
  <c r="Y388" i="33"/>
  <c r="AA388" i="23" s="1"/>
  <c r="X216" i="33"/>
  <c r="Y345" i="33"/>
  <c r="AA345" i="23" s="1"/>
  <c r="Y23" i="33"/>
  <c r="AA23" i="23" s="1"/>
  <c r="W109" i="33"/>
  <c r="U88" i="33"/>
  <c r="W88" i="33" s="1"/>
  <c r="Y1227" i="33"/>
  <c r="X1291" i="33"/>
  <c r="Z1291" i="23" s="1"/>
  <c r="U1292" i="33"/>
  <c r="W1291" i="33"/>
  <c r="W1162" i="33"/>
  <c r="X1313" i="33"/>
  <c r="Y904" i="33"/>
  <c r="AA904" i="23" s="1"/>
  <c r="X1184" i="33"/>
  <c r="Y1033" i="33"/>
  <c r="AA1033" i="23" s="1"/>
  <c r="X926" i="33"/>
  <c r="X1334" i="33"/>
  <c r="Z1334" i="23" s="1"/>
  <c r="U1163" i="33"/>
  <c r="Y1076" i="33"/>
  <c r="AA1076" i="23" s="1"/>
  <c r="W775" i="33"/>
  <c r="U561" i="33"/>
  <c r="W1012" i="33"/>
  <c r="W862" i="33"/>
  <c r="U776" i="33"/>
  <c r="U604" i="33"/>
  <c r="U45" i="33"/>
  <c r="X259" i="33"/>
  <c r="Z259" i="23" s="1"/>
  <c r="X109" i="33"/>
  <c r="U260" i="33"/>
  <c r="W260" i="33" s="1"/>
  <c r="Y44" i="33"/>
  <c r="AA44" i="23" s="1"/>
  <c r="X173" i="33"/>
  <c r="Z173" i="23" s="1"/>
  <c r="Y302" i="33"/>
  <c r="AA302" i="23" s="1"/>
  <c r="W66" i="33"/>
  <c r="V1206" i="33"/>
  <c r="W1206" i="33" s="1"/>
  <c r="W1184" i="33"/>
  <c r="V1292" i="33"/>
  <c r="W1270" i="33"/>
  <c r="V1249" i="33"/>
  <c r="W1227" i="33"/>
  <c r="V1335" i="33"/>
  <c r="W1335" i="33" s="1"/>
  <c r="W1313" i="33"/>
  <c r="W883" i="33"/>
  <c r="V905" i="33"/>
  <c r="V647" i="33"/>
  <c r="W625" i="33"/>
  <c r="V475" i="33"/>
  <c r="W453" i="33"/>
  <c r="W754" i="33"/>
  <c r="V776" i="33"/>
  <c r="X1270" i="33"/>
  <c r="Z1270" i="23" s="1"/>
  <c r="Y1313" i="33"/>
  <c r="AA1313" i="23" s="1"/>
  <c r="Y861" i="33"/>
  <c r="Y1184" i="33"/>
  <c r="Y1205" i="33"/>
  <c r="AA1205" i="23" s="1"/>
  <c r="Y990" i="33"/>
  <c r="AA990" i="23" s="1"/>
  <c r="X1141" i="33"/>
  <c r="U948" i="33"/>
  <c r="X260" i="33"/>
  <c r="Z260" i="23" s="1"/>
  <c r="Y324" i="33"/>
  <c r="Y238" i="33"/>
  <c r="Y1098" i="33"/>
  <c r="Y711" i="33"/>
  <c r="Y625" i="33"/>
  <c r="Y539" i="33"/>
  <c r="Y453" i="33"/>
  <c r="U690" i="33"/>
  <c r="U862" i="33"/>
  <c r="X388" i="33"/>
  <c r="Y216" i="33"/>
  <c r="AA216" i="23" s="1"/>
  <c r="W346" i="33"/>
  <c r="Y109" i="33"/>
  <c r="X345" i="33"/>
  <c r="Y66" i="33"/>
  <c r="AA66" i="23" s="1"/>
  <c r="X1248" i="33"/>
  <c r="Z1248" i="23" s="1"/>
  <c r="U1249" i="33"/>
  <c r="Y1270" i="33"/>
  <c r="Y818" i="33"/>
  <c r="U1077" i="33"/>
  <c r="X1033" i="33"/>
  <c r="X969" i="33"/>
  <c r="X883" i="33"/>
  <c r="Y1334" i="33"/>
  <c r="AA1334" i="23" s="1"/>
  <c r="U905" i="33"/>
  <c r="Y1162" i="33"/>
  <c r="U647" i="33"/>
  <c r="U475" i="33"/>
  <c r="U1120" i="33"/>
  <c r="W1120" i="33" s="1"/>
  <c r="U432" i="33"/>
  <c r="Y259" i="33"/>
  <c r="AA259" i="23" s="1"/>
  <c r="U174" i="33"/>
  <c r="W174" i="33" s="1"/>
  <c r="Y87" i="33"/>
  <c r="AA87" i="23" s="1"/>
  <c r="Y173" i="33"/>
  <c r="AA173" i="23" s="1"/>
  <c r="X302" i="33"/>
  <c r="W131" i="33"/>
  <c r="A261" i="32"/>
  <c r="A301" i="32"/>
  <c r="A321" i="32"/>
  <c r="G328" i="23"/>
  <c r="F328" i="23"/>
  <c r="G327" i="23"/>
  <c r="F327" i="23"/>
  <c r="G326" i="23"/>
  <c r="F326" i="23"/>
  <c r="G325" i="23"/>
  <c r="F325" i="23"/>
  <c r="G305" i="23"/>
  <c r="F305" i="23"/>
  <c r="G304" i="23"/>
  <c r="F304" i="23"/>
  <c r="G286" i="23"/>
  <c r="G285" i="23"/>
  <c r="G284" i="23"/>
  <c r="G283" i="23"/>
  <c r="G282" i="23"/>
  <c r="G267" i="23"/>
  <c r="F267" i="23"/>
  <c r="G266" i="23"/>
  <c r="F266" i="23"/>
  <c r="G265" i="23"/>
  <c r="F265" i="23"/>
  <c r="G264" i="23"/>
  <c r="F264" i="23"/>
  <c r="G263" i="23"/>
  <c r="F263" i="23"/>
  <c r="G242" i="23"/>
  <c r="G241" i="23"/>
  <c r="G240" i="23"/>
  <c r="G239" i="23"/>
  <c r="G223" i="23"/>
  <c r="F223" i="23"/>
  <c r="G222" i="23"/>
  <c r="F222" i="23"/>
  <c r="G221" i="23"/>
  <c r="F221" i="23"/>
  <c r="G204" i="23"/>
  <c r="G203" i="23"/>
  <c r="G202" i="23"/>
  <c r="G201" i="23"/>
  <c r="G200" i="23"/>
  <c r="G199" i="23"/>
  <c r="G198" i="23"/>
  <c r="G197" i="23"/>
  <c r="G196" i="23"/>
  <c r="G164" i="23"/>
  <c r="F164" i="23"/>
  <c r="G163" i="23"/>
  <c r="F163" i="23"/>
  <c r="G162" i="23"/>
  <c r="F162" i="23"/>
  <c r="G161" i="23"/>
  <c r="F161" i="23"/>
  <c r="G160" i="23"/>
  <c r="F160" i="23"/>
  <c r="G159" i="23"/>
  <c r="F159" i="23"/>
  <c r="G158" i="23"/>
  <c r="F158" i="23"/>
  <c r="G157" i="23"/>
  <c r="F157" i="23"/>
  <c r="G156" i="23"/>
  <c r="F156" i="23"/>
  <c r="G155" i="23"/>
  <c r="F155" i="23"/>
  <c r="G154" i="23"/>
  <c r="F154" i="23"/>
  <c r="G153" i="23"/>
  <c r="F153" i="23"/>
  <c r="G112" i="23"/>
  <c r="F112" i="23"/>
  <c r="G96" i="23"/>
  <c r="F96" i="23"/>
  <c r="G95" i="23"/>
  <c r="F95" i="23"/>
  <c r="G91" i="23"/>
  <c r="F91" i="23"/>
  <c r="G69" i="23"/>
  <c r="F69" i="23"/>
  <c r="G54" i="23"/>
  <c r="G53" i="23"/>
  <c r="G52" i="23"/>
  <c r="G51" i="23"/>
  <c r="G50" i="23"/>
  <c r="G49" i="23"/>
  <c r="G48" i="23"/>
  <c r="F48" i="23"/>
  <c r="G25" i="23"/>
  <c r="G26" i="23"/>
  <c r="G27" i="23"/>
  <c r="G28" i="23"/>
  <c r="G29" i="23"/>
  <c r="G30" i="23"/>
  <c r="G31" i="23"/>
  <c r="G32" i="23"/>
  <c r="G33" i="23"/>
  <c r="F26" i="23"/>
  <c r="F27" i="23"/>
  <c r="F28" i="23"/>
  <c r="F29" i="23"/>
  <c r="F30" i="23"/>
  <c r="F31" i="23"/>
  <c r="A43" i="29"/>
  <c r="A156" i="17" l="1"/>
  <c r="A125" i="37"/>
  <c r="A124" i="17"/>
  <c r="A11" i="37"/>
  <c r="A10" i="17"/>
  <c r="A61" i="37"/>
  <c r="A60" i="17"/>
  <c r="Y1163" i="33"/>
  <c r="AA1163" i="23" s="1"/>
  <c r="AA1162" i="23"/>
  <c r="X346" i="33"/>
  <c r="Z346" i="23" s="1"/>
  <c r="Z345" i="23"/>
  <c r="Y260" i="33"/>
  <c r="AA260" i="23" s="1"/>
  <c r="AA238" i="23"/>
  <c r="W776" i="33"/>
  <c r="Y1249" i="33"/>
  <c r="AA1249" i="23" s="1"/>
  <c r="AA1227" i="23"/>
  <c r="W604" i="33"/>
  <c r="W819" i="33"/>
  <c r="Y905" i="33"/>
  <c r="AA905" i="23" s="1"/>
  <c r="Y432" i="33"/>
  <c r="AA432" i="23" s="1"/>
  <c r="AA410" i="23"/>
  <c r="X604" i="33"/>
  <c r="Z604" i="23" s="1"/>
  <c r="Z582" i="23"/>
  <c r="X88" i="33"/>
  <c r="Z88" i="23" s="1"/>
  <c r="Z66" i="23"/>
  <c r="Y819" i="33"/>
  <c r="AA819" i="23" s="1"/>
  <c r="AA818" i="23"/>
  <c r="Y131" i="33"/>
  <c r="AA131" i="23" s="1"/>
  <c r="AA109" i="23"/>
  <c r="Y475" i="33"/>
  <c r="AA475" i="23" s="1"/>
  <c r="AA453" i="23"/>
  <c r="Y346" i="33"/>
  <c r="AA346" i="23" s="1"/>
  <c r="AA324" i="23"/>
  <c r="Y1206" i="33"/>
  <c r="AA1206" i="23" s="1"/>
  <c r="AA1184" i="23"/>
  <c r="X1335" i="33"/>
  <c r="Z1335" i="23" s="1"/>
  <c r="Z1313" i="23"/>
  <c r="W561" i="33"/>
  <c r="X432" i="33"/>
  <c r="Z432" i="23" s="1"/>
  <c r="Z410" i="23"/>
  <c r="Y1292" i="33"/>
  <c r="AA1292" i="23" s="1"/>
  <c r="AA1270" i="23"/>
  <c r="Y561" i="33"/>
  <c r="AA561" i="23" s="1"/>
  <c r="AA539" i="23"/>
  <c r="Y862" i="33"/>
  <c r="AA862" i="23" s="1"/>
  <c r="AA861" i="23"/>
  <c r="Y174" i="33"/>
  <c r="AA174" i="23" s="1"/>
  <c r="X690" i="33"/>
  <c r="Z690" i="23" s="1"/>
  <c r="Z668" i="23"/>
  <c r="X776" i="33"/>
  <c r="Z776" i="23" s="1"/>
  <c r="Z754" i="23"/>
  <c r="X518" i="33"/>
  <c r="Z518" i="23" s="1"/>
  <c r="Z496" i="23"/>
  <c r="X303" i="33"/>
  <c r="Z303" i="23" s="1"/>
  <c r="Z302" i="23"/>
  <c r="X905" i="33"/>
  <c r="Z905" i="23" s="1"/>
  <c r="Z883" i="23"/>
  <c r="Y647" i="33"/>
  <c r="AA647" i="23" s="1"/>
  <c r="AA625" i="23"/>
  <c r="W475" i="33"/>
  <c r="X131" i="33"/>
  <c r="Z131" i="23" s="1"/>
  <c r="Z109" i="23"/>
  <c r="X948" i="33"/>
  <c r="Z948" i="23" s="1"/>
  <c r="Z926" i="23"/>
  <c r="Y518" i="33"/>
  <c r="AA518" i="23" s="1"/>
  <c r="AA496" i="23"/>
  <c r="Y1034" i="33"/>
  <c r="AA1034" i="23" s="1"/>
  <c r="X475" i="33"/>
  <c r="Z475" i="23" s="1"/>
  <c r="Z453" i="23"/>
  <c r="X45" i="33"/>
  <c r="Z45" i="23" s="1"/>
  <c r="Z23" i="23"/>
  <c r="Y948" i="33"/>
  <c r="AA948" i="23" s="1"/>
  <c r="AA926" i="23"/>
  <c r="X991" i="33"/>
  <c r="Z991" i="23" s="1"/>
  <c r="Z969" i="23"/>
  <c r="X389" i="33"/>
  <c r="Z389" i="23" s="1"/>
  <c r="Z388" i="23"/>
  <c r="Y733" i="33"/>
  <c r="AA733" i="23" s="1"/>
  <c r="AA711" i="23"/>
  <c r="X1163" i="33"/>
  <c r="Z1163" i="23" s="1"/>
  <c r="Z1141" i="23"/>
  <c r="Y604" i="33"/>
  <c r="AA604" i="23" s="1"/>
  <c r="AA582" i="23"/>
  <c r="W432" i="33"/>
  <c r="W948" i="33"/>
  <c r="X733" i="33"/>
  <c r="Z733" i="23" s="1"/>
  <c r="Z711" i="23"/>
  <c r="X561" i="33"/>
  <c r="Z561" i="23" s="1"/>
  <c r="Z539" i="23"/>
  <c r="X647" i="33"/>
  <c r="Z647" i="23" s="1"/>
  <c r="Z625" i="23"/>
  <c r="X1034" i="33"/>
  <c r="Z1034" i="23" s="1"/>
  <c r="Z1033" i="23"/>
  <c r="Y1120" i="33"/>
  <c r="AA1120" i="23" s="1"/>
  <c r="AA1098" i="23"/>
  <c r="X1249" i="33"/>
  <c r="Z1249" i="23" s="1"/>
  <c r="W1249" i="33"/>
  <c r="X1206" i="33"/>
  <c r="Z1206" i="23" s="1"/>
  <c r="Z1184" i="23"/>
  <c r="X217" i="33"/>
  <c r="Z217" i="23" s="1"/>
  <c r="Z216" i="23"/>
  <c r="Y690" i="33"/>
  <c r="AA690" i="23" s="1"/>
  <c r="AA668" i="23"/>
  <c r="W1163" i="33"/>
  <c r="Y991" i="33"/>
  <c r="AA991" i="23" s="1"/>
  <c r="X819" i="33"/>
  <c r="Z819" i="23" s="1"/>
  <c r="Z797" i="23"/>
  <c r="X1120" i="33"/>
  <c r="Z1120" i="23" s="1"/>
  <c r="Z1098" i="23"/>
  <c r="Y88" i="33"/>
  <c r="AA88" i="23" s="1"/>
  <c r="Y389" i="33"/>
  <c r="AA389" i="23" s="1"/>
  <c r="X1292" i="33"/>
  <c r="Z1292" i="23" s="1"/>
  <c r="W905" i="33"/>
  <c r="X174" i="33"/>
  <c r="Z174" i="23" s="1"/>
  <c r="Y303" i="33"/>
  <c r="AA303" i="23" s="1"/>
  <c r="W1077" i="33"/>
  <c r="W518" i="33"/>
  <c r="W690" i="33"/>
  <c r="Y1335" i="33"/>
  <c r="AA1335" i="23" s="1"/>
  <c r="W647" i="33"/>
  <c r="W1292" i="33"/>
  <c r="Y45" i="33"/>
  <c r="AA45" i="23" s="1"/>
  <c r="Y217" i="33"/>
  <c r="AA217" i="23" s="1"/>
  <c r="Y1077" i="33"/>
  <c r="AA1077" i="23" s="1"/>
  <c r="W45" i="33"/>
  <c r="A407" i="32"/>
  <c r="A367" i="32"/>
  <c r="A427" i="32"/>
  <c r="A103" i="29"/>
  <c r="A83" i="29"/>
  <c r="F285" i="23"/>
  <c r="F284" i="23"/>
  <c r="F283" i="23"/>
  <c r="F282" i="23"/>
  <c r="A12" i="37" l="1"/>
  <c r="A11" i="17"/>
  <c r="A125" i="17"/>
  <c r="A62" i="37"/>
  <c r="A61" i="17"/>
  <c r="A533" i="32"/>
  <c r="A513" i="32"/>
  <c r="A473" i="32"/>
  <c r="A183" i="29"/>
  <c r="A203" i="29"/>
  <c r="A143" i="29"/>
  <c r="A13" i="37" l="1"/>
  <c r="A12" i="17"/>
  <c r="A63" i="37"/>
  <c r="A62" i="17"/>
  <c r="A639" i="32"/>
  <c r="A579" i="32"/>
  <c r="A619" i="32"/>
  <c r="A311" i="29"/>
  <c r="A251" i="29"/>
  <c r="A291" i="29"/>
  <c r="F204" i="23"/>
  <c r="F203" i="23"/>
  <c r="F202" i="23"/>
  <c r="F201" i="23"/>
  <c r="F200" i="23"/>
  <c r="F199" i="23"/>
  <c r="F242" i="23"/>
  <c r="F241" i="23"/>
  <c r="F240" i="23"/>
  <c r="F239" i="23"/>
  <c r="A63" i="17" l="1"/>
  <c r="A14" i="37"/>
  <c r="A13" i="17"/>
  <c r="A685" i="32"/>
  <c r="A725" i="32"/>
  <c r="A745" i="32"/>
  <c r="A357" i="29"/>
  <c r="A397" i="29"/>
  <c r="A417" i="29"/>
  <c r="A15" i="37" l="1"/>
  <c r="A14" i="17"/>
  <c r="A831" i="32"/>
  <c r="A791" i="32"/>
  <c r="A851" i="32"/>
  <c r="A459" i="29"/>
  <c r="A499" i="29"/>
  <c r="A519" i="29"/>
  <c r="F198" i="23"/>
  <c r="F197" i="23"/>
  <c r="F196" i="23"/>
  <c r="G165" i="23"/>
  <c r="G166" i="23"/>
  <c r="G167" i="23"/>
  <c r="F165" i="23"/>
  <c r="F166" i="23"/>
  <c r="F167" i="23"/>
  <c r="A16" i="37" l="1"/>
  <c r="A15" i="17"/>
  <c r="A957" i="32"/>
  <c r="A937" i="32"/>
  <c r="A897" i="32"/>
  <c r="A605" i="29"/>
  <c r="A625" i="29"/>
  <c r="A565" i="29"/>
  <c r="G97" i="23"/>
  <c r="F97" i="23"/>
  <c r="G98" i="23"/>
  <c r="G99" i="23"/>
  <c r="G100" i="23"/>
  <c r="G101" i="23"/>
  <c r="G102" i="23"/>
  <c r="F98" i="23"/>
  <c r="F99" i="23"/>
  <c r="F100" i="23"/>
  <c r="F101" i="23"/>
  <c r="F102" i="23"/>
  <c r="F53" i="23"/>
  <c r="F52" i="23"/>
  <c r="F51" i="23"/>
  <c r="G111" i="23"/>
  <c r="F111" i="23"/>
  <c r="G110" i="23"/>
  <c r="F110" i="23"/>
  <c r="A17" i="37" l="1"/>
  <c r="A16" i="17"/>
  <c r="A1063" i="32"/>
  <c r="A1003" i="32"/>
  <c r="A1043" i="32"/>
  <c r="A731" i="29"/>
  <c r="A671" i="29"/>
  <c r="A711" i="29"/>
  <c r="G55" i="23"/>
  <c r="F55" i="23"/>
  <c r="F50" i="23"/>
  <c r="F49" i="23"/>
  <c r="G68" i="23"/>
  <c r="F68" i="23"/>
  <c r="G67" i="23"/>
  <c r="F67" i="23"/>
  <c r="F32" i="23"/>
  <c r="A18" i="37" l="1"/>
  <c r="A17" i="17"/>
  <c r="A1109" i="32"/>
  <c r="A1149" i="32"/>
  <c r="A1169" i="32"/>
  <c r="A778" i="29"/>
  <c r="A818" i="29"/>
  <c r="A838" i="29"/>
  <c r="F25" i="23"/>
  <c r="V1333" i="23"/>
  <c r="T1333" i="23"/>
  <c r="U1333" i="23" s="1"/>
  <c r="W1333" i="23" s="1"/>
  <c r="S1333" i="23"/>
  <c r="V1332" i="23"/>
  <c r="T1332" i="23"/>
  <c r="U1332" i="23" s="1"/>
  <c r="S1332" i="23"/>
  <c r="V1331" i="23"/>
  <c r="T1331" i="23"/>
  <c r="U1331" i="23" s="1"/>
  <c r="S1331" i="23"/>
  <c r="V1330" i="23"/>
  <c r="T1330" i="23"/>
  <c r="U1330" i="23" s="1"/>
  <c r="W1330" i="23" s="1"/>
  <c r="S1330" i="23"/>
  <c r="V1329" i="23"/>
  <c r="T1329" i="23"/>
  <c r="U1329" i="23" s="1"/>
  <c r="W1329" i="23" s="1"/>
  <c r="S1329" i="23"/>
  <c r="V1328" i="23"/>
  <c r="T1328" i="23"/>
  <c r="U1328" i="23" s="1"/>
  <c r="S1328" i="23"/>
  <c r="V1327" i="23"/>
  <c r="T1327" i="23"/>
  <c r="U1327" i="23" s="1"/>
  <c r="S1327" i="23"/>
  <c r="V1326" i="23"/>
  <c r="T1326" i="23"/>
  <c r="U1326" i="23" s="1"/>
  <c r="W1326" i="23" s="1"/>
  <c r="S1326" i="23"/>
  <c r="V1325" i="23"/>
  <c r="T1325" i="23"/>
  <c r="U1325" i="23" s="1"/>
  <c r="X1325" i="23" s="1"/>
  <c r="S1325" i="23"/>
  <c r="V1324" i="23"/>
  <c r="T1324" i="23"/>
  <c r="U1324" i="23" s="1"/>
  <c r="S1324" i="23"/>
  <c r="V1323" i="23"/>
  <c r="T1323" i="23"/>
  <c r="U1323" i="23" s="1"/>
  <c r="S1323" i="23"/>
  <c r="V1322" i="23"/>
  <c r="T1322" i="23"/>
  <c r="U1322" i="23" s="1"/>
  <c r="W1322" i="23" s="1"/>
  <c r="S1322" i="23"/>
  <c r="V1321" i="23"/>
  <c r="T1321" i="23"/>
  <c r="U1321" i="23" s="1"/>
  <c r="X1321" i="23" s="1"/>
  <c r="S1321" i="23"/>
  <c r="V1320" i="23"/>
  <c r="T1320" i="23"/>
  <c r="U1320" i="23" s="1"/>
  <c r="S1320" i="23"/>
  <c r="V1319" i="23"/>
  <c r="T1319" i="23"/>
  <c r="U1319" i="23" s="1"/>
  <c r="S1319" i="23"/>
  <c r="V1318" i="23"/>
  <c r="T1318" i="23"/>
  <c r="U1318" i="23" s="1"/>
  <c r="W1318" i="23" s="1"/>
  <c r="S1318" i="23"/>
  <c r="V1317" i="23"/>
  <c r="T1317" i="23"/>
  <c r="U1317" i="23" s="1"/>
  <c r="X1317" i="23" s="1"/>
  <c r="S1317" i="23"/>
  <c r="V1316" i="23"/>
  <c r="T1316" i="23"/>
  <c r="U1316" i="23" s="1"/>
  <c r="S1316" i="23"/>
  <c r="V1315" i="23"/>
  <c r="T1315" i="23"/>
  <c r="U1315" i="23" s="1"/>
  <c r="S1315" i="23"/>
  <c r="V1314" i="23"/>
  <c r="T1314" i="23"/>
  <c r="U1314" i="23" s="1"/>
  <c r="W1314" i="23" s="1"/>
  <c r="S1314" i="23"/>
  <c r="V1312" i="23"/>
  <c r="T1312" i="23"/>
  <c r="U1312" i="23" s="1"/>
  <c r="W1312" i="23" s="1"/>
  <c r="S1312" i="23"/>
  <c r="V1311" i="23"/>
  <c r="T1311" i="23"/>
  <c r="U1311" i="23" s="1"/>
  <c r="Y1311" i="23" s="1"/>
  <c r="S1311" i="23"/>
  <c r="V1310" i="23"/>
  <c r="T1310" i="23"/>
  <c r="U1310" i="23" s="1"/>
  <c r="S1310" i="23"/>
  <c r="V1309" i="23"/>
  <c r="T1309" i="23"/>
  <c r="U1309" i="23" s="1"/>
  <c r="S1309" i="23"/>
  <c r="V1308" i="23"/>
  <c r="T1308" i="23"/>
  <c r="U1308" i="23" s="1"/>
  <c r="W1308" i="23" s="1"/>
  <c r="S1308" i="23"/>
  <c r="V1307" i="23"/>
  <c r="T1307" i="23"/>
  <c r="U1307" i="23" s="1"/>
  <c r="Y1307" i="23" s="1"/>
  <c r="S1307" i="23"/>
  <c r="V1306" i="23"/>
  <c r="T1306" i="23"/>
  <c r="U1306" i="23" s="1"/>
  <c r="S1306" i="23"/>
  <c r="V1305" i="23"/>
  <c r="T1305" i="23"/>
  <c r="U1305" i="23" s="1"/>
  <c r="S1305" i="23"/>
  <c r="V1304" i="23"/>
  <c r="T1304" i="23"/>
  <c r="U1304" i="23" s="1"/>
  <c r="W1304" i="23" s="1"/>
  <c r="S1304" i="23"/>
  <c r="V1303" i="23"/>
  <c r="T1303" i="23"/>
  <c r="U1303" i="23" s="1"/>
  <c r="Y1303" i="23" s="1"/>
  <c r="S1303" i="23"/>
  <c r="V1302" i="23"/>
  <c r="T1302" i="23"/>
  <c r="U1302" i="23" s="1"/>
  <c r="S1302" i="23"/>
  <c r="V1301" i="23"/>
  <c r="T1301" i="23"/>
  <c r="U1301" i="23" s="1"/>
  <c r="S1301" i="23"/>
  <c r="V1300" i="23"/>
  <c r="T1300" i="23"/>
  <c r="U1300" i="23" s="1"/>
  <c r="W1300" i="23" s="1"/>
  <c r="S1300" i="23"/>
  <c r="V1299" i="23"/>
  <c r="T1299" i="23"/>
  <c r="U1299" i="23" s="1"/>
  <c r="Y1299" i="23" s="1"/>
  <c r="S1299" i="23"/>
  <c r="V1298" i="23"/>
  <c r="T1298" i="23"/>
  <c r="U1298" i="23" s="1"/>
  <c r="S1298" i="23"/>
  <c r="V1297" i="23"/>
  <c r="T1297" i="23"/>
  <c r="U1297" i="23" s="1"/>
  <c r="S1297" i="23"/>
  <c r="V1296" i="23"/>
  <c r="T1296" i="23"/>
  <c r="U1296" i="23" s="1"/>
  <c r="W1296" i="23" s="1"/>
  <c r="S1296" i="23"/>
  <c r="V1295" i="23"/>
  <c r="T1295" i="23"/>
  <c r="U1295" i="23" s="1"/>
  <c r="Y1295" i="23" s="1"/>
  <c r="S1295" i="23"/>
  <c r="V1294" i="23"/>
  <c r="T1294" i="23"/>
  <c r="U1294" i="23" s="1"/>
  <c r="S1294" i="23"/>
  <c r="V1293" i="23"/>
  <c r="T1293" i="23"/>
  <c r="U1293" i="23" s="1"/>
  <c r="S1293" i="23"/>
  <c r="W1290" i="23"/>
  <c r="V1290" i="23"/>
  <c r="U1290" i="23"/>
  <c r="X1290" i="23" s="1"/>
  <c r="T1290" i="23"/>
  <c r="S1290" i="23"/>
  <c r="V1289" i="23"/>
  <c r="T1289" i="23"/>
  <c r="U1289" i="23" s="1"/>
  <c r="S1289" i="23"/>
  <c r="V1288" i="23"/>
  <c r="T1288" i="23"/>
  <c r="U1288" i="23" s="1"/>
  <c r="X1288" i="23" s="1"/>
  <c r="S1288" i="23"/>
  <c r="V1287" i="23"/>
  <c r="T1287" i="23"/>
  <c r="U1287" i="23" s="1"/>
  <c r="S1287" i="23"/>
  <c r="V1286" i="23"/>
  <c r="T1286" i="23"/>
  <c r="U1286" i="23" s="1"/>
  <c r="S1286" i="23"/>
  <c r="V1285" i="23"/>
  <c r="T1285" i="23"/>
  <c r="U1285" i="23" s="1"/>
  <c r="S1285" i="23"/>
  <c r="V1284" i="23"/>
  <c r="U1284" i="23"/>
  <c r="X1284" i="23" s="1"/>
  <c r="T1284" i="23"/>
  <c r="S1284" i="23"/>
  <c r="V1283" i="23"/>
  <c r="T1283" i="23"/>
  <c r="U1283" i="23" s="1"/>
  <c r="S1283" i="23"/>
  <c r="W1282" i="23"/>
  <c r="V1282" i="23"/>
  <c r="U1282" i="23"/>
  <c r="X1282" i="23" s="1"/>
  <c r="T1282" i="23"/>
  <c r="S1282" i="23"/>
  <c r="V1281" i="23"/>
  <c r="T1281" i="23"/>
  <c r="U1281" i="23" s="1"/>
  <c r="S1281" i="23"/>
  <c r="V1280" i="23"/>
  <c r="T1280" i="23"/>
  <c r="U1280" i="23" s="1"/>
  <c r="X1280" i="23" s="1"/>
  <c r="S1280" i="23"/>
  <c r="V1279" i="23"/>
  <c r="T1279" i="23"/>
  <c r="U1279" i="23" s="1"/>
  <c r="S1279" i="23"/>
  <c r="V1278" i="23"/>
  <c r="T1278" i="23"/>
  <c r="U1278" i="23" s="1"/>
  <c r="S1278" i="23"/>
  <c r="V1277" i="23"/>
  <c r="T1277" i="23"/>
  <c r="U1277" i="23" s="1"/>
  <c r="S1277" i="23"/>
  <c r="V1276" i="23"/>
  <c r="U1276" i="23"/>
  <c r="X1276" i="23" s="1"/>
  <c r="T1276" i="23"/>
  <c r="S1276" i="23"/>
  <c r="V1275" i="23"/>
  <c r="T1275" i="23"/>
  <c r="U1275" i="23" s="1"/>
  <c r="S1275" i="23"/>
  <c r="W1274" i="23"/>
  <c r="V1274" i="23"/>
  <c r="U1274" i="23"/>
  <c r="X1274" i="23" s="1"/>
  <c r="T1274" i="23"/>
  <c r="S1274" i="23"/>
  <c r="V1273" i="23"/>
  <c r="T1273" i="23"/>
  <c r="U1273" i="23" s="1"/>
  <c r="S1273" i="23"/>
  <c r="V1272" i="23"/>
  <c r="T1272" i="23"/>
  <c r="U1272" i="23" s="1"/>
  <c r="X1272" i="23" s="1"/>
  <c r="S1272" i="23"/>
  <c r="V1271" i="23"/>
  <c r="T1271" i="23"/>
  <c r="U1271" i="23" s="1"/>
  <c r="S1271" i="23"/>
  <c r="V1269" i="23"/>
  <c r="T1269" i="23"/>
  <c r="U1269" i="23" s="1"/>
  <c r="S1269" i="23"/>
  <c r="W1268" i="23"/>
  <c r="V1268" i="23"/>
  <c r="U1268" i="23"/>
  <c r="X1268" i="23" s="1"/>
  <c r="T1268" i="23"/>
  <c r="S1268" i="23"/>
  <c r="V1267" i="23"/>
  <c r="T1267" i="23"/>
  <c r="U1267" i="23" s="1"/>
  <c r="S1267" i="23"/>
  <c r="V1266" i="23"/>
  <c r="T1266" i="23"/>
  <c r="U1266" i="23" s="1"/>
  <c r="X1266" i="23" s="1"/>
  <c r="S1266" i="23"/>
  <c r="V1265" i="23"/>
  <c r="T1265" i="23"/>
  <c r="U1265" i="23" s="1"/>
  <c r="S1265" i="23"/>
  <c r="V1264" i="23"/>
  <c r="T1264" i="23"/>
  <c r="U1264" i="23" s="1"/>
  <c r="S1264" i="23"/>
  <c r="V1263" i="23"/>
  <c r="T1263" i="23"/>
  <c r="U1263" i="23" s="1"/>
  <c r="S1263" i="23"/>
  <c r="V1262" i="23"/>
  <c r="U1262" i="23"/>
  <c r="X1262" i="23" s="1"/>
  <c r="T1262" i="23"/>
  <c r="S1262" i="23"/>
  <c r="V1261" i="23"/>
  <c r="T1261" i="23"/>
  <c r="U1261" i="23" s="1"/>
  <c r="S1261" i="23"/>
  <c r="W1260" i="23"/>
  <c r="V1260" i="23"/>
  <c r="U1260" i="23"/>
  <c r="X1260" i="23" s="1"/>
  <c r="T1260" i="23"/>
  <c r="S1260" i="23"/>
  <c r="V1259" i="23"/>
  <c r="T1259" i="23"/>
  <c r="U1259" i="23" s="1"/>
  <c r="S1259" i="23"/>
  <c r="V1258" i="23"/>
  <c r="T1258" i="23"/>
  <c r="U1258" i="23" s="1"/>
  <c r="X1258" i="23" s="1"/>
  <c r="S1258" i="23"/>
  <c r="V1257" i="23"/>
  <c r="T1257" i="23"/>
  <c r="U1257" i="23" s="1"/>
  <c r="S1257" i="23"/>
  <c r="V1256" i="23"/>
  <c r="T1256" i="23"/>
  <c r="U1256" i="23" s="1"/>
  <c r="S1256" i="23"/>
  <c r="V1255" i="23"/>
  <c r="T1255" i="23"/>
  <c r="U1255" i="23" s="1"/>
  <c r="S1255" i="23"/>
  <c r="V1254" i="23"/>
  <c r="U1254" i="23"/>
  <c r="X1254" i="23" s="1"/>
  <c r="T1254" i="23"/>
  <c r="S1254" i="23"/>
  <c r="V1253" i="23"/>
  <c r="T1253" i="23"/>
  <c r="U1253" i="23" s="1"/>
  <c r="S1253" i="23"/>
  <c r="W1252" i="23"/>
  <c r="V1252" i="23"/>
  <c r="U1252" i="23"/>
  <c r="X1252" i="23" s="1"/>
  <c r="T1252" i="23"/>
  <c r="S1252" i="23"/>
  <c r="V1251" i="23"/>
  <c r="T1251" i="23"/>
  <c r="U1251" i="23" s="1"/>
  <c r="S1251" i="23"/>
  <c r="V1250" i="23"/>
  <c r="T1250" i="23"/>
  <c r="U1250" i="23" s="1"/>
  <c r="X1250" i="23" s="1"/>
  <c r="S1250" i="23"/>
  <c r="V1247" i="23"/>
  <c r="T1247" i="23"/>
  <c r="U1247" i="23" s="1"/>
  <c r="W1247" i="23" s="1"/>
  <c r="S1247" i="23"/>
  <c r="V1246" i="23"/>
  <c r="T1246" i="23"/>
  <c r="U1246" i="23" s="1"/>
  <c r="S1246" i="23"/>
  <c r="V1245" i="23"/>
  <c r="T1245" i="23"/>
  <c r="U1245" i="23" s="1"/>
  <c r="S1245" i="23"/>
  <c r="V1244" i="23"/>
  <c r="T1244" i="23"/>
  <c r="U1244" i="23" s="1"/>
  <c r="W1244" i="23" s="1"/>
  <c r="S1244" i="23"/>
  <c r="V1243" i="23"/>
  <c r="T1243" i="23"/>
  <c r="U1243" i="23" s="1"/>
  <c r="W1243" i="23" s="1"/>
  <c r="S1243" i="23"/>
  <c r="V1242" i="23"/>
  <c r="T1242" i="23"/>
  <c r="U1242" i="23" s="1"/>
  <c r="S1242" i="23"/>
  <c r="V1241" i="23"/>
  <c r="T1241" i="23"/>
  <c r="U1241" i="23" s="1"/>
  <c r="S1241" i="23"/>
  <c r="V1240" i="23"/>
  <c r="T1240" i="23"/>
  <c r="U1240" i="23" s="1"/>
  <c r="W1240" i="23" s="1"/>
  <c r="S1240" i="23"/>
  <c r="V1239" i="23"/>
  <c r="T1239" i="23"/>
  <c r="U1239" i="23" s="1"/>
  <c r="W1239" i="23" s="1"/>
  <c r="S1239" i="23"/>
  <c r="V1238" i="23"/>
  <c r="T1238" i="23"/>
  <c r="U1238" i="23" s="1"/>
  <c r="S1238" i="23"/>
  <c r="V1237" i="23"/>
  <c r="T1237" i="23"/>
  <c r="U1237" i="23" s="1"/>
  <c r="S1237" i="23"/>
  <c r="V1236" i="23"/>
  <c r="T1236" i="23"/>
  <c r="U1236" i="23" s="1"/>
  <c r="W1236" i="23" s="1"/>
  <c r="S1236" i="23"/>
  <c r="V1235" i="23"/>
  <c r="T1235" i="23"/>
  <c r="U1235" i="23" s="1"/>
  <c r="X1235" i="23" s="1"/>
  <c r="S1235" i="23"/>
  <c r="V1234" i="23"/>
  <c r="T1234" i="23"/>
  <c r="U1234" i="23" s="1"/>
  <c r="S1234" i="23"/>
  <c r="V1233" i="23"/>
  <c r="T1233" i="23"/>
  <c r="U1233" i="23" s="1"/>
  <c r="S1233" i="23"/>
  <c r="V1232" i="23"/>
  <c r="T1232" i="23"/>
  <c r="U1232" i="23" s="1"/>
  <c r="W1232" i="23" s="1"/>
  <c r="S1232" i="23"/>
  <c r="V1231" i="23"/>
  <c r="T1231" i="23"/>
  <c r="U1231" i="23" s="1"/>
  <c r="X1231" i="23" s="1"/>
  <c r="S1231" i="23"/>
  <c r="V1230" i="23"/>
  <c r="T1230" i="23"/>
  <c r="U1230" i="23" s="1"/>
  <c r="S1230" i="23"/>
  <c r="V1229" i="23"/>
  <c r="T1229" i="23"/>
  <c r="U1229" i="23" s="1"/>
  <c r="S1229" i="23"/>
  <c r="V1228" i="23"/>
  <c r="T1228" i="23"/>
  <c r="U1228" i="23" s="1"/>
  <c r="W1228" i="23" s="1"/>
  <c r="S1228" i="23"/>
  <c r="V1226" i="23"/>
  <c r="T1226" i="23"/>
  <c r="U1226" i="23" s="1"/>
  <c r="W1226" i="23" s="1"/>
  <c r="S1226" i="23"/>
  <c r="V1225" i="23"/>
  <c r="T1225" i="23"/>
  <c r="U1225" i="23" s="1"/>
  <c r="Y1225" i="23" s="1"/>
  <c r="S1225" i="23"/>
  <c r="V1224" i="23"/>
  <c r="T1224" i="23"/>
  <c r="U1224" i="23" s="1"/>
  <c r="S1224" i="23"/>
  <c r="V1223" i="23"/>
  <c r="T1223" i="23"/>
  <c r="U1223" i="23" s="1"/>
  <c r="S1223" i="23"/>
  <c r="V1222" i="23"/>
  <c r="T1222" i="23"/>
  <c r="U1222" i="23" s="1"/>
  <c r="W1222" i="23" s="1"/>
  <c r="S1222" i="23"/>
  <c r="V1221" i="23"/>
  <c r="T1221" i="23"/>
  <c r="U1221" i="23" s="1"/>
  <c r="Y1221" i="23" s="1"/>
  <c r="S1221" i="23"/>
  <c r="V1220" i="23"/>
  <c r="T1220" i="23"/>
  <c r="U1220" i="23" s="1"/>
  <c r="S1220" i="23"/>
  <c r="V1219" i="23"/>
  <c r="T1219" i="23"/>
  <c r="U1219" i="23" s="1"/>
  <c r="S1219" i="23"/>
  <c r="V1218" i="23"/>
  <c r="T1218" i="23"/>
  <c r="U1218" i="23" s="1"/>
  <c r="W1218" i="23" s="1"/>
  <c r="S1218" i="23"/>
  <c r="V1217" i="23"/>
  <c r="T1217" i="23"/>
  <c r="U1217" i="23" s="1"/>
  <c r="Y1217" i="23" s="1"/>
  <c r="S1217" i="23"/>
  <c r="V1216" i="23"/>
  <c r="T1216" i="23"/>
  <c r="U1216" i="23" s="1"/>
  <c r="S1216" i="23"/>
  <c r="V1215" i="23"/>
  <c r="T1215" i="23"/>
  <c r="U1215" i="23" s="1"/>
  <c r="S1215" i="23"/>
  <c r="V1214" i="23"/>
  <c r="T1214" i="23"/>
  <c r="U1214" i="23" s="1"/>
  <c r="W1214" i="23" s="1"/>
  <c r="S1214" i="23"/>
  <c r="V1213" i="23"/>
  <c r="T1213" i="23"/>
  <c r="U1213" i="23" s="1"/>
  <c r="Y1213" i="23" s="1"/>
  <c r="S1213" i="23"/>
  <c r="V1212" i="23"/>
  <c r="T1212" i="23"/>
  <c r="U1212" i="23" s="1"/>
  <c r="S1212" i="23"/>
  <c r="V1211" i="23"/>
  <c r="T1211" i="23"/>
  <c r="U1211" i="23" s="1"/>
  <c r="S1211" i="23"/>
  <c r="V1210" i="23"/>
  <c r="T1210" i="23"/>
  <c r="U1210" i="23" s="1"/>
  <c r="W1210" i="23" s="1"/>
  <c r="S1210" i="23"/>
  <c r="V1209" i="23"/>
  <c r="T1209" i="23"/>
  <c r="U1209" i="23" s="1"/>
  <c r="Y1209" i="23" s="1"/>
  <c r="S1209" i="23"/>
  <c r="V1208" i="23"/>
  <c r="T1208" i="23"/>
  <c r="U1208" i="23" s="1"/>
  <c r="S1208" i="23"/>
  <c r="V1207" i="23"/>
  <c r="T1207" i="23"/>
  <c r="U1207" i="23" s="1"/>
  <c r="S1207" i="23"/>
  <c r="V1204" i="23"/>
  <c r="T1204" i="23"/>
  <c r="U1204" i="23" s="1"/>
  <c r="Y1204" i="23" s="1"/>
  <c r="S1204" i="23"/>
  <c r="V1203" i="23"/>
  <c r="T1203" i="23"/>
  <c r="U1203" i="23" s="1"/>
  <c r="S1203" i="23"/>
  <c r="V1202" i="23"/>
  <c r="T1202" i="23"/>
  <c r="U1202" i="23" s="1"/>
  <c r="S1202" i="23"/>
  <c r="V1201" i="23"/>
  <c r="T1201" i="23"/>
  <c r="U1201" i="23" s="1"/>
  <c r="W1201" i="23" s="1"/>
  <c r="S1201" i="23"/>
  <c r="V1200" i="23"/>
  <c r="T1200" i="23"/>
  <c r="U1200" i="23" s="1"/>
  <c r="Y1200" i="23" s="1"/>
  <c r="S1200" i="23"/>
  <c r="V1199" i="23"/>
  <c r="T1199" i="23"/>
  <c r="U1199" i="23" s="1"/>
  <c r="S1199" i="23"/>
  <c r="V1198" i="23"/>
  <c r="T1198" i="23"/>
  <c r="U1198" i="23" s="1"/>
  <c r="S1198" i="23"/>
  <c r="V1197" i="23"/>
  <c r="T1197" i="23"/>
  <c r="U1197" i="23" s="1"/>
  <c r="W1197" i="23" s="1"/>
  <c r="S1197" i="23"/>
  <c r="V1196" i="23"/>
  <c r="T1196" i="23"/>
  <c r="U1196" i="23" s="1"/>
  <c r="W1196" i="23" s="1"/>
  <c r="S1196" i="23"/>
  <c r="V1195" i="23"/>
  <c r="T1195" i="23"/>
  <c r="U1195" i="23" s="1"/>
  <c r="S1195" i="23"/>
  <c r="V1194" i="23"/>
  <c r="T1194" i="23"/>
  <c r="U1194" i="23" s="1"/>
  <c r="S1194" i="23"/>
  <c r="V1193" i="23"/>
  <c r="T1193" i="23"/>
  <c r="U1193" i="23" s="1"/>
  <c r="W1193" i="23" s="1"/>
  <c r="S1193" i="23"/>
  <c r="V1192" i="23"/>
  <c r="T1192" i="23"/>
  <c r="U1192" i="23" s="1"/>
  <c r="W1192" i="23" s="1"/>
  <c r="S1192" i="23"/>
  <c r="V1191" i="23"/>
  <c r="T1191" i="23"/>
  <c r="U1191" i="23" s="1"/>
  <c r="S1191" i="23"/>
  <c r="V1190" i="23"/>
  <c r="T1190" i="23"/>
  <c r="U1190" i="23" s="1"/>
  <c r="S1190" i="23"/>
  <c r="V1189" i="23"/>
  <c r="T1189" i="23"/>
  <c r="U1189" i="23" s="1"/>
  <c r="W1189" i="23" s="1"/>
  <c r="S1189" i="23"/>
  <c r="V1188" i="23"/>
  <c r="T1188" i="23"/>
  <c r="U1188" i="23" s="1"/>
  <c r="Y1188" i="23" s="1"/>
  <c r="S1188" i="23"/>
  <c r="V1187" i="23"/>
  <c r="T1187" i="23"/>
  <c r="U1187" i="23" s="1"/>
  <c r="S1187" i="23"/>
  <c r="V1186" i="23"/>
  <c r="T1186" i="23"/>
  <c r="U1186" i="23" s="1"/>
  <c r="S1186" i="23"/>
  <c r="V1185" i="23"/>
  <c r="T1185" i="23"/>
  <c r="U1185" i="23" s="1"/>
  <c r="W1185" i="23" s="1"/>
  <c r="S1185" i="23"/>
  <c r="V1183" i="23"/>
  <c r="T1183" i="23"/>
  <c r="U1183" i="23" s="1"/>
  <c r="W1183" i="23" s="1"/>
  <c r="S1183" i="23"/>
  <c r="V1182" i="23"/>
  <c r="T1182" i="23"/>
  <c r="U1182" i="23" s="1"/>
  <c r="X1182" i="23" s="1"/>
  <c r="S1182" i="23"/>
  <c r="V1181" i="23"/>
  <c r="T1181" i="23"/>
  <c r="U1181" i="23" s="1"/>
  <c r="S1181" i="23"/>
  <c r="V1180" i="23"/>
  <c r="T1180" i="23"/>
  <c r="U1180" i="23" s="1"/>
  <c r="S1180" i="23"/>
  <c r="V1179" i="23"/>
  <c r="T1179" i="23"/>
  <c r="U1179" i="23" s="1"/>
  <c r="W1179" i="23" s="1"/>
  <c r="S1179" i="23"/>
  <c r="V1178" i="23"/>
  <c r="T1178" i="23"/>
  <c r="U1178" i="23" s="1"/>
  <c r="X1178" i="23" s="1"/>
  <c r="S1178" i="23"/>
  <c r="V1177" i="23"/>
  <c r="T1177" i="23"/>
  <c r="U1177" i="23" s="1"/>
  <c r="S1177" i="23"/>
  <c r="V1176" i="23"/>
  <c r="T1176" i="23"/>
  <c r="U1176" i="23" s="1"/>
  <c r="S1176" i="23"/>
  <c r="V1175" i="23"/>
  <c r="T1175" i="23"/>
  <c r="U1175" i="23" s="1"/>
  <c r="W1175" i="23" s="1"/>
  <c r="S1175" i="23"/>
  <c r="V1174" i="23"/>
  <c r="T1174" i="23"/>
  <c r="U1174" i="23" s="1"/>
  <c r="X1174" i="23" s="1"/>
  <c r="S1174" i="23"/>
  <c r="V1173" i="23"/>
  <c r="T1173" i="23"/>
  <c r="U1173" i="23" s="1"/>
  <c r="S1173" i="23"/>
  <c r="V1172" i="23"/>
  <c r="T1172" i="23"/>
  <c r="U1172" i="23" s="1"/>
  <c r="S1172" i="23"/>
  <c r="V1171" i="23"/>
  <c r="T1171" i="23"/>
  <c r="U1171" i="23" s="1"/>
  <c r="W1171" i="23" s="1"/>
  <c r="S1171" i="23"/>
  <c r="V1170" i="23"/>
  <c r="T1170" i="23"/>
  <c r="U1170" i="23" s="1"/>
  <c r="X1170" i="23" s="1"/>
  <c r="S1170" i="23"/>
  <c r="V1169" i="23"/>
  <c r="T1169" i="23"/>
  <c r="U1169" i="23" s="1"/>
  <c r="S1169" i="23"/>
  <c r="V1168" i="23"/>
  <c r="T1168" i="23"/>
  <c r="U1168" i="23" s="1"/>
  <c r="S1168" i="23"/>
  <c r="V1167" i="23"/>
  <c r="T1167" i="23"/>
  <c r="U1167" i="23" s="1"/>
  <c r="W1167" i="23" s="1"/>
  <c r="S1167" i="23"/>
  <c r="V1166" i="23"/>
  <c r="T1166" i="23"/>
  <c r="U1166" i="23" s="1"/>
  <c r="X1166" i="23" s="1"/>
  <c r="S1166" i="23"/>
  <c r="V1165" i="23"/>
  <c r="T1165" i="23"/>
  <c r="U1165" i="23" s="1"/>
  <c r="S1165" i="23"/>
  <c r="V1164" i="23"/>
  <c r="T1164" i="23"/>
  <c r="U1164" i="23" s="1"/>
  <c r="S1164" i="23"/>
  <c r="V1161" i="23"/>
  <c r="T1161" i="23"/>
  <c r="U1161" i="23" s="1"/>
  <c r="Y1161" i="23" s="1"/>
  <c r="S1161" i="23"/>
  <c r="V1160" i="23"/>
  <c r="T1160" i="23"/>
  <c r="U1160" i="23" s="1"/>
  <c r="S1160" i="23"/>
  <c r="V1159" i="23"/>
  <c r="T1159" i="23"/>
  <c r="U1159" i="23" s="1"/>
  <c r="S1159" i="23"/>
  <c r="V1158" i="23"/>
  <c r="T1158" i="23"/>
  <c r="U1158" i="23" s="1"/>
  <c r="W1158" i="23" s="1"/>
  <c r="S1158" i="23"/>
  <c r="V1157" i="23"/>
  <c r="T1157" i="23"/>
  <c r="U1157" i="23" s="1"/>
  <c r="W1157" i="23" s="1"/>
  <c r="S1157" i="23"/>
  <c r="V1156" i="23"/>
  <c r="T1156" i="23"/>
  <c r="U1156" i="23" s="1"/>
  <c r="S1156" i="23"/>
  <c r="V1155" i="23"/>
  <c r="T1155" i="23"/>
  <c r="U1155" i="23" s="1"/>
  <c r="S1155" i="23"/>
  <c r="V1154" i="23"/>
  <c r="T1154" i="23"/>
  <c r="U1154" i="23" s="1"/>
  <c r="W1154" i="23" s="1"/>
  <c r="S1154" i="23"/>
  <c r="V1153" i="23"/>
  <c r="T1153" i="23"/>
  <c r="U1153" i="23" s="1"/>
  <c r="Y1153" i="23" s="1"/>
  <c r="S1153" i="23"/>
  <c r="V1152" i="23"/>
  <c r="T1152" i="23"/>
  <c r="U1152" i="23" s="1"/>
  <c r="S1152" i="23"/>
  <c r="V1151" i="23"/>
  <c r="T1151" i="23"/>
  <c r="U1151" i="23" s="1"/>
  <c r="S1151" i="23"/>
  <c r="V1150" i="23"/>
  <c r="T1150" i="23"/>
  <c r="U1150" i="23" s="1"/>
  <c r="W1150" i="23" s="1"/>
  <c r="S1150" i="23"/>
  <c r="V1149" i="23"/>
  <c r="T1149" i="23"/>
  <c r="U1149" i="23" s="1"/>
  <c r="Y1149" i="23" s="1"/>
  <c r="S1149" i="23"/>
  <c r="V1148" i="23"/>
  <c r="T1148" i="23"/>
  <c r="U1148" i="23" s="1"/>
  <c r="S1148" i="23"/>
  <c r="V1147" i="23"/>
  <c r="T1147" i="23"/>
  <c r="U1147" i="23" s="1"/>
  <c r="S1147" i="23"/>
  <c r="V1146" i="23"/>
  <c r="T1146" i="23"/>
  <c r="U1146" i="23" s="1"/>
  <c r="W1146" i="23" s="1"/>
  <c r="S1146" i="23"/>
  <c r="V1145" i="23"/>
  <c r="T1145" i="23"/>
  <c r="U1145" i="23" s="1"/>
  <c r="W1145" i="23" s="1"/>
  <c r="S1145" i="23"/>
  <c r="V1144" i="23"/>
  <c r="T1144" i="23"/>
  <c r="U1144" i="23" s="1"/>
  <c r="S1144" i="23"/>
  <c r="V1143" i="23"/>
  <c r="T1143" i="23"/>
  <c r="U1143" i="23" s="1"/>
  <c r="S1143" i="23"/>
  <c r="V1142" i="23"/>
  <c r="T1142" i="23"/>
  <c r="U1142" i="23" s="1"/>
  <c r="W1142" i="23" s="1"/>
  <c r="S1142" i="23"/>
  <c r="V1140" i="23"/>
  <c r="T1140" i="23"/>
  <c r="U1140" i="23" s="1"/>
  <c r="W1140" i="23" s="1"/>
  <c r="S1140" i="23"/>
  <c r="V1139" i="23"/>
  <c r="T1139" i="23"/>
  <c r="U1139" i="23" s="1"/>
  <c r="W1139" i="23" s="1"/>
  <c r="S1139" i="23"/>
  <c r="V1138" i="23"/>
  <c r="T1138" i="23"/>
  <c r="U1138" i="23" s="1"/>
  <c r="S1138" i="23"/>
  <c r="V1137" i="23"/>
  <c r="T1137" i="23"/>
  <c r="U1137" i="23" s="1"/>
  <c r="S1137" i="23"/>
  <c r="V1136" i="23"/>
  <c r="T1136" i="23"/>
  <c r="U1136" i="23" s="1"/>
  <c r="W1136" i="23" s="1"/>
  <c r="S1136" i="23"/>
  <c r="V1135" i="23"/>
  <c r="T1135" i="23"/>
  <c r="U1135" i="23" s="1"/>
  <c r="W1135" i="23" s="1"/>
  <c r="S1135" i="23"/>
  <c r="V1134" i="23"/>
  <c r="T1134" i="23"/>
  <c r="U1134" i="23" s="1"/>
  <c r="S1134" i="23"/>
  <c r="V1133" i="23"/>
  <c r="T1133" i="23"/>
  <c r="U1133" i="23" s="1"/>
  <c r="S1133" i="23"/>
  <c r="V1132" i="23"/>
  <c r="T1132" i="23"/>
  <c r="U1132" i="23" s="1"/>
  <c r="W1132" i="23" s="1"/>
  <c r="S1132" i="23"/>
  <c r="V1131" i="23"/>
  <c r="T1131" i="23"/>
  <c r="U1131" i="23" s="1"/>
  <c r="W1131" i="23" s="1"/>
  <c r="S1131" i="23"/>
  <c r="V1130" i="23"/>
  <c r="T1130" i="23"/>
  <c r="U1130" i="23" s="1"/>
  <c r="S1130" i="23"/>
  <c r="V1129" i="23"/>
  <c r="T1129" i="23"/>
  <c r="U1129" i="23" s="1"/>
  <c r="S1129" i="23"/>
  <c r="V1128" i="23"/>
  <c r="T1128" i="23"/>
  <c r="U1128" i="23" s="1"/>
  <c r="W1128" i="23" s="1"/>
  <c r="S1128" i="23"/>
  <c r="V1127" i="23"/>
  <c r="T1127" i="23"/>
  <c r="U1127" i="23" s="1"/>
  <c r="Y1127" i="23" s="1"/>
  <c r="S1127" i="23"/>
  <c r="V1126" i="23"/>
  <c r="T1126" i="23"/>
  <c r="U1126" i="23" s="1"/>
  <c r="S1126" i="23"/>
  <c r="V1125" i="23"/>
  <c r="T1125" i="23"/>
  <c r="U1125" i="23" s="1"/>
  <c r="S1125" i="23"/>
  <c r="V1124" i="23"/>
  <c r="T1124" i="23"/>
  <c r="U1124" i="23" s="1"/>
  <c r="W1124" i="23" s="1"/>
  <c r="S1124" i="23"/>
  <c r="V1123" i="23"/>
  <c r="T1123" i="23"/>
  <c r="U1123" i="23" s="1"/>
  <c r="W1123" i="23" s="1"/>
  <c r="S1123" i="23"/>
  <c r="V1122" i="23"/>
  <c r="T1122" i="23"/>
  <c r="U1122" i="23" s="1"/>
  <c r="S1122" i="23"/>
  <c r="V1121" i="23"/>
  <c r="T1121" i="23"/>
  <c r="U1121" i="23" s="1"/>
  <c r="S1121" i="23"/>
  <c r="V1118" i="23"/>
  <c r="T1118" i="23"/>
  <c r="U1118" i="23" s="1"/>
  <c r="W1118" i="23" s="1"/>
  <c r="S1118" i="23"/>
  <c r="V1117" i="23"/>
  <c r="T1117" i="23"/>
  <c r="U1117" i="23" s="1"/>
  <c r="S1117" i="23"/>
  <c r="V1116" i="23"/>
  <c r="T1116" i="23"/>
  <c r="U1116" i="23" s="1"/>
  <c r="S1116" i="23"/>
  <c r="V1115" i="23"/>
  <c r="T1115" i="23"/>
  <c r="U1115" i="23" s="1"/>
  <c r="S1115" i="23"/>
  <c r="V1114" i="23"/>
  <c r="U1114" i="23"/>
  <c r="W1114" i="23" s="1"/>
  <c r="T1114" i="23"/>
  <c r="S1114" i="23"/>
  <c r="V1113" i="23"/>
  <c r="T1113" i="23"/>
  <c r="U1113" i="23" s="1"/>
  <c r="S1113" i="23"/>
  <c r="V1112" i="23"/>
  <c r="U1112" i="23"/>
  <c r="X1112" i="23" s="1"/>
  <c r="T1112" i="23"/>
  <c r="S1112" i="23"/>
  <c r="V1111" i="23"/>
  <c r="T1111" i="23"/>
  <c r="U1111" i="23" s="1"/>
  <c r="S1111" i="23"/>
  <c r="V1110" i="23"/>
  <c r="T1110" i="23"/>
  <c r="U1110" i="23" s="1"/>
  <c r="W1110" i="23" s="1"/>
  <c r="S1110" i="23"/>
  <c r="V1109" i="23"/>
  <c r="T1109" i="23"/>
  <c r="U1109" i="23" s="1"/>
  <c r="S1109" i="23"/>
  <c r="V1108" i="23"/>
  <c r="T1108" i="23"/>
  <c r="U1108" i="23" s="1"/>
  <c r="S1108" i="23"/>
  <c r="V1107" i="23"/>
  <c r="T1107" i="23"/>
  <c r="U1107" i="23" s="1"/>
  <c r="S1107" i="23"/>
  <c r="V1106" i="23"/>
  <c r="U1106" i="23"/>
  <c r="W1106" i="23" s="1"/>
  <c r="T1106" i="23"/>
  <c r="S1106" i="23"/>
  <c r="V1105" i="23"/>
  <c r="T1105" i="23"/>
  <c r="U1105" i="23" s="1"/>
  <c r="S1105" i="23"/>
  <c r="V1104" i="23"/>
  <c r="U1104" i="23"/>
  <c r="X1104" i="23" s="1"/>
  <c r="T1104" i="23"/>
  <c r="S1104" i="23"/>
  <c r="V1103" i="23"/>
  <c r="T1103" i="23"/>
  <c r="U1103" i="23" s="1"/>
  <c r="S1103" i="23"/>
  <c r="V1102" i="23"/>
  <c r="T1102" i="23"/>
  <c r="U1102" i="23" s="1"/>
  <c r="W1102" i="23" s="1"/>
  <c r="S1102" i="23"/>
  <c r="V1101" i="23"/>
  <c r="T1101" i="23"/>
  <c r="U1101" i="23" s="1"/>
  <c r="S1101" i="23"/>
  <c r="V1100" i="23"/>
  <c r="T1100" i="23"/>
  <c r="U1100" i="23" s="1"/>
  <c r="S1100" i="23"/>
  <c r="V1099" i="23"/>
  <c r="T1099" i="23"/>
  <c r="U1099" i="23" s="1"/>
  <c r="S1099" i="23"/>
  <c r="V1097" i="23"/>
  <c r="T1097" i="23"/>
  <c r="U1097" i="23" s="1"/>
  <c r="S1097" i="23"/>
  <c r="V1096" i="23"/>
  <c r="T1096" i="23"/>
  <c r="U1096" i="23" s="1"/>
  <c r="W1096" i="23" s="1"/>
  <c r="S1096" i="23"/>
  <c r="V1095" i="23"/>
  <c r="T1095" i="23"/>
  <c r="U1095" i="23" s="1"/>
  <c r="S1095" i="23"/>
  <c r="V1094" i="23"/>
  <c r="T1094" i="23"/>
  <c r="U1094" i="23" s="1"/>
  <c r="S1094" i="23"/>
  <c r="V1093" i="23"/>
  <c r="T1093" i="23"/>
  <c r="U1093" i="23" s="1"/>
  <c r="S1093" i="23"/>
  <c r="V1092" i="23"/>
  <c r="U1092" i="23"/>
  <c r="W1092" i="23" s="1"/>
  <c r="T1092" i="23"/>
  <c r="S1092" i="23"/>
  <c r="V1091" i="23"/>
  <c r="T1091" i="23"/>
  <c r="U1091" i="23" s="1"/>
  <c r="S1091" i="23"/>
  <c r="V1090" i="23"/>
  <c r="U1090" i="23"/>
  <c r="X1090" i="23" s="1"/>
  <c r="T1090" i="23"/>
  <c r="S1090" i="23"/>
  <c r="V1089" i="23"/>
  <c r="T1089" i="23"/>
  <c r="U1089" i="23" s="1"/>
  <c r="S1089" i="23"/>
  <c r="V1088" i="23"/>
  <c r="T1088" i="23"/>
  <c r="U1088" i="23" s="1"/>
  <c r="W1088" i="23" s="1"/>
  <c r="S1088" i="23"/>
  <c r="V1087" i="23"/>
  <c r="T1087" i="23"/>
  <c r="U1087" i="23" s="1"/>
  <c r="S1087" i="23"/>
  <c r="V1086" i="23"/>
  <c r="T1086" i="23"/>
  <c r="U1086" i="23" s="1"/>
  <c r="S1086" i="23"/>
  <c r="V1085" i="23"/>
  <c r="T1085" i="23"/>
  <c r="U1085" i="23" s="1"/>
  <c r="S1085" i="23"/>
  <c r="V1084" i="23"/>
  <c r="U1084" i="23"/>
  <c r="W1084" i="23" s="1"/>
  <c r="T1084" i="23"/>
  <c r="S1084" i="23"/>
  <c r="V1083" i="23"/>
  <c r="T1083" i="23"/>
  <c r="U1083" i="23" s="1"/>
  <c r="S1083" i="23"/>
  <c r="V1082" i="23"/>
  <c r="U1082" i="23"/>
  <c r="X1082" i="23" s="1"/>
  <c r="T1082" i="23"/>
  <c r="S1082" i="23"/>
  <c r="V1081" i="23"/>
  <c r="T1081" i="23"/>
  <c r="U1081" i="23" s="1"/>
  <c r="S1081" i="23"/>
  <c r="V1080" i="23"/>
  <c r="T1080" i="23"/>
  <c r="U1080" i="23" s="1"/>
  <c r="W1080" i="23" s="1"/>
  <c r="S1080" i="23"/>
  <c r="V1079" i="23"/>
  <c r="T1079" i="23"/>
  <c r="U1079" i="23" s="1"/>
  <c r="S1079" i="23"/>
  <c r="V1078" i="23"/>
  <c r="T1078" i="23"/>
  <c r="U1078" i="23" s="1"/>
  <c r="S1078" i="23"/>
  <c r="V1075" i="23"/>
  <c r="T1075" i="23"/>
  <c r="U1075" i="23" s="1"/>
  <c r="Y1075" i="23" s="1"/>
  <c r="S1075" i="23"/>
  <c r="V1074" i="23"/>
  <c r="T1074" i="23"/>
  <c r="U1074" i="23" s="1"/>
  <c r="S1074" i="23"/>
  <c r="V1073" i="23"/>
  <c r="T1073" i="23"/>
  <c r="U1073" i="23" s="1"/>
  <c r="S1073" i="23"/>
  <c r="V1072" i="23"/>
  <c r="T1072" i="23"/>
  <c r="U1072" i="23" s="1"/>
  <c r="W1072" i="23" s="1"/>
  <c r="S1072" i="23"/>
  <c r="V1071" i="23"/>
  <c r="T1071" i="23"/>
  <c r="U1071" i="23" s="1"/>
  <c r="W1071" i="23" s="1"/>
  <c r="S1071" i="23"/>
  <c r="V1070" i="23"/>
  <c r="T1070" i="23"/>
  <c r="U1070" i="23" s="1"/>
  <c r="S1070" i="23"/>
  <c r="V1069" i="23"/>
  <c r="T1069" i="23"/>
  <c r="U1069" i="23" s="1"/>
  <c r="S1069" i="23"/>
  <c r="V1068" i="23"/>
  <c r="T1068" i="23"/>
  <c r="U1068" i="23" s="1"/>
  <c r="W1068" i="23" s="1"/>
  <c r="S1068" i="23"/>
  <c r="V1067" i="23"/>
  <c r="T1067" i="23"/>
  <c r="U1067" i="23" s="1"/>
  <c r="X1067" i="23" s="1"/>
  <c r="S1067" i="23"/>
  <c r="V1066" i="23"/>
  <c r="T1066" i="23"/>
  <c r="U1066" i="23" s="1"/>
  <c r="S1066" i="23"/>
  <c r="V1065" i="23"/>
  <c r="T1065" i="23"/>
  <c r="U1065" i="23" s="1"/>
  <c r="S1065" i="23"/>
  <c r="V1064" i="23"/>
  <c r="T1064" i="23"/>
  <c r="U1064" i="23" s="1"/>
  <c r="W1064" i="23" s="1"/>
  <c r="S1064" i="23"/>
  <c r="V1063" i="23"/>
  <c r="T1063" i="23"/>
  <c r="U1063" i="23" s="1"/>
  <c r="X1063" i="23" s="1"/>
  <c r="S1063" i="23"/>
  <c r="V1062" i="23"/>
  <c r="T1062" i="23"/>
  <c r="U1062" i="23" s="1"/>
  <c r="S1062" i="23"/>
  <c r="V1061" i="23"/>
  <c r="T1061" i="23"/>
  <c r="U1061" i="23" s="1"/>
  <c r="S1061" i="23"/>
  <c r="V1060" i="23"/>
  <c r="T1060" i="23"/>
  <c r="U1060" i="23" s="1"/>
  <c r="W1060" i="23" s="1"/>
  <c r="S1060" i="23"/>
  <c r="V1059" i="23"/>
  <c r="T1059" i="23"/>
  <c r="U1059" i="23" s="1"/>
  <c r="W1059" i="23" s="1"/>
  <c r="S1059" i="23"/>
  <c r="V1058" i="23"/>
  <c r="T1058" i="23"/>
  <c r="U1058" i="23" s="1"/>
  <c r="S1058" i="23"/>
  <c r="V1057" i="23"/>
  <c r="T1057" i="23"/>
  <c r="U1057" i="23" s="1"/>
  <c r="S1057" i="23"/>
  <c r="V1056" i="23"/>
  <c r="T1056" i="23"/>
  <c r="U1056" i="23" s="1"/>
  <c r="W1056" i="23" s="1"/>
  <c r="S1056" i="23"/>
  <c r="V1054" i="23"/>
  <c r="T1054" i="23"/>
  <c r="U1054" i="23" s="1"/>
  <c r="W1054" i="23" s="1"/>
  <c r="S1054" i="23"/>
  <c r="V1053" i="23"/>
  <c r="T1053" i="23"/>
  <c r="U1053" i="23" s="1"/>
  <c r="Y1053" i="23" s="1"/>
  <c r="S1053" i="23"/>
  <c r="V1052" i="23"/>
  <c r="T1052" i="23"/>
  <c r="U1052" i="23" s="1"/>
  <c r="S1052" i="23"/>
  <c r="V1051" i="23"/>
  <c r="T1051" i="23"/>
  <c r="U1051" i="23" s="1"/>
  <c r="S1051" i="23"/>
  <c r="V1050" i="23"/>
  <c r="T1050" i="23"/>
  <c r="U1050" i="23" s="1"/>
  <c r="W1050" i="23" s="1"/>
  <c r="S1050" i="23"/>
  <c r="V1049" i="23"/>
  <c r="T1049" i="23"/>
  <c r="U1049" i="23" s="1"/>
  <c r="Y1049" i="23" s="1"/>
  <c r="S1049" i="23"/>
  <c r="V1048" i="23"/>
  <c r="T1048" i="23"/>
  <c r="U1048" i="23" s="1"/>
  <c r="S1048" i="23"/>
  <c r="V1047" i="23"/>
  <c r="T1047" i="23"/>
  <c r="U1047" i="23" s="1"/>
  <c r="S1047" i="23"/>
  <c r="V1046" i="23"/>
  <c r="T1046" i="23"/>
  <c r="U1046" i="23" s="1"/>
  <c r="W1046" i="23" s="1"/>
  <c r="S1046" i="23"/>
  <c r="V1045" i="23"/>
  <c r="T1045" i="23"/>
  <c r="U1045" i="23" s="1"/>
  <c r="Y1045" i="23" s="1"/>
  <c r="S1045" i="23"/>
  <c r="V1044" i="23"/>
  <c r="T1044" i="23"/>
  <c r="U1044" i="23" s="1"/>
  <c r="S1044" i="23"/>
  <c r="V1043" i="23"/>
  <c r="T1043" i="23"/>
  <c r="U1043" i="23" s="1"/>
  <c r="S1043" i="23"/>
  <c r="V1042" i="23"/>
  <c r="T1042" i="23"/>
  <c r="U1042" i="23" s="1"/>
  <c r="W1042" i="23" s="1"/>
  <c r="S1042" i="23"/>
  <c r="Y1041" i="23"/>
  <c r="V1041" i="23"/>
  <c r="U1041" i="23"/>
  <c r="W1041" i="23" s="1"/>
  <c r="T1041" i="23"/>
  <c r="S1041" i="23"/>
  <c r="V1040" i="23"/>
  <c r="T1040" i="23"/>
  <c r="U1040" i="23" s="1"/>
  <c r="S1040" i="23"/>
  <c r="V1039" i="23"/>
  <c r="T1039" i="23"/>
  <c r="U1039" i="23" s="1"/>
  <c r="S1039" i="23"/>
  <c r="V1038" i="23"/>
  <c r="U1038" i="23"/>
  <c r="W1038" i="23" s="1"/>
  <c r="T1038" i="23"/>
  <c r="S1038" i="23"/>
  <c r="V1037" i="23"/>
  <c r="U1037" i="23"/>
  <c r="Y1037" i="23" s="1"/>
  <c r="T1037" i="23"/>
  <c r="S1037" i="23"/>
  <c r="V1036" i="23"/>
  <c r="T1036" i="23"/>
  <c r="U1036" i="23" s="1"/>
  <c r="S1036" i="23"/>
  <c r="V1035" i="23"/>
  <c r="V1055" i="23" s="1"/>
  <c r="T1035" i="23"/>
  <c r="U1035" i="23" s="1"/>
  <c r="S1035" i="23"/>
  <c r="V1032" i="23"/>
  <c r="U1032" i="23"/>
  <c r="Y1032" i="23" s="1"/>
  <c r="T1032" i="23"/>
  <c r="S1032" i="23"/>
  <c r="V1031" i="23"/>
  <c r="T1031" i="23"/>
  <c r="U1031" i="23" s="1"/>
  <c r="S1031" i="23"/>
  <c r="V1030" i="23"/>
  <c r="T1030" i="23"/>
  <c r="U1030" i="23" s="1"/>
  <c r="S1030" i="23"/>
  <c r="V1029" i="23"/>
  <c r="U1029" i="23"/>
  <c r="W1029" i="23" s="1"/>
  <c r="T1029" i="23"/>
  <c r="S1029" i="23"/>
  <c r="V1028" i="23"/>
  <c r="U1028" i="23"/>
  <c r="Y1028" i="23" s="1"/>
  <c r="T1028" i="23"/>
  <c r="S1028" i="23"/>
  <c r="V1027" i="23"/>
  <c r="T1027" i="23"/>
  <c r="U1027" i="23" s="1"/>
  <c r="S1027" i="23"/>
  <c r="V1026" i="23"/>
  <c r="T1026" i="23"/>
  <c r="U1026" i="23" s="1"/>
  <c r="S1026" i="23"/>
  <c r="V1025" i="23"/>
  <c r="U1025" i="23"/>
  <c r="W1025" i="23" s="1"/>
  <c r="T1025" i="23"/>
  <c r="S1025" i="23"/>
  <c r="V1024" i="23"/>
  <c r="U1024" i="23"/>
  <c r="W1024" i="23" s="1"/>
  <c r="T1024" i="23"/>
  <c r="S1024" i="23"/>
  <c r="V1023" i="23"/>
  <c r="T1023" i="23"/>
  <c r="U1023" i="23" s="1"/>
  <c r="S1023" i="23"/>
  <c r="V1022" i="23"/>
  <c r="T1022" i="23"/>
  <c r="U1022" i="23" s="1"/>
  <c r="S1022" i="23"/>
  <c r="V1021" i="23"/>
  <c r="U1021" i="23"/>
  <c r="W1021" i="23" s="1"/>
  <c r="T1021" i="23"/>
  <c r="S1021" i="23"/>
  <c r="V1020" i="23"/>
  <c r="U1020" i="23"/>
  <c r="W1020" i="23" s="1"/>
  <c r="T1020" i="23"/>
  <c r="S1020" i="23"/>
  <c r="V1019" i="23"/>
  <c r="T1019" i="23"/>
  <c r="U1019" i="23" s="1"/>
  <c r="S1019" i="23"/>
  <c r="V1018" i="23"/>
  <c r="T1018" i="23"/>
  <c r="U1018" i="23" s="1"/>
  <c r="S1018" i="23"/>
  <c r="V1017" i="23"/>
  <c r="U1017" i="23"/>
  <c r="W1017" i="23" s="1"/>
  <c r="T1017" i="23"/>
  <c r="S1017" i="23"/>
  <c r="V1016" i="23"/>
  <c r="U1016" i="23"/>
  <c r="W1016" i="23" s="1"/>
  <c r="T1016" i="23"/>
  <c r="S1016" i="23"/>
  <c r="V1015" i="23"/>
  <c r="T1015" i="23"/>
  <c r="U1015" i="23" s="1"/>
  <c r="S1015" i="23"/>
  <c r="V1014" i="23"/>
  <c r="T1014" i="23"/>
  <c r="U1014" i="23" s="1"/>
  <c r="S1014" i="23"/>
  <c r="V1013" i="23"/>
  <c r="U1013" i="23"/>
  <c r="W1013" i="23" s="1"/>
  <c r="T1013" i="23"/>
  <c r="S1013" i="23"/>
  <c r="V1011" i="23"/>
  <c r="U1011" i="23"/>
  <c r="W1011" i="23" s="1"/>
  <c r="T1011" i="23"/>
  <c r="S1011" i="23"/>
  <c r="V1010" i="23"/>
  <c r="U1010" i="23"/>
  <c r="X1010" i="23" s="1"/>
  <c r="T1010" i="23"/>
  <c r="S1010" i="23"/>
  <c r="V1009" i="23"/>
  <c r="T1009" i="23"/>
  <c r="U1009" i="23" s="1"/>
  <c r="S1009" i="23"/>
  <c r="V1008" i="23"/>
  <c r="T1008" i="23"/>
  <c r="U1008" i="23" s="1"/>
  <c r="S1008" i="23"/>
  <c r="V1007" i="23"/>
  <c r="U1007" i="23"/>
  <c r="W1007" i="23" s="1"/>
  <c r="T1007" i="23"/>
  <c r="S1007" i="23"/>
  <c r="V1006" i="23"/>
  <c r="U1006" i="23"/>
  <c r="X1006" i="23" s="1"/>
  <c r="T1006" i="23"/>
  <c r="S1006" i="23"/>
  <c r="V1005" i="23"/>
  <c r="T1005" i="23"/>
  <c r="U1005" i="23" s="1"/>
  <c r="S1005" i="23"/>
  <c r="V1004" i="23"/>
  <c r="T1004" i="23"/>
  <c r="U1004" i="23" s="1"/>
  <c r="S1004" i="23"/>
  <c r="V1003" i="23"/>
  <c r="U1003" i="23"/>
  <c r="W1003" i="23" s="1"/>
  <c r="T1003" i="23"/>
  <c r="S1003" i="23"/>
  <c r="V1002" i="23"/>
  <c r="U1002" i="23"/>
  <c r="X1002" i="23" s="1"/>
  <c r="T1002" i="23"/>
  <c r="S1002" i="23"/>
  <c r="V1001" i="23"/>
  <c r="T1001" i="23"/>
  <c r="U1001" i="23" s="1"/>
  <c r="S1001" i="23"/>
  <c r="V1000" i="23"/>
  <c r="T1000" i="23"/>
  <c r="U1000" i="23" s="1"/>
  <c r="S1000" i="23"/>
  <c r="V999" i="23"/>
  <c r="U999" i="23"/>
  <c r="W999" i="23" s="1"/>
  <c r="T999" i="23"/>
  <c r="S999" i="23"/>
  <c r="V998" i="23"/>
  <c r="U998" i="23"/>
  <c r="X998" i="23" s="1"/>
  <c r="T998" i="23"/>
  <c r="S998" i="23"/>
  <c r="V997" i="23"/>
  <c r="T997" i="23"/>
  <c r="U997" i="23" s="1"/>
  <c r="S997" i="23"/>
  <c r="V996" i="23"/>
  <c r="T996" i="23"/>
  <c r="U996" i="23" s="1"/>
  <c r="S996" i="23"/>
  <c r="V995" i="23"/>
  <c r="U995" i="23"/>
  <c r="W995" i="23" s="1"/>
  <c r="T995" i="23"/>
  <c r="S995" i="23"/>
  <c r="V994" i="23"/>
  <c r="U994" i="23"/>
  <c r="X994" i="23" s="1"/>
  <c r="T994" i="23"/>
  <c r="S994" i="23"/>
  <c r="V993" i="23"/>
  <c r="T993" i="23"/>
  <c r="U993" i="23" s="1"/>
  <c r="S993" i="23"/>
  <c r="V992" i="23"/>
  <c r="T992" i="23"/>
  <c r="U992" i="23" s="1"/>
  <c r="S992" i="23"/>
  <c r="V989" i="23"/>
  <c r="U989" i="23"/>
  <c r="W989" i="23" s="1"/>
  <c r="T989" i="23"/>
  <c r="S989" i="23"/>
  <c r="V988" i="23"/>
  <c r="T988" i="23"/>
  <c r="U988" i="23" s="1"/>
  <c r="S988" i="23"/>
  <c r="V987" i="23"/>
  <c r="T987" i="23"/>
  <c r="U987" i="23" s="1"/>
  <c r="S987" i="23"/>
  <c r="V986" i="23"/>
  <c r="U986" i="23"/>
  <c r="W986" i="23" s="1"/>
  <c r="T986" i="23"/>
  <c r="S986" i="23"/>
  <c r="V985" i="23"/>
  <c r="U985" i="23"/>
  <c r="W985" i="23" s="1"/>
  <c r="T985" i="23"/>
  <c r="S985" i="23"/>
  <c r="V984" i="23"/>
  <c r="T984" i="23"/>
  <c r="U984" i="23" s="1"/>
  <c r="S984" i="23"/>
  <c r="V983" i="23"/>
  <c r="T983" i="23"/>
  <c r="U983" i="23" s="1"/>
  <c r="S983" i="23"/>
  <c r="V982" i="23"/>
  <c r="U982" i="23"/>
  <c r="W982" i="23" s="1"/>
  <c r="T982" i="23"/>
  <c r="S982" i="23"/>
  <c r="V981" i="23"/>
  <c r="U981" i="23"/>
  <c r="W981" i="23" s="1"/>
  <c r="T981" i="23"/>
  <c r="S981" i="23"/>
  <c r="V980" i="23"/>
  <c r="T980" i="23"/>
  <c r="U980" i="23" s="1"/>
  <c r="S980" i="23"/>
  <c r="V979" i="23"/>
  <c r="T979" i="23"/>
  <c r="U979" i="23" s="1"/>
  <c r="S979" i="23"/>
  <c r="V978" i="23"/>
  <c r="U978" i="23"/>
  <c r="W978" i="23" s="1"/>
  <c r="T978" i="23"/>
  <c r="S978" i="23"/>
  <c r="V977" i="23"/>
  <c r="U977" i="23"/>
  <c r="W977" i="23" s="1"/>
  <c r="T977" i="23"/>
  <c r="S977" i="23"/>
  <c r="V976" i="23"/>
  <c r="T976" i="23"/>
  <c r="U976" i="23" s="1"/>
  <c r="S976" i="23"/>
  <c r="V975" i="23"/>
  <c r="T975" i="23"/>
  <c r="U975" i="23" s="1"/>
  <c r="S975" i="23"/>
  <c r="V974" i="23"/>
  <c r="U974" i="23"/>
  <c r="W974" i="23" s="1"/>
  <c r="T974" i="23"/>
  <c r="S974" i="23"/>
  <c r="V973" i="23"/>
  <c r="U973" i="23"/>
  <c r="W973" i="23" s="1"/>
  <c r="T973" i="23"/>
  <c r="S973" i="23"/>
  <c r="V972" i="23"/>
  <c r="T972" i="23"/>
  <c r="U972" i="23" s="1"/>
  <c r="S972" i="23"/>
  <c r="V971" i="23"/>
  <c r="T971" i="23"/>
  <c r="U971" i="23" s="1"/>
  <c r="S971" i="23"/>
  <c r="V970" i="23"/>
  <c r="U970" i="23"/>
  <c r="W970" i="23" s="1"/>
  <c r="T970" i="23"/>
  <c r="S970" i="23"/>
  <c r="V968" i="23"/>
  <c r="U968" i="23"/>
  <c r="W968" i="23" s="1"/>
  <c r="T968" i="23"/>
  <c r="S968" i="23"/>
  <c r="V967" i="23"/>
  <c r="U967" i="23"/>
  <c r="W967" i="23" s="1"/>
  <c r="T967" i="23"/>
  <c r="S967" i="23"/>
  <c r="V966" i="23"/>
  <c r="T966" i="23"/>
  <c r="U966" i="23" s="1"/>
  <c r="S966" i="23"/>
  <c r="V965" i="23"/>
  <c r="T965" i="23"/>
  <c r="U965" i="23" s="1"/>
  <c r="S965" i="23"/>
  <c r="V964" i="23"/>
  <c r="U964" i="23"/>
  <c r="W964" i="23" s="1"/>
  <c r="T964" i="23"/>
  <c r="S964" i="23"/>
  <c r="V963" i="23"/>
  <c r="U963" i="23"/>
  <c r="W963" i="23" s="1"/>
  <c r="T963" i="23"/>
  <c r="S963" i="23"/>
  <c r="V962" i="23"/>
  <c r="T962" i="23"/>
  <c r="U962" i="23" s="1"/>
  <c r="S962" i="23"/>
  <c r="V961" i="23"/>
  <c r="T961" i="23"/>
  <c r="U961" i="23" s="1"/>
  <c r="S961" i="23"/>
  <c r="V960" i="23"/>
  <c r="U960" i="23"/>
  <c r="W960" i="23" s="1"/>
  <c r="T960" i="23"/>
  <c r="S960" i="23"/>
  <c r="V959" i="23"/>
  <c r="U959" i="23"/>
  <c r="W959" i="23" s="1"/>
  <c r="T959" i="23"/>
  <c r="S959" i="23"/>
  <c r="V958" i="23"/>
  <c r="T958" i="23"/>
  <c r="U958" i="23" s="1"/>
  <c r="S958" i="23"/>
  <c r="V957" i="23"/>
  <c r="T957" i="23"/>
  <c r="U957" i="23" s="1"/>
  <c r="S957" i="23"/>
  <c r="V956" i="23"/>
  <c r="U956" i="23"/>
  <c r="W956" i="23" s="1"/>
  <c r="T956" i="23"/>
  <c r="S956" i="23"/>
  <c r="V955" i="23"/>
  <c r="U955" i="23"/>
  <c r="W955" i="23" s="1"/>
  <c r="T955" i="23"/>
  <c r="S955" i="23"/>
  <c r="V954" i="23"/>
  <c r="T954" i="23"/>
  <c r="U954" i="23" s="1"/>
  <c r="S954" i="23"/>
  <c r="V953" i="23"/>
  <c r="T953" i="23"/>
  <c r="U953" i="23" s="1"/>
  <c r="S953" i="23"/>
  <c r="V952" i="23"/>
  <c r="U952" i="23"/>
  <c r="W952" i="23" s="1"/>
  <c r="T952" i="23"/>
  <c r="S952" i="23"/>
  <c r="V951" i="23"/>
  <c r="U951" i="23"/>
  <c r="W951" i="23" s="1"/>
  <c r="T951" i="23"/>
  <c r="S951" i="23"/>
  <c r="V950" i="23"/>
  <c r="T950" i="23"/>
  <c r="U950" i="23" s="1"/>
  <c r="S950" i="23"/>
  <c r="V949" i="23"/>
  <c r="T949" i="23"/>
  <c r="U949" i="23" s="1"/>
  <c r="S949" i="23"/>
  <c r="V946" i="23"/>
  <c r="U946" i="23"/>
  <c r="Y946" i="23" s="1"/>
  <c r="T946" i="23"/>
  <c r="S946" i="23"/>
  <c r="V945" i="23"/>
  <c r="T945" i="23"/>
  <c r="U945" i="23" s="1"/>
  <c r="S945" i="23"/>
  <c r="V944" i="23"/>
  <c r="T944" i="23"/>
  <c r="U944" i="23" s="1"/>
  <c r="S944" i="23"/>
  <c r="V943" i="23"/>
  <c r="U943" i="23"/>
  <c r="W943" i="23" s="1"/>
  <c r="T943" i="23"/>
  <c r="S943" i="23"/>
  <c r="V942" i="23"/>
  <c r="U942" i="23"/>
  <c r="X942" i="23" s="1"/>
  <c r="T942" i="23"/>
  <c r="S942" i="23"/>
  <c r="V941" i="23"/>
  <c r="T941" i="23"/>
  <c r="U941" i="23" s="1"/>
  <c r="S941" i="23"/>
  <c r="V940" i="23"/>
  <c r="T940" i="23"/>
  <c r="U940" i="23" s="1"/>
  <c r="S940" i="23"/>
  <c r="V939" i="23"/>
  <c r="U939" i="23"/>
  <c r="W939" i="23" s="1"/>
  <c r="T939" i="23"/>
  <c r="S939" i="23"/>
  <c r="V938" i="23"/>
  <c r="U938" i="23"/>
  <c r="X938" i="23" s="1"/>
  <c r="T938" i="23"/>
  <c r="S938" i="23"/>
  <c r="V937" i="23"/>
  <c r="T937" i="23"/>
  <c r="U937" i="23" s="1"/>
  <c r="S937" i="23"/>
  <c r="V936" i="23"/>
  <c r="T936" i="23"/>
  <c r="U936" i="23" s="1"/>
  <c r="S936" i="23"/>
  <c r="V935" i="23"/>
  <c r="U935" i="23"/>
  <c r="W935" i="23" s="1"/>
  <c r="T935" i="23"/>
  <c r="S935" i="23"/>
  <c r="V934" i="23"/>
  <c r="U934" i="23"/>
  <c r="X934" i="23" s="1"/>
  <c r="T934" i="23"/>
  <c r="S934" i="23"/>
  <c r="V933" i="23"/>
  <c r="T933" i="23"/>
  <c r="U933" i="23" s="1"/>
  <c r="S933" i="23"/>
  <c r="V932" i="23"/>
  <c r="T932" i="23"/>
  <c r="U932" i="23" s="1"/>
  <c r="S932" i="23"/>
  <c r="V931" i="23"/>
  <c r="U931" i="23"/>
  <c r="W931" i="23" s="1"/>
  <c r="T931" i="23"/>
  <c r="S931" i="23"/>
  <c r="V930" i="23"/>
  <c r="U930" i="23"/>
  <c r="X930" i="23" s="1"/>
  <c r="T930" i="23"/>
  <c r="S930" i="23"/>
  <c r="V929" i="23"/>
  <c r="T929" i="23"/>
  <c r="U929" i="23" s="1"/>
  <c r="S929" i="23"/>
  <c r="V928" i="23"/>
  <c r="T928" i="23"/>
  <c r="U928" i="23" s="1"/>
  <c r="S928" i="23"/>
  <c r="V927" i="23"/>
  <c r="U927" i="23"/>
  <c r="W927" i="23" s="1"/>
  <c r="T927" i="23"/>
  <c r="S927" i="23"/>
  <c r="V925" i="23"/>
  <c r="U925" i="23"/>
  <c r="W925" i="23" s="1"/>
  <c r="T925" i="23"/>
  <c r="S925" i="23"/>
  <c r="V924" i="23"/>
  <c r="U924" i="23"/>
  <c r="X924" i="23" s="1"/>
  <c r="T924" i="23"/>
  <c r="S924" i="23"/>
  <c r="V923" i="23"/>
  <c r="T923" i="23"/>
  <c r="U923" i="23" s="1"/>
  <c r="S923" i="23"/>
  <c r="V922" i="23"/>
  <c r="T922" i="23"/>
  <c r="U922" i="23" s="1"/>
  <c r="S922" i="23"/>
  <c r="V921" i="23"/>
  <c r="U921" i="23"/>
  <c r="W921" i="23" s="1"/>
  <c r="T921" i="23"/>
  <c r="S921" i="23"/>
  <c r="V920" i="23"/>
  <c r="U920" i="23"/>
  <c r="X920" i="23" s="1"/>
  <c r="T920" i="23"/>
  <c r="S920" i="23"/>
  <c r="V919" i="23"/>
  <c r="T919" i="23"/>
  <c r="U919" i="23" s="1"/>
  <c r="S919" i="23"/>
  <c r="V918" i="23"/>
  <c r="T918" i="23"/>
  <c r="U918" i="23" s="1"/>
  <c r="S918" i="23"/>
  <c r="V917" i="23"/>
  <c r="U917" i="23"/>
  <c r="W917" i="23" s="1"/>
  <c r="T917" i="23"/>
  <c r="S917" i="23"/>
  <c r="V916" i="23"/>
  <c r="U916" i="23"/>
  <c r="X916" i="23" s="1"/>
  <c r="T916" i="23"/>
  <c r="S916" i="23"/>
  <c r="V915" i="23"/>
  <c r="T915" i="23"/>
  <c r="U915" i="23" s="1"/>
  <c r="S915" i="23"/>
  <c r="V914" i="23"/>
  <c r="T914" i="23"/>
  <c r="U914" i="23" s="1"/>
  <c r="S914" i="23"/>
  <c r="V913" i="23"/>
  <c r="U913" i="23"/>
  <c r="W913" i="23" s="1"/>
  <c r="T913" i="23"/>
  <c r="S913" i="23"/>
  <c r="V912" i="23"/>
  <c r="U912" i="23"/>
  <c r="X912" i="23" s="1"/>
  <c r="T912" i="23"/>
  <c r="S912" i="23"/>
  <c r="V911" i="23"/>
  <c r="T911" i="23"/>
  <c r="U911" i="23" s="1"/>
  <c r="S911" i="23"/>
  <c r="V910" i="23"/>
  <c r="T910" i="23"/>
  <c r="U910" i="23" s="1"/>
  <c r="S910" i="23"/>
  <c r="V909" i="23"/>
  <c r="U909" i="23"/>
  <c r="W909" i="23" s="1"/>
  <c r="T909" i="23"/>
  <c r="S909" i="23"/>
  <c r="V908" i="23"/>
  <c r="U908" i="23"/>
  <c r="X908" i="23" s="1"/>
  <c r="T908" i="23"/>
  <c r="S908" i="23"/>
  <c r="V907" i="23"/>
  <c r="T907" i="23"/>
  <c r="U907" i="23" s="1"/>
  <c r="S907" i="23"/>
  <c r="V906" i="23"/>
  <c r="V926" i="23" s="1"/>
  <c r="T906" i="23"/>
  <c r="U906" i="23" s="1"/>
  <c r="S906" i="23"/>
  <c r="V903" i="23"/>
  <c r="U903" i="23"/>
  <c r="W903" i="23" s="1"/>
  <c r="T903" i="23"/>
  <c r="S903" i="23"/>
  <c r="V902" i="23"/>
  <c r="U902" i="23"/>
  <c r="W902" i="23" s="1"/>
  <c r="T902" i="23"/>
  <c r="S902" i="23"/>
  <c r="V901" i="23"/>
  <c r="T901" i="23"/>
  <c r="U901" i="23" s="1"/>
  <c r="S901" i="23"/>
  <c r="W900" i="23"/>
  <c r="V900" i="23"/>
  <c r="U900" i="23"/>
  <c r="X900" i="23" s="1"/>
  <c r="T900" i="23"/>
  <c r="S900" i="23"/>
  <c r="V899" i="23"/>
  <c r="U899" i="23"/>
  <c r="W899" i="23" s="1"/>
  <c r="T899" i="23"/>
  <c r="S899" i="23"/>
  <c r="V898" i="23"/>
  <c r="U898" i="23"/>
  <c r="W898" i="23" s="1"/>
  <c r="T898" i="23"/>
  <c r="S898" i="23"/>
  <c r="V897" i="23"/>
  <c r="T897" i="23"/>
  <c r="U897" i="23" s="1"/>
  <c r="S897" i="23"/>
  <c r="W896" i="23"/>
  <c r="V896" i="23"/>
  <c r="U896" i="23"/>
  <c r="X896" i="23" s="1"/>
  <c r="T896" i="23"/>
  <c r="S896" i="23"/>
  <c r="V895" i="23"/>
  <c r="U895" i="23"/>
  <c r="W895" i="23" s="1"/>
  <c r="T895" i="23"/>
  <c r="S895" i="23"/>
  <c r="V894" i="23"/>
  <c r="U894" i="23"/>
  <c r="W894" i="23" s="1"/>
  <c r="T894" i="23"/>
  <c r="S894" i="23"/>
  <c r="V893" i="23"/>
  <c r="T893" i="23"/>
  <c r="U893" i="23" s="1"/>
  <c r="S893" i="23"/>
  <c r="V892" i="23"/>
  <c r="U892" i="23"/>
  <c r="X892" i="23" s="1"/>
  <c r="T892" i="23"/>
  <c r="S892" i="23"/>
  <c r="V891" i="23"/>
  <c r="U891" i="23"/>
  <c r="W891" i="23" s="1"/>
  <c r="T891" i="23"/>
  <c r="S891" i="23"/>
  <c r="V890" i="23"/>
  <c r="U890" i="23"/>
  <c r="W890" i="23" s="1"/>
  <c r="T890" i="23"/>
  <c r="S890" i="23"/>
  <c r="V889" i="23"/>
  <c r="T889" i="23"/>
  <c r="U889" i="23" s="1"/>
  <c r="S889" i="23"/>
  <c r="W888" i="23"/>
  <c r="V888" i="23"/>
  <c r="U888" i="23"/>
  <c r="X888" i="23" s="1"/>
  <c r="T888" i="23"/>
  <c r="S888" i="23"/>
  <c r="V887" i="23"/>
  <c r="U887" i="23"/>
  <c r="W887" i="23" s="1"/>
  <c r="T887" i="23"/>
  <c r="S887" i="23"/>
  <c r="V886" i="23"/>
  <c r="U886" i="23"/>
  <c r="W886" i="23" s="1"/>
  <c r="T886" i="23"/>
  <c r="S886" i="23"/>
  <c r="V885" i="23"/>
  <c r="T885" i="23"/>
  <c r="U885" i="23" s="1"/>
  <c r="S885" i="23"/>
  <c r="W884" i="23"/>
  <c r="V884" i="23"/>
  <c r="U884" i="23"/>
  <c r="X884" i="23" s="1"/>
  <c r="T884" i="23"/>
  <c r="S884" i="23"/>
  <c r="V882" i="23"/>
  <c r="T882" i="23"/>
  <c r="U882" i="23" s="1"/>
  <c r="S882" i="23"/>
  <c r="V881" i="23"/>
  <c r="T881" i="23"/>
  <c r="U881" i="23" s="1"/>
  <c r="W881" i="23" s="1"/>
  <c r="S881" i="23"/>
  <c r="V880" i="23"/>
  <c r="T880" i="23"/>
  <c r="U880" i="23" s="1"/>
  <c r="W880" i="23" s="1"/>
  <c r="S880" i="23"/>
  <c r="V879" i="23"/>
  <c r="T879" i="23"/>
  <c r="U879" i="23" s="1"/>
  <c r="S879" i="23"/>
  <c r="V878" i="23"/>
  <c r="T878" i="23"/>
  <c r="U878" i="23" s="1"/>
  <c r="S878" i="23"/>
  <c r="V877" i="23"/>
  <c r="T877" i="23"/>
  <c r="U877" i="23" s="1"/>
  <c r="W877" i="23" s="1"/>
  <c r="S877" i="23"/>
  <c r="V876" i="23"/>
  <c r="T876" i="23"/>
  <c r="U876" i="23" s="1"/>
  <c r="W876" i="23" s="1"/>
  <c r="S876" i="23"/>
  <c r="V875" i="23"/>
  <c r="T875" i="23"/>
  <c r="U875" i="23" s="1"/>
  <c r="S875" i="23"/>
  <c r="V874" i="23"/>
  <c r="T874" i="23"/>
  <c r="U874" i="23" s="1"/>
  <c r="S874" i="23"/>
  <c r="V873" i="23"/>
  <c r="T873" i="23"/>
  <c r="U873" i="23" s="1"/>
  <c r="W873" i="23" s="1"/>
  <c r="S873" i="23"/>
  <c r="V872" i="23"/>
  <c r="T872" i="23"/>
  <c r="U872" i="23" s="1"/>
  <c r="W872" i="23" s="1"/>
  <c r="S872" i="23"/>
  <c r="V871" i="23"/>
  <c r="T871" i="23"/>
  <c r="U871" i="23" s="1"/>
  <c r="S871" i="23"/>
  <c r="V870" i="23"/>
  <c r="T870" i="23"/>
  <c r="U870" i="23" s="1"/>
  <c r="S870" i="23"/>
  <c r="V869" i="23"/>
  <c r="T869" i="23"/>
  <c r="U869" i="23" s="1"/>
  <c r="W869" i="23" s="1"/>
  <c r="S869" i="23"/>
  <c r="V868" i="23"/>
  <c r="T868" i="23"/>
  <c r="U868" i="23" s="1"/>
  <c r="W868" i="23" s="1"/>
  <c r="S868" i="23"/>
  <c r="V867" i="23"/>
  <c r="T867" i="23"/>
  <c r="U867" i="23" s="1"/>
  <c r="S867" i="23"/>
  <c r="V866" i="23"/>
  <c r="T866" i="23"/>
  <c r="U866" i="23" s="1"/>
  <c r="S866" i="23"/>
  <c r="V865" i="23"/>
  <c r="T865" i="23"/>
  <c r="U865" i="23" s="1"/>
  <c r="W865" i="23" s="1"/>
  <c r="S865" i="23"/>
  <c r="V864" i="23"/>
  <c r="T864" i="23"/>
  <c r="U864" i="23" s="1"/>
  <c r="W864" i="23" s="1"/>
  <c r="S864" i="23"/>
  <c r="V863" i="23"/>
  <c r="T863" i="23"/>
  <c r="U863" i="23" s="1"/>
  <c r="S863" i="23"/>
  <c r="V860" i="23"/>
  <c r="U860" i="23"/>
  <c r="Y860" i="23" s="1"/>
  <c r="T860" i="23"/>
  <c r="S860" i="23"/>
  <c r="V859" i="23"/>
  <c r="T859" i="23"/>
  <c r="U859" i="23" s="1"/>
  <c r="S859" i="23"/>
  <c r="V858" i="23"/>
  <c r="T858" i="23"/>
  <c r="U858" i="23" s="1"/>
  <c r="S858" i="23"/>
  <c r="V857" i="23"/>
  <c r="U857" i="23"/>
  <c r="W857" i="23" s="1"/>
  <c r="T857" i="23"/>
  <c r="S857" i="23"/>
  <c r="V856" i="23"/>
  <c r="U856" i="23"/>
  <c r="W856" i="23" s="1"/>
  <c r="T856" i="23"/>
  <c r="S856" i="23"/>
  <c r="V855" i="23"/>
  <c r="T855" i="23"/>
  <c r="U855" i="23" s="1"/>
  <c r="S855" i="23"/>
  <c r="V854" i="23"/>
  <c r="T854" i="23"/>
  <c r="U854" i="23" s="1"/>
  <c r="S854" i="23"/>
  <c r="V853" i="23"/>
  <c r="U853" i="23"/>
  <c r="W853" i="23" s="1"/>
  <c r="T853" i="23"/>
  <c r="S853" i="23"/>
  <c r="V852" i="23"/>
  <c r="U852" i="23"/>
  <c r="Y852" i="23" s="1"/>
  <c r="T852" i="23"/>
  <c r="S852" i="23"/>
  <c r="V851" i="23"/>
  <c r="T851" i="23"/>
  <c r="U851" i="23" s="1"/>
  <c r="S851" i="23"/>
  <c r="V850" i="23"/>
  <c r="T850" i="23"/>
  <c r="U850" i="23" s="1"/>
  <c r="S850" i="23"/>
  <c r="V849" i="23"/>
  <c r="U849" i="23"/>
  <c r="W849" i="23" s="1"/>
  <c r="T849" i="23"/>
  <c r="S849" i="23"/>
  <c r="V848" i="23"/>
  <c r="U848" i="23"/>
  <c r="X848" i="23" s="1"/>
  <c r="T848" i="23"/>
  <c r="S848" i="23"/>
  <c r="V847" i="23"/>
  <c r="T847" i="23"/>
  <c r="U847" i="23" s="1"/>
  <c r="S847" i="23"/>
  <c r="V846" i="23"/>
  <c r="T846" i="23"/>
  <c r="U846" i="23" s="1"/>
  <c r="S846" i="23"/>
  <c r="V845" i="23"/>
  <c r="U845" i="23"/>
  <c r="W845" i="23" s="1"/>
  <c r="T845" i="23"/>
  <c r="S845" i="23"/>
  <c r="V844" i="23"/>
  <c r="U844" i="23"/>
  <c r="X844" i="23" s="1"/>
  <c r="T844" i="23"/>
  <c r="S844" i="23"/>
  <c r="V843" i="23"/>
  <c r="T843" i="23"/>
  <c r="U843" i="23" s="1"/>
  <c r="S843" i="23"/>
  <c r="V842" i="23"/>
  <c r="T842" i="23"/>
  <c r="U842" i="23" s="1"/>
  <c r="S842" i="23"/>
  <c r="V841" i="23"/>
  <c r="U841" i="23"/>
  <c r="W841" i="23" s="1"/>
  <c r="T841" i="23"/>
  <c r="S841" i="23"/>
  <c r="V839" i="23"/>
  <c r="U839" i="23"/>
  <c r="W839" i="23" s="1"/>
  <c r="T839" i="23"/>
  <c r="S839" i="23"/>
  <c r="V838" i="23"/>
  <c r="U838" i="23"/>
  <c r="X838" i="23" s="1"/>
  <c r="T838" i="23"/>
  <c r="S838" i="23"/>
  <c r="V837" i="23"/>
  <c r="T837" i="23"/>
  <c r="U837" i="23" s="1"/>
  <c r="S837" i="23"/>
  <c r="V836" i="23"/>
  <c r="T836" i="23"/>
  <c r="U836" i="23" s="1"/>
  <c r="S836" i="23"/>
  <c r="V835" i="23"/>
  <c r="U835" i="23"/>
  <c r="W835" i="23" s="1"/>
  <c r="T835" i="23"/>
  <c r="S835" i="23"/>
  <c r="V834" i="23"/>
  <c r="U834" i="23"/>
  <c r="X834" i="23" s="1"/>
  <c r="T834" i="23"/>
  <c r="S834" i="23"/>
  <c r="V833" i="23"/>
  <c r="T833" i="23"/>
  <c r="U833" i="23" s="1"/>
  <c r="S833" i="23"/>
  <c r="V832" i="23"/>
  <c r="T832" i="23"/>
  <c r="U832" i="23" s="1"/>
  <c r="S832" i="23"/>
  <c r="V831" i="23"/>
  <c r="U831" i="23"/>
  <c r="W831" i="23" s="1"/>
  <c r="T831" i="23"/>
  <c r="S831" i="23"/>
  <c r="V830" i="23"/>
  <c r="U830" i="23"/>
  <c r="X830" i="23" s="1"/>
  <c r="T830" i="23"/>
  <c r="S830" i="23"/>
  <c r="V829" i="23"/>
  <c r="T829" i="23"/>
  <c r="U829" i="23" s="1"/>
  <c r="S829" i="23"/>
  <c r="V828" i="23"/>
  <c r="T828" i="23"/>
  <c r="U828" i="23" s="1"/>
  <c r="S828" i="23"/>
  <c r="V827" i="23"/>
  <c r="U827" i="23"/>
  <c r="W827" i="23" s="1"/>
  <c r="T827" i="23"/>
  <c r="S827" i="23"/>
  <c r="V826" i="23"/>
  <c r="U826" i="23"/>
  <c r="X826" i="23" s="1"/>
  <c r="T826" i="23"/>
  <c r="S826" i="23"/>
  <c r="V825" i="23"/>
  <c r="T825" i="23"/>
  <c r="U825" i="23" s="1"/>
  <c r="S825" i="23"/>
  <c r="V824" i="23"/>
  <c r="T824" i="23"/>
  <c r="U824" i="23" s="1"/>
  <c r="S824" i="23"/>
  <c r="V823" i="23"/>
  <c r="U823" i="23"/>
  <c r="W823" i="23" s="1"/>
  <c r="T823" i="23"/>
  <c r="S823" i="23"/>
  <c r="V822" i="23"/>
  <c r="U822" i="23"/>
  <c r="X822" i="23" s="1"/>
  <c r="T822" i="23"/>
  <c r="S822" i="23"/>
  <c r="V821" i="23"/>
  <c r="T821" i="23"/>
  <c r="U821" i="23" s="1"/>
  <c r="S821" i="23"/>
  <c r="V820" i="23"/>
  <c r="V840" i="23" s="1"/>
  <c r="T820" i="23"/>
  <c r="U820" i="23" s="1"/>
  <c r="S820" i="23"/>
  <c r="V817" i="23"/>
  <c r="U817" i="23"/>
  <c r="W817" i="23" s="1"/>
  <c r="T817" i="23"/>
  <c r="S817" i="23"/>
  <c r="V816" i="23"/>
  <c r="T816" i="23"/>
  <c r="U816" i="23" s="1"/>
  <c r="S816" i="23"/>
  <c r="V815" i="23"/>
  <c r="T815" i="23"/>
  <c r="U815" i="23" s="1"/>
  <c r="S815" i="23"/>
  <c r="V814" i="23"/>
  <c r="U814" i="23"/>
  <c r="W814" i="23" s="1"/>
  <c r="T814" i="23"/>
  <c r="S814" i="23"/>
  <c r="V813" i="23"/>
  <c r="U813" i="23"/>
  <c r="X813" i="23" s="1"/>
  <c r="T813" i="23"/>
  <c r="S813" i="23"/>
  <c r="V812" i="23"/>
  <c r="T812" i="23"/>
  <c r="U812" i="23" s="1"/>
  <c r="S812" i="23"/>
  <c r="V811" i="23"/>
  <c r="T811" i="23"/>
  <c r="U811" i="23" s="1"/>
  <c r="S811" i="23"/>
  <c r="V810" i="23"/>
  <c r="U810" i="23"/>
  <c r="W810" i="23" s="1"/>
  <c r="T810" i="23"/>
  <c r="S810" i="23"/>
  <c r="V809" i="23"/>
  <c r="U809" i="23"/>
  <c r="W809" i="23" s="1"/>
  <c r="T809" i="23"/>
  <c r="S809" i="23"/>
  <c r="V808" i="23"/>
  <c r="T808" i="23"/>
  <c r="U808" i="23" s="1"/>
  <c r="S808" i="23"/>
  <c r="V807" i="23"/>
  <c r="T807" i="23"/>
  <c r="U807" i="23" s="1"/>
  <c r="S807" i="23"/>
  <c r="V806" i="23"/>
  <c r="U806" i="23"/>
  <c r="W806" i="23" s="1"/>
  <c r="T806" i="23"/>
  <c r="S806" i="23"/>
  <c r="V805" i="23"/>
  <c r="U805" i="23"/>
  <c r="W805" i="23" s="1"/>
  <c r="T805" i="23"/>
  <c r="S805" i="23"/>
  <c r="V804" i="23"/>
  <c r="T804" i="23"/>
  <c r="U804" i="23" s="1"/>
  <c r="S804" i="23"/>
  <c r="V803" i="23"/>
  <c r="T803" i="23"/>
  <c r="U803" i="23" s="1"/>
  <c r="S803" i="23"/>
  <c r="V802" i="23"/>
  <c r="U802" i="23"/>
  <c r="W802" i="23" s="1"/>
  <c r="T802" i="23"/>
  <c r="S802" i="23"/>
  <c r="V801" i="23"/>
  <c r="U801" i="23"/>
  <c r="W801" i="23" s="1"/>
  <c r="T801" i="23"/>
  <c r="S801" i="23"/>
  <c r="V800" i="23"/>
  <c r="T800" i="23"/>
  <c r="U800" i="23" s="1"/>
  <c r="S800" i="23"/>
  <c r="V799" i="23"/>
  <c r="T799" i="23"/>
  <c r="U799" i="23" s="1"/>
  <c r="S799" i="23"/>
  <c r="V798" i="23"/>
  <c r="U798" i="23"/>
  <c r="W798" i="23" s="1"/>
  <c r="T798" i="23"/>
  <c r="S798" i="23"/>
  <c r="V796" i="23"/>
  <c r="U796" i="23"/>
  <c r="W796" i="23" s="1"/>
  <c r="T796" i="23"/>
  <c r="S796" i="23"/>
  <c r="V795" i="23"/>
  <c r="U795" i="23"/>
  <c r="W795" i="23" s="1"/>
  <c r="T795" i="23"/>
  <c r="S795" i="23"/>
  <c r="V794" i="23"/>
  <c r="T794" i="23"/>
  <c r="U794" i="23" s="1"/>
  <c r="S794" i="23"/>
  <c r="V793" i="23"/>
  <c r="T793" i="23"/>
  <c r="U793" i="23" s="1"/>
  <c r="S793" i="23"/>
  <c r="V792" i="23"/>
  <c r="U792" i="23"/>
  <c r="W792" i="23" s="1"/>
  <c r="T792" i="23"/>
  <c r="S792" i="23"/>
  <c r="V791" i="23"/>
  <c r="U791" i="23"/>
  <c r="W791" i="23" s="1"/>
  <c r="T791" i="23"/>
  <c r="S791" i="23"/>
  <c r="V790" i="23"/>
  <c r="T790" i="23"/>
  <c r="U790" i="23" s="1"/>
  <c r="S790" i="23"/>
  <c r="V789" i="23"/>
  <c r="T789" i="23"/>
  <c r="U789" i="23" s="1"/>
  <c r="S789" i="23"/>
  <c r="V788" i="23"/>
  <c r="U788" i="23"/>
  <c r="W788" i="23" s="1"/>
  <c r="T788" i="23"/>
  <c r="S788" i="23"/>
  <c r="V787" i="23"/>
  <c r="U787" i="23"/>
  <c r="W787" i="23" s="1"/>
  <c r="T787" i="23"/>
  <c r="S787" i="23"/>
  <c r="V786" i="23"/>
  <c r="T786" i="23"/>
  <c r="U786" i="23" s="1"/>
  <c r="S786" i="23"/>
  <c r="V785" i="23"/>
  <c r="T785" i="23"/>
  <c r="U785" i="23" s="1"/>
  <c r="S785" i="23"/>
  <c r="V784" i="23"/>
  <c r="U784" i="23"/>
  <c r="W784" i="23" s="1"/>
  <c r="T784" i="23"/>
  <c r="S784" i="23"/>
  <c r="V783" i="23"/>
  <c r="U783" i="23"/>
  <c r="W783" i="23" s="1"/>
  <c r="T783" i="23"/>
  <c r="S783" i="23"/>
  <c r="V782" i="23"/>
  <c r="T782" i="23"/>
  <c r="U782" i="23" s="1"/>
  <c r="S782" i="23"/>
  <c r="V781" i="23"/>
  <c r="T781" i="23"/>
  <c r="U781" i="23" s="1"/>
  <c r="S781" i="23"/>
  <c r="V780" i="23"/>
  <c r="U780" i="23"/>
  <c r="W780" i="23" s="1"/>
  <c r="T780" i="23"/>
  <c r="S780" i="23"/>
  <c r="V779" i="23"/>
  <c r="U779" i="23"/>
  <c r="W779" i="23" s="1"/>
  <c r="T779" i="23"/>
  <c r="S779" i="23"/>
  <c r="V778" i="23"/>
  <c r="T778" i="23"/>
  <c r="U778" i="23" s="1"/>
  <c r="S778" i="23"/>
  <c r="V777" i="23"/>
  <c r="T777" i="23"/>
  <c r="U777" i="23" s="1"/>
  <c r="S777" i="23"/>
  <c r="V774" i="23"/>
  <c r="T774" i="23"/>
  <c r="U774" i="23" s="1"/>
  <c r="S774" i="23"/>
  <c r="V773" i="23"/>
  <c r="T773" i="23"/>
  <c r="U773" i="23" s="1"/>
  <c r="S773" i="23"/>
  <c r="V772" i="23"/>
  <c r="U772" i="23"/>
  <c r="X772" i="23" s="1"/>
  <c r="T772" i="23"/>
  <c r="S772" i="23"/>
  <c r="V771" i="23"/>
  <c r="T771" i="23"/>
  <c r="U771" i="23" s="1"/>
  <c r="S771" i="23"/>
  <c r="W770" i="23"/>
  <c r="V770" i="23"/>
  <c r="U770" i="23"/>
  <c r="X770" i="23" s="1"/>
  <c r="T770" i="23"/>
  <c r="S770" i="23"/>
  <c r="V769" i="23"/>
  <c r="T769" i="23"/>
  <c r="U769" i="23" s="1"/>
  <c r="S769" i="23"/>
  <c r="V768" i="23"/>
  <c r="T768" i="23"/>
  <c r="U768" i="23" s="1"/>
  <c r="X768" i="23" s="1"/>
  <c r="S768" i="23"/>
  <c r="V767" i="23"/>
  <c r="T767" i="23"/>
  <c r="U767" i="23" s="1"/>
  <c r="S767" i="23"/>
  <c r="V766" i="23"/>
  <c r="T766" i="23"/>
  <c r="U766" i="23" s="1"/>
  <c r="S766" i="23"/>
  <c r="V765" i="23"/>
  <c r="T765" i="23"/>
  <c r="U765" i="23" s="1"/>
  <c r="S765" i="23"/>
  <c r="V764" i="23"/>
  <c r="U764" i="23"/>
  <c r="X764" i="23" s="1"/>
  <c r="T764" i="23"/>
  <c r="S764" i="23"/>
  <c r="V763" i="23"/>
  <c r="T763" i="23"/>
  <c r="U763" i="23" s="1"/>
  <c r="S763" i="23"/>
  <c r="W762" i="23"/>
  <c r="V762" i="23"/>
  <c r="U762" i="23"/>
  <c r="X762" i="23" s="1"/>
  <c r="T762" i="23"/>
  <c r="S762" i="23"/>
  <c r="V761" i="23"/>
  <c r="T761" i="23"/>
  <c r="U761" i="23" s="1"/>
  <c r="S761" i="23"/>
  <c r="V760" i="23"/>
  <c r="T760" i="23"/>
  <c r="U760" i="23" s="1"/>
  <c r="X760" i="23" s="1"/>
  <c r="S760" i="23"/>
  <c r="V759" i="23"/>
  <c r="T759" i="23"/>
  <c r="U759" i="23" s="1"/>
  <c r="S759" i="23"/>
  <c r="V758" i="23"/>
  <c r="T758" i="23"/>
  <c r="U758" i="23" s="1"/>
  <c r="S758" i="23"/>
  <c r="V757" i="23"/>
  <c r="T757" i="23"/>
  <c r="U757" i="23" s="1"/>
  <c r="S757" i="23"/>
  <c r="V756" i="23"/>
  <c r="U756" i="23"/>
  <c r="X756" i="23" s="1"/>
  <c r="T756" i="23"/>
  <c r="S756" i="23"/>
  <c r="V755" i="23"/>
  <c r="T755" i="23"/>
  <c r="U755" i="23" s="1"/>
  <c r="S755" i="23"/>
  <c r="V753" i="23"/>
  <c r="T753" i="23"/>
  <c r="U753" i="23" s="1"/>
  <c r="S753" i="23"/>
  <c r="V752" i="23"/>
  <c r="T752" i="23"/>
  <c r="U752" i="23" s="1"/>
  <c r="S752" i="23"/>
  <c r="V751" i="23"/>
  <c r="T751" i="23"/>
  <c r="U751" i="23" s="1"/>
  <c r="S751" i="23"/>
  <c r="V750" i="23"/>
  <c r="U750" i="23"/>
  <c r="W750" i="23" s="1"/>
  <c r="T750" i="23"/>
  <c r="S750" i="23"/>
  <c r="V749" i="23"/>
  <c r="T749" i="23"/>
  <c r="U749" i="23" s="1"/>
  <c r="S749" i="23"/>
  <c r="V748" i="23"/>
  <c r="T748" i="23"/>
  <c r="U748" i="23" s="1"/>
  <c r="S748" i="23"/>
  <c r="V747" i="23"/>
  <c r="T747" i="23"/>
  <c r="U747" i="23" s="1"/>
  <c r="S747" i="23"/>
  <c r="V746" i="23"/>
  <c r="T746" i="23"/>
  <c r="U746" i="23" s="1"/>
  <c r="W746" i="23" s="1"/>
  <c r="S746" i="23"/>
  <c r="V745" i="23"/>
  <c r="T745" i="23"/>
  <c r="U745" i="23" s="1"/>
  <c r="S745" i="23"/>
  <c r="V744" i="23"/>
  <c r="T744" i="23"/>
  <c r="U744" i="23" s="1"/>
  <c r="S744" i="23"/>
  <c r="V743" i="23"/>
  <c r="U743" i="23"/>
  <c r="X743" i="23" s="1"/>
  <c r="T743" i="23"/>
  <c r="S743" i="23"/>
  <c r="V742" i="23"/>
  <c r="U742" i="23"/>
  <c r="W742" i="23" s="1"/>
  <c r="T742" i="23"/>
  <c r="S742" i="23"/>
  <c r="V741" i="23"/>
  <c r="T741" i="23"/>
  <c r="U741" i="23" s="1"/>
  <c r="S741" i="23"/>
  <c r="V740" i="23"/>
  <c r="T740" i="23"/>
  <c r="U740" i="23" s="1"/>
  <c r="S740" i="23"/>
  <c r="V739" i="23"/>
  <c r="T739" i="23"/>
  <c r="U739" i="23" s="1"/>
  <c r="S739" i="23"/>
  <c r="V738" i="23"/>
  <c r="T738" i="23"/>
  <c r="U738" i="23" s="1"/>
  <c r="W738" i="23" s="1"/>
  <c r="S738" i="23"/>
  <c r="V737" i="23"/>
  <c r="T737" i="23"/>
  <c r="U737" i="23" s="1"/>
  <c r="S737" i="23"/>
  <c r="V736" i="23"/>
  <c r="T736" i="23"/>
  <c r="U736" i="23" s="1"/>
  <c r="S736" i="23"/>
  <c r="V735" i="23"/>
  <c r="U735" i="23"/>
  <c r="X735" i="23" s="1"/>
  <c r="T735" i="23"/>
  <c r="S735" i="23"/>
  <c r="V734" i="23"/>
  <c r="U734" i="23"/>
  <c r="W734" i="23" s="1"/>
  <c r="T734" i="23"/>
  <c r="S734" i="23"/>
  <c r="V731" i="23"/>
  <c r="U731" i="23"/>
  <c r="W731" i="23" s="1"/>
  <c r="T731" i="23"/>
  <c r="S731" i="23"/>
  <c r="V730" i="23"/>
  <c r="T730" i="23"/>
  <c r="U730" i="23" s="1"/>
  <c r="S730" i="23"/>
  <c r="V729" i="23"/>
  <c r="T729" i="23"/>
  <c r="U729" i="23" s="1"/>
  <c r="S729" i="23"/>
  <c r="V728" i="23"/>
  <c r="U728" i="23"/>
  <c r="W728" i="23" s="1"/>
  <c r="T728" i="23"/>
  <c r="S728" i="23"/>
  <c r="V727" i="23"/>
  <c r="U727" i="23"/>
  <c r="W727" i="23" s="1"/>
  <c r="T727" i="23"/>
  <c r="S727" i="23"/>
  <c r="V726" i="23"/>
  <c r="T726" i="23"/>
  <c r="U726" i="23" s="1"/>
  <c r="S726" i="23"/>
  <c r="V725" i="23"/>
  <c r="T725" i="23"/>
  <c r="U725" i="23" s="1"/>
  <c r="S725" i="23"/>
  <c r="V724" i="23"/>
  <c r="U724" i="23"/>
  <c r="W724" i="23" s="1"/>
  <c r="T724" i="23"/>
  <c r="S724" i="23"/>
  <c r="V723" i="23"/>
  <c r="U723" i="23"/>
  <c r="Y723" i="23" s="1"/>
  <c r="T723" i="23"/>
  <c r="S723" i="23"/>
  <c r="V722" i="23"/>
  <c r="T722" i="23"/>
  <c r="U722" i="23" s="1"/>
  <c r="S722" i="23"/>
  <c r="V721" i="23"/>
  <c r="T721" i="23"/>
  <c r="U721" i="23" s="1"/>
  <c r="S721" i="23"/>
  <c r="V720" i="23"/>
  <c r="U720" i="23"/>
  <c r="W720" i="23" s="1"/>
  <c r="T720" i="23"/>
  <c r="S720" i="23"/>
  <c r="V719" i="23"/>
  <c r="U719" i="23"/>
  <c r="W719" i="23" s="1"/>
  <c r="T719" i="23"/>
  <c r="S719" i="23"/>
  <c r="V718" i="23"/>
  <c r="T718" i="23"/>
  <c r="U718" i="23" s="1"/>
  <c r="S718" i="23"/>
  <c r="V717" i="23"/>
  <c r="T717" i="23"/>
  <c r="U717" i="23" s="1"/>
  <c r="S717" i="23"/>
  <c r="V716" i="23"/>
  <c r="U716" i="23"/>
  <c r="W716" i="23" s="1"/>
  <c r="T716" i="23"/>
  <c r="S716" i="23"/>
  <c r="V715" i="23"/>
  <c r="U715" i="23"/>
  <c r="X715" i="23" s="1"/>
  <c r="T715" i="23"/>
  <c r="S715" i="23"/>
  <c r="V714" i="23"/>
  <c r="T714" i="23"/>
  <c r="U714" i="23" s="1"/>
  <c r="S714" i="23"/>
  <c r="V713" i="23"/>
  <c r="T713" i="23"/>
  <c r="U713" i="23" s="1"/>
  <c r="S713" i="23"/>
  <c r="V712" i="23"/>
  <c r="U712" i="23"/>
  <c r="W712" i="23" s="1"/>
  <c r="T712" i="23"/>
  <c r="S712" i="23"/>
  <c r="V710" i="23"/>
  <c r="U710" i="23"/>
  <c r="Y710" i="23" s="1"/>
  <c r="T710" i="23"/>
  <c r="S710" i="23"/>
  <c r="V709" i="23"/>
  <c r="T709" i="23"/>
  <c r="U709" i="23" s="1"/>
  <c r="S709" i="23"/>
  <c r="V708" i="23"/>
  <c r="T708" i="23"/>
  <c r="U708" i="23" s="1"/>
  <c r="S708" i="23"/>
  <c r="V707" i="23"/>
  <c r="U707" i="23"/>
  <c r="W707" i="23" s="1"/>
  <c r="T707" i="23"/>
  <c r="S707" i="23"/>
  <c r="V706" i="23"/>
  <c r="U706" i="23"/>
  <c r="Y706" i="23" s="1"/>
  <c r="T706" i="23"/>
  <c r="S706" i="23"/>
  <c r="V705" i="23"/>
  <c r="T705" i="23"/>
  <c r="U705" i="23" s="1"/>
  <c r="S705" i="23"/>
  <c r="V704" i="23"/>
  <c r="T704" i="23"/>
  <c r="U704" i="23" s="1"/>
  <c r="S704" i="23"/>
  <c r="V703" i="23"/>
  <c r="U703" i="23"/>
  <c r="W703" i="23" s="1"/>
  <c r="T703" i="23"/>
  <c r="S703" i="23"/>
  <c r="V702" i="23"/>
  <c r="U702" i="23"/>
  <c r="W702" i="23" s="1"/>
  <c r="T702" i="23"/>
  <c r="S702" i="23"/>
  <c r="V701" i="23"/>
  <c r="T701" i="23"/>
  <c r="U701" i="23" s="1"/>
  <c r="S701" i="23"/>
  <c r="V700" i="23"/>
  <c r="T700" i="23"/>
  <c r="U700" i="23" s="1"/>
  <c r="S700" i="23"/>
  <c r="V699" i="23"/>
  <c r="U699" i="23"/>
  <c r="W699" i="23" s="1"/>
  <c r="T699" i="23"/>
  <c r="S699" i="23"/>
  <c r="V698" i="23"/>
  <c r="U698" i="23"/>
  <c r="Y698" i="23" s="1"/>
  <c r="T698" i="23"/>
  <c r="S698" i="23"/>
  <c r="V697" i="23"/>
  <c r="T697" i="23"/>
  <c r="U697" i="23" s="1"/>
  <c r="S697" i="23"/>
  <c r="V696" i="23"/>
  <c r="T696" i="23"/>
  <c r="U696" i="23" s="1"/>
  <c r="S696" i="23"/>
  <c r="V695" i="23"/>
  <c r="U695" i="23"/>
  <c r="W695" i="23" s="1"/>
  <c r="T695" i="23"/>
  <c r="S695" i="23"/>
  <c r="V694" i="23"/>
  <c r="U694" i="23"/>
  <c r="Y694" i="23" s="1"/>
  <c r="T694" i="23"/>
  <c r="S694" i="23"/>
  <c r="V693" i="23"/>
  <c r="T693" i="23"/>
  <c r="U693" i="23" s="1"/>
  <c r="S693" i="23"/>
  <c r="V692" i="23"/>
  <c r="T692" i="23"/>
  <c r="U692" i="23" s="1"/>
  <c r="S692" i="23"/>
  <c r="V691" i="23"/>
  <c r="U691" i="23"/>
  <c r="W691" i="23" s="1"/>
  <c r="T691" i="23"/>
  <c r="S691" i="23"/>
  <c r="V688" i="23"/>
  <c r="U688" i="23"/>
  <c r="W688" i="23" s="1"/>
  <c r="T688" i="23"/>
  <c r="S688" i="23"/>
  <c r="V687" i="23"/>
  <c r="T687" i="23"/>
  <c r="U687" i="23" s="1"/>
  <c r="S687" i="23"/>
  <c r="V686" i="23"/>
  <c r="U686" i="23"/>
  <c r="X686" i="23" s="1"/>
  <c r="T686" i="23"/>
  <c r="S686" i="23"/>
  <c r="V685" i="23"/>
  <c r="U685" i="23"/>
  <c r="W685" i="23" s="1"/>
  <c r="T685" i="23"/>
  <c r="S685" i="23"/>
  <c r="V684" i="23"/>
  <c r="U684" i="23"/>
  <c r="W684" i="23" s="1"/>
  <c r="T684" i="23"/>
  <c r="S684" i="23"/>
  <c r="V683" i="23"/>
  <c r="T683" i="23"/>
  <c r="U683" i="23" s="1"/>
  <c r="S683" i="23"/>
  <c r="W682" i="23"/>
  <c r="V682" i="23"/>
  <c r="U682" i="23"/>
  <c r="X682" i="23" s="1"/>
  <c r="T682" i="23"/>
  <c r="S682" i="23"/>
  <c r="V681" i="23"/>
  <c r="U681" i="23"/>
  <c r="W681" i="23" s="1"/>
  <c r="T681" i="23"/>
  <c r="S681" i="23"/>
  <c r="V680" i="23"/>
  <c r="U680" i="23"/>
  <c r="W680" i="23" s="1"/>
  <c r="T680" i="23"/>
  <c r="S680" i="23"/>
  <c r="V679" i="23"/>
  <c r="T679" i="23"/>
  <c r="U679" i="23" s="1"/>
  <c r="S679" i="23"/>
  <c r="W678" i="23"/>
  <c r="V678" i="23"/>
  <c r="U678" i="23"/>
  <c r="X678" i="23" s="1"/>
  <c r="T678" i="23"/>
  <c r="S678" i="23"/>
  <c r="V677" i="23"/>
  <c r="U677" i="23"/>
  <c r="W677" i="23" s="1"/>
  <c r="T677" i="23"/>
  <c r="S677" i="23"/>
  <c r="V676" i="23"/>
  <c r="U676" i="23"/>
  <c r="W676" i="23" s="1"/>
  <c r="T676" i="23"/>
  <c r="S676" i="23"/>
  <c r="V675" i="23"/>
  <c r="T675" i="23"/>
  <c r="U675" i="23" s="1"/>
  <c r="S675" i="23"/>
  <c r="V674" i="23"/>
  <c r="U674" i="23"/>
  <c r="X674" i="23" s="1"/>
  <c r="T674" i="23"/>
  <c r="S674" i="23"/>
  <c r="V673" i="23"/>
  <c r="U673" i="23"/>
  <c r="W673" i="23" s="1"/>
  <c r="T673" i="23"/>
  <c r="S673" i="23"/>
  <c r="V672" i="23"/>
  <c r="U672" i="23"/>
  <c r="W672" i="23" s="1"/>
  <c r="T672" i="23"/>
  <c r="S672" i="23"/>
  <c r="V671" i="23"/>
  <c r="T671" i="23"/>
  <c r="U671" i="23" s="1"/>
  <c r="S671" i="23"/>
  <c r="W670" i="23"/>
  <c r="V670" i="23"/>
  <c r="U670" i="23"/>
  <c r="X670" i="23" s="1"/>
  <c r="T670" i="23"/>
  <c r="S670" i="23"/>
  <c r="V669" i="23"/>
  <c r="U669" i="23"/>
  <c r="W669" i="23" s="1"/>
  <c r="T669" i="23"/>
  <c r="S669" i="23"/>
  <c r="V667" i="23"/>
  <c r="T667" i="23"/>
  <c r="U667" i="23" s="1"/>
  <c r="S667" i="23"/>
  <c r="V666" i="23"/>
  <c r="T666" i="23"/>
  <c r="U666" i="23" s="1"/>
  <c r="S666" i="23"/>
  <c r="V665" i="23"/>
  <c r="U665" i="23"/>
  <c r="X665" i="23" s="1"/>
  <c r="T665" i="23"/>
  <c r="S665" i="23"/>
  <c r="V664" i="23"/>
  <c r="T664" i="23"/>
  <c r="U664" i="23" s="1"/>
  <c r="S664" i="23"/>
  <c r="W663" i="23"/>
  <c r="V663" i="23"/>
  <c r="U663" i="23"/>
  <c r="X663" i="23" s="1"/>
  <c r="T663" i="23"/>
  <c r="S663" i="23"/>
  <c r="V662" i="23"/>
  <c r="T662" i="23"/>
  <c r="U662" i="23" s="1"/>
  <c r="S662" i="23"/>
  <c r="V661" i="23"/>
  <c r="T661" i="23"/>
  <c r="U661" i="23" s="1"/>
  <c r="X661" i="23" s="1"/>
  <c r="S661" i="23"/>
  <c r="V660" i="23"/>
  <c r="T660" i="23"/>
  <c r="U660" i="23" s="1"/>
  <c r="S660" i="23"/>
  <c r="V659" i="23"/>
  <c r="T659" i="23"/>
  <c r="U659" i="23" s="1"/>
  <c r="S659" i="23"/>
  <c r="V658" i="23"/>
  <c r="T658" i="23"/>
  <c r="U658" i="23" s="1"/>
  <c r="S658" i="23"/>
  <c r="V657" i="23"/>
  <c r="U657" i="23"/>
  <c r="X657" i="23" s="1"/>
  <c r="T657" i="23"/>
  <c r="S657" i="23"/>
  <c r="V656" i="23"/>
  <c r="T656" i="23"/>
  <c r="U656" i="23" s="1"/>
  <c r="S656" i="23"/>
  <c r="W655" i="23"/>
  <c r="V655" i="23"/>
  <c r="U655" i="23"/>
  <c r="X655" i="23" s="1"/>
  <c r="T655" i="23"/>
  <c r="S655" i="23"/>
  <c r="V654" i="23"/>
  <c r="T654" i="23"/>
  <c r="U654" i="23" s="1"/>
  <c r="S654" i="23"/>
  <c r="V653" i="23"/>
  <c r="T653" i="23"/>
  <c r="U653" i="23" s="1"/>
  <c r="X653" i="23" s="1"/>
  <c r="S653" i="23"/>
  <c r="V652" i="23"/>
  <c r="T652" i="23"/>
  <c r="U652" i="23" s="1"/>
  <c r="S652" i="23"/>
  <c r="V651" i="23"/>
  <c r="T651" i="23"/>
  <c r="U651" i="23" s="1"/>
  <c r="S651" i="23"/>
  <c r="V650" i="23"/>
  <c r="T650" i="23"/>
  <c r="U650" i="23" s="1"/>
  <c r="S650" i="23"/>
  <c r="V649" i="23"/>
  <c r="U649" i="23"/>
  <c r="X649" i="23" s="1"/>
  <c r="T649" i="23"/>
  <c r="S649" i="23"/>
  <c r="V648" i="23"/>
  <c r="T648" i="23"/>
  <c r="U648" i="23" s="1"/>
  <c r="S648" i="23"/>
  <c r="V645" i="23"/>
  <c r="T645" i="23"/>
  <c r="U645" i="23" s="1"/>
  <c r="W645" i="23" s="1"/>
  <c r="S645" i="23"/>
  <c r="V644" i="23"/>
  <c r="T644" i="23"/>
  <c r="U644" i="23" s="1"/>
  <c r="S644" i="23"/>
  <c r="V643" i="23"/>
  <c r="T643" i="23"/>
  <c r="U643" i="23" s="1"/>
  <c r="S643" i="23"/>
  <c r="V642" i="23"/>
  <c r="T642" i="23"/>
  <c r="U642" i="23" s="1"/>
  <c r="W642" i="23" s="1"/>
  <c r="S642" i="23"/>
  <c r="V641" i="23"/>
  <c r="T641" i="23"/>
  <c r="U641" i="23" s="1"/>
  <c r="W641" i="23" s="1"/>
  <c r="S641" i="23"/>
  <c r="V640" i="23"/>
  <c r="T640" i="23"/>
  <c r="U640" i="23" s="1"/>
  <c r="S640" i="23"/>
  <c r="V639" i="23"/>
  <c r="T639" i="23"/>
  <c r="U639" i="23" s="1"/>
  <c r="S639" i="23"/>
  <c r="V638" i="23"/>
  <c r="T638" i="23"/>
  <c r="U638" i="23" s="1"/>
  <c r="W638" i="23" s="1"/>
  <c r="S638" i="23"/>
  <c r="V637" i="23"/>
  <c r="T637" i="23"/>
  <c r="U637" i="23" s="1"/>
  <c r="W637" i="23" s="1"/>
  <c r="S637" i="23"/>
  <c r="V636" i="23"/>
  <c r="T636" i="23"/>
  <c r="U636" i="23" s="1"/>
  <c r="S636" i="23"/>
  <c r="V635" i="23"/>
  <c r="T635" i="23"/>
  <c r="U635" i="23" s="1"/>
  <c r="S635" i="23"/>
  <c r="V634" i="23"/>
  <c r="T634" i="23"/>
  <c r="U634" i="23" s="1"/>
  <c r="W634" i="23" s="1"/>
  <c r="S634" i="23"/>
  <c r="V633" i="23"/>
  <c r="T633" i="23"/>
  <c r="U633" i="23" s="1"/>
  <c r="Y633" i="23" s="1"/>
  <c r="S633" i="23"/>
  <c r="V632" i="23"/>
  <c r="T632" i="23"/>
  <c r="U632" i="23" s="1"/>
  <c r="S632" i="23"/>
  <c r="V631" i="23"/>
  <c r="T631" i="23"/>
  <c r="U631" i="23" s="1"/>
  <c r="S631" i="23"/>
  <c r="V630" i="23"/>
  <c r="T630" i="23"/>
  <c r="U630" i="23" s="1"/>
  <c r="W630" i="23" s="1"/>
  <c r="S630" i="23"/>
  <c r="V629" i="23"/>
  <c r="T629" i="23"/>
  <c r="U629" i="23" s="1"/>
  <c r="X629" i="23" s="1"/>
  <c r="S629" i="23"/>
  <c r="V628" i="23"/>
  <c r="T628" i="23"/>
  <c r="U628" i="23" s="1"/>
  <c r="S628" i="23"/>
  <c r="V627" i="23"/>
  <c r="T627" i="23"/>
  <c r="U627" i="23" s="1"/>
  <c r="S627" i="23"/>
  <c r="V626" i="23"/>
  <c r="T626" i="23"/>
  <c r="U626" i="23" s="1"/>
  <c r="W626" i="23" s="1"/>
  <c r="S626" i="23"/>
  <c r="V624" i="23"/>
  <c r="T624" i="23"/>
  <c r="U624" i="23" s="1"/>
  <c r="W624" i="23" s="1"/>
  <c r="S624" i="23"/>
  <c r="V623" i="23"/>
  <c r="T623" i="23"/>
  <c r="U623" i="23" s="1"/>
  <c r="W623" i="23" s="1"/>
  <c r="S623" i="23"/>
  <c r="V622" i="23"/>
  <c r="T622" i="23"/>
  <c r="U622" i="23" s="1"/>
  <c r="S622" i="23"/>
  <c r="V621" i="23"/>
  <c r="T621" i="23"/>
  <c r="U621" i="23" s="1"/>
  <c r="S621" i="23"/>
  <c r="V620" i="23"/>
  <c r="T620" i="23"/>
  <c r="U620" i="23" s="1"/>
  <c r="W620" i="23" s="1"/>
  <c r="S620" i="23"/>
  <c r="V619" i="23"/>
  <c r="T619" i="23"/>
  <c r="U619" i="23" s="1"/>
  <c r="W619" i="23" s="1"/>
  <c r="S619" i="23"/>
  <c r="V618" i="23"/>
  <c r="T618" i="23"/>
  <c r="U618" i="23" s="1"/>
  <c r="S618" i="23"/>
  <c r="V617" i="23"/>
  <c r="T617" i="23"/>
  <c r="U617" i="23" s="1"/>
  <c r="S617" i="23"/>
  <c r="V616" i="23"/>
  <c r="T616" i="23"/>
  <c r="U616" i="23" s="1"/>
  <c r="W616" i="23" s="1"/>
  <c r="S616" i="23"/>
  <c r="V615" i="23"/>
  <c r="T615" i="23"/>
  <c r="U615" i="23" s="1"/>
  <c r="W615" i="23" s="1"/>
  <c r="S615" i="23"/>
  <c r="V614" i="23"/>
  <c r="T614" i="23"/>
  <c r="U614" i="23" s="1"/>
  <c r="S614" i="23"/>
  <c r="V613" i="23"/>
  <c r="T613" i="23"/>
  <c r="U613" i="23" s="1"/>
  <c r="S613" i="23"/>
  <c r="V612" i="23"/>
  <c r="T612" i="23"/>
  <c r="U612" i="23" s="1"/>
  <c r="W612" i="23" s="1"/>
  <c r="S612" i="23"/>
  <c r="V611" i="23"/>
  <c r="T611" i="23"/>
  <c r="U611" i="23" s="1"/>
  <c r="W611" i="23" s="1"/>
  <c r="S611" i="23"/>
  <c r="V610" i="23"/>
  <c r="T610" i="23"/>
  <c r="U610" i="23" s="1"/>
  <c r="S610" i="23"/>
  <c r="V609" i="23"/>
  <c r="T609" i="23"/>
  <c r="U609" i="23" s="1"/>
  <c r="S609" i="23"/>
  <c r="V608" i="23"/>
  <c r="T608" i="23"/>
  <c r="U608" i="23" s="1"/>
  <c r="W608" i="23" s="1"/>
  <c r="S608" i="23"/>
  <c r="V607" i="23"/>
  <c r="T607" i="23"/>
  <c r="U607" i="23" s="1"/>
  <c r="W607" i="23" s="1"/>
  <c r="S607" i="23"/>
  <c r="V606" i="23"/>
  <c r="T606" i="23"/>
  <c r="U606" i="23" s="1"/>
  <c r="S606" i="23"/>
  <c r="V605" i="23"/>
  <c r="T605" i="23"/>
  <c r="U605" i="23" s="1"/>
  <c r="S605" i="23"/>
  <c r="V602" i="23"/>
  <c r="T602" i="23"/>
  <c r="U602" i="23" s="1"/>
  <c r="W602" i="23" s="1"/>
  <c r="S602" i="23"/>
  <c r="V601" i="23"/>
  <c r="T601" i="23"/>
  <c r="U601" i="23" s="1"/>
  <c r="S601" i="23"/>
  <c r="V600" i="23"/>
  <c r="T600" i="23"/>
  <c r="U600" i="23" s="1"/>
  <c r="S600" i="23"/>
  <c r="V599" i="23"/>
  <c r="T599" i="23"/>
  <c r="U599" i="23" s="1"/>
  <c r="W599" i="23" s="1"/>
  <c r="S599" i="23"/>
  <c r="V598" i="23"/>
  <c r="T598" i="23"/>
  <c r="U598" i="23" s="1"/>
  <c r="W598" i="23" s="1"/>
  <c r="S598" i="23"/>
  <c r="V597" i="23"/>
  <c r="T597" i="23"/>
  <c r="U597" i="23" s="1"/>
  <c r="S597" i="23"/>
  <c r="V596" i="23"/>
  <c r="T596" i="23"/>
  <c r="U596" i="23" s="1"/>
  <c r="S596" i="23"/>
  <c r="V595" i="23"/>
  <c r="T595" i="23"/>
  <c r="U595" i="23" s="1"/>
  <c r="W595" i="23" s="1"/>
  <c r="S595" i="23"/>
  <c r="V594" i="23"/>
  <c r="T594" i="23"/>
  <c r="U594" i="23" s="1"/>
  <c r="W594" i="23" s="1"/>
  <c r="S594" i="23"/>
  <c r="V593" i="23"/>
  <c r="T593" i="23"/>
  <c r="U593" i="23" s="1"/>
  <c r="S593" i="23"/>
  <c r="V592" i="23"/>
  <c r="T592" i="23"/>
  <c r="U592" i="23" s="1"/>
  <c r="S592" i="23"/>
  <c r="V591" i="23"/>
  <c r="T591" i="23"/>
  <c r="U591" i="23" s="1"/>
  <c r="W591" i="23" s="1"/>
  <c r="S591" i="23"/>
  <c r="V590" i="23"/>
  <c r="T590" i="23"/>
  <c r="U590" i="23" s="1"/>
  <c r="W590" i="23" s="1"/>
  <c r="S590" i="23"/>
  <c r="V589" i="23"/>
  <c r="T589" i="23"/>
  <c r="U589" i="23" s="1"/>
  <c r="S589" i="23"/>
  <c r="V588" i="23"/>
  <c r="T588" i="23"/>
  <c r="U588" i="23" s="1"/>
  <c r="S588" i="23"/>
  <c r="V587" i="23"/>
  <c r="T587" i="23"/>
  <c r="U587" i="23" s="1"/>
  <c r="W587" i="23" s="1"/>
  <c r="S587" i="23"/>
  <c r="V586" i="23"/>
  <c r="T586" i="23"/>
  <c r="U586" i="23" s="1"/>
  <c r="W586" i="23" s="1"/>
  <c r="S586" i="23"/>
  <c r="V585" i="23"/>
  <c r="T585" i="23"/>
  <c r="U585" i="23" s="1"/>
  <c r="S585" i="23"/>
  <c r="V584" i="23"/>
  <c r="T584" i="23"/>
  <c r="U584" i="23" s="1"/>
  <c r="S584" i="23"/>
  <c r="V583" i="23"/>
  <c r="T583" i="23"/>
  <c r="U583" i="23" s="1"/>
  <c r="W583" i="23" s="1"/>
  <c r="S583" i="23"/>
  <c r="V581" i="23"/>
  <c r="T581" i="23"/>
  <c r="U581" i="23" s="1"/>
  <c r="W581" i="23" s="1"/>
  <c r="S581" i="23"/>
  <c r="V580" i="23"/>
  <c r="T580" i="23"/>
  <c r="U580" i="23" s="1"/>
  <c r="S580" i="23"/>
  <c r="V579" i="23"/>
  <c r="T579" i="23"/>
  <c r="U579" i="23" s="1"/>
  <c r="S579" i="23"/>
  <c r="V578" i="23"/>
  <c r="T578" i="23"/>
  <c r="U578" i="23" s="1"/>
  <c r="W578" i="23" s="1"/>
  <c r="S578" i="23"/>
  <c r="V577" i="23"/>
  <c r="T577" i="23"/>
  <c r="U577" i="23" s="1"/>
  <c r="W577" i="23" s="1"/>
  <c r="S577" i="23"/>
  <c r="V576" i="23"/>
  <c r="T576" i="23"/>
  <c r="U576" i="23" s="1"/>
  <c r="S576" i="23"/>
  <c r="V575" i="23"/>
  <c r="T575" i="23"/>
  <c r="U575" i="23" s="1"/>
  <c r="S575" i="23"/>
  <c r="V574" i="23"/>
  <c r="T574" i="23"/>
  <c r="U574" i="23" s="1"/>
  <c r="W574" i="23" s="1"/>
  <c r="S574" i="23"/>
  <c r="V573" i="23"/>
  <c r="T573" i="23"/>
  <c r="U573" i="23" s="1"/>
  <c r="W573" i="23" s="1"/>
  <c r="S573" i="23"/>
  <c r="V572" i="23"/>
  <c r="T572" i="23"/>
  <c r="U572" i="23" s="1"/>
  <c r="S572" i="23"/>
  <c r="V571" i="23"/>
  <c r="T571" i="23"/>
  <c r="U571" i="23" s="1"/>
  <c r="S571" i="23"/>
  <c r="V570" i="23"/>
  <c r="T570" i="23"/>
  <c r="U570" i="23" s="1"/>
  <c r="W570" i="23" s="1"/>
  <c r="S570" i="23"/>
  <c r="V569" i="23"/>
  <c r="T569" i="23"/>
  <c r="U569" i="23" s="1"/>
  <c r="W569" i="23" s="1"/>
  <c r="S569" i="23"/>
  <c r="V568" i="23"/>
  <c r="T568" i="23"/>
  <c r="U568" i="23" s="1"/>
  <c r="S568" i="23"/>
  <c r="V567" i="23"/>
  <c r="T567" i="23"/>
  <c r="U567" i="23" s="1"/>
  <c r="S567" i="23"/>
  <c r="V566" i="23"/>
  <c r="T566" i="23"/>
  <c r="U566" i="23" s="1"/>
  <c r="W566" i="23" s="1"/>
  <c r="S566" i="23"/>
  <c r="V565" i="23"/>
  <c r="T565" i="23"/>
  <c r="U565" i="23" s="1"/>
  <c r="W565" i="23" s="1"/>
  <c r="S565" i="23"/>
  <c r="V564" i="23"/>
  <c r="T564" i="23"/>
  <c r="U564" i="23" s="1"/>
  <c r="S564" i="23"/>
  <c r="V563" i="23"/>
  <c r="T563" i="23"/>
  <c r="U563" i="23" s="1"/>
  <c r="S563" i="23"/>
  <c r="V562" i="23"/>
  <c r="T562" i="23"/>
  <c r="U562" i="23" s="1"/>
  <c r="W562" i="23" s="1"/>
  <c r="S562" i="23"/>
  <c r="V559" i="23"/>
  <c r="T559" i="23"/>
  <c r="U559" i="23" s="1"/>
  <c r="W559" i="23" s="1"/>
  <c r="S559" i="23"/>
  <c r="V558" i="23"/>
  <c r="T558" i="23"/>
  <c r="U558" i="23" s="1"/>
  <c r="S558" i="23"/>
  <c r="V557" i="23"/>
  <c r="T557" i="23"/>
  <c r="U557" i="23" s="1"/>
  <c r="S557" i="23"/>
  <c r="V556" i="23"/>
  <c r="T556" i="23"/>
  <c r="U556" i="23" s="1"/>
  <c r="W556" i="23" s="1"/>
  <c r="S556" i="23"/>
  <c r="V555" i="23"/>
  <c r="T555" i="23"/>
  <c r="U555" i="23" s="1"/>
  <c r="W555" i="23" s="1"/>
  <c r="S555" i="23"/>
  <c r="V554" i="23"/>
  <c r="T554" i="23"/>
  <c r="U554" i="23" s="1"/>
  <c r="S554" i="23"/>
  <c r="V553" i="23"/>
  <c r="T553" i="23"/>
  <c r="U553" i="23" s="1"/>
  <c r="S553" i="23"/>
  <c r="V552" i="23"/>
  <c r="T552" i="23"/>
  <c r="U552" i="23" s="1"/>
  <c r="W552" i="23" s="1"/>
  <c r="S552" i="23"/>
  <c r="V551" i="23"/>
  <c r="T551" i="23"/>
  <c r="U551" i="23" s="1"/>
  <c r="W551" i="23" s="1"/>
  <c r="S551" i="23"/>
  <c r="V550" i="23"/>
  <c r="T550" i="23"/>
  <c r="U550" i="23" s="1"/>
  <c r="S550" i="23"/>
  <c r="V549" i="23"/>
  <c r="T549" i="23"/>
  <c r="U549" i="23" s="1"/>
  <c r="S549" i="23"/>
  <c r="V548" i="23"/>
  <c r="T548" i="23"/>
  <c r="U548" i="23" s="1"/>
  <c r="W548" i="23" s="1"/>
  <c r="S548" i="23"/>
  <c r="V547" i="23"/>
  <c r="T547" i="23"/>
  <c r="U547" i="23" s="1"/>
  <c r="W547" i="23" s="1"/>
  <c r="S547" i="23"/>
  <c r="V546" i="23"/>
  <c r="T546" i="23"/>
  <c r="U546" i="23" s="1"/>
  <c r="S546" i="23"/>
  <c r="V545" i="23"/>
  <c r="T545" i="23"/>
  <c r="U545" i="23" s="1"/>
  <c r="S545" i="23"/>
  <c r="V544" i="23"/>
  <c r="T544" i="23"/>
  <c r="U544" i="23" s="1"/>
  <c r="S544" i="23"/>
  <c r="V543" i="23"/>
  <c r="U543" i="23"/>
  <c r="W543" i="23" s="1"/>
  <c r="T543" i="23"/>
  <c r="S543" i="23"/>
  <c r="V542" i="23"/>
  <c r="T542" i="23"/>
  <c r="U542" i="23" s="1"/>
  <c r="S542" i="23"/>
  <c r="V541" i="23"/>
  <c r="T541" i="23"/>
  <c r="U541" i="23" s="1"/>
  <c r="S541" i="23"/>
  <c r="V540" i="23"/>
  <c r="T540" i="23"/>
  <c r="U540" i="23" s="1"/>
  <c r="S540" i="23"/>
  <c r="V538" i="23"/>
  <c r="U538" i="23"/>
  <c r="X538" i="23" s="1"/>
  <c r="T538" i="23"/>
  <c r="S538" i="23"/>
  <c r="V537" i="23"/>
  <c r="T537" i="23"/>
  <c r="U537" i="23" s="1"/>
  <c r="S537" i="23"/>
  <c r="V536" i="23"/>
  <c r="T536" i="23"/>
  <c r="U536" i="23" s="1"/>
  <c r="X536" i="23" s="1"/>
  <c r="S536" i="23"/>
  <c r="V535" i="23"/>
  <c r="T535" i="23"/>
  <c r="U535" i="23" s="1"/>
  <c r="S535" i="23"/>
  <c r="V534" i="23"/>
  <c r="T534" i="23"/>
  <c r="U534" i="23" s="1"/>
  <c r="S534" i="23"/>
  <c r="V533" i="23"/>
  <c r="T533" i="23"/>
  <c r="U533" i="23" s="1"/>
  <c r="S533" i="23"/>
  <c r="V532" i="23"/>
  <c r="U532" i="23"/>
  <c r="X532" i="23" s="1"/>
  <c r="T532" i="23"/>
  <c r="S532" i="23"/>
  <c r="V531" i="23"/>
  <c r="T531" i="23"/>
  <c r="U531" i="23" s="1"/>
  <c r="S531" i="23"/>
  <c r="V530" i="23"/>
  <c r="U530" i="23"/>
  <c r="X530" i="23" s="1"/>
  <c r="T530" i="23"/>
  <c r="S530" i="23"/>
  <c r="V529" i="23"/>
  <c r="T529" i="23"/>
  <c r="U529" i="23" s="1"/>
  <c r="S529" i="23"/>
  <c r="V528" i="23"/>
  <c r="T528" i="23"/>
  <c r="U528" i="23" s="1"/>
  <c r="X528" i="23" s="1"/>
  <c r="S528" i="23"/>
  <c r="V527" i="23"/>
  <c r="T527" i="23"/>
  <c r="U527" i="23" s="1"/>
  <c r="S527" i="23"/>
  <c r="V526" i="23"/>
  <c r="T526" i="23"/>
  <c r="U526" i="23" s="1"/>
  <c r="S526" i="23"/>
  <c r="V525" i="23"/>
  <c r="T525" i="23"/>
  <c r="U525" i="23" s="1"/>
  <c r="S525" i="23"/>
  <c r="V524" i="23"/>
  <c r="U524" i="23"/>
  <c r="X524" i="23" s="1"/>
  <c r="T524" i="23"/>
  <c r="S524" i="23"/>
  <c r="V523" i="23"/>
  <c r="T523" i="23"/>
  <c r="U523" i="23" s="1"/>
  <c r="S523" i="23"/>
  <c r="V522" i="23"/>
  <c r="U522" i="23"/>
  <c r="X522" i="23" s="1"/>
  <c r="T522" i="23"/>
  <c r="S522" i="23"/>
  <c r="V521" i="23"/>
  <c r="T521" i="23"/>
  <c r="U521" i="23" s="1"/>
  <c r="S521" i="23"/>
  <c r="V520" i="23"/>
  <c r="T520" i="23"/>
  <c r="U520" i="23" s="1"/>
  <c r="X520" i="23" s="1"/>
  <c r="S520" i="23"/>
  <c r="V519" i="23"/>
  <c r="T519" i="23"/>
  <c r="U519" i="23" s="1"/>
  <c r="S519" i="23"/>
  <c r="V516" i="23"/>
  <c r="U516" i="23"/>
  <c r="W516" i="23" s="1"/>
  <c r="T516" i="23"/>
  <c r="S516" i="23"/>
  <c r="V515" i="23"/>
  <c r="T515" i="23"/>
  <c r="U515" i="23" s="1"/>
  <c r="S515" i="23"/>
  <c r="V514" i="23"/>
  <c r="T514" i="23"/>
  <c r="U514" i="23" s="1"/>
  <c r="S514" i="23"/>
  <c r="V513" i="23"/>
  <c r="U513" i="23"/>
  <c r="W513" i="23" s="1"/>
  <c r="T513" i="23"/>
  <c r="S513" i="23"/>
  <c r="V512" i="23"/>
  <c r="U512" i="23"/>
  <c r="X512" i="23" s="1"/>
  <c r="T512" i="23"/>
  <c r="S512" i="23"/>
  <c r="V511" i="23"/>
  <c r="T511" i="23"/>
  <c r="U511" i="23" s="1"/>
  <c r="S511" i="23"/>
  <c r="V510" i="23"/>
  <c r="T510" i="23"/>
  <c r="U510" i="23" s="1"/>
  <c r="S510" i="23"/>
  <c r="V509" i="23"/>
  <c r="U509" i="23"/>
  <c r="W509" i="23" s="1"/>
  <c r="T509" i="23"/>
  <c r="S509" i="23"/>
  <c r="V508" i="23"/>
  <c r="U508" i="23"/>
  <c r="X508" i="23" s="1"/>
  <c r="T508" i="23"/>
  <c r="S508" i="23"/>
  <c r="V507" i="23"/>
  <c r="T507" i="23"/>
  <c r="U507" i="23" s="1"/>
  <c r="S507" i="23"/>
  <c r="V506" i="23"/>
  <c r="T506" i="23"/>
  <c r="U506" i="23" s="1"/>
  <c r="S506" i="23"/>
  <c r="V505" i="23"/>
  <c r="U505" i="23"/>
  <c r="W505" i="23" s="1"/>
  <c r="T505" i="23"/>
  <c r="S505" i="23"/>
  <c r="V504" i="23"/>
  <c r="U504" i="23"/>
  <c r="X504" i="23" s="1"/>
  <c r="T504" i="23"/>
  <c r="S504" i="23"/>
  <c r="V503" i="23"/>
  <c r="T503" i="23"/>
  <c r="U503" i="23" s="1"/>
  <c r="S503" i="23"/>
  <c r="V502" i="23"/>
  <c r="T502" i="23"/>
  <c r="U502" i="23" s="1"/>
  <c r="S502" i="23"/>
  <c r="V501" i="23"/>
  <c r="U501" i="23"/>
  <c r="W501" i="23" s="1"/>
  <c r="T501" i="23"/>
  <c r="S501" i="23"/>
  <c r="V500" i="23"/>
  <c r="U500" i="23"/>
  <c r="X500" i="23" s="1"/>
  <c r="T500" i="23"/>
  <c r="S500" i="23"/>
  <c r="V499" i="23"/>
  <c r="T499" i="23"/>
  <c r="U499" i="23" s="1"/>
  <c r="S499" i="23"/>
  <c r="V498" i="23"/>
  <c r="T498" i="23"/>
  <c r="U498" i="23" s="1"/>
  <c r="S498" i="23"/>
  <c r="V497" i="23"/>
  <c r="U497" i="23"/>
  <c r="W497" i="23" s="1"/>
  <c r="T497" i="23"/>
  <c r="S497" i="23"/>
  <c r="V495" i="23"/>
  <c r="U495" i="23"/>
  <c r="W495" i="23" s="1"/>
  <c r="T495" i="23"/>
  <c r="S495" i="23"/>
  <c r="V494" i="23"/>
  <c r="T494" i="23"/>
  <c r="U494" i="23" s="1"/>
  <c r="S494" i="23"/>
  <c r="V493" i="23"/>
  <c r="T493" i="23"/>
  <c r="U493" i="23" s="1"/>
  <c r="X493" i="23" s="1"/>
  <c r="S493" i="23"/>
  <c r="V492" i="23"/>
  <c r="T492" i="23"/>
  <c r="U492" i="23" s="1"/>
  <c r="S492" i="23"/>
  <c r="V491" i="23"/>
  <c r="U491" i="23"/>
  <c r="W491" i="23" s="1"/>
  <c r="T491" i="23"/>
  <c r="S491" i="23"/>
  <c r="V490" i="23"/>
  <c r="T490" i="23"/>
  <c r="U490" i="23" s="1"/>
  <c r="S490" i="23"/>
  <c r="V489" i="23"/>
  <c r="T489" i="23"/>
  <c r="U489" i="23" s="1"/>
  <c r="X489" i="23" s="1"/>
  <c r="S489" i="23"/>
  <c r="V488" i="23"/>
  <c r="T488" i="23"/>
  <c r="U488" i="23" s="1"/>
  <c r="S488" i="23"/>
  <c r="V487" i="23"/>
  <c r="U487" i="23"/>
  <c r="W487" i="23" s="1"/>
  <c r="T487" i="23"/>
  <c r="S487" i="23"/>
  <c r="V486" i="23"/>
  <c r="T486" i="23"/>
  <c r="U486" i="23" s="1"/>
  <c r="S486" i="23"/>
  <c r="V485" i="23"/>
  <c r="T485" i="23"/>
  <c r="U485" i="23" s="1"/>
  <c r="X485" i="23" s="1"/>
  <c r="S485" i="23"/>
  <c r="V484" i="23"/>
  <c r="T484" i="23"/>
  <c r="U484" i="23" s="1"/>
  <c r="S484" i="23"/>
  <c r="V483" i="23"/>
  <c r="U483" i="23"/>
  <c r="W483" i="23" s="1"/>
  <c r="T483" i="23"/>
  <c r="S483" i="23"/>
  <c r="V482" i="23"/>
  <c r="T482" i="23"/>
  <c r="U482" i="23" s="1"/>
  <c r="S482" i="23"/>
  <c r="W481" i="23"/>
  <c r="V481" i="23"/>
  <c r="U481" i="23"/>
  <c r="X481" i="23" s="1"/>
  <c r="T481" i="23"/>
  <c r="S481" i="23"/>
  <c r="V480" i="23"/>
  <c r="T480" i="23"/>
  <c r="U480" i="23" s="1"/>
  <c r="S480" i="23"/>
  <c r="V479" i="23"/>
  <c r="T479" i="23"/>
  <c r="U479" i="23" s="1"/>
  <c r="W479" i="23" s="1"/>
  <c r="S479" i="23"/>
  <c r="V478" i="23"/>
  <c r="T478" i="23"/>
  <c r="U478" i="23" s="1"/>
  <c r="S478" i="23"/>
  <c r="V477" i="23"/>
  <c r="T477" i="23"/>
  <c r="U477" i="23" s="1"/>
  <c r="S477" i="23"/>
  <c r="V476" i="23"/>
  <c r="T476" i="23"/>
  <c r="U476" i="23" s="1"/>
  <c r="S476" i="23"/>
  <c r="V473" i="23"/>
  <c r="U473" i="23"/>
  <c r="W473" i="23" s="1"/>
  <c r="T473" i="23"/>
  <c r="S473" i="23"/>
  <c r="V472" i="23"/>
  <c r="T472" i="23"/>
  <c r="U472" i="23" s="1"/>
  <c r="S472" i="23"/>
  <c r="V471" i="23"/>
  <c r="T471" i="23"/>
  <c r="U471" i="23" s="1"/>
  <c r="S471" i="23"/>
  <c r="V470" i="23"/>
  <c r="U470" i="23"/>
  <c r="W470" i="23" s="1"/>
  <c r="T470" i="23"/>
  <c r="S470" i="23"/>
  <c r="V469" i="23"/>
  <c r="U469" i="23"/>
  <c r="W469" i="23" s="1"/>
  <c r="T469" i="23"/>
  <c r="S469" i="23"/>
  <c r="V468" i="23"/>
  <c r="T468" i="23"/>
  <c r="U468" i="23" s="1"/>
  <c r="S468" i="23"/>
  <c r="V467" i="23"/>
  <c r="T467" i="23"/>
  <c r="U467" i="23" s="1"/>
  <c r="S467" i="23"/>
  <c r="V466" i="23"/>
  <c r="U466" i="23"/>
  <c r="W466" i="23" s="1"/>
  <c r="T466" i="23"/>
  <c r="S466" i="23"/>
  <c r="V465" i="23"/>
  <c r="U465" i="23"/>
  <c r="W465" i="23" s="1"/>
  <c r="T465" i="23"/>
  <c r="S465" i="23"/>
  <c r="V464" i="23"/>
  <c r="T464" i="23"/>
  <c r="U464" i="23" s="1"/>
  <c r="S464" i="23"/>
  <c r="V463" i="23"/>
  <c r="T463" i="23"/>
  <c r="U463" i="23" s="1"/>
  <c r="S463" i="23"/>
  <c r="V462" i="23"/>
  <c r="U462" i="23"/>
  <c r="W462" i="23" s="1"/>
  <c r="T462" i="23"/>
  <c r="S462" i="23"/>
  <c r="V461" i="23"/>
  <c r="U461" i="23"/>
  <c r="X461" i="23" s="1"/>
  <c r="T461" i="23"/>
  <c r="S461" i="23"/>
  <c r="V460" i="23"/>
  <c r="T460" i="23"/>
  <c r="U460" i="23" s="1"/>
  <c r="S460" i="23"/>
  <c r="V459" i="23"/>
  <c r="T459" i="23"/>
  <c r="U459" i="23" s="1"/>
  <c r="S459" i="23"/>
  <c r="V458" i="23"/>
  <c r="U458" i="23"/>
  <c r="W458" i="23" s="1"/>
  <c r="T458" i="23"/>
  <c r="S458" i="23"/>
  <c r="V457" i="23"/>
  <c r="U457" i="23"/>
  <c r="W457" i="23" s="1"/>
  <c r="T457" i="23"/>
  <c r="S457" i="23"/>
  <c r="V456" i="23"/>
  <c r="T456" i="23"/>
  <c r="U456" i="23" s="1"/>
  <c r="S456" i="23"/>
  <c r="V455" i="23"/>
  <c r="T455" i="23"/>
  <c r="U455" i="23" s="1"/>
  <c r="S455" i="23"/>
  <c r="V454" i="23"/>
  <c r="U454" i="23"/>
  <c r="W454" i="23" s="1"/>
  <c r="T454" i="23"/>
  <c r="S454" i="23"/>
  <c r="V452" i="23"/>
  <c r="U452" i="23"/>
  <c r="Y452" i="23" s="1"/>
  <c r="T452" i="23"/>
  <c r="S452" i="23"/>
  <c r="V451" i="23"/>
  <c r="T451" i="23"/>
  <c r="U451" i="23" s="1"/>
  <c r="S451" i="23"/>
  <c r="V450" i="23"/>
  <c r="T450" i="23"/>
  <c r="U450" i="23" s="1"/>
  <c r="S450" i="23"/>
  <c r="V449" i="23"/>
  <c r="U449" i="23"/>
  <c r="W449" i="23" s="1"/>
  <c r="T449" i="23"/>
  <c r="S449" i="23"/>
  <c r="V448" i="23"/>
  <c r="U448" i="23"/>
  <c r="X448" i="23" s="1"/>
  <c r="T448" i="23"/>
  <c r="S448" i="23"/>
  <c r="V447" i="23"/>
  <c r="T447" i="23"/>
  <c r="U447" i="23" s="1"/>
  <c r="S447" i="23"/>
  <c r="V446" i="23"/>
  <c r="T446" i="23"/>
  <c r="U446" i="23" s="1"/>
  <c r="S446" i="23"/>
  <c r="V445" i="23"/>
  <c r="U445" i="23"/>
  <c r="W445" i="23" s="1"/>
  <c r="T445" i="23"/>
  <c r="S445" i="23"/>
  <c r="V444" i="23"/>
  <c r="U444" i="23"/>
  <c r="X444" i="23" s="1"/>
  <c r="T444" i="23"/>
  <c r="S444" i="23"/>
  <c r="V443" i="23"/>
  <c r="T443" i="23"/>
  <c r="U443" i="23" s="1"/>
  <c r="S443" i="23"/>
  <c r="V442" i="23"/>
  <c r="T442" i="23"/>
  <c r="U442" i="23" s="1"/>
  <c r="S442" i="23"/>
  <c r="V441" i="23"/>
  <c r="U441" i="23"/>
  <c r="W441" i="23" s="1"/>
  <c r="T441" i="23"/>
  <c r="S441" i="23"/>
  <c r="V440" i="23"/>
  <c r="U440" i="23"/>
  <c r="X440" i="23" s="1"/>
  <c r="T440" i="23"/>
  <c r="S440" i="23"/>
  <c r="V439" i="23"/>
  <c r="T439" i="23"/>
  <c r="U439" i="23" s="1"/>
  <c r="S439" i="23"/>
  <c r="V438" i="23"/>
  <c r="T438" i="23"/>
  <c r="U438" i="23" s="1"/>
  <c r="S438" i="23"/>
  <c r="V437" i="23"/>
  <c r="U437" i="23"/>
  <c r="W437" i="23" s="1"/>
  <c r="T437" i="23"/>
  <c r="S437" i="23"/>
  <c r="V436" i="23"/>
  <c r="U436" i="23"/>
  <c r="Y436" i="23" s="1"/>
  <c r="T436" i="23"/>
  <c r="S436" i="23"/>
  <c r="V435" i="23"/>
  <c r="T435" i="23"/>
  <c r="U435" i="23" s="1"/>
  <c r="S435" i="23"/>
  <c r="V434" i="23"/>
  <c r="T434" i="23"/>
  <c r="U434" i="23" s="1"/>
  <c r="S434" i="23"/>
  <c r="V433" i="23"/>
  <c r="U433" i="23"/>
  <c r="T433" i="23"/>
  <c r="S433" i="23"/>
  <c r="V430" i="23"/>
  <c r="T430" i="23"/>
  <c r="U430" i="23" s="1"/>
  <c r="S430" i="23"/>
  <c r="V429" i="23"/>
  <c r="T429" i="23"/>
  <c r="U429" i="23" s="1"/>
  <c r="S429" i="23"/>
  <c r="V428" i="23"/>
  <c r="U428" i="23"/>
  <c r="X428" i="23" s="1"/>
  <c r="T428" i="23"/>
  <c r="S428" i="23"/>
  <c r="V427" i="23"/>
  <c r="T427" i="23"/>
  <c r="U427" i="23" s="1"/>
  <c r="S427" i="23"/>
  <c r="V426" i="23"/>
  <c r="U426" i="23"/>
  <c r="X426" i="23" s="1"/>
  <c r="T426" i="23"/>
  <c r="S426" i="23"/>
  <c r="V425" i="23"/>
  <c r="T425" i="23"/>
  <c r="U425" i="23" s="1"/>
  <c r="S425" i="23"/>
  <c r="V424" i="23"/>
  <c r="T424" i="23"/>
  <c r="U424" i="23" s="1"/>
  <c r="X424" i="23" s="1"/>
  <c r="S424" i="23"/>
  <c r="V423" i="23"/>
  <c r="T423" i="23"/>
  <c r="U423" i="23" s="1"/>
  <c r="S423" i="23"/>
  <c r="V422" i="23"/>
  <c r="T422" i="23"/>
  <c r="U422" i="23" s="1"/>
  <c r="S422" i="23"/>
  <c r="V421" i="23"/>
  <c r="T421" i="23"/>
  <c r="U421" i="23" s="1"/>
  <c r="S421" i="23"/>
  <c r="V420" i="23"/>
  <c r="U420" i="23"/>
  <c r="X420" i="23" s="1"/>
  <c r="T420" i="23"/>
  <c r="S420" i="23"/>
  <c r="V419" i="23"/>
  <c r="T419" i="23"/>
  <c r="U419" i="23" s="1"/>
  <c r="S419" i="23"/>
  <c r="V418" i="23"/>
  <c r="U418" i="23"/>
  <c r="X418" i="23" s="1"/>
  <c r="T418" i="23"/>
  <c r="S418" i="23"/>
  <c r="V417" i="23"/>
  <c r="T417" i="23"/>
  <c r="U417" i="23" s="1"/>
  <c r="S417" i="23"/>
  <c r="V416" i="23"/>
  <c r="T416" i="23"/>
  <c r="U416" i="23" s="1"/>
  <c r="X416" i="23" s="1"/>
  <c r="S416" i="23"/>
  <c r="V415" i="23"/>
  <c r="T415" i="23"/>
  <c r="U415" i="23" s="1"/>
  <c r="S415" i="23"/>
  <c r="V414" i="23"/>
  <c r="T414" i="23"/>
  <c r="U414" i="23" s="1"/>
  <c r="S414" i="23"/>
  <c r="V413" i="23"/>
  <c r="T413" i="23"/>
  <c r="U413" i="23" s="1"/>
  <c r="S413" i="23"/>
  <c r="V412" i="23"/>
  <c r="U412" i="23"/>
  <c r="X412" i="23" s="1"/>
  <c r="T412" i="23"/>
  <c r="S412" i="23"/>
  <c r="V411" i="23"/>
  <c r="T411" i="23"/>
  <c r="U411" i="23" s="1"/>
  <c r="S411" i="23"/>
  <c r="V409" i="23"/>
  <c r="T409" i="23"/>
  <c r="U409" i="23" s="1"/>
  <c r="W409" i="23" s="1"/>
  <c r="S409" i="23"/>
  <c r="V408" i="23"/>
  <c r="T408" i="23"/>
  <c r="U408" i="23" s="1"/>
  <c r="S408" i="23"/>
  <c r="V407" i="23"/>
  <c r="T407" i="23"/>
  <c r="U407" i="23" s="1"/>
  <c r="S407" i="23"/>
  <c r="V406" i="23"/>
  <c r="T406" i="23"/>
  <c r="U406" i="23" s="1"/>
  <c r="S406" i="23"/>
  <c r="V405" i="23"/>
  <c r="U405" i="23"/>
  <c r="W405" i="23" s="1"/>
  <c r="T405" i="23"/>
  <c r="S405" i="23"/>
  <c r="V404" i="23"/>
  <c r="T404" i="23"/>
  <c r="U404" i="23" s="1"/>
  <c r="S404" i="23"/>
  <c r="V403" i="23"/>
  <c r="U403" i="23"/>
  <c r="X403" i="23" s="1"/>
  <c r="T403" i="23"/>
  <c r="S403" i="23"/>
  <c r="V402" i="23"/>
  <c r="T402" i="23"/>
  <c r="U402" i="23" s="1"/>
  <c r="S402" i="23"/>
  <c r="V401" i="23"/>
  <c r="T401" i="23"/>
  <c r="U401" i="23" s="1"/>
  <c r="W401" i="23" s="1"/>
  <c r="S401" i="23"/>
  <c r="V400" i="23"/>
  <c r="T400" i="23"/>
  <c r="U400" i="23" s="1"/>
  <c r="S400" i="23"/>
  <c r="V399" i="23"/>
  <c r="T399" i="23"/>
  <c r="U399" i="23" s="1"/>
  <c r="S399" i="23"/>
  <c r="V398" i="23"/>
  <c r="T398" i="23"/>
  <c r="U398" i="23" s="1"/>
  <c r="S398" i="23"/>
  <c r="V397" i="23"/>
  <c r="U397" i="23"/>
  <c r="W397" i="23" s="1"/>
  <c r="T397" i="23"/>
  <c r="S397" i="23"/>
  <c r="V396" i="23"/>
  <c r="T396" i="23"/>
  <c r="U396" i="23" s="1"/>
  <c r="S396" i="23"/>
  <c r="V395" i="23"/>
  <c r="U395" i="23"/>
  <c r="X395" i="23" s="1"/>
  <c r="T395" i="23"/>
  <c r="S395" i="23"/>
  <c r="V394" i="23"/>
  <c r="T394" i="23"/>
  <c r="U394" i="23" s="1"/>
  <c r="S394" i="23"/>
  <c r="V393" i="23"/>
  <c r="T393" i="23"/>
  <c r="U393" i="23" s="1"/>
  <c r="W393" i="23" s="1"/>
  <c r="S393" i="23"/>
  <c r="V392" i="23"/>
  <c r="T392" i="23"/>
  <c r="U392" i="23" s="1"/>
  <c r="S392" i="23"/>
  <c r="V391" i="23"/>
  <c r="T391" i="23"/>
  <c r="U391" i="23" s="1"/>
  <c r="S391" i="23"/>
  <c r="V390" i="23"/>
  <c r="T390" i="23"/>
  <c r="U390" i="23" s="1"/>
  <c r="S390" i="23"/>
  <c r="V387" i="23"/>
  <c r="T387" i="23"/>
  <c r="U387" i="23" s="1"/>
  <c r="S387" i="23"/>
  <c r="V386" i="23"/>
  <c r="T386" i="23"/>
  <c r="U386" i="23" s="1"/>
  <c r="S386" i="23"/>
  <c r="V385" i="23"/>
  <c r="U385" i="23"/>
  <c r="X385" i="23" s="1"/>
  <c r="T385" i="23"/>
  <c r="S385" i="23"/>
  <c r="V384" i="23"/>
  <c r="T384" i="23"/>
  <c r="U384" i="23" s="1"/>
  <c r="S384" i="23"/>
  <c r="V383" i="23"/>
  <c r="U383" i="23"/>
  <c r="X383" i="23" s="1"/>
  <c r="T383" i="23"/>
  <c r="S383" i="23"/>
  <c r="V382" i="23"/>
  <c r="T382" i="23"/>
  <c r="U382" i="23" s="1"/>
  <c r="S382" i="23"/>
  <c r="V381" i="23"/>
  <c r="T381" i="23"/>
  <c r="U381" i="23" s="1"/>
  <c r="X381" i="23" s="1"/>
  <c r="S381" i="23"/>
  <c r="V380" i="23"/>
  <c r="T380" i="23"/>
  <c r="U380" i="23" s="1"/>
  <c r="S380" i="23"/>
  <c r="V379" i="23"/>
  <c r="T379" i="23"/>
  <c r="U379" i="23" s="1"/>
  <c r="S379" i="23"/>
  <c r="V378" i="23"/>
  <c r="T378" i="23"/>
  <c r="U378" i="23" s="1"/>
  <c r="S378" i="23"/>
  <c r="V377" i="23"/>
  <c r="U377" i="23"/>
  <c r="X377" i="23" s="1"/>
  <c r="T377" i="23"/>
  <c r="S377" i="23"/>
  <c r="V376" i="23"/>
  <c r="T376" i="23"/>
  <c r="U376" i="23" s="1"/>
  <c r="S376" i="23"/>
  <c r="V375" i="23"/>
  <c r="U375" i="23"/>
  <c r="X375" i="23" s="1"/>
  <c r="T375" i="23"/>
  <c r="S375" i="23"/>
  <c r="V374" i="23"/>
  <c r="T374" i="23"/>
  <c r="U374" i="23" s="1"/>
  <c r="S374" i="23"/>
  <c r="V373" i="23"/>
  <c r="T373" i="23"/>
  <c r="U373" i="23" s="1"/>
  <c r="X373" i="23" s="1"/>
  <c r="S373" i="23"/>
  <c r="V372" i="23"/>
  <c r="T372" i="23"/>
  <c r="U372" i="23" s="1"/>
  <c r="S372" i="23"/>
  <c r="V371" i="23"/>
  <c r="T371" i="23"/>
  <c r="U371" i="23" s="1"/>
  <c r="S371" i="23"/>
  <c r="V370" i="23"/>
  <c r="T370" i="23"/>
  <c r="U370" i="23" s="1"/>
  <c r="S370" i="23"/>
  <c r="V369" i="23"/>
  <c r="U369" i="23"/>
  <c r="X369" i="23" s="1"/>
  <c r="T369" i="23"/>
  <c r="S369" i="23"/>
  <c r="V368" i="23"/>
  <c r="T368" i="23"/>
  <c r="U368" i="23" s="1"/>
  <c r="S368" i="23"/>
  <c r="V366" i="23"/>
  <c r="T366" i="23"/>
  <c r="U366" i="23" s="1"/>
  <c r="Y366" i="23" s="1"/>
  <c r="S366" i="23"/>
  <c r="V365" i="23"/>
  <c r="T365" i="23"/>
  <c r="U365" i="23" s="1"/>
  <c r="S365" i="23"/>
  <c r="V364" i="23"/>
  <c r="T364" i="23"/>
  <c r="U364" i="23" s="1"/>
  <c r="S364" i="23"/>
  <c r="V363" i="23"/>
  <c r="T363" i="23"/>
  <c r="U363" i="23" s="1"/>
  <c r="W363" i="23" s="1"/>
  <c r="S363" i="23"/>
  <c r="V362" i="23"/>
  <c r="T362" i="23"/>
  <c r="U362" i="23" s="1"/>
  <c r="Y362" i="23" s="1"/>
  <c r="S362" i="23"/>
  <c r="V361" i="23"/>
  <c r="T361" i="23"/>
  <c r="U361" i="23" s="1"/>
  <c r="S361" i="23"/>
  <c r="V360" i="23"/>
  <c r="T360" i="23"/>
  <c r="U360" i="23" s="1"/>
  <c r="S360" i="23"/>
  <c r="V359" i="23"/>
  <c r="T359" i="23"/>
  <c r="U359" i="23" s="1"/>
  <c r="W359" i="23" s="1"/>
  <c r="S359" i="23"/>
  <c r="V358" i="23"/>
  <c r="T358" i="23"/>
  <c r="U358" i="23" s="1"/>
  <c r="Y358" i="23" s="1"/>
  <c r="S358" i="23"/>
  <c r="V357" i="23"/>
  <c r="T357" i="23"/>
  <c r="U357" i="23" s="1"/>
  <c r="S357" i="23"/>
  <c r="V356" i="23"/>
  <c r="T356" i="23"/>
  <c r="U356" i="23" s="1"/>
  <c r="S356" i="23"/>
  <c r="V355" i="23"/>
  <c r="T355" i="23"/>
  <c r="U355" i="23" s="1"/>
  <c r="W355" i="23" s="1"/>
  <c r="S355" i="23"/>
  <c r="V354" i="23"/>
  <c r="T354" i="23"/>
  <c r="U354" i="23" s="1"/>
  <c r="Y354" i="23" s="1"/>
  <c r="S354" i="23"/>
  <c r="V353" i="23"/>
  <c r="T353" i="23"/>
  <c r="U353" i="23" s="1"/>
  <c r="S353" i="23"/>
  <c r="V352" i="23"/>
  <c r="T352" i="23"/>
  <c r="U352" i="23" s="1"/>
  <c r="S352" i="23"/>
  <c r="V351" i="23"/>
  <c r="T351" i="23"/>
  <c r="U351" i="23" s="1"/>
  <c r="W351" i="23" s="1"/>
  <c r="S351" i="23"/>
  <c r="V350" i="23"/>
  <c r="T350" i="23"/>
  <c r="U350" i="23" s="1"/>
  <c r="X350" i="23" s="1"/>
  <c r="S350" i="23"/>
  <c r="V349" i="23"/>
  <c r="T349" i="23"/>
  <c r="U349" i="23" s="1"/>
  <c r="S349" i="23"/>
  <c r="V348" i="23"/>
  <c r="T348" i="23"/>
  <c r="U348" i="23" s="1"/>
  <c r="S348" i="23"/>
  <c r="V347" i="23"/>
  <c r="T347" i="23"/>
  <c r="U347" i="23" s="1"/>
  <c r="W347" i="23" s="1"/>
  <c r="S347" i="23"/>
  <c r="V344" i="23"/>
  <c r="T344" i="23"/>
  <c r="U344" i="23" s="1"/>
  <c r="W344" i="23" s="1"/>
  <c r="S344" i="23"/>
  <c r="V343" i="23"/>
  <c r="T343" i="23"/>
  <c r="U343" i="23" s="1"/>
  <c r="S343" i="23"/>
  <c r="V342" i="23"/>
  <c r="T342" i="23"/>
  <c r="U342" i="23" s="1"/>
  <c r="S342" i="23"/>
  <c r="V341" i="23"/>
  <c r="T341" i="23"/>
  <c r="U341" i="23" s="1"/>
  <c r="W341" i="23" s="1"/>
  <c r="S341" i="23"/>
  <c r="V340" i="23"/>
  <c r="T340" i="23"/>
  <c r="U340" i="23" s="1"/>
  <c r="W340" i="23" s="1"/>
  <c r="S340" i="23"/>
  <c r="V339" i="23"/>
  <c r="T339" i="23"/>
  <c r="U339" i="23" s="1"/>
  <c r="S339" i="23"/>
  <c r="V338" i="23"/>
  <c r="T338" i="23"/>
  <c r="U338" i="23" s="1"/>
  <c r="S338" i="23"/>
  <c r="V337" i="23"/>
  <c r="T337" i="23"/>
  <c r="U337" i="23" s="1"/>
  <c r="S337" i="23"/>
  <c r="V336" i="23"/>
  <c r="U336" i="23"/>
  <c r="W336" i="23" s="1"/>
  <c r="T336" i="23"/>
  <c r="S336" i="23"/>
  <c r="V335" i="23"/>
  <c r="T335" i="23"/>
  <c r="U335" i="23" s="1"/>
  <c r="S335" i="23"/>
  <c r="V334" i="23"/>
  <c r="T334" i="23"/>
  <c r="U334" i="23" s="1"/>
  <c r="S334" i="23"/>
  <c r="V333" i="23"/>
  <c r="T333" i="23"/>
  <c r="U333" i="23" s="1"/>
  <c r="S333" i="23"/>
  <c r="V332" i="23"/>
  <c r="T332" i="23"/>
  <c r="U332" i="23" s="1"/>
  <c r="W332" i="23" s="1"/>
  <c r="S332" i="23"/>
  <c r="V331" i="23"/>
  <c r="T331" i="23"/>
  <c r="U331" i="23" s="1"/>
  <c r="S331" i="23"/>
  <c r="V330" i="23"/>
  <c r="T330" i="23"/>
  <c r="U330" i="23" s="1"/>
  <c r="S330" i="23"/>
  <c r="V329" i="23"/>
  <c r="T329" i="23"/>
  <c r="U329" i="23" s="1"/>
  <c r="S329" i="23"/>
  <c r="V328" i="23"/>
  <c r="T328" i="23"/>
  <c r="U328" i="23" s="1"/>
  <c r="W328" i="23" s="1"/>
  <c r="S328" i="23"/>
  <c r="V327" i="23"/>
  <c r="T327" i="23"/>
  <c r="U327" i="23" s="1"/>
  <c r="S327" i="23"/>
  <c r="V326" i="23"/>
  <c r="S326" i="23"/>
  <c r="T326" i="23" s="1"/>
  <c r="U326" i="23" s="1"/>
  <c r="V325" i="23"/>
  <c r="S325" i="23"/>
  <c r="T325" i="23" s="1"/>
  <c r="U325" i="23" s="1"/>
  <c r="V323" i="23"/>
  <c r="U323" i="23"/>
  <c r="W323" i="23" s="1"/>
  <c r="T323" i="23"/>
  <c r="S323" i="23"/>
  <c r="V322" i="23"/>
  <c r="T322" i="23"/>
  <c r="U322" i="23" s="1"/>
  <c r="S322" i="23"/>
  <c r="V321" i="23"/>
  <c r="T321" i="23"/>
  <c r="U321" i="23" s="1"/>
  <c r="X321" i="23" s="1"/>
  <c r="S321" i="23"/>
  <c r="V320" i="23"/>
  <c r="T320" i="23"/>
  <c r="U320" i="23" s="1"/>
  <c r="S320" i="23"/>
  <c r="V319" i="23"/>
  <c r="T319" i="23"/>
  <c r="U319" i="23" s="1"/>
  <c r="S319" i="23"/>
  <c r="V318" i="23"/>
  <c r="T318" i="23"/>
  <c r="U318" i="23" s="1"/>
  <c r="S318" i="23"/>
  <c r="V317" i="23"/>
  <c r="U317" i="23"/>
  <c r="X317" i="23" s="1"/>
  <c r="T317" i="23"/>
  <c r="S317" i="23"/>
  <c r="V316" i="23"/>
  <c r="T316" i="23"/>
  <c r="U316" i="23" s="1"/>
  <c r="S316" i="23"/>
  <c r="V315" i="23"/>
  <c r="U315" i="23"/>
  <c r="X315" i="23" s="1"/>
  <c r="T315" i="23"/>
  <c r="S315" i="23"/>
  <c r="V314" i="23"/>
  <c r="T314" i="23"/>
  <c r="U314" i="23" s="1"/>
  <c r="S314" i="23"/>
  <c r="V313" i="23"/>
  <c r="T313" i="23"/>
  <c r="U313" i="23" s="1"/>
  <c r="X313" i="23" s="1"/>
  <c r="S313" i="23"/>
  <c r="V312" i="23"/>
  <c r="T312" i="23"/>
  <c r="U312" i="23" s="1"/>
  <c r="S312" i="23"/>
  <c r="V311" i="23"/>
  <c r="T311" i="23"/>
  <c r="U311" i="23" s="1"/>
  <c r="S311" i="23"/>
  <c r="V310" i="23"/>
  <c r="T310" i="23"/>
  <c r="U310" i="23" s="1"/>
  <c r="S310" i="23"/>
  <c r="V309" i="23"/>
  <c r="U309" i="23"/>
  <c r="X309" i="23" s="1"/>
  <c r="T309" i="23"/>
  <c r="S309" i="23"/>
  <c r="V308" i="23"/>
  <c r="T308" i="23"/>
  <c r="U308" i="23" s="1"/>
  <c r="S308" i="23"/>
  <c r="V307" i="23"/>
  <c r="U307" i="23"/>
  <c r="X307" i="23" s="1"/>
  <c r="T307" i="23"/>
  <c r="S307" i="23"/>
  <c r="V306" i="23"/>
  <c r="T306" i="23"/>
  <c r="U306" i="23" s="1"/>
  <c r="S306" i="23"/>
  <c r="V305" i="23"/>
  <c r="S305" i="23"/>
  <c r="T305" i="23" s="1"/>
  <c r="U305" i="23" s="1"/>
  <c r="X305" i="23" s="1"/>
  <c r="V304" i="23"/>
  <c r="T304" i="23"/>
  <c r="U304" i="23" s="1"/>
  <c r="S304" i="23"/>
  <c r="V301" i="23"/>
  <c r="T301" i="23"/>
  <c r="U301" i="23" s="1"/>
  <c r="S301" i="23"/>
  <c r="V300" i="23"/>
  <c r="T300" i="23"/>
  <c r="U300" i="23" s="1"/>
  <c r="S300" i="23"/>
  <c r="V299" i="23"/>
  <c r="U299" i="23"/>
  <c r="X299" i="23" s="1"/>
  <c r="T299" i="23"/>
  <c r="S299" i="23"/>
  <c r="V298" i="23"/>
  <c r="T298" i="23"/>
  <c r="U298" i="23" s="1"/>
  <c r="S298" i="23"/>
  <c r="V297" i="23"/>
  <c r="U297" i="23"/>
  <c r="X297" i="23" s="1"/>
  <c r="T297" i="23"/>
  <c r="S297" i="23"/>
  <c r="V296" i="23"/>
  <c r="T296" i="23"/>
  <c r="U296" i="23" s="1"/>
  <c r="S296" i="23"/>
  <c r="V295" i="23"/>
  <c r="T295" i="23"/>
  <c r="U295" i="23" s="1"/>
  <c r="X295" i="23" s="1"/>
  <c r="S295" i="23"/>
  <c r="V294" i="23"/>
  <c r="T294" i="23"/>
  <c r="U294" i="23" s="1"/>
  <c r="S294" i="23"/>
  <c r="V293" i="23"/>
  <c r="T293" i="23"/>
  <c r="U293" i="23" s="1"/>
  <c r="S293" i="23"/>
  <c r="V292" i="23"/>
  <c r="T292" i="23"/>
  <c r="U292" i="23" s="1"/>
  <c r="S292" i="23"/>
  <c r="V291" i="23"/>
  <c r="U291" i="23"/>
  <c r="X291" i="23" s="1"/>
  <c r="T291" i="23"/>
  <c r="S291" i="23"/>
  <c r="V290" i="23"/>
  <c r="T290" i="23"/>
  <c r="U290" i="23" s="1"/>
  <c r="S290" i="23"/>
  <c r="V289" i="23"/>
  <c r="T289" i="23"/>
  <c r="U289" i="23" s="1"/>
  <c r="S289" i="23"/>
  <c r="V288" i="23"/>
  <c r="T288" i="23"/>
  <c r="U288" i="23" s="1"/>
  <c r="S288" i="23"/>
  <c r="V287" i="23"/>
  <c r="T287" i="23"/>
  <c r="U287" i="23" s="1"/>
  <c r="X287" i="23" s="1"/>
  <c r="S287" i="23"/>
  <c r="V286" i="23"/>
  <c r="T286" i="23"/>
  <c r="U286" i="23" s="1"/>
  <c r="S286" i="23"/>
  <c r="V285" i="23"/>
  <c r="T285" i="23"/>
  <c r="U285" i="23" s="1"/>
  <c r="S285" i="23"/>
  <c r="V284" i="23"/>
  <c r="S284" i="23"/>
  <c r="T284" i="23" s="1"/>
  <c r="U284" i="23" s="1"/>
  <c r="V283" i="23"/>
  <c r="S283" i="23"/>
  <c r="T283" i="23" s="1"/>
  <c r="U283" i="23" s="1"/>
  <c r="X283" i="23" s="1"/>
  <c r="V282" i="23"/>
  <c r="T282" i="23"/>
  <c r="U282" i="23" s="1"/>
  <c r="S282" i="23"/>
  <c r="V280" i="23"/>
  <c r="T280" i="23"/>
  <c r="U280" i="23" s="1"/>
  <c r="W280" i="23" s="1"/>
  <c r="S280" i="23"/>
  <c r="V279" i="23"/>
  <c r="T279" i="23"/>
  <c r="U279" i="23" s="1"/>
  <c r="S279" i="23"/>
  <c r="V278" i="23"/>
  <c r="T278" i="23"/>
  <c r="U278" i="23" s="1"/>
  <c r="S278" i="23"/>
  <c r="V277" i="23"/>
  <c r="T277" i="23"/>
  <c r="U277" i="23" s="1"/>
  <c r="S277" i="23"/>
  <c r="V276" i="23"/>
  <c r="U276" i="23"/>
  <c r="W276" i="23" s="1"/>
  <c r="T276" i="23"/>
  <c r="S276" i="23"/>
  <c r="V275" i="23"/>
  <c r="T275" i="23"/>
  <c r="U275" i="23" s="1"/>
  <c r="S275" i="23"/>
  <c r="V274" i="23"/>
  <c r="U274" i="23"/>
  <c r="X274" i="23" s="1"/>
  <c r="T274" i="23"/>
  <c r="S274" i="23"/>
  <c r="V273" i="23"/>
  <c r="T273" i="23"/>
  <c r="U273" i="23" s="1"/>
  <c r="S273" i="23"/>
  <c r="V272" i="23"/>
  <c r="T272" i="23"/>
  <c r="U272" i="23" s="1"/>
  <c r="W272" i="23" s="1"/>
  <c r="S272" i="23"/>
  <c r="V271" i="23"/>
  <c r="T271" i="23"/>
  <c r="U271" i="23" s="1"/>
  <c r="S271" i="23"/>
  <c r="V270" i="23"/>
  <c r="T270" i="23"/>
  <c r="U270" i="23" s="1"/>
  <c r="S270" i="23"/>
  <c r="V269" i="23"/>
  <c r="T269" i="23"/>
  <c r="U269" i="23" s="1"/>
  <c r="S269" i="23"/>
  <c r="V268" i="23"/>
  <c r="U268" i="23"/>
  <c r="W268" i="23" s="1"/>
  <c r="T268" i="23"/>
  <c r="S268" i="23"/>
  <c r="V267" i="23"/>
  <c r="T267" i="23"/>
  <c r="U267" i="23" s="1"/>
  <c r="S267" i="23"/>
  <c r="V266" i="23"/>
  <c r="T266" i="23"/>
  <c r="U266" i="23" s="1"/>
  <c r="X266" i="23" s="1"/>
  <c r="S266" i="23"/>
  <c r="V265" i="23"/>
  <c r="T265" i="23"/>
  <c r="U265" i="23" s="1"/>
  <c r="S265" i="23"/>
  <c r="V264" i="23"/>
  <c r="S264" i="23"/>
  <c r="T264" i="23" s="1"/>
  <c r="U264" i="23" s="1"/>
  <c r="W264" i="23" s="1"/>
  <c r="V263" i="23"/>
  <c r="S263" i="23"/>
  <c r="T263" i="23" s="1"/>
  <c r="U263" i="23" s="1"/>
  <c r="V262" i="23"/>
  <c r="T262" i="23"/>
  <c r="U262" i="23" s="1"/>
  <c r="S262" i="23"/>
  <c r="V261" i="23"/>
  <c r="T261" i="23"/>
  <c r="U261" i="23" s="1"/>
  <c r="S261" i="23"/>
  <c r="V258" i="23"/>
  <c r="T258" i="23"/>
  <c r="U258" i="23" s="1"/>
  <c r="Y258" i="23" s="1"/>
  <c r="S258" i="23"/>
  <c r="V257" i="23"/>
  <c r="T257" i="23"/>
  <c r="U257" i="23" s="1"/>
  <c r="S257" i="23"/>
  <c r="V256" i="23"/>
  <c r="T256" i="23"/>
  <c r="U256" i="23" s="1"/>
  <c r="S256" i="23"/>
  <c r="V255" i="23"/>
  <c r="T255" i="23"/>
  <c r="U255" i="23" s="1"/>
  <c r="W255" i="23" s="1"/>
  <c r="S255" i="23"/>
  <c r="V254" i="23"/>
  <c r="T254" i="23"/>
  <c r="U254" i="23" s="1"/>
  <c r="Y254" i="23" s="1"/>
  <c r="S254" i="23"/>
  <c r="V253" i="23"/>
  <c r="T253" i="23"/>
  <c r="U253" i="23" s="1"/>
  <c r="S253" i="23"/>
  <c r="V252" i="23"/>
  <c r="T252" i="23"/>
  <c r="U252" i="23" s="1"/>
  <c r="S252" i="23"/>
  <c r="V251" i="23"/>
  <c r="T251" i="23"/>
  <c r="U251" i="23" s="1"/>
  <c r="W251" i="23" s="1"/>
  <c r="S251" i="23"/>
  <c r="V250" i="23"/>
  <c r="T250" i="23"/>
  <c r="U250" i="23" s="1"/>
  <c r="W250" i="23" s="1"/>
  <c r="S250" i="23"/>
  <c r="V249" i="23"/>
  <c r="T249" i="23"/>
  <c r="U249" i="23" s="1"/>
  <c r="S249" i="23"/>
  <c r="V248" i="23"/>
  <c r="T248" i="23"/>
  <c r="U248" i="23" s="1"/>
  <c r="S248" i="23"/>
  <c r="V247" i="23"/>
  <c r="T247" i="23"/>
  <c r="U247" i="23" s="1"/>
  <c r="W247" i="23" s="1"/>
  <c r="S247" i="23"/>
  <c r="V246" i="23"/>
  <c r="T246" i="23"/>
  <c r="U246" i="23" s="1"/>
  <c r="W246" i="23" s="1"/>
  <c r="S246" i="23"/>
  <c r="V245" i="23"/>
  <c r="T245" i="23"/>
  <c r="U245" i="23" s="1"/>
  <c r="S245" i="23"/>
  <c r="V244" i="23"/>
  <c r="T244" i="23"/>
  <c r="U244" i="23" s="1"/>
  <c r="S244" i="23"/>
  <c r="V243" i="23"/>
  <c r="T243" i="23"/>
  <c r="U243" i="23" s="1"/>
  <c r="W243" i="23" s="1"/>
  <c r="S243" i="23"/>
  <c r="V242" i="23"/>
  <c r="S242" i="23"/>
  <c r="T242" i="23" s="1"/>
  <c r="U242" i="23" s="1"/>
  <c r="W242" i="23" s="1"/>
  <c r="V241" i="23"/>
  <c r="S241" i="23"/>
  <c r="T241" i="23" s="1"/>
  <c r="U241" i="23" s="1"/>
  <c r="V240" i="23"/>
  <c r="T240" i="23"/>
  <c r="U240" i="23" s="1"/>
  <c r="S240" i="23"/>
  <c r="V239" i="23"/>
  <c r="T239" i="23"/>
  <c r="U239" i="23" s="1"/>
  <c r="S239" i="23"/>
  <c r="W237" i="23"/>
  <c r="V237" i="23"/>
  <c r="U237" i="23"/>
  <c r="X237" i="23" s="1"/>
  <c r="T237" i="23"/>
  <c r="S237" i="23"/>
  <c r="V236" i="23"/>
  <c r="T236" i="23"/>
  <c r="U236" i="23" s="1"/>
  <c r="S236" i="23"/>
  <c r="V235" i="23"/>
  <c r="T235" i="23"/>
  <c r="U235" i="23" s="1"/>
  <c r="X235" i="23" s="1"/>
  <c r="S235" i="23"/>
  <c r="V234" i="23"/>
  <c r="T234" i="23"/>
  <c r="U234" i="23" s="1"/>
  <c r="S234" i="23"/>
  <c r="V233" i="23"/>
  <c r="T233" i="23"/>
  <c r="U233" i="23" s="1"/>
  <c r="S233" i="23"/>
  <c r="V232" i="23"/>
  <c r="T232" i="23"/>
  <c r="U232" i="23" s="1"/>
  <c r="S232" i="23"/>
  <c r="V231" i="23"/>
  <c r="U231" i="23"/>
  <c r="X231" i="23" s="1"/>
  <c r="T231" i="23"/>
  <c r="S231" i="23"/>
  <c r="V230" i="23"/>
  <c r="T230" i="23"/>
  <c r="U230" i="23" s="1"/>
  <c r="S230" i="23"/>
  <c r="W229" i="23"/>
  <c r="V229" i="23"/>
  <c r="U229" i="23"/>
  <c r="X229" i="23" s="1"/>
  <c r="T229" i="23"/>
  <c r="S229" i="23"/>
  <c r="V228" i="23"/>
  <c r="T228" i="23"/>
  <c r="U228" i="23" s="1"/>
  <c r="S228" i="23"/>
  <c r="V227" i="23"/>
  <c r="T227" i="23"/>
  <c r="U227" i="23" s="1"/>
  <c r="X227" i="23" s="1"/>
  <c r="S227" i="23"/>
  <c r="V226" i="23"/>
  <c r="T226" i="23"/>
  <c r="U226" i="23" s="1"/>
  <c r="S226" i="23"/>
  <c r="V225" i="23"/>
  <c r="U225" i="23"/>
  <c r="X225" i="23" s="1"/>
  <c r="T225" i="23"/>
  <c r="S225" i="23"/>
  <c r="V224" i="23"/>
  <c r="T224" i="23"/>
  <c r="U224" i="23" s="1"/>
  <c r="S224" i="23"/>
  <c r="V223" i="23"/>
  <c r="S223" i="23"/>
  <c r="T223" i="23" s="1"/>
  <c r="U223" i="23" s="1"/>
  <c r="X223" i="23" s="1"/>
  <c r="V222" i="23"/>
  <c r="T222" i="23"/>
  <c r="U222" i="23" s="1"/>
  <c r="S222" i="23"/>
  <c r="V221" i="23"/>
  <c r="U221" i="23"/>
  <c r="X221" i="23" s="1"/>
  <c r="T221" i="23"/>
  <c r="S221" i="23"/>
  <c r="V220" i="23"/>
  <c r="T220" i="23"/>
  <c r="U220" i="23" s="1"/>
  <c r="S220" i="23"/>
  <c r="V219" i="23"/>
  <c r="T219" i="23"/>
  <c r="U219" i="23" s="1"/>
  <c r="X219" i="23" s="1"/>
  <c r="S219" i="23"/>
  <c r="V218" i="23"/>
  <c r="T218" i="23"/>
  <c r="U218" i="23" s="1"/>
  <c r="S218" i="23"/>
  <c r="V215" i="23"/>
  <c r="T215" i="23"/>
  <c r="U215" i="23" s="1"/>
  <c r="S215" i="23"/>
  <c r="V214" i="23"/>
  <c r="T214" i="23"/>
  <c r="U214" i="23" s="1"/>
  <c r="S214" i="23"/>
  <c r="V213" i="23"/>
  <c r="U213" i="23"/>
  <c r="X213" i="23" s="1"/>
  <c r="T213" i="23"/>
  <c r="S213" i="23"/>
  <c r="V212" i="23"/>
  <c r="T212" i="23"/>
  <c r="U212" i="23" s="1"/>
  <c r="S212" i="23"/>
  <c r="V211" i="23"/>
  <c r="U211" i="23"/>
  <c r="X211" i="23" s="1"/>
  <c r="T211" i="23"/>
  <c r="S211" i="23"/>
  <c r="V210" i="23"/>
  <c r="T210" i="23"/>
  <c r="U210" i="23" s="1"/>
  <c r="S210" i="23"/>
  <c r="V209" i="23"/>
  <c r="T209" i="23"/>
  <c r="U209" i="23" s="1"/>
  <c r="X209" i="23" s="1"/>
  <c r="S209" i="23"/>
  <c r="V208" i="23"/>
  <c r="T208" i="23"/>
  <c r="U208" i="23" s="1"/>
  <c r="S208" i="23"/>
  <c r="V207" i="23"/>
  <c r="T207" i="23"/>
  <c r="U207" i="23" s="1"/>
  <c r="S207" i="23"/>
  <c r="V206" i="23"/>
  <c r="T206" i="23"/>
  <c r="U206" i="23" s="1"/>
  <c r="S206" i="23"/>
  <c r="V205" i="23"/>
  <c r="U205" i="23"/>
  <c r="X205" i="23" s="1"/>
  <c r="T205" i="23"/>
  <c r="S205" i="23"/>
  <c r="V204" i="23"/>
  <c r="T204" i="23"/>
  <c r="U204" i="23" s="1"/>
  <c r="S204" i="23"/>
  <c r="V203" i="23"/>
  <c r="S203" i="23"/>
  <c r="T203" i="23" s="1"/>
  <c r="U203" i="23" s="1"/>
  <c r="V202" i="23"/>
  <c r="T202" i="23"/>
  <c r="U202" i="23" s="1"/>
  <c r="S202" i="23"/>
  <c r="V201" i="23"/>
  <c r="T201" i="23"/>
  <c r="U201" i="23" s="1"/>
  <c r="X201" i="23" s="1"/>
  <c r="S201" i="23"/>
  <c r="V200" i="23"/>
  <c r="T200" i="23"/>
  <c r="U200" i="23" s="1"/>
  <c r="S200" i="23"/>
  <c r="V199" i="23"/>
  <c r="S199" i="23"/>
  <c r="T199" i="23" s="1"/>
  <c r="U199" i="23" s="1"/>
  <c r="X199" i="23" s="1"/>
  <c r="V198" i="23"/>
  <c r="S198" i="23"/>
  <c r="T198" i="23" s="1"/>
  <c r="U198" i="23" s="1"/>
  <c r="V197" i="23"/>
  <c r="T197" i="23"/>
  <c r="U197" i="23" s="1"/>
  <c r="X197" i="23" s="1"/>
  <c r="S197" i="23"/>
  <c r="V196" i="23"/>
  <c r="S196" i="23"/>
  <c r="T196" i="23" s="1"/>
  <c r="U196" i="23" s="1"/>
  <c r="V194" i="23"/>
  <c r="T194" i="23"/>
  <c r="U194" i="23" s="1"/>
  <c r="W194" i="23" s="1"/>
  <c r="S194" i="23"/>
  <c r="V193" i="23"/>
  <c r="T193" i="23"/>
  <c r="U193" i="23" s="1"/>
  <c r="S193" i="23"/>
  <c r="V192" i="23"/>
  <c r="T192" i="23"/>
  <c r="U192" i="23" s="1"/>
  <c r="S192" i="23"/>
  <c r="V191" i="23"/>
  <c r="T191" i="23"/>
  <c r="U191" i="23" s="1"/>
  <c r="W191" i="23" s="1"/>
  <c r="S191" i="23"/>
  <c r="V190" i="23"/>
  <c r="T190" i="23"/>
  <c r="U190" i="23" s="1"/>
  <c r="W190" i="23" s="1"/>
  <c r="S190" i="23"/>
  <c r="V189" i="23"/>
  <c r="T189" i="23"/>
  <c r="U189" i="23" s="1"/>
  <c r="S189" i="23"/>
  <c r="V188" i="23"/>
  <c r="T188" i="23"/>
  <c r="U188" i="23" s="1"/>
  <c r="S188" i="23"/>
  <c r="V187" i="23"/>
  <c r="T187" i="23"/>
  <c r="U187" i="23" s="1"/>
  <c r="W187" i="23" s="1"/>
  <c r="S187" i="23"/>
  <c r="V186" i="23"/>
  <c r="T186" i="23"/>
  <c r="U186" i="23" s="1"/>
  <c r="Y186" i="23" s="1"/>
  <c r="S186" i="23"/>
  <c r="V185" i="23"/>
  <c r="T185" i="23"/>
  <c r="U185" i="23" s="1"/>
  <c r="S185" i="23"/>
  <c r="V184" i="23"/>
  <c r="T184" i="23"/>
  <c r="U184" i="23" s="1"/>
  <c r="S184" i="23"/>
  <c r="V183" i="23"/>
  <c r="T183" i="23"/>
  <c r="U183" i="23" s="1"/>
  <c r="W183" i="23" s="1"/>
  <c r="S183" i="23"/>
  <c r="V182" i="23"/>
  <c r="T182" i="23"/>
  <c r="U182" i="23" s="1"/>
  <c r="W182" i="23" s="1"/>
  <c r="S182" i="23"/>
  <c r="V181" i="23"/>
  <c r="T181" i="23"/>
  <c r="U181" i="23" s="1"/>
  <c r="S181" i="23"/>
  <c r="V180" i="23"/>
  <c r="T180" i="23"/>
  <c r="U180" i="23" s="1"/>
  <c r="S180" i="23"/>
  <c r="V179" i="23"/>
  <c r="T179" i="23"/>
  <c r="U179" i="23" s="1"/>
  <c r="W179" i="23" s="1"/>
  <c r="S179" i="23"/>
  <c r="V178" i="23"/>
  <c r="T178" i="23"/>
  <c r="U178" i="23" s="1"/>
  <c r="W178" i="23" s="1"/>
  <c r="S178" i="23"/>
  <c r="V177" i="23"/>
  <c r="T177" i="23"/>
  <c r="U177" i="23" s="1"/>
  <c r="S177" i="23"/>
  <c r="V176" i="23"/>
  <c r="T176" i="23"/>
  <c r="U176" i="23" s="1"/>
  <c r="S176" i="23"/>
  <c r="V175" i="23"/>
  <c r="T175" i="23"/>
  <c r="U175" i="23" s="1"/>
  <c r="S175" i="23"/>
  <c r="V172" i="23"/>
  <c r="U172" i="23"/>
  <c r="W172" i="23" s="1"/>
  <c r="T172" i="23"/>
  <c r="S172" i="23"/>
  <c r="V171" i="23"/>
  <c r="T171" i="23"/>
  <c r="U171" i="23" s="1"/>
  <c r="S171" i="23"/>
  <c r="V170" i="23"/>
  <c r="U170" i="23"/>
  <c r="X170" i="23" s="1"/>
  <c r="T170" i="23"/>
  <c r="S170" i="23"/>
  <c r="V169" i="23"/>
  <c r="T169" i="23"/>
  <c r="U169" i="23" s="1"/>
  <c r="S169" i="23"/>
  <c r="V168" i="23"/>
  <c r="T168" i="23"/>
  <c r="U168" i="23" s="1"/>
  <c r="W168" i="23" s="1"/>
  <c r="S168" i="23"/>
  <c r="V167" i="23"/>
  <c r="S167" i="23"/>
  <c r="T167" i="23" s="1"/>
  <c r="U167" i="23" s="1"/>
  <c r="V166" i="23"/>
  <c r="T166" i="23"/>
  <c r="U166" i="23" s="1"/>
  <c r="S166" i="23"/>
  <c r="V165" i="23"/>
  <c r="S165" i="23"/>
  <c r="T165" i="23" s="1"/>
  <c r="U165" i="23" s="1"/>
  <c r="V164" i="23"/>
  <c r="S164" i="23"/>
  <c r="T164" i="23" s="1"/>
  <c r="U164" i="23" s="1"/>
  <c r="W164" i="23" s="1"/>
  <c r="V163" i="23"/>
  <c r="S163" i="23"/>
  <c r="T163" i="23" s="1"/>
  <c r="U163" i="23" s="1"/>
  <c r="V162" i="23"/>
  <c r="T162" i="23"/>
  <c r="U162" i="23" s="1"/>
  <c r="S162" i="23"/>
  <c r="V161" i="23"/>
  <c r="S161" i="23"/>
  <c r="T161" i="23" s="1"/>
  <c r="U161" i="23" s="1"/>
  <c r="V160" i="23"/>
  <c r="S160" i="23"/>
  <c r="T160" i="23" s="1"/>
  <c r="U160" i="23" s="1"/>
  <c r="V159" i="23"/>
  <c r="T159" i="23"/>
  <c r="U159" i="23" s="1"/>
  <c r="S159" i="23"/>
  <c r="V158" i="23"/>
  <c r="T158" i="23"/>
  <c r="U158" i="23" s="1"/>
  <c r="S158" i="23"/>
  <c r="V157" i="23"/>
  <c r="S157" i="23"/>
  <c r="T157" i="23" s="1"/>
  <c r="U157" i="23" s="1"/>
  <c r="V156" i="23"/>
  <c r="T156" i="23"/>
  <c r="U156" i="23" s="1"/>
  <c r="S156" i="23"/>
  <c r="V155" i="23"/>
  <c r="T155" i="23"/>
  <c r="U155" i="23" s="1"/>
  <c r="S155" i="23"/>
  <c r="V154" i="23"/>
  <c r="S154" i="23"/>
  <c r="T154" i="23" s="1"/>
  <c r="U154" i="23" s="1"/>
  <c r="X154" i="23" s="1"/>
  <c r="V153" i="23"/>
  <c r="T153" i="23"/>
  <c r="U153" i="23" s="1"/>
  <c r="S153" i="23"/>
  <c r="V151" i="23"/>
  <c r="U151" i="23"/>
  <c r="Y151" i="23" s="1"/>
  <c r="T151" i="23"/>
  <c r="S151" i="23"/>
  <c r="V150" i="23"/>
  <c r="T150" i="23"/>
  <c r="U150" i="23" s="1"/>
  <c r="S150" i="23"/>
  <c r="V149" i="23"/>
  <c r="T149" i="23"/>
  <c r="U149" i="23" s="1"/>
  <c r="S149" i="23"/>
  <c r="V148" i="23"/>
  <c r="U148" i="23"/>
  <c r="W148" i="23" s="1"/>
  <c r="T148" i="23"/>
  <c r="S148" i="23"/>
  <c r="V147" i="23"/>
  <c r="U147" i="23"/>
  <c r="W147" i="23" s="1"/>
  <c r="T147" i="23"/>
  <c r="S147" i="23"/>
  <c r="V146" i="23"/>
  <c r="T146" i="23"/>
  <c r="U146" i="23" s="1"/>
  <c r="S146" i="23"/>
  <c r="V145" i="23"/>
  <c r="T145" i="23"/>
  <c r="U145" i="23" s="1"/>
  <c r="S145" i="23"/>
  <c r="V144" i="23"/>
  <c r="T144" i="23"/>
  <c r="U144" i="23" s="1"/>
  <c r="S144" i="23"/>
  <c r="V143" i="23"/>
  <c r="S143" i="23"/>
  <c r="T143" i="23" s="1"/>
  <c r="U143" i="23" s="1"/>
  <c r="V142" i="23"/>
  <c r="T142" i="23"/>
  <c r="U142" i="23" s="1"/>
  <c r="S142" i="23"/>
  <c r="V141" i="23"/>
  <c r="T141" i="23"/>
  <c r="U141" i="23" s="1"/>
  <c r="S141" i="23"/>
  <c r="V140" i="23"/>
  <c r="T140" i="23"/>
  <c r="U140" i="23" s="1"/>
  <c r="S140" i="23"/>
  <c r="V139" i="23"/>
  <c r="T139" i="23"/>
  <c r="U139" i="23" s="1"/>
  <c r="S139" i="23"/>
  <c r="V138" i="23"/>
  <c r="S138" i="23"/>
  <c r="T138" i="23" s="1"/>
  <c r="U138" i="23" s="1"/>
  <c r="V137" i="23"/>
  <c r="T137" i="23"/>
  <c r="U137" i="23" s="1"/>
  <c r="S137" i="23"/>
  <c r="V136" i="23"/>
  <c r="T136" i="23"/>
  <c r="U136" i="23" s="1"/>
  <c r="S136" i="23"/>
  <c r="V135" i="23"/>
  <c r="T135" i="23"/>
  <c r="U135" i="23" s="1"/>
  <c r="Y135" i="23" s="1"/>
  <c r="S135" i="23"/>
  <c r="V134" i="23"/>
  <c r="S134" i="23"/>
  <c r="T134" i="23" s="1"/>
  <c r="U134" i="23" s="1"/>
  <c r="V133" i="23"/>
  <c r="S133" i="23"/>
  <c r="T133" i="23" s="1"/>
  <c r="U133" i="23" s="1"/>
  <c r="V132" i="23"/>
  <c r="S132" i="23"/>
  <c r="T132" i="23" s="1"/>
  <c r="U132" i="23" s="1"/>
  <c r="P173" i="23"/>
  <c r="N173" i="23"/>
  <c r="I173" i="23"/>
  <c r="G172" i="23"/>
  <c r="F172" i="23"/>
  <c r="G171" i="23"/>
  <c r="F171" i="23"/>
  <c r="G170" i="23"/>
  <c r="F170" i="23"/>
  <c r="G169" i="23"/>
  <c r="F169" i="23"/>
  <c r="G168" i="23"/>
  <c r="F168" i="23"/>
  <c r="P152" i="23"/>
  <c r="N152" i="23"/>
  <c r="I152" i="23"/>
  <c r="G151" i="23"/>
  <c r="F151" i="23"/>
  <c r="G150" i="23"/>
  <c r="F150" i="23"/>
  <c r="G149" i="23"/>
  <c r="F149" i="23"/>
  <c r="G148" i="23"/>
  <c r="F148" i="23"/>
  <c r="G147" i="23"/>
  <c r="F147" i="23"/>
  <c r="G146" i="23"/>
  <c r="F146" i="23"/>
  <c r="G145" i="23"/>
  <c r="F145" i="23"/>
  <c r="F143" i="23"/>
  <c r="V129" i="23"/>
  <c r="T129" i="23"/>
  <c r="U129" i="23" s="1"/>
  <c r="W129" i="23" s="1"/>
  <c r="S129" i="23"/>
  <c r="V128" i="23"/>
  <c r="T128" i="23"/>
  <c r="U128" i="23" s="1"/>
  <c r="S128" i="23"/>
  <c r="V127" i="23"/>
  <c r="T127" i="23"/>
  <c r="U127" i="23" s="1"/>
  <c r="S127" i="23"/>
  <c r="V126" i="23"/>
  <c r="T126" i="23"/>
  <c r="U126" i="23" s="1"/>
  <c r="W126" i="23" s="1"/>
  <c r="S126" i="23"/>
  <c r="V125" i="23"/>
  <c r="T125" i="23"/>
  <c r="U125" i="23" s="1"/>
  <c r="W125" i="23" s="1"/>
  <c r="S125" i="23"/>
  <c r="V124" i="23"/>
  <c r="T124" i="23"/>
  <c r="U124" i="23" s="1"/>
  <c r="S124" i="23"/>
  <c r="V123" i="23"/>
  <c r="T123" i="23"/>
  <c r="U123" i="23" s="1"/>
  <c r="S123" i="23"/>
  <c r="V122" i="23"/>
  <c r="T122" i="23"/>
  <c r="U122" i="23" s="1"/>
  <c r="W122" i="23" s="1"/>
  <c r="S122" i="23"/>
  <c r="V121" i="23"/>
  <c r="T121" i="23"/>
  <c r="U121" i="23" s="1"/>
  <c r="X121" i="23" s="1"/>
  <c r="S121" i="23"/>
  <c r="V120" i="23"/>
  <c r="T120" i="23"/>
  <c r="U120" i="23" s="1"/>
  <c r="S120" i="23"/>
  <c r="V119" i="23"/>
  <c r="T119" i="23"/>
  <c r="U119" i="23" s="1"/>
  <c r="S119" i="23"/>
  <c r="V118" i="23"/>
  <c r="T118" i="23"/>
  <c r="U118" i="23" s="1"/>
  <c r="W118" i="23" s="1"/>
  <c r="S118" i="23"/>
  <c r="V117" i="23"/>
  <c r="T117" i="23"/>
  <c r="U117" i="23" s="1"/>
  <c r="X117" i="23" s="1"/>
  <c r="S117" i="23"/>
  <c r="V116" i="23"/>
  <c r="T116" i="23"/>
  <c r="U116" i="23" s="1"/>
  <c r="S116" i="23"/>
  <c r="V115" i="23"/>
  <c r="T115" i="23"/>
  <c r="U115" i="23" s="1"/>
  <c r="S115" i="23"/>
  <c r="V114" i="23"/>
  <c r="T114" i="23"/>
  <c r="U114" i="23" s="1"/>
  <c r="W114" i="23" s="1"/>
  <c r="S114" i="23"/>
  <c r="V113" i="23"/>
  <c r="T113" i="23"/>
  <c r="U113" i="23" s="1"/>
  <c r="W113" i="23" s="1"/>
  <c r="S113" i="23"/>
  <c r="V112" i="23"/>
  <c r="T112" i="23"/>
  <c r="U112" i="23" s="1"/>
  <c r="S112" i="23"/>
  <c r="V111" i="23"/>
  <c r="T111" i="23"/>
  <c r="U111" i="23" s="1"/>
  <c r="S111" i="23"/>
  <c r="V110" i="23"/>
  <c r="T110" i="23"/>
  <c r="U110" i="23" s="1"/>
  <c r="S110" i="23"/>
  <c r="V108" i="23"/>
  <c r="T108" i="23"/>
  <c r="U108" i="23" s="1"/>
  <c r="S108" i="23"/>
  <c r="V107" i="23"/>
  <c r="T107" i="23"/>
  <c r="U107" i="23" s="1"/>
  <c r="S107" i="23"/>
  <c r="V106" i="23"/>
  <c r="U106" i="23"/>
  <c r="X106" i="23" s="1"/>
  <c r="T106" i="23"/>
  <c r="S106" i="23"/>
  <c r="V105" i="23"/>
  <c r="T105" i="23"/>
  <c r="U105" i="23" s="1"/>
  <c r="S105" i="23"/>
  <c r="W104" i="23"/>
  <c r="V104" i="23"/>
  <c r="U104" i="23"/>
  <c r="X104" i="23" s="1"/>
  <c r="T104" i="23"/>
  <c r="S104" i="23"/>
  <c r="V103" i="23"/>
  <c r="T103" i="23"/>
  <c r="U103" i="23" s="1"/>
  <c r="S103" i="23"/>
  <c r="V102" i="23"/>
  <c r="T102" i="23"/>
  <c r="U102" i="23" s="1"/>
  <c r="X102" i="23" s="1"/>
  <c r="S102" i="23"/>
  <c r="V101" i="23"/>
  <c r="T101" i="23"/>
  <c r="U101" i="23" s="1"/>
  <c r="S101" i="23"/>
  <c r="V100" i="23"/>
  <c r="S100" i="23"/>
  <c r="T100" i="23" s="1"/>
  <c r="U100" i="23" s="1"/>
  <c r="V99" i="23"/>
  <c r="S99" i="23"/>
  <c r="T99" i="23" s="1"/>
  <c r="U99" i="23" s="1"/>
  <c r="V98" i="23"/>
  <c r="S98" i="23"/>
  <c r="T98" i="23" s="1"/>
  <c r="U98" i="23" s="1"/>
  <c r="X98" i="23" s="1"/>
  <c r="V97" i="23"/>
  <c r="T97" i="23"/>
  <c r="U97" i="23" s="1"/>
  <c r="S97" i="23"/>
  <c r="V96" i="23"/>
  <c r="T96" i="23"/>
  <c r="U96" i="23" s="1"/>
  <c r="X96" i="23" s="1"/>
  <c r="S96" i="23"/>
  <c r="V95" i="23"/>
  <c r="T95" i="23"/>
  <c r="U95" i="23" s="1"/>
  <c r="S95" i="23"/>
  <c r="V94" i="23"/>
  <c r="S94" i="23"/>
  <c r="T94" i="23" s="1"/>
  <c r="U94" i="23" s="1"/>
  <c r="X94" i="23" s="1"/>
  <c r="V93" i="23"/>
  <c r="T93" i="23"/>
  <c r="U93" i="23" s="1"/>
  <c r="S93" i="23"/>
  <c r="V92" i="23"/>
  <c r="S92" i="23"/>
  <c r="T92" i="23" s="1"/>
  <c r="U92" i="23" s="1"/>
  <c r="V91" i="23"/>
  <c r="T91" i="23"/>
  <c r="U91" i="23" s="1"/>
  <c r="S91" i="23"/>
  <c r="V90" i="23"/>
  <c r="S90" i="23"/>
  <c r="T90" i="23" s="1"/>
  <c r="U90" i="23" s="1"/>
  <c r="X90" i="23" s="1"/>
  <c r="V89" i="23"/>
  <c r="T89" i="23"/>
  <c r="U89" i="23" s="1"/>
  <c r="S89" i="23"/>
  <c r="V86" i="23"/>
  <c r="T86" i="23"/>
  <c r="U86" i="23" s="1"/>
  <c r="W86" i="23" s="1"/>
  <c r="S86" i="23"/>
  <c r="V85" i="23"/>
  <c r="T85" i="23"/>
  <c r="U85" i="23" s="1"/>
  <c r="S85" i="23"/>
  <c r="V84" i="23"/>
  <c r="T84" i="23"/>
  <c r="U84" i="23" s="1"/>
  <c r="S84" i="23"/>
  <c r="V83" i="23"/>
  <c r="T83" i="23"/>
  <c r="U83" i="23" s="1"/>
  <c r="W83" i="23" s="1"/>
  <c r="S83" i="23"/>
  <c r="V82" i="23"/>
  <c r="T82" i="23"/>
  <c r="U82" i="23" s="1"/>
  <c r="W82" i="23" s="1"/>
  <c r="S82" i="23"/>
  <c r="V81" i="23"/>
  <c r="T81" i="23"/>
  <c r="U81" i="23" s="1"/>
  <c r="S81" i="23"/>
  <c r="V80" i="23"/>
  <c r="T80" i="23"/>
  <c r="U80" i="23" s="1"/>
  <c r="S80" i="23"/>
  <c r="V79" i="23"/>
  <c r="T79" i="23"/>
  <c r="U79" i="23" s="1"/>
  <c r="W79" i="23" s="1"/>
  <c r="S79" i="23"/>
  <c r="V78" i="23"/>
  <c r="T78" i="23"/>
  <c r="U78" i="23" s="1"/>
  <c r="W78" i="23" s="1"/>
  <c r="S78" i="23"/>
  <c r="V77" i="23"/>
  <c r="T77" i="23"/>
  <c r="U77" i="23" s="1"/>
  <c r="S77" i="23"/>
  <c r="V76" i="23"/>
  <c r="T76" i="23"/>
  <c r="U76" i="23" s="1"/>
  <c r="S76" i="23"/>
  <c r="V75" i="23"/>
  <c r="T75" i="23"/>
  <c r="U75" i="23" s="1"/>
  <c r="W75" i="23" s="1"/>
  <c r="S75" i="23"/>
  <c r="V74" i="23"/>
  <c r="T74" i="23"/>
  <c r="U74" i="23" s="1"/>
  <c r="W74" i="23" s="1"/>
  <c r="S74" i="23"/>
  <c r="V73" i="23"/>
  <c r="T73" i="23"/>
  <c r="U73" i="23" s="1"/>
  <c r="S73" i="23"/>
  <c r="V72" i="23"/>
  <c r="T72" i="23"/>
  <c r="U72" i="23" s="1"/>
  <c r="S72" i="23"/>
  <c r="V71" i="23"/>
  <c r="T71" i="23"/>
  <c r="U71" i="23" s="1"/>
  <c r="W71" i="23" s="1"/>
  <c r="S71" i="23"/>
  <c r="V70" i="23"/>
  <c r="T70" i="23"/>
  <c r="U70" i="23" s="1"/>
  <c r="W70" i="23" s="1"/>
  <c r="S70" i="23"/>
  <c r="V69" i="23"/>
  <c r="T69" i="23"/>
  <c r="U69" i="23" s="1"/>
  <c r="S69" i="23"/>
  <c r="V68" i="23"/>
  <c r="S68" i="23"/>
  <c r="T68" i="23" s="1"/>
  <c r="U68" i="23" s="1"/>
  <c r="V67" i="23"/>
  <c r="S67" i="23"/>
  <c r="T67" i="23" s="1"/>
  <c r="U67" i="23" s="1"/>
  <c r="V65" i="23"/>
  <c r="T65" i="23"/>
  <c r="U65" i="23" s="1"/>
  <c r="S65" i="23"/>
  <c r="V64" i="23"/>
  <c r="T64" i="23"/>
  <c r="U64" i="23" s="1"/>
  <c r="S64" i="23"/>
  <c r="V63" i="23"/>
  <c r="U63" i="23"/>
  <c r="X63" i="23" s="1"/>
  <c r="T63" i="23"/>
  <c r="S63" i="23"/>
  <c r="V62" i="23"/>
  <c r="T62" i="23"/>
  <c r="U62" i="23" s="1"/>
  <c r="S62" i="23"/>
  <c r="V61" i="23"/>
  <c r="U61" i="23"/>
  <c r="X61" i="23" s="1"/>
  <c r="T61" i="23"/>
  <c r="S61" i="23"/>
  <c r="V60" i="23"/>
  <c r="T60" i="23"/>
  <c r="U60" i="23" s="1"/>
  <c r="S60" i="23"/>
  <c r="V59" i="23"/>
  <c r="T59" i="23"/>
  <c r="U59" i="23" s="1"/>
  <c r="X59" i="23" s="1"/>
  <c r="S59" i="23"/>
  <c r="V58" i="23"/>
  <c r="T58" i="23"/>
  <c r="U58" i="23" s="1"/>
  <c r="S58" i="23"/>
  <c r="V57" i="23"/>
  <c r="T57" i="23"/>
  <c r="U57" i="23" s="1"/>
  <c r="S57" i="23"/>
  <c r="V56" i="23"/>
  <c r="T56" i="23"/>
  <c r="U56" i="23" s="1"/>
  <c r="S56" i="23"/>
  <c r="V55" i="23"/>
  <c r="S55" i="23"/>
  <c r="T55" i="23" s="1"/>
  <c r="U55" i="23" s="1"/>
  <c r="X55" i="23" s="1"/>
  <c r="V54" i="23"/>
  <c r="T54" i="23"/>
  <c r="U54" i="23" s="1"/>
  <c r="S54" i="23"/>
  <c r="V53" i="23"/>
  <c r="S53" i="23"/>
  <c r="T53" i="23" s="1"/>
  <c r="U53" i="23" s="1"/>
  <c r="V52" i="23"/>
  <c r="T52" i="23"/>
  <c r="U52" i="23" s="1"/>
  <c r="S52" i="23"/>
  <c r="V51" i="23"/>
  <c r="T51" i="23"/>
  <c r="U51" i="23" s="1"/>
  <c r="X51" i="23" s="1"/>
  <c r="S51" i="23"/>
  <c r="V50" i="23"/>
  <c r="S50" i="23"/>
  <c r="T50" i="23" s="1"/>
  <c r="U50" i="23" s="1"/>
  <c r="V49" i="23"/>
  <c r="T49" i="23"/>
  <c r="U49" i="23" s="1"/>
  <c r="S49" i="23"/>
  <c r="V48" i="23"/>
  <c r="S48" i="23"/>
  <c r="T48" i="23" s="1"/>
  <c r="U48" i="23" s="1"/>
  <c r="V47" i="23"/>
  <c r="T47" i="23"/>
  <c r="U47" i="23" s="1"/>
  <c r="X47" i="23" s="1"/>
  <c r="S47" i="23"/>
  <c r="V46" i="23"/>
  <c r="S46" i="23"/>
  <c r="T46" i="23" s="1"/>
  <c r="U46" i="23" s="1"/>
  <c r="V43" i="23"/>
  <c r="U43" i="23"/>
  <c r="W43" i="23" s="1"/>
  <c r="T43" i="23"/>
  <c r="S43" i="23"/>
  <c r="V42" i="23"/>
  <c r="T42" i="23"/>
  <c r="U42" i="23" s="1"/>
  <c r="S42" i="23"/>
  <c r="V41" i="23"/>
  <c r="T41" i="23"/>
  <c r="U41" i="23" s="1"/>
  <c r="S41" i="23"/>
  <c r="V40" i="23"/>
  <c r="U40" i="23"/>
  <c r="W40" i="23" s="1"/>
  <c r="T40" i="23"/>
  <c r="S40" i="23"/>
  <c r="V39" i="23"/>
  <c r="U39" i="23"/>
  <c r="W39" i="23" s="1"/>
  <c r="T39" i="23"/>
  <c r="S39" i="23"/>
  <c r="V38" i="23"/>
  <c r="T38" i="23"/>
  <c r="U38" i="23" s="1"/>
  <c r="S38" i="23"/>
  <c r="V37" i="23"/>
  <c r="T37" i="23"/>
  <c r="U37" i="23" s="1"/>
  <c r="S37" i="23"/>
  <c r="V36" i="23"/>
  <c r="U36" i="23"/>
  <c r="W36" i="23" s="1"/>
  <c r="T36" i="23"/>
  <c r="S36" i="23"/>
  <c r="V35" i="23"/>
  <c r="U35" i="23"/>
  <c r="W35" i="23" s="1"/>
  <c r="T35" i="23"/>
  <c r="S35" i="23"/>
  <c r="V34" i="23"/>
  <c r="T34" i="23"/>
  <c r="U34" i="23" s="1"/>
  <c r="S34" i="23"/>
  <c r="V33" i="23"/>
  <c r="T33" i="23"/>
  <c r="U33" i="23" s="1"/>
  <c r="S33" i="23"/>
  <c r="V32" i="23"/>
  <c r="T32" i="23"/>
  <c r="U32" i="23" s="1"/>
  <c r="S32" i="23"/>
  <c r="V31" i="23"/>
  <c r="T31" i="23"/>
  <c r="U31" i="23" s="1"/>
  <c r="S31" i="23"/>
  <c r="V30" i="23"/>
  <c r="T30" i="23"/>
  <c r="U30" i="23" s="1"/>
  <c r="S30" i="23"/>
  <c r="V29" i="23"/>
  <c r="S29" i="23"/>
  <c r="T29" i="23" s="1"/>
  <c r="U29" i="23" s="1"/>
  <c r="V28" i="23"/>
  <c r="S28" i="23"/>
  <c r="T28" i="23" s="1"/>
  <c r="U28" i="23" s="1"/>
  <c r="W28" i="23" s="1"/>
  <c r="V27" i="23"/>
  <c r="T27" i="23"/>
  <c r="U27" i="23" s="1"/>
  <c r="W27" i="23" s="1"/>
  <c r="S27" i="23"/>
  <c r="V26" i="23"/>
  <c r="S26" i="23"/>
  <c r="T26" i="23" s="1"/>
  <c r="U26" i="23" s="1"/>
  <c r="V25" i="23"/>
  <c r="S25" i="23"/>
  <c r="T25" i="23" s="1"/>
  <c r="U25" i="23" s="1"/>
  <c r="V24" i="23"/>
  <c r="S24" i="23"/>
  <c r="T24" i="23" s="1"/>
  <c r="U24" i="23" s="1"/>
  <c r="V22" i="23"/>
  <c r="U22" i="23"/>
  <c r="W22" i="23" s="1"/>
  <c r="T22" i="23"/>
  <c r="S22" i="23"/>
  <c r="V21" i="23"/>
  <c r="T21" i="23"/>
  <c r="U21" i="23" s="1"/>
  <c r="S21" i="23"/>
  <c r="V20" i="23"/>
  <c r="T20" i="23"/>
  <c r="U20" i="23" s="1"/>
  <c r="S20" i="23"/>
  <c r="V19" i="23"/>
  <c r="U19" i="23"/>
  <c r="W19" i="23" s="1"/>
  <c r="T19" i="23"/>
  <c r="S19" i="23"/>
  <c r="V18" i="23"/>
  <c r="U18" i="23"/>
  <c r="W18" i="23" s="1"/>
  <c r="T18" i="23"/>
  <c r="S18" i="23"/>
  <c r="V17" i="23"/>
  <c r="T17" i="23"/>
  <c r="U17" i="23" s="1"/>
  <c r="S17" i="23"/>
  <c r="V16" i="23"/>
  <c r="T16" i="23"/>
  <c r="U16" i="23" s="1"/>
  <c r="S16" i="23"/>
  <c r="V15" i="23"/>
  <c r="U15" i="23"/>
  <c r="W15" i="23" s="1"/>
  <c r="T15" i="23"/>
  <c r="S15" i="23"/>
  <c r="V14" i="23"/>
  <c r="U14" i="23"/>
  <c r="W14" i="23" s="1"/>
  <c r="T14" i="23"/>
  <c r="S14" i="23"/>
  <c r="V13" i="23"/>
  <c r="T13" i="23"/>
  <c r="U13" i="23" s="1"/>
  <c r="S13" i="23"/>
  <c r="V12" i="23"/>
  <c r="T12" i="23"/>
  <c r="U12" i="23" s="1"/>
  <c r="S12" i="23"/>
  <c r="V11" i="23"/>
  <c r="U11" i="23"/>
  <c r="W11" i="23" s="1"/>
  <c r="T11" i="23"/>
  <c r="S11" i="23"/>
  <c r="V10" i="23"/>
  <c r="U10" i="23"/>
  <c r="W10" i="23" s="1"/>
  <c r="T10" i="23"/>
  <c r="S10" i="23"/>
  <c r="V9" i="23"/>
  <c r="T9" i="23"/>
  <c r="U9" i="23" s="1"/>
  <c r="S9" i="23"/>
  <c r="V8" i="23"/>
  <c r="T8" i="23"/>
  <c r="U8" i="23" s="1"/>
  <c r="S8" i="23"/>
  <c r="V7" i="23"/>
  <c r="T7" i="23"/>
  <c r="U7" i="23" s="1"/>
  <c r="W7" i="23" s="1"/>
  <c r="S7" i="23"/>
  <c r="V6" i="23"/>
  <c r="T6" i="23"/>
  <c r="U6" i="23" s="1"/>
  <c r="S6" i="23"/>
  <c r="V5" i="23"/>
  <c r="T5" i="23"/>
  <c r="U5" i="23" s="1"/>
  <c r="S5" i="23"/>
  <c r="V4" i="23"/>
  <c r="T4" i="23"/>
  <c r="U4" i="23" s="1"/>
  <c r="S4" i="23"/>
  <c r="G113" i="23"/>
  <c r="F113" i="23"/>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W433" i="23" l="1"/>
  <c r="A19" i="37"/>
  <c r="A18" i="17"/>
  <c r="W144" i="23"/>
  <c r="W143" i="23"/>
  <c r="W140" i="23"/>
  <c r="W139" i="23"/>
  <c r="W136" i="23"/>
  <c r="X596" i="23"/>
  <c r="W596" i="23"/>
  <c r="X65" i="23"/>
  <c r="W65" i="23"/>
  <c r="X215" i="23"/>
  <c r="W215" i="23"/>
  <c r="X301" i="23"/>
  <c r="W301" i="23"/>
  <c r="X311" i="23"/>
  <c r="W311" i="23"/>
  <c r="X414" i="23"/>
  <c r="W414" i="23"/>
  <c r="X477" i="23"/>
  <c r="W477" i="23"/>
  <c r="X526" i="23"/>
  <c r="W526" i="23"/>
  <c r="X1116" i="23"/>
  <c r="W1116" i="23"/>
  <c r="X1256" i="23"/>
  <c r="W1256" i="23"/>
  <c r="X387" i="23"/>
  <c r="W387" i="23"/>
  <c r="X391" i="23"/>
  <c r="W391" i="23"/>
  <c r="X605" i="23"/>
  <c r="W605" i="23"/>
  <c r="X609" i="23"/>
  <c r="W609" i="23"/>
  <c r="X613" i="23"/>
  <c r="W613" i="23"/>
  <c r="X617" i="23"/>
  <c r="W617" i="23"/>
  <c r="X621" i="23"/>
  <c r="W621" i="23"/>
  <c r="X758" i="23"/>
  <c r="W758" i="23"/>
  <c r="X774" i="23"/>
  <c r="W774" i="23"/>
  <c r="X1078" i="23"/>
  <c r="W1078" i="23"/>
  <c r="X108" i="23"/>
  <c r="W108" i="23"/>
  <c r="X319" i="23"/>
  <c r="W319" i="23"/>
  <c r="X422" i="23"/>
  <c r="W422" i="23"/>
  <c r="X534" i="23"/>
  <c r="W534" i="23"/>
  <c r="X659" i="23"/>
  <c r="W659" i="23"/>
  <c r="X1100" i="23"/>
  <c r="W1100" i="23"/>
  <c r="X1286" i="23"/>
  <c r="W1286" i="23"/>
  <c r="X57" i="23"/>
  <c r="W57" i="23"/>
  <c r="X207" i="23"/>
  <c r="W207" i="23"/>
  <c r="X233" i="23"/>
  <c r="W233" i="23"/>
  <c r="X293" i="23"/>
  <c r="W293" i="23"/>
  <c r="X371" i="23"/>
  <c r="W371" i="23"/>
  <c r="X399" i="23"/>
  <c r="W399" i="23"/>
  <c r="X739" i="23"/>
  <c r="W739" i="23"/>
  <c r="X1086" i="23"/>
  <c r="W1086" i="23"/>
  <c r="X1264" i="23"/>
  <c r="W1264" i="23"/>
  <c r="X278" i="23"/>
  <c r="W278" i="23"/>
  <c r="X430" i="23"/>
  <c r="W430" i="23"/>
  <c r="X584" i="23"/>
  <c r="W584" i="23"/>
  <c r="X592" i="23"/>
  <c r="W592" i="23"/>
  <c r="X600" i="23"/>
  <c r="W600" i="23"/>
  <c r="X766" i="23"/>
  <c r="W766" i="23"/>
  <c r="X1108" i="23"/>
  <c r="W1108" i="23"/>
  <c r="X588" i="23"/>
  <c r="W588" i="23"/>
  <c r="X379" i="23"/>
  <c r="W379" i="23"/>
  <c r="X407" i="23"/>
  <c r="W407" i="23"/>
  <c r="X651" i="23"/>
  <c r="W651" i="23"/>
  <c r="X667" i="23"/>
  <c r="W667" i="23"/>
  <c r="X866" i="23"/>
  <c r="W866" i="23"/>
  <c r="X870" i="23"/>
  <c r="W870" i="23"/>
  <c r="X874" i="23"/>
  <c r="W874" i="23"/>
  <c r="X878" i="23"/>
  <c r="W878" i="23"/>
  <c r="X882" i="23"/>
  <c r="W882" i="23"/>
  <c r="X1094" i="23"/>
  <c r="W1094" i="23"/>
  <c r="X1278" i="23"/>
  <c r="W1278" i="23"/>
  <c r="V1141" i="23"/>
  <c r="V1313" i="23"/>
  <c r="W61" i="23"/>
  <c r="W170" i="23"/>
  <c r="W211" i="23"/>
  <c r="W297" i="23"/>
  <c r="W395" i="23"/>
  <c r="W403" i="23"/>
  <c r="V797" i="23"/>
  <c r="V883" i="23"/>
  <c r="V1012" i="23"/>
  <c r="V1098" i="23"/>
  <c r="V1270" i="23"/>
  <c r="V1184" i="23"/>
  <c r="V1227" i="23"/>
  <c r="W274" i="23"/>
  <c r="W307" i="23"/>
  <c r="W315" i="23"/>
  <c r="W375" i="23"/>
  <c r="W383" i="23"/>
  <c r="W418" i="23"/>
  <c r="W426" i="23"/>
  <c r="W522" i="23"/>
  <c r="W530" i="23"/>
  <c r="W538" i="23"/>
  <c r="W674" i="23"/>
  <c r="W686" i="23"/>
  <c r="W735" i="23"/>
  <c r="W743" i="23"/>
  <c r="W892" i="23"/>
  <c r="V969" i="23"/>
  <c r="W1082" i="23"/>
  <c r="W1090" i="23"/>
  <c r="W1104" i="23"/>
  <c r="W1112" i="23"/>
  <c r="A1255" i="32"/>
  <c r="A1215" i="32"/>
  <c r="A1275" i="32"/>
  <c r="X289" i="23"/>
  <c r="W289" i="23"/>
  <c r="X270" i="23"/>
  <c r="W270" i="23"/>
  <c r="W225" i="23"/>
  <c r="A879" i="29"/>
  <c r="A919" i="29"/>
  <c r="A939" i="29"/>
  <c r="W266" i="23"/>
  <c r="Y328" i="23"/>
  <c r="X285" i="23"/>
  <c r="W285" i="23"/>
  <c r="X262" i="23"/>
  <c r="W262" i="23"/>
  <c r="W221" i="23"/>
  <c r="W239" i="23"/>
  <c r="X203" i="23"/>
  <c r="W203" i="23"/>
  <c r="W175" i="23"/>
  <c r="X162" i="23"/>
  <c r="W162" i="23"/>
  <c r="W160" i="23"/>
  <c r="P174" i="23"/>
  <c r="W199" i="23"/>
  <c r="W156" i="23"/>
  <c r="V173" i="23"/>
  <c r="N174" i="23"/>
  <c r="X158" i="23"/>
  <c r="W158" i="23"/>
  <c r="X166" i="23"/>
  <c r="W166" i="23"/>
  <c r="V152" i="23"/>
  <c r="W132" i="23"/>
  <c r="W110" i="23"/>
  <c r="W96" i="23"/>
  <c r="W154" i="23"/>
  <c r="I174" i="23"/>
  <c r="X100" i="23"/>
  <c r="W100" i="23"/>
  <c r="X53" i="23"/>
  <c r="W53" i="23"/>
  <c r="X92" i="23"/>
  <c r="W92" i="23"/>
  <c r="W67" i="23"/>
  <c r="X49" i="23"/>
  <c r="W49" i="23"/>
  <c r="W24" i="23"/>
  <c r="W31" i="23"/>
  <c r="W32" i="23"/>
  <c r="W6" i="23"/>
  <c r="X1297" i="23"/>
  <c r="W1297" i="23"/>
  <c r="Y1297" i="23"/>
  <c r="X1305" i="23"/>
  <c r="W1305" i="23"/>
  <c r="Y1305" i="23"/>
  <c r="X1315" i="23"/>
  <c r="W1315" i="23"/>
  <c r="Y1315" i="23"/>
  <c r="X1323" i="23"/>
  <c r="W1323" i="23"/>
  <c r="Y1323" i="23"/>
  <c r="X1331" i="23"/>
  <c r="Y1331" i="23"/>
  <c r="W1331" i="23"/>
  <c r="Y1298" i="23"/>
  <c r="X1298" i="23"/>
  <c r="W1298" i="23"/>
  <c r="Y1306" i="23"/>
  <c r="X1306" i="23"/>
  <c r="W1306" i="23"/>
  <c r="Y1316" i="23"/>
  <c r="W1316" i="23"/>
  <c r="X1316" i="23"/>
  <c r="Y1324" i="23"/>
  <c r="W1324" i="23"/>
  <c r="X1324" i="23"/>
  <c r="Y1332" i="23"/>
  <c r="W1332" i="23"/>
  <c r="X1332" i="23"/>
  <c r="X1293" i="23"/>
  <c r="W1293" i="23"/>
  <c r="Y1293" i="23"/>
  <c r="U1313" i="23"/>
  <c r="X1301" i="23"/>
  <c r="W1301" i="23"/>
  <c r="Y1301" i="23"/>
  <c r="X1309" i="23"/>
  <c r="W1309" i="23"/>
  <c r="Y1309" i="23"/>
  <c r="X1319" i="23"/>
  <c r="W1319" i="23"/>
  <c r="Y1319" i="23"/>
  <c r="X1327" i="23"/>
  <c r="Y1327" i="23"/>
  <c r="W1327" i="23"/>
  <c r="Y1294" i="23"/>
  <c r="X1294" i="23"/>
  <c r="W1294" i="23"/>
  <c r="Y1302" i="23"/>
  <c r="X1302" i="23"/>
  <c r="W1302" i="23"/>
  <c r="Y1310" i="23"/>
  <c r="X1310" i="23"/>
  <c r="W1310" i="23"/>
  <c r="Y1320" i="23"/>
  <c r="W1320" i="23"/>
  <c r="X1320" i="23"/>
  <c r="Y1328" i="23"/>
  <c r="W1328" i="23"/>
  <c r="X1328" i="23"/>
  <c r="Y1317" i="23"/>
  <c r="Y1321" i="23"/>
  <c r="Y1325" i="23"/>
  <c r="Y1329" i="23"/>
  <c r="Y1333" i="23"/>
  <c r="X1295" i="23"/>
  <c r="Y1296" i="23"/>
  <c r="X1299" i="23"/>
  <c r="Y1300" i="23"/>
  <c r="X1303" i="23"/>
  <c r="Y1304" i="23"/>
  <c r="X1307" i="23"/>
  <c r="Y1308" i="23"/>
  <c r="X1311" i="23"/>
  <c r="Y1312" i="23"/>
  <c r="X1329" i="23"/>
  <c r="Y1330" i="23"/>
  <c r="X1333" i="23"/>
  <c r="W1295" i="23"/>
  <c r="X1296" i="23"/>
  <c r="W1299" i="23"/>
  <c r="X1300" i="23"/>
  <c r="W1303" i="23"/>
  <c r="X1304" i="23"/>
  <c r="W1307" i="23"/>
  <c r="X1308" i="23"/>
  <c r="W1311" i="23"/>
  <c r="X1312" i="23"/>
  <c r="X1314" i="23"/>
  <c r="W1317" i="23"/>
  <c r="X1318" i="23"/>
  <c r="W1321" i="23"/>
  <c r="X1322" i="23"/>
  <c r="W1325" i="23"/>
  <c r="X1326" i="23"/>
  <c r="X1330" i="23"/>
  <c r="Y1314" i="23"/>
  <c r="Y1318" i="23"/>
  <c r="Y1322" i="23"/>
  <c r="Y1326" i="23"/>
  <c r="Y1251" i="23"/>
  <c r="W1251" i="23"/>
  <c r="X1251" i="23"/>
  <c r="W1253" i="23"/>
  <c r="X1253" i="23"/>
  <c r="Y1253" i="23"/>
  <c r="Y1267" i="23"/>
  <c r="W1267" i="23"/>
  <c r="X1267" i="23"/>
  <c r="W1269" i="23"/>
  <c r="X1269" i="23"/>
  <c r="Y1269" i="23"/>
  <c r="Y1281" i="23"/>
  <c r="W1281" i="23"/>
  <c r="X1281" i="23"/>
  <c r="W1283" i="23"/>
  <c r="X1283" i="23"/>
  <c r="Y1283" i="23"/>
  <c r="Y1255" i="23"/>
  <c r="W1255" i="23"/>
  <c r="X1255" i="23"/>
  <c r="W1257" i="23"/>
  <c r="X1257" i="23"/>
  <c r="Y1257" i="23"/>
  <c r="W1271" i="23"/>
  <c r="X1271" i="23"/>
  <c r="Y1271" i="23"/>
  <c r="Y1285" i="23"/>
  <c r="W1285" i="23"/>
  <c r="X1285" i="23"/>
  <c r="W1287" i="23"/>
  <c r="X1287" i="23"/>
  <c r="Y1287" i="23"/>
  <c r="Y1259" i="23"/>
  <c r="W1259" i="23"/>
  <c r="X1259" i="23"/>
  <c r="W1261" i="23"/>
  <c r="X1261" i="23"/>
  <c r="Y1261" i="23"/>
  <c r="Y1273" i="23"/>
  <c r="W1273" i="23"/>
  <c r="X1273" i="23"/>
  <c r="W1275" i="23"/>
  <c r="X1275" i="23"/>
  <c r="Y1275" i="23"/>
  <c r="Y1289" i="23"/>
  <c r="W1289" i="23"/>
  <c r="X1289" i="23"/>
  <c r="Y1263" i="23"/>
  <c r="W1263" i="23"/>
  <c r="X1263" i="23"/>
  <c r="W1265" i="23"/>
  <c r="X1265" i="23"/>
  <c r="Y1265" i="23"/>
  <c r="Y1277" i="23"/>
  <c r="W1277" i="23"/>
  <c r="X1277" i="23"/>
  <c r="W1279" i="23"/>
  <c r="X1279" i="23"/>
  <c r="Y1279" i="23"/>
  <c r="W1250" i="23"/>
  <c r="Y1252" i="23"/>
  <c r="W1254" i="23"/>
  <c r="Y1256" i="23"/>
  <c r="W1258" i="23"/>
  <c r="Y1260" i="23"/>
  <c r="W1262" i="23"/>
  <c r="Y1264" i="23"/>
  <c r="W1266" i="23"/>
  <c r="Y1268" i="23"/>
  <c r="U1270" i="23"/>
  <c r="W1272" i="23"/>
  <c r="Y1274" i="23"/>
  <c r="W1276" i="23"/>
  <c r="Y1278" i="23"/>
  <c r="W1280" i="23"/>
  <c r="Y1282" i="23"/>
  <c r="W1284" i="23"/>
  <c r="Y1286" i="23"/>
  <c r="W1288" i="23"/>
  <c r="Y1290" i="23"/>
  <c r="Y1250" i="23"/>
  <c r="Y1254" i="23"/>
  <c r="Y1258" i="23"/>
  <c r="Y1262" i="23"/>
  <c r="Y1266" i="23"/>
  <c r="Y1272" i="23"/>
  <c r="Y1276" i="23"/>
  <c r="Y1280" i="23"/>
  <c r="Y1284" i="23"/>
  <c r="Y1288" i="23"/>
  <c r="X1211" i="23"/>
  <c r="W1211" i="23"/>
  <c r="Y1211" i="23"/>
  <c r="X1219" i="23"/>
  <c r="W1219" i="23"/>
  <c r="Y1219" i="23"/>
  <c r="X1229" i="23"/>
  <c r="W1229" i="23"/>
  <c r="Y1229" i="23"/>
  <c r="X1237" i="23"/>
  <c r="W1237" i="23"/>
  <c r="Y1237" i="23"/>
  <c r="X1245" i="23"/>
  <c r="Y1245" i="23"/>
  <c r="W1245" i="23"/>
  <c r="Y1212" i="23"/>
  <c r="X1212" i="23"/>
  <c r="W1212" i="23"/>
  <c r="Y1220" i="23"/>
  <c r="X1220" i="23"/>
  <c r="W1220" i="23"/>
  <c r="Y1230" i="23"/>
  <c r="W1230" i="23"/>
  <c r="X1230" i="23"/>
  <c r="Y1238" i="23"/>
  <c r="W1238" i="23"/>
  <c r="X1238" i="23"/>
  <c r="Y1246" i="23"/>
  <c r="W1246" i="23"/>
  <c r="X1246" i="23"/>
  <c r="X1207" i="23"/>
  <c r="U1227" i="23"/>
  <c r="Y1207" i="23"/>
  <c r="W1207" i="23"/>
  <c r="X1215" i="23"/>
  <c r="W1215" i="23"/>
  <c r="Y1215" i="23"/>
  <c r="X1223" i="23"/>
  <c r="W1223" i="23"/>
  <c r="Y1223" i="23"/>
  <c r="X1233" i="23"/>
  <c r="W1233" i="23"/>
  <c r="Y1233" i="23"/>
  <c r="X1241" i="23"/>
  <c r="W1241" i="23"/>
  <c r="Y1241" i="23"/>
  <c r="Y1208" i="23"/>
  <c r="X1208" i="23"/>
  <c r="W1208" i="23"/>
  <c r="Y1216" i="23"/>
  <c r="X1216" i="23"/>
  <c r="W1216" i="23"/>
  <c r="Y1224" i="23"/>
  <c r="X1224" i="23"/>
  <c r="W1224" i="23"/>
  <c r="Y1234" i="23"/>
  <c r="W1234" i="23"/>
  <c r="X1234" i="23"/>
  <c r="Y1242" i="23"/>
  <c r="W1242" i="23"/>
  <c r="X1242" i="23"/>
  <c r="W1227" i="23"/>
  <c r="Y1231" i="23"/>
  <c r="Y1235" i="23"/>
  <c r="Y1239" i="23"/>
  <c r="Y1243" i="23"/>
  <c r="Y1247" i="23"/>
  <c r="X1209" i="23"/>
  <c r="Y1210" i="23"/>
  <c r="X1213" i="23"/>
  <c r="Y1214" i="23"/>
  <c r="X1217" i="23"/>
  <c r="Y1218" i="23"/>
  <c r="X1221" i="23"/>
  <c r="Y1222" i="23"/>
  <c r="X1225" i="23"/>
  <c r="Y1226" i="23"/>
  <c r="X1239" i="23"/>
  <c r="Y1240" i="23"/>
  <c r="X1243" i="23"/>
  <c r="Y1244" i="23"/>
  <c r="X1247" i="23"/>
  <c r="W1209" i="23"/>
  <c r="X1210" i="23"/>
  <c r="W1213" i="23"/>
  <c r="X1214" i="23"/>
  <c r="W1217" i="23"/>
  <c r="X1218" i="23"/>
  <c r="W1221" i="23"/>
  <c r="X1222" i="23"/>
  <c r="W1225" i="23"/>
  <c r="X1226" i="23"/>
  <c r="X1228" i="23"/>
  <c r="W1231" i="23"/>
  <c r="X1232" i="23"/>
  <c r="W1235" i="23"/>
  <c r="X1236" i="23"/>
  <c r="X1240" i="23"/>
  <c r="X1244" i="23"/>
  <c r="Y1228" i="23"/>
  <c r="Y1232" i="23"/>
  <c r="Y1236" i="23"/>
  <c r="X1168" i="23"/>
  <c r="W1168" i="23"/>
  <c r="Y1168" i="23"/>
  <c r="X1176" i="23"/>
  <c r="Y1176" i="23"/>
  <c r="W1176" i="23"/>
  <c r="X1186" i="23"/>
  <c r="Y1186" i="23"/>
  <c r="W1186" i="23"/>
  <c r="X1194" i="23"/>
  <c r="W1194" i="23"/>
  <c r="Y1194" i="23"/>
  <c r="X1202" i="23"/>
  <c r="W1202" i="23"/>
  <c r="Y1202" i="23"/>
  <c r="Y1169" i="23"/>
  <c r="W1169" i="23"/>
  <c r="X1169" i="23"/>
  <c r="Y1177" i="23"/>
  <c r="W1177" i="23"/>
  <c r="X1177" i="23"/>
  <c r="Y1187" i="23"/>
  <c r="W1187" i="23"/>
  <c r="X1187" i="23"/>
  <c r="Y1195" i="23"/>
  <c r="W1195" i="23"/>
  <c r="X1195" i="23"/>
  <c r="X1164" i="23"/>
  <c r="W1164" i="23"/>
  <c r="Y1164" i="23"/>
  <c r="U1184" i="23"/>
  <c r="W1184" i="23" s="1"/>
  <c r="X1172" i="23"/>
  <c r="W1172" i="23"/>
  <c r="Y1172" i="23"/>
  <c r="X1180" i="23"/>
  <c r="Y1180" i="23"/>
  <c r="W1180" i="23"/>
  <c r="X1190" i="23"/>
  <c r="W1190" i="23"/>
  <c r="Y1190" i="23"/>
  <c r="X1198" i="23"/>
  <c r="Y1198" i="23"/>
  <c r="W1198" i="23"/>
  <c r="Y1203" i="23"/>
  <c r="X1203" i="23"/>
  <c r="W1203" i="23"/>
  <c r="Y1165" i="23"/>
  <c r="W1165" i="23"/>
  <c r="X1165" i="23"/>
  <c r="Y1173" i="23"/>
  <c r="W1173" i="23"/>
  <c r="X1173" i="23"/>
  <c r="Y1181" i="23"/>
  <c r="W1181" i="23"/>
  <c r="X1181" i="23"/>
  <c r="Y1191" i="23"/>
  <c r="W1191" i="23"/>
  <c r="X1191" i="23"/>
  <c r="Y1199" i="23"/>
  <c r="W1199" i="23"/>
  <c r="X1199" i="23"/>
  <c r="Y1166" i="23"/>
  <c r="Y1170" i="23"/>
  <c r="Y1174" i="23"/>
  <c r="Y1178" i="23"/>
  <c r="Y1182" i="23"/>
  <c r="Y1192" i="23"/>
  <c r="Y1196" i="23"/>
  <c r="Y1185" i="23"/>
  <c r="X1188" i="23"/>
  <c r="Y1189" i="23"/>
  <c r="X1192" i="23"/>
  <c r="Y1193" i="23"/>
  <c r="X1196" i="23"/>
  <c r="Y1197" i="23"/>
  <c r="X1200" i="23"/>
  <c r="Y1201" i="23"/>
  <c r="X1204" i="23"/>
  <c r="W1166" i="23"/>
  <c r="X1167" i="23"/>
  <c r="W1170" i="23"/>
  <c r="X1171" i="23"/>
  <c r="W1174" i="23"/>
  <c r="X1175" i="23"/>
  <c r="W1178" i="23"/>
  <c r="X1179" i="23"/>
  <c r="W1182" i="23"/>
  <c r="X1183" i="23"/>
  <c r="X1185" i="23"/>
  <c r="W1188" i="23"/>
  <c r="X1189" i="23"/>
  <c r="X1193" i="23"/>
  <c r="X1197" i="23"/>
  <c r="W1200" i="23"/>
  <c r="X1201" i="23"/>
  <c r="W1204" i="23"/>
  <c r="Y1167" i="23"/>
  <c r="Y1171" i="23"/>
  <c r="Y1175" i="23"/>
  <c r="Y1179" i="23"/>
  <c r="Y1183" i="23"/>
  <c r="X1125" i="23"/>
  <c r="W1125" i="23"/>
  <c r="Y1125" i="23"/>
  <c r="X1133" i="23"/>
  <c r="Y1133" i="23"/>
  <c r="W1133" i="23"/>
  <c r="X1143" i="23"/>
  <c r="W1143" i="23"/>
  <c r="Y1143" i="23"/>
  <c r="X1151" i="23"/>
  <c r="W1151" i="23"/>
  <c r="Y1151" i="23"/>
  <c r="X1159" i="23"/>
  <c r="Y1159" i="23"/>
  <c r="W1159" i="23"/>
  <c r="Y1126" i="23"/>
  <c r="X1126" i="23"/>
  <c r="W1126" i="23"/>
  <c r="Y1134" i="23"/>
  <c r="W1134" i="23"/>
  <c r="X1134" i="23"/>
  <c r="Y1144" i="23"/>
  <c r="W1144" i="23"/>
  <c r="X1144" i="23"/>
  <c r="Y1152" i="23"/>
  <c r="X1152" i="23"/>
  <c r="W1152" i="23"/>
  <c r="X1121" i="23"/>
  <c r="W1121" i="23"/>
  <c r="Y1121" i="23"/>
  <c r="U1141" i="23"/>
  <c r="W1141" i="23" s="1"/>
  <c r="X1129" i="23"/>
  <c r="Y1129" i="23"/>
  <c r="W1129" i="23"/>
  <c r="X1137" i="23"/>
  <c r="Y1137" i="23"/>
  <c r="W1137" i="23"/>
  <c r="X1147" i="23"/>
  <c r="W1147" i="23"/>
  <c r="Y1147" i="23"/>
  <c r="X1155" i="23"/>
  <c r="W1155" i="23"/>
  <c r="Y1155" i="23"/>
  <c r="Y1160" i="23"/>
  <c r="X1160" i="23"/>
  <c r="W1160" i="23"/>
  <c r="Y1122" i="23"/>
  <c r="W1122" i="23"/>
  <c r="X1122" i="23"/>
  <c r="Y1130" i="23"/>
  <c r="X1130" i="23"/>
  <c r="W1130" i="23"/>
  <c r="Y1138" i="23"/>
  <c r="W1138" i="23"/>
  <c r="X1138" i="23"/>
  <c r="Y1148" i="23"/>
  <c r="X1148" i="23"/>
  <c r="W1148" i="23"/>
  <c r="Y1156" i="23"/>
  <c r="W1156" i="23"/>
  <c r="X1156" i="23"/>
  <c r="Y1123" i="23"/>
  <c r="Y1131" i="23"/>
  <c r="Y1135" i="23"/>
  <c r="Y1139" i="23"/>
  <c r="Y1145" i="23"/>
  <c r="Y1157" i="23"/>
  <c r="X1123" i="23"/>
  <c r="Y1124" i="23"/>
  <c r="X1127" i="23"/>
  <c r="Y1128" i="23"/>
  <c r="X1131" i="23"/>
  <c r="Y1132" i="23"/>
  <c r="X1135" i="23"/>
  <c r="Y1136" i="23"/>
  <c r="X1139" i="23"/>
  <c r="Y1140" i="23"/>
  <c r="Y1142" i="23"/>
  <c r="X1145" i="23"/>
  <c r="Y1146" i="23"/>
  <c r="X1149" i="23"/>
  <c r="Y1150" i="23"/>
  <c r="X1153" i="23"/>
  <c r="Y1154" i="23"/>
  <c r="X1157" i="23"/>
  <c r="Y1158" i="23"/>
  <c r="X1161" i="23"/>
  <c r="X1124" i="23"/>
  <c r="W1127" i="23"/>
  <c r="X1128" i="23"/>
  <c r="X1132" i="23"/>
  <c r="X1136" i="23"/>
  <c r="X1140" i="23"/>
  <c r="X1142" i="23"/>
  <c r="X1146" i="23"/>
  <c r="W1149" i="23"/>
  <c r="X1150" i="23"/>
  <c r="W1153" i="23"/>
  <c r="X1154" i="23"/>
  <c r="X1158" i="23"/>
  <c r="W1161" i="23"/>
  <c r="W1081" i="23"/>
  <c r="X1081" i="23"/>
  <c r="Y1081" i="23"/>
  <c r="Y1083" i="23"/>
  <c r="W1083" i="23"/>
  <c r="X1083" i="23"/>
  <c r="W1097" i="23"/>
  <c r="X1097" i="23"/>
  <c r="Y1097" i="23"/>
  <c r="W1111" i="23"/>
  <c r="X1111" i="23"/>
  <c r="Y1111" i="23"/>
  <c r="Y1113" i="23"/>
  <c r="W1113" i="23"/>
  <c r="X1113" i="23"/>
  <c r="W1085" i="23"/>
  <c r="X1085" i="23"/>
  <c r="Y1085" i="23"/>
  <c r="Y1087" i="23"/>
  <c r="W1087" i="23"/>
  <c r="X1087" i="23"/>
  <c r="W1099" i="23"/>
  <c r="X1099" i="23"/>
  <c r="Y1099" i="23"/>
  <c r="Y1101" i="23"/>
  <c r="W1101" i="23"/>
  <c r="X1101" i="23"/>
  <c r="W1115" i="23"/>
  <c r="X1115" i="23"/>
  <c r="Y1115" i="23"/>
  <c r="W1089" i="23"/>
  <c r="X1089" i="23"/>
  <c r="Y1089" i="23"/>
  <c r="Y1091" i="23"/>
  <c r="W1091" i="23"/>
  <c r="X1091" i="23"/>
  <c r="W1103" i="23"/>
  <c r="X1103" i="23"/>
  <c r="Y1103" i="23"/>
  <c r="Y1105" i="23"/>
  <c r="W1105" i="23"/>
  <c r="X1105" i="23"/>
  <c r="Y1117" i="23"/>
  <c r="W1117" i="23"/>
  <c r="X1117" i="23"/>
  <c r="Y1079" i="23"/>
  <c r="W1079" i="23"/>
  <c r="X1079" i="23"/>
  <c r="W1093" i="23"/>
  <c r="X1093" i="23"/>
  <c r="Y1093" i="23"/>
  <c r="Y1095" i="23"/>
  <c r="W1095" i="23"/>
  <c r="X1095" i="23"/>
  <c r="W1107" i="23"/>
  <c r="X1107" i="23"/>
  <c r="Y1107" i="23"/>
  <c r="Y1109" i="23"/>
  <c r="W1109" i="23"/>
  <c r="X1109" i="23"/>
  <c r="Y1080" i="23"/>
  <c r="Y1084" i="23"/>
  <c r="Y1088" i="23"/>
  <c r="Y1092" i="23"/>
  <c r="Y1096" i="23"/>
  <c r="U1098" i="23"/>
  <c r="W1098" i="23" s="1"/>
  <c r="Y1102" i="23"/>
  <c r="Y1106" i="23"/>
  <c r="Y1110" i="23"/>
  <c r="Y1114" i="23"/>
  <c r="Y1118" i="23"/>
  <c r="X1080" i="23"/>
  <c r="X1084" i="23"/>
  <c r="X1088" i="23"/>
  <c r="X1092" i="23"/>
  <c r="X1096" i="23"/>
  <c r="X1102" i="23"/>
  <c r="X1106" i="23"/>
  <c r="X1110" i="23"/>
  <c r="X1114" i="23"/>
  <c r="X1118" i="23"/>
  <c r="Y1078" i="23"/>
  <c r="Y1082" i="23"/>
  <c r="Y1086" i="23"/>
  <c r="Y1090" i="23"/>
  <c r="Y1094" i="23"/>
  <c r="Y1100" i="23"/>
  <c r="Y1104" i="23"/>
  <c r="Y1108" i="23"/>
  <c r="Y1112" i="23"/>
  <c r="Y1116" i="23"/>
  <c r="Y1036" i="23"/>
  <c r="X1036" i="23"/>
  <c r="W1036" i="23"/>
  <c r="X1047" i="23"/>
  <c r="W1047" i="23"/>
  <c r="Y1047" i="23"/>
  <c r="X1057" i="23"/>
  <c r="W1057" i="23"/>
  <c r="Y1057" i="23"/>
  <c r="X1065" i="23"/>
  <c r="W1065" i="23"/>
  <c r="Y1065" i="23"/>
  <c r="X1073" i="23"/>
  <c r="W1073" i="23"/>
  <c r="Y1073" i="23"/>
  <c r="X1039" i="23"/>
  <c r="W1039" i="23"/>
  <c r="Y1039" i="23"/>
  <c r="Y1048" i="23"/>
  <c r="X1048" i="23"/>
  <c r="W1048" i="23"/>
  <c r="Y1058" i="23"/>
  <c r="W1058" i="23"/>
  <c r="X1058" i="23"/>
  <c r="Y1066" i="23"/>
  <c r="W1066" i="23"/>
  <c r="X1066" i="23"/>
  <c r="Y1040" i="23"/>
  <c r="X1040" i="23"/>
  <c r="W1040" i="23"/>
  <c r="X1043" i="23"/>
  <c r="W1043" i="23"/>
  <c r="Y1043" i="23"/>
  <c r="X1051" i="23"/>
  <c r="W1051" i="23"/>
  <c r="Y1051" i="23"/>
  <c r="X1061" i="23"/>
  <c r="Y1061" i="23"/>
  <c r="W1061" i="23"/>
  <c r="X1069" i="23"/>
  <c r="Y1069" i="23"/>
  <c r="W1069" i="23"/>
  <c r="Y1074" i="23"/>
  <c r="X1074" i="23"/>
  <c r="W1074" i="23"/>
  <c r="X1035" i="23"/>
  <c r="W1035" i="23"/>
  <c r="Y1035" i="23"/>
  <c r="U1055" i="23"/>
  <c r="W1055" i="23" s="1"/>
  <c r="Y1044" i="23"/>
  <c r="X1044" i="23"/>
  <c r="W1044" i="23"/>
  <c r="Y1052" i="23"/>
  <c r="X1052" i="23"/>
  <c r="W1052" i="23"/>
  <c r="Y1062" i="23"/>
  <c r="X1062" i="23"/>
  <c r="W1062" i="23"/>
  <c r="Y1070" i="23"/>
  <c r="W1070" i="23"/>
  <c r="X1070" i="23"/>
  <c r="Y1059" i="23"/>
  <c r="Y1067" i="23"/>
  <c r="Y1071" i="23"/>
  <c r="X1037" i="23"/>
  <c r="Y1038" i="23"/>
  <c r="X1041" i="23"/>
  <c r="Y1042" i="23"/>
  <c r="X1045" i="23"/>
  <c r="Y1046" i="23"/>
  <c r="X1049" i="23"/>
  <c r="Y1050" i="23"/>
  <c r="X1053" i="23"/>
  <c r="Y1054" i="23"/>
  <c r="X1059" i="23"/>
  <c r="Y1060" i="23"/>
  <c r="Y1068" i="23"/>
  <c r="X1071" i="23"/>
  <c r="Y1072" i="23"/>
  <c r="X1075" i="23"/>
  <c r="W1037" i="23"/>
  <c r="X1038" i="23"/>
  <c r="X1042" i="23"/>
  <c r="W1045" i="23"/>
  <c r="X1046" i="23"/>
  <c r="W1049" i="23"/>
  <c r="X1050" i="23"/>
  <c r="W1053" i="23"/>
  <c r="X1054" i="23"/>
  <c r="X1056" i="23"/>
  <c r="X1060" i="23"/>
  <c r="W1063" i="23"/>
  <c r="X1064" i="23"/>
  <c r="W1067" i="23"/>
  <c r="X1068" i="23"/>
  <c r="X1072" i="23"/>
  <c r="W1075" i="23"/>
  <c r="Y1063" i="23"/>
  <c r="Y1056" i="23"/>
  <c r="Y1064" i="23"/>
  <c r="X996" i="23"/>
  <c r="W996" i="23"/>
  <c r="Y996" i="23"/>
  <c r="X1004" i="23"/>
  <c r="Y1004" i="23"/>
  <c r="W1004" i="23"/>
  <c r="X1014" i="23"/>
  <c r="W1014" i="23"/>
  <c r="Y1014" i="23"/>
  <c r="X1022" i="23"/>
  <c r="Y1022" i="23"/>
  <c r="W1022" i="23"/>
  <c r="X1030" i="23"/>
  <c r="W1030" i="23"/>
  <c r="Y1030" i="23"/>
  <c r="Y997" i="23"/>
  <c r="W997" i="23"/>
  <c r="X997" i="23"/>
  <c r="Y1005" i="23"/>
  <c r="W1005" i="23"/>
  <c r="X1005" i="23"/>
  <c r="Y1015" i="23"/>
  <c r="W1015" i="23"/>
  <c r="X1015" i="23"/>
  <c r="Y1023" i="23"/>
  <c r="W1023" i="23"/>
  <c r="X1023" i="23"/>
  <c r="X992" i="23"/>
  <c r="Y992" i="23"/>
  <c r="U1012" i="23"/>
  <c r="W1012" i="23" s="1"/>
  <c r="W992" i="23"/>
  <c r="X1000" i="23"/>
  <c r="W1000" i="23"/>
  <c r="Y1000" i="23"/>
  <c r="X1008" i="23"/>
  <c r="Y1008" i="23"/>
  <c r="W1008" i="23"/>
  <c r="X1018" i="23"/>
  <c r="W1018" i="23"/>
  <c r="Y1018" i="23"/>
  <c r="X1026" i="23"/>
  <c r="Y1026" i="23"/>
  <c r="W1026" i="23"/>
  <c r="Y1031" i="23"/>
  <c r="X1031" i="23"/>
  <c r="W1031" i="23"/>
  <c r="Y993" i="23"/>
  <c r="W993" i="23"/>
  <c r="X993" i="23"/>
  <c r="Y1001" i="23"/>
  <c r="W1001" i="23"/>
  <c r="X1001" i="23"/>
  <c r="Y1009" i="23"/>
  <c r="W1009" i="23"/>
  <c r="X1009" i="23"/>
  <c r="Y1019" i="23"/>
  <c r="W1019" i="23"/>
  <c r="X1019" i="23"/>
  <c r="Y1027" i="23"/>
  <c r="W1027" i="23"/>
  <c r="X1027" i="23"/>
  <c r="Y994" i="23"/>
  <c r="Y998" i="23"/>
  <c r="Y1002" i="23"/>
  <c r="Y1006" i="23"/>
  <c r="Y1010" i="23"/>
  <c r="Y1016" i="23"/>
  <c r="Y1020" i="23"/>
  <c r="Y1024" i="23"/>
  <c r="Y1013" i="23"/>
  <c r="X1016" i="23"/>
  <c r="Y1017" i="23"/>
  <c r="X1020" i="23"/>
  <c r="Y1021" i="23"/>
  <c r="X1024" i="23"/>
  <c r="Y1025" i="23"/>
  <c r="X1028" i="23"/>
  <c r="Y1029" i="23"/>
  <c r="X1032" i="23"/>
  <c r="W994" i="23"/>
  <c r="X995" i="23"/>
  <c r="W998" i="23"/>
  <c r="X999" i="23"/>
  <c r="W1002" i="23"/>
  <c r="X1003" i="23"/>
  <c r="W1006" i="23"/>
  <c r="X1007" i="23"/>
  <c r="W1010" i="23"/>
  <c r="X1011" i="23"/>
  <c r="X1013" i="23"/>
  <c r="X1017" i="23"/>
  <c r="X1021" i="23"/>
  <c r="X1025" i="23"/>
  <c r="W1028" i="23"/>
  <c r="X1029" i="23"/>
  <c r="W1032" i="23"/>
  <c r="Y995" i="23"/>
  <c r="Y999" i="23"/>
  <c r="Y1003" i="23"/>
  <c r="Y1007" i="23"/>
  <c r="Y1011" i="23"/>
  <c r="X953" i="23"/>
  <c r="Y953" i="23"/>
  <c r="W953" i="23"/>
  <c r="X961" i="23"/>
  <c r="Y961" i="23"/>
  <c r="W961" i="23"/>
  <c r="X971" i="23"/>
  <c r="Y971" i="23"/>
  <c r="W971" i="23"/>
  <c r="X979" i="23"/>
  <c r="Y979" i="23"/>
  <c r="W979" i="23"/>
  <c r="X987" i="23"/>
  <c r="Y987" i="23"/>
  <c r="W987" i="23"/>
  <c r="Y954" i="23"/>
  <c r="W954" i="23"/>
  <c r="X954" i="23"/>
  <c r="Y962" i="23"/>
  <c r="W962" i="23"/>
  <c r="X962" i="23"/>
  <c r="Y972" i="23"/>
  <c r="W972" i="23"/>
  <c r="X972" i="23"/>
  <c r="Y980" i="23"/>
  <c r="W980" i="23"/>
  <c r="X980" i="23"/>
  <c r="X949" i="23"/>
  <c r="Y949" i="23"/>
  <c r="U969" i="23"/>
  <c r="W969" i="23" s="1"/>
  <c r="W949" i="23"/>
  <c r="X957" i="23"/>
  <c r="Y957" i="23"/>
  <c r="W957" i="23"/>
  <c r="X965" i="23"/>
  <c r="Y965" i="23"/>
  <c r="W965" i="23"/>
  <c r="X975" i="23"/>
  <c r="Y975" i="23"/>
  <c r="W975" i="23"/>
  <c r="X983" i="23"/>
  <c r="Y983" i="23"/>
  <c r="W983" i="23"/>
  <c r="Y988" i="23"/>
  <c r="W988" i="23"/>
  <c r="X988" i="23"/>
  <c r="Y950" i="23"/>
  <c r="W950" i="23"/>
  <c r="X950" i="23"/>
  <c r="Y958" i="23"/>
  <c r="W958" i="23"/>
  <c r="X958" i="23"/>
  <c r="Y966" i="23"/>
  <c r="W966" i="23"/>
  <c r="X966" i="23"/>
  <c r="Y976" i="23"/>
  <c r="W976" i="23"/>
  <c r="X976" i="23"/>
  <c r="Y984" i="23"/>
  <c r="W984" i="23"/>
  <c r="X984" i="23"/>
  <c r="Y951" i="23"/>
  <c r="Y955" i="23"/>
  <c r="Y959" i="23"/>
  <c r="Y963" i="23"/>
  <c r="Y967" i="23"/>
  <c r="Y973" i="23"/>
  <c r="Y977" i="23"/>
  <c r="Y981" i="23"/>
  <c r="Y985" i="23"/>
  <c r="Y989" i="23"/>
  <c r="X951" i="23"/>
  <c r="Y952" i="23"/>
  <c r="X955" i="23"/>
  <c r="Y956" i="23"/>
  <c r="X959" i="23"/>
  <c r="Y960" i="23"/>
  <c r="X963" i="23"/>
  <c r="Y964" i="23"/>
  <c r="X967" i="23"/>
  <c r="Y968" i="23"/>
  <c r="Y970" i="23"/>
  <c r="X973" i="23"/>
  <c r="Y974" i="23"/>
  <c r="X977" i="23"/>
  <c r="Y978" i="23"/>
  <c r="X981" i="23"/>
  <c r="Y982" i="23"/>
  <c r="X985" i="23"/>
  <c r="Y986" i="23"/>
  <c r="X989" i="23"/>
  <c r="X952" i="23"/>
  <c r="X956" i="23"/>
  <c r="X960" i="23"/>
  <c r="X964" i="23"/>
  <c r="X968" i="23"/>
  <c r="X970" i="23"/>
  <c r="X974" i="23"/>
  <c r="X978" i="23"/>
  <c r="X982" i="23"/>
  <c r="X986" i="23"/>
  <c r="X918" i="23"/>
  <c r="Y918" i="23"/>
  <c r="W918" i="23"/>
  <c r="X936" i="23"/>
  <c r="W936" i="23"/>
  <c r="Y936" i="23"/>
  <c r="Y911" i="23"/>
  <c r="W911" i="23"/>
  <c r="X911" i="23"/>
  <c r="Y919" i="23"/>
  <c r="W919" i="23"/>
  <c r="X919" i="23"/>
  <c r="Y929" i="23"/>
  <c r="W929" i="23"/>
  <c r="X929" i="23"/>
  <c r="Y937" i="23"/>
  <c r="W937" i="23"/>
  <c r="X937" i="23"/>
  <c r="X906" i="23"/>
  <c r="U926" i="23"/>
  <c r="W906" i="23"/>
  <c r="Y906" i="23"/>
  <c r="X914" i="23"/>
  <c r="Y914" i="23"/>
  <c r="W914" i="23"/>
  <c r="X922" i="23"/>
  <c r="Y922" i="23"/>
  <c r="W922" i="23"/>
  <c r="X932" i="23"/>
  <c r="W932" i="23"/>
  <c r="Y932" i="23"/>
  <c r="X940" i="23"/>
  <c r="Y940" i="23"/>
  <c r="W940" i="23"/>
  <c r="W926" i="23"/>
  <c r="X910" i="23"/>
  <c r="W910" i="23"/>
  <c r="Y910" i="23"/>
  <c r="X928" i="23"/>
  <c r="W928" i="23"/>
  <c r="Y928" i="23"/>
  <c r="X944" i="23"/>
  <c r="W944" i="23"/>
  <c r="Y944" i="23"/>
  <c r="Y945" i="23"/>
  <c r="X945" i="23"/>
  <c r="W945" i="23"/>
  <c r="Y907" i="23"/>
  <c r="W907" i="23"/>
  <c r="X907" i="23"/>
  <c r="Y915" i="23"/>
  <c r="W915" i="23"/>
  <c r="X915" i="23"/>
  <c r="Y923" i="23"/>
  <c r="W923" i="23"/>
  <c r="X923" i="23"/>
  <c r="Y933" i="23"/>
  <c r="W933" i="23"/>
  <c r="X933" i="23"/>
  <c r="Y941" i="23"/>
  <c r="W941" i="23"/>
  <c r="X941" i="23"/>
  <c r="Y908" i="23"/>
  <c r="Y912" i="23"/>
  <c r="Y916" i="23"/>
  <c r="Y920" i="23"/>
  <c r="Y924" i="23"/>
  <c r="Y930" i="23"/>
  <c r="Y934" i="23"/>
  <c r="Y938" i="23"/>
  <c r="Y942" i="23"/>
  <c r="Y927" i="23"/>
  <c r="X946" i="23"/>
  <c r="W908" i="23"/>
  <c r="X909" i="23"/>
  <c r="W912" i="23"/>
  <c r="X913" i="23"/>
  <c r="W916" i="23"/>
  <c r="X917" i="23"/>
  <c r="W920" i="23"/>
  <c r="X921" i="23"/>
  <c r="W924" i="23"/>
  <c r="X925" i="23"/>
  <c r="X927" i="23"/>
  <c r="W930" i="23"/>
  <c r="X931" i="23"/>
  <c r="W934" i="23"/>
  <c r="X935" i="23"/>
  <c r="W938" i="23"/>
  <c r="X939" i="23"/>
  <c r="W942" i="23"/>
  <c r="X943" i="23"/>
  <c r="W946" i="23"/>
  <c r="Y909" i="23"/>
  <c r="Y913" i="23"/>
  <c r="Y917" i="23"/>
  <c r="Y921" i="23"/>
  <c r="Y925" i="23"/>
  <c r="Y931" i="23"/>
  <c r="Y935" i="23"/>
  <c r="Y939" i="23"/>
  <c r="Y943" i="23"/>
  <c r="Y885" i="23"/>
  <c r="W885" i="23"/>
  <c r="X885" i="23"/>
  <c r="Y889" i="23"/>
  <c r="W889" i="23"/>
  <c r="X889" i="23"/>
  <c r="Y893" i="23"/>
  <c r="W893" i="23"/>
  <c r="X893" i="23"/>
  <c r="Y897" i="23"/>
  <c r="W897" i="23"/>
  <c r="X897" i="23"/>
  <c r="Y901" i="23"/>
  <c r="W901" i="23"/>
  <c r="X901" i="23"/>
  <c r="Y863" i="23"/>
  <c r="U883" i="23"/>
  <c r="W883" i="23" s="1"/>
  <c r="W863" i="23"/>
  <c r="X863" i="23"/>
  <c r="Y867" i="23"/>
  <c r="W867" i="23"/>
  <c r="X867" i="23"/>
  <c r="Y871" i="23"/>
  <c r="W871" i="23"/>
  <c r="X871" i="23"/>
  <c r="Y875" i="23"/>
  <c r="W875" i="23"/>
  <c r="X875" i="23"/>
  <c r="Y879" i="23"/>
  <c r="W879" i="23"/>
  <c r="X879" i="23"/>
  <c r="Y864" i="23"/>
  <c r="Y868" i="23"/>
  <c r="Y872" i="23"/>
  <c r="Y876" i="23"/>
  <c r="Y880" i="23"/>
  <c r="Y886" i="23"/>
  <c r="Y890" i="23"/>
  <c r="Y894" i="23"/>
  <c r="Y898" i="23"/>
  <c r="Y902" i="23"/>
  <c r="X864" i="23"/>
  <c r="Y865" i="23"/>
  <c r="X868" i="23"/>
  <c r="Y869" i="23"/>
  <c r="X872" i="23"/>
  <c r="Y873" i="23"/>
  <c r="X876" i="23"/>
  <c r="Y877" i="23"/>
  <c r="X880" i="23"/>
  <c r="Y881" i="23"/>
  <c r="X886" i="23"/>
  <c r="Y887" i="23"/>
  <c r="X890" i="23"/>
  <c r="Y891" i="23"/>
  <c r="X894" i="23"/>
  <c r="Y895" i="23"/>
  <c r="X898" i="23"/>
  <c r="Y899" i="23"/>
  <c r="X902" i="23"/>
  <c r="Y903" i="23"/>
  <c r="X865" i="23"/>
  <c r="Y866" i="23"/>
  <c r="X869" i="23"/>
  <c r="Y870" i="23"/>
  <c r="X873" i="23"/>
  <c r="Y874" i="23"/>
  <c r="X877" i="23"/>
  <c r="Y878" i="23"/>
  <c r="X881" i="23"/>
  <c r="Y882" i="23"/>
  <c r="Y884" i="23"/>
  <c r="X887" i="23"/>
  <c r="Y888" i="23"/>
  <c r="X891" i="23"/>
  <c r="Y892" i="23"/>
  <c r="X895" i="23"/>
  <c r="Y896" i="23"/>
  <c r="X899" i="23"/>
  <c r="Y900" i="23"/>
  <c r="X903" i="23"/>
  <c r="Y821" i="23"/>
  <c r="W821" i="23"/>
  <c r="X821" i="23"/>
  <c r="Y829" i="23"/>
  <c r="W829" i="23"/>
  <c r="X829" i="23"/>
  <c r="Y837" i="23"/>
  <c r="W837" i="23"/>
  <c r="X837" i="23"/>
  <c r="Y847" i="23"/>
  <c r="W847" i="23"/>
  <c r="X847" i="23"/>
  <c r="Y855" i="23"/>
  <c r="W855" i="23"/>
  <c r="X855" i="23"/>
  <c r="X824" i="23"/>
  <c r="W824" i="23"/>
  <c r="Y824" i="23"/>
  <c r="X832" i="23"/>
  <c r="Y832" i="23"/>
  <c r="W832" i="23"/>
  <c r="X842" i="23"/>
  <c r="Y842" i="23"/>
  <c r="W842" i="23"/>
  <c r="X850" i="23"/>
  <c r="Y850" i="23"/>
  <c r="W850" i="23"/>
  <c r="X858" i="23"/>
  <c r="W858" i="23"/>
  <c r="Y858" i="23"/>
  <c r="Y825" i="23"/>
  <c r="W825" i="23"/>
  <c r="X825" i="23"/>
  <c r="Y833" i="23"/>
  <c r="W833" i="23"/>
  <c r="X833" i="23"/>
  <c r="Y843" i="23"/>
  <c r="X843" i="23"/>
  <c r="W843" i="23"/>
  <c r="Y851" i="23"/>
  <c r="X851" i="23"/>
  <c r="W851" i="23"/>
  <c r="Y859" i="23"/>
  <c r="X859" i="23"/>
  <c r="W859" i="23"/>
  <c r="X820" i="23"/>
  <c r="U840" i="23"/>
  <c r="W840" i="23" s="1"/>
  <c r="Y820" i="23"/>
  <c r="W820" i="23"/>
  <c r="X828" i="23"/>
  <c r="Y828" i="23"/>
  <c r="W828" i="23"/>
  <c r="X836" i="23"/>
  <c r="Y836" i="23"/>
  <c r="W836" i="23"/>
  <c r="X846" i="23"/>
  <c r="W846" i="23"/>
  <c r="Y846" i="23"/>
  <c r="X854" i="23"/>
  <c r="W854" i="23"/>
  <c r="Y854" i="23"/>
  <c r="Y826" i="23"/>
  <c r="Y830" i="23"/>
  <c r="Y834" i="23"/>
  <c r="Y838" i="23"/>
  <c r="Y848" i="23"/>
  <c r="Y856" i="23"/>
  <c r="Y841" i="23"/>
  <c r="Y845" i="23"/>
  <c r="Y849" i="23"/>
  <c r="X852" i="23"/>
  <c r="Y853" i="23"/>
  <c r="X856" i="23"/>
  <c r="Y857" i="23"/>
  <c r="X860" i="23"/>
  <c r="W822" i="23"/>
  <c r="X823" i="23"/>
  <c r="W826" i="23"/>
  <c r="X827" i="23"/>
  <c r="W830" i="23"/>
  <c r="X831" i="23"/>
  <c r="W834" i="23"/>
  <c r="X835" i="23"/>
  <c r="W838" i="23"/>
  <c r="X839" i="23"/>
  <c r="X841" i="23"/>
  <c r="W844" i="23"/>
  <c r="X845" i="23"/>
  <c r="W848" i="23"/>
  <c r="X849" i="23"/>
  <c r="W852" i="23"/>
  <c r="X853" i="23"/>
  <c r="X857" i="23"/>
  <c r="W860" i="23"/>
  <c r="Y822" i="23"/>
  <c r="Y844" i="23"/>
  <c r="Y823" i="23"/>
  <c r="Y827" i="23"/>
  <c r="Y831" i="23"/>
  <c r="Y835" i="23"/>
  <c r="Y839" i="23"/>
  <c r="X781" i="23"/>
  <c r="Y781" i="23"/>
  <c r="W781" i="23"/>
  <c r="X789" i="23"/>
  <c r="Y789" i="23"/>
  <c r="W789" i="23"/>
  <c r="X799" i="23"/>
  <c r="Y799" i="23"/>
  <c r="W799" i="23"/>
  <c r="X807" i="23"/>
  <c r="Y807" i="23"/>
  <c r="W807" i="23"/>
  <c r="X815" i="23"/>
  <c r="Y815" i="23"/>
  <c r="W815" i="23"/>
  <c r="Y782" i="23"/>
  <c r="W782" i="23"/>
  <c r="X782" i="23"/>
  <c r="Y790" i="23"/>
  <c r="W790" i="23"/>
  <c r="X790" i="23"/>
  <c r="Y800" i="23"/>
  <c r="W800" i="23"/>
  <c r="X800" i="23"/>
  <c r="Y808" i="23"/>
  <c r="W808" i="23"/>
  <c r="X808" i="23"/>
  <c r="X777" i="23"/>
  <c r="Y777" i="23"/>
  <c r="U797" i="23"/>
  <c r="W777" i="23"/>
  <c r="X785" i="23"/>
  <c r="Y785" i="23"/>
  <c r="W785" i="23"/>
  <c r="X793" i="23"/>
  <c r="Y793" i="23"/>
  <c r="W793" i="23"/>
  <c r="X803" i="23"/>
  <c r="Y803" i="23"/>
  <c r="W803" i="23"/>
  <c r="X811" i="23"/>
  <c r="Y811" i="23"/>
  <c r="W811" i="23"/>
  <c r="W797" i="23"/>
  <c r="Y816" i="23"/>
  <c r="W816" i="23"/>
  <c r="X816" i="23"/>
  <c r="Y778" i="23"/>
  <c r="W778" i="23"/>
  <c r="X778" i="23"/>
  <c r="Y786" i="23"/>
  <c r="W786" i="23"/>
  <c r="X786" i="23"/>
  <c r="Y794" i="23"/>
  <c r="W794" i="23"/>
  <c r="X794" i="23"/>
  <c r="Y804" i="23"/>
  <c r="W804" i="23"/>
  <c r="X804" i="23"/>
  <c r="Y812" i="23"/>
  <c r="W812" i="23"/>
  <c r="X812" i="23"/>
  <c r="Y779" i="23"/>
  <c r="Y783" i="23"/>
  <c r="Y787" i="23"/>
  <c r="Y791" i="23"/>
  <c r="Y795" i="23"/>
  <c r="Y801" i="23"/>
  <c r="Y805" i="23"/>
  <c r="Y809" i="23"/>
  <c r="Y813" i="23"/>
  <c r="Y817" i="23"/>
  <c r="X779" i="23"/>
  <c r="Y780" i="23"/>
  <c r="X783" i="23"/>
  <c r="Y784" i="23"/>
  <c r="X787" i="23"/>
  <c r="Y788" i="23"/>
  <c r="X791" i="23"/>
  <c r="Y792" i="23"/>
  <c r="X795" i="23"/>
  <c r="Y796" i="23"/>
  <c r="Y798" i="23"/>
  <c r="X801" i="23"/>
  <c r="Y802" i="23"/>
  <c r="X805" i="23"/>
  <c r="Y806" i="23"/>
  <c r="X809" i="23"/>
  <c r="Y810" i="23"/>
  <c r="X817" i="23"/>
  <c r="X780" i="23"/>
  <c r="X784" i="23"/>
  <c r="X788" i="23"/>
  <c r="X792" i="23"/>
  <c r="X796" i="23"/>
  <c r="X798" i="23"/>
  <c r="X802" i="23"/>
  <c r="X806" i="23"/>
  <c r="X810" i="23"/>
  <c r="W813" i="23"/>
  <c r="X814" i="23"/>
  <c r="Y814" i="23"/>
  <c r="Y765" i="23"/>
  <c r="W765" i="23"/>
  <c r="X765" i="23"/>
  <c r="W767" i="23"/>
  <c r="X767" i="23"/>
  <c r="Y767" i="23"/>
  <c r="W755" i="23"/>
  <c r="X755" i="23"/>
  <c r="Y755" i="23"/>
  <c r="Y769" i="23"/>
  <c r="W769" i="23"/>
  <c r="X769" i="23"/>
  <c r="W771" i="23"/>
  <c r="X771" i="23"/>
  <c r="Y771" i="23"/>
  <c r="Y757" i="23"/>
  <c r="W757" i="23"/>
  <c r="X757" i="23"/>
  <c r="W759" i="23"/>
  <c r="X759" i="23"/>
  <c r="Y759" i="23"/>
  <c r="Y773" i="23"/>
  <c r="W773" i="23"/>
  <c r="X773" i="23"/>
  <c r="Y761" i="23"/>
  <c r="W761" i="23"/>
  <c r="X761" i="23"/>
  <c r="W763" i="23"/>
  <c r="X763" i="23"/>
  <c r="Y763" i="23"/>
  <c r="W756" i="23"/>
  <c r="Y758" i="23"/>
  <c r="W760" i="23"/>
  <c r="Y762" i="23"/>
  <c r="W764" i="23"/>
  <c r="Y766" i="23"/>
  <c r="W768" i="23"/>
  <c r="Y770" i="23"/>
  <c r="W772" i="23"/>
  <c r="Y774" i="23"/>
  <c r="Y756" i="23"/>
  <c r="Y760" i="23"/>
  <c r="Y764" i="23"/>
  <c r="Y768" i="23"/>
  <c r="Y772" i="23"/>
  <c r="W741" i="23"/>
  <c r="Y741" i="23"/>
  <c r="X741" i="23"/>
  <c r="Y744" i="23"/>
  <c r="W744" i="23"/>
  <c r="X744" i="23"/>
  <c r="W749" i="23"/>
  <c r="X749" i="23"/>
  <c r="Y749" i="23"/>
  <c r="Y736" i="23"/>
  <c r="W736" i="23"/>
  <c r="X736" i="23"/>
  <c r="X747" i="23"/>
  <c r="Y747" i="23"/>
  <c r="W747" i="23"/>
  <c r="Y752" i="23"/>
  <c r="X752" i="23"/>
  <c r="W752" i="23"/>
  <c r="W737" i="23"/>
  <c r="Y737" i="23"/>
  <c r="X737" i="23"/>
  <c r="Y740" i="23"/>
  <c r="W740" i="23"/>
  <c r="X740" i="23"/>
  <c r="Y748" i="23"/>
  <c r="W748" i="23"/>
  <c r="X748" i="23"/>
  <c r="X753" i="23"/>
  <c r="W753" i="23"/>
  <c r="Y753" i="23"/>
  <c r="W745" i="23"/>
  <c r="X745" i="23"/>
  <c r="Y745" i="23"/>
  <c r="X751" i="23"/>
  <c r="Y751" i="23"/>
  <c r="W751" i="23"/>
  <c r="Y738" i="23"/>
  <c r="Y746" i="23"/>
  <c r="Y750" i="23"/>
  <c r="X734" i="23"/>
  <c r="Y735" i="23"/>
  <c r="X738" i="23"/>
  <c r="Y739" i="23"/>
  <c r="X742" i="23"/>
  <c r="Y743" i="23"/>
  <c r="X746" i="23"/>
  <c r="X750" i="23"/>
  <c r="Y734" i="23"/>
  <c r="Y742" i="23"/>
  <c r="U754" i="23"/>
  <c r="X721" i="23"/>
  <c r="Y721" i="23"/>
  <c r="W721" i="23"/>
  <c r="X729" i="23"/>
  <c r="Y729" i="23"/>
  <c r="W729" i="23"/>
  <c r="Y722" i="23"/>
  <c r="X722" i="23"/>
  <c r="W722" i="23"/>
  <c r="X717" i="23"/>
  <c r="W717" i="23"/>
  <c r="Y717" i="23"/>
  <c r="X725" i="23"/>
  <c r="Y725" i="23"/>
  <c r="W725" i="23"/>
  <c r="X713" i="23"/>
  <c r="Y713" i="23"/>
  <c r="W713" i="23"/>
  <c r="Y714" i="23"/>
  <c r="X714" i="23"/>
  <c r="W714" i="23"/>
  <c r="Y730" i="23"/>
  <c r="W730" i="23"/>
  <c r="X730" i="23"/>
  <c r="Y718" i="23"/>
  <c r="W718" i="23"/>
  <c r="X718" i="23"/>
  <c r="Y726" i="23"/>
  <c r="W726" i="23"/>
  <c r="X726" i="23"/>
  <c r="Y715" i="23"/>
  <c r="Y719" i="23"/>
  <c r="Y727" i="23"/>
  <c r="Y731" i="23"/>
  <c r="Y716" i="23"/>
  <c r="X719" i="23"/>
  <c r="Y720" i="23"/>
  <c r="X723" i="23"/>
  <c r="Y724" i="23"/>
  <c r="X727" i="23"/>
  <c r="Y728" i="23"/>
  <c r="X731" i="23"/>
  <c r="X712" i="23"/>
  <c r="W715" i="23"/>
  <c r="X716" i="23"/>
  <c r="X720" i="23"/>
  <c r="W723" i="23"/>
  <c r="X724" i="23"/>
  <c r="X728" i="23"/>
  <c r="Y712" i="23"/>
  <c r="X692" i="23"/>
  <c r="Y692" i="23"/>
  <c r="W692" i="23"/>
  <c r="U711" i="23"/>
  <c r="X700" i="23"/>
  <c r="W700" i="23"/>
  <c r="Y700" i="23"/>
  <c r="X708" i="23"/>
  <c r="Y708" i="23"/>
  <c r="W708" i="23"/>
  <c r="Y693" i="23"/>
  <c r="W693" i="23"/>
  <c r="X693" i="23"/>
  <c r="Y701" i="23"/>
  <c r="W701" i="23"/>
  <c r="X701" i="23"/>
  <c r="Y709" i="23"/>
  <c r="X709" i="23"/>
  <c r="W709" i="23"/>
  <c r="X696" i="23"/>
  <c r="W696" i="23"/>
  <c r="Y696" i="23"/>
  <c r="X704" i="23"/>
  <c r="Y704" i="23"/>
  <c r="W704" i="23"/>
  <c r="Y697" i="23"/>
  <c r="W697" i="23"/>
  <c r="X697" i="23"/>
  <c r="Y705" i="23"/>
  <c r="X705" i="23"/>
  <c r="W705" i="23"/>
  <c r="Y702" i="23"/>
  <c r="Y691" i="23"/>
  <c r="X694" i="23"/>
  <c r="Y695" i="23"/>
  <c r="X698" i="23"/>
  <c r="Y699" i="23"/>
  <c r="X702" i="23"/>
  <c r="Y703" i="23"/>
  <c r="X706" i="23"/>
  <c r="Y707" i="23"/>
  <c r="X710" i="23"/>
  <c r="X691" i="23"/>
  <c r="W694" i="23"/>
  <c r="X695" i="23"/>
  <c r="W698" i="23"/>
  <c r="X699" i="23"/>
  <c r="X703" i="23"/>
  <c r="W706" i="23"/>
  <c r="X707" i="23"/>
  <c r="W710" i="23"/>
  <c r="Y671" i="23"/>
  <c r="W671" i="23"/>
  <c r="X671" i="23"/>
  <c r="Y675" i="23"/>
  <c r="W675" i="23"/>
  <c r="X675" i="23"/>
  <c r="Y679" i="23"/>
  <c r="W679" i="23"/>
  <c r="X679" i="23"/>
  <c r="Y683" i="23"/>
  <c r="W683" i="23"/>
  <c r="X683" i="23"/>
  <c r="Y687" i="23"/>
  <c r="W687" i="23"/>
  <c r="X687" i="23"/>
  <c r="Y672" i="23"/>
  <c r="Y676" i="23"/>
  <c r="Y680" i="23"/>
  <c r="Y684" i="23"/>
  <c r="Y688" i="23"/>
  <c r="Y669" i="23"/>
  <c r="X672" i="23"/>
  <c r="Y673" i="23"/>
  <c r="X676" i="23"/>
  <c r="Y677" i="23"/>
  <c r="X680" i="23"/>
  <c r="Y681" i="23"/>
  <c r="X684" i="23"/>
  <c r="Y685" i="23"/>
  <c r="X688" i="23"/>
  <c r="X669" i="23"/>
  <c r="Y670" i="23"/>
  <c r="X673" i="23"/>
  <c r="Y674" i="23"/>
  <c r="X677" i="23"/>
  <c r="Y678" i="23"/>
  <c r="X681" i="23"/>
  <c r="Y682" i="23"/>
  <c r="X685" i="23"/>
  <c r="Y686" i="23"/>
  <c r="Y658" i="23"/>
  <c r="W658" i="23"/>
  <c r="X658" i="23"/>
  <c r="W660" i="23"/>
  <c r="X660" i="23"/>
  <c r="Y660" i="23"/>
  <c r="W648" i="23"/>
  <c r="X648" i="23"/>
  <c r="Y648" i="23"/>
  <c r="U668" i="23"/>
  <c r="Y662" i="23"/>
  <c r="W662" i="23"/>
  <c r="X662" i="23"/>
  <c r="W664" i="23"/>
  <c r="X664" i="23"/>
  <c r="Y664" i="23"/>
  <c r="Y650" i="23"/>
  <c r="W650" i="23"/>
  <c r="X650" i="23"/>
  <c r="W652" i="23"/>
  <c r="X652" i="23"/>
  <c r="Y652" i="23"/>
  <c r="Y666" i="23"/>
  <c r="W666" i="23"/>
  <c r="X666" i="23"/>
  <c r="Y654" i="23"/>
  <c r="W654" i="23"/>
  <c r="X654" i="23"/>
  <c r="W656" i="23"/>
  <c r="X656" i="23"/>
  <c r="Y656" i="23"/>
  <c r="W649" i="23"/>
  <c r="Y651" i="23"/>
  <c r="W653" i="23"/>
  <c r="Y655" i="23"/>
  <c r="W657" i="23"/>
  <c r="Y659" i="23"/>
  <c r="W661" i="23"/>
  <c r="Y663" i="23"/>
  <c r="W665" i="23"/>
  <c r="Y667" i="23"/>
  <c r="Y649" i="23"/>
  <c r="Y653" i="23"/>
  <c r="Y657" i="23"/>
  <c r="Y661" i="23"/>
  <c r="Y665" i="23"/>
  <c r="X627" i="23"/>
  <c r="Y627" i="23"/>
  <c r="W627" i="23"/>
  <c r="X635" i="23"/>
  <c r="W635" i="23"/>
  <c r="Y635" i="23"/>
  <c r="X643" i="23"/>
  <c r="W643" i="23"/>
  <c r="Y643" i="23"/>
  <c r="Y628" i="23"/>
  <c r="W628" i="23"/>
  <c r="X628" i="23"/>
  <c r="Y636" i="23"/>
  <c r="W636" i="23"/>
  <c r="X636" i="23"/>
  <c r="X631" i="23"/>
  <c r="Y631" i="23"/>
  <c r="W631" i="23"/>
  <c r="X639" i="23"/>
  <c r="W639" i="23"/>
  <c r="Y639" i="23"/>
  <c r="Y644" i="23"/>
  <c r="W644" i="23"/>
  <c r="X644" i="23"/>
  <c r="Y632" i="23"/>
  <c r="X632" i="23"/>
  <c r="W632" i="23"/>
  <c r="Y640" i="23"/>
  <c r="W640" i="23"/>
  <c r="X640" i="23"/>
  <c r="Y629" i="23"/>
  <c r="Y637" i="23"/>
  <c r="Y641" i="23"/>
  <c r="Y645" i="23"/>
  <c r="X633" i="23"/>
  <c r="Y634" i="23"/>
  <c r="X637" i="23"/>
  <c r="Y638" i="23"/>
  <c r="X641" i="23"/>
  <c r="Y642" i="23"/>
  <c r="X645" i="23"/>
  <c r="X626" i="23"/>
  <c r="W629" i="23"/>
  <c r="X630" i="23"/>
  <c r="W633" i="23"/>
  <c r="X634" i="23"/>
  <c r="X638" i="23"/>
  <c r="X642" i="23"/>
  <c r="Y626" i="23"/>
  <c r="Y630" i="23"/>
  <c r="Y606" i="23"/>
  <c r="W606" i="23"/>
  <c r="X606" i="23"/>
  <c r="U625" i="23"/>
  <c r="Y610" i="23"/>
  <c r="W610" i="23"/>
  <c r="X610" i="23"/>
  <c r="Y614" i="23"/>
  <c r="W614" i="23"/>
  <c r="X614" i="23"/>
  <c r="Y618" i="23"/>
  <c r="W618" i="23"/>
  <c r="X618" i="23"/>
  <c r="Y622" i="23"/>
  <c r="W622" i="23"/>
  <c r="X622" i="23"/>
  <c r="Y607" i="23"/>
  <c r="Y611" i="23"/>
  <c r="Y615" i="23"/>
  <c r="Y619" i="23"/>
  <c r="Y623" i="23"/>
  <c r="X607" i="23"/>
  <c r="Y608" i="23"/>
  <c r="X611" i="23"/>
  <c r="Y612" i="23"/>
  <c r="X615" i="23"/>
  <c r="Y616" i="23"/>
  <c r="X619" i="23"/>
  <c r="Y620" i="23"/>
  <c r="X623" i="23"/>
  <c r="Y624" i="23"/>
  <c r="Y605" i="23"/>
  <c r="X608" i="23"/>
  <c r="Y609" i="23"/>
  <c r="X612" i="23"/>
  <c r="Y613" i="23"/>
  <c r="X616" i="23"/>
  <c r="Y617" i="23"/>
  <c r="X620" i="23"/>
  <c r="Y621" i="23"/>
  <c r="X624" i="23"/>
  <c r="Y585" i="23"/>
  <c r="W585" i="23"/>
  <c r="X585" i="23"/>
  <c r="Y589" i="23"/>
  <c r="W589" i="23"/>
  <c r="X589" i="23"/>
  <c r="Y593" i="23"/>
  <c r="W593" i="23"/>
  <c r="X593" i="23"/>
  <c r="Y597" i="23"/>
  <c r="W597" i="23"/>
  <c r="X597" i="23"/>
  <c r="Y601" i="23"/>
  <c r="W601" i="23"/>
  <c r="X601" i="23"/>
  <c r="Y586" i="23"/>
  <c r="Y590" i="23"/>
  <c r="Y594" i="23"/>
  <c r="Y598" i="23"/>
  <c r="Y602" i="23"/>
  <c r="Y583" i="23"/>
  <c r="X586" i="23"/>
  <c r="Y587" i="23"/>
  <c r="X590" i="23"/>
  <c r="Y591" i="23"/>
  <c r="X594" i="23"/>
  <c r="Y595" i="23"/>
  <c r="X598" i="23"/>
  <c r="Y599" i="23"/>
  <c r="X602" i="23"/>
  <c r="X583" i="23"/>
  <c r="Y584" i="23"/>
  <c r="X587" i="23"/>
  <c r="Y588" i="23"/>
  <c r="X591" i="23"/>
  <c r="Y592" i="23"/>
  <c r="X595" i="23"/>
  <c r="Y596" i="23"/>
  <c r="X599" i="23"/>
  <c r="Y600" i="23"/>
  <c r="X563" i="23"/>
  <c r="Y563" i="23"/>
  <c r="U582" i="23"/>
  <c r="W563" i="23"/>
  <c r="X571" i="23"/>
  <c r="Y571" i="23"/>
  <c r="W571" i="23"/>
  <c r="X579" i="23"/>
  <c r="Y579" i="23"/>
  <c r="W579" i="23"/>
  <c r="Y564" i="23"/>
  <c r="W564" i="23"/>
  <c r="X564" i="23"/>
  <c r="Y572" i="23"/>
  <c r="W572" i="23"/>
  <c r="X572" i="23"/>
  <c r="X567" i="23"/>
  <c r="Y567" i="23"/>
  <c r="W567" i="23"/>
  <c r="X575" i="23"/>
  <c r="Y575" i="23"/>
  <c r="W575" i="23"/>
  <c r="Y580" i="23"/>
  <c r="W580" i="23"/>
  <c r="X580" i="23"/>
  <c r="Y568" i="23"/>
  <c r="W568" i="23"/>
  <c r="X568" i="23"/>
  <c r="Y576" i="23"/>
  <c r="W576" i="23"/>
  <c r="X576" i="23"/>
  <c r="Y565" i="23"/>
  <c r="Y569" i="23"/>
  <c r="Y573" i="23"/>
  <c r="Y577" i="23"/>
  <c r="Y581" i="23"/>
  <c r="Y562" i="23"/>
  <c r="X565" i="23"/>
  <c r="Y566" i="23"/>
  <c r="X569" i="23"/>
  <c r="Y570" i="23"/>
  <c r="X573" i="23"/>
  <c r="Y574" i="23"/>
  <c r="X577" i="23"/>
  <c r="Y578" i="23"/>
  <c r="X581" i="23"/>
  <c r="X562" i="23"/>
  <c r="X566" i="23"/>
  <c r="X570" i="23"/>
  <c r="X574" i="23"/>
  <c r="X578" i="23"/>
  <c r="X557" i="23"/>
  <c r="Y557" i="23"/>
  <c r="W557" i="23"/>
  <c r="W544" i="23"/>
  <c r="X544" i="23"/>
  <c r="Y544" i="23"/>
  <c r="Y550" i="23"/>
  <c r="W550" i="23"/>
  <c r="X550" i="23"/>
  <c r="Y558" i="23"/>
  <c r="X558" i="23"/>
  <c r="W558" i="23"/>
  <c r="Y542" i="23"/>
  <c r="X542" i="23"/>
  <c r="W542" i="23"/>
  <c r="X549" i="23"/>
  <c r="Y549" i="23"/>
  <c r="W549" i="23"/>
  <c r="W540" i="23"/>
  <c r="X540" i="23"/>
  <c r="Y540" i="23"/>
  <c r="X545" i="23"/>
  <c r="W545" i="23"/>
  <c r="Y545" i="23"/>
  <c r="X553" i="23"/>
  <c r="Y553" i="23"/>
  <c r="W553" i="23"/>
  <c r="X541" i="23"/>
  <c r="Y541" i="23"/>
  <c r="W541" i="23"/>
  <c r="Y546" i="23"/>
  <c r="W546" i="23"/>
  <c r="X546" i="23"/>
  <c r="Y554" i="23"/>
  <c r="W554" i="23"/>
  <c r="X554" i="23"/>
  <c r="Y543" i="23"/>
  <c r="Y547" i="23"/>
  <c r="Y551" i="23"/>
  <c r="Y555" i="23"/>
  <c r="Y559" i="23"/>
  <c r="X543" i="23"/>
  <c r="X547" i="23"/>
  <c r="Y548" i="23"/>
  <c r="X551" i="23"/>
  <c r="Y552" i="23"/>
  <c r="X555" i="23"/>
  <c r="Y556" i="23"/>
  <c r="X559" i="23"/>
  <c r="X548" i="23"/>
  <c r="X552" i="23"/>
  <c r="X556" i="23"/>
  <c r="Y529" i="23"/>
  <c r="W529" i="23"/>
  <c r="X529" i="23"/>
  <c r="W531" i="23"/>
  <c r="X531" i="23"/>
  <c r="Y531" i="23"/>
  <c r="W519" i="23"/>
  <c r="X519" i="23"/>
  <c r="U539" i="23"/>
  <c r="Y519" i="23"/>
  <c r="Y533" i="23"/>
  <c r="W533" i="23"/>
  <c r="X533" i="23"/>
  <c r="W535" i="23"/>
  <c r="X535" i="23"/>
  <c r="Y535" i="23"/>
  <c r="Y521" i="23"/>
  <c r="W521" i="23"/>
  <c r="X521" i="23"/>
  <c r="W523" i="23"/>
  <c r="X523" i="23"/>
  <c r="Y523" i="23"/>
  <c r="Y537" i="23"/>
  <c r="W537" i="23"/>
  <c r="X537" i="23"/>
  <c r="Y525" i="23"/>
  <c r="W525" i="23"/>
  <c r="X525" i="23"/>
  <c r="W527" i="23"/>
  <c r="X527" i="23"/>
  <c r="Y527" i="23"/>
  <c r="W520" i="23"/>
  <c r="Y522" i="23"/>
  <c r="W524" i="23"/>
  <c r="Y526" i="23"/>
  <c r="W528" i="23"/>
  <c r="Y530" i="23"/>
  <c r="W532" i="23"/>
  <c r="Y534" i="23"/>
  <c r="W536" i="23"/>
  <c r="Y538" i="23"/>
  <c r="Y520" i="23"/>
  <c r="Y524" i="23"/>
  <c r="Y528" i="23"/>
  <c r="Y532" i="23"/>
  <c r="Y536" i="23"/>
  <c r="X498" i="23"/>
  <c r="Y498" i="23"/>
  <c r="W498" i="23"/>
  <c r="X506" i="23"/>
  <c r="W506" i="23"/>
  <c r="Y506" i="23"/>
  <c r="X514" i="23"/>
  <c r="Y514" i="23"/>
  <c r="W514" i="23"/>
  <c r="Y499" i="23"/>
  <c r="X499" i="23"/>
  <c r="W499" i="23"/>
  <c r="Y507" i="23"/>
  <c r="X507" i="23"/>
  <c r="W507" i="23"/>
  <c r="Y515" i="23"/>
  <c r="W515" i="23"/>
  <c r="X515" i="23"/>
  <c r="X502" i="23"/>
  <c r="Y502" i="23"/>
  <c r="W502" i="23"/>
  <c r="X510" i="23"/>
  <c r="W510" i="23"/>
  <c r="Y510" i="23"/>
  <c r="Y503" i="23"/>
  <c r="X503" i="23"/>
  <c r="W503" i="23"/>
  <c r="Y511" i="23"/>
  <c r="W511" i="23"/>
  <c r="X511" i="23"/>
  <c r="Y516" i="23"/>
  <c r="Y497" i="23"/>
  <c r="Y513" i="23"/>
  <c r="X516" i="23"/>
  <c r="X497" i="23"/>
  <c r="W500" i="23"/>
  <c r="X501" i="23"/>
  <c r="W504" i="23"/>
  <c r="X505" i="23"/>
  <c r="W508" i="23"/>
  <c r="X509" i="23"/>
  <c r="W512" i="23"/>
  <c r="X513" i="23"/>
  <c r="Y500" i="23"/>
  <c r="Y504" i="23"/>
  <c r="Y508" i="23"/>
  <c r="Y512" i="23"/>
  <c r="Y501" i="23"/>
  <c r="Y505" i="23"/>
  <c r="Y509" i="23"/>
  <c r="W484" i="23"/>
  <c r="X484" i="23"/>
  <c r="Y484" i="23"/>
  <c r="W492" i="23"/>
  <c r="X492" i="23"/>
  <c r="Y492" i="23"/>
  <c r="Y486" i="23"/>
  <c r="W486" i="23"/>
  <c r="X486" i="23"/>
  <c r="W476" i="23"/>
  <c r="X476" i="23"/>
  <c r="Y476" i="23"/>
  <c r="U496" i="23"/>
  <c r="Y478" i="23"/>
  <c r="W478" i="23"/>
  <c r="X478" i="23"/>
  <c r="W488" i="23"/>
  <c r="X488" i="23"/>
  <c r="Y488" i="23"/>
  <c r="Y494" i="23"/>
  <c r="W494" i="23"/>
  <c r="X494" i="23"/>
  <c r="W480" i="23"/>
  <c r="X480" i="23"/>
  <c r="Y480" i="23"/>
  <c r="Y482" i="23"/>
  <c r="W482" i="23"/>
  <c r="X482" i="23"/>
  <c r="Y490" i="23"/>
  <c r="W490" i="23"/>
  <c r="X490" i="23"/>
  <c r="Y479" i="23"/>
  <c r="Y483" i="23"/>
  <c r="W485" i="23"/>
  <c r="Y487" i="23"/>
  <c r="W489" i="23"/>
  <c r="Y491" i="23"/>
  <c r="W493" i="23"/>
  <c r="Y495" i="23"/>
  <c r="X479" i="23"/>
  <c r="X483" i="23"/>
  <c r="X487" i="23"/>
  <c r="X491" i="23"/>
  <c r="X495" i="23"/>
  <c r="Y477" i="23"/>
  <c r="Y481" i="23"/>
  <c r="Y485" i="23"/>
  <c r="Y489" i="23"/>
  <c r="Y493" i="23"/>
  <c r="X455" i="23"/>
  <c r="Y455" i="23"/>
  <c r="W455" i="23"/>
  <c r="X463" i="23"/>
  <c r="Y463" i="23"/>
  <c r="W463" i="23"/>
  <c r="X471" i="23"/>
  <c r="Y471" i="23"/>
  <c r="W471" i="23"/>
  <c r="Y456" i="23"/>
  <c r="W456" i="23"/>
  <c r="X456" i="23"/>
  <c r="Y464" i="23"/>
  <c r="W464" i="23"/>
  <c r="X464" i="23"/>
  <c r="Y472" i="23"/>
  <c r="W472" i="23"/>
  <c r="X472" i="23"/>
  <c r="X459" i="23"/>
  <c r="Y459" i="23"/>
  <c r="W459" i="23"/>
  <c r="X467" i="23"/>
  <c r="Y467" i="23"/>
  <c r="W467" i="23"/>
  <c r="Y460" i="23"/>
  <c r="W460" i="23"/>
  <c r="X460" i="23"/>
  <c r="Y468" i="23"/>
  <c r="W468" i="23"/>
  <c r="X468" i="23"/>
  <c r="Y457" i="23"/>
  <c r="Y461" i="23"/>
  <c r="Y465" i="23"/>
  <c r="Y469" i="23"/>
  <c r="Y473" i="23"/>
  <c r="X457" i="23"/>
  <c r="Y458" i="23"/>
  <c r="Y462" i="23"/>
  <c r="X465" i="23"/>
  <c r="Y466" i="23"/>
  <c r="X469" i="23"/>
  <c r="Y470" i="23"/>
  <c r="X473" i="23"/>
  <c r="X454" i="23"/>
  <c r="X458" i="23"/>
  <c r="W461" i="23"/>
  <c r="X462" i="23"/>
  <c r="X466" i="23"/>
  <c r="X470" i="23"/>
  <c r="Y454" i="23"/>
  <c r="X434" i="23"/>
  <c r="W434" i="23"/>
  <c r="Y434" i="23"/>
  <c r="U453" i="23"/>
  <c r="Y435" i="23"/>
  <c r="W435" i="23"/>
  <c r="X435" i="23"/>
  <c r="Y443" i="23"/>
  <c r="X443" i="23"/>
  <c r="W443" i="23"/>
  <c r="X438" i="23"/>
  <c r="W438" i="23"/>
  <c r="Y438" i="23"/>
  <c r="X446" i="23"/>
  <c r="W446" i="23"/>
  <c r="Y446" i="23"/>
  <c r="X442" i="23"/>
  <c r="Y442" i="23"/>
  <c r="W442" i="23"/>
  <c r="X450" i="23"/>
  <c r="Y450" i="23"/>
  <c r="W450" i="23"/>
  <c r="Y451" i="23"/>
  <c r="W451" i="23"/>
  <c r="X451" i="23"/>
  <c r="Y439" i="23"/>
  <c r="W439" i="23"/>
  <c r="X439" i="23"/>
  <c r="Y447" i="23"/>
  <c r="W447" i="23"/>
  <c r="X447" i="23"/>
  <c r="Y440" i="23"/>
  <c r="Y448" i="23"/>
  <c r="Y433" i="23"/>
  <c r="X436" i="23"/>
  <c r="X452" i="23"/>
  <c r="X433" i="23"/>
  <c r="W436" i="23"/>
  <c r="X437" i="23"/>
  <c r="W440" i="23"/>
  <c r="X441" i="23"/>
  <c r="W444" i="23"/>
  <c r="X445" i="23"/>
  <c r="W448" i="23"/>
  <c r="X449" i="23"/>
  <c r="W452" i="23"/>
  <c r="Y444" i="23"/>
  <c r="Y437" i="23"/>
  <c r="Y441" i="23"/>
  <c r="Y445" i="23"/>
  <c r="Y449" i="23"/>
  <c r="Y421" i="23"/>
  <c r="W421" i="23"/>
  <c r="X421" i="23"/>
  <c r="W423" i="23"/>
  <c r="X423" i="23"/>
  <c r="Y423" i="23"/>
  <c r="W411" i="23"/>
  <c r="X411" i="23"/>
  <c r="Y411" i="23"/>
  <c r="Y425" i="23"/>
  <c r="W425" i="23"/>
  <c r="X425" i="23"/>
  <c r="W427" i="23"/>
  <c r="X427" i="23"/>
  <c r="Y427" i="23"/>
  <c r="Y413" i="23"/>
  <c r="W413" i="23"/>
  <c r="X413" i="23"/>
  <c r="W415" i="23"/>
  <c r="X415" i="23"/>
  <c r="Y415" i="23"/>
  <c r="Y429" i="23"/>
  <c r="W429" i="23"/>
  <c r="X429" i="23"/>
  <c r="Y417" i="23"/>
  <c r="W417" i="23"/>
  <c r="X417" i="23"/>
  <c r="W419" i="23"/>
  <c r="X419" i="23"/>
  <c r="Y419" i="23"/>
  <c r="W412" i="23"/>
  <c r="Y414" i="23"/>
  <c r="W416" i="23"/>
  <c r="Y418" i="23"/>
  <c r="W420" i="23"/>
  <c r="Y422" i="23"/>
  <c r="W424" i="23"/>
  <c r="Y426" i="23"/>
  <c r="W428" i="23"/>
  <c r="Y430" i="23"/>
  <c r="Y412" i="23"/>
  <c r="Y416" i="23"/>
  <c r="Y420" i="23"/>
  <c r="Y424" i="23"/>
  <c r="Y428" i="23"/>
  <c r="W402" i="23"/>
  <c r="X402" i="23"/>
  <c r="Y402" i="23"/>
  <c r="Y404" i="23"/>
  <c r="W404" i="23"/>
  <c r="X404" i="23"/>
  <c r="W390" i="23"/>
  <c r="X390" i="23"/>
  <c r="U410" i="23"/>
  <c r="Y390" i="23"/>
  <c r="Y392" i="23"/>
  <c r="W392" i="23"/>
  <c r="X392" i="23"/>
  <c r="W406" i="23"/>
  <c r="X406" i="23"/>
  <c r="Y406" i="23"/>
  <c r="W394" i="23"/>
  <c r="X394" i="23"/>
  <c r="Y394" i="23"/>
  <c r="Y396" i="23"/>
  <c r="W396" i="23"/>
  <c r="X396" i="23"/>
  <c r="Y408" i="23"/>
  <c r="W408" i="23"/>
  <c r="X408" i="23"/>
  <c r="W398" i="23"/>
  <c r="X398" i="23"/>
  <c r="Y398" i="23"/>
  <c r="Y400" i="23"/>
  <c r="W400" i="23"/>
  <c r="X400" i="23"/>
  <c r="Y393" i="23"/>
  <c r="Y397" i="23"/>
  <c r="Y401" i="23"/>
  <c r="Y405" i="23"/>
  <c r="Y409" i="23"/>
  <c r="X393" i="23"/>
  <c r="X397" i="23"/>
  <c r="X401" i="23"/>
  <c r="X405" i="23"/>
  <c r="X409" i="23"/>
  <c r="Y391" i="23"/>
  <c r="Y395" i="23"/>
  <c r="Y399" i="23"/>
  <c r="Y403" i="23"/>
  <c r="Y407" i="23"/>
  <c r="W380" i="23"/>
  <c r="X380" i="23"/>
  <c r="Y380" i="23"/>
  <c r="Y378" i="23"/>
  <c r="W378" i="23"/>
  <c r="X378" i="23"/>
  <c r="W368" i="23"/>
  <c r="X368" i="23"/>
  <c r="Y368" i="23"/>
  <c r="Y382" i="23"/>
  <c r="W382" i="23"/>
  <c r="X382" i="23"/>
  <c r="W384" i="23"/>
  <c r="X384" i="23"/>
  <c r="Y384" i="23"/>
  <c r="Y370" i="23"/>
  <c r="W370" i="23"/>
  <c r="X370" i="23"/>
  <c r="W372" i="23"/>
  <c r="X372" i="23"/>
  <c r="Y372" i="23"/>
  <c r="Y386" i="23"/>
  <c r="W386" i="23"/>
  <c r="X386" i="23"/>
  <c r="Y374" i="23"/>
  <c r="W374" i="23"/>
  <c r="X374" i="23"/>
  <c r="W376" i="23"/>
  <c r="X376" i="23"/>
  <c r="Y376" i="23"/>
  <c r="W369" i="23"/>
  <c r="Y371" i="23"/>
  <c r="W373" i="23"/>
  <c r="Y375" i="23"/>
  <c r="W377" i="23"/>
  <c r="Y379" i="23"/>
  <c r="W381" i="23"/>
  <c r="Y383" i="23"/>
  <c r="W385" i="23"/>
  <c r="Y387" i="23"/>
  <c r="Y369" i="23"/>
  <c r="Y373" i="23"/>
  <c r="Y377" i="23"/>
  <c r="Y381" i="23"/>
  <c r="Y385" i="23"/>
  <c r="X348" i="23"/>
  <c r="W348" i="23"/>
  <c r="Y348" i="23"/>
  <c r="U367" i="23"/>
  <c r="X356" i="23"/>
  <c r="W356" i="23"/>
  <c r="Y356" i="23"/>
  <c r="X364" i="23"/>
  <c r="W364" i="23"/>
  <c r="Y364" i="23"/>
  <c r="X352" i="23"/>
  <c r="W352" i="23"/>
  <c r="Y352" i="23"/>
  <c r="X360" i="23"/>
  <c r="W360" i="23"/>
  <c r="Y360" i="23"/>
  <c r="Y349" i="23"/>
  <c r="X349" i="23"/>
  <c r="W349" i="23"/>
  <c r="Y357" i="23"/>
  <c r="X357" i="23"/>
  <c r="W357" i="23"/>
  <c r="Y365" i="23"/>
  <c r="X365" i="23"/>
  <c r="W365" i="23"/>
  <c r="Y353" i="23"/>
  <c r="X353" i="23"/>
  <c r="W353" i="23"/>
  <c r="Y361" i="23"/>
  <c r="X361" i="23"/>
  <c r="W361" i="23"/>
  <c r="Y347" i="23"/>
  <c r="Y351" i="23"/>
  <c r="X354" i="23"/>
  <c r="Y355" i="23"/>
  <c r="X358" i="23"/>
  <c r="Y359" i="23"/>
  <c r="X362" i="23"/>
  <c r="Y363" i="23"/>
  <c r="X366" i="23"/>
  <c r="X347" i="23"/>
  <c r="W350" i="23"/>
  <c r="X351" i="23"/>
  <c r="W354" i="23"/>
  <c r="X355" i="23"/>
  <c r="W358" i="23"/>
  <c r="X359" i="23"/>
  <c r="W362" i="23"/>
  <c r="X363" i="23"/>
  <c r="W366" i="23"/>
  <c r="Y350" i="23"/>
  <c r="Y335" i="23"/>
  <c r="W335" i="23"/>
  <c r="X335" i="23"/>
  <c r="W325" i="23"/>
  <c r="X325" i="23"/>
  <c r="Y325" i="23"/>
  <c r="Y331" i="23"/>
  <c r="W331" i="23"/>
  <c r="X331" i="23"/>
  <c r="W337" i="23"/>
  <c r="X337" i="23"/>
  <c r="Y337" i="23"/>
  <c r="Y343" i="23"/>
  <c r="X343" i="23"/>
  <c r="W343" i="23"/>
  <c r="X342" i="23"/>
  <c r="Y342" i="23"/>
  <c r="W342" i="23"/>
  <c r="X326" i="23"/>
  <c r="Y326" i="23"/>
  <c r="W326" i="23"/>
  <c r="W333" i="23"/>
  <c r="X333" i="23"/>
  <c r="Y333" i="23"/>
  <c r="X338" i="23"/>
  <c r="Y338" i="23"/>
  <c r="W338" i="23"/>
  <c r="X330" i="23"/>
  <c r="Y330" i="23"/>
  <c r="W330" i="23"/>
  <c r="Y327" i="23"/>
  <c r="X327" i="23"/>
  <c r="W327" i="23"/>
  <c r="W329" i="23"/>
  <c r="X329" i="23"/>
  <c r="Y329" i="23"/>
  <c r="X334" i="23"/>
  <c r="Y334" i="23"/>
  <c r="W334" i="23"/>
  <c r="Y339" i="23"/>
  <c r="W339" i="23"/>
  <c r="X339" i="23"/>
  <c r="Y332" i="23"/>
  <c r="Y336" i="23"/>
  <c r="Y340" i="23"/>
  <c r="Y344" i="23"/>
  <c r="X328" i="23"/>
  <c r="X332" i="23"/>
  <c r="X336" i="23"/>
  <c r="X340" i="23"/>
  <c r="Y341" i="23"/>
  <c r="X344" i="23"/>
  <c r="X341" i="23"/>
  <c r="W304" i="23"/>
  <c r="X304" i="23"/>
  <c r="Y304" i="23"/>
  <c r="U324" i="23"/>
  <c r="Y318" i="23"/>
  <c r="W318" i="23"/>
  <c r="X318" i="23"/>
  <c r="W320" i="23"/>
  <c r="X320" i="23"/>
  <c r="Y320" i="23"/>
  <c r="Y306" i="23"/>
  <c r="W306" i="23"/>
  <c r="X306" i="23"/>
  <c r="W308" i="23"/>
  <c r="X308" i="23"/>
  <c r="Y308" i="23"/>
  <c r="Y310" i="23"/>
  <c r="W310" i="23"/>
  <c r="X310" i="23"/>
  <c r="W312" i="23"/>
  <c r="X312" i="23"/>
  <c r="Y312" i="23"/>
  <c r="Y322" i="23"/>
  <c r="W322" i="23"/>
  <c r="X322" i="23"/>
  <c r="Y314" i="23"/>
  <c r="W314" i="23"/>
  <c r="X314" i="23"/>
  <c r="W316" i="23"/>
  <c r="X316" i="23"/>
  <c r="Y316" i="23"/>
  <c r="W305" i="23"/>
  <c r="Y307" i="23"/>
  <c r="W309" i="23"/>
  <c r="Y311" i="23"/>
  <c r="W313" i="23"/>
  <c r="Y315" i="23"/>
  <c r="W317" i="23"/>
  <c r="Y319" i="23"/>
  <c r="W321" i="23"/>
  <c r="Y323" i="23"/>
  <c r="X323" i="23"/>
  <c r="Y305" i="23"/>
  <c r="Y309" i="23"/>
  <c r="Y313" i="23"/>
  <c r="Y317" i="23"/>
  <c r="Y321" i="23"/>
  <c r="Y292" i="23"/>
  <c r="W292" i="23"/>
  <c r="X292" i="23"/>
  <c r="W294" i="23"/>
  <c r="X294" i="23"/>
  <c r="Y294" i="23"/>
  <c r="W282" i="23"/>
  <c r="X282" i="23"/>
  <c r="Y282" i="23"/>
  <c r="Y296" i="23"/>
  <c r="W296" i="23"/>
  <c r="X296" i="23"/>
  <c r="W298" i="23"/>
  <c r="X298" i="23"/>
  <c r="Y298" i="23"/>
  <c r="Y284" i="23"/>
  <c r="W284" i="23"/>
  <c r="X284" i="23"/>
  <c r="W286" i="23"/>
  <c r="X286" i="23"/>
  <c r="Y286" i="23"/>
  <c r="Y300" i="23"/>
  <c r="W300" i="23"/>
  <c r="X300" i="23"/>
  <c r="Y288" i="23"/>
  <c r="W288" i="23"/>
  <c r="X288" i="23"/>
  <c r="W290" i="23"/>
  <c r="X290" i="23"/>
  <c r="Y290" i="23"/>
  <c r="W283" i="23"/>
  <c r="Y285" i="23"/>
  <c r="W287" i="23"/>
  <c r="Y289" i="23"/>
  <c r="W291" i="23"/>
  <c r="Y293" i="23"/>
  <c r="W295" i="23"/>
  <c r="Y297" i="23"/>
  <c r="W299" i="23"/>
  <c r="Y301" i="23"/>
  <c r="Y283" i="23"/>
  <c r="Y287" i="23"/>
  <c r="Y291" i="23"/>
  <c r="Y295" i="23"/>
  <c r="Y299" i="23"/>
  <c r="W273" i="23"/>
  <c r="X273" i="23"/>
  <c r="Y273" i="23"/>
  <c r="Y275" i="23"/>
  <c r="W275" i="23"/>
  <c r="X275" i="23"/>
  <c r="W261" i="23"/>
  <c r="X261" i="23"/>
  <c r="U281" i="23"/>
  <c r="Y261" i="23"/>
  <c r="Y263" i="23"/>
  <c r="W263" i="23"/>
  <c r="X263" i="23"/>
  <c r="W277" i="23"/>
  <c r="X277" i="23"/>
  <c r="Y277" i="23"/>
  <c r="Y279" i="23"/>
  <c r="W279" i="23"/>
  <c r="X279" i="23"/>
  <c r="W265" i="23"/>
  <c r="X265" i="23"/>
  <c r="Y265" i="23"/>
  <c r="Y267" i="23"/>
  <c r="W267" i="23"/>
  <c r="X267" i="23"/>
  <c r="W269" i="23"/>
  <c r="X269" i="23"/>
  <c r="Y269" i="23"/>
  <c r="Y271" i="23"/>
  <c r="W271" i="23"/>
  <c r="X271" i="23"/>
  <c r="Y264" i="23"/>
  <c r="Y268" i="23"/>
  <c r="Y272" i="23"/>
  <c r="Y276" i="23"/>
  <c r="Y280" i="23"/>
  <c r="X264" i="23"/>
  <c r="X268" i="23"/>
  <c r="X272" i="23"/>
  <c r="X276" i="23"/>
  <c r="X280" i="23"/>
  <c r="Y262" i="23"/>
  <c r="Y266" i="23"/>
  <c r="Y270" i="23"/>
  <c r="Y274" i="23"/>
  <c r="Y278" i="23"/>
  <c r="X240" i="23"/>
  <c r="Y240" i="23"/>
  <c r="W240" i="23"/>
  <c r="X248" i="23"/>
  <c r="W248" i="23"/>
  <c r="Y248" i="23"/>
  <c r="X256" i="23"/>
  <c r="Y256" i="23"/>
  <c r="W256" i="23"/>
  <c r="Y241" i="23"/>
  <c r="W241" i="23"/>
  <c r="X241" i="23"/>
  <c r="Y249" i="23"/>
  <c r="W249" i="23"/>
  <c r="X249" i="23"/>
  <c r="X244" i="23"/>
  <c r="W244" i="23"/>
  <c r="Y244" i="23"/>
  <c r="X252" i="23"/>
  <c r="Y252" i="23"/>
  <c r="W252" i="23"/>
  <c r="Y257" i="23"/>
  <c r="X257" i="23"/>
  <c r="W257" i="23"/>
  <c r="Y245" i="23"/>
  <c r="W245" i="23"/>
  <c r="X245" i="23"/>
  <c r="Y253" i="23"/>
  <c r="X253" i="23"/>
  <c r="W253" i="23"/>
  <c r="Y242" i="23"/>
  <c r="Y246" i="23"/>
  <c r="Y250" i="23"/>
  <c r="X242" i="23"/>
  <c r="Y243" i="23"/>
  <c r="X246" i="23"/>
  <c r="Y247" i="23"/>
  <c r="X250" i="23"/>
  <c r="Y251" i="23"/>
  <c r="X254" i="23"/>
  <c r="Y255" i="23"/>
  <c r="X258" i="23"/>
  <c r="X239" i="23"/>
  <c r="X243" i="23"/>
  <c r="X247" i="23"/>
  <c r="X251" i="23"/>
  <c r="W254" i="23"/>
  <c r="X255" i="23"/>
  <c r="W258" i="23"/>
  <c r="Y239" i="23"/>
  <c r="Y228" i="23"/>
  <c r="W228" i="23"/>
  <c r="X228" i="23"/>
  <c r="W230" i="23"/>
  <c r="X230" i="23"/>
  <c r="Y230" i="23"/>
  <c r="W218" i="23"/>
  <c r="X218" i="23"/>
  <c r="U238" i="23"/>
  <c r="Y218" i="23"/>
  <c r="Y232" i="23"/>
  <c r="W232" i="23"/>
  <c r="X232" i="23"/>
  <c r="W234" i="23"/>
  <c r="X234" i="23"/>
  <c r="Y234" i="23"/>
  <c r="Y220" i="23"/>
  <c r="W220" i="23"/>
  <c r="X220" i="23"/>
  <c r="W222" i="23"/>
  <c r="X222" i="23"/>
  <c r="Y222" i="23"/>
  <c r="Y236" i="23"/>
  <c r="W236" i="23"/>
  <c r="X236" i="23"/>
  <c r="Y224" i="23"/>
  <c r="W224" i="23"/>
  <c r="X224" i="23"/>
  <c r="W226" i="23"/>
  <c r="X226" i="23"/>
  <c r="Y226" i="23"/>
  <c r="W219" i="23"/>
  <c r="Y221" i="23"/>
  <c r="W223" i="23"/>
  <c r="Y225" i="23"/>
  <c r="W227" i="23"/>
  <c r="Y229" i="23"/>
  <c r="W231" i="23"/>
  <c r="Y233" i="23"/>
  <c r="W235" i="23"/>
  <c r="Y237" i="23"/>
  <c r="Y219" i="23"/>
  <c r="Y223" i="23"/>
  <c r="Y227" i="23"/>
  <c r="Y231" i="23"/>
  <c r="Y235" i="23"/>
  <c r="Y202" i="23"/>
  <c r="W202" i="23"/>
  <c r="X202" i="23"/>
  <c r="W204" i="23"/>
  <c r="X204" i="23"/>
  <c r="Y204" i="23"/>
  <c r="Y206" i="23"/>
  <c r="W206" i="23"/>
  <c r="X206" i="23"/>
  <c r="W208" i="23"/>
  <c r="X208" i="23"/>
  <c r="Y208" i="23"/>
  <c r="W196" i="23"/>
  <c r="X196" i="23"/>
  <c r="Y196" i="23"/>
  <c r="Y210" i="23"/>
  <c r="W210" i="23"/>
  <c r="X210" i="23"/>
  <c r="W212" i="23"/>
  <c r="X212" i="23"/>
  <c r="Y212" i="23"/>
  <c r="Y198" i="23"/>
  <c r="W198" i="23"/>
  <c r="X198" i="23"/>
  <c r="W200" i="23"/>
  <c r="X200" i="23"/>
  <c r="Y200" i="23"/>
  <c r="Y214" i="23"/>
  <c r="W214" i="23"/>
  <c r="X214" i="23"/>
  <c r="W197" i="23"/>
  <c r="Y199" i="23"/>
  <c r="W201" i="23"/>
  <c r="Y203" i="23"/>
  <c r="W205" i="23"/>
  <c r="Y207" i="23"/>
  <c r="W209" i="23"/>
  <c r="Y211" i="23"/>
  <c r="W213" i="23"/>
  <c r="Y215" i="23"/>
  <c r="Y197" i="23"/>
  <c r="Y201" i="23"/>
  <c r="Y205" i="23"/>
  <c r="Y209" i="23"/>
  <c r="Y213" i="23"/>
  <c r="X176" i="23"/>
  <c r="Y176" i="23"/>
  <c r="W176" i="23"/>
  <c r="X184" i="23"/>
  <c r="Y184" i="23"/>
  <c r="W184" i="23"/>
  <c r="X192" i="23"/>
  <c r="W192" i="23"/>
  <c r="Y192" i="23"/>
  <c r="Y177" i="23"/>
  <c r="W177" i="23"/>
  <c r="X177" i="23"/>
  <c r="Y185" i="23"/>
  <c r="X185" i="23"/>
  <c r="W185" i="23"/>
  <c r="X180" i="23"/>
  <c r="Y180" i="23"/>
  <c r="W180" i="23"/>
  <c r="X188" i="23"/>
  <c r="W188" i="23"/>
  <c r="Y188" i="23"/>
  <c r="Y193" i="23"/>
  <c r="W193" i="23"/>
  <c r="X193" i="23"/>
  <c r="Y181" i="23"/>
  <c r="W181" i="23"/>
  <c r="X181" i="23"/>
  <c r="Y189" i="23"/>
  <c r="W189" i="23"/>
  <c r="X189" i="23"/>
  <c r="Y178" i="23"/>
  <c r="Y182" i="23"/>
  <c r="Y190" i="23"/>
  <c r="Y194" i="23"/>
  <c r="Y175" i="23"/>
  <c r="X178" i="23"/>
  <c r="Y179" i="23"/>
  <c r="X182" i="23"/>
  <c r="Y183" i="23"/>
  <c r="X186" i="23"/>
  <c r="Y187" i="23"/>
  <c r="X190" i="23"/>
  <c r="Y191" i="23"/>
  <c r="X194" i="23"/>
  <c r="U195" i="23"/>
  <c r="X175" i="23"/>
  <c r="X179" i="23"/>
  <c r="X183" i="23"/>
  <c r="W186" i="23"/>
  <c r="X187" i="23"/>
  <c r="X191" i="23"/>
  <c r="W165" i="23"/>
  <c r="X165" i="23"/>
  <c r="Y165" i="23"/>
  <c r="Y167" i="23"/>
  <c r="W167" i="23"/>
  <c r="X167" i="23"/>
  <c r="W153" i="23"/>
  <c r="X153" i="23"/>
  <c r="Y153" i="23"/>
  <c r="Y155" i="23"/>
  <c r="W155" i="23"/>
  <c r="X155" i="23"/>
  <c r="W169" i="23"/>
  <c r="X169" i="23"/>
  <c r="Y169" i="23"/>
  <c r="W157" i="23"/>
  <c r="X157" i="23"/>
  <c r="Y157" i="23"/>
  <c r="Y159" i="23"/>
  <c r="W159" i="23"/>
  <c r="X159" i="23"/>
  <c r="Y171" i="23"/>
  <c r="W171" i="23"/>
  <c r="X171" i="23"/>
  <c r="W161" i="23"/>
  <c r="X161" i="23"/>
  <c r="Y161" i="23"/>
  <c r="Y163" i="23"/>
  <c r="W163" i="23"/>
  <c r="X163" i="23"/>
  <c r="Y156" i="23"/>
  <c r="Y160" i="23"/>
  <c r="Y164" i="23"/>
  <c r="Y168" i="23"/>
  <c r="Y172" i="23"/>
  <c r="X156" i="23"/>
  <c r="X160" i="23"/>
  <c r="X164" i="23"/>
  <c r="X168" i="23"/>
  <c r="X172" i="23"/>
  <c r="Y154" i="23"/>
  <c r="Y158" i="23"/>
  <c r="Y162" i="23"/>
  <c r="Y166" i="23"/>
  <c r="Y170" i="23"/>
  <c r="X133" i="23"/>
  <c r="W133" i="23"/>
  <c r="Y133" i="23"/>
  <c r="X141" i="23"/>
  <c r="W141" i="23"/>
  <c r="Y141" i="23"/>
  <c r="X149" i="23"/>
  <c r="W149" i="23"/>
  <c r="Y149" i="23"/>
  <c r="Y134" i="23"/>
  <c r="W134" i="23"/>
  <c r="X134" i="23"/>
  <c r="Y142" i="23"/>
  <c r="W142" i="23"/>
  <c r="X142" i="23"/>
  <c r="X137" i="23"/>
  <c r="Y137" i="23"/>
  <c r="W137" i="23"/>
  <c r="X145" i="23"/>
  <c r="W145" i="23"/>
  <c r="Y145" i="23"/>
  <c r="Y150" i="23"/>
  <c r="X150" i="23"/>
  <c r="W150" i="23"/>
  <c r="Y138" i="23"/>
  <c r="X138" i="23"/>
  <c r="W138" i="23"/>
  <c r="Y146" i="23"/>
  <c r="W146" i="23"/>
  <c r="X146" i="23"/>
  <c r="Y139" i="23"/>
  <c r="Y143" i="23"/>
  <c r="Y147" i="23"/>
  <c r="Y132" i="23"/>
  <c r="X135" i="23"/>
  <c r="Y136" i="23"/>
  <c r="X139" i="23"/>
  <c r="Y140" i="23"/>
  <c r="X143" i="23"/>
  <c r="Y144" i="23"/>
  <c r="X147" i="23"/>
  <c r="Y148" i="23"/>
  <c r="X151" i="23"/>
  <c r="X132" i="23"/>
  <c r="W135" i="23"/>
  <c r="X136" i="23"/>
  <c r="X140" i="23"/>
  <c r="X144" i="23"/>
  <c r="X148" i="23"/>
  <c r="W151" i="23"/>
  <c r="U152" i="23"/>
  <c r="U173" i="23"/>
  <c r="X111" i="23"/>
  <c r="Y111" i="23"/>
  <c r="W111" i="23"/>
  <c r="X119" i="23"/>
  <c r="W119" i="23"/>
  <c r="Y119" i="23"/>
  <c r="X127" i="23"/>
  <c r="Y127" i="23"/>
  <c r="W127" i="23"/>
  <c r="Y112" i="23"/>
  <c r="W112" i="23"/>
  <c r="X112" i="23"/>
  <c r="Y120" i="23"/>
  <c r="W120" i="23"/>
  <c r="X120" i="23"/>
  <c r="X115" i="23"/>
  <c r="Y115" i="23"/>
  <c r="W115" i="23"/>
  <c r="X123" i="23"/>
  <c r="Y123" i="23"/>
  <c r="W123" i="23"/>
  <c r="Y128" i="23"/>
  <c r="W128" i="23"/>
  <c r="X128" i="23"/>
  <c r="Y116" i="23"/>
  <c r="X116" i="23"/>
  <c r="W116" i="23"/>
  <c r="Y124" i="23"/>
  <c r="W124" i="23"/>
  <c r="X124" i="23"/>
  <c r="Y113" i="23"/>
  <c r="Y121" i="23"/>
  <c r="Y125" i="23"/>
  <c r="Y129" i="23"/>
  <c r="Y110" i="23"/>
  <c r="X113" i="23"/>
  <c r="Y122" i="23"/>
  <c r="X125" i="23"/>
  <c r="Y126" i="23"/>
  <c r="X129" i="23"/>
  <c r="X110" i="23"/>
  <c r="X114" i="23"/>
  <c r="W117" i="23"/>
  <c r="X118" i="23"/>
  <c r="W121" i="23"/>
  <c r="X122" i="23"/>
  <c r="X126" i="23"/>
  <c r="Y117" i="23"/>
  <c r="Y114" i="23"/>
  <c r="Y118" i="23"/>
  <c r="Y99" i="23"/>
  <c r="W99" i="23"/>
  <c r="X99" i="23"/>
  <c r="W101" i="23"/>
  <c r="Y101" i="23"/>
  <c r="X101" i="23"/>
  <c r="W89" i="23"/>
  <c r="X89" i="23"/>
  <c r="Y89" i="23"/>
  <c r="U109" i="23"/>
  <c r="Y103" i="23"/>
  <c r="W103" i="23"/>
  <c r="X103" i="23"/>
  <c r="W105" i="23"/>
  <c r="Y105" i="23"/>
  <c r="X105" i="23"/>
  <c r="Y91" i="23"/>
  <c r="W91" i="23"/>
  <c r="X91" i="23"/>
  <c r="W93" i="23"/>
  <c r="X93" i="23"/>
  <c r="Y93" i="23"/>
  <c r="Y107" i="23"/>
  <c r="W107" i="23"/>
  <c r="X107" i="23"/>
  <c r="Y95" i="23"/>
  <c r="W95" i="23"/>
  <c r="X95" i="23"/>
  <c r="W97" i="23"/>
  <c r="X97" i="23"/>
  <c r="Y97" i="23"/>
  <c r="Y106" i="23"/>
  <c r="W90" i="23"/>
  <c r="Y92" i="23"/>
  <c r="W94" i="23"/>
  <c r="Y96" i="23"/>
  <c r="W98" i="23"/>
  <c r="Y100" i="23"/>
  <c r="W102" i="23"/>
  <c r="Y104" i="23"/>
  <c r="W106" i="23"/>
  <c r="Y108" i="23"/>
  <c r="Y102" i="23"/>
  <c r="Y90" i="23"/>
  <c r="Y94" i="23"/>
  <c r="Y98" i="23"/>
  <c r="X68" i="23"/>
  <c r="Y68" i="23"/>
  <c r="W68" i="23"/>
  <c r="X76" i="23"/>
  <c r="Y76" i="23"/>
  <c r="W76" i="23"/>
  <c r="X84" i="23"/>
  <c r="Y84" i="23"/>
  <c r="W84" i="23"/>
  <c r="Y69" i="23"/>
  <c r="W69" i="23"/>
  <c r="X69" i="23"/>
  <c r="Y77" i="23"/>
  <c r="W77" i="23"/>
  <c r="X77" i="23"/>
  <c r="X72" i="23"/>
  <c r="Y72" i="23"/>
  <c r="W72" i="23"/>
  <c r="X80" i="23"/>
  <c r="Y80" i="23"/>
  <c r="W80" i="23"/>
  <c r="Y85" i="23"/>
  <c r="W85" i="23"/>
  <c r="X85" i="23"/>
  <c r="Y73" i="23"/>
  <c r="W73" i="23"/>
  <c r="X73" i="23"/>
  <c r="Y81" i="23"/>
  <c r="W81" i="23"/>
  <c r="X81" i="23"/>
  <c r="Y70" i="23"/>
  <c r="Y74" i="23"/>
  <c r="Y78" i="23"/>
  <c r="Y82" i="23"/>
  <c r="Y86" i="23"/>
  <c r="Y67" i="23"/>
  <c r="X70" i="23"/>
  <c r="Y71" i="23"/>
  <c r="X74" i="23"/>
  <c r="Y75" i="23"/>
  <c r="X78" i="23"/>
  <c r="Y79" i="23"/>
  <c r="X82" i="23"/>
  <c r="Y83" i="23"/>
  <c r="X86" i="23"/>
  <c r="X67" i="23"/>
  <c r="X71" i="23"/>
  <c r="X75" i="23"/>
  <c r="X79" i="23"/>
  <c r="X83" i="23"/>
  <c r="Y56" i="23"/>
  <c r="W56" i="23"/>
  <c r="X56" i="23"/>
  <c r="W58" i="23"/>
  <c r="X58" i="23"/>
  <c r="Y58" i="23"/>
  <c r="W46" i="23"/>
  <c r="X46" i="23"/>
  <c r="Y46" i="23"/>
  <c r="U66" i="23"/>
  <c r="Y60" i="23"/>
  <c r="W60" i="23"/>
  <c r="X60" i="23"/>
  <c r="W62" i="23"/>
  <c r="X62" i="23"/>
  <c r="Y62" i="23"/>
  <c r="Y48" i="23"/>
  <c r="W48" i="23"/>
  <c r="X48" i="23"/>
  <c r="W50" i="23"/>
  <c r="X50" i="23"/>
  <c r="Y50" i="23"/>
  <c r="Y64" i="23"/>
  <c r="W64" i="23"/>
  <c r="X64" i="23"/>
  <c r="Y52" i="23"/>
  <c r="W52" i="23"/>
  <c r="X52" i="23"/>
  <c r="W54" i="23"/>
  <c r="X54" i="23"/>
  <c r="Y54" i="23"/>
  <c r="W47" i="23"/>
  <c r="Y49" i="23"/>
  <c r="W51" i="23"/>
  <c r="Y53" i="23"/>
  <c r="W55" i="23"/>
  <c r="Y57" i="23"/>
  <c r="W59" i="23"/>
  <c r="Y61" i="23"/>
  <c r="W63" i="23"/>
  <c r="Y65" i="23"/>
  <c r="Y47" i="23"/>
  <c r="Y51" i="23"/>
  <c r="Y55" i="23"/>
  <c r="Y59" i="23"/>
  <c r="Y63" i="23"/>
  <c r="X25" i="23"/>
  <c r="Y25" i="23"/>
  <c r="W25" i="23"/>
  <c r="X33" i="23"/>
  <c r="Y33" i="23"/>
  <c r="W33" i="23"/>
  <c r="X41" i="23"/>
  <c r="Y41" i="23"/>
  <c r="W41" i="23"/>
  <c r="Y26" i="23"/>
  <c r="W26" i="23"/>
  <c r="X26" i="23"/>
  <c r="Y34" i="23"/>
  <c r="W34" i="23"/>
  <c r="X34" i="23"/>
  <c r="X29" i="23"/>
  <c r="Y29" i="23"/>
  <c r="W29" i="23"/>
  <c r="X37" i="23"/>
  <c r="Y37" i="23"/>
  <c r="W37" i="23"/>
  <c r="Y42" i="23"/>
  <c r="W42" i="23"/>
  <c r="X42" i="23"/>
  <c r="Y30" i="23"/>
  <c r="W30" i="23"/>
  <c r="X30" i="23"/>
  <c r="Y38" i="23"/>
  <c r="W38" i="23"/>
  <c r="X38" i="23"/>
  <c r="Y27" i="23"/>
  <c r="Y31" i="23"/>
  <c r="Y35" i="23"/>
  <c r="Y39" i="23"/>
  <c r="Y43" i="23"/>
  <c r="Y24" i="23"/>
  <c r="X27" i="23"/>
  <c r="Y28" i="23"/>
  <c r="X31" i="23"/>
  <c r="Y32" i="23"/>
  <c r="X35" i="23"/>
  <c r="Y36" i="23"/>
  <c r="X39" i="23"/>
  <c r="Y40" i="23"/>
  <c r="X43" i="23"/>
  <c r="X24" i="23"/>
  <c r="X28" i="23"/>
  <c r="X32" i="23"/>
  <c r="X36" i="23"/>
  <c r="X40" i="23"/>
  <c r="X4" i="23"/>
  <c r="Y4" i="23"/>
  <c r="W4" i="23"/>
  <c r="X12" i="23"/>
  <c r="Y12" i="23"/>
  <c r="W12" i="23"/>
  <c r="X20" i="23"/>
  <c r="Y20" i="23"/>
  <c r="W20" i="23"/>
  <c r="Y5" i="23"/>
  <c r="W5" i="23"/>
  <c r="X5" i="23"/>
  <c r="Y13" i="23"/>
  <c r="W13" i="23"/>
  <c r="X13" i="23"/>
  <c r="X8" i="23"/>
  <c r="Y8" i="23"/>
  <c r="W8" i="23"/>
  <c r="X16" i="23"/>
  <c r="Y16" i="23"/>
  <c r="W16" i="23"/>
  <c r="Y21" i="23"/>
  <c r="W21" i="23"/>
  <c r="X21" i="23"/>
  <c r="Y9" i="23"/>
  <c r="W9" i="23"/>
  <c r="X9" i="23"/>
  <c r="Y17" i="23"/>
  <c r="W17" i="23"/>
  <c r="X17" i="23"/>
  <c r="Y6" i="23"/>
  <c r="Y10" i="23"/>
  <c r="Y14" i="23"/>
  <c r="Y18" i="23"/>
  <c r="Y22" i="23"/>
  <c r="X6" i="23"/>
  <c r="Y7" i="23"/>
  <c r="X10" i="23"/>
  <c r="Y11" i="23"/>
  <c r="X14" i="23"/>
  <c r="Y15" i="23"/>
  <c r="X18" i="23"/>
  <c r="Y19" i="23"/>
  <c r="X22" i="23"/>
  <c r="X7" i="23"/>
  <c r="X11" i="23"/>
  <c r="X15" i="23"/>
  <c r="X19" i="23"/>
  <c r="A20" i="37" l="1"/>
  <c r="A19" i="17"/>
  <c r="W1270" i="23"/>
  <c r="X1270" i="23"/>
  <c r="W1313" i="23"/>
  <c r="X1098" i="23"/>
  <c r="A1381" i="32"/>
  <c r="A1361" i="32"/>
  <c r="A1321" i="32"/>
  <c r="A1025" i="29"/>
  <c r="A1045" i="29"/>
  <c r="A985" i="29"/>
  <c r="V174" i="23"/>
  <c r="W173" i="23"/>
  <c r="Y173" i="23"/>
  <c r="Y1313" i="23"/>
  <c r="X1313" i="23"/>
  <c r="Y1270" i="23"/>
  <c r="Y1227" i="23"/>
  <c r="X1227" i="23"/>
  <c r="Y1184" i="23"/>
  <c r="X1184" i="23"/>
  <c r="Y1141" i="23"/>
  <c r="X1141" i="23"/>
  <c r="Y1098" i="23"/>
  <c r="Y1055" i="23"/>
  <c r="X1055" i="23"/>
  <c r="Y1012" i="23"/>
  <c r="X1012" i="23"/>
  <c r="Y969" i="23"/>
  <c r="X969" i="23"/>
  <c r="Y926" i="23"/>
  <c r="X926" i="23"/>
  <c r="X883" i="23"/>
  <c r="Y883" i="23"/>
  <c r="X840" i="23"/>
  <c r="Y840" i="23"/>
  <c r="Y797" i="23"/>
  <c r="X797" i="23"/>
  <c r="X173" i="23"/>
  <c r="X152" i="23"/>
  <c r="U174" i="23"/>
  <c r="Y152" i="23"/>
  <c r="W152" i="23"/>
  <c r="A21" i="37" l="1"/>
  <c r="A20" i="17"/>
  <c r="A1487" i="32"/>
  <c r="A1427" i="32"/>
  <c r="A1467" i="32"/>
  <c r="A1151" i="29"/>
  <c r="A1091" i="29"/>
  <c r="A1131" i="29"/>
  <c r="W174" i="23"/>
  <c r="Y174" i="23"/>
  <c r="X174" i="23"/>
  <c r="A22" i="37" l="1"/>
  <c r="A21" i="17"/>
  <c r="A1533" i="32"/>
  <c r="A1573" i="32"/>
  <c r="A1593" i="32"/>
  <c r="A1197" i="29"/>
  <c r="A1237" i="29"/>
  <c r="A1257" i="29"/>
  <c r="G301" i="23"/>
  <c r="F301" i="23"/>
  <c r="G300" i="23"/>
  <c r="F300" i="23"/>
  <c r="G299" i="23"/>
  <c r="F299" i="23"/>
  <c r="G298" i="23"/>
  <c r="F298" i="23"/>
  <c r="G297" i="23"/>
  <c r="F297" i="23"/>
  <c r="G296" i="23"/>
  <c r="F296" i="23"/>
  <c r="G295" i="23"/>
  <c r="F295" i="23"/>
  <c r="G294" i="23"/>
  <c r="F294" i="23"/>
  <c r="G293" i="23"/>
  <c r="F293" i="23"/>
  <c r="G292" i="23"/>
  <c r="F292" i="23"/>
  <c r="G291" i="23"/>
  <c r="F291" i="23"/>
  <c r="G290" i="23"/>
  <c r="F290" i="23"/>
  <c r="G289" i="23"/>
  <c r="F289" i="23"/>
  <c r="G288" i="23"/>
  <c r="F288" i="23"/>
  <c r="G287" i="23"/>
  <c r="F287" i="23"/>
  <c r="F286" i="23"/>
  <c r="G280" i="23"/>
  <c r="F280" i="23"/>
  <c r="G279" i="23"/>
  <c r="F279" i="23"/>
  <c r="G278" i="23"/>
  <c r="F278" i="23"/>
  <c r="G277" i="23"/>
  <c r="F277" i="23"/>
  <c r="G276" i="23"/>
  <c r="F276" i="23"/>
  <c r="G275" i="23"/>
  <c r="F275" i="23"/>
  <c r="G274" i="23"/>
  <c r="F274" i="23"/>
  <c r="G273" i="23"/>
  <c r="F273" i="23"/>
  <c r="G272" i="23"/>
  <c r="F272" i="23"/>
  <c r="G271" i="23"/>
  <c r="F271" i="23"/>
  <c r="G270" i="23"/>
  <c r="F270" i="23"/>
  <c r="G269" i="23"/>
  <c r="F269" i="23"/>
  <c r="G268" i="23"/>
  <c r="F268" i="23"/>
  <c r="G258" i="23"/>
  <c r="F258" i="23"/>
  <c r="G257" i="23"/>
  <c r="F257" i="23"/>
  <c r="G256" i="23"/>
  <c r="F256" i="23"/>
  <c r="G255" i="23"/>
  <c r="F255" i="23"/>
  <c r="G254" i="23"/>
  <c r="F254" i="23"/>
  <c r="G253" i="23"/>
  <c r="F253" i="23"/>
  <c r="G252" i="23"/>
  <c r="F252" i="23"/>
  <c r="G251" i="23"/>
  <c r="F251" i="23"/>
  <c r="G250" i="23"/>
  <c r="F250" i="23"/>
  <c r="G249" i="23"/>
  <c r="F249" i="23"/>
  <c r="G248" i="23"/>
  <c r="F248" i="23"/>
  <c r="G247" i="23"/>
  <c r="F247" i="23"/>
  <c r="G246" i="23"/>
  <c r="F246" i="23"/>
  <c r="G245" i="23"/>
  <c r="F245" i="23"/>
  <c r="G244" i="23"/>
  <c r="F244" i="23"/>
  <c r="G243" i="23"/>
  <c r="F243" i="23"/>
  <c r="G237" i="23"/>
  <c r="F237" i="23"/>
  <c r="G236" i="23"/>
  <c r="F236" i="23"/>
  <c r="G235" i="23"/>
  <c r="F235" i="23"/>
  <c r="G234" i="23"/>
  <c r="F234" i="23"/>
  <c r="G233" i="23"/>
  <c r="F233" i="23"/>
  <c r="G232" i="23"/>
  <c r="F232" i="23"/>
  <c r="G231" i="23"/>
  <c r="F231" i="23"/>
  <c r="G230" i="23"/>
  <c r="F230" i="23"/>
  <c r="G229" i="23"/>
  <c r="F229" i="23"/>
  <c r="G228" i="23"/>
  <c r="F228" i="23"/>
  <c r="G227" i="23"/>
  <c r="F227" i="23"/>
  <c r="G226" i="23"/>
  <c r="F226" i="23"/>
  <c r="G225" i="23"/>
  <c r="F225" i="23"/>
  <c r="G224" i="23"/>
  <c r="F224" i="23"/>
  <c r="G183" i="23"/>
  <c r="F183" i="23"/>
  <c r="G182" i="23"/>
  <c r="F182" i="23"/>
  <c r="G181" i="23"/>
  <c r="F181" i="23"/>
  <c r="G180" i="23"/>
  <c r="F180" i="23"/>
  <c r="G179" i="23"/>
  <c r="F179" i="23"/>
  <c r="G178" i="23"/>
  <c r="F178" i="23"/>
  <c r="G129" i="23"/>
  <c r="F129" i="23"/>
  <c r="G128" i="23"/>
  <c r="F128" i="23"/>
  <c r="G127" i="23"/>
  <c r="F127" i="23"/>
  <c r="G126" i="23"/>
  <c r="F126" i="23"/>
  <c r="G125" i="23"/>
  <c r="F125" i="23"/>
  <c r="G124" i="23"/>
  <c r="F124" i="23"/>
  <c r="G123" i="23"/>
  <c r="F123" i="23"/>
  <c r="G122" i="23"/>
  <c r="F122" i="23"/>
  <c r="G121" i="23"/>
  <c r="F121" i="23"/>
  <c r="G120" i="23"/>
  <c r="F120" i="23"/>
  <c r="G119" i="23"/>
  <c r="F119" i="23"/>
  <c r="G118" i="23"/>
  <c r="F118" i="23"/>
  <c r="G117" i="23"/>
  <c r="F117" i="23"/>
  <c r="G116" i="23"/>
  <c r="F116" i="23"/>
  <c r="G115" i="23"/>
  <c r="F115" i="23"/>
  <c r="G114" i="23"/>
  <c r="F114" i="23"/>
  <c r="G108" i="23"/>
  <c r="F108" i="23"/>
  <c r="G107" i="23"/>
  <c r="F107" i="23"/>
  <c r="G106" i="23"/>
  <c r="F106" i="23"/>
  <c r="G105" i="23"/>
  <c r="F105" i="23"/>
  <c r="G104" i="23"/>
  <c r="F104" i="23"/>
  <c r="G103" i="23"/>
  <c r="F103" i="23"/>
  <c r="G86" i="23"/>
  <c r="F86" i="23"/>
  <c r="G85" i="23"/>
  <c r="F85" i="23"/>
  <c r="G84" i="23"/>
  <c r="F84" i="23"/>
  <c r="G83" i="23"/>
  <c r="F83" i="23"/>
  <c r="G82" i="23"/>
  <c r="F82" i="23"/>
  <c r="G81" i="23"/>
  <c r="F81" i="23"/>
  <c r="G80" i="23"/>
  <c r="F80" i="23"/>
  <c r="G79" i="23"/>
  <c r="F79" i="23"/>
  <c r="G78" i="23"/>
  <c r="F78" i="23"/>
  <c r="G77" i="23"/>
  <c r="F77" i="23"/>
  <c r="G76" i="23"/>
  <c r="F76" i="23"/>
  <c r="G75" i="23"/>
  <c r="F75" i="23"/>
  <c r="G74" i="23"/>
  <c r="F74" i="23"/>
  <c r="G73" i="23"/>
  <c r="F73" i="23"/>
  <c r="G72" i="23"/>
  <c r="F72" i="23"/>
  <c r="G71" i="23"/>
  <c r="F71" i="23"/>
  <c r="G70" i="23"/>
  <c r="F70" i="23"/>
  <c r="G65" i="23"/>
  <c r="F65" i="23"/>
  <c r="G64" i="23"/>
  <c r="F64" i="23"/>
  <c r="G63" i="23"/>
  <c r="F63" i="23"/>
  <c r="G62" i="23"/>
  <c r="F62" i="23"/>
  <c r="G61" i="23"/>
  <c r="F61" i="23"/>
  <c r="G60" i="23"/>
  <c r="F60" i="23"/>
  <c r="G59" i="23"/>
  <c r="F59" i="23"/>
  <c r="G58" i="23"/>
  <c r="F58" i="23"/>
  <c r="G57" i="23"/>
  <c r="F57" i="23"/>
  <c r="G56" i="23"/>
  <c r="F56" i="23"/>
  <c r="G43" i="23"/>
  <c r="F43" i="23"/>
  <c r="G42" i="23"/>
  <c r="F42" i="23"/>
  <c r="G41" i="23"/>
  <c r="F41" i="23"/>
  <c r="G40" i="23"/>
  <c r="F40" i="23"/>
  <c r="G39" i="23"/>
  <c r="F39" i="23"/>
  <c r="G38" i="23"/>
  <c r="F38" i="23"/>
  <c r="G37" i="23"/>
  <c r="F37" i="23"/>
  <c r="G36" i="23"/>
  <c r="F36" i="23"/>
  <c r="G35" i="23"/>
  <c r="F35" i="23"/>
  <c r="G34" i="23"/>
  <c r="F34" i="23"/>
  <c r="F3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P281" i="23"/>
  <c r="N281" i="23"/>
  <c r="I281" i="23"/>
  <c r="P238" i="23"/>
  <c r="N238" i="23"/>
  <c r="I238" i="23"/>
  <c r="A22" i="17" l="1"/>
  <c r="A23" i="37"/>
  <c r="A1679" i="32"/>
  <c r="A1639" i="32"/>
  <c r="A1699" i="32"/>
  <c r="A1303" i="29"/>
  <c r="A1343" i="29"/>
  <c r="A1363" i="29"/>
  <c r="S3" i="23"/>
  <c r="A24" i="37" l="1"/>
  <c r="A23" i="17"/>
  <c r="A1805" i="32"/>
  <c r="A1785" i="32"/>
  <c r="A1745" i="32"/>
  <c r="A1449" i="29"/>
  <c r="A1469" i="29"/>
  <c r="A1409" i="29"/>
  <c r="A25" i="37" l="1"/>
  <c r="A24" i="17"/>
  <c r="A1911" i="32"/>
  <c r="A1851" i="32"/>
  <c r="A1891" i="32"/>
  <c r="A1575" i="29"/>
  <c r="A1515" i="29"/>
  <c r="A1555" i="29"/>
  <c r="A26" i="37" l="1"/>
  <c r="A25" i="17"/>
  <c r="A1957" i="32"/>
  <c r="A1997" i="32"/>
  <c r="A2017" i="32"/>
  <c r="A1621" i="29"/>
  <c r="A1661" i="29"/>
  <c r="A1681" i="29"/>
  <c r="P1334" i="23"/>
  <c r="N1334" i="23"/>
  <c r="I1334" i="23"/>
  <c r="G1333" i="23"/>
  <c r="F1333" i="23"/>
  <c r="G1332" i="23"/>
  <c r="F1332" i="23"/>
  <c r="G1331" i="23"/>
  <c r="F1331" i="23"/>
  <c r="G1330" i="23"/>
  <c r="F1330" i="23"/>
  <c r="G1329" i="23"/>
  <c r="F1329" i="23"/>
  <c r="G1328" i="23"/>
  <c r="F1328" i="23"/>
  <c r="G1327" i="23"/>
  <c r="F1327" i="23"/>
  <c r="G1326" i="23"/>
  <c r="F1326" i="23"/>
  <c r="G1325" i="23"/>
  <c r="F1325" i="23"/>
  <c r="G1324" i="23"/>
  <c r="F1324" i="23"/>
  <c r="G1323" i="23"/>
  <c r="F1323" i="23"/>
  <c r="G1322" i="23"/>
  <c r="F1322" i="23"/>
  <c r="G1321" i="23"/>
  <c r="F1321" i="23"/>
  <c r="G1320" i="23"/>
  <c r="F1320" i="23"/>
  <c r="G1319" i="23"/>
  <c r="F1319" i="23"/>
  <c r="G1318" i="23"/>
  <c r="F1318" i="23"/>
  <c r="G1317" i="23"/>
  <c r="F1317" i="23"/>
  <c r="G1316" i="23"/>
  <c r="F1316" i="23"/>
  <c r="G1315" i="23"/>
  <c r="F1315" i="23"/>
  <c r="G1314" i="23"/>
  <c r="F1314" i="23"/>
  <c r="P1313" i="23"/>
  <c r="N1313" i="23"/>
  <c r="N1335" i="23" s="1"/>
  <c r="I1313" i="23"/>
  <c r="I1335" i="23" s="1"/>
  <c r="G1312" i="23"/>
  <c r="F1312" i="23"/>
  <c r="G1311" i="23"/>
  <c r="F1311" i="23"/>
  <c r="G1310" i="23"/>
  <c r="F1310" i="23"/>
  <c r="G1309" i="23"/>
  <c r="F1309" i="23"/>
  <c r="G1308" i="23"/>
  <c r="F1308" i="23"/>
  <c r="G1307" i="23"/>
  <c r="F1307" i="23"/>
  <c r="G1306" i="23"/>
  <c r="F1306" i="23"/>
  <c r="G1305" i="23"/>
  <c r="F1305" i="23"/>
  <c r="G1304" i="23"/>
  <c r="F1304" i="23"/>
  <c r="G1303" i="23"/>
  <c r="F1303" i="23"/>
  <c r="G1302" i="23"/>
  <c r="F1302" i="23"/>
  <c r="G1301" i="23"/>
  <c r="F1301" i="23"/>
  <c r="G1300" i="23"/>
  <c r="F1300" i="23"/>
  <c r="G1299" i="23"/>
  <c r="F1299" i="23"/>
  <c r="G1298" i="23"/>
  <c r="F1298" i="23"/>
  <c r="G1297" i="23"/>
  <c r="F1297" i="23"/>
  <c r="G1296" i="23"/>
  <c r="F1296" i="23"/>
  <c r="G1295" i="23"/>
  <c r="F1295" i="23"/>
  <c r="G1294" i="23"/>
  <c r="F1294" i="23"/>
  <c r="G1293" i="23"/>
  <c r="F1293" i="23"/>
  <c r="P1291" i="23"/>
  <c r="N1291" i="23"/>
  <c r="I1291" i="23"/>
  <c r="G1290" i="23"/>
  <c r="F1290" i="23"/>
  <c r="G1289" i="23"/>
  <c r="F1289" i="23"/>
  <c r="G1288" i="23"/>
  <c r="F1288" i="23"/>
  <c r="G1287" i="23"/>
  <c r="F1287" i="23"/>
  <c r="G1286" i="23"/>
  <c r="F1286" i="23"/>
  <c r="G1285" i="23"/>
  <c r="F1285" i="23"/>
  <c r="G1284" i="23"/>
  <c r="F1284" i="23"/>
  <c r="G1283" i="23"/>
  <c r="F1283" i="23"/>
  <c r="G1282" i="23"/>
  <c r="F1282" i="23"/>
  <c r="G1281" i="23"/>
  <c r="F1281" i="23"/>
  <c r="G1280" i="23"/>
  <c r="F1280" i="23"/>
  <c r="G1279" i="23"/>
  <c r="F1279" i="23"/>
  <c r="G1278" i="23"/>
  <c r="F1278" i="23"/>
  <c r="G1277" i="23"/>
  <c r="F1277" i="23"/>
  <c r="G1276" i="23"/>
  <c r="F1276" i="23"/>
  <c r="G1275" i="23"/>
  <c r="F1275" i="23"/>
  <c r="G1274" i="23"/>
  <c r="F1274" i="23"/>
  <c r="G1273" i="23"/>
  <c r="F1273" i="23"/>
  <c r="G1272" i="23"/>
  <c r="F1272" i="23"/>
  <c r="V1291" i="23"/>
  <c r="G1271" i="23"/>
  <c r="F1271" i="23"/>
  <c r="P1270" i="23"/>
  <c r="P1292" i="23" s="1"/>
  <c r="N1270" i="23"/>
  <c r="N1292" i="23" s="1"/>
  <c r="I1270" i="23"/>
  <c r="I1292" i="23" s="1"/>
  <c r="G1269" i="23"/>
  <c r="F1269" i="23"/>
  <c r="G1268" i="23"/>
  <c r="F1268" i="23"/>
  <c r="G1267" i="23"/>
  <c r="F1267" i="23"/>
  <c r="G1266" i="23"/>
  <c r="F1266" i="23"/>
  <c r="G1265" i="23"/>
  <c r="F1265" i="23"/>
  <c r="V1292" i="23"/>
  <c r="G1264" i="23"/>
  <c r="F1264" i="23"/>
  <c r="G1263" i="23"/>
  <c r="F1263" i="23"/>
  <c r="G1262" i="23"/>
  <c r="F1262" i="23"/>
  <c r="G1261" i="23"/>
  <c r="F1261" i="23"/>
  <c r="G1260" i="23"/>
  <c r="F1260" i="23"/>
  <c r="G1259" i="23"/>
  <c r="F1259" i="23"/>
  <c r="G1258" i="23"/>
  <c r="F1258" i="23"/>
  <c r="G1257" i="23"/>
  <c r="F1257" i="23"/>
  <c r="G1256" i="23"/>
  <c r="F1256" i="23"/>
  <c r="G1255" i="23"/>
  <c r="F1255" i="23"/>
  <c r="G1254" i="23"/>
  <c r="F1254" i="23"/>
  <c r="G1253" i="23"/>
  <c r="F1253" i="23"/>
  <c r="G1252" i="23"/>
  <c r="F1252" i="23"/>
  <c r="G1251" i="23"/>
  <c r="F1251" i="23"/>
  <c r="G1250" i="23"/>
  <c r="F1250" i="23"/>
  <c r="P1248" i="23"/>
  <c r="N1248" i="23"/>
  <c r="I1248" i="23"/>
  <c r="G1247" i="23"/>
  <c r="F1247" i="23"/>
  <c r="G1246" i="23"/>
  <c r="F1246" i="23"/>
  <c r="G1245" i="23"/>
  <c r="F1245" i="23"/>
  <c r="G1244" i="23"/>
  <c r="F1244" i="23"/>
  <c r="G1243" i="23"/>
  <c r="F1243" i="23"/>
  <c r="G1242" i="23"/>
  <c r="F1242" i="23"/>
  <c r="G1241" i="23"/>
  <c r="F1241" i="23"/>
  <c r="G1240" i="23"/>
  <c r="F1240" i="23"/>
  <c r="G1239" i="23"/>
  <c r="F1239" i="23"/>
  <c r="G1238" i="23"/>
  <c r="F1238" i="23"/>
  <c r="G1237" i="23"/>
  <c r="F1237" i="23"/>
  <c r="G1236" i="23"/>
  <c r="F1236" i="23"/>
  <c r="G1235" i="23"/>
  <c r="F1235" i="23"/>
  <c r="G1234" i="23"/>
  <c r="F1234" i="23"/>
  <c r="G1233" i="23"/>
  <c r="F1233" i="23"/>
  <c r="G1232" i="23"/>
  <c r="F1232" i="23"/>
  <c r="G1231" i="23"/>
  <c r="F1231" i="23"/>
  <c r="G1230" i="23"/>
  <c r="F1230" i="23"/>
  <c r="G1229" i="23"/>
  <c r="F1229" i="23"/>
  <c r="V1248" i="23"/>
  <c r="G1228" i="23"/>
  <c r="F1228" i="23"/>
  <c r="P1227" i="23"/>
  <c r="P1249" i="23" s="1"/>
  <c r="N1227" i="23"/>
  <c r="N1249" i="23" s="1"/>
  <c r="I1227" i="23"/>
  <c r="G1226" i="23"/>
  <c r="F1226" i="23"/>
  <c r="G1225" i="23"/>
  <c r="F1225" i="23"/>
  <c r="G1224" i="23"/>
  <c r="F1224" i="23"/>
  <c r="G1223" i="23"/>
  <c r="F1223" i="23"/>
  <c r="G1222" i="23"/>
  <c r="F1222" i="23"/>
  <c r="G1221" i="23"/>
  <c r="F1221" i="23"/>
  <c r="G1220" i="23"/>
  <c r="F1220" i="23"/>
  <c r="G1219" i="23"/>
  <c r="F1219" i="23"/>
  <c r="G1218" i="23"/>
  <c r="F1218" i="23"/>
  <c r="G1217" i="23"/>
  <c r="F1217" i="23"/>
  <c r="G1216" i="23"/>
  <c r="F1216" i="23"/>
  <c r="G1215" i="23"/>
  <c r="F1215" i="23"/>
  <c r="G1214" i="23"/>
  <c r="F1214" i="23"/>
  <c r="G1213" i="23"/>
  <c r="F1213" i="23"/>
  <c r="G1212" i="23"/>
  <c r="F1212" i="23"/>
  <c r="G1211" i="23"/>
  <c r="F1211" i="23"/>
  <c r="G1210" i="23"/>
  <c r="F1210" i="23"/>
  <c r="G1209" i="23"/>
  <c r="F1209" i="23"/>
  <c r="G1208" i="23"/>
  <c r="F1208" i="23"/>
  <c r="G1207" i="23"/>
  <c r="F1207" i="23"/>
  <c r="P1205" i="23"/>
  <c r="N1205" i="23"/>
  <c r="I1205" i="23"/>
  <c r="G1204" i="23"/>
  <c r="F1204" i="23"/>
  <c r="G1203" i="23"/>
  <c r="F1203" i="23"/>
  <c r="G1202" i="23"/>
  <c r="F1202" i="23"/>
  <c r="G1201" i="23"/>
  <c r="F1201" i="23"/>
  <c r="G1200" i="23"/>
  <c r="F1200" i="23"/>
  <c r="G1199" i="23"/>
  <c r="F1199" i="23"/>
  <c r="G1198" i="23"/>
  <c r="F1198" i="23"/>
  <c r="G1197" i="23"/>
  <c r="F1197" i="23"/>
  <c r="G1196" i="23"/>
  <c r="F1196" i="23"/>
  <c r="G1195" i="23"/>
  <c r="F1195" i="23"/>
  <c r="G1194" i="23"/>
  <c r="F1194" i="23"/>
  <c r="G1193" i="23"/>
  <c r="F1193" i="23"/>
  <c r="G1192" i="23"/>
  <c r="F1192" i="23"/>
  <c r="G1191" i="23"/>
  <c r="F1191" i="23"/>
  <c r="G1190" i="23"/>
  <c r="F1190" i="23"/>
  <c r="G1189" i="23"/>
  <c r="F1189" i="23"/>
  <c r="G1188" i="23"/>
  <c r="F1188" i="23"/>
  <c r="G1187" i="23"/>
  <c r="F1187" i="23"/>
  <c r="G1186" i="23"/>
  <c r="F1186" i="23"/>
  <c r="V1205" i="23"/>
  <c r="G1185" i="23"/>
  <c r="F1185" i="23"/>
  <c r="P1184" i="23"/>
  <c r="P1206" i="23" s="1"/>
  <c r="N1184" i="23"/>
  <c r="N1206" i="23" s="1"/>
  <c r="I1184" i="23"/>
  <c r="I1206" i="23" s="1"/>
  <c r="G1183" i="23"/>
  <c r="F1183" i="23"/>
  <c r="G1182" i="23"/>
  <c r="F1182" i="23"/>
  <c r="G1181" i="23"/>
  <c r="F1181" i="23"/>
  <c r="G1180" i="23"/>
  <c r="F1180" i="23"/>
  <c r="G1179" i="23"/>
  <c r="F1179" i="23"/>
  <c r="G1178" i="23"/>
  <c r="F1178" i="23"/>
  <c r="G1177" i="23"/>
  <c r="F1177" i="23"/>
  <c r="G1176" i="23"/>
  <c r="F1176" i="23"/>
  <c r="G1175" i="23"/>
  <c r="F1175" i="23"/>
  <c r="G1174" i="23"/>
  <c r="F1174" i="23"/>
  <c r="G1173" i="23"/>
  <c r="F1173" i="23"/>
  <c r="G1172" i="23"/>
  <c r="F1172" i="23"/>
  <c r="G1171" i="23"/>
  <c r="F1171" i="23"/>
  <c r="G1170" i="23"/>
  <c r="F1170" i="23"/>
  <c r="G1169" i="23"/>
  <c r="F1169" i="23"/>
  <c r="G1168" i="23"/>
  <c r="F1168" i="23"/>
  <c r="G1167" i="23"/>
  <c r="F1167" i="23"/>
  <c r="G1166" i="23"/>
  <c r="F1166" i="23"/>
  <c r="G1165" i="23"/>
  <c r="F1165" i="23"/>
  <c r="G1164" i="23"/>
  <c r="F1164" i="23"/>
  <c r="P1162" i="23"/>
  <c r="N1162" i="23"/>
  <c r="I1162" i="23"/>
  <c r="G1161" i="23"/>
  <c r="F1161" i="23"/>
  <c r="G1160" i="23"/>
  <c r="F1160" i="23"/>
  <c r="G1159" i="23"/>
  <c r="F1159" i="23"/>
  <c r="G1158" i="23"/>
  <c r="F1158" i="23"/>
  <c r="G1157" i="23"/>
  <c r="F1157" i="23"/>
  <c r="G1156" i="23"/>
  <c r="F1156" i="23"/>
  <c r="G1155" i="23"/>
  <c r="F1155" i="23"/>
  <c r="G1154" i="23"/>
  <c r="F1154" i="23"/>
  <c r="G1153" i="23"/>
  <c r="F1153" i="23"/>
  <c r="G1152" i="23"/>
  <c r="F1152" i="23"/>
  <c r="G1151" i="23"/>
  <c r="F1151" i="23"/>
  <c r="G1150" i="23"/>
  <c r="F1150" i="23"/>
  <c r="G1149" i="23"/>
  <c r="F1149" i="23"/>
  <c r="G1148" i="23"/>
  <c r="F1148" i="23"/>
  <c r="G1147" i="23"/>
  <c r="F1147" i="23"/>
  <c r="G1146" i="23"/>
  <c r="F1146" i="23"/>
  <c r="G1145" i="23"/>
  <c r="F1145" i="23"/>
  <c r="G1144" i="23"/>
  <c r="F1144" i="23"/>
  <c r="G1143" i="23"/>
  <c r="F1143" i="23"/>
  <c r="V1162" i="23"/>
  <c r="G1142" i="23"/>
  <c r="F1142" i="23"/>
  <c r="P1141" i="23"/>
  <c r="P1163" i="23" s="1"/>
  <c r="N1141" i="23"/>
  <c r="N1163" i="23" s="1"/>
  <c r="I1141" i="23"/>
  <c r="G1140" i="23"/>
  <c r="F1140" i="23"/>
  <c r="G1139" i="23"/>
  <c r="F1139" i="23"/>
  <c r="G1138" i="23"/>
  <c r="F1138" i="23"/>
  <c r="G1137" i="23"/>
  <c r="F1137" i="23"/>
  <c r="G1136" i="23"/>
  <c r="F1136" i="23"/>
  <c r="G1135" i="23"/>
  <c r="F1135" i="23"/>
  <c r="G1134" i="23"/>
  <c r="F1134" i="23"/>
  <c r="G1133" i="23"/>
  <c r="F1133" i="23"/>
  <c r="G1132" i="23"/>
  <c r="F1132" i="23"/>
  <c r="G1131" i="23"/>
  <c r="F1131" i="23"/>
  <c r="G1130" i="23"/>
  <c r="F1130" i="23"/>
  <c r="G1129" i="23"/>
  <c r="F1129" i="23"/>
  <c r="G1128" i="23"/>
  <c r="F1128" i="23"/>
  <c r="G1127" i="23"/>
  <c r="F1127" i="23"/>
  <c r="G1126" i="23"/>
  <c r="F1126" i="23"/>
  <c r="G1125" i="23"/>
  <c r="F1125" i="23"/>
  <c r="G1124" i="23"/>
  <c r="F1124" i="23"/>
  <c r="G1123" i="23"/>
  <c r="F1123" i="23"/>
  <c r="G1122" i="23"/>
  <c r="F1122" i="23"/>
  <c r="G1121" i="23"/>
  <c r="F1121" i="23"/>
  <c r="P1119" i="23"/>
  <c r="N1119" i="23"/>
  <c r="I1119" i="23"/>
  <c r="G1118" i="23"/>
  <c r="F1118" i="23"/>
  <c r="G1117" i="23"/>
  <c r="F1117" i="23"/>
  <c r="G1116" i="23"/>
  <c r="F1116" i="23"/>
  <c r="G1115" i="23"/>
  <c r="F1115" i="23"/>
  <c r="G1114" i="23"/>
  <c r="F1114" i="23"/>
  <c r="G1113" i="23"/>
  <c r="F1113" i="23"/>
  <c r="G1112" i="23"/>
  <c r="F1112" i="23"/>
  <c r="G1111" i="23"/>
  <c r="F1111" i="23"/>
  <c r="G1110" i="23"/>
  <c r="F1110" i="23"/>
  <c r="G1109" i="23"/>
  <c r="F1109" i="23"/>
  <c r="G1108" i="23"/>
  <c r="F1108" i="23"/>
  <c r="G1107" i="23"/>
  <c r="F1107" i="23"/>
  <c r="G1106" i="23"/>
  <c r="F1106" i="23"/>
  <c r="G1105" i="23"/>
  <c r="F1105" i="23"/>
  <c r="G1104" i="23"/>
  <c r="F1104" i="23"/>
  <c r="G1103" i="23"/>
  <c r="F1103" i="23"/>
  <c r="G1102" i="23"/>
  <c r="F1102" i="23"/>
  <c r="G1101" i="23"/>
  <c r="F1101" i="23"/>
  <c r="G1100" i="23"/>
  <c r="F1100" i="23"/>
  <c r="V1119" i="23"/>
  <c r="G1099" i="23"/>
  <c r="F1099" i="23"/>
  <c r="P1098" i="23"/>
  <c r="P1120" i="23" s="1"/>
  <c r="N1098" i="23"/>
  <c r="N1120" i="23" s="1"/>
  <c r="I1098" i="23"/>
  <c r="I1120" i="23" s="1"/>
  <c r="G1097" i="23"/>
  <c r="F1097" i="23"/>
  <c r="G1096" i="23"/>
  <c r="F1096" i="23"/>
  <c r="G1095" i="23"/>
  <c r="F1095" i="23"/>
  <c r="G1094" i="23"/>
  <c r="F1094" i="23"/>
  <c r="G1093" i="23"/>
  <c r="F1093" i="23"/>
  <c r="G1092" i="23"/>
  <c r="F1092" i="23"/>
  <c r="G1091" i="23"/>
  <c r="F1091" i="23"/>
  <c r="G1090" i="23"/>
  <c r="F1090" i="23"/>
  <c r="G1089" i="23"/>
  <c r="F1089" i="23"/>
  <c r="G1088" i="23"/>
  <c r="F1088" i="23"/>
  <c r="G1087" i="23"/>
  <c r="F1087" i="23"/>
  <c r="G1086" i="23"/>
  <c r="F1086" i="23"/>
  <c r="G1085" i="23"/>
  <c r="F1085" i="23"/>
  <c r="G1084" i="23"/>
  <c r="F1084" i="23"/>
  <c r="G1083" i="23"/>
  <c r="F1083" i="23"/>
  <c r="G1082" i="23"/>
  <c r="F1082" i="23"/>
  <c r="G1081" i="23"/>
  <c r="F1081" i="23"/>
  <c r="G1080" i="23"/>
  <c r="F1080" i="23"/>
  <c r="G1079" i="23"/>
  <c r="F1079" i="23"/>
  <c r="G1078" i="23"/>
  <c r="F1078" i="23"/>
  <c r="P1076" i="23"/>
  <c r="N1076" i="23"/>
  <c r="I1076" i="23"/>
  <c r="G1075" i="23"/>
  <c r="F1075" i="23"/>
  <c r="G1074" i="23"/>
  <c r="F1074" i="23"/>
  <c r="G1073" i="23"/>
  <c r="F1073" i="23"/>
  <c r="G1072" i="23"/>
  <c r="F1072" i="23"/>
  <c r="G1071" i="23"/>
  <c r="F1071" i="23"/>
  <c r="G1070" i="23"/>
  <c r="F1070" i="23"/>
  <c r="G1069" i="23"/>
  <c r="F1069" i="23"/>
  <c r="G1068" i="23"/>
  <c r="F1068" i="23"/>
  <c r="G1067" i="23"/>
  <c r="F1067" i="23"/>
  <c r="G1066" i="23"/>
  <c r="F1066" i="23"/>
  <c r="G1065" i="23"/>
  <c r="F1065" i="23"/>
  <c r="G1064" i="23"/>
  <c r="F1064" i="23"/>
  <c r="G1063" i="23"/>
  <c r="F1063" i="23"/>
  <c r="G1062" i="23"/>
  <c r="F1062" i="23"/>
  <c r="G1061" i="23"/>
  <c r="F1061" i="23"/>
  <c r="G1060" i="23"/>
  <c r="F1060" i="23"/>
  <c r="G1059" i="23"/>
  <c r="F1059" i="23"/>
  <c r="G1058" i="23"/>
  <c r="F1058" i="23"/>
  <c r="G1057" i="23"/>
  <c r="F1057" i="23"/>
  <c r="V1076" i="23"/>
  <c r="G1056" i="23"/>
  <c r="F1056" i="23"/>
  <c r="P1055" i="23"/>
  <c r="P1077" i="23" s="1"/>
  <c r="N1055" i="23"/>
  <c r="N1077" i="23" s="1"/>
  <c r="I1055" i="23"/>
  <c r="I1077" i="23" s="1"/>
  <c r="G1054" i="23"/>
  <c r="F1054" i="23"/>
  <c r="G1053" i="23"/>
  <c r="F1053" i="23"/>
  <c r="G1052" i="23"/>
  <c r="F1052" i="23"/>
  <c r="G1051" i="23"/>
  <c r="F1051" i="23"/>
  <c r="G1050" i="23"/>
  <c r="F1050" i="23"/>
  <c r="G1049" i="23"/>
  <c r="F1049" i="23"/>
  <c r="G1048" i="23"/>
  <c r="F1048" i="23"/>
  <c r="G1047" i="23"/>
  <c r="F1047" i="23"/>
  <c r="G1046" i="23"/>
  <c r="F1046" i="23"/>
  <c r="G1045" i="23"/>
  <c r="F1045" i="23"/>
  <c r="G1044" i="23"/>
  <c r="F1044" i="23"/>
  <c r="G1043" i="23"/>
  <c r="F1043" i="23"/>
  <c r="G1042" i="23"/>
  <c r="F1042" i="23"/>
  <c r="G1041" i="23"/>
  <c r="F1041" i="23"/>
  <c r="G1040" i="23"/>
  <c r="F1040" i="23"/>
  <c r="G1039" i="23"/>
  <c r="F1039" i="23"/>
  <c r="G1038" i="23"/>
  <c r="F1038" i="23"/>
  <c r="G1037" i="23"/>
  <c r="F1037" i="23"/>
  <c r="G1036" i="23"/>
  <c r="F1036" i="23"/>
  <c r="G1035" i="23"/>
  <c r="F1035" i="23"/>
  <c r="P1033" i="23"/>
  <c r="N1033" i="23"/>
  <c r="I1033" i="23"/>
  <c r="G1032" i="23"/>
  <c r="F1032" i="23"/>
  <c r="G1031" i="23"/>
  <c r="F1031" i="23"/>
  <c r="G1030" i="23"/>
  <c r="F1030" i="23"/>
  <c r="G1029" i="23"/>
  <c r="F1029" i="23"/>
  <c r="G1028" i="23"/>
  <c r="F1028" i="23"/>
  <c r="G1027" i="23"/>
  <c r="F1027" i="23"/>
  <c r="G1026" i="23"/>
  <c r="F1026" i="23"/>
  <c r="G1025" i="23"/>
  <c r="F1025" i="23"/>
  <c r="G1024" i="23"/>
  <c r="F1024" i="23"/>
  <c r="G1023" i="23"/>
  <c r="F1023" i="23"/>
  <c r="G1022" i="23"/>
  <c r="F1022" i="23"/>
  <c r="G1021" i="23"/>
  <c r="F1021" i="23"/>
  <c r="G1020" i="23"/>
  <c r="F1020" i="23"/>
  <c r="G1019" i="23"/>
  <c r="F1019" i="23"/>
  <c r="G1018" i="23"/>
  <c r="F1018" i="23"/>
  <c r="G1017" i="23"/>
  <c r="F1017" i="23"/>
  <c r="G1016" i="23"/>
  <c r="F1016" i="23"/>
  <c r="G1015" i="23"/>
  <c r="F1015" i="23"/>
  <c r="G1014" i="23"/>
  <c r="F1014" i="23"/>
  <c r="G1013" i="23"/>
  <c r="F1013" i="23"/>
  <c r="P1012" i="23"/>
  <c r="N1012" i="23"/>
  <c r="I1012" i="23"/>
  <c r="G1011" i="23"/>
  <c r="F1011" i="23"/>
  <c r="G1010" i="23"/>
  <c r="F1010" i="23"/>
  <c r="G1009" i="23"/>
  <c r="F1009" i="23"/>
  <c r="G1008" i="23"/>
  <c r="F1008" i="23"/>
  <c r="G1007" i="23"/>
  <c r="F1007" i="23"/>
  <c r="G1006" i="23"/>
  <c r="F1006" i="23"/>
  <c r="G1005" i="23"/>
  <c r="F1005" i="23"/>
  <c r="G1004" i="23"/>
  <c r="F1004" i="23"/>
  <c r="G1003" i="23"/>
  <c r="F1003" i="23"/>
  <c r="G1002" i="23"/>
  <c r="F1002" i="23"/>
  <c r="G1001" i="23"/>
  <c r="F1001" i="23"/>
  <c r="G1000" i="23"/>
  <c r="F1000" i="23"/>
  <c r="G999" i="23"/>
  <c r="F999" i="23"/>
  <c r="G998" i="23"/>
  <c r="F998" i="23"/>
  <c r="G997" i="23"/>
  <c r="F997" i="23"/>
  <c r="G996" i="23"/>
  <c r="F996" i="23"/>
  <c r="G995" i="23"/>
  <c r="F995" i="23"/>
  <c r="G994" i="23"/>
  <c r="F994" i="23"/>
  <c r="G993" i="23"/>
  <c r="F993" i="23"/>
  <c r="G992" i="23"/>
  <c r="F992" i="23"/>
  <c r="P990" i="23"/>
  <c r="N990" i="23"/>
  <c r="I990" i="23"/>
  <c r="G989" i="23"/>
  <c r="F989" i="23"/>
  <c r="G988" i="23"/>
  <c r="F988" i="23"/>
  <c r="G987" i="23"/>
  <c r="F987" i="23"/>
  <c r="G986" i="23"/>
  <c r="F986" i="23"/>
  <c r="G985" i="23"/>
  <c r="F985" i="23"/>
  <c r="G984" i="23"/>
  <c r="F984" i="23"/>
  <c r="G983" i="23"/>
  <c r="F983" i="23"/>
  <c r="G982" i="23"/>
  <c r="F982" i="23"/>
  <c r="G981" i="23"/>
  <c r="F981" i="23"/>
  <c r="G980" i="23"/>
  <c r="F980" i="23"/>
  <c r="G979" i="23"/>
  <c r="F979" i="23"/>
  <c r="G978" i="23"/>
  <c r="F978" i="23"/>
  <c r="G977" i="23"/>
  <c r="F977" i="23"/>
  <c r="G976" i="23"/>
  <c r="F976" i="23"/>
  <c r="G975" i="23"/>
  <c r="F975" i="23"/>
  <c r="G974" i="23"/>
  <c r="F974" i="23"/>
  <c r="G973" i="23"/>
  <c r="F973" i="23"/>
  <c r="G972" i="23"/>
  <c r="F972" i="23"/>
  <c r="G971" i="23"/>
  <c r="F971" i="23"/>
  <c r="G970" i="23"/>
  <c r="F970" i="23"/>
  <c r="P969" i="23"/>
  <c r="P991" i="23" s="1"/>
  <c r="N969" i="23"/>
  <c r="I969" i="23"/>
  <c r="G968" i="23"/>
  <c r="F968" i="23"/>
  <c r="G967" i="23"/>
  <c r="F967" i="23"/>
  <c r="G966" i="23"/>
  <c r="F966" i="23"/>
  <c r="G965" i="23"/>
  <c r="F965" i="23"/>
  <c r="G964" i="23"/>
  <c r="F964" i="23"/>
  <c r="G963" i="23"/>
  <c r="F963" i="23"/>
  <c r="G962" i="23"/>
  <c r="F962" i="23"/>
  <c r="G961" i="23"/>
  <c r="F961" i="23"/>
  <c r="G960" i="23"/>
  <c r="F960" i="23"/>
  <c r="G959" i="23"/>
  <c r="F959" i="23"/>
  <c r="G958" i="23"/>
  <c r="F958" i="23"/>
  <c r="G957" i="23"/>
  <c r="F957" i="23"/>
  <c r="G956" i="23"/>
  <c r="F956" i="23"/>
  <c r="G955" i="23"/>
  <c r="F955" i="23"/>
  <c r="G954" i="23"/>
  <c r="F954" i="23"/>
  <c r="G953" i="23"/>
  <c r="F953" i="23"/>
  <c r="G952" i="23"/>
  <c r="F952" i="23"/>
  <c r="G951" i="23"/>
  <c r="F951" i="23"/>
  <c r="G950" i="23"/>
  <c r="F950" i="23"/>
  <c r="G949" i="23"/>
  <c r="F949" i="23"/>
  <c r="P947" i="23"/>
  <c r="N947" i="23"/>
  <c r="I947" i="23"/>
  <c r="G946" i="23"/>
  <c r="F946" i="23"/>
  <c r="G945" i="23"/>
  <c r="F945" i="23"/>
  <c r="G944" i="23"/>
  <c r="F944" i="23"/>
  <c r="G943" i="23"/>
  <c r="F943" i="23"/>
  <c r="G942" i="23"/>
  <c r="F942" i="23"/>
  <c r="G941" i="23"/>
  <c r="F941" i="23"/>
  <c r="G940" i="23"/>
  <c r="F940" i="23"/>
  <c r="G939" i="23"/>
  <c r="F939" i="23"/>
  <c r="G938" i="23"/>
  <c r="F938" i="23"/>
  <c r="G937" i="23"/>
  <c r="F937" i="23"/>
  <c r="G936" i="23"/>
  <c r="F936" i="23"/>
  <c r="G935" i="23"/>
  <c r="F935" i="23"/>
  <c r="G934" i="23"/>
  <c r="F934" i="23"/>
  <c r="G933" i="23"/>
  <c r="F933" i="23"/>
  <c r="G932" i="23"/>
  <c r="F932" i="23"/>
  <c r="G931" i="23"/>
  <c r="F931" i="23"/>
  <c r="G930" i="23"/>
  <c r="F930" i="23"/>
  <c r="G929" i="23"/>
  <c r="F929" i="23"/>
  <c r="G928" i="23"/>
  <c r="F928" i="23"/>
  <c r="V947" i="23"/>
  <c r="G927" i="23"/>
  <c r="F927" i="23"/>
  <c r="P926" i="23"/>
  <c r="P948" i="23" s="1"/>
  <c r="N926" i="23"/>
  <c r="I926" i="23"/>
  <c r="G925" i="23"/>
  <c r="F925" i="23"/>
  <c r="G924" i="23"/>
  <c r="F924" i="23"/>
  <c r="G923" i="23"/>
  <c r="F923" i="23"/>
  <c r="G922" i="23"/>
  <c r="F922" i="23"/>
  <c r="G921" i="23"/>
  <c r="F921" i="23"/>
  <c r="G920" i="23"/>
  <c r="F920" i="23"/>
  <c r="G919" i="23"/>
  <c r="F919" i="23"/>
  <c r="G918" i="23"/>
  <c r="F918" i="23"/>
  <c r="G917" i="23"/>
  <c r="F917" i="23"/>
  <c r="G916" i="23"/>
  <c r="F916" i="23"/>
  <c r="G915" i="23"/>
  <c r="F915" i="23"/>
  <c r="G914" i="23"/>
  <c r="F914" i="23"/>
  <c r="G913" i="23"/>
  <c r="F913" i="23"/>
  <c r="G912" i="23"/>
  <c r="F912" i="23"/>
  <c r="G911" i="23"/>
  <c r="F911" i="23"/>
  <c r="G910" i="23"/>
  <c r="F910" i="23"/>
  <c r="G909" i="23"/>
  <c r="F909" i="23"/>
  <c r="G908" i="23"/>
  <c r="F908" i="23"/>
  <c r="G907" i="23"/>
  <c r="F907" i="23"/>
  <c r="G906" i="23"/>
  <c r="F906" i="23"/>
  <c r="P904" i="23"/>
  <c r="N904" i="23"/>
  <c r="I904" i="23"/>
  <c r="G903" i="23"/>
  <c r="F903" i="23"/>
  <c r="G902" i="23"/>
  <c r="F902" i="23"/>
  <c r="G901" i="23"/>
  <c r="F901" i="23"/>
  <c r="G900" i="23"/>
  <c r="F900" i="23"/>
  <c r="G899" i="23"/>
  <c r="F899" i="23"/>
  <c r="G898" i="23"/>
  <c r="F898" i="23"/>
  <c r="G897" i="23"/>
  <c r="F897" i="23"/>
  <c r="G896" i="23"/>
  <c r="F896" i="23"/>
  <c r="G895" i="23"/>
  <c r="F895" i="23"/>
  <c r="G894" i="23"/>
  <c r="F894" i="23"/>
  <c r="G893" i="23"/>
  <c r="F893" i="23"/>
  <c r="G892" i="23"/>
  <c r="F892" i="23"/>
  <c r="G891" i="23"/>
  <c r="F891" i="23"/>
  <c r="G890" i="23"/>
  <c r="F890" i="23"/>
  <c r="G889" i="23"/>
  <c r="F889" i="23"/>
  <c r="G888" i="23"/>
  <c r="F888" i="23"/>
  <c r="G887" i="23"/>
  <c r="F887" i="23"/>
  <c r="G886" i="23"/>
  <c r="F886" i="23"/>
  <c r="G885" i="23"/>
  <c r="F885" i="23"/>
  <c r="V904" i="23"/>
  <c r="G884" i="23"/>
  <c r="F884" i="23"/>
  <c r="P883" i="23"/>
  <c r="N883" i="23"/>
  <c r="N905" i="23" s="1"/>
  <c r="I883" i="23"/>
  <c r="G882" i="23"/>
  <c r="F882" i="23"/>
  <c r="G881" i="23"/>
  <c r="F881" i="23"/>
  <c r="G880" i="23"/>
  <c r="F880" i="23"/>
  <c r="G879" i="23"/>
  <c r="F879" i="23"/>
  <c r="G878" i="23"/>
  <c r="F878" i="23"/>
  <c r="G877" i="23"/>
  <c r="F877" i="23"/>
  <c r="G876" i="23"/>
  <c r="F876" i="23"/>
  <c r="G875" i="23"/>
  <c r="F875" i="23"/>
  <c r="G874" i="23"/>
  <c r="F874" i="23"/>
  <c r="G873" i="23"/>
  <c r="F873" i="23"/>
  <c r="G872" i="23"/>
  <c r="F872" i="23"/>
  <c r="G871" i="23"/>
  <c r="F871" i="23"/>
  <c r="G870" i="23"/>
  <c r="F870" i="23"/>
  <c r="G869" i="23"/>
  <c r="F869" i="23"/>
  <c r="G868" i="23"/>
  <c r="F868" i="23"/>
  <c r="G867" i="23"/>
  <c r="F867" i="23"/>
  <c r="G866" i="23"/>
  <c r="F866" i="23"/>
  <c r="G865" i="23"/>
  <c r="F865" i="23"/>
  <c r="G864" i="23"/>
  <c r="F864" i="23"/>
  <c r="G863" i="23"/>
  <c r="F863" i="23"/>
  <c r="P861" i="23"/>
  <c r="N861" i="23"/>
  <c r="I861" i="23"/>
  <c r="G860" i="23"/>
  <c r="F860" i="23"/>
  <c r="G859" i="23"/>
  <c r="F859" i="23"/>
  <c r="G858" i="23"/>
  <c r="F858" i="23"/>
  <c r="G857" i="23"/>
  <c r="F857" i="23"/>
  <c r="G856" i="23"/>
  <c r="F856" i="23"/>
  <c r="G855" i="23"/>
  <c r="F855" i="23"/>
  <c r="G854" i="23"/>
  <c r="F854" i="23"/>
  <c r="G853" i="23"/>
  <c r="F853" i="23"/>
  <c r="G852" i="23"/>
  <c r="F852" i="23"/>
  <c r="G851" i="23"/>
  <c r="F851" i="23"/>
  <c r="G850" i="23"/>
  <c r="F850" i="23"/>
  <c r="G849" i="23"/>
  <c r="F849" i="23"/>
  <c r="G848" i="23"/>
  <c r="F848" i="23"/>
  <c r="G847" i="23"/>
  <c r="F847" i="23"/>
  <c r="G846" i="23"/>
  <c r="F846" i="23"/>
  <c r="G845" i="23"/>
  <c r="F845" i="23"/>
  <c r="G844" i="23"/>
  <c r="F844" i="23"/>
  <c r="G843" i="23"/>
  <c r="F843" i="23"/>
  <c r="G842" i="23"/>
  <c r="F842" i="23"/>
  <c r="G841" i="23"/>
  <c r="F841" i="23"/>
  <c r="P840" i="23"/>
  <c r="N840" i="23"/>
  <c r="I840" i="23"/>
  <c r="G839" i="23"/>
  <c r="F839" i="23"/>
  <c r="G838" i="23"/>
  <c r="F838" i="23"/>
  <c r="G837" i="23"/>
  <c r="F837" i="23"/>
  <c r="G836" i="23"/>
  <c r="F836" i="23"/>
  <c r="G835" i="23"/>
  <c r="F835" i="23"/>
  <c r="G834" i="23"/>
  <c r="F834" i="23"/>
  <c r="G833" i="23"/>
  <c r="F833" i="23"/>
  <c r="G832" i="23"/>
  <c r="F832" i="23"/>
  <c r="G831" i="23"/>
  <c r="F831" i="23"/>
  <c r="G830" i="23"/>
  <c r="F830" i="23"/>
  <c r="G829" i="23"/>
  <c r="F829" i="23"/>
  <c r="G828" i="23"/>
  <c r="F828" i="23"/>
  <c r="G827" i="23"/>
  <c r="F827" i="23"/>
  <c r="G826" i="23"/>
  <c r="F826" i="23"/>
  <c r="G825" i="23"/>
  <c r="F825" i="23"/>
  <c r="G824" i="23"/>
  <c r="F824" i="23"/>
  <c r="G823" i="23"/>
  <c r="F823" i="23"/>
  <c r="G822" i="23"/>
  <c r="F822" i="23"/>
  <c r="G821" i="23"/>
  <c r="F821" i="23"/>
  <c r="G820" i="23"/>
  <c r="F820" i="23"/>
  <c r="P818" i="23"/>
  <c r="N818" i="23"/>
  <c r="I818" i="23"/>
  <c r="G817" i="23"/>
  <c r="F817" i="23"/>
  <c r="G816" i="23"/>
  <c r="F816" i="23"/>
  <c r="G815" i="23"/>
  <c r="F815" i="23"/>
  <c r="G814" i="23"/>
  <c r="F814" i="23"/>
  <c r="G813" i="23"/>
  <c r="F813" i="23"/>
  <c r="G812" i="23"/>
  <c r="F812" i="23"/>
  <c r="G811" i="23"/>
  <c r="F811" i="23"/>
  <c r="G810" i="23"/>
  <c r="F810" i="23"/>
  <c r="G809" i="23"/>
  <c r="F809" i="23"/>
  <c r="G808" i="23"/>
  <c r="F808" i="23"/>
  <c r="G807" i="23"/>
  <c r="F807" i="23"/>
  <c r="G806" i="23"/>
  <c r="F806" i="23"/>
  <c r="G805" i="23"/>
  <c r="F805" i="23"/>
  <c r="G804" i="23"/>
  <c r="F804" i="23"/>
  <c r="G803" i="23"/>
  <c r="F803" i="23"/>
  <c r="G802" i="23"/>
  <c r="F802" i="23"/>
  <c r="G801" i="23"/>
  <c r="F801" i="23"/>
  <c r="G800" i="23"/>
  <c r="F800" i="23"/>
  <c r="G799" i="23"/>
  <c r="F799" i="23"/>
  <c r="V818" i="23"/>
  <c r="G798" i="23"/>
  <c r="F798" i="23"/>
  <c r="P797" i="23"/>
  <c r="N797" i="23"/>
  <c r="N819" i="23" s="1"/>
  <c r="I797" i="23"/>
  <c r="I819" i="23" s="1"/>
  <c r="G796" i="23"/>
  <c r="F796" i="23"/>
  <c r="G795" i="23"/>
  <c r="F795" i="23"/>
  <c r="G794" i="23"/>
  <c r="F794" i="23"/>
  <c r="G793" i="23"/>
  <c r="F793" i="23"/>
  <c r="G792" i="23"/>
  <c r="F792" i="23"/>
  <c r="G791" i="23"/>
  <c r="F791" i="23"/>
  <c r="G790" i="23"/>
  <c r="F790" i="23"/>
  <c r="G789" i="23"/>
  <c r="F789" i="23"/>
  <c r="G788" i="23"/>
  <c r="F788" i="23"/>
  <c r="G787" i="23"/>
  <c r="F787" i="23"/>
  <c r="G786" i="23"/>
  <c r="F786" i="23"/>
  <c r="G785" i="23"/>
  <c r="F785" i="23"/>
  <c r="G784" i="23"/>
  <c r="F784" i="23"/>
  <c r="G783" i="23"/>
  <c r="F783" i="23"/>
  <c r="G782" i="23"/>
  <c r="F782" i="23"/>
  <c r="G781" i="23"/>
  <c r="F781" i="23"/>
  <c r="G780" i="23"/>
  <c r="F780" i="23"/>
  <c r="G779" i="23"/>
  <c r="F779" i="23"/>
  <c r="G778" i="23"/>
  <c r="F778" i="23"/>
  <c r="G777" i="23"/>
  <c r="F777" i="23"/>
  <c r="P775" i="23"/>
  <c r="N775" i="23"/>
  <c r="I775" i="23"/>
  <c r="G774" i="23"/>
  <c r="F774" i="23"/>
  <c r="G773" i="23"/>
  <c r="F773" i="23"/>
  <c r="G772" i="23"/>
  <c r="F772" i="23"/>
  <c r="G771" i="23"/>
  <c r="F771" i="23"/>
  <c r="G770" i="23"/>
  <c r="F770" i="23"/>
  <c r="G769" i="23"/>
  <c r="F769" i="23"/>
  <c r="G768" i="23"/>
  <c r="F768" i="23"/>
  <c r="G767" i="23"/>
  <c r="F767" i="23"/>
  <c r="G766" i="23"/>
  <c r="F766" i="23"/>
  <c r="G765" i="23"/>
  <c r="F765" i="23"/>
  <c r="G764" i="23"/>
  <c r="F764" i="23"/>
  <c r="G763" i="23"/>
  <c r="F763" i="23"/>
  <c r="G762" i="23"/>
  <c r="F762" i="23"/>
  <c r="G761" i="23"/>
  <c r="F761" i="23"/>
  <c r="G760" i="23"/>
  <c r="F760" i="23"/>
  <c r="G759" i="23"/>
  <c r="F759" i="23"/>
  <c r="G758" i="23"/>
  <c r="F758" i="23"/>
  <c r="G757" i="23"/>
  <c r="F757" i="23"/>
  <c r="G756" i="23"/>
  <c r="F756" i="23"/>
  <c r="G755" i="23"/>
  <c r="F755" i="23"/>
  <c r="P754" i="23"/>
  <c r="P776" i="23" s="1"/>
  <c r="N754" i="23"/>
  <c r="I754" i="23"/>
  <c r="I776" i="23" s="1"/>
  <c r="G753" i="23"/>
  <c r="F753" i="23"/>
  <c r="G752" i="23"/>
  <c r="F752" i="23"/>
  <c r="G751" i="23"/>
  <c r="F751" i="23"/>
  <c r="G750" i="23"/>
  <c r="F750" i="23"/>
  <c r="G749" i="23"/>
  <c r="F749" i="23"/>
  <c r="G748" i="23"/>
  <c r="F748" i="23"/>
  <c r="G747" i="23"/>
  <c r="F747" i="23"/>
  <c r="G746" i="23"/>
  <c r="F746" i="23"/>
  <c r="G745" i="23"/>
  <c r="F745" i="23"/>
  <c r="G744" i="23"/>
  <c r="F744" i="23"/>
  <c r="G743" i="23"/>
  <c r="F743" i="23"/>
  <c r="G742" i="23"/>
  <c r="F742" i="23"/>
  <c r="G741" i="23"/>
  <c r="F741" i="23"/>
  <c r="G740" i="23"/>
  <c r="F740" i="23"/>
  <c r="G739" i="23"/>
  <c r="F739" i="23"/>
  <c r="G738" i="23"/>
  <c r="F738" i="23"/>
  <c r="G737" i="23"/>
  <c r="F737" i="23"/>
  <c r="G736" i="23"/>
  <c r="F736" i="23"/>
  <c r="G735" i="23"/>
  <c r="F735" i="23"/>
  <c r="V754" i="23"/>
  <c r="G734" i="23"/>
  <c r="F734" i="23"/>
  <c r="P732" i="23"/>
  <c r="N732" i="23"/>
  <c r="I732" i="23"/>
  <c r="G731" i="23"/>
  <c r="F731" i="23"/>
  <c r="G730" i="23"/>
  <c r="F730" i="23"/>
  <c r="G729" i="23"/>
  <c r="F729" i="23"/>
  <c r="G728" i="23"/>
  <c r="F728" i="23"/>
  <c r="G727" i="23"/>
  <c r="F727" i="23"/>
  <c r="G726" i="23"/>
  <c r="F726" i="23"/>
  <c r="G725" i="23"/>
  <c r="F725" i="23"/>
  <c r="G724" i="23"/>
  <c r="F724" i="23"/>
  <c r="G723" i="23"/>
  <c r="F723" i="23"/>
  <c r="G722" i="23"/>
  <c r="F722" i="23"/>
  <c r="G721" i="23"/>
  <c r="F721" i="23"/>
  <c r="G720" i="23"/>
  <c r="F720" i="23"/>
  <c r="G719" i="23"/>
  <c r="F719" i="23"/>
  <c r="G718" i="23"/>
  <c r="F718" i="23"/>
  <c r="G717" i="23"/>
  <c r="F717" i="23"/>
  <c r="G716" i="23"/>
  <c r="F716" i="23"/>
  <c r="G715" i="23"/>
  <c r="F715" i="23"/>
  <c r="G714" i="23"/>
  <c r="F714" i="23"/>
  <c r="G713" i="23"/>
  <c r="F713" i="23"/>
  <c r="V732" i="23"/>
  <c r="G712" i="23"/>
  <c r="F712" i="23"/>
  <c r="P711" i="23"/>
  <c r="N711" i="23"/>
  <c r="I711" i="23"/>
  <c r="G710" i="23"/>
  <c r="F710" i="23"/>
  <c r="G709" i="23"/>
  <c r="F709" i="23"/>
  <c r="G708" i="23"/>
  <c r="F708" i="23"/>
  <c r="G707" i="23"/>
  <c r="F707" i="23"/>
  <c r="G706" i="23"/>
  <c r="F706" i="23"/>
  <c r="G705" i="23"/>
  <c r="F705" i="23"/>
  <c r="G704" i="23"/>
  <c r="F704" i="23"/>
  <c r="G703" i="23"/>
  <c r="F703" i="23"/>
  <c r="G702" i="23"/>
  <c r="F702" i="23"/>
  <c r="G701" i="23"/>
  <c r="F701" i="23"/>
  <c r="G700" i="23"/>
  <c r="F700" i="23"/>
  <c r="G699" i="23"/>
  <c r="F699" i="23"/>
  <c r="G698" i="23"/>
  <c r="F698" i="23"/>
  <c r="G697" i="23"/>
  <c r="F697" i="23"/>
  <c r="G696" i="23"/>
  <c r="F696" i="23"/>
  <c r="G695" i="23"/>
  <c r="F695" i="23"/>
  <c r="G694" i="23"/>
  <c r="F694" i="23"/>
  <c r="G693" i="23"/>
  <c r="F693" i="23"/>
  <c r="G692" i="23"/>
  <c r="F692" i="23"/>
  <c r="V711" i="23"/>
  <c r="G691" i="23"/>
  <c r="F691" i="23"/>
  <c r="P689" i="23"/>
  <c r="N689" i="23"/>
  <c r="I689" i="23"/>
  <c r="G688" i="23"/>
  <c r="F688" i="23"/>
  <c r="G687" i="23"/>
  <c r="F687" i="23"/>
  <c r="G686" i="23"/>
  <c r="F686" i="23"/>
  <c r="G685" i="23"/>
  <c r="F685" i="23"/>
  <c r="G684" i="23"/>
  <c r="F684" i="23"/>
  <c r="G683" i="23"/>
  <c r="F683" i="23"/>
  <c r="G682" i="23"/>
  <c r="F682" i="23"/>
  <c r="G681" i="23"/>
  <c r="F681" i="23"/>
  <c r="G680" i="23"/>
  <c r="F680" i="23"/>
  <c r="G679" i="23"/>
  <c r="F679" i="23"/>
  <c r="G678" i="23"/>
  <c r="F678" i="23"/>
  <c r="G677" i="23"/>
  <c r="F677" i="23"/>
  <c r="G676" i="23"/>
  <c r="F676" i="23"/>
  <c r="G675" i="23"/>
  <c r="F675" i="23"/>
  <c r="G674" i="23"/>
  <c r="F674" i="23"/>
  <c r="G673" i="23"/>
  <c r="F673" i="23"/>
  <c r="G672" i="23"/>
  <c r="F672" i="23"/>
  <c r="G671" i="23"/>
  <c r="F671" i="23"/>
  <c r="G670" i="23"/>
  <c r="F670" i="23"/>
  <c r="G669" i="23"/>
  <c r="F669" i="23"/>
  <c r="P668" i="23"/>
  <c r="N668" i="23"/>
  <c r="I668" i="23"/>
  <c r="G667" i="23"/>
  <c r="F667" i="23"/>
  <c r="G666" i="23"/>
  <c r="F666" i="23"/>
  <c r="G665" i="23"/>
  <c r="F665" i="23"/>
  <c r="G664" i="23"/>
  <c r="F664" i="23"/>
  <c r="G663" i="23"/>
  <c r="F663" i="23"/>
  <c r="G662" i="23"/>
  <c r="F662" i="23"/>
  <c r="G661" i="23"/>
  <c r="F661" i="23"/>
  <c r="G660" i="23"/>
  <c r="F660" i="23"/>
  <c r="G659" i="23"/>
  <c r="F659" i="23"/>
  <c r="G658" i="23"/>
  <c r="F658" i="23"/>
  <c r="G657" i="23"/>
  <c r="F657" i="23"/>
  <c r="G656" i="23"/>
  <c r="F656" i="23"/>
  <c r="G655" i="23"/>
  <c r="F655" i="23"/>
  <c r="G654" i="23"/>
  <c r="F654" i="23"/>
  <c r="G653" i="23"/>
  <c r="F653" i="23"/>
  <c r="G652" i="23"/>
  <c r="F652" i="23"/>
  <c r="G651" i="23"/>
  <c r="F651" i="23"/>
  <c r="G650" i="23"/>
  <c r="F650" i="23"/>
  <c r="G649" i="23"/>
  <c r="F649" i="23"/>
  <c r="G648" i="23"/>
  <c r="F648" i="23"/>
  <c r="P646" i="23"/>
  <c r="N646" i="23"/>
  <c r="I646" i="23"/>
  <c r="G645" i="23"/>
  <c r="F645" i="23"/>
  <c r="G644" i="23"/>
  <c r="F644" i="23"/>
  <c r="G643" i="23"/>
  <c r="F643" i="23"/>
  <c r="G642" i="23"/>
  <c r="F642" i="23"/>
  <c r="G641" i="23"/>
  <c r="F641" i="23"/>
  <c r="G640" i="23"/>
  <c r="F640" i="23"/>
  <c r="G639" i="23"/>
  <c r="F639" i="23"/>
  <c r="G638" i="23"/>
  <c r="F638" i="23"/>
  <c r="G637" i="23"/>
  <c r="F637" i="23"/>
  <c r="G636" i="23"/>
  <c r="F636" i="23"/>
  <c r="G635" i="23"/>
  <c r="F635" i="23"/>
  <c r="G634" i="23"/>
  <c r="F634" i="23"/>
  <c r="G633" i="23"/>
  <c r="F633" i="23"/>
  <c r="G632" i="23"/>
  <c r="F632" i="23"/>
  <c r="G631" i="23"/>
  <c r="F631" i="23"/>
  <c r="G630" i="23"/>
  <c r="F630" i="23"/>
  <c r="G629" i="23"/>
  <c r="F629" i="23"/>
  <c r="G628" i="23"/>
  <c r="F628" i="23"/>
  <c r="G627" i="23"/>
  <c r="F627" i="23"/>
  <c r="G626" i="23"/>
  <c r="F626" i="23"/>
  <c r="P625" i="23"/>
  <c r="N625" i="23"/>
  <c r="N647" i="23" s="1"/>
  <c r="I625" i="23"/>
  <c r="I647" i="23" s="1"/>
  <c r="G624" i="23"/>
  <c r="F624" i="23"/>
  <c r="G623" i="23"/>
  <c r="F623" i="23"/>
  <c r="G622" i="23"/>
  <c r="F622" i="23"/>
  <c r="G621" i="23"/>
  <c r="F621" i="23"/>
  <c r="G620" i="23"/>
  <c r="F620" i="23"/>
  <c r="G619" i="23"/>
  <c r="F619" i="23"/>
  <c r="G618" i="23"/>
  <c r="F618" i="23"/>
  <c r="G617" i="23"/>
  <c r="F617" i="23"/>
  <c r="G616" i="23"/>
  <c r="F616" i="23"/>
  <c r="G615" i="23"/>
  <c r="F615" i="23"/>
  <c r="G614" i="23"/>
  <c r="F614" i="23"/>
  <c r="G613" i="23"/>
  <c r="F613" i="23"/>
  <c r="G612" i="23"/>
  <c r="F612" i="23"/>
  <c r="G611" i="23"/>
  <c r="F611" i="23"/>
  <c r="G610" i="23"/>
  <c r="F610" i="23"/>
  <c r="G609" i="23"/>
  <c r="F609" i="23"/>
  <c r="G608" i="23"/>
  <c r="F608" i="23"/>
  <c r="G607" i="23"/>
  <c r="F607" i="23"/>
  <c r="G606" i="23"/>
  <c r="F606" i="23"/>
  <c r="V625" i="23"/>
  <c r="G605" i="23"/>
  <c r="F605" i="23"/>
  <c r="P603" i="23"/>
  <c r="N603" i="23"/>
  <c r="I603" i="23"/>
  <c r="G602" i="23"/>
  <c r="F602" i="23"/>
  <c r="G601" i="23"/>
  <c r="F601" i="23"/>
  <c r="G600" i="23"/>
  <c r="F600" i="23"/>
  <c r="G599" i="23"/>
  <c r="F599" i="23"/>
  <c r="G598" i="23"/>
  <c r="F598" i="23"/>
  <c r="G597" i="23"/>
  <c r="F597" i="23"/>
  <c r="G596" i="23"/>
  <c r="F596" i="23"/>
  <c r="G595" i="23"/>
  <c r="F595" i="23"/>
  <c r="G594" i="23"/>
  <c r="F594" i="23"/>
  <c r="G593" i="23"/>
  <c r="F593" i="23"/>
  <c r="G592" i="23"/>
  <c r="F592" i="23"/>
  <c r="G591" i="23"/>
  <c r="F591" i="23"/>
  <c r="G590" i="23"/>
  <c r="F590" i="23"/>
  <c r="G589" i="23"/>
  <c r="F589" i="23"/>
  <c r="G588" i="23"/>
  <c r="F588" i="23"/>
  <c r="G587" i="23"/>
  <c r="F587" i="23"/>
  <c r="G586" i="23"/>
  <c r="F586" i="23"/>
  <c r="G585" i="23"/>
  <c r="F585" i="23"/>
  <c r="G584" i="23"/>
  <c r="F584" i="23"/>
  <c r="G583" i="23"/>
  <c r="F583" i="23"/>
  <c r="P582" i="23"/>
  <c r="N582" i="23"/>
  <c r="I582" i="23"/>
  <c r="I604" i="23" s="1"/>
  <c r="G581" i="23"/>
  <c r="F581" i="23"/>
  <c r="G580" i="23"/>
  <c r="F580" i="23"/>
  <c r="G579" i="23"/>
  <c r="F579" i="23"/>
  <c r="G578" i="23"/>
  <c r="F578" i="23"/>
  <c r="G577" i="23"/>
  <c r="F577" i="23"/>
  <c r="G576" i="23"/>
  <c r="F576" i="23"/>
  <c r="G575" i="23"/>
  <c r="F575" i="23"/>
  <c r="G574" i="23"/>
  <c r="F574" i="23"/>
  <c r="G573" i="23"/>
  <c r="F573" i="23"/>
  <c r="G572" i="23"/>
  <c r="F572" i="23"/>
  <c r="G571" i="23"/>
  <c r="F571" i="23"/>
  <c r="G570" i="23"/>
  <c r="F570" i="23"/>
  <c r="G569" i="23"/>
  <c r="F569" i="23"/>
  <c r="G568" i="23"/>
  <c r="F568" i="23"/>
  <c r="G567" i="23"/>
  <c r="F567" i="23"/>
  <c r="G566" i="23"/>
  <c r="F566" i="23"/>
  <c r="G565" i="23"/>
  <c r="F565" i="23"/>
  <c r="G564" i="23"/>
  <c r="F564" i="23"/>
  <c r="G563" i="23"/>
  <c r="F563" i="23"/>
  <c r="G562" i="23"/>
  <c r="F562" i="23"/>
  <c r="P560" i="23"/>
  <c r="N560" i="23"/>
  <c r="I560" i="23"/>
  <c r="G559" i="23"/>
  <c r="F559" i="23"/>
  <c r="G558" i="23"/>
  <c r="F558" i="23"/>
  <c r="G557" i="23"/>
  <c r="F557" i="23"/>
  <c r="G556" i="23"/>
  <c r="F556" i="23"/>
  <c r="G555" i="23"/>
  <c r="F555" i="23"/>
  <c r="G554" i="23"/>
  <c r="F554" i="23"/>
  <c r="G553" i="23"/>
  <c r="F553" i="23"/>
  <c r="G552" i="23"/>
  <c r="F552" i="23"/>
  <c r="G551" i="23"/>
  <c r="F551" i="23"/>
  <c r="G550" i="23"/>
  <c r="F550" i="23"/>
  <c r="G549" i="23"/>
  <c r="F549" i="23"/>
  <c r="G548" i="23"/>
  <c r="F548" i="23"/>
  <c r="G547" i="23"/>
  <c r="F547" i="23"/>
  <c r="G546" i="23"/>
  <c r="F546" i="23"/>
  <c r="G545" i="23"/>
  <c r="F545" i="23"/>
  <c r="G544" i="23"/>
  <c r="F544" i="23"/>
  <c r="G543" i="23"/>
  <c r="F543" i="23"/>
  <c r="G542" i="23"/>
  <c r="F542" i="23"/>
  <c r="G541" i="23"/>
  <c r="F541" i="23"/>
  <c r="V560" i="23"/>
  <c r="G540" i="23"/>
  <c r="F540" i="23"/>
  <c r="P539" i="23"/>
  <c r="N539" i="23"/>
  <c r="I539" i="23"/>
  <c r="G538" i="23"/>
  <c r="F538" i="23"/>
  <c r="G537" i="23"/>
  <c r="F537" i="23"/>
  <c r="G536" i="23"/>
  <c r="F536" i="23"/>
  <c r="G535" i="23"/>
  <c r="F535" i="23"/>
  <c r="G534" i="23"/>
  <c r="F534" i="23"/>
  <c r="G533" i="23"/>
  <c r="F533" i="23"/>
  <c r="G532" i="23"/>
  <c r="F532" i="23"/>
  <c r="G531" i="23"/>
  <c r="F531" i="23"/>
  <c r="G530" i="23"/>
  <c r="F530" i="23"/>
  <c r="G529" i="23"/>
  <c r="F529" i="23"/>
  <c r="G528" i="23"/>
  <c r="F528" i="23"/>
  <c r="G527" i="23"/>
  <c r="F527" i="23"/>
  <c r="G526" i="23"/>
  <c r="F526" i="23"/>
  <c r="G525" i="23"/>
  <c r="F525" i="23"/>
  <c r="G524" i="23"/>
  <c r="F524" i="23"/>
  <c r="G523" i="23"/>
  <c r="F523" i="23"/>
  <c r="G522" i="23"/>
  <c r="F522" i="23"/>
  <c r="G521" i="23"/>
  <c r="F521" i="23"/>
  <c r="G520" i="23"/>
  <c r="F520" i="23"/>
  <c r="G519" i="23"/>
  <c r="F519" i="23"/>
  <c r="P517" i="23"/>
  <c r="N517" i="23"/>
  <c r="I517" i="23"/>
  <c r="G516" i="23"/>
  <c r="F516" i="23"/>
  <c r="G515" i="23"/>
  <c r="F515" i="23"/>
  <c r="G514" i="23"/>
  <c r="F514" i="23"/>
  <c r="G513" i="23"/>
  <c r="F513" i="23"/>
  <c r="G512" i="23"/>
  <c r="F512" i="23"/>
  <c r="G511" i="23"/>
  <c r="F511" i="23"/>
  <c r="G510" i="23"/>
  <c r="F510" i="23"/>
  <c r="G509" i="23"/>
  <c r="F509" i="23"/>
  <c r="G508" i="23"/>
  <c r="F508" i="23"/>
  <c r="G507" i="23"/>
  <c r="F507" i="23"/>
  <c r="G506" i="23"/>
  <c r="F506" i="23"/>
  <c r="G505" i="23"/>
  <c r="F505" i="23"/>
  <c r="G504" i="23"/>
  <c r="F504" i="23"/>
  <c r="G503" i="23"/>
  <c r="F503" i="23"/>
  <c r="G502" i="23"/>
  <c r="F502" i="23"/>
  <c r="G501" i="23"/>
  <c r="F501" i="23"/>
  <c r="G500" i="23"/>
  <c r="F500" i="23"/>
  <c r="G499" i="23"/>
  <c r="F499" i="23"/>
  <c r="G498" i="23"/>
  <c r="F498" i="23"/>
  <c r="V517" i="23"/>
  <c r="G497" i="23"/>
  <c r="F497" i="23"/>
  <c r="P496" i="23"/>
  <c r="N496" i="23"/>
  <c r="I496" i="23"/>
  <c r="I518" i="23" s="1"/>
  <c r="G495" i="23"/>
  <c r="F495" i="23"/>
  <c r="G494" i="23"/>
  <c r="F494" i="23"/>
  <c r="G493" i="23"/>
  <c r="F493" i="23"/>
  <c r="G492" i="23"/>
  <c r="F492" i="23"/>
  <c r="G491" i="23"/>
  <c r="F491" i="23"/>
  <c r="G490" i="23"/>
  <c r="F490" i="23"/>
  <c r="G489" i="23"/>
  <c r="F489" i="23"/>
  <c r="G488" i="23"/>
  <c r="F488" i="23"/>
  <c r="G487" i="23"/>
  <c r="F487" i="23"/>
  <c r="G486" i="23"/>
  <c r="F486" i="23"/>
  <c r="G485" i="23"/>
  <c r="F485" i="23"/>
  <c r="G484" i="23"/>
  <c r="F484" i="23"/>
  <c r="G483" i="23"/>
  <c r="F483" i="23"/>
  <c r="G482" i="23"/>
  <c r="F482" i="23"/>
  <c r="G481" i="23"/>
  <c r="F481" i="23"/>
  <c r="G480" i="23"/>
  <c r="F480" i="23"/>
  <c r="G479" i="23"/>
  <c r="F479" i="23"/>
  <c r="G478" i="23"/>
  <c r="F478" i="23"/>
  <c r="G477" i="23"/>
  <c r="F477" i="23"/>
  <c r="G476" i="23"/>
  <c r="F476" i="23"/>
  <c r="P474" i="23"/>
  <c r="N474" i="23"/>
  <c r="I474" i="23"/>
  <c r="G473" i="23"/>
  <c r="F473" i="23"/>
  <c r="G472" i="23"/>
  <c r="F472" i="23"/>
  <c r="G471" i="23"/>
  <c r="F471" i="23"/>
  <c r="G470" i="23"/>
  <c r="F470" i="23"/>
  <c r="G469" i="23"/>
  <c r="F469" i="23"/>
  <c r="G468" i="23"/>
  <c r="F468" i="23"/>
  <c r="G467" i="23"/>
  <c r="F467" i="23"/>
  <c r="G466" i="23"/>
  <c r="F466" i="23"/>
  <c r="G465" i="23"/>
  <c r="F465" i="23"/>
  <c r="G464" i="23"/>
  <c r="F464" i="23"/>
  <c r="G463" i="23"/>
  <c r="F463" i="23"/>
  <c r="G462" i="23"/>
  <c r="F462" i="23"/>
  <c r="G461" i="23"/>
  <c r="F461" i="23"/>
  <c r="G460" i="23"/>
  <c r="F460" i="23"/>
  <c r="G459" i="23"/>
  <c r="F459" i="23"/>
  <c r="G458" i="23"/>
  <c r="F458" i="23"/>
  <c r="G457" i="23"/>
  <c r="F457" i="23"/>
  <c r="G456" i="23"/>
  <c r="F456" i="23"/>
  <c r="G455" i="23"/>
  <c r="F455" i="23"/>
  <c r="V474" i="23"/>
  <c r="G454" i="23"/>
  <c r="F454" i="23"/>
  <c r="P453" i="23"/>
  <c r="N453" i="23"/>
  <c r="I453" i="23"/>
  <c r="I475" i="23" s="1"/>
  <c r="G452" i="23"/>
  <c r="F452" i="23"/>
  <c r="G451" i="23"/>
  <c r="F451" i="23"/>
  <c r="G450" i="23"/>
  <c r="F450" i="23"/>
  <c r="G449" i="23"/>
  <c r="F449" i="23"/>
  <c r="G448" i="23"/>
  <c r="F448" i="23"/>
  <c r="G447" i="23"/>
  <c r="F447" i="23"/>
  <c r="G446" i="23"/>
  <c r="F446" i="23"/>
  <c r="G445" i="23"/>
  <c r="F445" i="23"/>
  <c r="G444" i="23"/>
  <c r="F444" i="23"/>
  <c r="G443" i="23"/>
  <c r="F443" i="23"/>
  <c r="G442" i="23"/>
  <c r="F442" i="23"/>
  <c r="G441" i="23"/>
  <c r="F441" i="23"/>
  <c r="G440" i="23"/>
  <c r="F440" i="23"/>
  <c r="G439" i="23"/>
  <c r="F439" i="23"/>
  <c r="G438" i="23"/>
  <c r="F438" i="23"/>
  <c r="G437" i="23"/>
  <c r="F437" i="23"/>
  <c r="G436" i="23"/>
  <c r="F436" i="23"/>
  <c r="G435" i="23"/>
  <c r="F435" i="23"/>
  <c r="V431" i="23"/>
  <c r="P431" i="23"/>
  <c r="N431" i="23"/>
  <c r="I431" i="23"/>
  <c r="G430" i="23"/>
  <c r="F430" i="23"/>
  <c r="G429" i="23"/>
  <c r="F429" i="23"/>
  <c r="G428" i="23"/>
  <c r="F428" i="23"/>
  <c r="G427" i="23"/>
  <c r="F427" i="23"/>
  <c r="G426" i="23"/>
  <c r="F426" i="23"/>
  <c r="G425" i="23"/>
  <c r="F425" i="23"/>
  <c r="G424" i="23"/>
  <c r="F424" i="23"/>
  <c r="G423" i="23"/>
  <c r="F423" i="23"/>
  <c r="G422" i="23"/>
  <c r="F422" i="23"/>
  <c r="G421" i="23"/>
  <c r="F421" i="23"/>
  <c r="G420" i="23"/>
  <c r="F420" i="23"/>
  <c r="G419" i="23"/>
  <c r="F419" i="23"/>
  <c r="G418" i="23"/>
  <c r="F418" i="23"/>
  <c r="G417" i="23"/>
  <c r="F417" i="23"/>
  <c r="G416" i="23"/>
  <c r="F416" i="23"/>
  <c r="G415" i="23"/>
  <c r="F415" i="23"/>
  <c r="G414" i="23"/>
  <c r="F414" i="23"/>
  <c r="G413" i="23"/>
  <c r="F413" i="23"/>
  <c r="G412" i="23"/>
  <c r="F412" i="23"/>
  <c r="G411" i="23"/>
  <c r="F411" i="23"/>
  <c r="P410" i="23"/>
  <c r="P432" i="23" s="1"/>
  <c r="N410" i="23"/>
  <c r="N432" i="23" s="1"/>
  <c r="I410" i="23"/>
  <c r="I432" i="23" s="1"/>
  <c r="G409" i="23"/>
  <c r="F409" i="23"/>
  <c r="G408" i="23"/>
  <c r="F408" i="23"/>
  <c r="G407" i="23"/>
  <c r="F407" i="23"/>
  <c r="G406" i="23"/>
  <c r="F406" i="23"/>
  <c r="G405" i="23"/>
  <c r="F405" i="23"/>
  <c r="G404" i="23"/>
  <c r="F404" i="23"/>
  <c r="G403" i="23"/>
  <c r="F403" i="23"/>
  <c r="G402" i="23"/>
  <c r="F402" i="23"/>
  <c r="G401" i="23"/>
  <c r="F401" i="23"/>
  <c r="G400" i="23"/>
  <c r="F400" i="23"/>
  <c r="G399" i="23"/>
  <c r="F399" i="23"/>
  <c r="G398" i="23"/>
  <c r="F398" i="23"/>
  <c r="G397" i="23"/>
  <c r="F397" i="23"/>
  <c r="G396" i="23"/>
  <c r="F396" i="23"/>
  <c r="G395" i="23"/>
  <c r="F395" i="23"/>
  <c r="G394" i="23"/>
  <c r="F394" i="23"/>
  <c r="G393" i="23"/>
  <c r="F393" i="23"/>
  <c r="G392" i="23"/>
  <c r="F392" i="23"/>
  <c r="V410" i="23"/>
  <c r="P388" i="23"/>
  <c r="N388" i="23"/>
  <c r="I388" i="23"/>
  <c r="G387" i="23"/>
  <c r="F387" i="23"/>
  <c r="G386" i="23"/>
  <c r="F386" i="23"/>
  <c r="G385" i="23"/>
  <c r="F385" i="23"/>
  <c r="G384" i="23"/>
  <c r="F384" i="23"/>
  <c r="G383" i="23"/>
  <c r="F383" i="23"/>
  <c r="G382" i="23"/>
  <c r="F382" i="23"/>
  <c r="G381" i="23"/>
  <c r="F381" i="23"/>
  <c r="G380" i="23"/>
  <c r="F380" i="23"/>
  <c r="G379" i="23"/>
  <c r="F379" i="23"/>
  <c r="G378" i="23"/>
  <c r="F378" i="23"/>
  <c r="G377" i="23"/>
  <c r="F377" i="23"/>
  <c r="G376" i="23"/>
  <c r="F376" i="23"/>
  <c r="G375" i="23"/>
  <c r="F375" i="23"/>
  <c r="G374" i="23"/>
  <c r="F374" i="23"/>
  <c r="G373" i="23"/>
  <c r="F373" i="23"/>
  <c r="G372" i="23"/>
  <c r="F372" i="23"/>
  <c r="G371" i="23"/>
  <c r="F371" i="23"/>
  <c r="G370" i="23"/>
  <c r="F370" i="23"/>
  <c r="G369" i="23"/>
  <c r="F369" i="23"/>
  <c r="G368" i="23"/>
  <c r="F368" i="23"/>
  <c r="P367" i="23"/>
  <c r="N367" i="23"/>
  <c r="I367" i="23"/>
  <c r="G366" i="23"/>
  <c r="F366" i="23"/>
  <c r="G365" i="23"/>
  <c r="F365" i="23"/>
  <c r="G364" i="23"/>
  <c r="F364" i="23"/>
  <c r="G363" i="23"/>
  <c r="F363" i="23"/>
  <c r="G362" i="23"/>
  <c r="F362" i="23"/>
  <c r="G361" i="23"/>
  <c r="F361" i="23"/>
  <c r="G360" i="23"/>
  <c r="F360" i="23"/>
  <c r="G359" i="23"/>
  <c r="F359" i="23"/>
  <c r="G358" i="23"/>
  <c r="F358" i="23"/>
  <c r="G357" i="23"/>
  <c r="F357" i="23"/>
  <c r="G356" i="23"/>
  <c r="F356" i="23"/>
  <c r="G355" i="23"/>
  <c r="F355" i="23"/>
  <c r="G354" i="23"/>
  <c r="F354" i="23"/>
  <c r="G353" i="23"/>
  <c r="F353" i="23"/>
  <c r="G352" i="23"/>
  <c r="F352" i="23"/>
  <c r="G351" i="23"/>
  <c r="F351" i="23"/>
  <c r="G350" i="23"/>
  <c r="F350" i="23"/>
  <c r="G349" i="23"/>
  <c r="F349" i="23"/>
  <c r="G348" i="23"/>
  <c r="F348" i="23"/>
  <c r="V367" i="23"/>
  <c r="G347" i="23"/>
  <c r="F347" i="23"/>
  <c r="P345" i="23"/>
  <c r="N345" i="23"/>
  <c r="I345" i="23"/>
  <c r="G344" i="23"/>
  <c r="F344" i="23"/>
  <c r="G343" i="23"/>
  <c r="F343" i="23"/>
  <c r="G342" i="23"/>
  <c r="F342" i="23"/>
  <c r="G341" i="23"/>
  <c r="F341" i="23"/>
  <c r="G340" i="23"/>
  <c r="F340" i="23"/>
  <c r="G339" i="23"/>
  <c r="F339" i="23"/>
  <c r="G338" i="23"/>
  <c r="F338" i="23"/>
  <c r="G337" i="23"/>
  <c r="F337" i="23"/>
  <c r="G336" i="23"/>
  <c r="F336" i="23"/>
  <c r="G335" i="23"/>
  <c r="F335" i="23"/>
  <c r="G334" i="23"/>
  <c r="F334" i="23"/>
  <c r="G333" i="23"/>
  <c r="F333" i="23"/>
  <c r="G332" i="23"/>
  <c r="F332" i="23"/>
  <c r="G331" i="23"/>
  <c r="F331" i="23"/>
  <c r="G330" i="23"/>
  <c r="F330" i="23"/>
  <c r="G329" i="23"/>
  <c r="F329" i="23"/>
  <c r="P324" i="23"/>
  <c r="N324" i="23"/>
  <c r="I324" i="23"/>
  <c r="I346" i="23" s="1"/>
  <c r="G323" i="23"/>
  <c r="F323" i="23"/>
  <c r="G322" i="23"/>
  <c r="F322" i="23"/>
  <c r="G321" i="23"/>
  <c r="F321" i="23"/>
  <c r="G320" i="23"/>
  <c r="F320" i="23"/>
  <c r="G319" i="23"/>
  <c r="F319" i="23"/>
  <c r="G318" i="23"/>
  <c r="F318" i="23"/>
  <c r="G317" i="23"/>
  <c r="F317" i="23"/>
  <c r="G316" i="23"/>
  <c r="F316" i="23"/>
  <c r="G315" i="23"/>
  <c r="F315" i="23"/>
  <c r="G314" i="23"/>
  <c r="F314" i="23"/>
  <c r="G313" i="23"/>
  <c r="F313" i="23"/>
  <c r="G312" i="23"/>
  <c r="F312" i="23"/>
  <c r="G311" i="23"/>
  <c r="F311" i="23"/>
  <c r="G310" i="23"/>
  <c r="F310" i="23"/>
  <c r="G309" i="23"/>
  <c r="F309" i="23"/>
  <c r="G308" i="23"/>
  <c r="F308" i="23"/>
  <c r="G307" i="23"/>
  <c r="F307" i="23"/>
  <c r="G306" i="23"/>
  <c r="F306" i="23"/>
  <c r="V324" i="23"/>
  <c r="P302" i="23"/>
  <c r="P303" i="23" s="1"/>
  <c r="N302" i="23"/>
  <c r="N303" i="23" s="1"/>
  <c r="I302" i="23"/>
  <c r="I303" i="23" s="1"/>
  <c r="P259" i="23"/>
  <c r="P260" i="23" s="1"/>
  <c r="N259" i="23"/>
  <c r="I259" i="23"/>
  <c r="I260" i="23" s="1"/>
  <c r="P216" i="23"/>
  <c r="N216" i="23"/>
  <c r="I216" i="23"/>
  <c r="G215" i="23"/>
  <c r="F215" i="23"/>
  <c r="G214" i="23"/>
  <c r="F214" i="23"/>
  <c r="G213" i="23"/>
  <c r="F213" i="23"/>
  <c r="G212" i="23"/>
  <c r="F212" i="23"/>
  <c r="G211" i="23"/>
  <c r="F211" i="23"/>
  <c r="G210" i="23"/>
  <c r="F210" i="23"/>
  <c r="G209" i="23"/>
  <c r="F209" i="23"/>
  <c r="G208" i="23"/>
  <c r="F208" i="23"/>
  <c r="G207" i="23"/>
  <c r="F207" i="23"/>
  <c r="G206" i="23"/>
  <c r="F206" i="23"/>
  <c r="G205" i="23"/>
  <c r="F205" i="23"/>
  <c r="P195" i="23"/>
  <c r="N195" i="23"/>
  <c r="I195" i="23"/>
  <c r="G194" i="23"/>
  <c r="F194" i="23"/>
  <c r="G193" i="23"/>
  <c r="F193" i="23"/>
  <c r="G192" i="23"/>
  <c r="F192" i="23"/>
  <c r="G191" i="23"/>
  <c r="F191" i="23"/>
  <c r="G190" i="23"/>
  <c r="F190" i="23"/>
  <c r="G189" i="23"/>
  <c r="F189" i="23"/>
  <c r="G188" i="23"/>
  <c r="F188" i="23"/>
  <c r="G187" i="23"/>
  <c r="F187" i="23"/>
  <c r="G186" i="23"/>
  <c r="F186" i="23"/>
  <c r="G185" i="23"/>
  <c r="F185" i="23"/>
  <c r="G184" i="23"/>
  <c r="F184" i="23"/>
  <c r="P130" i="23"/>
  <c r="N130" i="23"/>
  <c r="I130" i="23"/>
  <c r="P109" i="23"/>
  <c r="N109" i="23"/>
  <c r="I109" i="23"/>
  <c r="A3" i="23"/>
  <c r="A27" i="37" l="1"/>
  <c r="A26" i="17"/>
  <c r="N475" i="23"/>
  <c r="N604" i="23"/>
  <c r="P862" i="23"/>
  <c r="I1034" i="23"/>
  <c r="A2103" i="32"/>
  <c r="A2063" i="32"/>
  <c r="A2123" i="32"/>
  <c r="A1727" i="29"/>
  <c r="A1767" i="29"/>
  <c r="A1787" i="29"/>
  <c r="P475" i="23"/>
  <c r="I561" i="23"/>
  <c r="P604" i="23"/>
  <c r="V603" i="23"/>
  <c r="V668" i="23"/>
  <c r="P690" i="23"/>
  <c r="V689" i="23"/>
  <c r="P733" i="23"/>
  <c r="V775" i="23"/>
  <c r="V776" i="23" s="1"/>
  <c r="V819" i="23"/>
  <c r="I862" i="23"/>
  <c r="P905" i="23"/>
  <c r="N1034" i="23"/>
  <c r="V453" i="23"/>
  <c r="V475" i="23" s="1"/>
  <c r="V496" i="23"/>
  <c r="V518" i="23" s="1"/>
  <c r="N518" i="23"/>
  <c r="N561" i="23"/>
  <c r="V861" i="23"/>
  <c r="V862" i="23" s="1"/>
  <c r="V1033" i="23"/>
  <c r="P1034" i="23"/>
  <c r="P389" i="23"/>
  <c r="P518" i="23"/>
  <c r="V539" i="23"/>
  <c r="V561" i="23" s="1"/>
  <c r="P561" i="23"/>
  <c r="V582" i="23"/>
  <c r="V604" i="23" s="1"/>
  <c r="I690" i="23"/>
  <c r="N776" i="23"/>
  <c r="P819" i="23"/>
  <c r="I948" i="23"/>
  <c r="V990" i="23"/>
  <c r="V991" i="23" s="1"/>
  <c r="I991" i="23"/>
  <c r="I1163" i="23"/>
  <c r="I1249" i="23"/>
  <c r="P1335" i="23"/>
  <c r="V1249" i="23"/>
  <c r="V302" i="23"/>
  <c r="I389" i="23"/>
  <c r="N862" i="23"/>
  <c r="I905" i="23"/>
  <c r="N948" i="23"/>
  <c r="N991" i="23"/>
  <c r="V1334" i="23"/>
  <c r="V1335" i="23" s="1"/>
  <c r="I217" i="23"/>
  <c r="N346" i="23"/>
  <c r="V281" i="23"/>
  <c r="W281" i="23" s="1"/>
  <c r="P346" i="23"/>
  <c r="V345" i="23"/>
  <c r="N389" i="23"/>
  <c r="P647" i="23"/>
  <c r="V646" i="23"/>
  <c r="N690" i="23"/>
  <c r="I733" i="23"/>
  <c r="V388" i="23"/>
  <c r="N733" i="23"/>
  <c r="V238" i="23"/>
  <c r="V259" i="23"/>
  <c r="V216" i="23"/>
  <c r="P217" i="23"/>
  <c r="N260" i="23"/>
  <c r="N217" i="23"/>
  <c r="V195" i="23"/>
  <c r="P131" i="23"/>
  <c r="V109" i="23"/>
  <c r="V130" i="23"/>
  <c r="I131" i="23"/>
  <c r="N131" i="23"/>
  <c r="U517" i="23"/>
  <c r="W517" i="23" s="1"/>
  <c r="U1248" i="23"/>
  <c r="W1248" i="23" s="1"/>
  <c r="U1291" i="23"/>
  <c r="W1291" i="23" s="1"/>
  <c r="U818" i="23"/>
  <c r="W818" i="23" s="1"/>
  <c r="W625" i="23"/>
  <c r="U603" i="23"/>
  <c r="W603" i="23" s="1"/>
  <c r="U560" i="23"/>
  <c r="W560" i="23" s="1"/>
  <c r="U474" i="23"/>
  <c r="W474" i="23" s="1"/>
  <c r="W367" i="23"/>
  <c r="U1334" i="23"/>
  <c r="V1206" i="23"/>
  <c r="U1205" i="23"/>
  <c r="W1205" i="23" s="1"/>
  <c r="V1163" i="23"/>
  <c r="U1162" i="23"/>
  <c r="W1162" i="23" s="1"/>
  <c r="V1120" i="23"/>
  <c r="U1119" i="23"/>
  <c r="V1077" i="23"/>
  <c r="U1076" i="23"/>
  <c r="W1076" i="23" s="1"/>
  <c r="V1034" i="23"/>
  <c r="U1033" i="23"/>
  <c r="U990" i="23"/>
  <c r="V948" i="23"/>
  <c r="U947" i="23"/>
  <c r="W947" i="23" s="1"/>
  <c r="V905" i="23"/>
  <c r="U904" i="23"/>
  <c r="W904" i="23" s="1"/>
  <c r="U861" i="23"/>
  <c r="W754" i="23"/>
  <c r="U775" i="23"/>
  <c r="V733" i="23"/>
  <c r="W711" i="23"/>
  <c r="U732" i="23"/>
  <c r="W732" i="23" s="1"/>
  <c r="U689" i="23"/>
  <c r="V647" i="23"/>
  <c r="U646" i="23"/>
  <c r="W646" i="23" s="1"/>
  <c r="W410" i="23"/>
  <c r="V432" i="23"/>
  <c r="U431" i="23"/>
  <c r="W431" i="23" s="1"/>
  <c r="V389" i="23"/>
  <c r="U388" i="23"/>
  <c r="V346" i="23"/>
  <c r="U345" i="23"/>
  <c r="U302" i="23"/>
  <c r="U259" i="23"/>
  <c r="U260" i="23" s="1"/>
  <c r="U216" i="23"/>
  <c r="U130" i="23"/>
  <c r="V3" i="23"/>
  <c r="P87" i="23"/>
  <c r="N87" i="23"/>
  <c r="I87" i="23"/>
  <c r="P66" i="23"/>
  <c r="N66" i="23"/>
  <c r="I66" i="23"/>
  <c r="P44" i="23"/>
  <c r="N44" i="23"/>
  <c r="I44" i="23"/>
  <c r="P23" i="23"/>
  <c r="N23" i="23"/>
  <c r="I23" i="23"/>
  <c r="T3" i="23"/>
  <c r="A28" i="37" l="1"/>
  <c r="A27" i="17"/>
  <c r="W1033" i="23"/>
  <c r="W582" i="23"/>
  <c r="W775" i="23"/>
  <c r="V690" i="23"/>
  <c r="W689" i="23"/>
  <c r="W861" i="23"/>
  <c r="W990" i="23"/>
  <c r="A2229" i="32"/>
  <c r="A2209" i="32"/>
  <c r="A2169" i="32"/>
  <c r="A1873" i="29"/>
  <c r="A1893" i="29"/>
  <c r="A1833" i="29"/>
  <c r="W302" i="23"/>
  <c r="V217" i="23"/>
  <c r="I88" i="23"/>
  <c r="W1334" i="23"/>
  <c r="U561" i="23"/>
  <c r="W561" i="23" s="1"/>
  <c r="W345" i="23"/>
  <c r="P45" i="23"/>
  <c r="U819" i="23"/>
  <c r="W819" i="23" s="1"/>
  <c r="V303" i="23"/>
  <c r="W238" i="23"/>
  <c r="V260" i="23"/>
  <c r="W260" i="23" s="1"/>
  <c r="U1292" i="23"/>
  <c r="W1292" i="23" s="1"/>
  <c r="U475" i="23"/>
  <c r="W475" i="23" s="1"/>
  <c r="Y539" i="23"/>
  <c r="U604" i="23"/>
  <c r="W604" i="23" s="1"/>
  <c r="U1249" i="23"/>
  <c r="W1249" i="23" s="1"/>
  <c r="W216" i="23"/>
  <c r="Y281" i="23"/>
  <c r="W195" i="23"/>
  <c r="V131" i="23"/>
  <c r="W130" i="23"/>
  <c r="P88" i="23"/>
  <c r="N88" i="23"/>
  <c r="V66" i="23"/>
  <c r="Y474" i="23"/>
  <c r="X496" i="23"/>
  <c r="Y603" i="23"/>
  <c r="Y818" i="23"/>
  <c r="Y1291" i="23"/>
  <c r="Y560" i="23"/>
  <c r="Y388" i="23"/>
  <c r="W539" i="23"/>
  <c r="Y861" i="23"/>
  <c r="Y862" i="23" s="1"/>
  <c r="U1120" i="23"/>
  <c r="W1120" i="23" s="1"/>
  <c r="X517" i="23"/>
  <c r="Y431" i="23"/>
  <c r="Y216" i="23"/>
  <c r="U389" i="23"/>
  <c r="W389" i="23" s="1"/>
  <c r="X453" i="23"/>
  <c r="Y1248" i="23"/>
  <c r="X1291" i="23"/>
  <c r="X1248" i="23"/>
  <c r="Y1205" i="23"/>
  <c r="Y1162" i="23"/>
  <c r="Y1119" i="23"/>
  <c r="X1076" i="23"/>
  <c r="X1033" i="23"/>
  <c r="Y1033" i="23"/>
  <c r="Y990" i="23"/>
  <c r="Y947" i="23"/>
  <c r="Y948" i="23" s="1"/>
  <c r="X861" i="23"/>
  <c r="X818" i="23"/>
  <c r="X775" i="23"/>
  <c r="Y775" i="23"/>
  <c r="Y732" i="23"/>
  <c r="X732" i="23"/>
  <c r="U690" i="23"/>
  <c r="W690" i="23" s="1"/>
  <c r="Y646" i="23"/>
  <c r="X582" i="23"/>
  <c r="X603" i="23"/>
  <c r="X560" i="23"/>
  <c r="X539" i="23"/>
  <c r="W496" i="23"/>
  <c r="U518" i="23"/>
  <c r="W518" i="23" s="1"/>
  <c r="Y517" i="23"/>
  <c r="Y496" i="23"/>
  <c r="W453" i="23"/>
  <c r="X474" i="23"/>
  <c r="X431" i="23"/>
  <c r="X367" i="23"/>
  <c r="Y345" i="23"/>
  <c r="U303" i="23"/>
  <c r="X302" i="23"/>
  <c r="Y302" i="23"/>
  <c r="X259" i="23"/>
  <c r="X216" i="23"/>
  <c r="Y130" i="23"/>
  <c r="X130" i="23"/>
  <c r="N45" i="23"/>
  <c r="Y1334" i="23"/>
  <c r="U1335" i="23"/>
  <c r="W1335" i="23" s="1"/>
  <c r="X1334" i="23"/>
  <c r="U1206" i="23"/>
  <c r="W1206" i="23" s="1"/>
  <c r="X1205" i="23"/>
  <c r="X1162" i="23"/>
  <c r="U1163" i="23"/>
  <c r="W1163" i="23" s="1"/>
  <c r="X1119" i="23"/>
  <c r="W1119" i="23"/>
  <c r="Y1076" i="23"/>
  <c r="U1077" i="23"/>
  <c r="W1077" i="23" s="1"/>
  <c r="U1034" i="23"/>
  <c r="W1034" i="23" s="1"/>
  <c r="X990" i="23"/>
  <c r="U991" i="23"/>
  <c r="W991" i="23" s="1"/>
  <c r="U948" i="23"/>
  <c r="W948" i="23" s="1"/>
  <c r="X947" i="23"/>
  <c r="X904" i="23"/>
  <c r="Y904" i="23"/>
  <c r="U905" i="23"/>
  <c r="W905" i="23" s="1"/>
  <c r="U862" i="23"/>
  <c r="W862" i="23" s="1"/>
  <c r="Y754" i="23"/>
  <c r="U776" i="23"/>
  <c r="W776" i="23" s="1"/>
  <c r="X754" i="23"/>
  <c r="Y711" i="23"/>
  <c r="U733" i="23"/>
  <c r="W733" i="23" s="1"/>
  <c r="X711" i="23"/>
  <c r="Y689" i="23"/>
  <c r="W668" i="23"/>
  <c r="Y668" i="23"/>
  <c r="X668" i="23"/>
  <c r="X689" i="23"/>
  <c r="X646" i="23"/>
  <c r="U647" i="23"/>
  <c r="W647" i="23" s="1"/>
  <c r="X625" i="23"/>
  <c r="Y625" i="23"/>
  <c r="Y582" i="23"/>
  <c r="Y453" i="23"/>
  <c r="Y410" i="23"/>
  <c r="U432" i="23"/>
  <c r="W432" i="23" s="1"/>
  <c r="X410" i="23"/>
  <c r="Y367" i="23"/>
  <c r="X388" i="23"/>
  <c r="W388" i="23"/>
  <c r="U346" i="23"/>
  <c r="W346" i="23" s="1"/>
  <c r="X281" i="23"/>
  <c r="X324" i="23"/>
  <c r="X345" i="23"/>
  <c r="Y324" i="23"/>
  <c r="W324" i="23"/>
  <c r="X238" i="23"/>
  <c r="Y238" i="23"/>
  <c r="W259" i="23"/>
  <c r="Y259" i="23"/>
  <c r="U217" i="23"/>
  <c r="X195" i="23"/>
  <c r="Y195" i="23"/>
  <c r="U131" i="23"/>
  <c r="W109" i="23"/>
  <c r="X109" i="23"/>
  <c r="Y109" i="23"/>
  <c r="I45" i="23"/>
  <c r="V87" i="23"/>
  <c r="U3" i="23"/>
  <c r="X3" i="23" s="1"/>
  <c r="U87" i="23"/>
  <c r="V44" i="23"/>
  <c r="U44" i="23"/>
  <c r="V23" i="23"/>
  <c r="X2" i="17"/>
  <c r="A29" i="37" l="1"/>
  <c r="A28" i="17"/>
  <c r="A2335" i="32"/>
  <c r="A2275" i="32"/>
  <c r="A2315" i="32"/>
  <c r="A1999" i="29"/>
  <c r="A1939" i="29"/>
  <c r="A1979" i="29"/>
  <c r="W217" i="23"/>
  <c r="W303" i="23"/>
  <c r="Y1292" i="23"/>
  <c r="Y389" i="23"/>
  <c r="V88" i="23"/>
  <c r="Y561" i="23"/>
  <c r="X1292" i="23"/>
  <c r="X475" i="23"/>
  <c r="X1163" i="23"/>
  <c r="Y819" i="23"/>
  <c r="Y518" i="23"/>
  <c r="Y475" i="23"/>
  <c r="Y3" i="23"/>
  <c r="Y346" i="23"/>
  <c r="Y1249" i="23"/>
  <c r="X991" i="23"/>
  <c r="X1206" i="23"/>
  <c r="X604" i="23"/>
  <c r="Y303" i="23"/>
  <c r="Y217" i="23"/>
  <c r="W131" i="23"/>
  <c r="W87" i="23"/>
  <c r="X131" i="23"/>
  <c r="X518" i="23"/>
  <c r="X948" i="23"/>
  <c r="Y66" i="23"/>
  <c r="Y432" i="23"/>
  <c r="Y1335" i="23"/>
  <c r="X87" i="23"/>
  <c r="Y604" i="23"/>
  <c r="Y733" i="23"/>
  <c r="X819" i="23"/>
  <c r="Y1034" i="23"/>
  <c r="Y1206" i="23"/>
  <c r="X1034" i="23"/>
  <c r="X1335" i="23"/>
  <c r="X1249" i="23"/>
  <c r="Y1163" i="23"/>
  <c r="Y1120" i="23"/>
  <c r="X1120" i="23"/>
  <c r="X1077" i="23"/>
  <c r="Y1077" i="23"/>
  <c r="Y991" i="23"/>
  <c r="X905" i="23"/>
  <c r="X862" i="23"/>
  <c r="X776" i="23"/>
  <c r="Y776" i="23"/>
  <c r="X733" i="23"/>
  <c r="Y690" i="23"/>
  <c r="Y647" i="23"/>
  <c r="X561" i="23"/>
  <c r="X432" i="23"/>
  <c r="X389" i="23"/>
  <c r="X346" i="23"/>
  <c r="X303" i="23"/>
  <c r="X260" i="23"/>
  <c r="X217" i="23"/>
  <c r="Y131" i="23"/>
  <c r="U23" i="23"/>
  <c r="W23" i="23" s="1"/>
  <c r="W3" i="23"/>
  <c r="Y905" i="23"/>
  <c r="X690" i="23"/>
  <c r="X647" i="23"/>
  <c r="Y260" i="23"/>
  <c r="X66" i="23"/>
  <c r="U88" i="23"/>
  <c r="W44" i="23"/>
  <c r="W66" i="23"/>
  <c r="V2" i="17"/>
  <c r="W2" i="17" s="1"/>
  <c r="Y87" i="23"/>
  <c r="Y44" i="23"/>
  <c r="V45" i="23"/>
  <c r="X44" i="23"/>
  <c r="A29" i="17" l="1"/>
  <c r="A30" i="37"/>
  <c r="A2381" i="32"/>
  <c r="A2421" i="32"/>
  <c r="A2441" i="32"/>
  <c r="A2045" i="29"/>
  <c r="A2085" i="29"/>
  <c r="A2105" i="29"/>
  <c r="W88" i="23"/>
  <c r="X88" i="23"/>
  <c r="Y88" i="23"/>
  <c r="X23" i="23"/>
  <c r="X45" i="23" s="1"/>
  <c r="Y23" i="23"/>
  <c r="Y45" i="23" s="1"/>
  <c r="U45" i="23"/>
  <c r="W45" i="23" s="1"/>
  <c r="A30" i="17" l="1"/>
  <c r="A31" i="37"/>
  <c r="A2527" i="32"/>
  <c r="A2487" i="32"/>
  <c r="A2547" i="32"/>
  <c r="A2151" i="29"/>
  <c r="A2191" i="29"/>
  <c r="A2211" i="29"/>
  <c r="A31" i="17" l="1"/>
  <c r="A32" i="37"/>
  <c r="A2653" i="32"/>
  <c r="A2633" i="32"/>
  <c r="A2593" i="32"/>
  <c r="A2297" i="29"/>
  <c r="A2317" i="29"/>
  <c r="A2257" i="29"/>
  <c r="A32" i="17" l="1"/>
  <c r="A2759" i="32"/>
  <c r="A2699" i="32"/>
  <c r="A2739" i="32"/>
  <c r="A2423" i="29"/>
  <c r="A2363" i="29"/>
  <c r="A2403" i="29"/>
  <c r="A2805" i="32" l="1"/>
  <c r="A2845" i="32"/>
  <c r="A2865" i="32"/>
  <c r="A2469" i="29"/>
  <c r="A2509" i="29"/>
  <c r="A2529" i="29"/>
  <c r="A2951" i="32" l="1"/>
  <c r="A2911" i="32"/>
  <c r="A2971" i="32"/>
  <c r="A2575" i="29"/>
  <c r="A2615" i="29"/>
  <c r="A2635" i="29"/>
  <c r="A3077" i="32" l="1"/>
  <c r="A3017" i="32"/>
  <c r="A3057" i="32"/>
  <c r="A2721" i="29"/>
  <c r="A2741" i="29"/>
  <c r="A2681" i="29"/>
  <c r="A3183" i="32" l="1"/>
  <c r="A3123" i="32"/>
  <c r="A3163" i="32"/>
  <c r="A2847" i="29"/>
  <c r="A2787" i="29"/>
  <c r="A2827" i="29"/>
  <c r="A3229" i="32" l="1"/>
  <c r="A3269" i="32"/>
  <c r="A2893" i="29"/>
  <c r="A2933" i="29"/>
  <c r="A2953" i="29"/>
  <c r="A2999" i="29" l="1"/>
  <c r="A3039" i="29"/>
  <c r="A3059" i="29"/>
  <c r="A4" i="23"/>
  <c r="A5" i="23" s="1"/>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3145" i="29" l="1"/>
  <c r="A3165" i="29"/>
  <c r="A3105" i="29"/>
  <c r="A132" i="23"/>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A258" i="23" s="1"/>
  <c r="A259" i="23" s="1"/>
  <c r="A260" i="23" s="1"/>
  <c r="A261" i="23" s="1"/>
  <c r="A262" i="23" s="1"/>
  <c r="A263" i="23" s="1"/>
  <c r="A264" i="23" s="1"/>
  <c r="A265" i="23" s="1"/>
  <c r="A266" i="23" s="1"/>
  <c r="A267" i="23" s="1"/>
  <c r="A268" i="23" s="1"/>
  <c r="A269" i="23" s="1"/>
  <c r="A270" i="23" s="1"/>
  <c r="A271" i="23" s="1"/>
  <c r="A272" i="23" s="1"/>
  <c r="A273" i="23" s="1"/>
  <c r="A274" i="23" s="1"/>
  <c r="A275" i="23" s="1"/>
  <c r="A276" i="23" s="1"/>
  <c r="A277" i="23" s="1"/>
  <c r="A278" i="23" s="1"/>
  <c r="A279" i="23" s="1"/>
  <c r="A280" i="23" s="1"/>
  <c r="A281" i="23" s="1"/>
  <c r="A282" i="23" s="1"/>
  <c r="A283" i="23" s="1"/>
  <c r="A284" i="23" s="1"/>
  <c r="A285" i="23" s="1"/>
  <c r="A286" i="23" s="1"/>
  <c r="A287" i="23" s="1"/>
  <c r="A288" i="23" s="1"/>
  <c r="A289" i="23" s="1"/>
  <c r="A290" i="23" s="1"/>
  <c r="A291" i="23" s="1"/>
  <c r="A292" i="23" s="1"/>
  <c r="A293" i="23" s="1"/>
  <c r="A294" i="23" s="1"/>
  <c r="A295" i="23" s="1"/>
  <c r="A296" i="23" s="1"/>
  <c r="A297" i="23" s="1"/>
  <c r="A298" i="23" s="1"/>
  <c r="A299" i="23" s="1"/>
  <c r="A300" i="23" s="1"/>
  <c r="A301" i="23" s="1"/>
  <c r="A302" i="23" s="1"/>
  <c r="A303" i="23" s="1"/>
  <c r="A304" i="23" s="1"/>
  <c r="A305" i="23" s="1"/>
  <c r="A306" i="23" s="1"/>
  <c r="A307" i="23" s="1"/>
  <c r="A308" i="23" s="1"/>
  <c r="A309" i="23" s="1"/>
  <c r="A310" i="23" s="1"/>
  <c r="A311" i="23" s="1"/>
  <c r="A312" i="23" s="1"/>
  <c r="A313" i="23" s="1"/>
  <c r="A314" i="23" s="1"/>
  <c r="A315" i="23" s="1"/>
  <c r="A316" i="23" s="1"/>
  <c r="A317" i="23" s="1"/>
  <c r="A318" i="23" s="1"/>
  <c r="A319" i="23" s="1"/>
  <c r="A320" i="23" s="1"/>
  <c r="A321" i="23" s="1"/>
  <c r="A322" i="23" s="1"/>
  <c r="A323" i="23" s="1"/>
  <c r="A324" i="23" s="1"/>
  <c r="A325" i="23" s="1"/>
  <c r="A326" i="23" s="1"/>
  <c r="A327" i="23" s="1"/>
  <c r="A328" i="23" s="1"/>
  <c r="A329" i="23" s="1"/>
  <c r="A330" i="23" s="1"/>
  <c r="A331" i="23" s="1"/>
  <c r="A332" i="23" s="1"/>
  <c r="A333" i="23" s="1"/>
  <c r="A334" i="23" s="1"/>
  <c r="A335" i="23" s="1"/>
  <c r="A336" i="23" s="1"/>
  <c r="A337" i="23" s="1"/>
  <c r="A338" i="23" s="1"/>
  <c r="A339" i="23" s="1"/>
  <c r="A340" i="23" s="1"/>
  <c r="A341" i="23" s="1"/>
  <c r="A342" i="23" s="1"/>
  <c r="A343" i="23" s="1"/>
  <c r="A344" i="23" s="1"/>
  <c r="A345" i="23" s="1"/>
  <c r="A346" i="23" s="1"/>
  <c r="A347" i="23" s="1"/>
  <c r="A348" i="23" s="1"/>
  <c r="A349" i="23" s="1"/>
  <c r="A350" i="23" s="1"/>
  <c r="A351" i="23" s="1"/>
  <c r="A352" i="23" s="1"/>
  <c r="A353" i="23" s="1"/>
  <c r="A354" i="23" s="1"/>
  <c r="A355" i="23" s="1"/>
  <c r="A356" i="23" s="1"/>
  <c r="A357" i="23" s="1"/>
  <c r="A358" i="23" s="1"/>
  <c r="A359" i="23" s="1"/>
  <c r="A360" i="23" s="1"/>
  <c r="A361" i="23" s="1"/>
  <c r="A362" i="23" s="1"/>
  <c r="A363" i="23" s="1"/>
  <c r="A364" i="23" s="1"/>
  <c r="A365" i="23" s="1"/>
  <c r="A366" i="23" s="1"/>
  <c r="A367" i="23" s="1"/>
  <c r="A368" i="23" s="1"/>
  <c r="A369" i="23" s="1"/>
  <c r="A370" i="23" s="1"/>
  <c r="A371" i="23" s="1"/>
  <c r="A372" i="23" s="1"/>
  <c r="A373" i="23" s="1"/>
  <c r="A374" i="23" s="1"/>
  <c r="A375" i="23" s="1"/>
  <c r="A376" i="23" s="1"/>
  <c r="A377" i="23" s="1"/>
  <c r="A378" i="23" s="1"/>
  <c r="A379" i="23" s="1"/>
  <c r="A380" i="23" s="1"/>
  <c r="A381" i="23" s="1"/>
  <c r="A382" i="23" s="1"/>
  <c r="A383" i="23" s="1"/>
  <c r="A384" i="23" s="1"/>
  <c r="A385" i="23" s="1"/>
  <c r="A386" i="23" s="1"/>
  <c r="A387" i="23" s="1"/>
  <c r="A388" i="23" s="1"/>
  <c r="A389" i="23" s="1"/>
  <c r="A390" i="23" s="1"/>
  <c r="A391" i="23" s="1"/>
  <c r="A392" i="23" s="1"/>
  <c r="A393" i="23" s="1"/>
  <c r="A394" i="23" s="1"/>
  <c r="A395" i="23" s="1"/>
  <c r="A396" i="23" s="1"/>
  <c r="A397" i="23" s="1"/>
  <c r="A398" i="23" s="1"/>
  <c r="A399" i="23" s="1"/>
  <c r="A400" i="23" s="1"/>
  <c r="A401" i="23" s="1"/>
  <c r="A402" i="23" s="1"/>
  <c r="A403" i="23" s="1"/>
  <c r="A404" i="23" s="1"/>
  <c r="A405" i="23" s="1"/>
  <c r="A406" i="23" s="1"/>
  <c r="A407" i="23" s="1"/>
  <c r="A408" i="23" s="1"/>
  <c r="A409" i="23" s="1"/>
  <c r="A410" i="23" s="1"/>
  <c r="A411" i="23" s="1"/>
  <c r="A412" i="23" s="1"/>
  <c r="A413" i="23" s="1"/>
  <c r="A414" i="23" s="1"/>
  <c r="A415" i="23" s="1"/>
  <c r="A416" i="23" s="1"/>
  <c r="A417" i="23" s="1"/>
  <c r="A418" i="23" s="1"/>
  <c r="A419" i="23" s="1"/>
  <c r="A420" i="23" s="1"/>
  <c r="A421" i="23" s="1"/>
  <c r="A422" i="23" s="1"/>
  <c r="A423" i="23" s="1"/>
  <c r="A424" i="23" s="1"/>
  <c r="A425" i="23" s="1"/>
  <c r="A426" i="23" s="1"/>
  <c r="A427" i="23" s="1"/>
  <c r="A428" i="23" s="1"/>
  <c r="A429" i="23" s="1"/>
  <c r="A430" i="23" s="1"/>
  <c r="A431" i="23" s="1"/>
  <c r="A432" i="23" s="1"/>
  <c r="A433" i="23" s="1"/>
  <c r="A434" i="23" s="1"/>
  <c r="A435" i="23" s="1"/>
  <c r="A436" i="23" s="1"/>
  <c r="A437" i="23" s="1"/>
  <c r="A438" i="23" s="1"/>
  <c r="A439" i="23" s="1"/>
  <c r="A440" i="23" s="1"/>
  <c r="A441" i="23" s="1"/>
  <c r="A442" i="23" s="1"/>
  <c r="A443" i="23" s="1"/>
  <c r="A444" i="23" s="1"/>
  <c r="A445" i="23" s="1"/>
  <c r="A446" i="23" s="1"/>
  <c r="A447" i="23" s="1"/>
  <c r="A448" i="23" s="1"/>
  <c r="A449" i="23" s="1"/>
  <c r="A450" i="23" s="1"/>
  <c r="A451" i="23" s="1"/>
  <c r="A452" i="23" s="1"/>
  <c r="A453" i="23" s="1"/>
  <c r="A454" i="23" s="1"/>
  <c r="A455" i="23" s="1"/>
  <c r="A456" i="23" s="1"/>
  <c r="A457" i="23" s="1"/>
  <c r="A458" i="23" s="1"/>
  <c r="A459" i="23" s="1"/>
  <c r="A460" i="23" s="1"/>
  <c r="A461" i="23" s="1"/>
  <c r="A462" i="23" s="1"/>
  <c r="A463" i="23" s="1"/>
  <c r="A464" i="23" s="1"/>
  <c r="A465" i="23" s="1"/>
  <c r="A466" i="23" s="1"/>
  <c r="A467" i="23" s="1"/>
  <c r="A468" i="23" s="1"/>
  <c r="A469" i="23" s="1"/>
  <c r="A470" i="23" s="1"/>
  <c r="A471" i="23" s="1"/>
  <c r="A472" i="23" s="1"/>
  <c r="A473" i="23" s="1"/>
  <c r="A474" i="23" s="1"/>
  <c r="A475" i="23" s="1"/>
  <c r="A476" i="23" s="1"/>
  <c r="A477" i="23" s="1"/>
  <c r="A478" i="23" s="1"/>
  <c r="A479" i="23" s="1"/>
  <c r="A480" i="23" s="1"/>
  <c r="A481" i="23" s="1"/>
  <c r="A482" i="23" s="1"/>
  <c r="A483" i="23" s="1"/>
  <c r="A484" i="23" s="1"/>
  <c r="A485" i="23" s="1"/>
  <c r="A486" i="23" s="1"/>
  <c r="A487" i="23" s="1"/>
  <c r="A488" i="23" s="1"/>
  <c r="A489" i="23" s="1"/>
  <c r="A490" i="23" s="1"/>
  <c r="A491" i="23" s="1"/>
  <c r="A492" i="23" s="1"/>
  <c r="A493" i="23" s="1"/>
  <c r="A494" i="23" s="1"/>
  <c r="A495" i="23" s="1"/>
  <c r="A496" i="23" s="1"/>
  <c r="A497" i="23" s="1"/>
  <c r="A498" i="23" s="1"/>
  <c r="A499" i="23" s="1"/>
  <c r="A500" i="23" s="1"/>
  <c r="A501" i="23" s="1"/>
  <c r="A502" i="23" s="1"/>
  <c r="A503" i="23" s="1"/>
  <c r="A504" i="23" s="1"/>
  <c r="A505" i="23" s="1"/>
  <c r="A506" i="23" s="1"/>
  <c r="A507" i="23" s="1"/>
  <c r="A508" i="23" s="1"/>
  <c r="A509" i="23" s="1"/>
  <c r="A510" i="23" s="1"/>
  <c r="A511" i="23" s="1"/>
  <c r="A512" i="23" s="1"/>
  <c r="A513" i="23" s="1"/>
  <c r="A514" i="23" s="1"/>
  <c r="A515" i="23" s="1"/>
  <c r="A516" i="23" s="1"/>
  <c r="A517" i="23" s="1"/>
  <c r="A518" i="23" s="1"/>
  <c r="A519" i="23" s="1"/>
  <c r="A520" i="23" s="1"/>
  <c r="A521" i="23" s="1"/>
  <c r="A522" i="23" s="1"/>
  <c r="A523" i="23" s="1"/>
  <c r="A524" i="23" s="1"/>
  <c r="A525" i="23" s="1"/>
  <c r="A526" i="23" s="1"/>
  <c r="A527" i="23" s="1"/>
  <c r="A528" i="23" s="1"/>
  <c r="A529" i="23" s="1"/>
  <c r="A530" i="23" s="1"/>
  <c r="A531" i="23" s="1"/>
  <c r="A532" i="23" s="1"/>
  <c r="A533" i="23" s="1"/>
  <c r="A534" i="23" s="1"/>
  <c r="A535" i="23" s="1"/>
  <c r="A536" i="23" s="1"/>
  <c r="A537" i="23" s="1"/>
  <c r="A538" i="23" s="1"/>
  <c r="A539" i="23" s="1"/>
  <c r="A540" i="23" s="1"/>
  <c r="A541" i="23" s="1"/>
  <c r="A542" i="23" s="1"/>
  <c r="A543" i="23" s="1"/>
  <c r="A544" i="23" s="1"/>
  <c r="A545" i="23" s="1"/>
  <c r="A546" i="23" s="1"/>
  <c r="A547" i="23" s="1"/>
  <c r="A548" i="23" s="1"/>
  <c r="A549" i="23" s="1"/>
  <c r="A550" i="23" s="1"/>
  <c r="A551" i="23" s="1"/>
  <c r="A552" i="23" s="1"/>
  <c r="A553" i="23" s="1"/>
  <c r="A554" i="23" s="1"/>
  <c r="A555" i="23" s="1"/>
  <c r="A556" i="23" s="1"/>
  <c r="A557" i="23" s="1"/>
  <c r="A558" i="23" s="1"/>
  <c r="A559" i="23" s="1"/>
  <c r="A560" i="23" s="1"/>
  <c r="A561" i="23" s="1"/>
  <c r="A562" i="23" s="1"/>
  <c r="A563" i="23" s="1"/>
  <c r="A564" i="23" s="1"/>
  <c r="A565" i="23" s="1"/>
  <c r="A566" i="23" s="1"/>
  <c r="A567" i="23" s="1"/>
  <c r="A568" i="23" s="1"/>
  <c r="A569" i="23" s="1"/>
  <c r="A570" i="23" s="1"/>
  <c r="A571" i="23" s="1"/>
  <c r="A572" i="23" s="1"/>
  <c r="A573" i="23" s="1"/>
  <c r="A574" i="23" s="1"/>
  <c r="A575" i="23" s="1"/>
  <c r="A576" i="23" s="1"/>
  <c r="A577" i="23" s="1"/>
  <c r="A578" i="23" s="1"/>
  <c r="A579" i="23" s="1"/>
  <c r="A580" i="23" s="1"/>
  <c r="A581" i="23" s="1"/>
  <c r="A582" i="23" s="1"/>
  <c r="A583" i="23" s="1"/>
  <c r="A584" i="23" s="1"/>
  <c r="A585" i="23" s="1"/>
  <c r="A586" i="23" s="1"/>
  <c r="A587" i="23" s="1"/>
  <c r="A588" i="23" s="1"/>
  <c r="A589" i="23" s="1"/>
  <c r="A590" i="23" s="1"/>
  <c r="A591" i="23" s="1"/>
  <c r="A592" i="23" s="1"/>
  <c r="A593" i="23" s="1"/>
  <c r="A594" i="23" s="1"/>
  <c r="A595" i="23" s="1"/>
  <c r="A596" i="23" s="1"/>
  <c r="A597" i="23" s="1"/>
  <c r="A598" i="23" s="1"/>
  <c r="A599" i="23" s="1"/>
  <c r="A600" i="23" s="1"/>
  <c r="A601" i="23" s="1"/>
  <c r="A602" i="23" s="1"/>
  <c r="A603" i="23" s="1"/>
  <c r="A604" i="23" s="1"/>
  <c r="A605" i="23" s="1"/>
  <c r="A606" i="23" s="1"/>
  <c r="A607" i="23" s="1"/>
  <c r="A608" i="23" s="1"/>
  <c r="A609" i="23" s="1"/>
  <c r="A610" i="23" s="1"/>
  <c r="A611" i="23" s="1"/>
  <c r="A612" i="23" s="1"/>
  <c r="A613" i="23" s="1"/>
  <c r="A614" i="23" s="1"/>
  <c r="A615" i="23" s="1"/>
  <c r="A616" i="23" s="1"/>
  <c r="A617" i="23" s="1"/>
  <c r="A618" i="23" s="1"/>
  <c r="A619" i="23" s="1"/>
  <c r="A620" i="23" s="1"/>
  <c r="A621" i="23" s="1"/>
  <c r="A622" i="23" s="1"/>
  <c r="A623" i="23" s="1"/>
  <c r="A624" i="23" s="1"/>
  <c r="A625" i="23" s="1"/>
  <c r="A626" i="23" s="1"/>
  <c r="A627" i="23" s="1"/>
  <c r="A628" i="23" s="1"/>
  <c r="A629" i="23" s="1"/>
  <c r="A630" i="23" s="1"/>
  <c r="A631" i="23" s="1"/>
  <c r="A632" i="23" s="1"/>
  <c r="A633" i="23" s="1"/>
  <c r="A634" i="23" s="1"/>
  <c r="A635" i="23" s="1"/>
  <c r="A636" i="23" s="1"/>
  <c r="A637" i="23" s="1"/>
  <c r="A638" i="23" s="1"/>
  <c r="A639" i="23" s="1"/>
  <c r="A640" i="23" s="1"/>
  <c r="A641" i="23" s="1"/>
  <c r="A642" i="23" s="1"/>
  <c r="A643" i="23" s="1"/>
  <c r="A644" i="23" s="1"/>
  <c r="A645" i="23" s="1"/>
  <c r="A646" i="23" s="1"/>
  <c r="A647" i="23" s="1"/>
  <c r="A648" i="23" s="1"/>
  <c r="A649" i="23" s="1"/>
  <c r="A650" i="23" s="1"/>
  <c r="A651" i="23" s="1"/>
  <c r="A652" i="23" s="1"/>
  <c r="A653" i="23" s="1"/>
  <c r="A654" i="23" s="1"/>
  <c r="A655" i="23" s="1"/>
  <c r="A656" i="23" s="1"/>
  <c r="A657" i="23" s="1"/>
  <c r="A658" i="23" s="1"/>
  <c r="A659" i="23" s="1"/>
  <c r="A660" i="23" s="1"/>
  <c r="A661" i="23" s="1"/>
  <c r="A662" i="23" s="1"/>
  <c r="A663" i="23" s="1"/>
  <c r="A664" i="23" s="1"/>
  <c r="A665" i="23" s="1"/>
  <c r="A666" i="23" s="1"/>
  <c r="A667" i="23" s="1"/>
  <c r="A668" i="23" s="1"/>
  <c r="A669" i="23" s="1"/>
  <c r="A670" i="23" s="1"/>
  <c r="A671" i="23" s="1"/>
  <c r="A672" i="23" s="1"/>
  <c r="A673" i="23" s="1"/>
  <c r="A674" i="23" s="1"/>
  <c r="A675" i="23" s="1"/>
  <c r="A676" i="23" s="1"/>
  <c r="A677" i="23" s="1"/>
  <c r="A678" i="23" s="1"/>
  <c r="A679" i="23" s="1"/>
  <c r="A680" i="23" s="1"/>
  <c r="A681" i="23" s="1"/>
  <c r="A682" i="23" s="1"/>
  <c r="A683" i="23" s="1"/>
  <c r="A684" i="23" s="1"/>
  <c r="A685" i="23" s="1"/>
  <c r="A686" i="23" s="1"/>
  <c r="A687" i="23" s="1"/>
  <c r="A688" i="23" s="1"/>
  <c r="A689" i="23" s="1"/>
  <c r="A690" i="23" s="1"/>
  <c r="A691" i="23" s="1"/>
  <c r="A692" i="23" s="1"/>
  <c r="A693" i="23" s="1"/>
  <c r="A694" i="23" s="1"/>
  <c r="A695" i="23" s="1"/>
  <c r="A696" i="23" s="1"/>
  <c r="A697" i="23" s="1"/>
  <c r="A698" i="23" s="1"/>
  <c r="A699" i="23" s="1"/>
  <c r="A700" i="23" s="1"/>
  <c r="A701" i="23" s="1"/>
  <c r="A702" i="23" s="1"/>
  <c r="A703" i="23" s="1"/>
  <c r="A704" i="23" s="1"/>
  <c r="A705" i="23" s="1"/>
  <c r="A706" i="23" s="1"/>
  <c r="A707" i="23" s="1"/>
  <c r="A708" i="23" s="1"/>
  <c r="A709" i="23" s="1"/>
  <c r="A710" i="23" s="1"/>
  <c r="A711" i="23" s="1"/>
  <c r="A712" i="23" s="1"/>
  <c r="A713" i="23" s="1"/>
  <c r="A714" i="23" s="1"/>
  <c r="A715" i="23" s="1"/>
  <c r="A716" i="23" s="1"/>
  <c r="A717" i="23" s="1"/>
  <c r="A718" i="23" s="1"/>
  <c r="A719" i="23" s="1"/>
  <c r="A720" i="23" s="1"/>
  <c r="A721" i="23" s="1"/>
  <c r="A722" i="23" s="1"/>
  <c r="A723" i="23" s="1"/>
  <c r="A724" i="23" s="1"/>
  <c r="A725" i="23" s="1"/>
  <c r="A726" i="23" s="1"/>
  <c r="A727" i="23" s="1"/>
  <c r="A728" i="23" s="1"/>
  <c r="A729" i="23" s="1"/>
  <c r="A730" i="23" s="1"/>
  <c r="A731" i="23" s="1"/>
  <c r="A732" i="23" s="1"/>
  <c r="A733" i="23" s="1"/>
  <c r="A734" i="23" s="1"/>
  <c r="A735" i="23" s="1"/>
  <c r="A736" i="23" s="1"/>
  <c r="A737" i="23" s="1"/>
  <c r="A738" i="23" s="1"/>
  <c r="A739" i="23" s="1"/>
  <c r="A740" i="23" s="1"/>
  <c r="A741" i="23" s="1"/>
  <c r="A742" i="23" s="1"/>
  <c r="A743" i="23" s="1"/>
  <c r="A744" i="23" s="1"/>
  <c r="A745" i="23" s="1"/>
  <c r="A746" i="23" s="1"/>
  <c r="A747" i="23" s="1"/>
  <c r="A748" i="23" s="1"/>
  <c r="A749" i="23" s="1"/>
  <c r="A750" i="23" s="1"/>
  <c r="A751" i="23" s="1"/>
  <c r="A752" i="23" s="1"/>
  <c r="A753" i="23" s="1"/>
  <c r="A754" i="23" s="1"/>
  <c r="A755" i="23" s="1"/>
  <c r="A756" i="23" s="1"/>
  <c r="A757" i="23" s="1"/>
  <c r="A758" i="23" s="1"/>
  <c r="A759" i="23" s="1"/>
  <c r="A760" i="23" s="1"/>
  <c r="A761" i="23" s="1"/>
  <c r="A762" i="23" s="1"/>
  <c r="A763" i="23" s="1"/>
  <c r="A764" i="23" s="1"/>
  <c r="A765" i="23" s="1"/>
  <c r="A766" i="23" s="1"/>
  <c r="A767" i="23" s="1"/>
  <c r="A768" i="23" s="1"/>
  <c r="A769" i="23" s="1"/>
  <c r="A770" i="23" s="1"/>
  <c r="A771" i="23" s="1"/>
  <c r="A772" i="23" s="1"/>
  <c r="A773" i="23" s="1"/>
  <c r="A774" i="23" s="1"/>
  <c r="A775" i="23" s="1"/>
  <c r="A776" i="23" s="1"/>
  <c r="A777" i="23" s="1"/>
  <c r="A778" i="23" s="1"/>
  <c r="A779" i="23" s="1"/>
  <c r="A780" i="23" s="1"/>
  <c r="A781" i="23" s="1"/>
  <c r="A782" i="23" s="1"/>
  <c r="A783" i="23" s="1"/>
  <c r="A784" i="23" s="1"/>
  <c r="A785" i="23" s="1"/>
  <c r="A786" i="23" s="1"/>
  <c r="A787" i="23" s="1"/>
  <c r="A788" i="23" s="1"/>
  <c r="A789" i="23" s="1"/>
  <c r="A790" i="23" s="1"/>
  <c r="A791" i="23" s="1"/>
  <c r="A792" i="23" s="1"/>
  <c r="A793" i="23" s="1"/>
  <c r="A794" i="23" s="1"/>
  <c r="A795" i="23" s="1"/>
  <c r="A796" i="23" s="1"/>
  <c r="A797" i="23" s="1"/>
  <c r="A798" i="23" s="1"/>
  <c r="A799" i="23" s="1"/>
  <c r="A800" i="23" s="1"/>
  <c r="A801" i="23" s="1"/>
  <c r="A802" i="23" s="1"/>
  <c r="A803" i="23" s="1"/>
  <c r="A804" i="23" s="1"/>
  <c r="A805" i="23" s="1"/>
  <c r="A806" i="23" s="1"/>
  <c r="A807" i="23" s="1"/>
  <c r="A808" i="23" s="1"/>
  <c r="A809" i="23" s="1"/>
  <c r="A810" i="23" s="1"/>
  <c r="A811" i="23" s="1"/>
  <c r="A812" i="23" s="1"/>
  <c r="A813" i="23" s="1"/>
  <c r="A814" i="23" s="1"/>
  <c r="A815" i="23" s="1"/>
  <c r="A816" i="23" s="1"/>
  <c r="A817" i="23" s="1"/>
  <c r="A818" i="23" s="1"/>
  <c r="A819" i="23" s="1"/>
  <c r="A820" i="23" s="1"/>
  <c r="A821" i="23" s="1"/>
  <c r="A822" i="23" s="1"/>
  <c r="A823" i="23" s="1"/>
  <c r="A824" i="23" s="1"/>
  <c r="A825" i="23" s="1"/>
  <c r="A826" i="23" s="1"/>
  <c r="A827" i="23" s="1"/>
  <c r="A828" i="23" s="1"/>
  <c r="A829" i="23" s="1"/>
  <c r="A830" i="23" s="1"/>
  <c r="A831" i="23" s="1"/>
  <c r="A832" i="23" s="1"/>
  <c r="A833" i="23" s="1"/>
  <c r="A834" i="23" s="1"/>
  <c r="A835" i="23" s="1"/>
  <c r="A836" i="23" s="1"/>
  <c r="A837" i="23" s="1"/>
  <c r="A838" i="23" s="1"/>
  <c r="A839" i="23" s="1"/>
  <c r="A840" i="23" s="1"/>
  <c r="A841" i="23" s="1"/>
  <c r="A842" i="23" s="1"/>
  <c r="A843" i="23" s="1"/>
  <c r="A844" i="23" s="1"/>
  <c r="A845" i="23" s="1"/>
  <c r="A846" i="23" s="1"/>
  <c r="A847" i="23" s="1"/>
  <c r="A848" i="23" s="1"/>
  <c r="A849" i="23" s="1"/>
  <c r="A850" i="23" s="1"/>
  <c r="A851" i="23" s="1"/>
  <c r="A852" i="23" s="1"/>
  <c r="A853" i="23" s="1"/>
  <c r="A854" i="23" s="1"/>
  <c r="A855" i="23" s="1"/>
  <c r="A856" i="23" s="1"/>
  <c r="A857" i="23" s="1"/>
  <c r="A858" i="23" s="1"/>
  <c r="A859" i="23" s="1"/>
  <c r="A860" i="23" s="1"/>
  <c r="A861" i="23" s="1"/>
  <c r="A862" i="23" s="1"/>
  <c r="A863" i="23" s="1"/>
  <c r="A864" i="23" s="1"/>
  <c r="A865" i="23" s="1"/>
  <c r="A866" i="23" s="1"/>
  <c r="A867" i="23" s="1"/>
  <c r="A868" i="23" s="1"/>
  <c r="A869" i="23" s="1"/>
  <c r="A870" i="23" s="1"/>
  <c r="A871" i="23" s="1"/>
  <c r="A872" i="23" s="1"/>
  <c r="A873" i="23" s="1"/>
  <c r="A874" i="23" s="1"/>
  <c r="A875" i="23" s="1"/>
  <c r="A876" i="23" s="1"/>
  <c r="A877" i="23" s="1"/>
  <c r="A878" i="23" s="1"/>
  <c r="A879" i="23" s="1"/>
  <c r="A880" i="23" s="1"/>
  <c r="A881" i="23" s="1"/>
  <c r="A882" i="23" s="1"/>
  <c r="A883" i="23" s="1"/>
  <c r="A884" i="23" s="1"/>
  <c r="A885" i="23" s="1"/>
  <c r="A886" i="23" s="1"/>
  <c r="A887" i="23" s="1"/>
  <c r="A888" i="23" s="1"/>
  <c r="A889" i="23" s="1"/>
  <c r="A890" i="23" s="1"/>
  <c r="A891" i="23" s="1"/>
  <c r="A892" i="23" s="1"/>
  <c r="A893" i="23" s="1"/>
  <c r="A894" i="23" s="1"/>
  <c r="A895" i="23" s="1"/>
  <c r="A896" i="23" s="1"/>
  <c r="A897" i="23" s="1"/>
  <c r="A898" i="23" s="1"/>
  <c r="A899" i="23" s="1"/>
  <c r="A900" i="23" s="1"/>
  <c r="A901" i="23" s="1"/>
  <c r="A902" i="23" s="1"/>
  <c r="A903" i="23" s="1"/>
  <c r="A904" i="23" s="1"/>
  <c r="A905" i="23" s="1"/>
  <c r="A906" i="23" s="1"/>
  <c r="A907" i="23" s="1"/>
  <c r="A908" i="23" s="1"/>
  <c r="A909" i="23" s="1"/>
  <c r="A910" i="23" s="1"/>
  <c r="A911" i="23" s="1"/>
  <c r="A912" i="23" s="1"/>
  <c r="A913" i="23" s="1"/>
  <c r="A914" i="23" s="1"/>
  <c r="A915" i="23" s="1"/>
  <c r="A916" i="23" s="1"/>
  <c r="A917" i="23" s="1"/>
  <c r="A918" i="23" s="1"/>
  <c r="A919" i="23" s="1"/>
  <c r="A920" i="23" s="1"/>
  <c r="A921" i="23" s="1"/>
  <c r="A922" i="23" s="1"/>
  <c r="A923" i="23" s="1"/>
  <c r="A924" i="23" s="1"/>
  <c r="A925" i="23" s="1"/>
  <c r="A926" i="23" s="1"/>
  <c r="A927" i="23" s="1"/>
  <c r="A928" i="23" s="1"/>
  <c r="A929" i="23" s="1"/>
  <c r="A930" i="23" s="1"/>
  <c r="A931" i="23" s="1"/>
  <c r="A932" i="23" s="1"/>
  <c r="A933" i="23" s="1"/>
  <c r="A934" i="23" s="1"/>
  <c r="A935" i="23" s="1"/>
  <c r="A936" i="23" s="1"/>
  <c r="A937" i="23" s="1"/>
  <c r="A938" i="23" s="1"/>
  <c r="A939" i="23" s="1"/>
  <c r="A940" i="23" s="1"/>
  <c r="A941" i="23" s="1"/>
  <c r="A942" i="23" s="1"/>
  <c r="A943" i="23" s="1"/>
  <c r="A944" i="23" s="1"/>
  <c r="A945" i="23" s="1"/>
  <c r="A946" i="23" s="1"/>
  <c r="A947" i="23" s="1"/>
  <c r="A948" i="23" s="1"/>
  <c r="A949" i="23" s="1"/>
  <c r="A950" i="23" s="1"/>
  <c r="A951" i="23" s="1"/>
  <c r="A952" i="23" s="1"/>
  <c r="A953" i="23" s="1"/>
  <c r="A954" i="23" s="1"/>
  <c r="A955" i="23" s="1"/>
  <c r="A956" i="23" s="1"/>
  <c r="A957" i="23" s="1"/>
  <c r="A958" i="23" s="1"/>
  <c r="A959" i="23" s="1"/>
  <c r="A960" i="23" s="1"/>
  <c r="A961" i="23" s="1"/>
  <c r="A962" i="23" s="1"/>
  <c r="A963" i="23" s="1"/>
  <c r="A964" i="23" s="1"/>
  <c r="A965" i="23" s="1"/>
  <c r="A966" i="23" s="1"/>
  <c r="A967" i="23" s="1"/>
  <c r="A968" i="23" s="1"/>
  <c r="A969" i="23" s="1"/>
  <c r="A970" i="23" s="1"/>
  <c r="A971" i="23" s="1"/>
  <c r="A972" i="23" s="1"/>
  <c r="A973" i="23" s="1"/>
  <c r="A974" i="23" s="1"/>
  <c r="A975" i="23" s="1"/>
  <c r="A976" i="23" s="1"/>
  <c r="A977" i="23" s="1"/>
  <c r="A978" i="23" s="1"/>
  <c r="A979" i="23" s="1"/>
  <c r="A980" i="23" s="1"/>
  <c r="A981" i="23" s="1"/>
  <c r="A982" i="23" s="1"/>
  <c r="A983" i="23" s="1"/>
  <c r="A984" i="23" s="1"/>
  <c r="A985" i="23" s="1"/>
  <c r="A986" i="23" s="1"/>
  <c r="A987" i="23" s="1"/>
  <c r="A988" i="23" s="1"/>
  <c r="A989" i="23" s="1"/>
  <c r="A990" i="23" s="1"/>
  <c r="A991" i="23" s="1"/>
  <c r="A992" i="23" s="1"/>
  <c r="A993" i="23" s="1"/>
  <c r="A994" i="23" s="1"/>
  <c r="A995" i="23" s="1"/>
  <c r="A996" i="23" s="1"/>
  <c r="A997" i="23" s="1"/>
  <c r="A998" i="23" s="1"/>
  <c r="A999" i="23" s="1"/>
  <c r="A1000" i="23" s="1"/>
  <c r="A1001" i="23" s="1"/>
  <c r="A1002" i="23" s="1"/>
  <c r="A1003" i="23" s="1"/>
  <c r="A1004" i="23" s="1"/>
  <c r="A1005" i="23" s="1"/>
  <c r="A1006" i="23" s="1"/>
  <c r="A1007" i="23" s="1"/>
  <c r="A1008" i="23" s="1"/>
  <c r="A1009" i="23" s="1"/>
  <c r="A1010" i="23" s="1"/>
  <c r="A1011" i="23" s="1"/>
  <c r="A1012" i="23" s="1"/>
  <c r="A1013" i="23" s="1"/>
  <c r="A1014" i="23" s="1"/>
  <c r="A1015" i="23" s="1"/>
  <c r="A1016" i="23" s="1"/>
  <c r="A1017" i="23" s="1"/>
  <c r="A1018" i="23" s="1"/>
  <c r="A1019" i="23" s="1"/>
  <c r="A1020" i="23" s="1"/>
  <c r="A1021" i="23" s="1"/>
  <c r="A1022" i="23" s="1"/>
  <c r="A1023" i="23" s="1"/>
  <c r="A1024" i="23" s="1"/>
  <c r="A1025" i="23" s="1"/>
  <c r="A1026" i="23" s="1"/>
  <c r="A1027" i="23" s="1"/>
  <c r="A1028" i="23" s="1"/>
  <c r="A1029" i="23" s="1"/>
  <c r="A1030" i="23" s="1"/>
  <c r="A1031" i="23" s="1"/>
  <c r="A1032" i="23" s="1"/>
  <c r="A1033" i="23" s="1"/>
  <c r="A1034" i="23" s="1"/>
  <c r="A1035" i="23" s="1"/>
  <c r="A1036" i="23" s="1"/>
  <c r="A1037" i="23" s="1"/>
  <c r="A1038" i="23" s="1"/>
  <c r="A1039" i="23" s="1"/>
  <c r="A1040" i="23" s="1"/>
  <c r="A1041" i="23" s="1"/>
  <c r="A1042" i="23" s="1"/>
  <c r="A1043" i="23" s="1"/>
  <c r="A1044" i="23" s="1"/>
  <c r="A1045" i="23" s="1"/>
  <c r="A1046" i="23" s="1"/>
  <c r="A1047" i="23" s="1"/>
  <c r="A1048" i="23" s="1"/>
  <c r="A1049" i="23" s="1"/>
  <c r="A1050" i="23" s="1"/>
  <c r="A1051" i="23" s="1"/>
  <c r="A1052" i="23" s="1"/>
  <c r="A1053" i="23" s="1"/>
  <c r="A1054" i="23" s="1"/>
  <c r="A1055" i="23" s="1"/>
  <c r="A1056" i="23" s="1"/>
  <c r="A1057" i="23" s="1"/>
  <c r="A1058" i="23" s="1"/>
  <c r="A1059" i="23" s="1"/>
  <c r="A1060" i="23" s="1"/>
  <c r="A1061" i="23" s="1"/>
  <c r="A1062" i="23" s="1"/>
  <c r="A1063" i="23" s="1"/>
  <c r="A1064" i="23" s="1"/>
  <c r="A1065" i="23" s="1"/>
  <c r="A1066" i="23" s="1"/>
  <c r="A1067" i="23" s="1"/>
  <c r="A1068" i="23" s="1"/>
  <c r="A1069" i="23" s="1"/>
  <c r="A1070" i="23" s="1"/>
  <c r="A1071" i="23" s="1"/>
  <c r="A1072" i="23" s="1"/>
  <c r="A1073" i="23" s="1"/>
  <c r="A1074" i="23" s="1"/>
  <c r="A1075" i="23" s="1"/>
  <c r="A1076" i="23" s="1"/>
  <c r="A1077" i="23" s="1"/>
  <c r="A1078" i="23" s="1"/>
  <c r="A1079" i="23" s="1"/>
  <c r="A1080" i="23" s="1"/>
  <c r="A1081" i="23" s="1"/>
  <c r="A1082" i="23" s="1"/>
  <c r="A1083" i="23" s="1"/>
  <c r="A1084" i="23" s="1"/>
  <c r="A1085" i="23" s="1"/>
  <c r="A1086" i="23" s="1"/>
  <c r="A1087" i="23" s="1"/>
  <c r="A1088" i="23" s="1"/>
  <c r="A1089" i="23" s="1"/>
  <c r="A1090" i="23" s="1"/>
  <c r="A1091" i="23" s="1"/>
  <c r="A1092" i="23" s="1"/>
  <c r="A1093" i="23" s="1"/>
  <c r="A1094" i="23" s="1"/>
  <c r="A1095" i="23" s="1"/>
  <c r="A1096" i="23" s="1"/>
  <c r="A1097" i="23" s="1"/>
  <c r="A1098" i="23" s="1"/>
  <c r="A1099" i="23" s="1"/>
  <c r="A1100" i="23" s="1"/>
  <c r="A1101" i="23" s="1"/>
  <c r="A1102" i="23" s="1"/>
  <c r="A1103" i="23" s="1"/>
  <c r="A1104" i="23" s="1"/>
  <c r="A1105" i="23" s="1"/>
  <c r="A1106" i="23" s="1"/>
  <c r="A1107" i="23" s="1"/>
  <c r="A1108" i="23" s="1"/>
  <c r="A1109" i="23" s="1"/>
  <c r="A1110" i="23" s="1"/>
  <c r="A1111" i="23" s="1"/>
  <c r="A1112" i="23" s="1"/>
  <c r="A1113" i="23" s="1"/>
  <c r="A1114" i="23" s="1"/>
  <c r="A1115" i="23" s="1"/>
  <c r="A1116" i="23" s="1"/>
  <c r="A1117" i="23" s="1"/>
  <c r="A1118" i="23" s="1"/>
  <c r="A1119" i="23" s="1"/>
  <c r="A1120" i="23" s="1"/>
  <c r="A1121" i="23" s="1"/>
  <c r="A1122" i="23" s="1"/>
  <c r="A1123" i="23" s="1"/>
  <c r="A1124" i="23" s="1"/>
  <c r="A1125" i="23" s="1"/>
  <c r="A1126" i="23" s="1"/>
  <c r="A1127" i="23" s="1"/>
  <c r="A1128" i="23" s="1"/>
  <c r="A1129" i="23" s="1"/>
  <c r="A1130" i="23" s="1"/>
  <c r="A1131" i="23" s="1"/>
  <c r="A1132" i="23" s="1"/>
  <c r="A1133" i="23" s="1"/>
  <c r="A1134" i="23" s="1"/>
  <c r="A1135" i="23" s="1"/>
  <c r="A1136" i="23" s="1"/>
  <c r="A1137" i="23" s="1"/>
  <c r="A1138" i="23" s="1"/>
  <c r="A1139" i="23" s="1"/>
  <c r="A1140" i="23" s="1"/>
  <c r="A1141" i="23" s="1"/>
  <c r="A1142" i="23" s="1"/>
  <c r="A1143" i="23" s="1"/>
  <c r="A1144" i="23" s="1"/>
  <c r="A1145" i="23" s="1"/>
  <c r="A1146" i="23" s="1"/>
  <c r="A1147" i="23" s="1"/>
  <c r="A1148" i="23" s="1"/>
  <c r="A1149" i="23" s="1"/>
  <c r="A1150" i="23" s="1"/>
  <c r="A1151" i="23" s="1"/>
  <c r="A1152" i="23" s="1"/>
  <c r="A1153" i="23" s="1"/>
  <c r="A1154" i="23" s="1"/>
  <c r="A1155" i="23" s="1"/>
  <c r="A1156" i="23" s="1"/>
  <c r="A1157" i="23" s="1"/>
  <c r="A1158" i="23" s="1"/>
  <c r="A1159" i="23" s="1"/>
  <c r="A1160" i="23" s="1"/>
  <c r="A1161" i="23" s="1"/>
  <c r="A1162" i="23" s="1"/>
  <c r="A1163" i="23" s="1"/>
  <c r="A1164" i="23" s="1"/>
  <c r="A1165" i="23" s="1"/>
  <c r="A1166" i="23" s="1"/>
  <c r="A1167" i="23" s="1"/>
  <c r="A1168" i="23" s="1"/>
  <c r="A1169" i="23" s="1"/>
  <c r="A1170" i="23" s="1"/>
  <c r="A1171" i="23" s="1"/>
  <c r="A1172" i="23" s="1"/>
  <c r="A1173" i="23" s="1"/>
  <c r="A1174" i="23" s="1"/>
  <c r="A1175" i="23" s="1"/>
  <c r="A1176" i="23" s="1"/>
  <c r="A1177" i="23" s="1"/>
  <c r="A1178" i="23" s="1"/>
  <c r="A1179" i="23" s="1"/>
  <c r="A1180" i="23" s="1"/>
  <c r="A1181" i="23" s="1"/>
  <c r="A1182" i="23" s="1"/>
  <c r="A1183" i="23" s="1"/>
  <c r="A1184" i="23" s="1"/>
  <c r="A1185" i="23" s="1"/>
  <c r="A1186" i="23" s="1"/>
  <c r="A1187" i="23" s="1"/>
  <c r="A1188" i="23" s="1"/>
  <c r="A1189" i="23" s="1"/>
  <c r="A1190" i="23" s="1"/>
  <c r="A1191" i="23" s="1"/>
  <c r="A1192" i="23" s="1"/>
  <c r="A1193" i="23" s="1"/>
  <c r="A1194" i="23" s="1"/>
  <c r="A1195" i="23" s="1"/>
  <c r="A1196" i="23" s="1"/>
  <c r="A1197" i="23" s="1"/>
  <c r="A1198" i="23" s="1"/>
  <c r="A1199" i="23" s="1"/>
  <c r="A1200" i="23" s="1"/>
  <c r="A1201" i="23" s="1"/>
  <c r="A1202" i="23" s="1"/>
  <c r="A1203" i="23" s="1"/>
  <c r="A1204" i="23" s="1"/>
  <c r="A1205" i="23" s="1"/>
  <c r="A1206" i="23" s="1"/>
  <c r="A1207" i="23" s="1"/>
  <c r="A1208" i="23" s="1"/>
  <c r="A1209" i="23" s="1"/>
  <c r="A1210" i="23" s="1"/>
  <c r="A1211" i="23" s="1"/>
  <c r="A1212" i="23" s="1"/>
  <c r="A1213" i="23" s="1"/>
  <c r="A1214" i="23" s="1"/>
  <c r="A1215" i="23" s="1"/>
  <c r="A1216" i="23" s="1"/>
  <c r="A1217" i="23" s="1"/>
  <c r="A1218" i="23" s="1"/>
  <c r="A1219" i="23" s="1"/>
  <c r="A1220" i="23" s="1"/>
  <c r="A1221" i="23" s="1"/>
  <c r="A1222" i="23" s="1"/>
  <c r="A1223" i="23" s="1"/>
  <c r="A1224" i="23" s="1"/>
  <c r="A1225" i="23" s="1"/>
  <c r="A1226" i="23" s="1"/>
  <c r="A1227" i="23" s="1"/>
  <c r="A1228" i="23" s="1"/>
  <c r="A1229" i="23" s="1"/>
  <c r="A1230" i="23" s="1"/>
  <c r="A1231" i="23" s="1"/>
  <c r="A1232" i="23" s="1"/>
  <c r="A1233" i="23" s="1"/>
  <c r="A1234" i="23" s="1"/>
  <c r="A1235" i="23" s="1"/>
  <c r="A1236" i="23" s="1"/>
  <c r="A1237" i="23" s="1"/>
  <c r="A1238" i="23" s="1"/>
  <c r="A1239" i="23" s="1"/>
  <c r="A1240" i="23" s="1"/>
  <c r="A1241" i="23" s="1"/>
  <c r="A1242" i="23" s="1"/>
  <c r="A1243" i="23" s="1"/>
  <c r="A1244" i="23" s="1"/>
  <c r="A1245" i="23" s="1"/>
  <c r="A1246" i="23" s="1"/>
  <c r="A1247" i="23" s="1"/>
  <c r="A1248" i="23" s="1"/>
  <c r="A1249" i="23" s="1"/>
  <c r="A1250" i="23" s="1"/>
  <c r="A1251" i="23" s="1"/>
  <c r="A1252" i="23" s="1"/>
  <c r="A1253" i="23" s="1"/>
  <c r="A1254" i="23" s="1"/>
  <c r="A1255" i="23" s="1"/>
  <c r="A1256" i="23" s="1"/>
  <c r="A1257" i="23" s="1"/>
  <c r="A1258" i="23" s="1"/>
  <c r="A1259" i="23" s="1"/>
  <c r="A1260" i="23" s="1"/>
  <c r="A1261" i="23" s="1"/>
  <c r="A1262" i="23" s="1"/>
  <c r="A1263" i="23" s="1"/>
  <c r="A1264" i="23" s="1"/>
  <c r="A1265" i="23" s="1"/>
  <c r="A1266" i="23" s="1"/>
  <c r="A1267" i="23" s="1"/>
  <c r="A1268" i="23" s="1"/>
  <c r="A1269" i="23" s="1"/>
  <c r="A1270" i="23" s="1"/>
  <c r="A1271" i="23" s="1"/>
  <c r="A1272" i="23" s="1"/>
  <c r="A1273" i="23" s="1"/>
  <c r="A1274" i="23" s="1"/>
  <c r="A1275" i="23" s="1"/>
  <c r="A1276" i="23" s="1"/>
  <c r="A1277" i="23" s="1"/>
  <c r="A1278" i="23" s="1"/>
  <c r="A1279" i="23" s="1"/>
  <c r="A1280" i="23" s="1"/>
  <c r="A1281" i="23" s="1"/>
  <c r="A1282" i="23" s="1"/>
  <c r="A1283" i="23" s="1"/>
  <c r="A1284" i="23" s="1"/>
  <c r="A1285" i="23" s="1"/>
  <c r="A1286" i="23" s="1"/>
  <c r="A1287" i="23" s="1"/>
  <c r="A1288" i="23" s="1"/>
  <c r="A1289" i="23" s="1"/>
  <c r="A1290" i="23" s="1"/>
  <c r="A1291" i="23" s="1"/>
  <c r="A1292" i="23" s="1"/>
  <c r="A1293" i="23" s="1"/>
  <c r="A1294" i="23" s="1"/>
  <c r="A1295" i="23" s="1"/>
  <c r="A1296" i="23" s="1"/>
  <c r="A1297" i="23" s="1"/>
  <c r="A1298" i="23" s="1"/>
  <c r="A1299" i="23" s="1"/>
  <c r="A1300" i="23" s="1"/>
  <c r="A1301" i="23" s="1"/>
  <c r="A1302" i="23" s="1"/>
  <c r="A1303" i="23" s="1"/>
  <c r="A1304" i="23" s="1"/>
  <c r="A1305" i="23" s="1"/>
  <c r="A1306" i="23" s="1"/>
  <c r="A1307" i="23" s="1"/>
  <c r="A1308" i="23" s="1"/>
  <c r="A1309" i="23" s="1"/>
  <c r="A1310" i="23" s="1"/>
  <c r="A1311" i="23" s="1"/>
  <c r="A1312" i="23" s="1"/>
  <c r="A1313" i="23" s="1"/>
  <c r="A1314" i="23" s="1"/>
  <c r="A1315" i="23" s="1"/>
  <c r="A1316" i="23" s="1"/>
  <c r="A1317" i="23" s="1"/>
  <c r="A1318" i="23" s="1"/>
  <c r="A1319" i="23" s="1"/>
  <c r="A1320" i="23" s="1"/>
  <c r="A1321" i="23" s="1"/>
  <c r="A1322" i="23" s="1"/>
  <c r="A1323" i="23" s="1"/>
  <c r="A1324" i="23" s="1"/>
  <c r="A1325" i="23" s="1"/>
  <c r="A1326" i="23" s="1"/>
  <c r="A1327" i="23" s="1"/>
  <c r="A1328" i="23" s="1"/>
  <c r="A1329" i="23" s="1"/>
  <c r="A1330" i="23" s="1"/>
  <c r="A1331" i="23" s="1"/>
  <c r="A1332" i="23" s="1"/>
  <c r="A1333" i="23" s="1"/>
  <c r="A1334" i="23" s="1"/>
  <c r="A1335" i="23" s="1"/>
  <c r="A3211" i="29" l="1"/>
  <c r="A3251" i="29"/>
  <c r="F115" i="8" l="1"/>
  <c r="A2" i="4"/>
  <c r="A17" i="4" s="1"/>
  <c r="A13" i="2" l="1"/>
  <c r="A32" i="4" l="1"/>
  <c r="A47" i="4" s="1"/>
  <c r="A62" i="4" s="1"/>
  <c r="A77" i="4" s="1"/>
  <c r="A92" i="4" s="1"/>
  <c r="A107" i="4" s="1"/>
  <c r="A122" i="4" s="1"/>
  <c r="A137" i="4" s="1"/>
  <c r="A152" i="4" s="1"/>
  <c r="A167" i="4" s="1"/>
  <c r="A182" i="4" s="1"/>
  <c r="A197" i="4" s="1"/>
  <c r="A212" i="4" s="1"/>
  <c r="A227" i="4" s="1"/>
  <c r="A242" i="4" s="1"/>
  <c r="A257" i="4" s="1"/>
  <c r="A272" i="4" s="1"/>
  <c r="A287" i="4" s="1"/>
  <c r="A302" i="4" s="1"/>
  <c r="A317" i="4" s="1"/>
  <c r="A332" i="4" s="1"/>
  <c r="A347" i="4" s="1"/>
  <c r="A362" i="4" s="1"/>
  <c r="A377" i="4" s="1"/>
  <c r="A392" i="4" s="1"/>
  <c r="A407" i="4" s="1"/>
  <c r="A422" i="4" s="1"/>
  <c r="A437" i="4" s="1"/>
  <c r="A452" i="4" s="1"/>
  <c r="AA2" i="17"/>
  <c r="AB2" i="17" s="1"/>
  <c r="A23" i="2" l="1"/>
  <c r="A33" i="2" s="1"/>
  <c r="A43" i="2" s="1"/>
  <c r="A53" i="2" s="1"/>
  <c r="A63" i="2" s="1"/>
  <c r="A73" i="2" s="1"/>
  <c r="A83" i="2" s="1"/>
  <c r="A93" i="2" s="1"/>
  <c r="A103" i="2" s="1"/>
  <c r="A113" i="2" s="1"/>
  <c r="A123" i="2" s="1"/>
  <c r="A133" i="2" s="1"/>
  <c r="A143" i="2" s="1"/>
  <c r="A153" i="2" s="1"/>
  <c r="A163" i="2" s="1"/>
  <c r="A173" i="2" s="1"/>
  <c r="A183" i="2" s="1"/>
  <c r="A193" i="2" s="1"/>
  <c r="A203" i="2" s="1"/>
  <c r="A213" i="2" s="1"/>
  <c r="A223" i="2" s="1"/>
  <c r="A233" i="2" s="1"/>
  <c r="A243" i="2" s="1"/>
  <c r="A253" i="2" s="1"/>
  <c r="A263" i="2" s="1"/>
  <c r="A273" i="2" s="1"/>
  <c r="A283" i="2" s="1"/>
  <c r="A293" i="2" s="1"/>
  <c r="A303" i="2" s="1"/>
</calcChain>
</file>

<file path=xl/sharedStrings.xml><?xml version="1.0" encoding="utf-8"?>
<sst xmlns="http://schemas.openxmlformats.org/spreadsheetml/2006/main" count="24313" uniqueCount="3887">
  <si>
    <t>日期</t>
    <phoneticPr fontId="5" type="noConversion"/>
  </si>
  <si>
    <t>106/09/06</t>
    <phoneticPr fontId="5" type="noConversion"/>
  </si>
  <si>
    <t>早班</t>
    <phoneticPr fontId="5" type="noConversion"/>
  </si>
  <si>
    <t>賴文壽</t>
    <phoneticPr fontId="5" type="noConversion"/>
  </si>
  <si>
    <t>DTY</t>
    <phoneticPr fontId="5" type="noConversion"/>
  </si>
  <si>
    <t>J07POY未上</t>
    <phoneticPr fontId="5" type="noConversion"/>
  </si>
  <si>
    <t>獎懲表</t>
  </si>
  <si>
    <t>範例</t>
    <phoneticPr fontId="5" type="noConversion"/>
  </si>
  <si>
    <t>DOFFER</t>
    <phoneticPr fontId="5" type="noConversion"/>
  </si>
  <si>
    <t>曠職</t>
    <phoneticPr fontId="5" type="noConversion"/>
  </si>
  <si>
    <t>獎懲表+警告函</t>
    <phoneticPr fontId="5" type="noConversion"/>
  </si>
  <si>
    <t>中班</t>
  </si>
  <si>
    <t>洪春福</t>
  </si>
  <si>
    <t>B78265</t>
    <phoneticPr fontId="5" type="noConversion"/>
  </si>
  <si>
    <t>JEM</t>
    <phoneticPr fontId="5" type="noConversion"/>
  </si>
  <si>
    <t>上錯紗</t>
    <phoneticPr fontId="5" type="noConversion"/>
  </si>
  <si>
    <t>B78277</t>
    <phoneticPr fontId="5" type="noConversion"/>
  </si>
  <si>
    <t>JUNJUN</t>
    <phoneticPr fontId="5" type="noConversion"/>
  </si>
  <si>
    <t>獎懲表</t>
    <phoneticPr fontId="5" type="noConversion"/>
  </si>
  <si>
    <t>夜班</t>
  </si>
  <si>
    <t>周明宗</t>
  </si>
  <si>
    <t>B78248</t>
    <phoneticPr fontId="5" type="noConversion"/>
  </si>
  <si>
    <t>ARJAY</t>
    <phoneticPr fontId="5" type="noConversion"/>
  </si>
  <si>
    <t>未到</t>
    <phoneticPr fontId="5" type="noConversion"/>
  </si>
  <si>
    <t>病假附證明</t>
    <phoneticPr fontId="5" type="noConversion"/>
  </si>
  <si>
    <t>B78237</t>
    <phoneticPr fontId="5" type="noConversion"/>
  </si>
  <si>
    <t>MELVIN</t>
    <phoneticPr fontId="5" type="noConversion"/>
  </si>
  <si>
    <t>病假附證明</t>
  </si>
  <si>
    <t>B78175</t>
    <phoneticPr fontId="5" type="noConversion"/>
  </si>
  <si>
    <t>MHOY</t>
    <phoneticPr fontId="5" type="noConversion"/>
  </si>
  <si>
    <t>未到，曠職</t>
    <phoneticPr fontId="5" type="noConversion"/>
  </si>
  <si>
    <t>獎懲表+警告函</t>
  </si>
  <si>
    <t>早班</t>
  </si>
  <si>
    <t>林文信</t>
  </si>
  <si>
    <t>B78189</t>
    <phoneticPr fontId="5" type="noConversion"/>
  </si>
  <si>
    <t>NEIL</t>
    <phoneticPr fontId="5" type="noConversion"/>
  </si>
  <si>
    <t>T03生頭未達基本量且留24根且留24根</t>
    <phoneticPr fontId="5" type="noConversion"/>
  </si>
  <si>
    <t>B78243</t>
    <phoneticPr fontId="5" type="noConversion"/>
  </si>
  <si>
    <t>BUMS</t>
    <phoneticPr fontId="5" type="noConversion"/>
  </si>
  <si>
    <t>B78267</t>
    <phoneticPr fontId="5" type="noConversion"/>
  </si>
  <si>
    <t>JR</t>
    <phoneticPr fontId="5" type="noConversion"/>
  </si>
  <si>
    <t>B78270</t>
    <phoneticPr fontId="5" type="noConversion"/>
  </si>
  <si>
    <t>MICKO</t>
    <phoneticPr fontId="5" type="noConversion"/>
  </si>
  <si>
    <t>未到</t>
  </si>
  <si>
    <t>B78244</t>
    <phoneticPr fontId="5" type="noConversion"/>
  </si>
  <si>
    <t>JAIME</t>
    <phoneticPr fontId="5" type="noConversion"/>
  </si>
  <si>
    <t>B78206</t>
    <phoneticPr fontId="5" type="noConversion"/>
  </si>
  <si>
    <t>AMBONG</t>
    <phoneticPr fontId="5" type="noConversion"/>
  </si>
  <si>
    <t>B78275</t>
    <phoneticPr fontId="5" type="noConversion"/>
  </si>
  <si>
    <t>ONAD</t>
    <phoneticPr fontId="5" type="noConversion"/>
  </si>
  <si>
    <t>B78232</t>
    <phoneticPr fontId="5" type="noConversion"/>
  </si>
  <si>
    <t>BALONG</t>
    <phoneticPr fontId="5" type="noConversion"/>
  </si>
  <si>
    <t>連文豪</t>
  </si>
  <si>
    <t>B78204</t>
    <phoneticPr fontId="5" type="noConversion"/>
  </si>
  <si>
    <t>PJAY</t>
    <phoneticPr fontId="5" type="noConversion"/>
  </si>
  <si>
    <t>B78195</t>
    <phoneticPr fontId="5" type="noConversion"/>
  </si>
  <si>
    <t>RAYNALDO</t>
    <phoneticPr fontId="5" type="noConversion"/>
  </si>
  <si>
    <t>106/10/03</t>
    <phoneticPr fontId="5" type="noConversion"/>
  </si>
  <si>
    <t>上錯紗、工作未完成也沒有回報</t>
    <phoneticPr fontId="5" type="noConversion"/>
  </si>
  <si>
    <t>B78160</t>
    <phoneticPr fontId="5" type="noConversion"/>
  </si>
  <si>
    <t>JD</t>
    <phoneticPr fontId="5" type="noConversion"/>
  </si>
  <si>
    <t>B78262</t>
    <phoneticPr fontId="5" type="noConversion"/>
  </si>
  <si>
    <t>SENA</t>
    <phoneticPr fontId="5" type="noConversion"/>
  </si>
  <si>
    <t>B78127</t>
    <phoneticPr fontId="5" type="noConversion"/>
  </si>
  <si>
    <t>煌剛</t>
    <phoneticPr fontId="5" type="noConversion"/>
  </si>
  <si>
    <t>B78172</t>
    <phoneticPr fontId="5" type="noConversion"/>
  </si>
  <si>
    <t>MARLO</t>
    <phoneticPr fontId="5" type="noConversion"/>
  </si>
  <si>
    <t>B78222</t>
    <phoneticPr fontId="5" type="noConversion"/>
  </si>
  <si>
    <t>JAZ</t>
    <phoneticPr fontId="5" type="noConversion"/>
  </si>
  <si>
    <t>B78272</t>
    <phoneticPr fontId="5" type="noConversion"/>
  </si>
  <si>
    <t>MANNY</t>
    <phoneticPr fontId="5" type="noConversion"/>
  </si>
  <si>
    <t>106/10/28</t>
    <phoneticPr fontId="5" type="noConversion"/>
  </si>
  <si>
    <t>B78135</t>
    <phoneticPr fontId="5" type="noConversion"/>
  </si>
  <si>
    <t>陳明雄</t>
    <phoneticPr fontId="5" type="noConversion"/>
  </si>
  <si>
    <t>106/11/4</t>
    <phoneticPr fontId="5" type="noConversion"/>
  </si>
  <si>
    <t>連文豪</t>
    <phoneticPr fontId="5" type="noConversion"/>
  </si>
  <si>
    <t>B78229</t>
    <phoneticPr fontId="5" type="noConversion"/>
  </si>
  <si>
    <t>JAYSON</t>
    <phoneticPr fontId="5" type="noConversion"/>
  </si>
  <si>
    <t>B78242</t>
    <phoneticPr fontId="5" type="noConversion"/>
  </si>
  <si>
    <t>JJ</t>
    <phoneticPr fontId="5" type="noConversion"/>
  </si>
  <si>
    <t>106/11/8</t>
    <phoneticPr fontId="5" type="noConversion"/>
  </si>
  <si>
    <t>風扇(220V)未經漏電斷路器</t>
    <phoneticPr fontId="5" type="noConversion"/>
  </si>
  <si>
    <t>少發獎金500元</t>
    <phoneticPr fontId="5" type="noConversion"/>
  </si>
  <si>
    <t>106/11/14</t>
    <phoneticPr fontId="5" type="noConversion"/>
  </si>
  <si>
    <t>B78145</t>
    <phoneticPr fontId="5" type="noConversion"/>
  </si>
  <si>
    <t>裴忠貴</t>
    <phoneticPr fontId="5" type="noConversion"/>
  </si>
  <si>
    <t>擅離崗位,2HR疑似睡覺</t>
    <phoneticPr fontId="5" type="noConversion"/>
  </si>
  <si>
    <t>106/11/15</t>
    <phoneticPr fontId="5" type="noConversion"/>
  </si>
  <si>
    <t>B78156</t>
    <phoneticPr fontId="5" type="noConversion"/>
  </si>
  <si>
    <t>煌柯</t>
    <phoneticPr fontId="5" type="noConversion"/>
  </si>
  <si>
    <t>DTY5 KY Order狀況記錄</t>
    <phoneticPr fontId="5" type="noConversion"/>
  </si>
  <si>
    <t>日期</t>
    <phoneticPr fontId="5" type="noConversion"/>
  </si>
  <si>
    <t>序</t>
    <phoneticPr fontId="5" type="noConversion"/>
  </si>
  <si>
    <t>時間</t>
    <phoneticPr fontId="5" type="noConversion"/>
  </si>
  <si>
    <t>批號</t>
    <phoneticPr fontId="5" type="noConversion"/>
  </si>
  <si>
    <t>代碼</t>
    <phoneticPr fontId="5" type="noConversion"/>
  </si>
  <si>
    <t>生產機台</t>
    <phoneticPr fontId="5" type="noConversion"/>
  </si>
  <si>
    <t>固定量</t>
    <phoneticPr fontId="5" type="noConversion"/>
  </si>
  <si>
    <t>CS存量</t>
    <phoneticPr fontId="5" type="noConversion"/>
  </si>
  <si>
    <t>Order數量</t>
    <phoneticPr fontId="5" type="noConversion"/>
  </si>
  <si>
    <t>主管簽名</t>
    <phoneticPr fontId="5" type="noConversion"/>
  </si>
  <si>
    <t>order time</t>
    <phoneticPr fontId="5" type="noConversion"/>
  </si>
  <si>
    <t>說明</t>
    <phoneticPr fontId="5" type="noConversion"/>
  </si>
  <si>
    <r>
      <rPr>
        <b/>
        <sz val="18"/>
        <color indexed="56"/>
        <rFont val="標楷體"/>
        <family val="4"/>
        <charset val="136"/>
      </rPr>
      <t>早班</t>
    </r>
    <r>
      <rPr>
        <b/>
        <sz val="18"/>
        <color indexed="56"/>
        <rFont val="Arial"/>
        <family val="2"/>
      </rPr>
      <t xml:space="preserve"> 08:00~16:00</t>
    </r>
    <phoneticPr fontId="5" type="noConversion"/>
  </si>
  <si>
    <r>
      <rPr>
        <b/>
        <sz val="18"/>
        <color indexed="20"/>
        <rFont val="標楷體"/>
        <family val="4"/>
        <charset val="136"/>
      </rPr>
      <t>中班</t>
    </r>
    <r>
      <rPr>
        <b/>
        <sz val="18"/>
        <color indexed="20"/>
        <rFont val="Arial"/>
        <family val="2"/>
      </rPr>
      <t xml:space="preserve"> 16:00~24:00</t>
    </r>
    <phoneticPr fontId="5" type="noConversion"/>
  </si>
  <si>
    <r>
      <rPr>
        <b/>
        <sz val="18"/>
        <rFont val="標楷體"/>
        <family val="4"/>
        <charset val="136"/>
      </rPr>
      <t>夜班</t>
    </r>
    <r>
      <rPr>
        <b/>
        <sz val="18"/>
        <rFont val="Arial"/>
        <family val="2"/>
      </rPr>
      <t xml:space="preserve"> 24:00~08:00</t>
    </r>
    <phoneticPr fontId="5" type="noConversion"/>
  </si>
  <si>
    <t>資料</t>
    <phoneticPr fontId="5" type="noConversion"/>
  </si>
  <si>
    <t>類別</t>
    <phoneticPr fontId="5" type="noConversion"/>
  </si>
  <si>
    <t>項目</t>
    <phoneticPr fontId="5" type="noConversion"/>
  </si>
  <si>
    <r>
      <t>序</t>
    </r>
    <r>
      <rPr>
        <sz val="12"/>
        <rFont val="新細明體"/>
        <family val="1"/>
        <charset val="136"/>
      </rPr>
      <t/>
    </r>
    <phoneticPr fontId="5" type="noConversion"/>
  </si>
  <si>
    <t>說明&amp;時間</t>
    <phoneticPr fontId="5" type="noConversion"/>
  </si>
  <si>
    <r>
      <rPr>
        <sz val="12"/>
        <rFont val="新細明體"/>
        <family val="1"/>
        <charset val="136"/>
      </rPr>
      <t>序</t>
    </r>
    <phoneticPr fontId="5" type="noConversion"/>
  </si>
  <si>
    <t>說明&amp;時間</t>
  </si>
  <si>
    <t>值班主管</t>
    <phoneticPr fontId="5" type="noConversion"/>
  </si>
  <si>
    <t>停機</t>
  </si>
  <si>
    <t>1</t>
    <phoneticPr fontId="5" type="noConversion"/>
  </si>
  <si>
    <t>了機</t>
  </si>
  <si>
    <t>2</t>
    <phoneticPr fontId="5" type="noConversion"/>
  </si>
  <si>
    <t>清車</t>
    <phoneticPr fontId="5" type="noConversion"/>
  </si>
  <si>
    <t>3</t>
    <phoneticPr fontId="5" type="noConversion"/>
  </si>
  <si>
    <t>明清車</t>
  </si>
  <si>
    <t>隨保</t>
    <phoneticPr fontId="5" type="noConversion"/>
  </si>
  <si>
    <t>B區溫度</t>
    <phoneticPr fontId="5" type="noConversion"/>
  </si>
  <si>
    <t>B區濕度</t>
    <phoneticPr fontId="5" type="noConversion"/>
  </si>
  <si>
    <t>出勤人數</t>
    <phoneticPr fontId="5" type="noConversion"/>
  </si>
  <si>
    <t>應到本勞</t>
    <phoneticPr fontId="5" type="noConversion"/>
  </si>
  <si>
    <t>實到本勞</t>
    <phoneticPr fontId="5" type="noConversion"/>
  </si>
  <si>
    <t>應到外勞</t>
    <phoneticPr fontId="5" type="noConversion"/>
  </si>
  <si>
    <t>實到外勞</t>
    <phoneticPr fontId="5" type="noConversion"/>
  </si>
  <si>
    <t>缺勤人員</t>
    <phoneticPr fontId="5" type="noConversion"/>
  </si>
  <si>
    <t>其他</t>
    <phoneticPr fontId="5" type="noConversion"/>
  </si>
  <si>
    <t xml:space="preserve"> </t>
    <phoneticPr fontId="5" type="noConversion"/>
  </si>
  <si>
    <t>工安宣導</t>
  </si>
  <si>
    <t>OJT</t>
  </si>
  <si>
    <t>包裝狀況</t>
    <phoneticPr fontId="5" type="noConversion"/>
  </si>
  <si>
    <t>設備故障檢修</t>
    <phoneticPr fontId="5" type="noConversion"/>
  </si>
  <si>
    <t>DTY5</t>
  </si>
  <si>
    <t>1</t>
  </si>
  <si>
    <t>CS負載率   CS1:43.4%   CS2:40.9%   CS3:30.5%   CS4:36.5%         10:00    14:00      OK</t>
    <phoneticPr fontId="5" type="noConversion"/>
  </si>
  <si>
    <t>CS負載率   CS1:42.5%   CS2:43.5%   CS3:36.4%   CS4:37.5%         18:30         22:00   OK</t>
    <phoneticPr fontId="5" type="noConversion"/>
  </si>
  <si>
    <t>CS負載率   CS1:42.5%   CS2:43.5%   CS3:36.4%   CS4:37.5%        01:30         06:00   OK</t>
    <phoneticPr fontId="5" type="noConversion"/>
  </si>
  <si>
    <t>CAW</t>
  </si>
  <si>
    <t>2</t>
    <phoneticPr fontId="5" type="noConversion"/>
  </si>
  <si>
    <t>CAW負載率: 50.0%</t>
    <phoneticPr fontId="5" type="noConversion"/>
  </si>
  <si>
    <t>CAW負載率: 54.0%</t>
    <phoneticPr fontId="5" type="noConversion"/>
  </si>
  <si>
    <t>噴霧系統</t>
  </si>
  <si>
    <t>3</t>
  </si>
  <si>
    <t>其他</t>
  </si>
  <si>
    <t>4</t>
    <phoneticPr fontId="5" type="noConversion"/>
  </si>
  <si>
    <t>支援生頭</t>
    <phoneticPr fontId="5" type="noConversion"/>
  </si>
  <si>
    <t>機台</t>
    <phoneticPr fontId="5" type="noConversion"/>
  </si>
  <si>
    <t>支援姓名／支援時間</t>
    <phoneticPr fontId="5" type="noConversion"/>
  </si>
  <si>
    <t>主管交代事項</t>
    <phoneticPr fontId="5" type="noConversion"/>
  </si>
  <si>
    <t>製程交代事項</t>
    <phoneticPr fontId="5" type="noConversion"/>
  </si>
  <si>
    <t>包裝交代事項</t>
    <phoneticPr fontId="5" type="noConversion"/>
  </si>
  <si>
    <t>交代人員</t>
    <phoneticPr fontId="5" type="noConversion"/>
  </si>
  <si>
    <t>項目</t>
    <phoneticPr fontId="5" type="noConversion"/>
  </si>
  <si>
    <t>序</t>
    <phoneticPr fontId="5" type="noConversion"/>
  </si>
  <si>
    <t>說明</t>
    <phoneticPr fontId="5" type="noConversion"/>
  </si>
  <si>
    <t>工程師</t>
    <phoneticPr fontId="5" type="noConversion"/>
  </si>
  <si>
    <t>加工批號</t>
    <phoneticPr fontId="5" type="noConversion"/>
  </si>
  <si>
    <t>加工絲管色</t>
    <phoneticPr fontId="5" type="noConversion"/>
  </si>
  <si>
    <t>值班主管</t>
    <phoneticPr fontId="5" type="noConversion"/>
  </si>
  <si>
    <t>生產狀況</t>
    <phoneticPr fontId="5" type="noConversion"/>
  </si>
  <si>
    <t>1</t>
    <phoneticPr fontId="5" type="noConversion"/>
  </si>
  <si>
    <t>清車</t>
  </si>
  <si>
    <t>3</t>
    <phoneticPr fontId="5" type="noConversion"/>
  </si>
  <si>
    <t>隨保</t>
    <phoneticPr fontId="5" type="noConversion"/>
  </si>
  <si>
    <t>B區溫度</t>
    <phoneticPr fontId="5" type="noConversion"/>
  </si>
  <si>
    <t>作業區</t>
    <phoneticPr fontId="5" type="noConversion"/>
  </si>
  <si>
    <t>早班</t>
    <phoneticPr fontId="5" type="noConversion"/>
  </si>
  <si>
    <t>中班</t>
    <phoneticPr fontId="5" type="noConversion"/>
  </si>
  <si>
    <t>夜班</t>
    <phoneticPr fontId="5" type="noConversion"/>
  </si>
  <si>
    <t>外觀/編織</t>
    <phoneticPr fontId="5" type="noConversion"/>
  </si>
  <si>
    <t>Ａ區</t>
    <phoneticPr fontId="5" type="noConversion"/>
  </si>
  <si>
    <t>Ｂ區</t>
    <phoneticPr fontId="5" type="noConversion"/>
  </si>
  <si>
    <t>Ｃ區</t>
    <phoneticPr fontId="5" type="noConversion"/>
  </si>
  <si>
    <t>自動線</t>
    <phoneticPr fontId="5" type="noConversion"/>
  </si>
  <si>
    <t>Ｄ區</t>
    <phoneticPr fontId="5" type="noConversion"/>
  </si>
  <si>
    <t>Ｅ．Ｆ區</t>
    <phoneticPr fontId="5" type="noConversion"/>
  </si>
  <si>
    <t>手工線</t>
    <phoneticPr fontId="5" type="noConversion"/>
  </si>
  <si>
    <t>Key-in</t>
    <phoneticPr fontId="5" type="noConversion"/>
  </si>
  <si>
    <t>襪帶</t>
    <phoneticPr fontId="5" type="noConversion"/>
  </si>
  <si>
    <t>包裝</t>
    <phoneticPr fontId="5" type="noConversion"/>
  </si>
  <si>
    <t>編織</t>
    <phoneticPr fontId="5" type="noConversion"/>
  </si>
  <si>
    <t>膠膜</t>
    <phoneticPr fontId="5" type="noConversion"/>
  </si>
  <si>
    <t>平均值 的斷絲(H)</t>
  </si>
  <si>
    <t>機台</t>
  </si>
  <si>
    <t>批號</t>
  </si>
  <si>
    <t>規格</t>
  </si>
  <si>
    <t>車速</t>
  </si>
  <si>
    <t>M04</t>
  </si>
  <si>
    <t>M07</t>
  </si>
  <si>
    <t>總計</t>
  </si>
  <si>
    <t>日期</t>
  </si>
  <si>
    <t>欄標籤</t>
  </si>
  <si>
    <t>2</t>
  </si>
  <si>
    <t>5</t>
  </si>
  <si>
    <t xml:space="preserve"> </t>
  </si>
  <si>
    <t>綠底藍三角</t>
  </si>
  <si>
    <t>黃色</t>
  </si>
  <si>
    <t>綠底白點</t>
  </si>
  <si>
    <t>白藍條紋</t>
  </si>
  <si>
    <t>藍底白十字</t>
  </si>
  <si>
    <t>白底藍點</t>
  </si>
  <si>
    <t>白黑條紋</t>
  </si>
  <si>
    <t>白底藍方塊</t>
  </si>
  <si>
    <t>洋綠色</t>
  </si>
  <si>
    <t>白底藍十字</t>
  </si>
  <si>
    <t>紫色</t>
  </si>
  <si>
    <t>紅黑條紋</t>
  </si>
  <si>
    <t>白綠條紋</t>
  </si>
  <si>
    <t>白底綠點</t>
  </si>
  <si>
    <t>紅底白點</t>
  </si>
  <si>
    <t>紅黑曲線</t>
  </si>
  <si>
    <t>藍白直條</t>
  </si>
  <si>
    <t>白橘雙色</t>
  </si>
  <si>
    <t>紅底黃星</t>
  </si>
  <si>
    <t>紫黃條紋</t>
  </si>
  <si>
    <t>橘底黑三角</t>
  </si>
  <si>
    <t>白底黑十字</t>
  </si>
  <si>
    <t>白底黃十字</t>
  </si>
  <si>
    <t>白底紅點</t>
  </si>
  <si>
    <t>灰色</t>
  </si>
  <si>
    <t>白底橘方塊</t>
  </si>
  <si>
    <t>白紫條紋</t>
  </si>
  <si>
    <t>Doff
Time</t>
  </si>
  <si>
    <t>落數</t>
  </si>
  <si>
    <t>第3落</t>
  </si>
  <si>
    <t>第4落</t>
  </si>
  <si>
    <t>第5落</t>
  </si>
  <si>
    <t>第6落</t>
  </si>
  <si>
    <t>第7落</t>
  </si>
  <si>
    <t>第8落</t>
  </si>
  <si>
    <t>M01</t>
    <phoneticPr fontId="5" type="noConversion"/>
  </si>
  <si>
    <t>M02</t>
    <phoneticPr fontId="5" type="noConversion"/>
  </si>
  <si>
    <t>M03</t>
  </si>
  <si>
    <t>M05</t>
  </si>
  <si>
    <t>M06</t>
  </si>
  <si>
    <t>4</t>
  </si>
  <si>
    <t>開單日期</t>
    <phoneticPr fontId="5" type="noConversion"/>
  </si>
  <si>
    <t>機台</t>
    <phoneticPr fontId="5" type="noConversion"/>
  </si>
  <si>
    <t>字尾</t>
    <phoneticPr fontId="5" type="noConversion"/>
  </si>
  <si>
    <t>規格</t>
    <phoneticPr fontId="5" type="noConversion"/>
  </si>
  <si>
    <t>管色</t>
    <phoneticPr fontId="5" type="noConversion"/>
  </si>
  <si>
    <t>開單人</t>
    <phoneticPr fontId="5" type="noConversion"/>
  </si>
  <si>
    <t>完成日期</t>
    <phoneticPr fontId="5" type="noConversion"/>
  </si>
  <si>
    <t>稽核人員</t>
    <phoneticPr fontId="5" type="noConversion"/>
  </si>
  <si>
    <t>稽核完成日期</t>
    <phoneticPr fontId="5" type="noConversion"/>
  </si>
  <si>
    <t>備註</t>
    <phoneticPr fontId="5" type="noConversion"/>
  </si>
  <si>
    <t>白黑直條</t>
  </si>
  <si>
    <t>白底紅三角</t>
  </si>
  <si>
    <t>白底綠方塊</t>
  </si>
  <si>
    <t>紅白直條</t>
  </si>
  <si>
    <t>橘綠條紋</t>
  </si>
  <si>
    <t>SAMPLE</t>
    <phoneticPr fontId="5" type="noConversion"/>
  </si>
  <si>
    <r>
      <rPr>
        <sz val="12"/>
        <rFont val="標楷體"/>
        <family val="4"/>
        <charset val="136"/>
      </rPr>
      <t>日期</t>
    </r>
  </si>
  <si>
    <t>M/C</t>
  </si>
  <si>
    <t>跳車原因</t>
    <phoneticPr fontId="5" type="noConversion"/>
  </si>
  <si>
    <r>
      <rPr>
        <sz val="12"/>
        <rFont val="標楷體"/>
        <family val="4"/>
        <charset val="136"/>
      </rPr>
      <t>開始</t>
    </r>
    <phoneticPr fontId="50" type="noConversion"/>
  </si>
  <si>
    <r>
      <rPr>
        <sz val="12"/>
        <rFont val="標楷體"/>
        <family val="4"/>
        <charset val="136"/>
      </rPr>
      <t>結束</t>
    </r>
    <phoneticPr fontId="50" type="noConversion"/>
  </si>
  <si>
    <t>跳車</t>
    <phoneticPr fontId="5" type="noConversion"/>
  </si>
  <si>
    <t>交代人員</t>
    <phoneticPr fontId="5" type="noConversion"/>
  </si>
  <si>
    <t>交代內容</t>
    <phoneticPr fontId="5" type="noConversion"/>
  </si>
  <si>
    <t>15</t>
  </si>
  <si>
    <t>16</t>
  </si>
  <si>
    <t>17</t>
  </si>
  <si>
    <t>18</t>
  </si>
  <si>
    <t>19</t>
  </si>
  <si>
    <t>21</t>
  </si>
  <si>
    <t>22</t>
  </si>
  <si>
    <t>23</t>
  </si>
  <si>
    <t>24</t>
  </si>
  <si>
    <t>25</t>
  </si>
  <si>
    <t>26</t>
  </si>
  <si>
    <t>27</t>
  </si>
  <si>
    <t>28</t>
  </si>
  <si>
    <t>29</t>
  </si>
  <si>
    <t>30</t>
  </si>
  <si>
    <t>31</t>
  </si>
  <si>
    <t>32</t>
  </si>
  <si>
    <t>33</t>
  </si>
  <si>
    <t>34</t>
  </si>
  <si>
    <t>35</t>
  </si>
  <si>
    <t>POY</t>
    <phoneticPr fontId="5" type="noConversion"/>
  </si>
  <si>
    <t>打結器</t>
    <phoneticPr fontId="5" type="noConversion"/>
  </si>
  <si>
    <t>高低壓</t>
    <phoneticPr fontId="5" type="noConversion"/>
  </si>
  <si>
    <t>結批</t>
    <phoneticPr fontId="5" type="noConversion"/>
  </si>
  <si>
    <t>字尾</t>
  </si>
  <si>
    <t>原機台</t>
  </si>
  <si>
    <t>丹尼</t>
  </si>
  <si>
    <t>定重</t>
  </si>
  <si>
    <t>P142</t>
    <phoneticPr fontId="5" type="noConversion"/>
  </si>
  <si>
    <t>低壓</t>
  </si>
  <si>
    <t>白黑曲線</t>
  </si>
  <si>
    <t>P203</t>
    <phoneticPr fontId="5" type="noConversion"/>
  </si>
  <si>
    <t>高壓</t>
  </si>
  <si>
    <t>白底紫十字</t>
  </si>
  <si>
    <t>紅底藍點</t>
  </si>
  <si>
    <t>藍黑直條</t>
  </si>
  <si>
    <t>白底綠十字</t>
  </si>
  <si>
    <t>P204</t>
    <phoneticPr fontId="5" type="noConversion"/>
  </si>
  <si>
    <t>黃黑直條</t>
  </si>
  <si>
    <t>黃紅雙色</t>
  </si>
  <si>
    <t>白底紅星</t>
  </si>
  <si>
    <t>白底紫三角</t>
  </si>
  <si>
    <t>P123</t>
    <phoneticPr fontId="5" type="noConversion"/>
  </si>
  <si>
    <t>橘色</t>
  </si>
  <si>
    <t>黃底綠星</t>
  </si>
  <si>
    <t>黃底白點</t>
  </si>
  <si>
    <t>DH4318</t>
    <phoneticPr fontId="5" type="noConversion"/>
  </si>
  <si>
    <t>藍色</t>
  </si>
  <si>
    <t>粉紅</t>
  </si>
  <si>
    <t>白紅條紋</t>
  </si>
  <si>
    <t>藍底黑點</t>
  </si>
  <si>
    <t>紫底白點</t>
  </si>
  <si>
    <t>P227</t>
    <phoneticPr fontId="5" type="noConversion"/>
  </si>
  <si>
    <t>白底綠星</t>
  </si>
  <si>
    <t>白底黑點</t>
  </si>
  <si>
    <t>紅黑直條</t>
  </si>
  <si>
    <t>黃底黑點</t>
  </si>
  <si>
    <t>P312</t>
    <phoneticPr fontId="5" type="noConversion"/>
  </si>
  <si>
    <t>黃綠條紋</t>
  </si>
  <si>
    <t>白底黑方塊</t>
  </si>
  <si>
    <t>N20</t>
    <phoneticPr fontId="5" type="noConversion"/>
  </si>
  <si>
    <t>白黃條紋</t>
  </si>
  <si>
    <t>黃黑條紋</t>
  </si>
  <si>
    <t>棕色</t>
  </si>
  <si>
    <t>P102</t>
    <phoneticPr fontId="5" type="noConversion"/>
  </si>
  <si>
    <t>黃綠色</t>
  </si>
  <si>
    <t>白底藍三角</t>
  </si>
  <si>
    <t>YI203</t>
    <phoneticPr fontId="5" type="noConversion"/>
  </si>
  <si>
    <t>黃底紅點</t>
  </si>
  <si>
    <t>NA</t>
    <phoneticPr fontId="5" type="noConversion"/>
  </si>
  <si>
    <t>黃底紅三角</t>
  </si>
  <si>
    <t>白底紅十字</t>
  </si>
  <si>
    <t>白黑三角</t>
  </si>
  <si>
    <t>DJ31</t>
    <phoneticPr fontId="5" type="noConversion"/>
  </si>
  <si>
    <t>黃白條紋</t>
  </si>
  <si>
    <t xml:space="preserve">撚二科  五合一自主檢查記錄表 </t>
    <phoneticPr fontId="5" type="noConversion"/>
  </si>
  <si>
    <t>序號</t>
    <phoneticPr fontId="5" type="noConversion"/>
  </si>
  <si>
    <t>樓面</t>
    <phoneticPr fontId="5" type="noConversion"/>
  </si>
  <si>
    <t>檢查
日期</t>
    <phoneticPr fontId="5" type="noConversion"/>
  </si>
  <si>
    <t>檢查人</t>
    <phoneticPr fontId="5" type="noConversion"/>
  </si>
  <si>
    <t>異  常
狀況描述</t>
    <phoneticPr fontId="5" type="noConversion"/>
  </si>
  <si>
    <t>檢查
類別</t>
    <phoneticPr fontId="5" type="noConversion"/>
  </si>
  <si>
    <t>檢修後
狀況描述</t>
    <phoneticPr fontId="5" type="noConversion"/>
  </si>
  <si>
    <t>改善
日期</t>
    <phoneticPr fontId="5" type="noConversion"/>
  </si>
  <si>
    <t>檢修
人員</t>
    <phoneticPr fontId="5" type="noConversion"/>
  </si>
  <si>
    <t>複查
人員</t>
    <phoneticPr fontId="5" type="noConversion"/>
  </si>
  <si>
    <t>主管:</t>
    <phoneticPr fontId="5" type="noConversion"/>
  </si>
  <si>
    <r>
      <t xml:space="preserve"> ※ 檢查類別代號: 工安</t>
    </r>
    <r>
      <rPr>
        <sz val="12"/>
        <color indexed="8"/>
        <rFont val="微軟正黑體"/>
        <family val="2"/>
        <charset val="136"/>
      </rPr>
      <t>(安全衛生)</t>
    </r>
    <r>
      <rPr>
        <sz val="14"/>
        <color indexed="8"/>
        <rFont val="微軟正黑體"/>
        <family val="2"/>
        <charset val="136"/>
      </rPr>
      <t xml:space="preserve"> →</t>
    </r>
    <r>
      <rPr>
        <b/>
        <sz val="14"/>
        <color indexed="8"/>
        <rFont val="微軟正黑體"/>
        <family val="2"/>
        <charset val="136"/>
      </rPr>
      <t>S</t>
    </r>
    <r>
      <rPr>
        <sz val="14"/>
        <color indexed="8"/>
        <rFont val="微軟正黑體"/>
        <family val="2"/>
        <charset val="136"/>
      </rPr>
      <t xml:space="preserve">   環保</t>
    </r>
    <r>
      <rPr>
        <sz val="12"/>
        <color indexed="8"/>
        <rFont val="微軟正黑體"/>
        <family val="2"/>
        <charset val="136"/>
      </rPr>
      <t xml:space="preserve">(VOC/COD) </t>
    </r>
    <r>
      <rPr>
        <sz val="14"/>
        <color indexed="8"/>
        <rFont val="微軟正黑體"/>
        <family val="2"/>
        <charset val="136"/>
      </rPr>
      <t xml:space="preserve">→ </t>
    </r>
    <r>
      <rPr>
        <b/>
        <sz val="14"/>
        <color indexed="8"/>
        <rFont val="微軟正黑體"/>
        <family val="2"/>
        <charset val="136"/>
      </rPr>
      <t>E</t>
    </r>
    <r>
      <rPr>
        <sz val="14"/>
        <color indexed="8"/>
        <rFont val="微軟正黑體"/>
        <family val="2"/>
        <charset val="136"/>
      </rPr>
      <t xml:space="preserve">   5S→ </t>
    </r>
    <r>
      <rPr>
        <b/>
        <sz val="14"/>
        <color indexed="8"/>
        <rFont val="微軟正黑體"/>
        <family val="2"/>
        <charset val="136"/>
      </rPr>
      <t xml:space="preserve">H </t>
    </r>
    <r>
      <rPr>
        <sz val="14"/>
        <color indexed="8"/>
        <rFont val="微軟正黑體"/>
        <family val="2"/>
        <charset val="136"/>
      </rPr>
      <t xml:space="preserve">   設備→</t>
    </r>
    <r>
      <rPr>
        <b/>
        <sz val="14"/>
        <color indexed="8"/>
        <rFont val="微軟正黑體"/>
        <family val="2"/>
        <charset val="136"/>
      </rPr>
      <t>M</t>
    </r>
    <r>
      <rPr>
        <sz val="14"/>
        <color indexed="8"/>
        <rFont val="微軟正黑體"/>
        <family val="2"/>
        <charset val="136"/>
      </rPr>
      <t xml:space="preserve">   節能→</t>
    </r>
    <r>
      <rPr>
        <b/>
        <sz val="14"/>
        <color indexed="8"/>
        <rFont val="微軟正黑體"/>
        <family val="2"/>
        <charset val="136"/>
      </rPr>
      <t>G</t>
    </r>
    <phoneticPr fontId="5" type="noConversion"/>
  </si>
  <si>
    <r>
      <t>日期</t>
    </r>
    <r>
      <rPr>
        <sz val="12"/>
        <rFont val="新細明體"/>
        <family val="1"/>
        <charset val="136"/>
      </rPr>
      <t/>
    </r>
    <phoneticPr fontId="5" type="noConversion"/>
  </si>
  <si>
    <r>
      <t>機台</t>
    </r>
    <r>
      <rPr>
        <sz val="12"/>
        <rFont val="新細明體"/>
        <family val="1"/>
        <charset val="136"/>
      </rPr>
      <t/>
    </r>
    <phoneticPr fontId="5" type="noConversion"/>
  </si>
  <si>
    <r>
      <t>批號</t>
    </r>
    <r>
      <rPr>
        <sz val="12"/>
        <rFont val="新細明體"/>
        <family val="1"/>
        <charset val="136"/>
      </rPr>
      <t/>
    </r>
    <phoneticPr fontId="5" type="noConversion"/>
  </si>
  <si>
    <r>
      <t>字尾</t>
    </r>
    <r>
      <rPr>
        <sz val="12"/>
        <rFont val="新細明體"/>
        <family val="1"/>
        <charset val="136"/>
      </rPr>
      <t/>
    </r>
    <phoneticPr fontId="5" type="noConversion"/>
  </si>
  <si>
    <t>早班斷絲</t>
    <phoneticPr fontId="5" type="noConversion"/>
  </si>
  <si>
    <t>早班IAD</t>
    <phoneticPr fontId="5" type="noConversion"/>
  </si>
  <si>
    <t>早班效率</t>
    <phoneticPr fontId="5" type="noConversion"/>
  </si>
  <si>
    <t>中班斷絲</t>
    <phoneticPr fontId="5" type="noConversion"/>
  </si>
  <si>
    <t>中班IAD</t>
    <phoneticPr fontId="5" type="noConversion"/>
  </si>
  <si>
    <t>中班效率</t>
    <phoneticPr fontId="5" type="noConversion"/>
  </si>
  <si>
    <t>中後斷絲</t>
    <phoneticPr fontId="5" type="noConversion"/>
  </si>
  <si>
    <t>中後IAD</t>
    <phoneticPr fontId="5" type="noConversion"/>
  </si>
  <si>
    <t>中後效率</t>
    <phoneticPr fontId="5" type="noConversion"/>
  </si>
  <si>
    <t>夜班斷絲</t>
    <phoneticPr fontId="5" type="noConversion"/>
  </si>
  <si>
    <t>夜班IAD</t>
    <phoneticPr fontId="5" type="noConversion"/>
  </si>
  <si>
    <t>夜班效率</t>
    <phoneticPr fontId="5" type="noConversion"/>
  </si>
  <si>
    <t>係數</t>
    <phoneticPr fontId="5" type="noConversion"/>
  </si>
  <si>
    <t>Air Pressure
Kg/c㎡</t>
    <phoneticPr fontId="5" type="noConversion"/>
  </si>
  <si>
    <t>時數</t>
    <phoneticPr fontId="5" type="noConversion"/>
  </si>
  <si>
    <t>錠位
數量</t>
    <phoneticPr fontId="5" type="noConversion"/>
  </si>
  <si>
    <t>乘數</t>
    <phoneticPr fontId="5" type="noConversion"/>
  </si>
  <si>
    <t>耗氣量
(立方/hr)</t>
    <phoneticPr fontId="5" type="noConversion"/>
  </si>
  <si>
    <t>班別</t>
    <phoneticPr fontId="5" type="noConversion"/>
  </si>
  <si>
    <t>JAMES</t>
    <phoneticPr fontId="5" type="noConversion"/>
  </si>
  <si>
    <t>KEY IN</t>
    <phoneticPr fontId="5" type="noConversion"/>
  </si>
  <si>
    <t>生產項目</t>
    <phoneticPr fontId="5" type="noConversion"/>
  </si>
  <si>
    <t>包裝項目</t>
    <phoneticPr fontId="5" type="noConversion"/>
  </si>
  <si>
    <t>設備</t>
    <phoneticPr fontId="5" type="noConversion"/>
  </si>
  <si>
    <t>製程項目</t>
    <phoneticPr fontId="5" type="noConversion"/>
  </si>
  <si>
    <t>加班內容</t>
    <phoneticPr fontId="5" type="noConversion"/>
  </si>
  <si>
    <t>英文(COLOR)</t>
  </si>
  <si>
    <t>代號</t>
  </si>
  <si>
    <t>紗重</t>
    <phoneticPr fontId="5" type="noConversion"/>
  </si>
  <si>
    <t>交代項目</t>
    <phoneticPr fontId="5" type="noConversion"/>
  </si>
  <si>
    <t>講師</t>
    <phoneticPr fontId="5" type="noConversion"/>
  </si>
  <si>
    <t>參加人員</t>
  </si>
  <si>
    <t>工號</t>
    <phoneticPr fontId="5" type="noConversion"/>
  </si>
  <si>
    <t>姓名</t>
    <phoneticPr fontId="5" type="noConversion"/>
  </si>
  <si>
    <t>POY生產單位</t>
    <phoneticPr fontId="5" type="noConversion"/>
  </si>
  <si>
    <t>業務</t>
    <phoneticPr fontId="5" type="noConversion"/>
  </si>
  <si>
    <t>ARIES</t>
    <phoneticPr fontId="5" type="noConversion"/>
  </si>
  <si>
    <t>Final</t>
    <phoneticPr fontId="5" type="noConversion"/>
  </si>
  <si>
    <t>首落</t>
    <phoneticPr fontId="5" type="noConversion"/>
  </si>
  <si>
    <t>自動化</t>
    <phoneticPr fontId="5" type="noConversion"/>
  </si>
  <si>
    <t>改紡</t>
    <phoneticPr fontId="5" type="noConversion"/>
  </si>
  <si>
    <t>任務加班</t>
    <phoneticPr fontId="5" type="noConversion"/>
  </si>
  <si>
    <t>WHITE WITH VIOLET △</t>
  </si>
  <si>
    <t>WVT</t>
  </si>
  <si>
    <t>Ｍ０１</t>
    <phoneticPr fontId="5" type="noConversion"/>
  </si>
  <si>
    <t>管理</t>
    <phoneticPr fontId="5" type="noConversion"/>
  </si>
  <si>
    <t>主任</t>
  </si>
  <si>
    <t>高壓</t>
    <phoneticPr fontId="5" type="noConversion"/>
  </si>
  <si>
    <t>加開</t>
    <phoneticPr fontId="5" type="noConversion"/>
  </si>
  <si>
    <t>絲一</t>
    <phoneticPr fontId="5" type="noConversion"/>
  </si>
  <si>
    <t>潘國源 Howard Pan</t>
    <phoneticPr fontId="5" type="noConversion"/>
  </si>
  <si>
    <t>吳明華</t>
    <phoneticPr fontId="5" type="noConversion"/>
  </si>
  <si>
    <t>Test</t>
    <phoneticPr fontId="5" type="noConversion"/>
  </si>
  <si>
    <t>CAW</t>
    <phoneticPr fontId="5" type="noConversion"/>
  </si>
  <si>
    <t>了機</t>
    <phoneticPr fontId="5" type="noConversion"/>
  </si>
  <si>
    <t>遲到／早退</t>
    <phoneticPr fontId="5" type="noConversion"/>
  </si>
  <si>
    <t>WHITE WITH BLACK □</t>
  </si>
  <si>
    <t>WKQ</t>
  </si>
  <si>
    <t>Ｍ０２</t>
    <phoneticPr fontId="5" type="noConversion"/>
  </si>
  <si>
    <t>工安</t>
    <phoneticPr fontId="5" type="noConversion"/>
  </si>
  <si>
    <t>副主任</t>
  </si>
  <si>
    <t>低壓</t>
    <phoneticPr fontId="5" type="noConversion"/>
  </si>
  <si>
    <t>絲六</t>
    <phoneticPr fontId="5" type="noConversion"/>
  </si>
  <si>
    <t>連　新 Gloria Lien</t>
    <phoneticPr fontId="5" type="noConversion"/>
  </si>
  <si>
    <t>章玉娟</t>
    <phoneticPr fontId="5" type="noConversion"/>
  </si>
  <si>
    <t>BERT</t>
  </si>
  <si>
    <t>改包</t>
    <phoneticPr fontId="5" type="noConversion"/>
  </si>
  <si>
    <t>堆高機</t>
    <phoneticPr fontId="5" type="noConversion"/>
  </si>
  <si>
    <t>了空</t>
    <phoneticPr fontId="5" type="noConversion"/>
  </si>
  <si>
    <t>WHITE WITH BLACK ○</t>
  </si>
  <si>
    <t>WKD</t>
  </si>
  <si>
    <t>Ａ０９</t>
  </si>
  <si>
    <t>5S</t>
    <phoneticPr fontId="5" type="noConversion"/>
  </si>
  <si>
    <t>資料/物料/原料/繳庫</t>
    <phoneticPr fontId="5" type="noConversion"/>
  </si>
  <si>
    <t>DH-12</t>
    <phoneticPr fontId="5" type="noConversion"/>
  </si>
  <si>
    <t>絲七</t>
    <phoneticPr fontId="5" type="noConversion"/>
  </si>
  <si>
    <t>黃健閔 Andy Cheng</t>
    <phoneticPr fontId="5" type="noConversion"/>
  </si>
  <si>
    <t>邱清櫻</t>
    <phoneticPr fontId="5" type="noConversion"/>
  </si>
  <si>
    <t>改紡停機</t>
    <phoneticPr fontId="5" type="noConversion"/>
  </si>
  <si>
    <t>重編</t>
    <phoneticPr fontId="5" type="noConversion"/>
  </si>
  <si>
    <t>DTY5</t>
    <phoneticPr fontId="5" type="noConversion"/>
  </si>
  <si>
    <t>Final停</t>
    <phoneticPr fontId="5" type="noConversion"/>
  </si>
  <si>
    <t>WHITE WITH GREEN ＋</t>
  </si>
  <si>
    <t>WGC</t>
  </si>
  <si>
    <t>Ａ１０</t>
  </si>
  <si>
    <t>Ｍ０４</t>
    <phoneticPr fontId="5" type="noConversion"/>
  </si>
  <si>
    <t>環境</t>
  </si>
  <si>
    <t>值班主管</t>
  </si>
  <si>
    <t>DH-23</t>
    <phoneticPr fontId="5" type="noConversion"/>
  </si>
  <si>
    <t>停機</t>
    <phoneticPr fontId="5" type="noConversion"/>
  </si>
  <si>
    <t>絲開發</t>
    <phoneticPr fontId="5" type="noConversion"/>
  </si>
  <si>
    <t>黃保霖 Alan Huang</t>
    <phoneticPr fontId="5" type="noConversion"/>
  </si>
  <si>
    <t>黃秀美</t>
    <phoneticPr fontId="5" type="noConversion"/>
  </si>
  <si>
    <t>重繳</t>
    <phoneticPr fontId="5" type="noConversion"/>
  </si>
  <si>
    <t>自動倉</t>
    <phoneticPr fontId="5" type="noConversion"/>
  </si>
  <si>
    <t>Sample</t>
    <phoneticPr fontId="5" type="noConversion"/>
  </si>
  <si>
    <t>WHITE WITH GREEN □</t>
  </si>
  <si>
    <t>WGQ</t>
  </si>
  <si>
    <t>考勤</t>
    <phoneticPr fontId="5" type="noConversion"/>
  </si>
  <si>
    <t>製程-工程師/技術員</t>
    <phoneticPr fontId="5" type="noConversion"/>
  </si>
  <si>
    <t>停修</t>
    <phoneticPr fontId="5" type="noConversion"/>
  </si>
  <si>
    <t>謝兆青 Jasse Shieh</t>
    <phoneticPr fontId="5" type="noConversion"/>
  </si>
  <si>
    <t>其他</t>
    <phoneticPr fontId="5" type="noConversion"/>
  </si>
  <si>
    <t>電腦室</t>
    <phoneticPr fontId="5" type="noConversion"/>
  </si>
  <si>
    <t>AK</t>
    <phoneticPr fontId="5" type="noConversion"/>
  </si>
  <si>
    <t>WHITE WITH GREEN ○</t>
  </si>
  <si>
    <t>WGD</t>
  </si>
  <si>
    <t>Ｔ０１</t>
    <phoneticPr fontId="5" type="noConversion"/>
  </si>
  <si>
    <t>直送</t>
    <phoneticPr fontId="5" type="noConversion"/>
  </si>
  <si>
    <t>維護-工程師/班主管/技術員</t>
    <phoneticPr fontId="5" type="noConversion"/>
  </si>
  <si>
    <t>改紡清車</t>
    <phoneticPr fontId="5" type="noConversion"/>
  </si>
  <si>
    <t>鄭紀源 Andy Cheng</t>
    <phoneticPr fontId="5" type="noConversion"/>
  </si>
  <si>
    <t>棧板機</t>
    <phoneticPr fontId="5" type="noConversion"/>
  </si>
  <si>
    <t>挑紗</t>
    <phoneticPr fontId="5" type="noConversion"/>
  </si>
  <si>
    <t>WHITE WITH BLUE ＋</t>
  </si>
  <si>
    <t>WBC</t>
  </si>
  <si>
    <t>Ａ１３</t>
  </si>
  <si>
    <t>製程</t>
    <phoneticPr fontId="5" type="noConversion"/>
  </si>
  <si>
    <t>外勞-清車技術員</t>
  </si>
  <si>
    <t>K102</t>
    <phoneticPr fontId="5" type="noConversion"/>
  </si>
  <si>
    <t>林學安 Alex Lin</t>
    <phoneticPr fontId="5" type="noConversion"/>
  </si>
  <si>
    <t>噴霧系統</t>
    <phoneticPr fontId="5" type="noConversion"/>
  </si>
  <si>
    <t>WHITE WITH BLUE △</t>
  </si>
  <si>
    <t>WBT</t>
  </si>
  <si>
    <t>Ａ１４</t>
  </si>
  <si>
    <t>Ｍ０８</t>
    <phoneticPr fontId="5" type="noConversion"/>
  </si>
  <si>
    <t>隨班保養</t>
  </si>
  <si>
    <t>(1～14)</t>
    <phoneticPr fontId="5" type="noConversion"/>
  </si>
  <si>
    <t>林孟誼 Jimmy Lin</t>
    <phoneticPr fontId="5" type="noConversion"/>
  </si>
  <si>
    <t>明改紡</t>
    <phoneticPr fontId="5" type="noConversion"/>
  </si>
  <si>
    <t>套袋機</t>
    <phoneticPr fontId="5" type="noConversion"/>
  </si>
  <si>
    <t>TEST</t>
    <phoneticPr fontId="5" type="noConversion"/>
  </si>
  <si>
    <t>WHITE WITH BLUE □</t>
  </si>
  <si>
    <t>WBQ</t>
  </si>
  <si>
    <t>Ａ１５</t>
  </si>
  <si>
    <t xml:space="preserve"> IAD人員</t>
  </si>
  <si>
    <t>裝機中</t>
    <phoneticPr fontId="5" type="noConversion"/>
  </si>
  <si>
    <t>劉慧貞 Angela</t>
    <phoneticPr fontId="5" type="noConversion"/>
  </si>
  <si>
    <t>明清車</t>
    <phoneticPr fontId="5" type="noConversion"/>
  </si>
  <si>
    <t>編織機</t>
    <phoneticPr fontId="5" type="noConversion"/>
  </si>
  <si>
    <t>檢修</t>
    <phoneticPr fontId="5" type="noConversion"/>
  </si>
  <si>
    <t>WHITE/BLACK STRIPE</t>
  </si>
  <si>
    <t>WKS</t>
  </si>
  <si>
    <t>Ａ１６</t>
  </si>
  <si>
    <t>開箱.外勞-派紗.上紗.紙管</t>
  </si>
  <si>
    <t>復開</t>
    <phoneticPr fontId="5" type="noConversion"/>
  </si>
  <si>
    <t>鄭凱昇 Kai Cheng</t>
    <phoneticPr fontId="5" type="noConversion"/>
  </si>
  <si>
    <t>明復開</t>
    <phoneticPr fontId="5" type="noConversion"/>
  </si>
  <si>
    <t>製箱機</t>
    <phoneticPr fontId="5" type="noConversion"/>
  </si>
  <si>
    <t>無絲尾</t>
  </si>
  <si>
    <t>WHITE/GREEN STRIPE</t>
  </si>
  <si>
    <t>WGS</t>
  </si>
  <si>
    <t>接絲尾-班長/技術員</t>
  </si>
  <si>
    <t>明檢修</t>
    <phoneticPr fontId="5" type="noConversion"/>
  </si>
  <si>
    <t>電動拖板車</t>
    <phoneticPr fontId="5" type="noConversion"/>
  </si>
  <si>
    <t>WHITE/BLUE STRIPE</t>
  </si>
  <si>
    <t>WBS</t>
  </si>
  <si>
    <t>值車技術員</t>
  </si>
  <si>
    <t>(1～6.12.13)</t>
    <phoneticPr fontId="5" type="noConversion"/>
  </si>
  <si>
    <t>清加熱器</t>
    <phoneticPr fontId="5" type="noConversion"/>
  </si>
  <si>
    <t>EIB</t>
    <phoneticPr fontId="5" type="noConversion"/>
  </si>
  <si>
    <t>WHITE/ORANGE  BELT</t>
  </si>
  <si>
    <t>WOB</t>
  </si>
  <si>
    <t>Ａ１９</t>
  </si>
  <si>
    <r>
      <t>外勞</t>
    </r>
    <r>
      <rPr>
        <sz val="12"/>
        <color indexed="10"/>
        <rFont val="Calibri"/>
        <family val="2"/>
      </rPr>
      <t>-</t>
    </r>
    <r>
      <rPr>
        <sz val="12"/>
        <rFont val="新細明體"/>
        <family val="1"/>
        <charset val="136"/>
      </rPr>
      <t>值車技術員</t>
    </r>
  </si>
  <si>
    <t>(10-STOP)</t>
    <phoneticPr fontId="5" type="noConversion"/>
  </si>
  <si>
    <t>待檢修</t>
    <phoneticPr fontId="5" type="noConversion"/>
  </si>
  <si>
    <t>留樣</t>
    <phoneticPr fontId="5" type="noConversion"/>
  </si>
  <si>
    <t>WHITE WITH YELLOW＋</t>
  </si>
  <si>
    <t>WYC</t>
  </si>
  <si>
    <t>Ａ２０</t>
  </si>
  <si>
    <t>包裝技術員</t>
  </si>
  <si>
    <t>P212</t>
    <phoneticPr fontId="5" type="noConversion"/>
  </si>
  <si>
    <t>(1～12)</t>
    <phoneticPr fontId="5" type="noConversion"/>
  </si>
  <si>
    <t>檢修停機</t>
    <phoneticPr fontId="5" type="noConversion"/>
  </si>
  <si>
    <t>量測溫度</t>
    <phoneticPr fontId="5" type="noConversion"/>
  </si>
  <si>
    <t>WHITE WITH VIOLET＋</t>
  </si>
  <si>
    <t>WVC</t>
  </si>
  <si>
    <t>Ａ２１</t>
  </si>
  <si>
    <r>
      <t>外勞</t>
    </r>
    <r>
      <rPr>
        <sz val="12"/>
        <color indexed="10"/>
        <rFont val="Calibri"/>
        <family val="2"/>
      </rPr>
      <t>-</t>
    </r>
    <r>
      <rPr>
        <sz val="12"/>
        <rFont val="新細明體"/>
        <family val="1"/>
        <charset val="136"/>
      </rPr>
      <t>包裝技術員</t>
    </r>
  </si>
  <si>
    <t>P223</t>
    <phoneticPr fontId="5" type="noConversion"/>
  </si>
  <si>
    <t>停電</t>
    <phoneticPr fontId="5" type="noConversion"/>
  </si>
  <si>
    <t>首落紗徑</t>
    <phoneticPr fontId="5" type="noConversion"/>
  </si>
  <si>
    <t>檢修空錠</t>
    <phoneticPr fontId="5" type="noConversion"/>
  </si>
  <si>
    <t>WHITE WITH RED ○</t>
  </si>
  <si>
    <t>WRD</t>
  </si>
  <si>
    <t>Ａ２２</t>
  </si>
  <si>
    <r>
      <t>外勞</t>
    </r>
    <r>
      <rPr>
        <sz val="12"/>
        <color indexed="10"/>
        <rFont val="Calibri"/>
        <family val="2"/>
      </rPr>
      <t>-</t>
    </r>
    <r>
      <rPr>
        <sz val="12"/>
        <rFont val="新細明體"/>
        <family val="1"/>
        <charset val="136"/>
      </rPr>
      <t>落紗技術員</t>
    </r>
  </si>
  <si>
    <t>A-停</t>
    <phoneticPr fontId="5" type="noConversion"/>
  </si>
  <si>
    <t>次落紗徑</t>
    <phoneticPr fontId="5" type="noConversion"/>
  </si>
  <si>
    <t>染色比對</t>
    <phoneticPr fontId="5" type="noConversion"/>
  </si>
  <si>
    <t>WHITE WITH ORANGE □</t>
  </si>
  <si>
    <t>WOQ</t>
  </si>
  <si>
    <r>
      <t>班長</t>
    </r>
    <r>
      <rPr>
        <sz val="12"/>
        <rFont val="Calibri"/>
        <family val="2"/>
      </rPr>
      <t>.</t>
    </r>
    <r>
      <rPr>
        <sz val="12"/>
        <rFont val="新細明體"/>
        <family val="1"/>
        <charset val="136"/>
      </rPr>
      <t>稽核人員</t>
    </r>
  </si>
  <si>
    <t>缺料</t>
    <phoneticPr fontId="5" type="noConversion"/>
  </si>
  <si>
    <t>清車改紡</t>
    <phoneticPr fontId="5" type="noConversion"/>
  </si>
  <si>
    <t>WHITE WITH ORANGE＋</t>
  </si>
  <si>
    <t>WOC</t>
  </si>
  <si>
    <t>POY不足</t>
    <phoneticPr fontId="5" type="noConversion"/>
  </si>
  <si>
    <t>WHITE WITH RED △</t>
  </si>
  <si>
    <t>WRT</t>
  </si>
  <si>
    <t>清車復開</t>
    <phoneticPr fontId="5" type="noConversion"/>
  </si>
  <si>
    <t>VIOLET</t>
  </si>
  <si>
    <t>V</t>
  </si>
  <si>
    <t>清車停機</t>
    <phoneticPr fontId="5" type="noConversion"/>
  </si>
  <si>
    <t>PINK</t>
  </si>
  <si>
    <t>P</t>
  </si>
  <si>
    <t>染色異常</t>
    <phoneticPr fontId="5" type="noConversion"/>
  </si>
  <si>
    <t>GRAY</t>
  </si>
  <si>
    <t>A</t>
  </si>
  <si>
    <t>溫度異常</t>
    <phoneticPr fontId="5" type="noConversion"/>
  </si>
  <si>
    <t>ORANGE</t>
  </si>
  <si>
    <t>O</t>
  </si>
  <si>
    <t>YELLOW</t>
  </si>
  <si>
    <t xml:space="preserve">Y </t>
  </si>
  <si>
    <t>GREEN</t>
  </si>
  <si>
    <t>G</t>
  </si>
  <si>
    <t>BLUE</t>
  </si>
  <si>
    <t>B</t>
  </si>
  <si>
    <t>易斷機台</t>
    <phoneticPr fontId="5" type="noConversion"/>
  </si>
  <si>
    <t>BROWN</t>
  </si>
  <si>
    <t>N</t>
  </si>
  <si>
    <t>BLACK</t>
  </si>
  <si>
    <t>K</t>
  </si>
  <si>
    <t>了機畢停機</t>
    <phoneticPr fontId="5" type="noConversion"/>
  </si>
  <si>
    <t>LIGHT GREEN</t>
  </si>
  <si>
    <t>LG</t>
  </si>
  <si>
    <t>了機移紗</t>
    <phoneticPr fontId="5" type="noConversion"/>
  </si>
  <si>
    <t>白底橘十字</t>
  </si>
  <si>
    <t>YELLOW GREEN</t>
  </si>
  <si>
    <t>YG</t>
  </si>
  <si>
    <t>BLUE WITH WHITE ＋</t>
  </si>
  <si>
    <t>BWC</t>
  </si>
  <si>
    <t>移紗</t>
    <phoneticPr fontId="5" type="noConversion"/>
  </si>
  <si>
    <t>BLUE WITH BLACK ○</t>
  </si>
  <si>
    <t>BKD</t>
  </si>
  <si>
    <t>BLUE WITH WHITE □</t>
  </si>
  <si>
    <t>BWQ</t>
  </si>
  <si>
    <t>RED WITH WHITE ○</t>
  </si>
  <si>
    <t>RWD</t>
  </si>
  <si>
    <t>RED WITH YELLOW STAR</t>
  </si>
  <si>
    <t>RYR</t>
  </si>
  <si>
    <t>跳車復開</t>
    <phoneticPr fontId="5" type="noConversion"/>
  </si>
  <si>
    <t>RED /WHITE STRIPE</t>
  </si>
  <si>
    <t>RWS</t>
  </si>
  <si>
    <t>製程留樣</t>
    <phoneticPr fontId="5" type="noConversion"/>
  </si>
  <si>
    <t>RED WITH BLUE○</t>
  </si>
  <si>
    <t>RBD</t>
  </si>
  <si>
    <t>RED/BLACK STRIPE</t>
  </si>
  <si>
    <t>RKS</t>
  </si>
  <si>
    <t>ORANGE WITH BLACK △</t>
  </si>
  <si>
    <t>OKT</t>
  </si>
  <si>
    <t>綠色</t>
  </si>
  <si>
    <t>ORANGE/GREEN STRIPE</t>
  </si>
  <si>
    <t>OGS</t>
  </si>
  <si>
    <t>YELLOW WITH WHITE ○</t>
  </si>
  <si>
    <t>YWD</t>
  </si>
  <si>
    <t>YELLOW WITH BLACK ○</t>
  </si>
  <si>
    <t>YKD</t>
  </si>
  <si>
    <t>黑色</t>
  </si>
  <si>
    <t>YELLOW/WHITE STRIPE</t>
  </si>
  <si>
    <t>YWS</t>
  </si>
  <si>
    <t>YELLOW WITH RED △</t>
  </si>
  <si>
    <t>YRT</t>
  </si>
  <si>
    <t>YELLOW/BLACK STRIPE</t>
  </si>
  <si>
    <t>YKS</t>
  </si>
  <si>
    <t>YELLOW /RED  BELT</t>
  </si>
  <si>
    <t>YRB</t>
  </si>
  <si>
    <t>YELLOW/GREEN STRIPE</t>
  </si>
  <si>
    <t>YGS</t>
  </si>
  <si>
    <t>藍底白方塊</t>
  </si>
  <si>
    <t>VIOLET WHIT WHITE ○</t>
  </si>
  <si>
    <t>VWD</t>
  </si>
  <si>
    <t>VIOLET/WHITE STRIPE</t>
  </si>
  <si>
    <t>VWS</t>
  </si>
  <si>
    <t>VIOLET/YELLOW STRIPE</t>
  </si>
  <si>
    <t>VYS</t>
  </si>
  <si>
    <t>VIOLET/BLACK STRIPE</t>
  </si>
  <si>
    <t>VKS</t>
  </si>
  <si>
    <t>GREEN WITH BLUE △</t>
  </si>
  <si>
    <t>GBT</t>
  </si>
  <si>
    <t>GREEN WITH WHITE ○</t>
  </si>
  <si>
    <t>GWD</t>
  </si>
  <si>
    <t>YELLOW DYEING CONE</t>
  </si>
  <si>
    <t>YDC</t>
  </si>
  <si>
    <t>BROWN DYEING CONE</t>
  </si>
  <si>
    <t>NDC</t>
  </si>
  <si>
    <t xml:space="preserve">ORANGE DYEING CONE </t>
  </si>
  <si>
    <t>ODC</t>
  </si>
  <si>
    <t>BLUE DYEING CONE</t>
  </si>
  <si>
    <t>BDC</t>
  </si>
  <si>
    <t>紫白條紋</t>
  </si>
  <si>
    <t>紫黑條紋</t>
  </si>
  <si>
    <t>黃膠管</t>
  </si>
  <si>
    <t>棕膠管</t>
  </si>
  <si>
    <t>橘膠管</t>
  </si>
  <si>
    <t>藍膠管</t>
  </si>
  <si>
    <t>黃綠藍雙色</t>
  </si>
  <si>
    <t>黃綠紫雙色</t>
  </si>
  <si>
    <t>黃綠桔雙色</t>
  </si>
  <si>
    <t>黃綠棕雙色</t>
  </si>
  <si>
    <t>紫綠雙色</t>
  </si>
  <si>
    <t>藍桔雙色</t>
  </si>
  <si>
    <t>棕紅雙色</t>
  </si>
  <si>
    <t>桔黃雙色</t>
  </si>
  <si>
    <t>黃棕雙色</t>
  </si>
  <si>
    <t>紫棕雙色</t>
  </si>
  <si>
    <t>獎懲表</t>
    <phoneticPr fontId="5" type="noConversion"/>
  </si>
  <si>
    <t>獎懲表+警告函</t>
    <phoneticPr fontId="5" type="noConversion"/>
  </si>
  <si>
    <t>生產狀況</t>
    <phoneticPr fontId="5" type="noConversion"/>
  </si>
  <si>
    <t>其他</t>
    <phoneticPr fontId="5" type="noConversion"/>
  </si>
  <si>
    <t>包裝狀況</t>
    <phoneticPr fontId="5" type="noConversion"/>
  </si>
  <si>
    <t>設備故障檢修</t>
    <phoneticPr fontId="5" type="noConversion"/>
  </si>
  <si>
    <t>支援生頭</t>
    <phoneticPr fontId="5" type="noConversion"/>
  </si>
  <si>
    <t>交代事項</t>
    <phoneticPr fontId="5" type="noConversion"/>
  </si>
  <si>
    <t>早班值車員</t>
  </si>
  <si>
    <t>夜班值車員</t>
  </si>
  <si>
    <t>平均車速</t>
  </si>
  <si>
    <t>單位產量</t>
  </si>
  <si>
    <t>倒筒機記錄</t>
  </si>
  <si>
    <t>有設公式勿KEY</t>
  </si>
  <si>
    <t>生產錠數</t>
  </si>
  <si>
    <t>理論產量</t>
  </si>
  <si>
    <t>實際產量</t>
  </si>
  <si>
    <t>效率</t>
  </si>
  <si>
    <t>說明</t>
  </si>
  <si>
    <t>Ｆ０１</t>
  </si>
  <si>
    <t>Ｆ０２</t>
  </si>
  <si>
    <t>趙聖潔</t>
    <phoneticPr fontId="5" type="noConversion"/>
  </si>
  <si>
    <t>類別</t>
  </si>
  <si>
    <t>跳車</t>
  </si>
  <si>
    <t>B78061</t>
    <phoneticPr fontId="5" type="noConversion"/>
  </si>
  <si>
    <t>黎俊宇</t>
    <phoneticPr fontId="5" type="noConversion"/>
  </si>
  <si>
    <t>106/12/4</t>
    <phoneticPr fontId="5" type="noConversion"/>
  </si>
  <si>
    <t>魏宏賓</t>
    <phoneticPr fontId="5" type="noConversion"/>
  </si>
  <si>
    <t>序號</t>
    <phoneticPr fontId="5" type="noConversion"/>
  </si>
  <si>
    <t>記錄人</t>
    <phoneticPr fontId="5" type="noConversion"/>
  </si>
  <si>
    <t>發生原因</t>
    <phoneticPr fontId="5" type="noConversion"/>
  </si>
  <si>
    <t>獎懲</t>
    <phoneticPr fontId="5" type="noConversion"/>
  </si>
  <si>
    <t>處理方式</t>
    <phoneticPr fontId="5" type="noConversion"/>
  </si>
  <si>
    <t>範例</t>
    <phoneticPr fontId="5" type="noConversion"/>
  </si>
  <si>
    <t>例1</t>
    <phoneticPr fontId="5" type="noConversion"/>
  </si>
  <si>
    <t>例2</t>
    <phoneticPr fontId="5" type="noConversion"/>
  </si>
  <si>
    <t>列標籤</t>
  </si>
  <si>
    <t>B78135</t>
    <phoneticPr fontId="5" type="noConversion"/>
  </si>
  <si>
    <t>陳明雄</t>
    <phoneticPr fontId="5" type="noConversion"/>
  </si>
  <si>
    <t>未到，曠職</t>
    <phoneticPr fontId="5" type="noConversion"/>
  </si>
  <si>
    <t>獎懲表+警告函</t>
    <phoneticPr fontId="5" type="noConversion"/>
  </si>
  <si>
    <t>B78173</t>
    <phoneticPr fontId="5" type="noConversion"/>
  </si>
  <si>
    <t>WILSON</t>
    <phoneticPr fontId="5" type="noConversion"/>
  </si>
  <si>
    <t>B78265</t>
    <phoneticPr fontId="5" type="noConversion"/>
  </si>
  <si>
    <t>JEM</t>
    <phoneticPr fontId="5" type="noConversion"/>
  </si>
  <si>
    <t>B78160</t>
    <phoneticPr fontId="5" type="noConversion"/>
  </si>
  <si>
    <t>JD</t>
    <phoneticPr fontId="5" type="noConversion"/>
  </si>
  <si>
    <t>夜班</t>
    <phoneticPr fontId="5" type="noConversion"/>
  </si>
  <si>
    <t>B78158</t>
    <phoneticPr fontId="5" type="noConversion"/>
  </si>
  <si>
    <t>陳文新</t>
    <phoneticPr fontId="5" type="noConversion"/>
  </si>
  <si>
    <t>B78164</t>
    <phoneticPr fontId="5" type="noConversion"/>
  </si>
  <si>
    <t>NOEL</t>
    <phoneticPr fontId="5" type="noConversion"/>
  </si>
  <si>
    <t>未到，附證明</t>
    <phoneticPr fontId="5" type="noConversion"/>
  </si>
  <si>
    <t>獎懲表</t>
    <phoneticPr fontId="5" type="noConversion"/>
  </si>
  <si>
    <t>倒筒</t>
    <phoneticPr fontId="5" type="noConversion"/>
  </si>
  <si>
    <t>107/03/10</t>
    <phoneticPr fontId="5" type="noConversion"/>
  </si>
  <si>
    <t>林文信</t>
    <phoneticPr fontId="5" type="noConversion"/>
  </si>
  <si>
    <t xml:space="preserve">B78153 </t>
    <phoneticPr fontId="5" type="noConversion"/>
  </si>
  <si>
    <t>武成海</t>
    <phoneticPr fontId="5" type="noConversion"/>
  </si>
  <si>
    <t>未到，附證明</t>
    <phoneticPr fontId="5" type="noConversion"/>
  </si>
  <si>
    <t>獎懲表</t>
    <phoneticPr fontId="5" type="noConversion"/>
  </si>
  <si>
    <t>107/03/16</t>
    <phoneticPr fontId="5" type="noConversion"/>
  </si>
  <si>
    <t>賴文壽</t>
    <phoneticPr fontId="5" type="noConversion"/>
  </si>
  <si>
    <t>B78265</t>
    <phoneticPr fontId="5" type="noConversion"/>
  </si>
  <si>
    <t>JEM</t>
    <phoneticPr fontId="5" type="noConversion"/>
  </si>
  <si>
    <t>工作未達標準(-6↑)</t>
    <phoneticPr fontId="5" type="noConversion"/>
  </si>
  <si>
    <t>警告函</t>
    <phoneticPr fontId="5" type="noConversion"/>
  </si>
  <si>
    <t>B78243</t>
    <phoneticPr fontId="5" type="noConversion"/>
  </si>
  <si>
    <t>BUMS</t>
    <phoneticPr fontId="5" type="noConversion"/>
  </si>
  <si>
    <t>B78270</t>
    <phoneticPr fontId="5" type="noConversion"/>
  </si>
  <si>
    <t>MICKO</t>
    <phoneticPr fontId="5" type="noConversion"/>
  </si>
  <si>
    <t>B78233</t>
    <phoneticPr fontId="5" type="noConversion"/>
  </si>
  <si>
    <t>CHRIS</t>
    <phoneticPr fontId="5" type="noConversion"/>
  </si>
  <si>
    <t>B78222</t>
    <phoneticPr fontId="5" type="noConversion"/>
  </si>
  <si>
    <t>JAZ</t>
    <phoneticPr fontId="5" type="noConversion"/>
  </si>
  <si>
    <t>B78188</t>
    <phoneticPr fontId="5" type="noConversion"/>
  </si>
  <si>
    <t>BOYONG</t>
    <phoneticPr fontId="5" type="noConversion"/>
  </si>
  <si>
    <t>107/03/24</t>
    <phoneticPr fontId="5" type="noConversion"/>
  </si>
  <si>
    <t>魏宏賓</t>
    <phoneticPr fontId="5" type="noConversion"/>
  </si>
  <si>
    <t>B78195</t>
    <phoneticPr fontId="5" type="noConversion"/>
  </si>
  <si>
    <t>RAYNALDO</t>
    <phoneticPr fontId="5" type="noConversion"/>
  </si>
  <si>
    <t>未到，曠職</t>
    <phoneticPr fontId="5" type="noConversion"/>
  </si>
  <si>
    <t>獎懲表+警告函</t>
    <phoneticPr fontId="5" type="noConversion"/>
  </si>
  <si>
    <t>107/03/25</t>
    <phoneticPr fontId="5" type="noConversion"/>
  </si>
  <si>
    <t>B78150</t>
    <phoneticPr fontId="5" type="noConversion"/>
  </si>
  <si>
    <t>武文安</t>
    <phoneticPr fontId="5" type="noConversion"/>
  </si>
  <si>
    <t>未到</t>
    <phoneticPr fontId="5" type="noConversion"/>
  </si>
  <si>
    <t>夜班</t>
    <phoneticPr fontId="5" type="noConversion"/>
  </si>
  <si>
    <t>B78248</t>
    <phoneticPr fontId="5" type="noConversion"/>
  </si>
  <si>
    <t>ARJAY</t>
    <phoneticPr fontId="5" type="noConversion"/>
  </si>
  <si>
    <t>B78157</t>
    <phoneticPr fontId="5" type="noConversion"/>
  </si>
  <si>
    <t>裴光榮</t>
    <phoneticPr fontId="5" type="noConversion"/>
  </si>
  <si>
    <t>107/04/01</t>
    <phoneticPr fontId="5" type="noConversion"/>
  </si>
  <si>
    <t>B78156</t>
    <phoneticPr fontId="5" type="noConversion"/>
  </si>
  <si>
    <t>煌柯</t>
    <phoneticPr fontId="5" type="noConversion"/>
  </si>
  <si>
    <t>107/04/02</t>
    <phoneticPr fontId="5" type="noConversion"/>
  </si>
  <si>
    <t>中班</t>
    <phoneticPr fontId="5" type="noConversion"/>
  </si>
  <si>
    <t>違反工作SOP/SOC</t>
    <phoneticPr fontId="5" type="noConversion"/>
  </si>
  <si>
    <t>B78242</t>
    <phoneticPr fontId="5" type="noConversion"/>
  </si>
  <si>
    <t>J J</t>
    <phoneticPr fontId="5" type="noConversion"/>
  </si>
  <si>
    <t>早班</t>
    <phoneticPr fontId="5" type="noConversion"/>
  </si>
  <si>
    <t>107/04/12</t>
    <phoneticPr fontId="5" type="noConversion"/>
  </si>
  <si>
    <t>107/04/13</t>
    <phoneticPr fontId="5" type="noConversion"/>
  </si>
  <si>
    <t>107/04/15</t>
    <phoneticPr fontId="5" type="noConversion"/>
  </si>
  <si>
    <t>機台後方使用手機</t>
    <phoneticPr fontId="5" type="noConversion"/>
  </si>
  <si>
    <t>B78275</t>
    <phoneticPr fontId="5" type="noConversion"/>
  </si>
  <si>
    <t>ONAD</t>
    <phoneticPr fontId="5" type="noConversion"/>
  </si>
  <si>
    <t>未到，曠職</t>
    <phoneticPr fontId="5" type="noConversion"/>
  </si>
  <si>
    <t>獎懲表+警告函</t>
    <phoneticPr fontId="5" type="noConversion"/>
  </si>
  <si>
    <t>B78160</t>
    <phoneticPr fontId="5" type="noConversion"/>
  </si>
  <si>
    <t>JD</t>
    <phoneticPr fontId="5" type="noConversion"/>
  </si>
  <si>
    <t>107/05/06</t>
    <phoneticPr fontId="5" type="noConversion"/>
  </si>
  <si>
    <t>賴文壽</t>
    <phoneticPr fontId="5" type="noConversion"/>
  </si>
  <si>
    <t>B78265</t>
    <phoneticPr fontId="5" type="noConversion"/>
  </si>
  <si>
    <t>JEM</t>
    <phoneticPr fontId="5" type="noConversion"/>
  </si>
  <si>
    <t>工作未達標準(-6↑)</t>
    <phoneticPr fontId="5" type="noConversion"/>
  </si>
  <si>
    <t>警告函</t>
    <phoneticPr fontId="5" type="noConversion"/>
  </si>
  <si>
    <t>B78222</t>
    <phoneticPr fontId="5" type="noConversion"/>
  </si>
  <si>
    <t>JAZ</t>
    <phoneticPr fontId="5" type="noConversion"/>
  </si>
  <si>
    <t>B78221</t>
    <phoneticPr fontId="5" type="noConversion"/>
  </si>
  <si>
    <t>EDWARD</t>
    <phoneticPr fontId="5" type="noConversion"/>
  </si>
  <si>
    <t>工作未達標準(-6↑)</t>
    <phoneticPr fontId="5" type="noConversion"/>
  </si>
  <si>
    <t>警告函</t>
    <phoneticPr fontId="5" type="noConversion"/>
  </si>
  <si>
    <t>107/05/16</t>
    <phoneticPr fontId="5" type="noConversion"/>
  </si>
  <si>
    <t>賴文壽</t>
    <phoneticPr fontId="5" type="noConversion"/>
  </si>
  <si>
    <t>B78298</t>
    <phoneticPr fontId="5" type="noConversion"/>
  </si>
  <si>
    <t>VINO</t>
    <phoneticPr fontId="5" type="noConversion"/>
  </si>
  <si>
    <t>學習未達標準(-6↑)</t>
    <phoneticPr fontId="5" type="noConversion"/>
  </si>
  <si>
    <t>魏宏賓</t>
    <phoneticPr fontId="5" type="noConversion"/>
  </si>
  <si>
    <t>B78195</t>
    <phoneticPr fontId="5" type="noConversion"/>
  </si>
  <si>
    <t>RAYNALDO</t>
    <phoneticPr fontId="5" type="noConversion"/>
  </si>
  <si>
    <t>機台</t>
    <phoneticPr fontId="5" type="noConversion"/>
  </si>
  <si>
    <t>米長</t>
  </si>
  <si>
    <t>早班落紗顆數</t>
    <phoneticPr fontId="5" type="noConversion"/>
  </si>
  <si>
    <t>早班生產時數</t>
    <phoneticPr fontId="5" type="noConversion"/>
  </si>
  <si>
    <t>夜班落紗顆數</t>
    <phoneticPr fontId="5" type="noConversion"/>
  </si>
  <si>
    <t>夜班生產時數</t>
    <phoneticPr fontId="5" type="noConversion"/>
  </si>
  <si>
    <t>預估人力(早)</t>
    <phoneticPr fontId="5" type="noConversion"/>
  </si>
  <si>
    <t>預估人力(夜)</t>
    <phoneticPr fontId="5" type="noConversion"/>
  </si>
  <si>
    <t>效率計算公式</t>
    <phoneticPr fontId="5" type="noConversion"/>
  </si>
  <si>
    <t>F02小計</t>
    <phoneticPr fontId="5" type="noConversion"/>
  </si>
  <si>
    <t>F01</t>
    <phoneticPr fontId="5" type="noConversion"/>
  </si>
  <si>
    <t>F02</t>
    <phoneticPr fontId="5" type="noConversion"/>
  </si>
  <si>
    <t>合計</t>
    <phoneticPr fontId="5" type="noConversion"/>
  </si>
  <si>
    <t>F01小計</t>
    <phoneticPr fontId="5" type="noConversion"/>
  </si>
  <si>
    <t>(米長/平均車速)*生產錠數=理論產量
(實際產量/理論產量)/(實際生產時間/理論生產時間)=效率</t>
    <phoneticPr fontId="5" type="noConversion"/>
  </si>
  <si>
    <t>APRIL</t>
  </si>
  <si>
    <t>平均車速</t>
    <phoneticPr fontId="5" type="noConversion"/>
  </si>
  <si>
    <t>加總 - 實際產量</t>
  </si>
  <si>
    <t>FADIS</t>
    <phoneticPr fontId="5" type="noConversion"/>
  </si>
  <si>
    <t>107/8/4</t>
    <phoneticPr fontId="5" type="noConversion"/>
  </si>
  <si>
    <t>林文信</t>
    <phoneticPr fontId="5" type="noConversion"/>
  </si>
  <si>
    <t>B78267</t>
    <phoneticPr fontId="5" type="noConversion"/>
  </si>
  <si>
    <t>JR</t>
    <phoneticPr fontId="5" type="noConversion"/>
  </si>
  <si>
    <t>未到，曠職</t>
    <phoneticPr fontId="5" type="noConversion"/>
  </si>
  <si>
    <t>獎懲表+警告函</t>
    <phoneticPr fontId="5" type="noConversion"/>
  </si>
  <si>
    <t>夜班</t>
    <phoneticPr fontId="5" type="noConversion"/>
  </si>
  <si>
    <t>B78268</t>
    <phoneticPr fontId="5" type="noConversion"/>
  </si>
  <si>
    <t>RY</t>
    <phoneticPr fontId="5" type="noConversion"/>
  </si>
  <si>
    <t>107/08/13</t>
    <phoneticPr fontId="5" type="noConversion"/>
  </si>
  <si>
    <t>賴文壽</t>
    <phoneticPr fontId="5" type="noConversion"/>
  </si>
  <si>
    <t>B78222</t>
    <phoneticPr fontId="5" type="noConversion"/>
  </si>
  <si>
    <t>JAYSON</t>
    <phoneticPr fontId="5" type="noConversion"/>
  </si>
  <si>
    <t>工作未達標準(-6↑)</t>
    <phoneticPr fontId="5" type="noConversion"/>
  </si>
  <si>
    <t>警告函</t>
    <phoneticPr fontId="5" type="noConversion"/>
  </si>
  <si>
    <t>賴文壽</t>
    <phoneticPr fontId="5" type="noConversion"/>
  </si>
  <si>
    <t>B78173</t>
    <phoneticPr fontId="5" type="noConversion"/>
  </si>
  <si>
    <t>WILSON</t>
    <phoneticPr fontId="5" type="noConversion"/>
  </si>
  <si>
    <t>T01拉桿未推至頂端</t>
    <phoneticPr fontId="5" type="noConversion"/>
  </si>
  <si>
    <t>B78233</t>
    <phoneticPr fontId="5" type="noConversion"/>
  </si>
  <si>
    <t>CHRIS</t>
    <phoneticPr fontId="5" type="noConversion"/>
  </si>
  <si>
    <t>8月絲道成績不佳</t>
    <phoneticPr fontId="5" type="noConversion"/>
  </si>
  <si>
    <t>白底綠心</t>
  </si>
  <si>
    <t>賴文壽</t>
    <phoneticPr fontId="5" type="noConversion"/>
  </si>
  <si>
    <t>B78315</t>
    <phoneticPr fontId="5" type="noConversion"/>
  </si>
  <si>
    <t>ELENO</t>
    <phoneticPr fontId="5" type="noConversion"/>
  </si>
  <si>
    <t>學習未達標準</t>
    <phoneticPr fontId="5" type="noConversion"/>
  </si>
  <si>
    <t>警告函</t>
    <phoneticPr fontId="5" type="noConversion"/>
  </si>
  <si>
    <t>B78175</t>
    <phoneticPr fontId="5" type="noConversion"/>
  </si>
  <si>
    <t>MHOY</t>
    <phoneticPr fontId="5" type="noConversion"/>
  </si>
  <si>
    <t>未到，曠職</t>
    <phoneticPr fontId="5" type="noConversion"/>
  </si>
  <si>
    <t>獎懲表+警告函</t>
    <phoneticPr fontId="5" type="noConversion"/>
  </si>
  <si>
    <t>1</t>
    <phoneticPr fontId="5" type="noConversion"/>
  </si>
  <si>
    <t>Side</t>
    <phoneticPr fontId="5" type="noConversion"/>
  </si>
  <si>
    <t>F01</t>
    <phoneticPr fontId="5" type="noConversion"/>
  </si>
  <si>
    <t>F01小計</t>
    <phoneticPr fontId="5" type="noConversion"/>
  </si>
  <si>
    <t>F02</t>
    <phoneticPr fontId="5" type="noConversion"/>
  </si>
  <si>
    <t>白綠直條</t>
  </si>
  <si>
    <t>玉萍</t>
  </si>
  <si>
    <t>魏宏賓</t>
    <phoneticPr fontId="5" type="noConversion"/>
  </si>
  <si>
    <t>B78188</t>
    <phoneticPr fontId="5" type="noConversion"/>
  </si>
  <si>
    <t>BOYONG</t>
    <phoneticPr fontId="5" type="noConversion"/>
  </si>
  <si>
    <t>未到，曠職</t>
    <phoneticPr fontId="5" type="noConversion"/>
  </si>
  <si>
    <t>獎懲表</t>
    <phoneticPr fontId="5" type="noConversion"/>
  </si>
  <si>
    <t>108/1/20</t>
    <phoneticPr fontId="5" type="noConversion"/>
  </si>
  <si>
    <t>白紫大三角</t>
  </si>
  <si>
    <t>白黑星星</t>
  </si>
  <si>
    <t>白黑大三角</t>
  </si>
  <si>
    <t>白底黑星</t>
  </si>
  <si>
    <t>DTY紙管</t>
  </si>
  <si>
    <t>白紅星星</t>
  </si>
  <si>
    <t>紅黃雙色</t>
  </si>
  <si>
    <t>MACKY</t>
    <phoneticPr fontId="5" type="noConversion"/>
  </si>
  <si>
    <t>ERDON</t>
    <phoneticPr fontId="5" type="noConversion"/>
  </si>
  <si>
    <t>JAYSON</t>
    <phoneticPr fontId="5" type="noConversion"/>
  </si>
  <si>
    <t>MHOY</t>
    <phoneticPr fontId="5" type="noConversion"/>
  </si>
  <si>
    <t>VINO</t>
    <phoneticPr fontId="5" type="noConversion"/>
  </si>
  <si>
    <t>ERICKSON</t>
    <phoneticPr fontId="5" type="noConversion"/>
  </si>
  <si>
    <t>PEREZ</t>
    <phoneticPr fontId="5" type="noConversion"/>
  </si>
  <si>
    <t>JHO</t>
    <phoneticPr fontId="5" type="noConversion"/>
  </si>
  <si>
    <t>值車員A</t>
  </si>
  <si>
    <t>值車員J</t>
  </si>
  <si>
    <t>值車員M+S</t>
  </si>
  <si>
    <t>包裝員</t>
  </si>
  <si>
    <t>外觀</t>
  </si>
  <si>
    <t>編織</t>
  </si>
  <si>
    <t>鍾茂莉</t>
  </si>
  <si>
    <t>王派庭</t>
  </si>
  <si>
    <t>范少玉</t>
  </si>
  <si>
    <t>張郁旋</t>
  </si>
  <si>
    <t>何梅君</t>
  </si>
  <si>
    <t>陳瑞貞</t>
  </si>
  <si>
    <t>N/A</t>
  </si>
  <si>
    <t>ERICKSON</t>
  </si>
  <si>
    <t>WILSON</t>
  </si>
  <si>
    <t>EDISON</t>
  </si>
  <si>
    <t>DENNIS</t>
  </si>
  <si>
    <t>DENDEN</t>
  </si>
  <si>
    <t>LLOYD</t>
  </si>
  <si>
    <t>ERWIN</t>
  </si>
  <si>
    <t>FRANCIS</t>
  </si>
  <si>
    <t>RHUM</t>
  </si>
  <si>
    <t>IKONG</t>
  </si>
  <si>
    <t>BOY</t>
  </si>
  <si>
    <t>JUNJUN</t>
  </si>
  <si>
    <t>JAY</t>
  </si>
  <si>
    <t>JERBY</t>
  </si>
  <si>
    <t>JONA</t>
  </si>
  <si>
    <t>MELVIN</t>
  </si>
  <si>
    <t>NALD</t>
  </si>
  <si>
    <t>BUNSO</t>
  </si>
  <si>
    <t>EMMER</t>
  </si>
  <si>
    <t>EDLAR</t>
  </si>
  <si>
    <t>JONH</t>
  </si>
  <si>
    <t>JEROME</t>
  </si>
  <si>
    <t>JOHNDEL</t>
  </si>
  <si>
    <t>MARLO</t>
  </si>
  <si>
    <t>DONG</t>
  </si>
  <si>
    <t>ALFRED</t>
  </si>
  <si>
    <t>G.M</t>
  </si>
  <si>
    <t>WELL</t>
  </si>
  <si>
    <t>ALVIN</t>
  </si>
  <si>
    <t>NASH</t>
  </si>
  <si>
    <t>OSCAR</t>
  </si>
  <si>
    <t>KC</t>
  </si>
  <si>
    <t>工程師</t>
  </si>
  <si>
    <t>交代類別</t>
    <phoneticPr fontId="5" type="noConversion"/>
  </si>
  <si>
    <t>機台故障類別</t>
  </si>
  <si>
    <t>工安</t>
  </si>
  <si>
    <t>跳機</t>
  </si>
  <si>
    <t>５Ｓ</t>
  </si>
  <si>
    <t>無法啟動</t>
  </si>
  <si>
    <t>生產</t>
  </si>
  <si>
    <t>包裝</t>
  </si>
  <si>
    <t>管理</t>
  </si>
  <si>
    <t>108/12/03</t>
    <phoneticPr fontId="5" type="noConversion"/>
  </si>
  <si>
    <t>賴文壽</t>
  </si>
  <si>
    <t>B78334</t>
    <phoneticPr fontId="5" type="noConversion"/>
  </si>
  <si>
    <t>PEREZ</t>
    <phoneticPr fontId="5" type="noConversion"/>
  </si>
  <si>
    <t>A18 上紗表滑50%</t>
    <phoneticPr fontId="5" type="noConversion"/>
  </si>
  <si>
    <t>申誡、少獎，再犯警告函</t>
    <phoneticPr fontId="5" type="noConversion"/>
  </si>
  <si>
    <t>108/12/06</t>
    <phoneticPr fontId="5" type="noConversion"/>
  </si>
  <si>
    <t>B78338</t>
    <phoneticPr fontId="5" type="noConversion"/>
  </si>
  <si>
    <t>ALLAN</t>
    <phoneticPr fontId="5" type="noConversion"/>
  </si>
  <si>
    <t>上紗環境維持不良</t>
    <phoneticPr fontId="5" type="noConversion"/>
  </si>
  <si>
    <t>初犯</t>
    <phoneticPr fontId="5" type="noConversion"/>
  </si>
  <si>
    <t>主管評比最後1名</t>
    <phoneticPr fontId="5" type="noConversion"/>
  </si>
  <si>
    <t>申誡、警告函</t>
    <phoneticPr fontId="5" type="noConversion"/>
  </si>
  <si>
    <t>擬調回上紗</t>
    <phoneticPr fontId="5" type="noConversion"/>
  </si>
  <si>
    <t>108/12/26</t>
    <phoneticPr fontId="5" type="noConversion"/>
  </si>
  <si>
    <t>B78319</t>
    <phoneticPr fontId="5" type="noConversion"/>
  </si>
  <si>
    <t>RHUM</t>
    <phoneticPr fontId="5" type="noConversion"/>
  </si>
  <si>
    <t>未依規定請假</t>
    <phoneticPr fontId="5" type="noConversion"/>
  </si>
  <si>
    <t>申誡、少發獎金500元</t>
    <phoneticPr fontId="5" type="noConversion"/>
  </si>
  <si>
    <t>108/12/27</t>
    <phoneticPr fontId="5" type="noConversion"/>
  </si>
  <si>
    <t>B78357</t>
    <phoneticPr fontId="5" type="noConversion"/>
  </si>
  <si>
    <t>NOY</t>
    <phoneticPr fontId="5" type="noConversion"/>
  </si>
  <si>
    <t>新人上紗測驗逾期未過</t>
    <phoneticPr fontId="5" type="noConversion"/>
  </si>
  <si>
    <t>限期01/15前改善</t>
    <phoneticPr fontId="5" type="noConversion"/>
  </si>
  <si>
    <t>B78323</t>
    <phoneticPr fontId="5" type="noConversion"/>
  </si>
  <si>
    <t>JONA</t>
    <phoneticPr fontId="5" type="noConversion"/>
  </si>
  <si>
    <t>曠職</t>
  </si>
  <si>
    <t>B78320</t>
    <phoneticPr fontId="5" type="noConversion"/>
  </si>
  <si>
    <t>EJHAY</t>
    <phoneticPr fontId="5" type="noConversion"/>
  </si>
  <si>
    <t>109/1/1</t>
    <phoneticPr fontId="5" type="noConversion"/>
  </si>
  <si>
    <t>早班</t>
    <phoneticPr fontId="5" type="noConversion"/>
  </si>
  <si>
    <t>謝宗佑</t>
    <phoneticPr fontId="5" type="noConversion"/>
  </si>
  <si>
    <t>B78322</t>
    <phoneticPr fontId="5" type="noConversion"/>
  </si>
  <si>
    <t>NOLIE</t>
    <phoneticPr fontId="5" type="noConversion"/>
  </si>
  <si>
    <t>曠職</t>
    <phoneticPr fontId="5" type="noConversion"/>
  </si>
  <si>
    <t>B78356</t>
    <phoneticPr fontId="5" type="noConversion"/>
  </si>
  <si>
    <t>JEL</t>
    <phoneticPr fontId="5" type="noConversion"/>
  </si>
  <si>
    <t>限期01/20前改善</t>
    <phoneticPr fontId="5" type="noConversion"/>
  </si>
  <si>
    <t>109/1/18</t>
    <phoneticPr fontId="5" type="noConversion"/>
  </si>
  <si>
    <t>B78332</t>
    <phoneticPr fontId="5" type="noConversion"/>
  </si>
  <si>
    <t>MACKY</t>
    <phoneticPr fontId="5" type="noConversion"/>
  </si>
  <si>
    <t>109/02/03</t>
    <phoneticPr fontId="5" type="noConversion"/>
  </si>
  <si>
    <t>中班</t>
    <phoneticPr fontId="5" type="noConversion"/>
  </si>
  <si>
    <t>魏光俊</t>
    <phoneticPr fontId="5" type="noConversion"/>
  </si>
  <si>
    <t>B78290</t>
    <phoneticPr fontId="5" type="noConversion"/>
  </si>
  <si>
    <t>JONH</t>
    <phoneticPr fontId="5" type="noConversion"/>
  </si>
  <si>
    <t>未到</t>
    <phoneticPr fontId="5" type="noConversion"/>
  </si>
  <si>
    <t>109/02/04</t>
  </si>
  <si>
    <t>B78297</t>
    <phoneticPr fontId="5" type="noConversion"/>
  </si>
  <si>
    <t>ROLDAN</t>
    <phoneticPr fontId="5" type="noConversion"/>
  </si>
  <si>
    <t>考勤</t>
  </si>
  <si>
    <t>109/02/07</t>
  </si>
  <si>
    <t>B78321</t>
  </si>
  <si>
    <t>B78315</t>
  </si>
  <si>
    <t>ELENO</t>
  </si>
  <si>
    <t>遲到(20-22)</t>
  </si>
  <si>
    <t>109/2/9</t>
  </si>
  <si>
    <t>魏光俊</t>
  </si>
  <si>
    <t>B78346</t>
  </si>
  <si>
    <t>WALTER</t>
  </si>
  <si>
    <t>缺勤</t>
  </si>
  <si>
    <t>B78300</t>
  </si>
  <si>
    <t>GRANT</t>
  </si>
  <si>
    <t>109/2/13</t>
  </si>
  <si>
    <t>謝宗佑</t>
  </si>
  <si>
    <t>B78293</t>
  </si>
  <si>
    <t>109/2/14</t>
  </si>
  <si>
    <t>B78272</t>
  </si>
  <si>
    <t>MANNY</t>
  </si>
  <si>
    <t>109/2/23</t>
  </si>
  <si>
    <t>劉政賢</t>
  </si>
  <si>
    <t>B78231</t>
  </si>
  <si>
    <t>度假未回</t>
  </si>
  <si>
    <t>109/02/24</t>
  </si>
  <si>
    <t>劉銘浩</t>
  </si>
  <si>
    <t>109/02/25</t>
  </si>
  <si>
    <t>B78316</t>
  </si>
  <si>
    <t>遲到(20-21)</t>
  </si>
  <si>
    <t>109/3/7</t>
    <phoneticPr fontId="5" type="noConversion"/>
  </si>
  <si>
    <t>早班</t>
    <phoneticPr fontId="5" type="noConversion"/>
  </si>
  <si>
    <t>劉政賢</t>
    <phoneticPr fontId="5" type="noConversion"/>
  </si>
  <si>
    <t>B78353</t>
    <phoneticPr fontId="5" type="noConversion"/>
  </si>
  <si>
    <t>MARK</t>
    <phoneticPr fontId="5" type="noConversion"/>
  </si>
  <si>
    <t>缺勤</t>
    <phoneticPr fontId="5" type="noConversion"/>
  </si>
  <si>
    <t>109/3/20</t>
    <phoneticPr fontId="5" type="noConversion"/>
  </si>
  <si>
    <t>夜班</t>
    <phoneticPr fontId="5" type="noConversion"/>
  </si>
  <si>
    <t>B78316</t>
    <phoneticPr fontId="5" type="noConversion"/>
  </si>
  <si>
    <t>EDLAR</t>
    <phoneticPr fontId="5" type="noConversion"/>
  </si>
  <si>
    <t>B78330</t>
    <phoneticPr fontId="5" type="noConversion"/>
  </si>
  <si>
    <t>GIE</t>
    <phoneticPr fontId="5" type="noConversion"/>
  </si>
  <si>
    <t>牙痛放回(04-08)</t>
    <phoneticPr fontId="5" type="noConversion"/>
  </si>
  <si>
    <t>周明宗</t>
    <phoneticPr fontId="5" type="noConversion"/>
  </si>
  <si>
    <t>Ａ０７</t>
    <phoneticPr fontId="5" type="noConversion"/>
  </si>
  <si>
    <t>SON</t>
  </si>
  <si>
    <t>CARLO</t>
  </si>
  <si>
    <t>CANON</t>
  </si>
  <si>
    <t>J.P</t>
  </si>
  <si>
    <t>MIGS</t>
  </si>
  <si>
    <t>(空白)</t>
  </si>
  <si>
    <t>A09</t>
  </si>
  <si>
    <t>A24</t>
  </si>
  <si>
    <t>J08</t>
  </si>
  <si>
    <t xml:space="preserve"> </t>
    <phoneticPr fontId="5" type="noConversion"/>
  </si>
  <si>
    <t>A07</t>
  </si>
  <si>
    <t>A08</t>
  </si>
  <si>
    <t>A10</t>
  </si>
  <si>
    <t>A11</t>
  </si>
  <si>
    <t>A12</t>
  </si>
  <si>
    <t>A13</t>
  </si>
  <si>
    <t>A14</t>
  </si>
  <si>
    <t>A15</t>
  </si>
  <si>
    <t>A16</t>
  </si>
  <si>
    <t>A17</t>
  </si>
  <si>
    <t>A18</t>
  </si>
  <si>
    <t>A19</t>
  </si>
  <si>
    <t>A20</t>
  </si>
  <si>
    <t>A21</t>
  </si>
  <si>
    <t>A22</t>
  </si>
  <si>
    <t>A23</t>
  </si>
  <si>
    <t>J07</t>
  </si>
  <si>
    <t>J09</t>
  </si>
  <si>
    <t>T01</t>
  </si>
  <si>
    <t>T02</t>
  </si>
  <si>
    <t>T03</t>
  </si>
  <si>
    <t>T04</t>
  </si>
  <si>
    <t>S01</t>
  </si>
  <si>
    <t>M01</t>
  </si>
  <si>
    <t>M02</t>
  </si>
  <si>
    <t>POY</t>
  </si>
  <si>
    <t>打結器</t>
  </si>
  <si>
    <t>壓力</t>
  </si>
  <si>
    <t>高低壓</t>
  </si>
  <si>
    <t>紙管</t>
  </si>
  <si>
    <t>綠藍雙色</t>
  </si>
  <si>
    <t>Ｆ０１</t>
    <phoneticPr fontId="5" type="noConversion"/>
  </si>
  <si>
    <t>Ｆ０２</t>
    <phoneticPr fontId="5" type="noConversion"/>
  </si>
  <si>
    <t>膠膜</t>
    <phoneticPr fontId="5" type="noConversion"/>
  </si>
  <si>
    <t>膠膜</t>
    <phoneticPr fontId="5" type="noConversion"/>
  </si>
  <si>
    <t>NA</t>
  </si>
  <si>
    <t>MACKY</t>
  </si>
  <si>
    <t>KIM</t>
  </si>
  <si>
    <t>ALLAN 病(0800-2000</t>
  </si>
  <si>
    <t>RHUM 00-08放回</t>
  </si>
  <si>
    <t>JAIME 16-20放回 ；RHUM 20-24放回</t>
  </si>
  <si>
    <t>莊添相 16-18特休 ARIES 20-21 遲到</t>
  </si>
  <si>
    <t>JHO 16-20放回</t>
  </si>
  <si>
    <t>KENT 16-20放回；JEROME 16-20放回；ERICKSON 20-24未刷卡(卡片壞掉)</t>
  </si>
  <si>
    <t>IAN  16-20放回</t>
  </si>
  <si>
    <t>EJHAY 08-16病。JHO 08-16病。PEREZ 08-10遲到</t>
  </si>
  <si>
    <t>EJHAY 16-20病</t>
  </si>
  <si>
    <t>EJHAY 08-16病</t>
  </si>
  <si>
    <t>WILSON 16-20放回</t>
  </si>
  <si>
    <t>WILSON 08-16放回</t>
  </si>
  <si>
    <t>范少玉 2000-2400 請假</t>
  </si>
  <si>
    <t>JHORDZ 缺勤 1600-2000</t>
  </si>
  <si>
    <t>JHORDZ 缺勤 0800-1600</t>
  </si>
  <si>
    <t>RON 缺勤 1600-2000</t>
  </si>
  <si>
    <t>嬌艷</t>
  </si>
  <si>
    <t>管色</t>
    <phoneticPr fontId="5" type="noConversion"/>
  </si>
  <si>
    <t>車速</t>
    <phoneticPr fontId="5" type="noConversion"/>
  </si>
  <si>
    <t>109/10/2</t>
    <phoneticPr fontId="5" type="noConversion"/>
  </si>
  <si>
    <t>中班</t>
    <phoneticPr fontId="5" type="noConversion"/>
  </si>
  <si>
    <t>魏光俊</t>
    <phoneticPr fontId="5" type="noConversion"/>
  </si>
  <si>
    <t>B</t>
    <phoneticPr fontId="5" type="noConversion"/>
  </si>
  <si>
    <t>ALVIN</t>
    <phoneticPr fontId="5" type="noConversion"/>
  </si>
  <si>
    <t>身體不適未到</t>
    <phoneticPr fontId="5" type="noConversion"/>
  </si>
  <si>
    <t>TIDOY</t>
  </si>
  <si>
    <t>BOK</t>
  </si>
  <si>
    <t>109/10/13</t>
    <phoneticPr fontId="5" type="noConversion"/>
  </si>
  <si>
    <t>B78369</t>
    <phoneticPr fontId="5" type="noConversion"/>
  </si>
  <si>
    <t>CANON</t>
    <phoneticPr fontId="5" type="noConversion"/>
  </si>
  <si>
    <t>遲到(08-13)</t>
    <phoneticPr fontId="5" type="noConversion"/>
  </si>
  <si>
    <t>109/11/20</t>
    <phoneticPr fontId="5" type="noConversion"/>
  </si>
  <si>
    <t>早班</t>
    <phoneticPr fontId="5" type="noConversion"/>
  </si>
  <si>
    <t>劉銘浩</t>
    <phoneticPr fontId="5" type="noConversion"/>
  </si>
  <si>
    <t>B78272</t>
    <phoneticPr fontId="5" type="noConversion"/>
  </si>
  <si>
    <t>B78272</t>
    <phoneticPr fontId="5" type="noConversion"/>
  </si>
  <si>
    <t>MANNY</t>
    <phoneticPr fontId="5" type="noConversion"/>
  </si>
  <si>
    <t>MANNY</t>
    <phoneticPr fontId="5" type="noConversion"/>
  </si>
  <si>
    <t>曠職</t>
    <phoneticPr fontId="5" type="noConversion"/>
  </si>
  <si>
    <t>曠職</t>
    <phoneticPr fontId="5" type="noConversion"/>
  </si>
  <si>
    <t>109/11/21</t>
    <phoneticPr fontId="5" type="noConversion"/>
  </si>
  <si>
    <t>109/11/22</t>
    <phoneticPr fontId="5" type="noConversion"/>
  </si>
  <si>
    <t>110/02/16</t>
    <phoneticPr fontId="5" type="noConversion"/>
  </si>
  <si>
    <t>早班</t>
    <phoneticPr fontId="5" type="noConversion"/>
  </si>
  <si>
    <t>劉政賢</t>
    <phoneticPr fontId="5" type="noConversion"/>
  </si>
  <si>
    <t>B78272</t>
    <phoneticPr fontId="5" type="noConversion"/>
  </si>
  <si>
    <t>MANNY</t>
    <phoneticPr fontId="5" type="noConversion"/>
  </si>
  <si>
    <t>曠職</t>
    <phoneticPr fontId="5" type="noConversion"/>
  </si>
  <si>
    <t>交代人員</t>
    <phoneticPr fontId="5" type="noConversion"/>
  </si>
  <si>
    <t>副廠長</t>
    <phoneticPr fontId="5" type="noConversion"/>
  </si>
  <si>
    <t>主任</t>
    <phoneticPr fontId="5" type="noConversion"/>
  </si>
  <si>
    <t>賴增倫</t>
    <phoneticPr fontId="5" type="noConversion"/>
  </si>
  <si>
    <t>林明輝</t>
    <phoneticPr fontId="5" type="noConversion"/>
  </si>
  <si>
    <t>李永順</t>
    <phoneticPr fontId="5" type="noConversion"/>
  </si>
  <si>
    <t>陳金松</t>
    <phoneticPr fontId="5" type="noConversion"/>
  </si>
  <si>
    <t>玉萍</t>
    <phoneticPr fontId="5" type="noConversion"/>
  </si>
  <si>
    <t>Ｓ０１</t>
  </si>
  <si>
    <t xml:space="preserve">撚二科  監視器抽查記錄表 </t>
    <phoneticPr fontId="5" type="noConversion"/>
  </si>
  <si>
    <t>日期</t>
    <phoneticPr fontId="5" type="noConversion"/>
  </si>
  <si>
    <t>班別</t>
    <phoneticPr fontId="5" type="noConversion"/>
  </si>
  <si>
    <t>時間</t>
    <phoneticPr fontId="5" type="noConversion"/>
  </si>
  <si>
    <t>異  常
狀況描述</t>
    <phoneticPr fontId="5" type="noConversion"/>
  </si>
  <si>
    <t>早班</t>
    <phoneticPr fontId="5" type="noConversion"/>
  </si>
  <si>
    <t>中班</t>
    <phoneticPr fontId="5" type="noConversion"/>
  </si>
  <si>
    <t>夜班</t>
    <phoneticPr fontId="5" type="noConversion"/>
  </si>
  <si>
    <t xml:space="preserve">  </t>
    <phoneticPr fontId="5" type="noConversion"/>
  </si>
  <si>
    <t>監視器</t>
    <phoneticPr fontId="5" type="noConversion"/>
  </si>
  <si>
    <t>缺勤、考勤異常請當班簽核&amp;處理。</t>
    <phoneticPr fontId="5" type="noConversion"/>
  </si>
  <si>
    <t>缺勤原因</t>
  </si>
  <si>
    <t>改班表</t>
  </si>
  <si>
    <t>改班表</t>
    <phoneticPr fontId="5" type="noConversion"/>
  </si>
  <si>
    <t>請假(未送假單)</t>
    <phoneticPr fontId="5" type="noConversion"/>
  </si>
  <si>
    <t>請假(已送假單)</t>
    <phoneticPr fontId="5" type="noConversion"/>
  </si>
  <si>
    <t>外勞處理方式</t>
    <phoneticPr fontId="5" type="noConversion"/>
  </si>
  <si>
    <t>未到</t>
    <phoneticPr fontId="5" type="noConversion"/>
  </si>
  <si>
    <t>未帶ID</t>
  </si>
  <si>
    <t>遲到</t>
    <phoneticPr fontId="5" type="noConversion"/>
  </si>
  <si>
    <t>特休</t>
    <phoneticPr fontId="5" type="noConversion"/>
  </si>
  <si>
    <t>放回</t>
    <phoneticPr fontId="5" type="noConversion"/>
  </si>
  <si>
    <t>病假</t>
    <phoneticPr fontId="5" type="noConversion"/>
  </si>
  <si>
    <t>代休</t>
    <phoneticPr fontId="5" type="noConversion"/>
  </si>
  <si>
    <t>事假</t>
    <phoneticPr fontId="5" type="noConversion"/>
  </si>
  <si>
    <t>其他</t>
    <phoneticPr fontId="5" type="noConversion"/>
  </si>
  <si>
    <t>未加班</t>
    <phoneticPr fontId="5" type="noConversion"/>
  </si>
  <si>
    <t>加班單_遲到/早退</t>
    <phoneticPr fontId="5" type="noConversion"/>
  </si>
  <si>
    <t>日期</t>
    <phoneticPr fontId="5" type="noConversion"/>
  </si>
  <si>
    <t>0800-1600</t>
    <phoneticPr fontId="5" type="noConversion"/>
  </si>
  <si>
    <t>缺勤原因</t>
    <phoneticPr fontId="5" type="noConversion"/>
  </si>
  <si>
    <t>處理方式</t>
    <phoneticPr fontId="5" type="noConversion"/>
  </si>
  <si>
    <t>記錄人</t>
    <phoneticPr fontId="5" type="noConversion"/>
  </si>
  <si>
    <t>1600-2400</t>
    <phoneticPr fontId="5" type="noConversion"/>
  </si>
  <si>
    <t>0000-0800</t>
    <phoneticPr fontId="5" type="noConversion"/>
  </si>
  <si>
    <t>17-20放回</t>
    <phoneticPr fontId="5" type="noConversion"/>
  </si>
  <si>
    <t>RON 缺勤 0800-2000</t>
    <phoneticPr fontId="5" type="noConversion"/>
  </si>
  <si>
    <t>NA</t>
    <phoneticPr fontId="5" type="noConversion"/>
  </si>
  <si>
    <t>甲氏香 16-20放回</t>
    <phoneticPr fontId="5" type="noConversion"/>
  </si>
  <si>
    <t>EMMER (06-08)代:張郁旋00-08特</t>
    <phoneticPr fontId="5" type="noConversion"/>
  </si>
  <si>
    <t>春操16-20放回</t>
    <phoneticPr fontId="5" type="noConversion"/>
  </si>
  <si>
    <t>張郁旋00-08特</t>
    <phoneticPr fontId="5" type="noConversion"/>
  </si>
  <si>
    <t>KENT (0800-2000)</t>
    <phoneticPr fontId="5" type="noConversion"/>
  </si>
  <si>
    <t>仲智19-20放回</t>
    <phoneticPr fontId="5" type="noConversion"/>
  </si>
  <si>
    <t>MANNY 16-20放回</t>
    <phoneticPr fontId="5" type="noConversion"/>
  </si>
  <si>
    <t>EDLAR  0600-0800代</t>
    <phoneticPr fontId="5" type="noConversion"/>
  </si>
  <si>
    <t>RHUM (09-16)身體不適放回</t>
    <phoneticPr fontId="5" type="noConversion"/>
  </si>
  <si>
    <t>RHUM 1600-2000未加班</t>
    <phoneticPr fontId="5" type="noConversion"/>
  </si>
  <si>
    <t>DENNIS 遲到2hr 1000-2000(上班)</t>
    <phoneticPr fontId="5" type="noConversion"/>
  </si>
  <si>
    <t>ALLAN 身體不適放回(0800-2000</t>
    <phoneticPr fontId="5" type="noConversion"/>
  </si>
  <si>
    <t>ALLAN 1600-2000未加班</t>
    <phoneticPr fontId="5" type="noConversion"/>
  </si>
  <si>
    <t>ERWIN 身體不適放回(0800-1600)
JHORDZ 遲到 (0800-1000)</t>
    <phoneticPr fontId="5" type="noConversion"/>
  </si>
  <si>
    <t>NOY未帶卡片</t>
    <phoneticPr fontId="5" type="noConversion"/>
  </si>
  <si>
    <t>張郁旋0000-0800 請假</t>
    <phoneticPr fontId="5" type="noConversion"/>
  </si>
  <si>
    <t>KENT (0800-2000) 病</t>
    <phoneticPr fontId="5" type="noConversion"/>
  </si>
  <si>
    <t>KENT(0800-1600) / RY(0800-1600)</t>
    <phoneticPr fontId="5" type="noConversion"/>
  </si>
  <si>
    <t>KENT(16-20) / RY(16-20)</t>
    <phoneticPr fontId="5" type="noConversion"/>
  </si>
  <si>
    <t>RHUM / EJHAY / JONA (0800-1600)</t>
    <phoneticPr fontId="5" type="noConversion"/>
  </si>
  <si>
    <t>RHUM / EJHAY / JONA (16-20)</t>
    <phoneticPr fontId="5" type="noConversion"/>
  </si>
  <si>
    <t>GIE(20-24)放回</t>
    <phoneticPr fontId="5" type="noConversion"/>
  </si>
  <si>
    <t>GIE(00-08)放回</t>
    <phoneticPr fontId="5" type="noConversion"/>
  </si>
  <si>
    <t>MHOY(00-08)病</t>
    <phoneticPr fontId="5" type="noConversion"/>
  </si>
  <si>
    <t>MHOY(20-24)病</t>
    <phoneticPr fontId="5" type="noConversion"/>
  </si>
  <si>
    <t>NOLIE(0800-1600)缺勤</t>
    <phoneticPr fontId="5" type="noConversion"/>
  </si>
  <si>
    <t>NOLIE(16-20)缺勤</t>
    <phoneticPr fontId="5" type="noConversion"/>
  </si>
  <si>
    <t>JEROME(16-20)放回</t>
    <phoneticPr fontId="5" type="noConversion"/>
  </si>
  <si>
    <t>CARLO(1200-1600)病</t>
    <phoneticPr fontId="5" type="noConversion"/>
  </si>
  <si>
    <t>VHINZ(16-20)病</t>
    <phoneticPr fontId="5" type="noConversion"/>
  </si>
  <si>
    <t>DENNIS,BERT ( 06-08)代</t>
    <phoneticPr fontId="5" type="noConversion"/>
  </si>
  <si>
    <t>APRIL、MACKY 沒帶卡</t>
    <phoneticPr fontId="5" type="noConversion"/>
  </si>
  <si>
    <t>COBAIN(00-08)曠職</t>
    <phoneticPr fontId="5" type="noConversion"/>
  </si>
  <si>
    <t>BUMS(04-08)放回</t>
    <phoneticPr fontId="5" type="noConversion"/>
  </si>
  <si>
    <t>甲氏香(1600-2000)病</t>
    <phoneticPr fontId="5" type="noConversion"/>
  </si>
  <si>
    <t>COBAIN (0800-1600) 缺勤</t>
    <phoneticPr fontId="5" type="noConversion"/>
  </si>
  <si>
    <t>MACKY(0800-1600)缺勤</t>
    <phoneticPr fontId="5" type="noConversion"/>
  </si>
  <si>
    <t>WALTER 遲到1hr 0900(上班)</t>
    <phoneticPr fontId="5" type="noConversion"/>
  </si>
  <si>
    <t>林秋麗(特)</t>
    <phoneticPr fontId="5" type="noConversion"/>
  </si>
  <si>
    <t>CARLO(16-20)放回。ALFRED 沒帶ID</t>
    <phoneticPr fontId="5" type="noConversion"/>
  </si>
  <si>
    <t>陳春操(0800-1600)--待2/4確認醫生證明</t>
    <phoneticPr fontId="5" type="noConversion"/>
  </si>
  <si>
    <t>ROLDAN,JONH病(20-24)</t>
    <phoneticPr fontId="5" type="noConversion"/>
  </si>
  <si>
    <t>ROLDAN,JONH病(00-08)</t>
    <phoneticPr fontId="5" type="noConversion"/>
  </si>
  <si>
    <t>NOY(0800-1600)病假
ROLDAN(0800-1600)病假</t>
    <phoneticPr fontId="5" type="noConversion"/>
  </si>
  <si>
    <t>NOY(1600-2000)病假
ROLDAN(1600-2000)病假</t>
    <phoneticPr fontId="5" type="noConversion"/>
  </si>
  <si>
    <t>DENNIS(2000-2400)</t>
    <phoneticPr fontId="5" type="noConversion"/>
  </si>
  <si>
    <t>DENNIS(00-08)</t>
    <phoneticPr fontId="5" type="noConversion"/>
  </si>
  <si>
    <t>MACOY(0800-1600)缺勤</t>
    <phoneticPr fontId="5" type="noConversion"/>
  </si>
  <si>
    <t>MACOY(1600-2000)缺勤</t>
    <phoneticPr fontId="5" type="noConversion"/>
  </si>
  <si>
    <t>ELENO(2000-2200)遲到</t>
    <phoneticPr fontId="5" type="noConversion"/>
  </si>
  <si>
    <t>WALTER (0800-1600)缺勤</t>
    <phoneticPr fontId="5" type="noConversion"/>
  </si>
  <si>
    <t>WALTER (1600-2000)缺勤GRANT(20-24)缺勤</t>
    <phoneticPr fontId="5" type="noConversion"/>
  </si>
  <si>
    <t>GRANT(00-08)缺勤</t>
    <phoneticPr fontId="5" type="noConversion"/>
  </si>
  <si>
    <t>陳春操 (0800-1600)缺勤</t>
    <phoneticPr fontId="5" type="noConversion"/>
  </si>
  <si>
    <t>陳春操 (1600-2000)缺勤</t>
    <phoneticPr fontId="5" type="noConversion"/>
  </si>
  <si>
    <t>WILSON (2000-2400)調班2/12</t>
    <phoneticPr fontId="5" type="noConversion"/>
  </si>
  <si>
    <t>WILSON (0000-0800)調班2/12</t>
    <phoneticPr fontId="5" type="noConversion"/>
  </si>
  <si>
    <t>EDISON(0800-1600)缺勤</t>
    <phoneticPr fontId="5" type="noConversion"/>
  </si>
  <si>
    <t>MANNY(0800-1600)缺勤</t>
    <phoneticPr fontId="5" type="noConversion"/>
  </si>
  <si>
    <t>GRANT未帶卡片</t>
    <phoneticPr fontId="5" type="noConversion"/>
  </si>
  <si>
    <t>XIAM(1600-2000)放回</t>
    <phoneticPr fontId="5" type="noConversion"/>
  </si>
  <si>
    <t>WELL(0800-1600)缺勤</t>
    <phoneticPr fontId="5" type="noConversion"/>
  </si>
  <si>
    <t>WELL(1600-2000)缺勤</t>
    <phoneticPr fontId="5" type="noConversion"/>
  </si>
  <si>
    <t>EDLAR(20-21)遲到</t>
    <phoneticPr fontId="5" type="noConversion"/>
  </si>
  <si>
    <t>ERICKSON(1000-1600)放回</t>
    <phoneticPr fontId="5" type="noConversion"/>
  </si>
  <si>
    <t>JET未加班1600-2000</t>
    <phoneticPr fontId="5" type="noConversion"/>
  </si>
  <si>
    <t>KIM.EPI-病假  JOHNDEL未帶卡片</t>
    <phoneticPr fontId="5" type="noConversion"/>
  </si>
  <si>
    <t>MARK(0800-1600)缺勤</t>
    <phoneticPr fontId="5" type="noConversion"/>
  </si>
  <si>
    <t>BERT病假 2000-2400</t>
    <phoneticPr fontId="5" type="noConversion"/>
  </si>
  <si>
    <t>陳瑞貞病假1600-2400</t>
    <phoneticPr fontId="5" type="noConversion"/>
  </si>
  <si>
    <t>范少玉(特)</t>
    <phoneticPr fontId="5" type="noConversion"/>
  </si>
  <si>
    <t>ERVS病假(0800-1600)</t>
    <phoneticPr fontId="5" type="noConversion"/>
  </si>
  <si>
    <t>EDLAR 00-08  GIE 04-08</t>
    <phoneticPr fontId="5" type="noConversion"/>
  </si>
  <si>
    <t>MHOY未帶卡</t>
    <phoneticPr fontId="5" type="noConversion"/>
  </si>
  <si>
    <t>潘月霞04-08 特 ；MHOY未帶卡</t>
    <phoneticPr fontId="5" type="noConversion"/>
  </si>
  <si>
    <t>潘月霞04-08 特</t>
    <phoneticPr fontId="5" type="noConversion"/>
  </si>
  <si>
    <t>WILSON,JERBY 16-24放回</t>
    <phoneticPr fontId="5" type="noConversion"/>
  </si>
  <si>
    <t>WILSON,JERBY 00-08放回</t>
    <phoneticPr fontId="5" type="noConversion"/>
  </si>
  <si>
    <t>KIM卡片遺失</t>
    <phoneticPr fontId="5" type="noConversion"/>
  </si>
  <si>
    <t>IKONG 1600-2000 放回</t>
    <phoneticPr fontId="5" type="noConversion"/>
  </si>
  <si>
    <t>KIM卡片遺失；鍾茂莉(特)</t>
    <phoneticPr fontId="5" type="noConversion"/>
  </si>
  <si>
    <t>EJHAY 16-20、VHIN20-24放回，呂美枝(特)</t>
    <phoneticPr fontId="5" type="noConversion"/>
  </si>
  <si>
    <t>JERBY/K.C 20-24放回</t>
    <phoneticPr fontId="5" type="noConversion"/>
  </si>
  <si>
    <t>JERBY/K.C 00-08放回</t>
    <phoneticPr fontId="5" type="noConversion"/>
  </si>
  <si>
    <t>仲智16-20放回 呂美枝16-24放回</t>
    <phoneticPr fontId="5" type="noConversion"/>
  </si>
  <si>
    <t>李素陵(08-16)放回；macky 08-10遲到</t>
    <phoneticPr fontId="5" type="noConversion"/>
  </si>
  <si>
    <t>鄭子強20-24放回</t>
    <phoneticPr fontId="5" type="noConversion"/>
  </si>
  <si>
    <t>李素陵(08-16)放回 ；KENT(08-16)放回</t>
    <phoneticPr fontId="5" type="noConversion"/>
  </si>
  <si>
    <t>KENT (16-20)放回 仲智(18-20)放回 BUNSO(20-24)放回</t>
    <phoneticPr fontId="5" type="noConversion"/>
  </si>
  <si>
    <t>鄭子強20-24放回  陳瑞琴16-24放回</t>
    <phoneticPr fontId="5" type="noConversion"/>
  </si>
  <si>
    <t>羅守寬04-08放回</t>
    <phoneticPr fontId="5" type="noConversion"/>
  </si>
  <si>
    <t>KENT(08-16)放回</t>
    <phoneticPr fontId="5" type="noConversion"/>
  </si>
  <si>
    <t>KENT、APING(16-20)放回</t>
    <phoneticPr fontId="5" type="noConversion"/>
  </si>
  <si>
    <t>何梅君、APING、甲氏香(08-16)放回</t>
    <phoneticPr fontId="5" type="noConversion"/>
  </si>
  <si>
    <t>APING、甲氏香(16-20)放回</t>
    <phoneticPr fontId="5" type="noConversion"/>
  </si>
  <si>
    <t>BATAS、JERBY(20-24)放回</t>
    <phoneticPr fontId="5" type="noConversion"/>
  </si>
  <si>
    <t>陳瑞貞00-08 代</t>
    <phoneticPr fontId="5" type="noConversion"/>
  </si>
  <si>
    <t>CANON 16-20放回</t>
    <phoneticPr fontId="5" type="noConversion"/>
  </si>
  <si>
    <t>MANNY未帶卡</t>
    <phoneticPr fontId="5" type="noConversion"/>
  </si>
  <si>
    <t>ERVS病假(08-16)；黃逢賢(12-16)放回</t>
    <phoneticPr fontId="5" type="noConversion"/>
  </si>
  <si>
    <t>鍾茂莉(13-16)放回</t>
    <phoneticPr fontId="5" type="noConversion"/>
  </si>
  <si>
    <t>姜秋惠(12-16)代</t>
    <phoneticPr fontId="5" type="noConversion"/>
  </si>
  <si>
    <t>JAKE(08-13)遲到</t>
    <phoneticPr fontId="5" type="noConversion"/>
  </si>
  <si>
    <t>APING(08-16)放回</t>
    <phoneticPr fontId="5" type="noConversion"/>
  </si>
  <si>
    <t>APING(16-20)放回</t>
    <phoneticPr fontId="5" type="noConversion"/>
  </si>
  <si>
    <t>范少玉(09-16)放回；VHINZ(08-16)放回</t>
    <phoneticPr fontId="5" type="noConversion"/>
  </si>
  <si>
    <t>VHINZ,MARK,JEL,CHALS,ALI(16-20)放回</t>
    <phoneticPr fontId="5" type="noConversion"/>
  </si>
  <si>
    <t>MACKY 未帶卡</t>
    <phoneticPr fontId="5" type="noConversion"/>
  </si>
  <si>
    <t>CANON(08-16)放回 林秋麗 (08-16)特休</t>
    <phoneticPr fontId="5" type="noConversion"/>
  </si>
  <si>
    <t>CANON(16-20)放回</t>
    <phoneticPr fontId="5" type="noConversion"/>
  </si>
  <si>
    <t>MIGS  缺勤</t>
    <phoneticPr fontId="5" type="noConversion"/>
  </si>
  <si>
    <t>BOK(08-16)放回；范少玉(12-16)特；吳崇德(08-16)特；林秋麗(08-16)特</t>
    <phoneticPr fontId="5" type="noConversion"/>
  </si>
  <si>
    <t>BOK(16-20)放回</t>
    <phoneticPr fontId="5" type="noConversion"/>
  </si>
  <si>
    <t>EPI、JAKE(16-20)放回</t>
    <phoneticPr fontId="5" type="noConversion"/>
  </si>
  <si>
    <t>MARK(08-16)放回；MACKY未帶卡</t>
    <phoneticPr fontId="5" type="noConversion"/>
  </si>
  <si>
    <t>AMBONG(16-20)放回</t>
    <phoneticPr fontId="5" type="noConversion"/>
  </si>
  <si>
    <t>JERBY(08-16)放回；MARL(08-16)放回；JET(08-16)病</t>
    <phoneticPr fontId="5" type="noConversion"/>
  </si>
  <si>
    <t>JERBY(16-20)放回；MARL(16-20)放回；JET(16-20)病</t>
    <phoneticPr fontId="5" type="noConversion"/>
  </si>
  <si>
    <t>RY,BOK 20-24放回</t>
    <phoneticPr fontId="5" type="noConversion"/>
  </si>
  <si>
    <t>RY,BOK 00-08放回</t>
    <phoneticPr fontId="5" type="noConversion"/>
  </si>
  <si>
    <t>潘月霞(16-24)放回；GRANT(16-20)放回</t>
    <phoneticPr fontId="5" type="noConversion"/>
  </si>
  <si>
    <t>GRANT(24-08)放回</t>
    <phoneticPr fontId="5" type="noConversion"/>
  </si>
  <si>
    <t>DENNIS未帶ID。MACLY 08-09遲到。ALI、JONJON 08-16放回</t>
    <phoneticPr fontId="5" type="noConversion"/>
  </si>
  <si>
    <t>WILSON(20-24未到</t>
    <phoneticPr fontId="5" type="noConversion"/>
  </si>
  <si>
    <t>WILSON(00-08未到</t>
    <phoneticPr fontId="5" type="noConversion"/>
  </si>
  <si>
    <t>IAN未帶id；EDLAR16-20放回</t>
    <phoneticPr fontId="5" type="noConversion"/>
  </si>
  <si>
    <t>IAN未帶id；EDLAR00-08放回</t>
    <phoneticPr fontId="5" type="noConversion"/>
  </si>
  <si>
    <t>EMMER 08-16放回</t>
    <phoneticPr fontId="5" type="noConversion"/>
  </si>
  <si>
    <t>EMMER 16-20放回</t>
    <phoneticPr fontId="5" type="noConversion"/>
  </si>
  <si>
    <t>林暉哲00-08請假</t>
    <phoneticPr fontId="5" type="noConversion"/>
  </si>
  <si>
    <t>APING16-20放回</t>
    <phoneticPr fontId="5" type="noConversion"/>
  </si>
  <si>
    <t>DENNIS.DAN 20-24放回</t>
    <phoneticPr fontId="5" type="noConversion"/>
  </si>
  <si>
    <t>DENNIS.DAN 00-08放回</t>
    <phoneticPr fontId="5" type="noConversion"/>
  </si>
  <si>
    <t>FRANCIS 20-24病假</t>
    <phoneticPr fontId="5" type="noConversion"/>
  </si>
  <si>
    <t>FRANCIS 00-08病假</t>
    <phoneticPr fontId="5" type="noConversion"/>
  </si>
  <si>
    <t>CARLO 08-16放回</t>
    <phoneticPr fontId="5" type="noConversion"/>
  </si>
  <si>
    <t>CARLO 16-20放回</t>
    <phoneticPr fontId="5" type="noConversion"/>
  </si>
  <si>
    <t>ERICKSON 08-16放回；姜秋惠08-16特休</t>
    <phoneticPr fontId="5" type="noConversion"/>
  </si>
  <si>
    <t>ERICKSON 16-20放回</t>
    <phoneticPr fontId="5" type="noConversion"/>
  </si>
  <si>
    <t>J.P 08-16放回；鍾瑞玉08-16特休</t>
    <phoneticPr fontId="5" type="noConversion"/>
  </si>
  <si>
    <t>J.P 16-20放回</t>
    <phoneticPr fontId="5" type="noConversion"/>
  </si>
  <si>
    <t>JET 16-20放回</t>
    <phoneticPr fontId="5" type="noConversion"/>
  </si>
  <si>
    <t>DENNIS 08-16放回</t>
    <phoneticPr fontId="5" type="noConversion"/>
  </si>
  <si>
    <t>DENNIS 16-20放回</t>
    <phoneticPr fontId="5" type="noConversion"/>
  </si>
  <si>
    <t>ELENO 08-10遲到</t>
    <phoneticPr fontId="5" type="noConversion"/>
  </si>
  <si>
    <t>JOHNDEL 未帶ID</t>
    <phoneticPr fontId="5" type="noConversion"/>
  </si>
  <si>
    <t>ERICKSON 未帶ID</t>
    <phoneticPr fontId="5" type="noConversion"/>
  </si>
  <si>
    <t>RY 08-16缺勤</t>
    <phoneticPr fontId="5" type="noConversion"/>
  </si>
  <si>
    <t>RY 16-20 缺勤</t>
    <phoneticPr fontId="5" type="noConversion"/>
  </si>
  <si>
    <t>羅守寬05-08特</t>
    <phoneticPr fontId="5" type="noConversion"/>
  </si>
  <si>
    <t>ERICKSON 08-16放回 潘月霞 08-16 特</t>
    <phoneticPr fontId="5" type="noConversion"/>
  </si>
  <si>
    <t>APING 16-20放回</t>
    <phoneticPr fontId="5" type="noConversion"/>
  </si>
  <si>
    <t>潘月霞16-18 特休；DENNIS 20-21 遲到</t>
    <phoneticPr fontId="5" type="noConversion"/>
  </si>
  <si>
    <t>ERVS 08-16缺勤</t>
    <phoneticPr fontId="5" type="noConversion"/>
  </si>
  <si>
    <t>ERVS 16-20缺勤</t>
    <phoneticPr fontId="5" type="noConversion"/>
  </si>
  <si>
    <t>VHIN 08-16牙痛請假；MAN 08-16病</t>
    <phoneticPr fontId="5" type="noConversion"/>
  </si>
  <si>
    <t>VHIN 16-20牙痛請假；MAN 16-20病</t>
    <phoneticPr fontId="5" type="noConversion"/>
  </si>
  <si>
    <t>GIE 08-16缺勤，ALFRED 08-12遲到</t>
    <phoneticPr fontId="5" type="noConversion"/>
  </si>
  <si>
    <t>GIE 16-20缺勤，ERWIN 20-22遲到</t>
    <phoneticPr fontId="5" type="noConversion"/>
  </si>
  <si>
    <t>MHOY 20-24 未帶卡</t>
    <phoneticPr fontId="5" type="noConversion"/>
  </si>
  <si>
    <t>MHOY 00-08 未帶卡</t>
    <phoneticPr fontId="5" type="noConversion"/>
  </si>
  <si>
    <t>KENT 16-20放回</t>
    <phoneticPr fontId="5" type="noConversion"/>
  </si>
  <si>
    <t>JONH 16-20放回</t>
    <phoneticPr fontId="5" type="noConversion"/>
  </si>
  <si>
    <t>AMBONG 08-09遲到</t>
    <phoneticPr fontId="5" type="noConversion"/>
  </si>
  <si>
    <t>范少玉 12-16特休</t>
    <phoneticPr fontId="5" type="noConversion"/>
  </si>
  <si>
    <t>RY 病假20-08</t>
    <phoneticPr fontId="5" type="noConversion"/>
  </si>
  <si>
    <t>IAN 20-24 未帶卡</t>
    <phoneticPr fontId="5" type="noConversion"/>
  </si>
  <si>
    <t>ERWIN 未帶卡</t>
    <phoneticPr fontId="5" type="noConversion"/>
  </si>
  <si>
    <t>ARIES..MHOY(20-24未到)</t>
    <phoneticPr fontId="5" type="noConversion"/>
  </si>
  <si>
    <t>ARIES..MHOY(00-08未到)</t>
    <phoneticPr fontId="5" type="noConversion"/>
  </si>
  <si>
    <t>1100-1600 姜秋惠 特休</t>
    <phoneticPr fontId="5" type="noConversion"/>
  </si>
  <si>
    <t>MELVIN 08-10遲到</t>
    <phoneticPr fontId="5" type="noConversion"/>
  </si>
  <si>
    <t>MACKY 08-16 病假</t>
    <phoneticPr fontId="5" type="noConversion"/>
  </si>
  <si>
    <t>EJHAY 08-16病假</t>
    <phoneticPr fontId="5" type="noConversion"/>
  </si>
  <si>
    <t>EJHAY 16-20病假</t>
    <phoneticPr fontId="5" type="noConversion"/>
  </si>
  <si>
    <t>GRANT 20-24放回</t>
    <phoneticPr fontId="5" type="noConversion"/>
  </si>
  <si>
    <t>GRANT 00-08 放回</t>
    <phoneticPr fontId="5" type="noConversion"/>
  </si>
  <si>
    <t>DENNIS  00-08放回</t>
    <phoneticPr fontId="5" type="noConversion"/>
  </si>
  <si>
    <t>CANON 08-13 遲到</t>
    <phoneticPr fontId="5" type="noConversion"/>
  </si>
  <si>
    <t>BOK、DENNIS 20-24 未帶卡</t>
    <phoneticPr fontId="5" type="noConversion"/>
  </si>
  <si>
    <t>范少玉 09-12 特休</t>
    <phoneticPr fontId="5" type="noConversion"/>
  </si>
  <si>
    <t>ERVS 08-16病假</t>
    <phoneticPr fontId="5" type="noConversion"/>
  </si>
  <si>
    <t>ERVS 16-20病假</t>
    <phoneticPr fontId="5" type="noConversion"/>
  </si>
  <si>
    <t>BOK 16-20 放回</t>
    <phoneticPr fontId="5" type="noConversion"/>
  </si>
  <si>
    <t>BUNSO 20-08放回</t>
    <phoneticPr fontId="5" type="noConversion"/>
  </si>
  <si>
    <t>ERWIN 16-20未加班</t>
    <phoneticPr fontId="5" type="noConversion"/>
  </si>
  <si>
    <t>(MANNY、ALLAN 未帶卡)</t>
    <phoneticPr fontId="5" type="noConversion"/>
  </si>
  <si>
    <t>JONH 08-16病假</t>
    <phoneticPr fontId="5" type="noConversion"/>
  </si>
  <si>
    <t>JONH 16-20病假</t>
    <phoneticPr fontId="5" type="noConversion"/>
  </si>
  <si>
    <t>IAN 未帶ID有上班</t>
    <phoneticPr fontId="5" type="noConversion"/>
  </si>
  <si>
    <t>MHOY未帶卡片</t>
    <phoneticPr fontId="5" type="noConversion"/>
  </si>
  <si>
    <t>WILSON 08-16病</t>
    <phoneticPr fontId="5" type="noConversion"/>
  </si>
  <si>
    <t xml:space="preserve">WILSON 16-20病 </t>
    <phoneticPr fontId="5" type="noConversion"/>
  </si>
  <si>
    <t>DONG 20-08放回 MELVIN 20-08病</t>
    <phoneticPr fontId="5" type="noConversion"/>
  </si>
  <si>
    <t>CARLO 04-08放回</t>
    <phoneticPr fontId="5" type="noConversion"/>
  </si>
  <si>
    <t>MANNY 未帶卡</t>
    <phoneticPr fontId="5" type="noConversion"/>
  </si>
  <si>
    <t>JET.AMBONG  16-20放回</t>
    <phoneticPr fontId="5" type="noConversion"/>
  </si>
  <si>
    <t>IKONG未帶ID</t>
    <phoneticPr fontId="5" type="noConversion"/>
  </si>
  <si>
    <t>MANNY  08-16曠職</t>
    <phoneticPr fontId="5" type="noConversion"/>
  </si>
  <si>
    <t>MANNY 16-20曠職</t>
    <phoneticPr fontId="5" type="noConversion"/>
  </si>
  <si>
    <t>EDLAR 20-24 病假</t>
    <phoneticPr fontId="5" type="noConversion"/>
  </si>
  <si>
    <t>EDLAR 00-08 病假</t>
    <phoneticPr fontId="5" type="noConversion"/>
  </si>
  <si>
    <t>BOK 08-16未到</t>
    <phoneticPr fontId="5" type="noConversion"/>
  </si>
  <si>
    <t>BOK 16-20未到 BAJA 16-20放回</t>
    <phoneticPr fontId="5" type="noConversion"/>
  </si>
  <si>
    <t>MACKY 08-10遲到  MANNY 08-16曠職</t>
    <phoneticPr fontId="5" type="noConversion"/>
  </si>
  <si>
    <t>MANNY 16-20未到</t>
    <phoneticPr fontId="5" type="noConversion"/>
  </si>
  <si>
    <t>JAIME 08-16病</t>
    <phoneticPr fontId="5" type="noConversion"/>
  </si>
  <si>
    <t>JAIME 16-20病</t>
    <phoneticPr fontId="5" type="noConversion"/>
  </si>
  <si>
    <t>林秋麗08-16 請假，MANNY08-16曠職</t>
    <phoneticPr fontId="5" type="noConversion"/>
  </si>
  <si>
    <t>MANNY16-20曠職</t>
    <phoneticPr fontId="5" type="noConversion"/>
  </si>
  <si>
    <t>T2J 08-16未到</t>
    <phoneticPr fontId="5" type="noConversion"/>
  </si>
  <si>
    <t>T2J  16-20未到</t>
    <phoneticPr fontId="5" type="noConversion"/>
  </si>
  <si>
    <t>PEREZ  09-16放回</t>
    <phoneticPr fontId="5" type="noConversion"/>
  </si>
  <si>
    <t>PEREZ 16-20放回</t>
    <phoneticPr fontId="5" type="noConversion"/>
  </si>
  <si>
    <t>EJHAY未帶ID</t>
    <phoneticPr fontId="5" type="noConversion"/>
  </si>
  <si>
    <t>DENNIS 00-08放回</t>
    <phoneticPr fontId="5" type="noConversion"/>
  </si>
  <si>
    <t>XIAM未帶ID，JAY、DENNIS 08-16未到</t>
    <phoneticPr fontId="5" type="noConversion"/>
  </si>
  <si>
    <t>BUNSO 20-24未到</t>
    <phoneticPr fontId="5" type="noConversion"/>
  </si>
  <si>
    <t>BUNSO 00-08未到</t>
    <phoneticPr fontId="5" type="noConversion"/>
  </si>
  <si>
    <t>MANNY 20-24未到</t>
    <phoneticPr fontId="5" type="noConversion"/>
  </si>
  <si>
    <t>MANNY 00-08未到</t>
    <phoneticPr fontId="5" type="noConversion"/>
  </si>
  <si>
    <t>ERVS 20-24放回  MIGS20-24未到</t>
    <phoneticPr fontId="5" type="noConversion"/>
  </si>
  <si>
    <t>ERVS 00-08放回 MIGS 00-08未到</t>
    <phoneticPr fontId="5" type="noConversion"/>
  </si>
  <si>
    <t>RY、ALLAN未到</t>
    <phoneticPr fontId="5" type="noConversion"/>
  </si>
  <si>
    <t>EHJAY、ALVIN未到</t>
    <phoneticPr fontId="5" type="noConversion"/>
  </si>
  <si>
    <t>MACKY未到JAKE 08-10遲到</t>
    <phoneticPr fontId="5" type="noConversion"/>
  </si>
  <si>
    <t>JP病假，NOLIE未帶卡片</t>
    <phoneticPr fontId="5" type="noConversion"/>
  </si>
  <si>
    <t>RY事假</t>
    <phoneticPr fontId="5" type="noConversion"/>
  </si>
  <si>
    <t>GRANT 20-24未到</t>
    <phoneticPr fontId="5" type="noConversion"/>
  </si>
  <si>
    <t>GRANT未到</t>
    <phoneticPr fontId="5" type="noConversion"/>
  </si>
  <si>
    <t>JAKE未到，鍾瑞玉請假</t>
    <phoneticPr fontId="5" type="noConversion"/>
  </si>
  <si>
    <t>EDLAR 00-08病假</t>
    <phoneticPr fontId="5" type="noConversion"/>
  </si>
  <si>
    <t>EJHAY未到</t>
    <phoneticPr fontId="5" type="noConversion"/>
  </si>
  <si>
    <t>NOY  00-08放回</t>
    <phoneticPr fontId="5" type="noConversion"/>
  </si>
  <si>
    <t>NOY  20-24未到</t>
    <phoneticPr fontId="5" type="noConversion"/>
  </si>
  <si>
    <t>NOY  00-08未到</t>
    <phoneticPr fontId="5" type="noConversion"/>
  </si>
  <si>
    <t>GRANT 00-08未到</t>
    <phoneticPr fontId="5" type="noConversion"/>
  </si>
  <si>
    <t>JAKE 08-16曠</t>
  </si>
  <si>
    <t>JAKE.BOK.ALLAN 16-20未加班</t>
    <phoneticPr fontId="5" type="noConversion"/>
  </si>
  <si>
    <t>WALTER 08-16未到0</t>
  </si>
  <si>
    <t>GRANT 08-16未到</t>
  </si>
  <si>
    <t>ERDON未帶ID</t>
  </si>
  <si>
    <t>08-10遲到</t>
  </si>
  <si>
    <t>加班單_遲到/早退</t>
  </si>
  <si>
    <t>16-20未加班</t>
  </si>
  <si>
    <t>BOK 16-20未加班</t>
    <phoneticPr fontId="5" type="noConversion"/>
  </si>
  <si>
    <t>WALTER 16-20未加班</t>
    <phoneticPr fontId="5" type="noConversion"/>
  </si>
  <si>
    <t>GRANT 16-20未加班</t>
    <phoneticPr fontId="5" type="noConversion"/>
  </si>
  <si>
    <t>GRANT 08-16未到</t>
    <phoneticPr fontId="5" type="noConversion"/>
  </si>
  <si>
    <t>BOK 16-20未加班</t>
    <phoneticPr fontId="5" type="noConversion"/>
  </si>
  <si>
    <t>EJHAY 08-16未到</t>
    <phoneticPr fontId="5" type="noConversion"/>
  </si>
  <si>
    <t>ERDON未帶ID</t>
    <phoneticPr fontId="5" type="noConversion"/>
  </si>
  <si>
    <t>BUMS未帶ID</t>
    <phoneticPr fontId="5" type="noConversion"/>
  </si>
  <si>
    <t>DAN未帶ID</t>
    <phoneticPr fontId="5" type="noConversion"/>
  </si>
  <si>
    <t>林秋麗08-16請假,</t>
    <phoneticPr fontId="5" type="noConversion"/>
  </si>
  <si>
    <t>MACKY 08-16未到</t>
    <phoneticPr fontId="5" type="noConversion"/>
  </si>
  <si>
    <t xml:space="preserve">PEREZ </t>
  </si>
  <si>
    <t>20-24未到</t>
  </si>
  <si>
    <t>PEREZ</t>
  </si>
  <si>
    <t>00-08未到</t>
  </si>
  <si>
    <t>ERVS</t>
  </si>
  <si>
    <t>08-16未到</t>
  </si>
  <si>
    <t>08-09遲到</t>
  </si>
  <si>
    <t xml:space="preserve">PEREZ、ANTHONY </t>
    <phoneticPr fontId="5" type="noConversion"/>
  </si>
  <si>
    <t>20-24未加班</t>
    <phoneticPr fontId="5" type="noConversion"/>
  </si>
  <si>
    <t>00-08未到</t>
    <phoneticPr fontId="5" type="noConversion"/>
  </si>
  <si>
    <t>MANNY</t>
    <phoneticPr fontId="5" type="noConversion"/>
  </si>
  <si>
    <t>KENT</t>
    <phoneticPr fontId="5" type="noConversion"/>
  </si>
  <si>
    <t>BENNY WILLSON MANNY BUNSO 08-16未到</t>
    <phoneticPr fontId="5" type="noConversion"/>
  </si>
  <si>
    <t>08-16未到</t>
    <phoneticPr fontId="5" type="noConversion"/>
  </si>
  <si>
    <t>IKONG  JAY 未帶ID</t>
    <phoneticPr fontId="5" type="noConversion"/>
  </si>
  <si>
    <t>未帶卡</t>
    <phoneticPr fontId="5" type="noConversion"/>
  </si>
  <si>
    <t>JAKE 08-09未到</t>
    <phoneticPr fontId="5" type="noConversion"/>
  </si>
  <si>
    <t>08-09未到</t>
    <phoneticPr fontId="5" type="noConversion"/>
  </si>
  <si>
    <t>ERICKSON 08-16未到  IKONG未帶卡</t>
    <phoneticPr fontId="5" type="noConversion"/>
  </si>
  <si>
    <t xml:space="preserve">ERICKSON 16-20未到  </t>
    <phoneticPr fontId="5" type="noConversion"/>
  </si>
  <si>
    <t xml:space="preserve">PEREZ </t>
    <phoneticPr fontId="5" type="noConversion"/>
  </si>
  <si>
    <t>PEREZ</t>
    <phoneticPr fontId="5" type="noConversion"/>
  </si>
  <si>
    <t>樣品製作預估人力(早)</t>
    <phoneticPr fontId="5" type="noConversion"/>
  </si>
  <si>
    <t>樣品製作預估人力(夜)</t>
    <phoneticPr fontId="5" type="noConversion"/>
  </si>
  <si>
    <t>值班主管</t>
    <phoneticPr fontId="5" type="noConversion"/>
  </si>
  <si>
    <t>DONG 20-24</t>
  </si>
  <si>
    <t>身體不適未上班</t>
  </si>
  <si>
    <t>DONG  00-08</t>
  </si>
  <si>
    <t>MELVIN 20-24</t>
  </si>
  <si>
    <t>MELVIN 00-08</t>
  </si>
  <si>
    <t>請假(已送假單)</t>
  </si>
  <si>
    <t>JEL</t>
  </si>
  <si>
    <t>劉六妹、IAN、CANON</t>
    <phoneticPr fontId="5" type="noConversion"/>
  </si>
  <si>
    <t>JHORDZ 、CHALS</t>
    <phoneticPr fontId="5" type="noConversion"/>
  </si>
  <si>
    <t>REMIL.PEREZ</t>
    <phoneticPr fontId="5" type="noConversion"/>
  </si>
  <si>
    <t>JC.WALTER.ANTHONY</t>
  </si>
  <si>
    <t>JONH、CANON、JAY</t>
  </si>
  <si>
    <t>CHALS、PEREZ</t>
  </si>
  <si>
    <t>每月評比表請於26日前填寫.</t>
  </si>
  <si>
    <t>每月評比表請於26日前填寫.</t>
    <phoneticPr fontId="5" type="noConversion"/>
  </si>
  <si>
    <t>吳崇德 ERDON ERVS</t>
    <phoneticPr fontId="5" type="noConversion"/>
  </si>
  <si>
    <t>ERDON ERVS</t>
    <phoneticPr fontId="5" type="noConversion"/>
  </si>
  <si>
    <t>JC</t>
    <phoneticPr fontId="5" type="noConversion"/>
  </si>
  <si>
    <t>00-08放回</t>
    <phoneticPr fontId="5" type="noConversion"/>
  </si>
  <si>
    <t>EMMER</t>
    <phoneticPr fontId="5" type="noConversion"/>
  </si>
  <si>
    <t>04-08放回</t>
    <phoneticPr fontId="5" type="noConversion"/>
  </si>
  <si>
    <t>JONH T2J</t>
    <phoneticPr fontId="5" type="noConversion"/>
  </si>
  <si>
    <t>20-24未到</t>
    <phoneticPr fontId="5" type="noConversion"/>
  </si>
  <si>
    <t>改班表</t>
    <phoneticPr fontId="5" type="noConversion"/>
  </si>
  <si>
    <t>00-08未到</t>
    <phoneticPr fontId="5" type="noConversion"/>
  </si>
  <si>
    <t>BUNSO  EDLAR</t>
    <phoneticPr fontId="5" type="noConversion"/>
  </si>
  <si>
    <t>JONH、JAKE、ALLAN、JHO、RY</t>
    <phoneticPr fontId="5" type="noConversion"/>
  </si>
  <si>
    <t>08-16未到</t>
    <phoneticPr fontId="5" type="noConversion"/>
  </si>
  <si>
    <t>MAN</t>
    <phoneticPr fontId="5" type="noConversion"/>
  </si>
  <si>
    <t>08-16放回</t>
    <phoneticPr fontId="5" type="noConversion"/>
  </si>
  <si>
    <t>魏光俊</t>
    <phoneticPr fontId="5" type="noConversion"/>
  </si>
  <si>
    <t>張彥誠</t>
  </si>
  <si>
    <t>ARIES ELENO</t>
  </si>
  <si>
    <t>吳宥庭</t>
  </si>
  <si>
    <t>落紗週期</t>
  </si>
  <si>
    <t>上一落</t>
  </si>
  <si>
    <t>下一落</t>
  </si>
  <si>
    <t>CHELO</t>
  </si>
  <si>
    <t>劉六妹</t>
  </si>
  <si>
    <t>ROLDAN</t>
  </si>
  <si>
    <t>ROD</t>
  </si>
  <si>
    <t>ALFHON</t>
  </si>
  <si>
    <t>ANTHONY</t>
  </si>
  <si>
    <t>RONALD</t>
  </si>
  <si>
    <t>BAJA</t>
  </si>
  <si>
    <t>平均值 - 效率平均</t>
  </si>
  <si>
    <t>改紡停機</t>
  </si>
  <si>
    <t>M04</t>
    <phoneticPr fontId="5" type="noConversion"/>
  </si>
  <si>
    <t>M06</t>
    <phoneticPr fontId="5" type="noConversion"/>
  </si>
  <si>
    <t>魏光俊</t>
    <phoneticPr fontId="5" type="noConversion"/>
  </si>
  <si>
    <t>JOMAR</t>
    <phoneticPr fontId="5" type="noConversion"/>
  </si>
  <si>
    <t/>
  </si>
  <si>
    <t>白底黑心</t>
  </si>
  <si>
    <t>陳嘉宏</t>
  </si>
  <si>
    <t>BONG</t>
  </si>
  <si>
    <t>JAYJAY</t>
  </si>
  <si>
    <t>ALI</t>
  </si>
  <si>
    <t>MHIN</t>
  </si>
  <si>
    <t>AARON</t>
  </si>
  <si>
    <t>MACMAC</t>
  </si>
  <si>
    <t>CEDIE</t>
  </si>
  <si>
    <t>BAI</t>
  </si>
  <si>
    <t>CHALS</t>
  </si>
  <si>
    <t>JHO</t>
  </si>
  <si>
    <t>JERON</t>
  </si>
  <si>
    <t>JB</t>
  </si>
  <si>
    <t>GERALD</t>
  </si>
  <si>
    <t>VON</t>
  </si>
  <si>
    <t>BRYAN</t>
  </si>
  <si>
    <t>ARREN</t>
  </si>
  <si>
    <t>RICKY</t>
  </si>
  <si>
    <t>Ｔ０５</t>
  </si>
  <si>
    <t>Ｔ０６</t>
  </si>
  <si>
    <t>Ａ０８</t>
    <phoneticPr fontId="5" type="noConversion"/>
  </si>
  <si>
    <t>Ａ０９Ａ</t>
    <phoneticPr fontId="5" type="noConversion"/>
  </si>
  <si>
    <t>Ａ０９Ｂ</t>
    <phoneticPr fontId="5" type="noConversion"/>
  </si>
  <si>
    <t>Ａ１０Ａ</t>
    <phoneticPr fontId="5" type="noConversion"/>
  </si>
  <si>
    <t>Ａ１０Ｂ</t>
    <phoneticPr fontId="5" type="noConversion"/>
  </si>
  <si>
    <t>Ａ１１Ａ</t>
    <phoneticPr fontId="5" type="noConversion"/>
  </si>
  <si>
    <t>Ａ１１Ｂ</t>
    <phoneticPr fontId="5" type="noConversion"/>
  </si>
  <si>
    <t>Ａ１２Ａ</t>
    <phoneticPr fontId="5" type="noConversion"/>
  </si>
  <si>
    <t>Ａ１２Ｂ</t>
    <phoneticPr fontId="5" type="noConversion"/>
  </si>
  <si>
    <t>Ａ１５Ａ</t>
    <phoneticPr fontId="5" type="noConversion"/>
  </si>
  <si>
    <t>Ｊ０７</t>
    <phoneticPr fontId="5" type="noConversion"/>
  </si>
  <si>
    <t>Ａ１５Ｂ</t>
    <phoneticPr fontId="5" type="noConversion"/>
  </si>
  <si>
    <t>Ａ１６Ａ</t>
    <phoneticPr fontId="5" type="noConversion"/>
  </si>
  <si>
    <t>Ａ１６Ｂ</t>
    <phoneticPr fontId="5" type="noConversion"/>
  </si>
  <si>
    <t>Ａ１７Ａ</t>
    <phoneticPr fontId="5" type="noConversion"/>
  </si>
  <si>
    <t>Ａ１７Ｂ</t>
    <phoneticPr fontId="5" type="noConversion"/>
  </si>
  <si>
    <t>Ａ１８Ａ</t>
    <phoneticPr fontId="5" type="noConversion"/>
  </si>
  <si>
    <t>Ａ１８Ｂ</t>
    <phoneticPr fontId="5" type="noConversion"/>
  </si>
  <si>
    <t>Ａ２１Ａ</t>
    <phoneticPr fontId="5" type="noConversion"/>
  </si>
  <si>
    <t>Ａ２１Ｂ</t>
    <phoneticPr fontId="5" type="noConversion"/>
  </si>
  <si>
    <t>Ａ２２Ａ</t>
    <phoneticPr fontId="5" type="noConversion"/>
  </si>
  <si>
    <t>Ｍ０３</t>
    <phoneticPr fontId="5" type="noConversion"/>
  </si>
  <si>
    <t>Ａ２２Ｂ</t>
    <phoneticPr fontId="5" type="noConversion"/>
  </si>
  <si>
    <t>Ａ２３Ａ</t>
    <phoneticPr fontId="5" type="noConversion"/>
  </si>
  <si>
    <t>Ａ２３Ｂ</t>
    <phoneticPr fontId="5" type="noConversion"/>
  </si>
  <si>
    <t>Ａ２４Ａ</t>
    <phoneticPr fontId="5" type="noConversion"/>
  </si>
  <si>
    <t>Ｍ０７</t>
    <phoneticPr fontId="5" type="noConversion"/>
  </si>
  <si>
    <t>Ａ２４Ｂ</t>
    <phoneticPr fontId="5" type="noConversion"/>
  </si>
  <si>
    <t>請CHECK&amp;簽核假單。</t>
    <phoneticPr fontId="5" type="noConversion"/>
  </si>
  <si>
    <t>請CHECK&amp;簽核假單。</t>
    <phoneticPr fontId="5" type="noConversion"/>
  </si>
  <si>
    <t>T05</t>
  </si>
  <si>
    <t>T06</t>
  </si>
  <si>
    <t>洪春福</t>
    <phoneticPr fontId="5" type="noConversion"/>
  </si>
  <si>
    <t>羅文亨</t>
  </si>
  <si>
    <t>羅文亨</t>
    <phoneticPr fontId="5" type="noConversion"/>
  </si>
  <si>
    <t>JM</t>
    <phoneticPr fontId="5" type="noConversion"/>
  </si>
  <si>
    <t>白底紅心</t>
  </si>
  <si>
    <t>POY使用日期2</t>
  </si>
  <si>
    <t>POY使用日期3</t>
  </si>
  <si>
    <t>POY使用日期4</t>
  </si>
  <si>
    <t>POY使用日期5</t>
  </si>
  <si>
    <t>Ｔ０３Ｌ</t>
  </si>
  <si>
    <t>Ｔ０３Ｒ</t>
  </si>
  <si>
    <t>Ｔ０４Ｌ</t>
  </si>
  <si>
    <t>Ｔ０４Ｒ</t>
  </si>
  <si>
    <t>Ｊ０８</t>
  </si>
  <si>
    <t>S02</t>
  </si>
  <si>
    <t>150/48/2SDR2</t>
    <phoneticPr fontId="5" type="noConversion"/>
  </si>
  <si>
    <t>100/72PFR</t>
    <phoneticPr fontId="5" type="noConversion"/>
  </si>
  <si>
    <t>A11</t>
    <phoneticPr fontId="5" type="noConversion"/>
  </si>
  <si>
    <t>6</t>
  </si>
  <si>
    <t>自動化</t>
  </si>
  <si>
    <t>Ａ１１</t>
    <phoneticPr fontId="5" type="noConversion"/>
  </si>
  <si>
    <t>Ａ１２</t>
    <phoneticPr fontId="5" type="noConversion"/>
  </si>
  <si>
    <t>Ａ１７</t>
    <phoneticPr fontId="5" type="noConversion"/>
  </si>
  <si>
    <t>Ａ１８</t>
    <phoneticPr fontId="5" type="noConversion"/>
  </si>
  <si>
    <t>Ａ２３</t>
    <phoneticPr fontId="5" type="noConversion"/>
  </si>
  <si>
    <t>Ａ２４</t>
    <phoneticPr fontId="5" type="noConversion"/>
  </si>
  <si>
    <t>Ｊ０９</t>
    <phoneticPr fontId="5" type="noConversion"/>
  </si>
  <si>
    <t>Ｔ０１Ｌ</t>
    <phoneticPr fontId="5" type="noConversion"/>
  </si>
  <si>
    <t>Ｔ０１Ｒ</t>
    <phoneticPr fontId="5" type="noConversion"/>
  </si>
  <si>
    <t>Ｔ０２</t>
    <phoneticPr fontId="5" type="noConversion"/>
  </si>
  <si>
    <t>Ｔ０２L</t>
    <phoneticPr fontId="5" type="noConversion"/>
  </si>
  <si>
    <t>Ｔ０２R</t>
    <phoneticPr fontId="5" type="noConversion"/>
  </si>
  <si>
    <t>Ｔ０３</t>
    <phoneticPr fontId="5" type="noConversion"/>
  </si>
  <si>
    <t>Ｔ０４</t>
    <phoneticPr fontId="5" type="noConversion"/>
  </si>
  <si>
    <t>管色</t>
  </si>
  <si>
    <t>早班斷絲</t>
  </si>
  <si>
    <t>早班IAD</t>
  </si>
  <si>
    <t>早班效率</t>
  </si>
  <si>
    <t>中班斷絲</t>
  </si>
  <si>
    <t>中班IAD</t>
  </si>
  <si>
    <t>中班效率</t>
  </si>
  <si>
    <t>中後IAD</t>
  </si>
  <si>
    <t>中後效率</t>
  </si>
  <si>
    <t>夜班斷絲</t>
  </si>
  <si>
    <t>夜班IAD</t>
  </si>
  <si>
    <t>夜班效率</t>
  </si>
  <si>
    <t>斷絲(班)</t>
  </si>
  <si>
    <t>IAD</t>
  </si>
  <si>
    <t>效率平均</t>
  </si>
  <si>
    <t>斷絲(H)</t>
  </si>
  <si>
    <t>斷絲扣IAD</t>
  </si>
  <si>
    <t>機型</t>
  </si>
  <si>
    <t>MPS節數</t>
  </si>
  <si>
    <t>早班
值車員</t>
    <phoneticPr fontId="5" type="noConversion"/>
  </si>
  <si>
    <t>中班
值車員</t>
    <phoneticPr fontId="5" type="noConversion"/>
  </si>
  <si>
    <t>中後
值車員</t>
    <phoneticPr fontId="5" type="noConversion"/>
  </si>
  <si>
    <t>夜班
值車員</t>
    <phoneticPr fontId="5" type="noConversion"/>
  </si>
  <si>
    <t>POY線別(L)</t>
  </si>
  <si>
    <t>POY使用日期1</t>
  </si>
  <si>
    <t>其他POY</t>
  </si>
  <si>
    <t>單/雙</t>
  </si>
  <si>
    <t>台</t>
  </si>
  <si>
    <t>單根丹尼</t>
  </si>
  <si>
    <t>實際產量T/日</t>
  </si>
  <si>
    <t>絲開發</t>
  </si>
  <si>
    <t>S02</t>
    <phoneticPr fontId="5" type="noConversion"/>
  </si>
  <si>
    <t>M03</t>
    <phoneticPr fontId="5" type="noConversion"/>
  </si>
  <si>
    <t>M05</t>
    <phoneticPr fontId="5" type="noConversion"/>
  </si>
  <si>
    <t>M07</t>
    <phoneticPr fontId="5" type="noConversion"/>
  </si>
  <si>
    <t>M08</t>
    <phoneticPr fontId="5" type="noConversion"/>
  </si>
  <si>
    <t>T02</t>
    <phoneticPr fontId="5" type="noConversion"/>
  </si>
  <si>
    <t>T01</t>
    <phoneticPr fontId="5" type="noConversion"/>
  </si>
  <si>
    <t>白桔方塊</t>
  </si>
  <si>
    <t>T05L</t>
    <phoneticPr fontId="5" type="noConversion"/>
  </si>
  <si>
    <t>150/48/2SDR2</t>
  </si>
  <si>
    <t>T04L</t>
    <phoneticPr fontId="5" type="noConversion"/>
  </si>
  <si>
    <t>T04R</t>
    <phoneticPr fontId="5" type="noConversion"/>
  </si>
  <si>
    <t>75/36SDR</t>
  </si>
  <si>
    <t>75/72SR6</t>
  </si>
  <si>
    <t>75/48SDR</t>
  </si>
  <si>
    <t>A20</t>
    <phoneticPr fontId="5" type="noConversion"/>
  </si>
  <si>
    <t>150/48SDR</t>
  </si>
  <si>
    <t>桔色</t>
  </si>
  <si>
    <t>150/48CDR</t>
  </si>
  <si>
    <t>FP82757R</t>
  </si>
  <si>
    <t>粉紅色</t>
  </si>
  <si>
    <t>100/36SDR</t>
  </si>
  <si>
    <t>150/48SDR1</t>
  </si>
  <si>
    <t>75/72SDR</t>
  </si>
  <si>
    <t>75/72CDR</t>
  </si>
  <si>
    <t>白底藍心</t>
    <phoneticPr fontId="5" type="noConversion"/>
  </si>
  <si>
    <t>原車速</t>
    <phoneticPr fontId="5" type="noConversion"/>
  </si>
  <si>
    <t>升/降速</t>
    <phoneticPr fontId="5" type="noConversion"/>
  </si>
  <si>
    <t>Doff落紗時間</t>
    <phoneticPr fontId="5" type="noConversion"/>
  </si>
  <si>
    <t>T02R</t>
  </si>
  <si>
    <t>2F6DL2</t>
  </si>
  <si>
    <t>2F6DK2</t>
  </si>
  <si>
    <t>H1改492/462</t>
  </si>
  <si>
    <t>2F4931</t>
  </si>
  <si>
    <t>2F4921</t>
  </si>
  <si>
    <t>2F4861</t>
  </si>
  <si>
    <t>H1改351/311</t>
  </si>
  <si>
    <t>鍾祐寧</t>
    <phoneticPr fontId="5" type="noConversion"/>
  </si>
  <si>
    <t>停機</t>
    <phoneticPr fontId="5" type="noConversion"/>
  </si>
  <si>
    <t>2F40Q2</t>
  </si>
  <si>
    <t>2F6ED2</t>
  </si>
  <si>
    <t>2F6EI3</t>
  </si>
  <si>
    <t>N/A</t>
    <phoneticPr fontId="5" type="noConversion"/>
  </si>
  <si>
    <t>R</t>
  </si>
  <si>
    <t>150/48/2ODR</t>
  </si>
  <si>
    <t>75/24/2SDR2</t>
  </si>
  <si>
    <t>A11A</t>
  </si>
  <si>
    <t>鍾祐寧</t>
  </si>
  <si>
    <t>FADIS</t>
  </si>
  <si>
    <t>7.1</t>
  </si>
  <si>
    <t>08:00-08:10</t>
    <phoneticPr fontId="5" type="noConversion"/>
  </si>
  <si>
    <t>CH5</t>
    <phoneticPr fontId="5" type="noConversion"/>
  </si>
  <si>
    <t>自動化人員檢修陽興系統鏈條，防護具配戴正確作業正常。</t>
    <phoneticPr fontId="5" type="noConversion"/>
  </si>
  <si>
    <t>150/48/2SDR</t>
    <phoneticPr fontId="5" type="noConversion"/>
  </si>
  <si>
    <t>75/72BKR07</t>
  </si>
  <si>
    <t>FP81545R</t>
  </si>
  <si>
    <t>FP81281R</t>
  </si>
  <si>
    <t>75/72PDR</t>
  </si>
  <si>
    <t>白藍十字</t>
  </si>
  <si>
    <t>75/72FDR</t>
  </si>
  <si>
    <t>100/72PFR</t>
  </si>
  <si>
    <t>2F40D1</t>
  </si>
  <si>
    <t>FP82124R</t>
  </si>
  <si>
    <t>2F40G2</t>
  </si>
  <si>
    <t>2F40J2</t>
  </si>
  <si>
    <t>FP82126R</t>
  </si>
  <si>
    <t>白紅十字</t>
  </si>
  <si>
    <t>2F1WI1</t>
  </si>
  <si>
    <t>75/144SDR</t>
  </si>
  <si>
    <t>150/48BKR95</t>
  </si>
  <si>
    <t>FP82567R</t>
  </si>
  <si>
    <t>DONG 於1號手工線進行重跑作業，作業正常。</t>
    <phoneticPr fontId="5" type="noConversion"/>
  </si>
  <si>
    <t>CH3</t>
    <phoneticPr fontId="5" type="noConversion"/>
  </si>
  <si>
    <t>NA</t>
    <phoneticPr fontId="5" type="noConversion"/>
  </si>
  <si>
    <t>75/72/2PDR</t>
  </si>
  <si>
    <t>2F1XE2</t>
  </si>
  <si>
    <t>2F6FA3</t>
  </si>
  <si>
    <t>請CHECK&amp;簽核假單。</t>
  </si>
  <si>
    <t>BAI</t>
    <phoneticPr fontId="5" type="noConversion"/>
  </si>
  <si>
    <t>產銷延誤說明</t>
    <phoneticPr fontId="105" type="noConversion"/>
  </si>
  <si>
    <r>
      <rPr>
        <b/>
        <sz val="12"/>
        <color theme="1"/>
        <rFont val="Microsoft JhengHei Light"/>
        <family val="2"/>
        <charset val="136"/>
      </rPr>
      <t>序號</t>
    </r>
    <phoneticPr fontId="105" type="noConversion"/>
  </si>
  <si>
    <t>DTY批號</t>
  </si>
  <si>
    <t>DTY規格</t>
  </si>
  <si>
    <t>POY批號</t>
  </si>
  <si>
    <t>排產日期</t>
  </si>
  <si>
    <t>實際生產狀況</t>
  </si>
  <si>
    <t>影響產量</t>
  </si>
  <si>
    <t>影響原因</t>
  </si>
  <si>
    <t>2F1XD1</t>
  </si>
  <si>
    <t>75/72SAR</t>
  </si>
  <si>
    <t>FP-81552</t>
  </si>
  <si>
    <t>8/20~</t>
  </si>
  <si>
    <t>延至8/27生產。</t>
  </si>
  <si>
    <t>POY開不出來</t>
  </si>
  <si>
    <t>A11B</t>
  </si>
  <si>
    <t>2F7B92</t>
  </si>
  <si>
    <t>30/12SDR</t>
  </si>
  <si>
    <t>FP-80122</t>
  </si>
  <si>
    <t>延至8/28生產。</t>
  </si>
  <si>
    <t>POY供應不足</t>
  </si>
  <si>
    <t>75/72FR6</t>
  </si>
  <si>
    <t>FP-81624</t>
  </si>
  <si>
    <t>8/21~</t>
  </si>
  <si>
    <r>
      <t>A</t>
    </r>
    <r>
      <rPr>
        <b/>
        <sz val="12"/>
        <color rgb="FF000000"/>
        <rFont val="微軟正黑體"/>
        <family val="2"/>
        <charset val="136"/>
      </rPr>
      <t>邊延至</t>
    </r>
    <r>
      <rPr>
        <b/>
        <sz val="12"/>
        <color rgb="FF000000"/>
        <rFont val="Arial"/>
        <family val="2"/>
      </rPr>
      <t>8/22</t>
    </r>
    <r>
      <rPr>
        <b/>
        <sz val="12"/>
        <color rgb="FF000000"/>
        <rFont val="微軟正黑體"/>
        <family val="2"/>
        <charset val="136"/>
      </rPr>
      <t xml:space="preserve">生產，
</t>
    </r>
    <r>
      <rPr>
        <b/>
        <sz val="12"/>
        <color rgb="FF000000"/>
        <rFont val="Arial"/>
        <family val="2"/>
      </rPr>
      <t>B</t>
    </r>
    <r>
      <rPr>
        <b/>
        <sz val="12"/>
        <color rgb="FF000000"/>
        <rFont val="微軟正黑體"/>
        <family val="2"/>
        <charset val="136"/>
      </rPr>
      <t>邊延至</t>
    </r>
    <r>
      <rPr>
        <b/>
        <sz val="12"/>
        <color rgb="FF000000"/>
        <rFont val="Arial"/>
        <family val="2"/>
      </rPr>
      <t>8/25</t>
    </r>
    <r>
      <rPr>
        <b/>
        <sz val="12"/>
        <color rgb="FF000000"/>
        <rFont val="微軟正黑體"/>
        <family val="2"/>
        <charset val="136"/>
      </rPr>
      <t>生產。</t>
    </r>
    <phoneticPr fontId="105" type="noConversion"/>
  </si>
  <si>
    <t xml:space="preserve">2F1XF2 </t>
  </si>
  <si>
    <t>75/72SRR5</t>
  </si>
  <si>
    <t>FP-81625</t>
  </si>
  <si>
    <t>8/25~</t>
  </si>
  <si>
    <t>延至8/29生產</t>
  </si>
  <si>
    <t>POY 8/27生產</t>
  </si>
  <si>
    <t>T05L</t>
  </si>
  <si>
    <t>150/36/2ODR</t>
  </si>
  <si>
    <t>FP-82144</t>
  </si>
  <si>
    <t>B邊8/25改紡，生產3SEC</t>
  </si>
  <si>
    <t>T05R</t>
  </si>
  <si>
    <t>2F6FB1</t>
  </si>
  <si>
    <t>150/48/2SR6</t>
  </si>
  <si>
    <t>FP-82645</t>
  </si>
  <si>
    <t>只生產6SEC</t>
  </si>
  <si>
    <t>2F1XI2</t>
  </si>
  <si>
    <t>8/26~</t>
  </si>
  <si>
    <r>
      <t>B</t>
    </r>
    <r>
      <rPr>
        <b/>
        <sz val="12"/>
        <color rgb="FF000000"/>
        <rFont val="微軟正黑體"/>
        <family val="2"/>
        <charset val="136"/>
      </rPr>
      <t>邊</t>
    </r>
    <r>
      <rPr>
        <b/>
        <sz val="12"/>
        <color rgb="FF000000"/>
        <rFont val="Arial"/>
        <family val="2"/>
      </rPr>
      <t>8/28</t>
    </r>
    <r>
      <rPr>
        <b/>
        <sz val="12"/>
        <color rgb="FF000000"/>
        <rFont val="微軟正黑體"/>
        <family val="2"/>
        <charset val="136"/>
      </rPr>
      <t xml:space="preserve">改紡，
</t>
    </r>
    <r>
      <rPr>
        <b/>
        <sz val="12"/>
        <color rgb="FF000000"/>
        <rFont val="Arial"/>
        <family val="2"/>
      </rPr>
      <t>A</t>
    </r>
    <r>
      <rPr>
        <b/>
        <sz val="12"/>
        <color rgb="FF000000"/>
        <rFont val="微軟正黑體"/>
        <family val="2"/>
        <charset val="136"/>
      </rPr>
      <t>邊延至</t>
    </r>
    <r>
      <rPr>
        <b/>
        <sz val="12"/>
        <color rgb="FF000000"/>
        <rFont val="Arial"/>
        <family val="2"/>
      </rPr>
      <t>8/29</t>
    </r>
    <r>
      <rPr>
        <b/>
        <sz val="12"/>
        <color rgb="FF000000"/>
        <rFont val="微軟正黑體"/>
        <family val="2"/>
        <charset val="136"/>
      </rPr>
      <t>生產</t>
    </r>
    <phoneticPr fontId="105" type="noConversion"/>
  </si>
  <si>
    <t>2025/4/14</t>
  </si>
  <si>
    <t>150/48/2SDR3</t>
  </si>
  <si>
    <t>650</t>
  </si>
  <si>
    <t>660</t>
  </si>
  <si>
    <t>04:23</t>
  </si>
  <si>
    <t>04:24</t>
  </si>
  <si>
    <t>A08</t>
    <phoneticPr fontId="5" type="noConversion"/>
  </si>
  <si>
    <t>改紡，+30m</t>
    <phoneticPr fontId="5" type="noConversion"/>
  </si>
  <si>
    <t>2F1XF2</t>
  </si>
  <si>
    <t>A17B</t>
  </si>
  <si>
    <t>2F41D2</t>
  </si>
  <si>
    <t>2F41A2</t>
  </si>
  <si>
    <t>H1改273/273</t>
  </si>
  <si>
    <t>2F41G2</t>
  </si>
  <si>
    <t>改紡，+50m</t>
    <phoneticPr fontId="5" type="noConversion"/>
  </si>
  <si>
    <t>A21B</t>
  </si>
  <si>
    <t>2F41Q2</t>
  </si>
  <si>
    <t>FP82767R</t>
  </si>
  <si>
    <t>H1改260/260</t>
  </si>
  <si>
    <t>2F1XV2</t>
  </si>
  <si>
    <t>FP81346R</t>
  </si>
  <si>
    <t>H1改272/272</t>
  </si>
  <si>
    <t>A20A</t>
  </si>
  <si>
    <t>2F1YG2</t>
  </si>
  <si>
    <t>75/72SDR2</t>
  </si>
  <si>
    <t>FP-81346R</t>
  </si>
  <si>
    <t>11/23-</t>
  </si>
  <si>
    <t>A邊11/23~停機</t>
  </si>
  <si>
    <t>0.7/天</t>
  </si>
  <si>
    <t>原絲外賣優先</t>
  </si>
  <si>
    <t>遠 東 新 世 紀 股 份 有 限 公 司</t>
    <phoneticPr fontId="105" type="noConversion"/>
  </si>
  <si>
    <t>FAR EASTERN NEW CENTURY CORP.</t>
    <phoneticPr fontId="105" type="noConversion"/>
  </si>
  <si>
    <t>違 規 溝 通 紀 錄 表</t>
    <phoneticPr fontId="105" type="noConversion"/>
  </si>
  <si>
    <t>Violation Communication Record Form</t>
    <phoneticPr fontId="105" type="noConversion"/>
  </si>
  <si>
    <r>
      <rPr>
        <b/>
        <sz val="22"/>
        <color theme="1"/>
        <rFont val="標楷體"/>
        <family val="4"/>
        <charset val="136"/>
      </rPr>
      <t>工作單位</t>
    </r>
    <r>
      <rPr>
        <sz val="22"/>
        <color theme="1"/>
        <rFont val="標楷體"/>
        <family val="4"/>
        <charset val="136"/>
      </rPr>
      <t xml:space="preserve">
Working
Dept.</t>
    </r>
    <phoneticPr fontId="105" type="noConversion"/>
  </si>
  <si>
    <t>撚二科</t>
    <phoneticPr fontId="105" type="noConversion"/>
  </si>
  <si>
    <t>Plant</t>
    <phoneticPr fontId="105" type="noConversion"/>
  </si>
  <si>
    <t>姓 名</t>
    <phoneticPr fontId="105" type="noConversion"/>
  </si>
  <si>
    <r>
      <rPr>
        <b/>
        <sz val="24"/>
        <color theme="1"/>
        <rFont val="標楷體"/>
        <family val="4"/>
        <charset val="136"/>
      </rPr>
      <t>工  號</t>
    </r>
    <r>
      <rPr>
        <sz val="18"/>
        <color theme="1"/>
        <rFont val="標楷體"/>
        <family val="4"/>
        <charset val="136"/>
      </rPr>
      <t xml:space="preserve">
Badge No.</t>
    </r>
    <phoneticPr fontId="105" type="noConversion"/>
  </si>
  <si>
    <t>DTY2</t>
    <phoneticPr fontId="105" type="noConversion"/>
  </si>
  <si>
    <t>Sect.</t>
    <phoneticPr fontId="105" type="noConversion"/>
  </si>
  <si>
    <t>Full Name</t>
    <phoneticPr fontId="105" type="noConversion"/>
  </si>
  <si>
    <r>
      <rPr>
        <b/>
        <sz val="27"/>
        <color theme="1"/>
        <rFont val="標楷體"/>
        <family val="4"/>
        <charset val="136"/>
      </rPr>
      <t>違規日期/地點：</t>
    </r>
    <r>
      <rPr>
        <sz val="27"/>
        <color theme="1"/>
        <rFont val="標楷體"/>
        <family val="4"/>
        <charset val="136"/>
      </rPr>
      <t>Date &amp; Place of violation：</t>
    </r>
    <phoneticPr fontId="105" type="noConversion"/>
  </si>
  <si>
    <r>
      <rPr>
        <b/>
        <sz val="24"/>
        <color theme="1"/>
        <rFont val="標楷體"/>
        <family val="4"/>
        <charset val="136"/>
      </rPr>
      <t>違規項目</t>
    </r>
    <r>
      <rPr>
        <sz val="24"/>
        <color theme="1"/>
        <rFont val="標楷體"/>
        <family val="4"/>
        <charset val="136"/>
      </rPr>
      <t xml:space="preserve"> Description of violation：</t>
    </r>
    <phoneticPr fontId="105" type="noConversion"/>
  </si>
  <si>
    <t>（　　）（A）無故缺勤(    ：　 　～  　：　 　) ; Absent.</t>
    <phoneticPr fontId="105" type="noConversion"/>
  </si>
  <si>
    <t>（　　）（B）不聽從工作安排; Not obeying orders.</t>
    <phoneticPr fontId="105" type="noConversion"/>
  </si>
  <si>
    <t>（　　）（C）上班期間無故離開工作崗位; During working time leaving the assign work area.</t>
    <phoneticPr fontId="105" type="noConversion"/>
  </si>
  <si>
    <t>（　　）（D）上班期間睡覺; Sleeping during working time.</t>
    <phoneticPr fontId="105" type="noConversion"/>
  </si>
  <si>
    <t>（　　）（E）偷懶、被動、做事態度差; Lazy、In-active、 work performance is poor.</t>
    <phoneticPr fontId="105" type="noConversion"/>
  </si>
  <si>
    <t>（　　）（F）未依作業規定做事; Not doing the assign work according to regulations(SOP).</t>
    <phoneticPr fontId="105" type="noConversion"/>
  </si>
  <si>
    <t>（　　）（G）上班期間打電話/玩手遊; Using the cell phone to call and playing 
             with any electronic devices during working time.</t>
    <phoneticPr fontId="105" type="noConversion"/>
  </si>
  <si>
    <t>（　　）（H）破壞設備; Damaged the Equipment.</t>
    <phoneticPr fontId="105" type="noConversion"/>
  </si>
  <si>
    <t>（　　）（I）禁菸區域吸菸；Smoking in no-smoking area.</t>
    <phoneticPr fontId="105" type="noConversion"/>
  </si>
  <si>
    <t>（　　）（J）使用違禁品；Use prohibited items.</t>
    <phoneticPr fontId="105" type="noConversion"/>
  </si>
  <si>
    <t>（　　）（K）破壞工作場所/宿舍秩序; Disrupting order in the workplace/dormitory.</t>
    <phoneticPr fontId="105" type="noConversion"/>
  </si>
  <si>
    <t>（　　）（L）其它; Others；敘述;Descript:</t>
    <phoneticPr fontId="105" type="noConversion"/>
  </si>
  <si>
    <r>
      <t xml:space="preserve">違規者自述: </t>
    </r>
    <r>
      <rPr>
        <sz val="24"/>
        <rFont val="標楷體"/>
        <family val="4"/>
        <charset val="136"/>
      </rPr>
      <t>statement:</t>
    </r>
    <phoneticPr fontId="105" type="noConversion"/>
  </si>
  <si>
    <r>
      <rPr>
        <b/>
        <sz val="24"/>
        <color theme="1"/>
        <rFont val="標楷體"/>
        <family val="4"/>
        <charset val="136"/>
      </rPr>
      <t>違規者簽名</t>
    </r>
    <r>
      <rPr>
        <sz val="24"/>
        <color theme="1"/>
        <rFont val="標楷體"/>
        <family val="4"/>
        <charset val="136"/>
      </rPr>
      <t>: Signature of Violator (or Witness)：</t>
    </r>
    <phoneticPr fontId="105" type="noConversion"/>
  </si>
  <si>
    <r>
      <rPr>
        <b/>
        <sz val="22"/>
        <color theme="1"/>
        <rFont val="標楷體"/>
        <family val="4"/>
        <charset val="136"/>
      </rPr>
      <t>廠長</t>
    </r>
    <r>
      <rPr>
        <sz val="22"/>
        <color theme="1"/>
        <rFont val="標楷體"/>
        <family val="4"/>
        <charset val="136"/>
      </rPr>
      <t>Plant Manager</t>
    </r>
    <phoneticPr fontId="105" type="noConversion"/>
  </si>
  <si>
    <r>
      <rPr>
        <b/>
        <sz val="22"/>
        <color theme="1"/>
        <rFont val="標楷體"/>
        <family val="4"/>
        <charset val="136"/>
      </rPr>
      <t>單位主管</t>
    </r>
    <r>
      <rPr>
        <sz val="22"/>
        <color theme="1"/>
        <rFont val="標楷體"/>
        <family val="4"/>
        <charset val="136"/>
      </rPr>
      <t xml:space="preserve"> Section Chief</t>
    </r>
    <phoneticPr fontId="105" type="noConversion"/>
  </si>
  <si>
    <r>
      <rPr>
        <b/>
        <sz val="22"/>
        <color theme="1"/>
        <rFont val="標楷體"/>
        <family val="4"/>
        <charset val="136"/>
      </rPr>
      <t>管理單位</t>
    </r>
    <r>
      <rPr>
        <sz val="22"/>
        <color theme="1"/>
        <rFont val="標楷體"/>
        <family val="4"/>
        <charset val="136"/>
      </rPr>
      <t xml:space="preserve"> Foreign Manpower Admin.</t>
    </r>
    <phoneticPr fontId="105" type="noConversion"/>
  </si>
  <si>
    <t>1.書面違規事項填妥後應告知當事人並給予解釋機會，若無異議並應請當事人簽認
1.After the violation notice is completed, the person being notice should be informed and give an oppotunity to explain, if there is no objection should asked to sign</t>
    <phoneticPr fontId="105" type="noConversion"/>
  </si>
  <si>
    <t>2.若違規事項屬實而當事人拒絕簽名,由證人(同事及主管等)認簽證明,亦屬有效(需有確切事證)
2.If the violation is true and the person involved refuses to sign, it will be valid if witnesses (colleagues, supervisors, etc.) authenticate the signature.</t>
    <phoneticPr fontId="105" type="noConversion"/>
  </si>
  <si>
    <t>A10B</t>
    <phoneticPr fontId="5" type="noConversion"/>
  </si>
  <si>
    <t>2F42H2</t>
    <phoneticPr fontId="5" type="noConversion"/>
  </si>
  <si>
    <t>150/48BKR95</t>
    <phoneticPr fontId="5" type="noConversion"/>
  </si>
  <si>
    <t>FP02308R</t>
    <phoneticPr fontId="5" type="noConversion"/>
  </si>
  <si>
    <t>改紡，+25m</t>
    <phoneticPr fontId="5" type="noConversion"/>
  </si>
  <si>
    <t>T04</t>
    <phoneticPr fontId="5" type="noConversion"/>
  </si>
  <si>
    <t>2F42J2</t>
    <phoneticPr fontId="5" type="noConversion"/>
  </si>
  <si>
    <t>75/72/2PFR</t>
    <phoneticPr fontId="5" type="noConversion"/>
  </si>
  <si>
    <t>FP81334R</t>
    <phoneticPr fontId="5" type="noConversion"/>
  </si>
  <si>
    <t>改紡，+100m</t>
    <phoneticPr fontId="5" type="noConversion"/>
  </si>
  <si>
    <t>2F08N2</t>
    <phoneticPr fontId="5" type="noConversion"/>
  </si>
  <si>
    <t>50/72BSD3</t>
    <phoneticPr fontId="5" type="noConversion"/>
  </si>
  <si>
    <t>FP80137</t>
    <phoneticPr fontId="5" type="noConversion"/>
  </si>
  <si>
    <t>2F6GC2</t>
    <phoneticPr fontId="5" type="noConversion"/>
  </si>
  <si>
    <t>FP82161R</t>
    <phoneticPr fontId="5" type="noConversion"/>
  </si>
  <si>
    <t>T06</t>
    <phoneticPr fontId="5" type="noConversion"/>
  </si>
  <si>
    <t>2F6GD2</t>
    <phoneticPr fontId="5" type="noConversion"/>
  </si>
  <si>
    <t>FP82159R</t>
    <phoneticPr fontId="5" type="noConversion"/>
  </si>
  <si>
    <t>升10M</t>
    <phoneticPr fontId="5" type="noConversion"/>
  </si>
  <si>
    <t>T03</t>
    <phoneticPr fontId="5" type="noConversion"/>
  </si>
  <si>
    <t>H1改205</t>
    <phoneticPr fontId="5" type="noConversion"/>
  </si>
  <si>
    <t>2F4951</t>
  </si>
  <si>
    <t>H1改490/460</t>
  </si>
  <si>
    <t>T03R</t>
  </si>
  <si>
    <t>2F41C2</t>
  </si>
  <si>
    <t>FP81333R×2</t>
  </si>
  <si>
    <t>2F6ER2</t>
  </si>
  <si>
    <t>FP82138R×2</t>
  </si>
  <si>
    <t>A08A</t>
  </si>
  <si>
    <t>2F28M2</t>
  </si>
  <si>
    <t>FP81336R</t>
  </si>
  <si>
    <t>H1改225/227</t>
  </si>
  <si>
    <t>2F41B2</t>
  </si>
  <si>
    <t>FP81334R×2</t>
  </si>
  <si>
    <t>H1改226/228</t>
  </si>
  <si>
    <t>2F1XB2</t>
  </si>
  <si>
    <t>FP81330R</t>
  </si>
  <si>
    <t>2F40Z2</t>
  </si>
  <si>
    <t>2F1WR2</t>
  </si>
  <si>
    <t>FP81326R</t>
  </si>
  <si>
    <t>H1改227/228</t>
  </si>
  <si>
    <t>H1改228/229</t>
  </si>
  <si>
    <t>H1改355/325</t>
  </si>
  <si>
    <t>T04L</t>
  </si>
  <si>
    <t>A20B</t>
  </si>
  <si>
    <t>2F1XG2</t>
  </si>
  <si>
    <t>FP11014R</t>
  </si>
  <si>
    <t>H1改268/268</t>
  </si>
  <si>
    <t>FP81625</t>
  </si>
  <si>
    <t>FP81331R×2</t>
  </si>
  <si>
    <t>H1改175</t>
  </si>
  <si>
    <t>H1改269/269</t>
  </si>
  <si>
    <t>H1改262/262</t>
  </si>
  <si>
    <t>2F1XH2</t>
  </si>
  <si>
    <t>FP81338R</t>
  </si>
  <si>
    <t>H1改243/243</t>
  </si>
  <si>
    <t>2F28Q2</t>
  </si>
  <si>
    <t>FP81345R</t>
  </si>
  <si>
    <t>改紡，+30m</t>
  </si>
  <si>
    <t>H1改244/244</t>
  </si>
  <si>
    <t>H1改263/263</t>
  </si>
  <si>
    <t>H1改274/274</t>
  </si>
  <si>
    <t>H1改176</t>
  </si>
  <si>
    <t>T03L</t>
  </si>
  <si>
    <t>2F7C12</t>
  </si>
  <si>
    <t>100/96/2SDR2</t>
  </si>
  <si>
    <t>FP81335R×2</t>
  </si>
  <si>
    <t>H1改231</t>
  </si>
  <si>
    <t>2F1XR2</t>
  </si>
  <si>
    <t>FP81337R</t>
  </si>
  <si>
    <t>2F1XN2</t>
  </si>
  <si>
    <t>H1改264/264</t>
  </si>
  <si>
    <t>H1改266/266</t>
  </si>
  <si>
    <t>2F1XT2</t>
  </si>
  <si>
    <t>FP82645</t>
  </si>
  <si>
    <t>2F1XW2</t>
  </si>
  <si>
    <t>FP81626</t>
  </si>
  <si>
    <t>改紡，+50m</t>
  </si>
  <si>
    <t>H1改267/267</t>
  </si>
  <si>
    <t>H1改271/271</t>
  </si>
  <si>
    <t>2F29C2</t>
    <phoneticPr fontId="5" type="noConversion"/>
  </si>
  <si>
    <t>FP81370R</t>
    <phoneticPr fontId="5" type="noConversion"/>
  </si>
  <si>
    <t>2F6G2</t>
    <phoneticPr fontId="5" type="noConversion"/>
  </si>
  <si>
    <t>150/48/2SDR1</t>
    <phoneticPr fontId="5" type="noConversion"/>
  </si>
  <si>
    <t>FP82156R</t>
    <phoneticPr fontId="5" type="noConversion"/>
  </si>
  <si>
    <t>Ａ１２</t>
  </si>
  <si>
    <t>Ａ１６</t>
    <phoneticPr fontId="5" type="noConversion"/>
  </si>
  <si>
    <t>Ｔ０２</t>
  </si>
  <si>
    <t>改紡</t>
  </si>
  <si>
    <t>1</t>
    <phoneticPr fontId="5" type="noConversion"/>
  </si>
  <si>
    <t>2</t>
    <phoneticPr fontId="5" type="noConversion"/>
  </si>
  <si>
    <t>3</t>
    <phoneticPr fontId="5" type="noConversion"/>
  </si>
  <si>
    <t>4</t>
    <phoneticPr fontId="5" type="noConversion"/>
  </si>
  <si>
    <t>T04R</t>
  </si>
  <si>
    <t>Final停</t>
  </si>
  <si>
    <t>5</t>
    <phoneticPr fontId="5" type="noConversion"/>
  </si>
  <si>
    <t>T04L</t>
    <phoneticPr fontId="5" type="noConversion"/>
  </si>
  <si>
    <t>6</t>
    <phoneticPr fontId="5" type="noConversion"/>
  </si>
  <si>
    <t>Ｔ０４Ｒ</t>
    <phoneticPr fontId="5" type="noConversion"/>
  </si>
  <si>
    <t>Ｔ０４Ｌ</t>
    <phoneticPr fontId="5" type="noConversion"/>
  </si>
  <si>
    <t>2FA062</t>
  </si>
  <si>
    <t>2F08R2</t>
  </si>
  <si>
    <t>2F43P2</t>
  </si>
  <si>
    <t>2F6IF2</t>
  </si>
  <si>
    <t>2F6IG2</t>
  </si>
  <si>
    <t>2F6IK2</t>
  </si>
  <si>
    <t>2F6IE2</t>
  </si>
  <si>
    <t>2F6IB1</t>
  </si>
  <si>
    <t>2F6ID2</t>
  </si>
  <si>
    <t>2F9VH2</t>
  </si>
  <si>
    <t>2F6IJ1</t>
  </si>
  <si>
    <t>2F6II2</t>
  </si>
  <si>
    <t>2F6IH2</t>
  </si>
  <si>
    <t>2F6IM2</t>
  </si>
  <si>
    <t>2F43Q2</t>
  </si>
  <si>
    <t>K</t>
    <phoneticPr fontId="5" type="noConversion"/>
  </si>
  <si>
    <t>2F7E03</t>
  </si>
  <si>
    <t>2F7E03</t>
    <phoneticPr fontId="5" type="noConversion"/>
  </si>
  <si>
    <t>了機</t>
    <phoneticPr fontId="5" type="noConversion"/>
  </si>
  <si>
    <t>停機</t>
    <phoneticPr fontId="5" type="noConversion"/>
  </si>
  <si>
    <t>改紡</t>
    <phoneticPr fontId="5" type="noConversion"/>
  </si>
  <si>
    <t>2F42J2</t>
  </si>
  <si>
    <t>2F28C2</t>
  </si>
  <si>
    <t>生產日期</t>
  </si>
  <si>
    <t>生產機台</t>
  </si>
  <si>
    <t>原絲管色</t>
  </si>
  <si>
    <t>DR</t>
  </si>
  <si>
    <t>D/Y
V.R</t>
  </si>
  <si>
    <t>OIL</t>
  </si>
  <si>
    <t>WX
GX</t>
  </si>
  <si>
    <t>W3
G3</t>
  </si>
  <si>
    <t>W4
G4</t>
  </si>
  <si>
    <t>TU</t>
  </si>
  <si>
    <t>2F42E3</t>
  </si>
  <si>
    <t>150/144FCT</t>
  </si>
  <si>
    <t>FP81360R+81858</t>
  </si>
  <si>
    <t>P203</t>
  </si>
  <si>
    <t>橘黑三角+白黑大點</t>
  </si>
  <si>
    <t>2F42I2</t>
  </si>
  <si>
    <t>白黑小三角</t>
  </si>
  <si>
    <t>2F42U2</t>
  </si>
  <si>
    <t>FP81365R×2</t>
  </si>
  <si>
    <t>白黃大點</t>
  </si>
  <si>
    <t>2F6EB2</t>
  </si>
  <si>
    <t>FP82127R×2</t>
  </si>
  <si>
    <t>DH4318</t>
  </si>
  <si>
    <t>紅黑大點</t>
  </si>
  <si>
    <t>2F6EE2</t>
  </si>
  <si>
    <t>FP82131R×2</t>
  </si>
  <si>
    <t>P204</t>
  </si>
  <si>
    <t>1.82/1.83</t>
  </si>
  <si>
    <t>2F6EF2</t>
  </si>
  <si>
    <t>P227</t>
  </si>
  <si>
    <t>2F6EG1</t>
  </si>
  <si>
    <t>150/48/2SDR</t>
  </si>
  <si>
    <t>FP82128R×2</t>
  </si>
  <si>
    <t>黃紅十字</t>
  </si>
  <si>
    <t>2F6EH2</t>
  </si>
  <si>
    <t>FP82134R×2</t>
  </si>
  <si>
    <t>藍白十字</t>
  </si>
  <si>
    <t>T06,T05R</t>
  </si>
  <si>
    <t>2F6EK3</t>
  </si>
  <si>
    <t>FP82634×2</t>
  </si>
  <si>
    <t>白黑十字</t>
  </si>
  <si>
    <t>2F6EM3</t>
  </si>
  <si>
    <t>FP82136R×2</t>
  </si>
  <si>
    <t>紫綠條紋</t>
  </si>
  <si>
    <t>2F6EP1</t>
  </si>
  <si>
    <t>FP82135R×2</t>
  </si>
  <si>
    <t>2F6EQ1</t>
  </si>
  <si>
    <t>2F6ES1</t>
  </si>
  <si>
    <t>2F6EW1</t>
  </si>
  <si>
    <t>150/48/2FBR</t>
  </si>
  <si>
    <t>FP82141R×2</t>
  </si>
  <si>
    <t>紫黃直條</t>
  </si>
  <si>
    <t>FP82144R×2</t>
  </si>
  <si>
    <t>綠黑大點</t>
  </si>
  <si>
    <t>FP82645×2</t>
  </si>
  <si>
    <t>2F6FD1</t>
  </si>
  <si>
    <t>150/48/2HC</t>
  </si>
  <si>
    <t>FP82764×2</t>
  </si>
  <si>
    <t>2F6FE2</t>
  </si>
  <si>
    <t>2F6FF2</t>
  </si>
  <si>
    <t>FP82147R×2</t>
  </si>
  <si>
    <t>2F6FI1</t>
  </si>
  <si>
    <t>FP82146R×2</t>
  </si>
  <si>
    <t>2F6FJ3</t>
  </si>
  <si>
    <t>FP82648×2</t>
  </si>
  <si>
    <t>綠黑十字</t>
  </si>
  <si>
    <t>2F6FM2</t>
  </si>
  <si>
    <t>T01R;T01L</t>
  </si>
  <si>
    <t>2F6FN3</t>
  </si>
  <si>
    <t>T06R</t>
  </si>
  <si>
    <t>2F6FQ1</t>
  </si>
  <si>
    <t>FP82137R×2</t>
  </si>
  <si>
    <t>2F6FR2</t>
  </si>
  <si>
    <t>FP82148R×2</t>
  </si>
  <si>
    <t>T04,T06</t>
  </si>
  <si>
    <t>紅底藍點/綠白大點</t>
  </si>
  <si>
    <t>2F6FS1</t>
  </si>
  <si>
    <t>2F6FT2</t>
  </si>
  <si>
    <t>黃底紫心</t>
  </si>
  <si>
    <t>2F6FU2</t>
  </si>
  <si>
    <t>FP82155R×2</t>
  </si>
  <si>
    <t>2F6FV2</t>
  </si>
  <si>
    <t>白桔雙色</t>
  </si>
  <si>
    <t>2F6FW2</t>
  </si>
  <si>
    <t>FP82156R×2</t>
  </si>
  <si>
    <t>2F6FY2</t>
  </si>
  <si>
    <t>T01R</t>
  </si>
  <si>
    <t>2F6FZ2</t>
  </si>
  <si>
    <t>FP82153R×2</t>
  </si>
  <si>
    <t>紅黑小三角</t>
  </si>
  <si>
    <t>2F6GA3</t>
  </si>
  <si>
    <t>FP82649×2</t>
  </si>
  <si>
    <t>藍黑三角</t>
  </si>
  <si>
    <t>2F6GC2</t>
  </si>
  <si>
    <t>FP82161R×2</t>
  </si>
  <si>
    <t>2F6GD2</t>
  </si>
  <si>
    <t>FP82159R×2</t>
  </si>
  <si>
    <t>2F6GG2</t>
  </si>
  <si>
    <t>FP82163R×2</t>
  </si>
  <si>
    <t>黃紅大點</t>
  </si>
  <si>
    <t>2F6GH2</t>
  </si>
  <si>
    <t>150/48/2SDR1</t>
  </si>
  <si>
    <t>2F6GL1</t>
  </si>
  <si>
    <t>2F7D11</t>
  </si>
  <si>
    <t>165/48/2SR6</t>
  </si>
  <si>
    <t>FP82644×2</t>
  </si>
  <si>
    <t>2F7D21</t>
  </si>
  <si>
    <t>FP82652×2</t>
  </si>
  <si>
    <t>2F7D33</t>
  </si>
  <si>
    <t>225/72/2SRR5</t>
  </si>
  <si>
    <t>FP83602R×2</t>
  </si>
  <si>
    <t>2F7D42</t>
  </si>
  <si>
    <t>60/96ESDR</t>
  </si>
  <si>
    <t>FP81359R</t>
  </si>
  <si>
    <t>P142</t>
  </si>
  <si>
    <t>綠黑條紋</t>
  </si>
  <si>
    <t>2F7D53</t>
  </si>
  <si>
    <t>225/72/2SDR2</t>
  </si>
  <si>
    <t>FP83021R×2</t>
  </si>
  <si>
    <t>藍底白點</t>
  </si>
  <si>
    <t>2F7D63</t>
  </si>
  <si>
    <t>FP83023R×2</t>
  </si>
  <si>
    <t>黑底白點</t>
  </si>
  <si>
    <t>2F6GM1</t>
  </si>
  <si>
    <t>2F6GK3</t>
  </si>
  <si>
    <t>2F6GN2</t>
  </si>
  <si>
    <t>2F6GP1</t>
  </si>
  <si>
    <t>2F42Z2</t>
  </si>
  <si>
    <t>75/72/2SDR</t>
  </si>
  <si>
    <t>FP81383R×2</t>
  </si>
  <si>
    <t>2FA023</t>
  </si>
  <si>
    <t>FP81365R</t>
  </si>
  <si>
    <t>2F43C2</t>
  </si>
  <si>
    <t>FP11915R×2</t>
  </si>
  <si>
    <t>2F6GS1</t>
  </si>
  <si>
    <t>FP82166R×2</t>
  </si>
  <si>
    <t>白紅小三角</t>
  </si>
  <si>
    <t>2F6GR2</t>
  </si>
  <si>
    <t>2F6GU2</t>
  </si>
  <si>
    <t>150/48/2SDr</t>
  </si>
  <si>
    <t>FP82170R×2</t>
  </si>
  <si>
    <t>2F6GT2</t>
  </si>
  <si>
    <t>2F6GV2</t>
  </si>
  <si>
    <t>FP82168R×2</t>
  </si>
  <si>
    <t>2F7D93</t>
  </si>
  <si>
    <t>225/72/2SDr</t>
  </si>
  <si>
    <t>灰底白點</t>
  </si>
  <si>
    <t>2F6GY2</t>
  </si>
  <si>
    <t>FP82167R×2</t>
  </si>
  <si>
    <t>2F6GX1</t>
  </si>
  <si>
    <t>2F6GW2</t>
  </si>
  <si>
    <t>白紅愛心</t>
  </si>
  <si>
    <t>J08R</t>
  </si>
  <si>
    <t>FP83024R×2</t>
  </si>
  <si>
    <t>2F6IA2</t>
  </si>
  <si>
    <t>2F6GZ3</t>
  </si>
  <si>
    <t>FP82658×2</t>
  </si>
  <si>
    <t>FP82169R×2</t>
  </si>
  <si>
    <t>FP82171R×2</t>
  </si>
  <si>
    <t>白綠大點</t>
  </si>
  <si>
    <t>FP82173R×2</t>
  </si>
  <si>
    <t>1.86/1.89</t>
  </si>
  <si>
    <t>2F08K3</t>
  </si>
  <si>
    <t>50/72CDR</t>
  </si>
  <si>
    <t>FP80790R</t>
  </si>
  <si>
    <t>P123</t>
  </si>
  <si>
    <t>-6.7</t>
  </si>
  <si>
    <t>-6.8</t>
  </si>
  <si>
    <t>-4.3</t>
  </si>
  <si>
    <t>55</t>
  </si>
  <si>
    <t>2F08L2</t>
  </si>
  <si>
    <t>50/36CE</t>
  </si>
  <si>
    <t>FP60102</t>
  </si>
  <si>
    <t>A07B</t>
  </si>
  <si>
    <t>-6.2</t>
  </si>
  <si>
    <t>FP7TR12AK</t>
  </si>
  <si>
    <t>綠黑雙色</t>
  </si>
  <si>
    <t>2F1WJ2</t>
  </si>
  <si>
    <t>75/36HC</t>
  </si>
  <si>
    <t>FP81853</t>
  </si>
  <si>
    <t>A12B</t>
  </si>
  <si>
    <t>2F1WK2</t>
  </si>
  <si>
    <t>2F1WL2</t>
  </si>
  <si>
    <t>FP81319R</t>
  </si>
  <si>
    <t>黃底綠點</t>
  </si>
  <si>
    <t>1.78/1.83</t>
  </si>
  <si>
    <t>2F1WM2</t>
  </si>
  <si>
    <t>75/36SAXT</t>
  </si>
  <si>
    <t>FP61438</t>
  </si>
  <si>
    <t>S01-1~4</t>
  </si>
  <si>
    <t>2F1WN2</t>
  </si>
  <si>
    <t>FP81548</t>
  </si>
  <si>
    <t>S01-7~12</t>
  </si>
  <si>
    <t>2F1WP2</t>
  </si>
  <si>
    <t>2F1WQ1</t>
  </si>
  <si>
    <t>FP79R12AJ</t>
  </si>
  <si>
    <t>1.78/1.86</t>
  </si>
  <si>
    <t>1.81/1.8</t>
  </si>
  <si>
    <t>2F1WS2</t>
  </si>
  <si>
    <t>FP81623</t>
  </si>
  <si>
    <t>-4.3/-4.42</t>
  </si>
  <si>
    <t>2F1WT2</t>
  </si>
  <si>
    <t>2F1WU2</t>
  </si>
  <si>
    <t>白綠方塊</t>
  </si>
  <si>
    <t>2F1WV2</t>
  </si>
  <si>
    <t>75/72BK</t>
  </si>
  <si>
    <t>FP81550</t>
  </si>
  <si>
    <t>A24A</t>
  </si>
  <si>
    <t>2F1WW2</t>
  </si>
  <si>
    <t>FP81856</t>
  </si>
  <si>
    <t>-4.5</t>
  </si>
  <si>
    <t>-5.6</t>
  </si>
  <si>
    <t>-4.65</t>
  </si>
  <si>
    <t>2F1WX2</t>
  </si>
  <si>
    <t>75/72CE</t>
  </si>
  <si>
    <t>FP81551</t>
  </si>
  <si>
    <t>橘底白點</t>
  </si>
  <si>
    <t>2F1WY2</t>
  </si>
  <si>
    <t>FP81232R</t>
  </si>
  <si>
    <t>-4.15</t>
  </si>
  <si>
    <t>-6.45</t>
  </si>
  <si>
    <t>-5.98</t>
  </si>
  <si>
    <t>2F1WZ2</t>
  </si>
  <si>
    <t>FP81272R</t>
  </si>
  <si>
    <t>黃紅三角</t>
  </si>
  <si>
    <t>白紫三角</t>
  </si>
  <si>
    <t>-4.1</t>
  </si>
  <si>
    <t>-5.73</t>
  </si>
  <si>
    <t>-4.13</t>
  </si>
  <si>
    <t>2F1XA2</t>
  </si>
  <si>
    <t>FP81787</t>
  </si>
  <si>
    <t>綠藍三角</t>
  </si>
  <si>
    <t>墨綠色</t>
  </si>
  <si>
    <t>-5.0</t>
  </si>
  <si>
    <t>-5.40</t>
  </si>
  <si>
    <t>-4.20</t>
  </si>
  <si>
    <t>2F1XC2</t>
  </si>
  <si>
    <t>-6.05</t>
  </si>
  <si>
    <t>2F1XD2</t>
  </si>
  <si>
    <t>FP81552R</t>
  </si>
  <si>
    <t>-5.2</t>
  </si>
  <si>
    <t>FP81624</t>
  </si>
  <si>
    <t>-4.68</t>
  </si>
  <si>
    <t>-5.85</t>
  </si>
  <si>
    <t>-3.6</t>
  </si>
  <si>
    <t>黃黑三角</t>
  </si>
  <si>
    <t>-4.53</t>
  </si>
  <si>
    <t>-6.35</t>
  </si>
  <si>
    <t>A16A</t>
  </si>
  <si>
    <t>-5.02</t>
  </si>
  <si>
    <t>-4.62</t>
  </si>
  <si>
    <t>A16B</t>
  </si>
  <si>
    <t>-3.5</t>
  </si>
  <si>
    <t>-4.75</t>
  </si>
  <si>
    <t>-3.74</t>
  </si>
  <si>
    <t>2F1XJ2</t>
  </si>
  <si>
    <t>-4.2</t>
  </si>
  <si>
    <t>2F1XK2</t>
  </si>
  <si>
    <t>-4.12</t>
  </si>
  <si>
    <t>2F1XM2</t>
  </si>
  <si>
    <t>FP81334R</t>
  </si>
  <si>
    <t>-5.7</t>
  </si>
  <si>
    <t>-4.0</t>
  </si>
  <si>
    <t>2F1XP2</t>
  </si>
  <si>
    <t>-6.4</t>
  </si>
  <si>
    <t>-4</t>
  </si>
  <si>
    <t>2F1XS2</t>
  </si>
  <si>
    <t>FP81348R</t>
  </si>
  <si>
    <t>-6.36</t>
  </si>
  <si>
    <t>黑紅十字</t>
  </si>
  <si>
    <t>2F1XU2</t>
  </si>
  <si>
    <t>FP81857R</t>
  </si>
  <si>
    <t>2F1XX2</t>
  </si>
  <si>
    <t>-5.9</t>
  </si>
  <si>
    <t>2F1XY2</t>
  </si>
  <si>
    <t>FP81858</t>
  </si>
  <si>
    <t>白黑大點</t>
  </si>
  <si>
    <t>-5</t>
  </si>
  <si>
    <t>-5.4</t>
  </si>
  <si>
    <t>2F1XZ2</t>
  </si>
  <si>
    <t>FP81627</t>
  </si>
  <si>
    <t>-4.73/-4.8</t>
  </si>
  <si>
    <t>2F1YA1</t>
  </si>
  <si>
    <t>FP11908R</t>
  </si>
  <si>
    <t>A13;A17B</t>
  </si>
  <si>
    <t>-9.25</t>
  </si>
  <si>
    <t>-2.85</t>
  </si>
  <si>
    <t>2F1YB2</t>
  </si>
  <si>
    <t>75/72SDFFR</t>
  </si>
  <si>
    <t>FP81235R</t>
  </si>
  <si>
    <t>S01-1~6</t>
  </si>
  <si>
    <t>黃黑大三角</t>
  </si>
  <si>
    <t>-5.3</t>
  </si>
  <si>
    <t>2F1YC2</t>
  </si>
  <si>
    <t>-3.52/-3.4</t>
  </si>
  <si>
    <t>2F1YE2</t>
  </si>
  <si>
    <t>A07A</t>
  </si>
  <si>
    <t>-4.85</t>
  </si>
  <si>
    <t>58</t>
  </si>
  <si>
    <t>2F28H2</t>
  </si>
  <si>
    <t>FP81311R</t>
  </si>
  <si>
    <t>2F28I2</t>
  </si>
  <si>
    <t>FP81325R</t>
  </si>
  <si>
    <t>2F28J1</t>
  </si>
  <si>
    <t>FP81303R</t>
  </si>
  <si>
    <t>2F28K2</t>
  </si>
  <si>
    <t>-6.3</t>
  </si>
  <si>
    <t>-6.23</t>
  </si>
  <si>
    <t>-4.8</t>
  </si>
  <si>
    <t>2F28L1</t>
  </si>
  <si>
    <t>FP81329R</t>
  </si>
  <si>
    <t>A17A</t>
  </si>
  <si>
    <t>-6.0</t>
  </si>
  <si>
    <t>-4.9</t>
  </si>
  <si>
    <t>2F28N2</t>
  </si>
  <si>
    <t>-5.08</t>
  </si>
  <si>
    <t>2F28P2</t>
  </si>
  <si>
    <t>FP81328R</t>
  </si>
  <si>
    <t>-6.39</t>
  </si>
  <si>
    <t>-4.38</t>
  </si>
  <si>
    <t>綠紅條紋</t>
  </si>
  <si>
    <t>1.58//1.66</t>
  </si>
  <si>
    <t>-5.18/-4.88</t>
  </si>
  <si>
    <t>2F28R2</t>
  </si>
  <si>
    <t>A22B</t>
  </si>
  <si>
    <t>2F28S1</t>
  </si>
  <si>
    <t>-4.4</t>
  </si>
  <si>
    <t>2F28T2</t>
  </si>
  <si>
    <t>FP81349R</t>
  </si>
  <si>
    <t>-4.96</t>
  </si>
  <si>
    <t>2F28U2</t>
  </si>
  <si>
    <t>-5.07/-4.76</t>
  </si>
  <si>
    <t>2F40E2</t>
  </si>
  <si>
    <t>FP81293R×2</t>
  </si>
  <si>
    <t>A08B</t>
  </si>
  <si>
    <t>2F40H2</t>
  </si>
  <si>
    <t>FP82761R</t>
  </si>
  <si>
    <t>白藍大點</t>
  </si>
  <si>
    <t>A09B</t>
  </si>
  <si>
    <t>2F40N1</t>
  </si>
  <si>
    <t>FP82130R</t>
  </si>
  <si>
    <t>2F40P2</t>
  </si>
  <si>
    <t>A10A</t>
  </si>
  <si>
    <t>FP82765R</t>
  </si>
  <si>
    <t>2F40U3</t>
  </si>
  <si>
    <t>150/48SR6</t>
  </si>
  <si>
    <t>FP82634</t>
  </si>
  <si>
    <t>2F40V1</t>
  </si>
  <si>
    <t>150/48KR5</t>
  </si>
  <si>
    <t>FP82639</t>
  </si>
  <si>
    <t>2F40W2</t>
  </si>
  <si>
    <t>2F40X2</t>
  </si>
  <si>
    <t>2F40Y2</t>
  </si>
  <si>
    <t>FP81310R×2</t>
  </si>
  <si>
    <t>1.95/1.92</t>
  </si>
  <si>
    <t>-4.72</t>
  </si>
  <si>
    <t>-5.55</t>
  </si>
  <si>
    <t>2F41E1</t>
  </si>
  <si>
    <t>150/48FBKR</t>
  </si>
  <si>
    <t>FP82572R</t>
  </si>
  <si>
    <t>-4.88</t>
  </si>
  <si>
    <t>-5.5</t>
  </si>
  <si>
    <t>-6.25</t>
  </si>
  <si>
    <t>2F41H3</t>
  </si>
  <si>
    <t>桔黑三角</t>
  </si>
  <si>
    <t>2F41J2</t>
  </si>
  <si>
    <t>FP82132R</t>
  </si>
  <si>
    <t>A19B</t>
  </si>
  <si>
    <t>-3.4</t>
  </si>
  <si>
    <t>2F41L3</t>
  </si>
  <si>
    <t>FP82648</t>
  </si>
  <si>
    <t>白紅方塊</t>
  </si>
  <si>
    <t>-4.6</t>
  </si>
  <si>
    <t>2F41M1</t>
  </si>
  <si>
    <t>FP82150R</t>
  </si>
  <si>
    <t>綠黑小三角</t>
  </si>
  <si>
    <t>-5.05</t>
  </si>
  <si>
    <t>2F41N2</t>
  </si>
  <si>
    <t>A19A</t>
  </si>
  <si>
    <t>-3.9</t>
  </si>
  <si>
    <t>白藍三角</t>
  </si>
  <si>
    <t>-4.34</t>
  </si>
  <si>
    <t>2F41R1</t>
  </si>
  <si>
    <t>150/48SD</t>
  </si>
  <si>
    <t>FP02406R</t>
  </si>
  <si>
    <t>黃黑小三角</t>
  </si>
  <si>
    <t>-4.26</t>
  </si>
  <si>
    <t>36</t>
  </si>
  <si>
    <t>2F41T2</t>
  </si>
  <si>
    <t>75/72/2SDFFR</t>
  </si>
  <si>
    <t>FP81235R×2</t>
  </si>
  <si>
    <t>S02-5~6</t>
  </si>
  <si>
    <t>2F6EA1</t>
  </si>
  <si>
    <t>150/48/2BG2</t>
  </si>
  <si>
    <t>FP82566×2</t>
  </si>
  <si>
    <t>2F6EC2</t>
  </si>
  <si>
    <t>FP82126R×2</t>
  </si>
  <si>
    <t>FP82123R×2</t>
  </si>
  <si>
    <t>2F6EJ3</t>
  </si>
  <si>
    <t>2F6EL1</t>
  </si>
  <si>
    <t>150/48/2KR5</t>
  </si>
  <si>
    <t>FP82639×2</t>
  </si>
  <si>
    <t>A10B</t>
  </si>
  <si>
    <t>2F6EN1</t>
  </si>
  <si>
    <t>150/48/2BG</t>
  </si>
  <si>
    <t>FP82569×2</t>
  </si>
  <si>
    <t>A24B</t>
  </si>
  <si>
    <t>1.66/1.68</t>
  </si>
  <si>
    <t>-4.69</t>
  </si>
  <si>
    <t>-5.29/-5.04</t>
  </si>
  <si>
    <t>2F6ET1</t>
  </si>
  <si>
    <t>150/48/2GY5</t>
  </si>
  <si>
    <t>FP82570×2</t>
  </si>
  <si>
    <t>S01-1~12</t>
  </si>
  <si>
    <t>2F6EU1</t>
  </si>
  <si>
    <t>150/48/2BG3</t>
  </si>
  <si>
    <t>FP82571×2</t>
  </si>
  <si>
    <t>-3.8</t>
  </si>
  <si>
    <t>-5.35</t>
  </si>
  <si>
    <t>2F6EV1</t>
  </si>
  <si>
    <t>-6.74</t>
  </si>
  <si>
    <t>2F6EX1</t>
  </si>
  <si>
    <t>-6.75</t>
  </si>
  <si>
    <t>2F6EY2</t>
  </si>
  <si>
    <t>150/72/2SDR</t>
  </si>
  <si>
    <t>FP82818R×2</t>
  </si>
  <si>
    <t>S01-7~10</t>
  </si>
  <si>
    <t>-4.67</t>
  </si>
  <si>
    <t>2F6EZ1</t>
  </si>
  <si>
    <t>FP82643×2</t>
  </si>
  <si>
    <t>-3.85</t>
  </si>
  <si>
    <t>2F6FC3</t>
  </si>
  <si>
    <t>150/48/2FBKR</t>
  </si>
  <si>
    <t>FP82573R×2</t>
  </si>
  <si>
    <t>-5.1</t>
  </si>
  <si>
    <t>2F6FG1</t>
  </si>
  <si>
    <t>FP82574×2</t>
  </si>
  <si>
    <t>2F6FH2</t>
  </si>
  <si>
    <t>-5.04</t>
  </si>
  <si>
    <t>2F6FK1</t>
  </si>
  <si>
    <t>FP02404×2</t>
  </si>
  <si>
    <t>-5.21</t>
  </si>
  <si>
    <t>2F6FL1</t>
  </si>
  <si>
    <t>-3.93</t>
  </si>
  <si>
    <t>2F6FP2</t>
  </si>
  <si>
    <t>150/48/2CDR</t>
  </si>
  <si>
    <t>FP82767R×2</t>
  </si>
  <si>
    <t>S02-3~5</t>
  </si>
  <si>
    <t>-4.7</t>
  </si>
  <si>
    <t>40</t>
  </si>
  <si>
    <t>2F7B22</t>
  </si>
  <si>
    <t>225/48CDR</t>
  </si>
  <si>
    <t>FP83701R</t>
  </si>
  <si>
    <t>A23B</t>
  </si>
  <si>
    <t>紅綠條紋</t>
  </si>
  <si>
    <t>2F7B82</t>
  </si>
  <si>
    <t>45/24SAXT</t>
  </si>
  <si>
    <t>FP00301</t>
  </si>
  <si>
    <t>-5.53</t>
  </si>
  <si>
    <t>-7.0</t>
  </si>
  <si>
    <t>-4.17</t>
  </si>
  <si>
    <t>FP80122R</t>
  </si>
  <si>
    <t>2F7C33</t>
  </si>
  <si>
    <t>225/72/2FBKR</t>
  </si>
  <si>
    <t>FP83500R×2</t>
  </si>
  <si>
    <t>-5.8</t>
  </si>
  <si>
    <t>2F7C53</t>
  </si>
  <si>
    <t>-5.22</t>
  </si>
  <si>
    <t>2F7C62</t>
  </si>
  <si>
    <t>165/48SR6</t>
  </si>
  <si>
    <t>FP82644</t>
  </si>
  <si>
    <t>2F7C82</t>
  </si>
  <si>
    <t>FP83702R</t>
  </si>
  <si>
    <t>A21A</t>
  </si>
  <si>
    <t>-5.65</t>
  </si>
  <si>
    <t>2F41U2</t>
  </si>
  <si>
    <t>2F41S3</t>
  </si>
  <si>
    <t>FP82649</t>
  </si>
  <si>
    <t>2F41V2</t>
  </si>
  <si>
    <t>2F1YD1</t>
  </si>
  <si>
    <t>75/36GYR29</t>
  </si>
  <si>
    <t>FP01306</t>
  </si>
  <si>
    <t>2F41W1</t>
  </si>
  <si>
    <t>150/48SDR2</t>
  </si>
  <si>
    <t>-4.75/-4.66</t>
  </si>
  <si>
    <t>2F1YF2</t>
  </si>
  <si>
    <t>FP01308</t>
  </si>
  <si>
    <t>橘白大點</t>
  </si>
  <si>
    <t>-4.64</t>
  </si>
  <si>
    <t>2F41X2</t>
  </si>
  <si>
    <t>2F41Y1</t>
  </si>
  <si>
    <t>FP82137R</t>
  </si>
  <si>
    <t>-4.93</t>
  </si>
  <si>
    <t>-6.1</t>
  </si>
  <si>
    <t>2F08M2</t>
  </si>
  <si>
    <t>50/72BSD3</t>
  </si>
  <si>
    <t>FP80127</t>
  </si>
  <si>
    <t>-6.9</t>
  </si>
  <si>
    <t>-4.24</t>
  </si>
  <si>
    <t>2F41Z2</t>
  </si>
  <si>
    <t>FP02304R</t>
  </si>
  <si>
    <t>-5.18</t>
  </si>
  <si>
    <t>2F1YI1</t>
  </si>
  <si>
    <t>FP81308R</t>
  </si>
  <si>
    <t>2F42A1</t>
  </si>
  <si>
    <t>FP02306R</t>
  </si>
  <si>
    <t>-4.25</t>
  </si>
  <si>
    <t>2F28V2</t>
  </si>
  <si>
    <t>FP81351R</t>
  </si>
  <si>
    <t>2F1YJ2</t>
  </si>
  <si>
    <t>FP81324R</t>
  </si>
  <si>
    <t>紅藍條紋</t>
  </si>
  <si>
    <t>-4.44</t>
  </si>
  <si>
    <t>2F1YK1</t>
  </si>
  <si>
    <t>FP81355R</t>
  </si>
  <si>
    <t>2F1YH2</t>
  </si>
  <si>
    <t>FP81629</t>
  </si>
  <si>
    <t>1.97/1.94</t>
  </si>
  <si>
    <t>-3.72/3.76</t>
  </si>
  <si>
    <t>2F7D02</t>
  </si>
  <si>
    <t>FP82652</t>
  </si>
  <si>
    <t>-5.68</t>
  </si>
  <si>
    <t>2F6FX1</t>
  </si>
  <si>
    <t>FP02307×2</t>
  </si>
  <si>
    <t>2F28W1</t>
  </si>
  <si>
    <t>2F42B2</t>
  </si>
  <si>
    <t>FP81361R×2</t>
  </si>
  <si>
    <t>-4.39/-4.45</t>
  </si>
  <si>
    <t>2F1YL2</t>
  </si>
  <si>
    <t>FP01314</t>
  </si>
  <si>
    <t>-4.58</t>
  </si>
  <si>
    <t>2F1YM2</t>
  </si>
  <si>
    <t>-6.5</t>
  </si>
  <si>
    <t>2F42C2</t>
  </si>
  <si>
    <t>150/48BK42</t>
  </si>
  <si>
    <t>FP02410</t>
  </si>
  <si>
    <t>2F42D1</t>
  </si>
  <si>
    <t>FP82161R</t>
  </si>
  <si>
    <t>-4.29</t>
  </si>
  <si>
    <t>2F6GB1</t>
  </si>
  <si>
    <t>FP02411×2</t>
  </si>
  <si>
    <t>-5.28</t>
  </si>
  <si>
    <t>2F1YN1</t>
  </si>
  <si>
    <t>-2.88</t>
  </si>
  <si>
    <t>2F42F1</t>
  </si>
  <si>
    <t>-4.35</t>
  </si>
  <si>
    <t>2F42G2</t>
  </si>
  <si>
    <t>2F28X2</t>
  </si>
  <si>
    <t>2F28Y1</t>
  </si>
  <si>
    <t>FP81305R</t>
  </si>
  <si>
    <t>-6</t>
  </si>
  <si>
    <t>-3.95</t>
  </si>
  <si>
    <t>2F42H2</t>
  </si>
  <si>
    <t>FP02308R</t>
  </si>
  <si>
    <t>2F28Z2</t>
  </si>
  <si>
    <t>2F08N2</t>
  </si>
  <si>
    <t>FP80137</t>
  </si>
  <si>
    <t>2F29A2</t>
  </si>
  <si>
    <t>2F6GF1</t>
  </si>
  <si>
    <t>FP02412×2</t>
  </si>
  <si>
    <t>-5.24</t>
  </si>
  <si>
    <t>2F42K2</t>
  </si>
  <si>
    <t>75/24/2SDR1</t>
  </si>
  <si>
    <t>-4.56</t>
  </si>
  <si>
    <t>2F42L2</t>
  </si>
  <si>
    <t>FP82162R</t>
  </si>
  <si>
    <t>-3.7</t>
  </si>
  <si>
    <t>2F42M2</t>
  </si>
  <si>
    <t>FP81364R×2</t>
  </si>
  <si>
    <t>1.79/1.8</t>
  </si>
  <si>
    <t>2F42P2</t>
  </si>
  <si>
    <t>FP82777</t>
  </si>
  <si>
    <t>-4.06</t>
  </si>
  <si>
    <t>2F1YP2</t>
  </si>
  <si>
    <t>-3.58</t>
  </si>
  <si>
    <t>2F42N1</t>
  </si>
  <si>
    <t>2F42Q1</t>
  </si>
  <si>
    <t>FP82163R</t>
  </si>
  <si>
    <t>-4.67/-4.57</t>
  </si>
  <si>
    <t>2F29B1</t>
  </si>
  <si>
    <t>FP81368R</t>
  </si>
  <si>
    <t>-3.68</t>
  </si>
  <si>
    <t>2F6GI1</t>
  </si>
  <si>
    <t>FP02413×2</t>
  </si>
  <si>
    <t>2F6GJ2</t>
  </si>
  <si>
    <t>150/48/2BFSD</t>
  </si>
  <si>
    <t>FP02311×2</t>
  </si>
  <si>
    <t>S02-1~3</t>
  </si>
  <si>
    <t>紅藍雙色</t>
  </si>
  <si>
    <t>-5.32</t>
  </si>
  <si>
    <t>2F29C2</t>
  </si>
  <si>
    <t>FP81370R</t>
  </si>
  <si>
    <t>-4.85/-4.9</t>
  </si>
  <si>
    <t>2F42R1</t>
  </si>
  <si>
    <t>FP82654</t>
  </si>
  <si>
    <t>2F29D2</t>
  </si>
  <si>
    <t>FP81372R</t>
  </si>
  <si>
    <t>1.65/1.63</t>
  </si>
  <si>
    <t>-4.6/-4.7</t>
  </si>
  <si>
    <t>2F1YQ2</t>
  </si>
  <si>
    <t>2F42S2</t>
  </si>
  <si>
    <t>FP81363R×2</t>
  </si>
  <si>
    <t>1.81/1.83</t>
  </si>
  <si>
    <t>-4.33/-4.47</t>
  </si>
  <si>
    <t>2F1YS1</t>
  </si>
  <si>
    <t>2F1YT1</t>
  </si>
  <si>
    <t>FP11914R</t>
  </si>
  <si>
    <t>A13,A17B</t>
  </si>
  <si>
    <t>灰底藍星</t>
  </si>
  <si>
    <t>-3.18/-3.08</t>
  </si>
  <si>
    <t>2F42T2</t>
  </si>
  <si>
    <t>橘黑三角</t>
  </si>
  <si>
    <t>2F08P2</t>
  </si>
  <si>
    <t>FP80141</t>
  </si>
  <si>
    <t>2F1YR2</t>
  </si>
  <si>
    <t>-4.45</t>
  </si>
  <si>
    <t>2F7D73</t>
  </si>
  <si>
    <t>FP03301R×2</t>
  </si>
  <si>
    <t>-4.46</t>
  </si>
  <si>
    <t>2F29E2</t>
  </si>
  <si>
    <t>-4.78/-4.86</t>
  </si>
  <si>
    <t>2F1YU2</t>
  </si>
  <si>
    <t>2F1YV1</t>
  </si>
  <si>
    <t>75/36SDR2</t>
  </si>
  <si>
    <t>2F1YW1</t>
  </si>
  <si>
    <t>-3</t>
  </si>
  <si>
    <t>2F29F2</t>
  </si>
  <si>
    <t>-4.95</t>
  </si>
  <si>
    <t>2F1YX2</t>
  </si>
  <si>
    <t>FP81362R</t>
  </si>
  <si>
    <t>2F1YY2</t>
  </si>
  <si>
    <t>75/72F2FC</t>
  </si>
  <si>
    <t>FP01419</t>
  </si>
  <si>
    <t>-3.75</t>
  </si>
  <si>
    <t>2F1YZ2</t>
  </si>
  <si>
    <t>FP01418</t>
  </si>
  <si>
    <t>A22A</t>
  </si>
  <si>
    <t>-5.15</t>
  </si>
  <si>
    <t>2F7D83</t>
  </si>
  <si>
    <t>白紅三角</t>
  </si>
  <si>
    <t>2F42W2</t>
  </si>
  <si>
    <t>FP82780R</t>
  </si>
  <si>
    <t>紅底綠點</t>
  </si>
  <si>
    <t>-3.98</t>
  </si>
  <si>
    <t>2F42V1</t>
  </si>
  <si>
    <t>75/36/2SDRP</t>
  </si>
  <si>
    <t>FP81380R×2</t>
  </si>
  <si>
    <t>2FA001</t>
  </si>
  <si>
    <t>FP81386R</t>
  </si>
  <si>
    <t>-5.58</t>
  </si>
  <si>
    <t>2F42X2</t>
  </si>
  <si>
    <t>150/48HC</t>
  </si>
  <si>
    <t>1.73/1.72</t>
  </si>
  <si>
    <t>-4.05</t>
  </si>
  <si>
    <t>2F08Q2</t>
  </si>
  <si>
    <t>50/72F2FC</t>
  </si>
  <si>
    <t>FP80139</t>
  </si>
  <si>
    <t>2F29G1</t>
  </si>
  <si>
    <t>FP81384R</t>
  </si>
  <si>
    <t>-5.47</t>
  </si>
  <si>
    <t>2FA032</t>
  </si>
  <si>
    <t>2F42Y1</t>
  </si>
  <si>
    <t>2F29H2</t>
  </si>
  <si>
    <t>FP81385R</t>
  </si>
  <si>
    <t>1.55/1.53</t>
  </si>
  <si>
    <t>2F6GQ3</t>
  </si>
  <si>
    <t>FP02420R×2</t>
  </si>
  <si>
    <t>2F43A1</t>
  </si>
  <si>
    <t>FP82166R</t>
  </si>
  <si>
    <t>1.77/1.78</t>
  </si>
  <si>
    <t>-4.59/-4.64</t>
  </si>
  <si>
    <t>2F29I1</t>
  </si>
  <si>
    <t>100/36SDr</t>
  </si>
  <si>
    <t>-3.78</t>
  </si>
  <si>
    <t>2F43B1</t>
  </si>
  <si>
    <t>150/48SDr</t>
  </si>
  <si>
    <t>-4.78</t>
  </si>
  <si>
    <t>2F43D2</t>
  </si>
  <si>
    <t>FP82778</t>
  </si>
  <si>
    <t>1.69/1.75</t>
  </si>
  <si>
    <t>2F43F1</t>
  </si>
  <si>
    <t>FP82658</t>
  </si>
  <si>
    <t>2F43G2</t>
  </si>
  <si>
    <t>FP82781</t>
  </si>
  <si>
    <t>2FA042</t>
  </si>
  <si>
    <t>FP01422</t>
  </si>
  <si>
    <t>-4.52</t>
  </si>
  <si>
    <t>2FA052</t>
  </si>
  <si>
    <t>75/72HC</t>
  </si>
  <si>
    <t>2F43H1</t>
  </si>
  <si>
    <t>FP82167R</t>
  </si>
  <si>
    <t>A23A</t>
  </si>
  <si>
    <t>-4.74</t>
  </si>
  <si>
    <t>2F43I1</t>
  </si>
  <si>
    <t>-4.55</t>
  </si>
  <si>
    <t>2F43J1</t>
  </si>
  <si>
    <t>1.77/1.75</t>
  </si>
  <si>
    <t>2F43K2</t>
  </si>
  <si>
    <t>75/24/2SDr</t>
  </si>
  <si>
    <t>FP81382R×2</t>
  </si>
  <si>
    <t>2F43N2</t>
  </si>
  <si>
    <t>A12A</t>
  </si>
  <si>
    <t>藍黃直條</t>
  </si>
  <si>
    <t>2F43M1</t>
  </si>
  <si>
    <t>FP82169R</t>
  </si>
  <si>
    <t>-4.64/-4.75</t>
  </si>
  <si>
    <t>2F6IC1</t>
  </si>
  <si>
    <t>FP02422×2</t>
  </si>
  <si>
    <t>2F43L2</t>
  </si>
  <si>
    <t>FP81391R×2</t>
  </si>
  <si>
    <t>1.63/1.65</t>
  </si>
  <si>
    <t>2F43E2</t>
  </si>
  <si>
    <t>FP02421</t>
  </si>
  <si>
    <t>2F29J2</t>
  </si>
  <si>
    <t>50/72/2SDFFR</t>
  </si>
  <si>
    <t>FP80099R×2</t>
  </si>
  <si>
    <t>S01-1~3</t>
  </si>
  <si>
    <t>FP81209R×2</t>
  </si>
  <si>
    <t>S01-4~6</t>
  </si>
  <si>
    <t>2F6IJ1</t>
    <phoneticPr fontId="5" type="noConversion"/>
  </si>
  <si>
    <t>FP82169R×2</t>
    <phoneticPr fontId="5" type="noConversion"/>
  </si>
  <si>
    <t>2FA062</t>
    <phoneticPr fontId="5" type="noConversion"/>
  </si>
  <si>
    <t>75/72SRR5</t>
    <phoneticPr fontId="5" type="noConversion"/>
  </si>
  <si>
    <t>FP81631R</t>
    <phoneticPr fontId="5" type="noConversion"/>
  </si>
  <si>
    <t>白藍條</t>
    <phoneticPr fontId="5" type="noConversion"/>
  </si>
  <si>
    <t>-3.6</t>
    <phoneticPr fontId="5" type="noConversion"/>
  </si>
  <si>
    <t>-5.6</t>
    <phoneticPr fontId="5" type="noConversion"/>
  </si>
  <si>
    <t>-3.8</t>
    <phoneticPr fontId="5" type="noConversion"/>
  </si>
  <si>
    <t>55</t>
    <phoneticPr fontId="5" type="noConversion"/>
  </si>
  <si>
    <t>2F9VH2</t>
    <phoneticPr fontId="5" type="noConversion"/>
  </si>
  <si>
    <t>75/72/2PFBR</t>
    <phoneticPr fontId="5" type="noConversion"/>
  </si>
  <si>
    <t>FP01432R×2</t>
    <phoneticPr fontId="5" type="noConversion"/>
  </si>
  <si>
    <t>綠黑小三角</t>
    <phoneticPr fontId="5" type="noConversion"/>
  </si>
  <si>
    <t>A11</t>
    <phoneticPr fontId="5" type="noConversion"/>
  </si>
  <si>
    <t>A13</t>
    <phoneticPr fontId="5" type="noConversion"/>
  </si>
  <si>
    <t>A15</t>
    <phoneticPr fontId="5" type="noConversion"/>
  </si>
  <si>
    <t>J08</t>
    <phoneticPr fontId="5" type="noConversion"/>
  </si>
  <si>
    <t>T04R</t>
    <phoneticPr fontId="5" type="noConversion"/>
  </si>
  <si>
    <t>班別</t>
  </si>
  <si>
    <t>FADIS 人力</t>
  </si>
  <si>
    <t>F01</t>
  </si>
  <si>
    <t>F02</t>
  </si>
  <si>
    <t>合計</t>
  </si>
  <si>
    <t>EIB</t>
  </si>
  <si>
    <t>↓請用"貼上值"</t>
  </si>
  <si>
    <t>請主管在黃色區打批號、時間可計算下次落紗時間。</t>
  </si>
  <si>
    <t>落紗</t>
  </si>
  <si>
    <t>落紗時間</t>
  </si>
  <si>
    <t>換算小時:分鐘</t>
  </si>
  <si>
    <t>下下一落</t>
  </si>
  <si>
    <t>下下下一落</t>
  </si>
  <si>
    <t>機號</t>
  </si>
  <si>
    <t>時：分</t>
  </si>
  <si>
    <t>第2落</t>
  </si>
  <si>
    <t>1HK2</t>
  </si>
  <si>
    <t>2F08R2G(2.0KG)</t>
  </si>
  <si>
    <t>1IR3</t>
  </si>
  <si>
    <t>3DX1</t>
  </si>
  <si>
    <t>1IB2</t>
  </si>
  <si>
    <t>39P1</t>
  </si>
  <si>
    <t>3CF3</t>
  </si>
  <si>
    <t>項目</t>
  </si>
  <si>
    <t>生產中機台</t>
  </si>
  <si>
    <t>改紡檢修</t>
  </si>
  <si>
    <t>7</t>
  </si>
  <si>
    <t>8.1</t>
  </si>
  <si>
    <t>8.2</t>
  </si>
  <si>
    <t>F02：NA</t>
  </si>
  <si>
    <t>8.3</t>
  </si>
  <si>
    <t>F01 29.30.35.36錠 PT CRADLE ARM 已掛紅卡停錠</t>
  </si>
  <si>
    <t>9.1</t>
  </si>
  <si>
    <t>9.2</t>
  </si>
  <si>
    <t>9.3</t>
  </si>
  <si>
    <t>斷絲超過4根機台:NA</t>
  </si>
  <si>
    <t>9.4</t>
  </si>
  <si>
    <t>9.5</t>
  </si>
  <si>
    <t>絲八通知 5/31直送22顆FP01433R溫度異常不能使用，已從CS down load該22顆並圍住禁用。</t>
  </si>
  <si>
    <t>待檢修</t>
  </si>
  <si>
    <t>10</t>
  </si>
  <si>
    <t>A21 sec8、11 溫度異常，儀電通知待備品。</t>
  </si>
  <si>
    <t>Sample</t>
  </si>
  <si>
    <t>11.1</t>
  </si>
  <si>
    <t>11.2</t>
  </si>
  <si>
    <t>12</t>
  </si>
  <si>
    <t>Final</t>
  </si>
  <si>
    <t>★★★</t>
    <phoneticPr fontId="5" type="noConversion"/>
  </si>
  <si>
    <t>地下室風扇已開啟第2套。(B，C區水槽放水放滿後已關閉，水幫浦暫不開啟)</t>
  </si>
  <si>
    <t>主任指示，如有多餘人力，請安排學習第二技能</t>
    <phoneticPr fontId="5" type="noConversion"/>
  </si>
  <si>
    <t>即日起每班要註明 T04L 生產數量、效率、斷絲---拍照給主任</t>
    <phoneticPr fontId="5" type="noConversion"/>
  </si>
  <si>
    <t>6/1~6/20菲籍改為三班制(8HR)，6/21恢復正常兩班制(12HR)。</t>
    <phoneticPr fontId="5" type="noConversion"/>
  </si>
  <si>
    <t>★</t>
  </si>
  <si>
    <t>G1電腦旁放一"機台運轉效率表"，若有生產，再請值車紀錄斷絲</t>
  </si>
  <si>
    <t>★★</t>
    <phoneticPr fontId="5" type="noConversion"/>
  </si>
  <si>
    <t>文件傳遞資料已更改放第一格抽屜，不在用藍色文件夾。(改紡單 考勤黃色請假單)</t>
  </si>
  <si>
    <t>★★</t>
  </si>
  <si>
    <t>每周三早會後優先打斷絲紀錄，再通知玉萍發MAIL給上級長官</t>
  </si>
  <si>
    <t xml:space="preserve">消防受信總機編號CP1-4線路異常，3/25 早班已掛牌待檢修。 </t>
  </si>
  <si>
    <t>觀音消防群組爾後回報群組時，請照範本格式打在上傳。</t>
  </si>
  <si>
    <t>1/13 早會通知需在專用資料夾記錄箱數與顆數並簽名</t>
  </si>
  <si>
    <t>主任再三強調，填寫5S發現異常時，應描述發生原因，人為因素為何，如何改善避免再次發生。</t>
  </si>
  <si>
    <t>以後了機紗中夜班裝箱請放M/L5後方開箱區(要記得貼黃色標籤)，待桐偉複盤完再拉進C棟</t>
  </si>
  <si>
    <t>LINE儲運群組若有反應異常需回覆訊息</t>
  </si>
  <si>
    <t>職災或紅藥水請立即查明並回報工安副主任，因需24小時內回報安環科</t>
  </si>
  <si>
    <t>9/24早會主任指示: 爾後TMT機台清車時，夜班停機主管07:30請回報H1加熱器溫度。</t>
  </si>
  <si>
    <t>每周六&amp;日污碰人員清理TMT機台白粉,值班室後方有一台專用吸塵器</t>
  </si>
  <si>
    <t>請早中夜主管上班後下班前檢查A/B/C區油輪有無未轉動、GUIDE歪斜、抖動等沒吃到油的情形。</t>
  </si>
  <si>
    <t>當班主管</t>
  </si>
  <si>
    <t>下一班主管</t>
  </si>
  <si>
    <t>賴增倫</t>
  </si>
  <si>
    <t>:</t>
  </si>
  <si>
    <t>2F43P2</t>
    <phoneticPr fontId="5" type="noConversion"/>
  </si>
  <si>
    <t>CHELO</t>
    <phoneticPr fontId="5" type="noConversion"/>
  </si>
  <si>
    <t>30.2</t>
    <phoneticPr fontId="5" type="noConversion"/>
  </si>
  <si>
    <t>71.1</t>
    <phoneticPr fontId="5" type="noConversion"/>
  </si>
  <si>
    <t>F02、S01 sec1-3.7-12、J07、J09、A07、A08、A09、A10、A12、A14、A16、A17、A18、A19、A20、A21、A22、A23、A24、T01L、T02、T06L</t>
  </si>
  <si>
    <t>T05、J08、T04L(3SEC)、S01 sec4-6</t>
  </si>
  <si>
    <t>A12、A16、T04R、T06R、T01R</t>
    <phoneticPr fontId="5" type="noConversion"/>
  </si>
  <si>
    <t>A11、A13、A15、S01 sec4-6、J08、T03、T04L、T05</t>
    <phoneticPr fontId="5" type="noConversion"/>
  </si>
  <si>
    <r>
      <t>F01: sec1-6 2F42J2-R: sec7-10 2F28C2-R---</t>
    </r>
    <r>
      <rPr>
        <b/>
        <sz val="12"/>
        <color rgb="FF0000CC"/>
        <rFont val="新細明體"/>
        <family val="1"/>
        <charset val="136"/>
      </rPr>
      <t>加開1節生產2F9VH2S生產1.0KG*36顆，預計中班完成。</t>
    </r>
    <phoneticPr fontId="5" type="noConversion"/>
  </si>
  <si>
    <t>早班效率差機台(低於80%):J08</t>
    <phoneticPr fontId="5" type="noConversion"/>
  </si>
  <si>
    <t>早班張力調整機台:NA</t>
    <phoneticPr fontId="5" type="noConversion"/>
  </si>
  <si>
    <t>早班抽檢派紗員紙箱隔板回收作業，作業正常，堆疊未超過2層。10:00  OK</t>
    <phoneticPr fontId="5" type="noConversion"/>
  </si>
  <si>
    <t>G1 2F9VG2，50/72BSD3，1.0KG，白黃十字，生產至5/31夜班，需M紗200PCS請續作業，已停機，編染完成暫不包裝，待製程通知。</t>
    <phoneticPr fontId="5" type="noConversion"/>
  </si>
  <si>
    <t>T04L sec4-9 2F9VH2，75/72/2PFBR，4.0KG，紫色，FP01432R，120/72PFBR---POY數量不足，續生產不停機，請加強生產定重紗。</t>
  </si>
  <si>
    <t>T04L sec4-9 2F9VH2，75/72/2PFBR，4.0KG，紫色，FP01432R，120/72PFBR---POY數量不足，續生產不停機，請加強生產定重紗。</t>
    <phoneticPr fontId="5" type="noConversion"/>
  </si>
  <si>
    <t>12.1</t>
    <phoneticPr fontId="5" type="noConversion"/>
  </si>
  <si>
    <r>
      <t>A12 改紡2F43R2，75/72/2SDr，5.0KG，白藍三三角，FP81390R，125/72SDR---</t>
    </r>
    <r>
      <rPr>
        <b/>
        <sz val="12"/>
        <color rgb="FF0000CC"/>
        <rFont val="新細明體"/>
        <family val="1"/>
        <charset val="136"/>
      </rPr>
      <t>上紗備管完成，待製程交車。</t>
    </r>
    <phoneticPr fontId="5" type="noConversion"/>
  </si>
  <si>
    <t>12.2</t>
    <phoneticPr fontId="5" type="noConversion"/>
  </si>
  <si>
    <t>12.3</t>
    <phoneticPr fontId="5" type="noConversion"/>
  </si>
  <si>
    <r>
      <t>T04R 改紡2F7E03(k)，225/72/2SDr，5.5KG，灰色，FP83024R*2，340/72SDR---</t>
    </r>
    <r>
      <rPr>
        <b/>
        <sz val="12"/>
        <color rgb="FF0000CC"/>
        <rFont val="新細明體"/>
        <family val="1"/>
        <charset val="136"/>
      </rPr>
      <t>上紗備管完成，待製程交車。</t>
    </r>
    <phoneticPr fontId="5" type="noConversion"/>
  </si>
  <si>
    <r>
      <t>A16 改紡2F08S2，50/36SDr，4.0KG，白黑角，FP80148R，80/36SDR---</t>
    </r>
    <r>
      <rPr>
        <b/>
        <sz val="12"/>
        <color rgb="FFFF0000"/>
        <rFont val="新細明體"/>
        <family val="1"/>
        <charset val="136"/>
      </rPr>
      <t>備管完成，待通知POY是否可以上紗</t>
    </r>
    <r>
      <rPr>
        <b/>
        <sz val="12"/>
        <color rgb="FF0000CC"/>
        <rFont val="新細明體"/>
        <family val="1"/>
        <charset val="136"/>
      </rPr>
      <t>。</t>
    </r>
    <phoneticPr fontId="5" type="noConversion"/>
  </si>
  <si>
    <t>了機移紗</t>
  </si>
  <si>
    <t>13.1</t>
    <phoneticPr fontId="5" type="noConversion"/>
  </si>
  <si>
    <t>J08 SEC05~18 紙管與POY移SEC1~4續了機，陸續移紗中，請中續作業。</t>
    <phoneticPr fontId="5" type="noConversion"/>
  </si>
  <si>
    <t>13.2</t>
    <phoneticPr fontId="5" type="noConversion"/>
  </si>
  <si>
    <t>廢水沉降槽+汙水處理槽(值班室後面)每班檢查一次，確認有無溢出，有溢出請通知隨保檢修-4:00</t>
  </si>
  <si>
    <t>車道下方棧板區及釘櫃區每兩小時巡檢一次: 2:00  3:00    6:00</t>
  </si>
  <si>
    <t>各班記錄3區的溫度: 7:00     A區: 25.5     B區: 29.7       C區: 28.8      冷凍水 設定：0/0/0</t>
  </si>
  <si>
    <t>各班記錄3區抽查機台油汙:C區:T03</t>
  </si>
  <si>
    <t>夜班主管檢查C區鎖頭:C區機台都有鎖上</t>
  </si>
  <si>
    <t>3/20起中夜班增設3F筒子油間巡邏點，有問題時請拍照</t>
  </si>
  <si>
    <t>迪卡儂作業:NA。</t>
  </si>
  <si>
    <t>傳統倉重跑狀況: 0板</t>
  </si>
  <si>
    <t>A區 STS: 2車G1 sample(製程暫留樣)</t>
  </si>
  <si>
    <t>J08、T01、T02、T03L 、T03R 、T05 、T06 批號規格的特代碼 SDr，請注意r為小寫字體，不可打成大寫字體。</t>
  </si>
  <si>
    <t>T03R 5/13中起，中立包裝。</t>
  </si>
  <si>
    <t>T04R 2F6IJ1A冠齊作業，嚴挑毛絲，單面絲車落紗。有本勞編織一律優先，沒有本勞才給外勞嚴挑編織。夜班已停機結批。</t>
  </si>
  <si>
    <t>CS負載率   CS1: 1.9%     CS2: 0.0%     CS3: 0.0%      CS4: 0.0%       1:00    7:00</t>
  </si>
  <si>
    <t>CAW負載率: 14%</t>
  </si>
  <si>
    <t>A，B，C區  OFF</t>
  </si>
  <si>
    <t xml:space="preserve">消防受信總機編號AP1-1、CP1-4線路異常，3/25 早班已掛牌待檢修。 </t>
  </si>
  <si>
    <t>DTY5  CS4 #28下層牙叉斷，自動化通知無備品，#28已鎖暫停使用。</t>
  </si>
  <si>
    <t>Ｔ０１</t>
  </si>
  <si>
    <r>
      <t>2F6IK2(K)，150/48/2SDr，5.5KG，白綠星，FP82177R*2，255/48SDR。</t>
    </r>
    <r>
      <rPr>
        <b/>
        <sz val="12"/>
        <color rgb="FFFF0000"/>
        <rFont val="新細明體"/>
        <family val="1"/>
        <charset val="136"/>
      </rPr>
      <t>T06先開，T01後續再開</t>
    </r>
    <phoneticPr fontId="5" type="noConversion"/>
  </si>
  <si>
    <r>
      <t>2F6IL2(K)，150/48/2SDr，5.5KG，黃綠星，FP82175R*2，255/48SDR。</t>
    </r>
    <r>
      <rPr>
        <b/>
        <sz val="12"/>
        <color rgb="FFFF0000"/>
        <rFont val="新細明體"/>
        <family val="1"/>
        <charset val="136"/>
      </rPr>
      <t>T02優先開</t>
    </r>
    <phoneticPr fontId="5" type="noConversion"/>
  </si>
  <si>
    <r>
      <t>2F7E03(k)，225/72/2SD</t>
    </r>
    <r>
      <rPr>
        <b/>
        <sz val="12"/>
        <color rgb="FFFF0000"/>
        <rFont val="新細明體"/>
        <family val="1"/>
        <charset val="136"/>
      </rPr>
      <t>r</t>
    </r>
    <r>
      <rPr>
        <b/>
        <sz val="12"/>
        <rFont val="新細明體"/>
        <family val="1"/>
        <charset val="136"/>
      </rPr>
      <t>，5.5KG，灰色，FP83024R*2，340/72SDR。</t>
    </r>
    <r>
      <rPr>
        <b/>
        <sz val="12"/>
        <color rgb="FFFF0000"/>
        <rFont val="新細明體"/>
        <family val="1"/>
        <charset val="136"/>
      </rPr>
      <t>優先開車</t>
    </r>
    <phoneticPr fontId="5" type="noConversion"/>
  </si>
  <si>
    <t>7</t>
    <phoneticPr fontId="5" type="noConversion"/>
  </si>
  <si>
    <r>
      <t>2F6IM2(K)，150/48/2SD</t>
    </r>
    <r>
      <rPr>
        <b/>
        <sz val="12"/>
        <color rgb="FFFF0000"/>
        <rFont val="新細明體"/>
        <family val="1"/>
        <charset val="136"/>
      </rPr>
      <t>r</t>
    </r>
    <r>
      <rPr>
        <b/>
        <sz val="12"/>
        <rFont val="新細明體"/>
        <family val="1"/>
        <charset val="136"/>
      </rPr>
      <t>，5.5KG，黃綠條紋，FP82177R*2，255/48SDR。</t>
    </r>
    <r>
      <rPr>
        <b/>
        <sz val="12"/>
        <color rgb="FFFF0000"/>
        <rFont val="新細明體"/>
        <family val="1"/>
        <charset val="136"/>
      </rPr>
      <t>T06先開，T01後續再開</t>
    </r>
    <phoneticPr fontId="5" type="noConversion"/>
  </si>
  <si>
    <r>
      <t>2F43S2，150/48SD</t>
    </r>
    <r>
      <rPr>
        <b/>
        <sz val="12"/>
        <color rgb="FFFF0000"/>
        <rFont val="新細明體"/>
        <family val="1"/>
        <charset val="136"/>
      </rPr>
      <t>r</t>
    </r>
    <r>
      <rPr>
        <b/>
        <sz val="12"/>
        <rFont val="新細明體"/>
        <family val="1"/>
        <charset val="136"/>
      </rPr>
      <t>，5.0kg，藍白十字，FP82179R(255/48SDR)</t>
    </r>
    <phoneticPr fontId="5" type="noConversion"/>
  </si>
  <si>
    <r>
      <t>SEC03-09，2F9VK2，75/72/2PFDR，4.0KG，黃黑條紋，FP01433R*2，125/72PFR。</t>
    </r>
    <r>
      <rPr>
        <b/>
        <sz val="12"/>
        <color rgb="FFFF0000"/>
        <rFont val="新細明體"/>
        <family val="1"/>
        <charset val="136"/>
      </rPr>
      <t>---優先上紗，預計早班開車，6/1通知2F9VH2吃空後再改紡</t>
    </r>
    <phoneticPr fontId="5" type="noConversion"/>
  </si>
  <si>
    <t>NA</t>
    <phoneticPr fontId="5" type="noConversion"/>
  </si>
  <si>
    <t>DENDEN</t>
    <phoneticPr fontId="5" type="noConversion"/>
  </si>
  <si>
    <t>JOHNDEL</t>
    <phoneticPr fontId="5" type="noConversion"/>
  </si>
  <si>
    <t>MAR</t>
    <phoneticPr fontId="5" type="noConversion"/>
  </si>
  <si>
    <t>IKONG</t>
    <phoneticPr fontId="5" type="noConversion"/>
  </si>
  <si>
    <t>MARLO</t>
    <phoneticPr fontId="5" type="noConversion"/>
  </si>
  <si>
    <t>ANG</t>
    <phoneticPr fontId="5" type="noConversion"/>
  </si>
  <si>
    <t>NALD</t>
    <phoneticPr fontId="5" type="noConversion"/>
  </si>
  <si>
    <t>ALI</t>
    <phoneticPr fontId="5" type="noConversion"/>
  </si>
  <si>
    <t>ANTHONY</t>
    <phoneticPr fontId="5" type="noConversion"/>
  </si>
  <si>
    <t>劉六妹</t>
    <phoneticPr fontId="5" type="noConversion"/>
  </si>
  <si>
    <t>12.4</t>
    <phoneticPr fontId="5" type="noConversion"/>
  </si>
  <si>
    <t>12.5</t>
    <phoneticPr fontId="5" type="noConversion"/>
  </si>
  <si>
    <t>12.6</t>
    <phoneticPr fontId="5" type="noConversion"/>
  </si>
  <si>
    <r>
      <t>T01 改紡2F6IK2(K)，150/48/2SDr，5.5KG，白綠星，FP82177R*2，255/48SDR---備管中，</t>
    </r>
    <r>
      <rPr>
        <b/>
        <sz val="12"/>
        <color rgb="FFFF0000"/>
        <rFont val="新細明體"/>
        <family val="1"/>
        <charset val="136"/>
      </rPr>
      <t>待直送POY，請中續作業。</t>
    </r>
    <phoneticPr fontId="5" type="noConversion"/>
  </si>
  <si>
    <r>
      <t>T06 改紡2F6IM2(K)，150/48/2SDr，5.5KG，黃綠條紋，FP82177R*2，255/48SDR---備管中，</t>
    </r>
    <r>
      <rPr>
        <b/>
        <sz val="12"/>
        <color rgb="FFFF0000"/>
        <rFont val="新細明體"/>
        <family val="1"/>
        <charset val="136"/>
      </rPr>
      <t>待直送POY，請中續作業。</t>
    </r>
    <phoneticPr fontId="5" type="noConversion"/>
  </si>
  <si>
    <r>
      <t>T02 改紡2F6IL2(K)，150/48/2SDr，5.5KG，黃綠星，FP82175R*2，255/48SDR---備管中，</t>
    </r>
    <r>
      <rPr>
        <b/>
        <sz val="12"/>
        <color rgb="FFFF0000"/>
        <rFont val="新細明體"/>
        <family val="1"/>
        <charset val="136"/>
      </rPr>
      <t>待直送POY，請中續作業。</t>
    </r>
    <phoneticPr fontId="5" type="noConversion"/>
  </si>
  <si>
    <t>T05L 紙管已清，陸續移紗T05R，請中續作業。</t>
    <phoneticPr fontId="5" type="noConversion"/>
  </si>
  <si>
    <t>7.1</t>
    <phoneticPr fontId="5" type="noConversion"/>
  </si>
  <si>
    <t>7.2</t>
  </si>
  <si>
    <t>7.2</t>
    <phoneticPr fontId="5" type="noConversion"/>
  </si>
  <si>
    <t>7.3</t>
  </si>
  <si>
    <t>7.3</t>
    <phoneticPr fontId="5" type="noConversion"/>
  </si>
  <si>
    <t>S02 sec3.4 2FM4R3 375/168BKCTR，需M紗5.0KG*96顆，請中續作業。</t>
    <phoneticPr fontId="5" type="noConversion"/>
  </si>
  <si>
    <t>S02 sec1 2FM3G2 50/72SDFFR，需M紗1.0KG*6顆，請中續作業。</t>
    <phoneticPr fontId="5" type="noConversion"/>
  </si>
  <si>
    <r>
      <t>2F08S2，50/36SD</t>
    </r>
    <r>
      <rPr>
        <b/>
        <sz val="12"/>
        <color rgb="FFFF0000"/>
        <rFont val="新細明體"/>
        <family val="1"/>
        <charset val="136"/>
      </rPr>
      <t>r</t>
    </r>
    <r>
      <rPr>
        <b/>
        <sz val="12"/>
        <rFont val="新細明體"/>
        <family val="1"/>
        <charset val="136"/>
      </rPr>
      <t>，4.0KG，白黑條，FP80148R，80/36SDR。</t>
    </r>
    <r>
      <rPr>
        <b/>
        <sz val="12"/>
        <color rgb="FFFF0000"/>
        <rFont val="新細明體"/>
        <family val="1"/>
        <charset val="136"/>
      </rPr>
      <t>延至6/2開車，協助sec9生頭</t>
    </r>
    <phoneticPr fontId="5" type="noConversion"/>
  </si>
  <si>
    <r>
      <t>2F43R2，75/72/2SD</t>
    </r>
    <r>
      <rPr>
        <b/>
        <sz val="12"/>
        <color rgb="FFFF0000"/>
        <rFont val="新細明體"/>
        <family val="1"/>
        <charset val="136"/>
      </rPr>
      <t>r</t>
    </r>
    <r>
      <rPr>
        <b/>
        <sz val="12"/>
        <rFont val="新細明體"/>
        <family val="1"/>
        <charset val="136"/>
      </rPr>
      <t>，5.0KG，白藍三三角，FP81390R，125/72SDR。</t>
    </r>
    <r>
      <rPr>
        <b/>
        <sz val="12"/>
        <color rgb="FFFF0000"/>
        <rFont val="新細明體"/>
        <family val="1"/>
        <charset val="136"/>
      </rPr>
      <t>請值車員擦拭BOWL</t>
    </r>
    <phoneticPr fontId="5" type="noConversion"/>
  </si>
  <si>
    <r>
      <t>2F08S2，50/36SDr，4.0KG，白黑條，FP80148R，80/36SDR。</t>
    </r>
    <r>
      <rPr>
        <b/>
        <sz val="12"/>
        <color rgb="FFFF0000"/>
        <rFont val="新細明體"/>
        <family val="1"/>
        <charset val="136"/>
      </rPr>
      <t>請值車員擦拭BOWL</t>
    </r>
    <phoneticPr fontId="5" type="noConversion"/>
  </si>
  <si>
    <t>DENNIS</t>
    <phoneticPr fontId="5" type="noConversion"/>
  </si>
  <si>
    <t>NASH</t>
    <phoneticPr fontId="5" type="noConversion"/>
  </si>
  <si>
    <t>WILSON</t>
    <phoneticPr fontId="5" type="noConversion"/>
  </si>
  <si>
    <t>VIN</t>
  </si>
  <si>
    <t>VIN</t>
    <phoneticPr fontId="5" type="noConversion"/>
  </si>
  <si>
    <t>N/A</t>
    <phoneticPr fontId="5" type="noConversion"/>
  </si>
  <si>
    <t>ALVIN</t>
    <phoneticPr fontId="5" type="noConversion"/>
  </si>
  <si>
    <t>DONG</t>
    <phoneticPr fontId="5" type="noConversion"/>
  </si>
  <si>
    <t>CARLO</t>
    <phoneticPr fontId="5" type="noConversion"/>
  </si>
  <si>
    <t>31.4</t>
    <phoneticPr fontId="5" type="noConversion"/>
  </si>
  <si>
    <t>69.9</t>
    <phoneticPr fontId="5" type="noConversion"/>
  </si>
  <si>
    <t>BERT</t>
    <phoneticPr fontId="5" type="noConversion"/>
  </si>
  <si>
    <t>16-20/OT</t>
  </si>
  <si>
    <t>CAW負載率: 6%</t>
    <phoneticPr fontId="5" type="noConversion"/>
  </si>
  <si>
    <t>CS負載率   CS1: 5.8%     CS2: 5.8%     CS3: 13.5%      CS4: 13.8%      18:00    22:00</t>
    <phoneticPr fontId="5" type="noConversion"/>
  </si>
  <si>
    <t>廢水沉降槽+汙水處理槽(值班室後面)每班檢查一次，確認有無溢出，有溢出請通知隨保檢修-18:00</t>
    <phoneticPr fontId="5" type="noConversion"/>
  </si>
  <si>
    <t>車道下方棧板區及釘櫃區每兩小時巡檢一次: 18:00   21:00   23:00</t>
    <phoneticPr fontId="5" type="noConversion"/>
  </si>
  <si>
    <t>各班記錄3區的溫度: 18:00    A區: 26.8    B區: 31.2       C區: 30.3      冷凍水 設定：0/0/0</t>
    <phoneticPr fontId="5" type="noConversion"/>
  </si>
  <si>
    <t>夜班主管檢查B區鎖頭:B區機台都有鎖上</t>
    <phoneticPr fontId="5" type="noConversion"/>
  </si>
  <si>
    <t>A12</t>
    <phoneticPr fontId="5" type="noConversion"/>
  </si>
  <si>
    <t>2F43R2</t>
  </si>
  <si>
    <t>2F43R2</t>
    <phoneticPr fontId="5" type="noConversion"/>
  </si>
  <si>
    <t>1F</t>
    <phoneticPr fontId="5" type="noConversion"/>
  </si>
  <si>
    <t>保溫箱上有雜物</t>
    <phoneticPr fontId="5" type="noConversion"/>
  </si>
  <si>
    <t>H</t>
    <phoneticPr fontId="5" type="noConversion"/>
  </si>
  <si>
    <t>已清</t>
    <phoneticPr fontId="5" type="noConversion"/>
  </si>
  <si>
    <t>洪春福</t>
    <phoneticPr fontId="5" type="noConversion"/>
  </si>
  <si>
    <t>20:40-20:50</t>
    <phoneticPr fontId="5" type="noConversion"/>
  </si>
  <si>
    <t>G1</t>
    <phoneticPr fontId="5" type="noConversion"/>
  </si>
  <si>
    <t>2F9VG2</t>
    <phoneticPr fontId="5" type="noConversion"/>
  </si>
  <si>
    <t>白黃十字</t>
    <phoneticPr fontId="5" type="noConversion"/>
  </si>
  <si>
    <r>
      <t>F02、S01 sec1-3.7-12、J07、J09、A07、A08、A09、A10、A14、</t>
    </r>
    <r>
      <rPr>
        <b/>
        <sz val="12"/>
        <color rgb="FF0000CC"/>
        <rFont val="新細明體"/>
        <family val="1"/>
        <charset val="136"/>
      </rPr>
      <t>A16</t>
    </r>
    <r>
      <rPr>
        <b/>
        <sz val="12"/>
        <color theme="1"/>
        <rFont val="新細明體"/>
        <family val="1"/>
        <charset val="136"/>
      </rPr>
      <t>、A17、A18、A19、A20、A21、A22、A23、A24、T01、T02、</t>
    </r>
    <r>
      <rPr>
        <b/>
        <sz val="12"/>
        <color rgb="FFFF0000"/>
        <rFont val="新細明體"/>
        <family val="1"/>
        <charset val="136"/>
      </rPr>
      <t>T05L</t>
    </r>
    <phoneticPr fontId="5" type="noConversion"/>
  </si>
  <si>
    <t>A12、A16、T04R、T06、T01、T02</t>
    <phoneticPr fontId="5" type="noConversion"/>
  </si>
  <si>
    <t>T05R、J08、T04L(3SEC)、S01 sec4-6</t>
    <phoneticPr fontId="5" type="noConversion"/>
  </si>
  <si>
    <t>改紡檢修</t>
    <phoneticPr fontId="5" type="noConversion"/>
  </si>
  <si>
    <t>A10已停機</t>
    <phoneticPr fontId="5" type="noConversion"/>
  </si>
  <si>
    <t>S02 sec1 2FM3G2 50/72SDFFR，需M紗1.0KG*6顆，請續作業。</t>
    <phoneticPr fontId="5" type="noConversion"/>
  </si>
  <si>
    <t>S02 sec2 2FM4S2  75/72PFBR，需M紗1.0KG*36顆，POY吃完，請續作業。</t>
    <phoneticPr fontId="5" type="noConversion"/>
  </si>
  <si>
    <t>S02 sec3.4 2FM4R3 375/168BKCTR，需M紗5.0KG*96顆，請續作業。</t>
  </si>
  <si>
    <t>S02 sec3.4 2FM4R3 375/168BKCTR，需M紗5.0KG*96顆，請續作業。</t>
    <phoneticPr fontId="5" type="noConversion"/>
  </si>
  <si>
    <t>S02 sec5 20:00已停，POY，DTY勿動待絲開發。</t>
    <phoneticPr fontId="5" type="noConversion"/>
  </si>
  <si>
    <t>7.4</t>
    <phoneticPr fontId="5" type="noConversion"/>
  </si>
  <si>
    <t>8.4</t>
  </si>
  <si>
    <t>8.4</t>
    <phoneticPr fontId="5" type="noConversion"/>
  </si>
  <si>
    <t>F01 sec1生產2F9VH2S生產1.0KG*36顆紗，中已推出60顆已AK，請夜包裝。</t>
    <phoneticPr fontId="5" type="noConversion"/>
  </si>
  <si>
    <r>
      <t>F01: sec1-6 2F42J2-R: sec7-10 2F28C2-R---</t>
    </r>
    <r>
      <rPr>
        <b/>
        <sz val="12"/>
        <color rgb="FF0000CC"/>
        <rFont val="新細明體"/>
        <family val="1"/>
        <charset val="136"/>
      </rPr>
      <t>sec1帶改回2F42I2。</t>
    </r>
    <phoneticPr fontId="5" type="noConversion"/>
  </si>
  <si>
    <t>夜班效率差機台(低於80%):NA</t>
    <phoneticPr fontId="5" type="noConversion"/>
  </si>
  <si>
    <t>中班張力調整機台:NA</t>
    <phoneticPr fontId="5" type="noConversion"/>
  </si>
  <si>
    <t>中班效率差機台(低於80%):NA</t>
    <phoneticPr fontId="5" type="noConversion"/>
  </si>
  <si>
    <t>中班張力調整機台:T04R</t>
    <phoneticPr fontId="5" type="noConversion"/>
  </si>
  <si>
    <t>中班抽檢派紗員紙箱隔板回收作業，作業正常，堆疊未超過2層。20:00 OK</t>
    <phoneticPr fontId="5" type="noConversion"/>
  </si>
  <si>
    <r>
      <t>G1 2F9VG2，50/72BSD3，1.0KG，白黃十字，生產至5/31夜班，需M紗200PCS請續作業，</t>
    </r>
    <r>
      <rPr>
        <b/>
        <sz val="12"/>
        <color rgb="FFFF0000"/>
        <rFont val="新細明體"/>
        <family val="1"/>
        <charset val="136"/>
      </rPr>
      <t>中已包裝完成。</t>
    </r>
    <phoneticPr fontId="5" type="noConversion"/>
  </si>
  <si>
    <t>11.2</t>
    <phoneticPr fontId="5" type="noConversion"/>
  </si>
  <si>
    <r>
      <t>A12 2F43R2，75/72/2SDr，5.0KG，白藍三三角，FP81390R，125/72SDR。請值車員擦拭BOWL--已開車OK，</t>
    </r>
    <r>
      <rPr>
        <b/>
        <sz val="12"/>
        <color rgb="FFFF0000"/>
        <rFont val="新細明體"/>
        <family val="1"/>
        <charset val="136"/>
      </rPr>
      <t>請夜測量紗徑重02:20</t>
    </r>
    <phoneticPr fontId="5" type="noConversion"/>
  </si>
  <si>
    <r>
      <t>A16 2F08S2，50/36SDr，4.0KG，白黑條，FP80148R，80/36SDR。延至6/2開車，</t>
    </r>
    <r>
      <rPr>
        <b/>
        <sz val="12"/>
        <color rgb="FFFF0000"/>
        <rFont val="新細明體"/>
        <family val="1"/>
        <charset val="136"/>
      </rPr>
      <t>協助sec9生頭  --已生頭DTY畫紅線，待上POY與更換紙管。</t>
    </r>
    <phoneticPr fontId="5" type="noConversion"/>
  </si>
  <si>
    <r>
      <t>T04R 2F7E03(k)，225/72/2SDr，5.5KG，灰色，FP83024R*2，340/72SDR。優先開車--</t>
    </r>
    <r>
      <rPr>
        <b/>
        <sz val="12"/>
        <color rgb="FFFF0000"/>
        <rFont val="新細明體"/>
        <family val="1"/>
        <charset val="136"/>
      </rPr>
      <t>開車OK，請夜測量紗徑重00:00。</t>
    </r>
    <phoneticPr fontId="5" type="noConversion"/>
  </si>
  <si>
    <t>T01 2F6IK2(K)，150/48/2SDr，5.5KG，白綠星，FP82177R*2，255/48SDR。T06先開，T01後續再開--待上紗備管。</t>
    <phoneticPr fontId="5" type="noConversion"/>
  </si>
  <si>
    <r>
      <t>T02 2F6IL2(K)，150/48/2SDr，5.5KG，黃綠星，FP82175R*2，255/48SDR。T02優先開，</t>
    </r>
    <r>
      <rPr>
        <b/>
        <sz val="12"/>
        <color rgb="FFFF0000"/>
        <rFont val="新細明體"/>
        <family val="1"/>
        <charset val="136"/>
      </rPr>
      <t>L邊已上紗，未穿紗，R邊待上紗，全台待備管。</t>
    </r>
    <phoneticPr fontId="5" type="noConversion"/>
  </si>
  <si>
    <r>
      <t>T06 2F6IM2(K)，150/48/2SDr，5.5KG，黃綠條紋，FP82177R*2，255/48SDR。T06先開，T01後續再開，</t>
    </r>
    <r>
      <rPr>
        <b/>
        <sz val="12"/>
        <color rgb="FFFF0000"/>
        <rFont val="新細明體"/>
        <family val="1"/>
        <charset val="136"/>
      </rPr>
      <t>中已上紗穿紗OK，開車中，請續作業，</t>
    </r>
    <phoneticPr fontId="5" type="noConversion"/>
  </si>
  <si>
    <t>各班記錄3區抽查機台油汙:B區:T06</t>
    <phoneticPr fontId="5" type="noConversion"/>
  </si>
  <si>
    <r>
      <t>A11、</t>
    </r>
    <r>
      <rPr>
        <b/>
        <sz val="12"/>
        <color rgb="FFFF0000"/>
        <rFont val="新細明體"/>
        <family val="1"/>
        <charset val="136"/>
      </rPr>
      <t>A12、</t>
    </r>
    <r>
      <rPr>
        <b/>
        <sz val="12"/>
        <rFont val="新細明體"/>
        <family val="1"/>
        <charset val="136"/>
      </rPr>
      <t>A13、A15、S01 sec4-6、J08、T03、T04、T05R、</t>
    </r>
    <r>
      <rPr>
        <b/>
        <sz val="12"/>
        <color rgb="FF0000CC"/>
        <rFont val="新細明體"/>
        <family val="1"/>
        <charset val="136"/>
      </rPr>
      <t>T06</t>
    </r>
    <phoneticPr fontId="5" type="noConversion"/>
  </si>
  <si>
    <t>開車</t>
    <phoneticPr fontId="5" type="noConversion"/>
  </si>
  <si>
    <t>CHALS</t>
    <phoneticPr fontId="5" type="noConversion"/>
  </si>
  <si>
    <t>JUNJUN</t>
    <phoneticPr fontId="5" type="noConversion"/>
  </si>
  <si>
    <t>JONA</t>
    <phoneticPr fontId="5" type="noConversion"/>
  </si>
  <si>
    <t>MAMAY</t>
    <phoneticPr fontId="5" type="noConversion"/>
  </si>
  <si>
    <t>ABE</t>
    <phoneticPr fontId="5" type="noConversion"/>
  </si>
  <si>
    <t>JAYJAY</t>
    <phoneticPr fontId="5" type="noConversion"/>
  </si>
  <si>
    <t>NHEL</t>
    <phoneticPr fontId="5" type="noConversion"/>
  </si>
  <si>
    <t>ERWIN</t>
    <phoneticPr fontId="5" type="noConversion"/>
  </si>
  <si>
    <t>EMMER</t>
    <phoneticPr fontId="5" type="noConversion"/>
  </si>
  <si>
    <t>A19、A16、T01、T02、T04L(了機中)</t>
    <phoneticPr fontId="5" type="noConversion"/>
  </si>
  <si>
    <r>
      <t>F01: sec2-6 2F42J2-R: sec7-10 2F28C2-R---</t>
    </r>
    <r>
      <rPr>
        <b/>
        <sz val="12"/>
        <color rgb="FF0000CC"/>
        <rFont val="新細明體"/>
        <family val="1"/>
        <charset val="136"/>
      </rPr>
      <t>sec1 2F9VH2-S 待明早班改回 2F42J2-R。</t>
    </r>
    <phoneticPr fontId="5" type="noConversion"/>
  </si>
  <si>
    <t>F01 sec1生產2F9VH2S生產1.0KG*36顆紗，中已推出60顆已AK，夜包裝完成。</t>
    <phoneticPr fontId="5" type="noConversion"/>
  </si>
  <si>
    <t>6.1</t>
    <phoneticPr fontId="5" type="noConversion"/>
  </si>
  <si>
    <t>6.2</t>
    <phoneticPr fontId="5" type="noConversion"/>
  </si>
  <si>
    <t>6.3</t>
    <phoneticPr fontId="5" type="noConversion"/>
  </si>
  <si>
    <t>8</t>
  </si>
  <si>
    <t>8</t>
    <phoneticPr fontId="5" type="noConversion"/>
  </si>
  <si>
    <t>8.1</t>
    <phoneticPr fontId="5" type="noConversion"/>
  </si>
  <si>
    <t>8.2</t>
    <phoneticPr fontId="5" type="noConversion"/>
  </si>
  <si>
    <t>8.3</t>
    <phoneticPr fontId="5" type="noConversion"/>
  </si>
  <si>
    <t>9</t>
  </si>
  <si>
    <t>9</t>
    <phoneticPr fontId="5" type="noConversion"/>
  </si>
  <si>
    <t>10</t>
    <phoneticPr fontId="5" type="noConversion"/>
  </si>
  <si>
    <t>11</t>
  </si>
  <si>
    <t>11</t>
    <phoneticPr fontId="5" type="noConversion"/>
  </si>
  <si>
    <t>11.1</t>
    <phoneticPr fontId="5" type="noConversion"/>
  </si>
  <si>
    <t>11.3</t>
  </si>
  <si>
    <t>廢水沉降槽+汙水處理槽(值班室後面)每班檢查一次，確認有無溢出，有溢出請通知隨保檢修-5:00</t>
    <phoneticPr fontId="5" type="noConversion"/>
  </si>
  <si>
    <t>車道下方棧板區及釘櫃區每兩小時巡檢一次: 1:00   3:00   5:00</t>
    <phoneticPr fontId="5" type="noConversion"/>
  </si>
  <si>
    <t>夜班主管檢查C區鎖頭:C區機台都有鎖上</t>
    <phoneticPr fontId="5" type="noConversion"/>
  </si>
  <si>
    <t>首落紗徑</t>
    <phoneticPr fontId="5" type="noConversion"/>
  </si>
  <si>
    <t>明改紡</t>
  </si>
  <si>
    <t>12</t>
    <phoneticPr fontId="5" type="noConversion"/>
  </si>
  <si>
    <t>2F43P2(5.0KG)</t>
    <phoneticPr fontId="5" type="noConversion"/>
  </si>
  <si>
    <t>2F43R2(5.0KG)</t>
    <phoneticPr fontId="5" type="noConversion"/>
  </si>
  <si>
    <r>
      <t>T04R 2F7E03(k)，225/72/2SDr，5.5KG，灰色，FP83024R*2，340/72SDR。優先開車--</t>
    </r>
    <r>
      <rPr>
        <b/>
        <sz val="12"/>
        <color rgb="FF0000CC"/>
        <rFont val="新細明體"/>
        <family val="1"/>
        <charset val="136"/>
      </rPr>
      <t>首落紗徑:70.2CM 紗重:5575G 已調整OF3:-1.38→-1.51 WT:03:40→03:38</t>
    </r>
    <phoneticPr fontId="5" type="noConversion"/>
  </si>
  <si>
    <r>
      <t>A12 2F43R2，75/72/2SDr，5.0KG，白藍三三角，FP81390R，125/72SDR。請值車員擦拭BOWL--</t>
    </r>
    <r>
      <rPr>
        <b/>
        <sz val="12"/>
        <color rgb="FF0000CC"/>
        <rFont val="新細明體"/>
        <family val="1"/>
        <charset val="136"/>
      </rPr>
      <t>首落紗徑:69.8CM 紗重:5028G 已調整W4:-4.48→-4.39 WT:514→515</t>
    </r>
    <phoneticPr fontId="5" type="noConversion"/>
  </si>
  <si>
    <t>夜班張力調整機台:T06</t>
    <phoneticPr fontId="5" type="noConversion"/>
  </si>
  <si>
    <t>夜班效率差機台(低於80%):J08</t>
    <phoneticPr fontId="5" type="noConversion"/>
  </si>
  <si>
    <r>
      <t>T06 2F6IM2(K)，150/48/2SDr，5.5KG，黃綠條紋，FP82177R*2，255/48SDR。T06先開，T01後續再開，</t>
    </r>
    <r>
      <rPr>
        <b/>
        <sz val="12"/>
        <color rgb="FF0000CC"/>
        <rFont val="新細明體"/>
        <family val="1"/>
        <charset val="136"/>
      </rPr>
      <t xml:space="preserve">夜續開車完成，首落紗徑:69.5CM 紗重:5541G 已調整OF3:-0.60→-0.64 </t>
    </r>
    <phoneticPr fontId="5" type="noConversion"/>
  </si>
  <si>
    <t>2F9VH2</t>
    <phoneticPr fontId="5" type="noConversion"/>
  </si>
  <si>
    <t>S</t>
    <phoneticPr fontId="5" type="noConversion"/>
  </si>
  <si>
    <t>75/72/2PFBR</t>
  </si>
  <si>
    <r>
      <t>T01 2F6IK2(K)，150/48/2SDr，5.5KG，白綠星，FP82177R*2，255/48SDR。T06先開，T01後續再開--</t>
    </r>
    <r>
      <rPr>
        <b/>
        <sz val="12"/>
        <color rgb="FF0000CC"/>
        <rFont val="新細明體"/>
        <family val="1"/>
        <charset val="136"/>
      </rPr>
      <t>夜班備管完成待上紗穿紗。</t>
    </r>
    <phoneticPr fontId="5" type="noConversion"/>
  </si>
  <si>
    <r>
      <t>A16 2F08S2，50/36SDr，4.0KG，白黑條，FP80148R，80/36SDR。延至6/2開車，</t>
    </r>
    <r>
      <rPr>
        <b/>
        <sz val="12"/>
        <color rgb="FFFF0000"/>
        <rFont val="新細明體"/>
        <family val="1"/>
        <charset val="136"/>
      </rPr>
      <t>協助sec9生頭  --已生頭DTY畫紅線，待上POY與更換紙管。</t>
    </r>
    <r>
      <rPr>
        <b/>
        <sz val="12"/>
        <color rgb="FF0000CC"/>
        <rFont val="新細明體"/>
        <family val="1"/>
        <charset val="136"/>
      </rPr>
      <t>夜班管色更換完成，試驗紗還在跑，待上紗穿紗。</t>
    </r>
    <phoneticPr fontId="5" type="noConversion"/>
  </si>
  <si>
    <t>13</t>
    <phoneticPr fontId="5" type="noConversion"/>
  </si>
  <si>
    <t>FINAL</t>
    <phoneticPr fontId="5" type="noConversion"/>
  </si>
  <si>
    <t>各班記錄3區抽查機台油汙:C區:NA</t>
    <phoneticPr fontId="5" type="noConversion"/>
  </si>
  <si>
    <t>NHEL 於1號手工線進行包裝、結批作業，作業正常。</t>
    <phoneticPr fontId="5" type="noConversion"/>
  </si>
  <si>
    <t>CH4</t>
  </si>
  <si>
    <t>05:40-50</t>
    <phoneticPr fontId="5" type="noConversion"/>
  </si>
  <si>
    <t>1樓飲水機上方擺放飲料</t>
    <phoneticPr fontId="5" type="noConversion"/>
  </si>
  <si>
    <t>已將飲料清 除</t>
    <phoneticPr fontId="5" type="noConversion"/>
  </si>
  <si>
    <r>
      <t>A19 2F43S2，150/48SDr，5.0kg，藍白十字，FP82179R(255/48SDR)。</t>
    </r>
    <r>
      <rPr>
        <b/>
        <sz val="12"/>
        <color rgb="FF0000CC"/>
        <rFont val="新細明體"/>
        <family val="1"/>
        <charset val="136"/>
      </rPr>
      <t>夜班上紗備管完成，待穿紗。</t>
    </r>
    <phoneticPr fontId="5" type="noConversion"/>
  </si>
  <si>
    <r>
      <t>T02 2F6IL2(K)，150/48/2SDr，5.5KG，黃綠星，FP82175R*2，255/48SDR。</t>
    </r>
    <r>
      <rPr>
        <b/>
        <sz val="12"/>
        <color rgb="FF0000CC"/>
        <rFont val="新細明體"/>
        <family val="1"/>
        <charset val="136"/>
      </rPr>
      <t>夜班備管完成，L邊已上紗，未穿紗，R邊待上紗穿紗。</t>
    </r>
    <phoneticPr fontId="5" type="noConversion"/>
  </si>
  <si>
    <t>A10 停機</t>
  </si>
  <si>
    <t>A10 停機</t>
    <phoneticPr fontId="5" type="noConversion"/>
  </si>
  <si>
    <t>30.5</t>
    <phoneticPr fontId="5" type="noConversion"/>
  </si>
  <si>
    <t>75.8</t>
    <phoneticPr fontId="5" type="noConversion"/>
  </si>
  <si>
    <t>各班記錄3區的溫度: 6:00    A區: 26.8    B區: 30.5       C區: 30.3      冷凍水 設定：0/0/0</t>
    <phoneticPr fontId="5" type="noConversion"/>
  </si>
  <si>
    <t>CS負載率   CS1:19.2%     CS2: 18.5%     CS3: 28.7%      CS4: 28.8%      2:00    7:00</t>
    <phoneticPr fontId="5" type="noConversion"/>
  </si>
  <si>
    <r>
      <t>F02、S01 sec1-3.7-12、J07、J09、A07、A08、A09、A10(清車)、A14、A17、A18、A20、A21、A22、A23、A24、</t>
    </r>
    <r>
      <rPr>
        <b/>
        <sz val="12"/>
        <rFont val="新細明體"/>
        <family val="1"/>
        <charset val="136"/>
      </rPr>
      <t>T05L、J08</t>
    </r>
    <phoneticPr fontId="5" type="noConversion"/>
  </si>
  <si>
    <r>
      <t>T05R</t>
    </r>
    <r>
      <rPr>
        <b/>
        <sz val="12"/>
        <rFont val="新細明體"/>
        <family val="1"/>
        <charset val="136"/>
      </rPr>
      <t>、T04L(3SEC)、S01 sec4-6</t>
    </r>
    <phoneticPr fontId="5" type="noConversion"/>
  </si>
  <si>
    <t>2F6IF2</t>
    <phoneticPr fontId="5" type="noConversion"/>
  </si>
  <si>
    <t>J08夜班已設FINAL，紙管已收，已停機結批，溫度壓力已關，POY已降。</t>
    <phoneticPr fontId="5" type="noConversion"/>
  </si>
  <si>
    <t>2F6IM2K</t>
    <phoneticPr fontId="5" type="noConversion"/>
  </si>
  <si>
    <t>2F6IK2K</t>
    <phoneticPr fontId="5" type="noConversion"/>
  </si>
  <si>
    <t>2F6IL2K</t>
    <phoneticPr fontId="5" type="noConversion"/>
  </si>
  <si>
    <t>FP81390R</t>
    <phoneticPr fontId="5" type="noConversion"/>
  </si>
  <si>
    <t>BRYAN</t>
    <phoneticPr fontId="5" type="noConversion"/>
  </si>
  <si>
    <t>JERON</t>
    <phoneticPr fontId="5" type="noConversion"/>
  </si>
  <si>
    <t>BOY</t>
    <phoneticPr fontId="5" type="noConversion"/>
  </si>
  <si>
    <t>2F08R2G</t>
    <phoneticPr fontId="5" type="noConversion"/>
  </si>
  <si>
    <t>2F6IM2</t>
    <phoneticPr fontId="5" type="noConversion"/>
  </si>
  <si>
    <t>2F43R2</t>
    <phoneticPr fontId="5" type="noConversion"/>
  </si>
  <si>
    <t>75/72/2SDr</t>
  </si>
  <si>
    <t>75/72/2SDr</t>
    <phoneticPr fontId="5" type="noConversion"/>
  </si>
  <si>
    <t>FP81390R×2</t>
  </si>
  <si>
    <t>FP81390R×2</t>
    <phoneticPr fontId="5" type="noConversion"/>
  </si>
  <si>
    <t>A12</t>
    <phoneticPr fontId="5" type="noConversion"/>
  </si>
  <si>
    <t>黃黑大三角</t>
    <phoneticPr fontId="5" type="noConversion"/>
  </si>
  <si>
    <t>紅黑條紋</t>
    <phoneticPr fontId="5" type="noConversion"/>
  </si>
  <si>
    <t>-3.8</t>
    <phoneticPr fontId="5" type="noConversion"/>
  </si>
  <si>
    <t>-4.8</t>
    <phoneticPr fontId="5" type="noConversion"/>
  </si>
  <si>
    <t>-4.48</t>
    <phoneticPr fontId="5" type="noConversion"/>
  </si>
  <si>
    <t>55</t>
    <phoneticPr fontId="5" type="noConversion"/>
  </si>
  <si>
    <t>T04R</t>
    <phoneticPr fontId="5" type="noConversion"/>
  </si>
  <si>
    <t>2F6IM2</t>
    <phoneticPr fontId="5" type="noConversion"/>
  </si>
  <si>
    <t>150/48/2SDr</t>
    <phoneticPr fontId="5" type="noConversion"/>
  </si>
  <si>
    <t>FP82177R×2</t>
  </si>
  <si>
    <t>FP82177R×2</t>
    <phoneticPr fontId="5" type="noConversion"/>
  </si>
  <si>
    <t>P204</t>
    <phoneticPr fontId="5" type="noConversion"/>
  </si>
  <si>
    <t>T06</t>
    <phoneticPr fontId="5" type="noConversion"/>
  </si>
  <si>
    <t>白黑小三角</t>
    <phoneticPr fontId="5" type="noConversion"/>
  </si>
  <si>
    <t>白黑十字</t>
    <phoneticPr fontId="5" type="noConversion"/>
  </si>
  <si>
    <t>FP81631R</t>
  </si>
  <si>
    <t>FP01432R×2</t>
  </si>
  <si>
    <t>2F43S2</t>
  </si>
  <si>
    <t>2F43S2</t>
    <phoneticPr fontId="5" type="noConversion"/>
  </si>
  <si>
    <t>2F08S2</t>
  </si>
  <si>
    <t>2F08S2</t>
    <phoneticPr fontId="5" type="noConversion"/>
  </si>
  <si>
    <t>2F6IK2</t>
    <phoneticPr fontId="5" type="noConversion"/>
  </si>
  <si>
    <t>2F6IL2</t>
  </si>
  <si>
    <t>2F6IL2</t>
    <phoneticPr fontId="5" type="noConversion"/>
  </si>
  <si>
    <t>A10</t>
    <phoneticPr fontId="5" type="noConversion"/>
  </si>
  <si>
    <t>A20</t>
    <phoneticPr fontId="5" type="noConversion"/>
  </si>
  <si>
    <t>S02 sec2 2FM4S2  75/72PFBR，需M紗1.0KG*36顆，已完成推出AK包裝，請中續作業。</t>
    <phoneticPr fontId="5" type="noConversion"/>
  </si>
  <si>
    <t>32.1</t>
    <phoneticPr fontId="5" type="noConversion"/>
  </si>
  <si>
    <t>73.9</t>
    <phoneticPr fontId="5" type="noConversion"/>
  </si>
  <si>
    <t>A19、A16、T01、T02</t>
  </si>
  <si>
    <t>A19、A16、T01、T02</t>
    <phoneticPr fontId="5" type="noConversion"/>
  </si>
  <si>
    <t>F01: sec2-6 2F42J2-R: sec7-10 2F28C2-R</t>
    <phoneticPr fontId="5" type="noConversion"/>
  </si>
  <si>
    <t>11.3</t>
    <phoneticPr fontId="5" type="noConversion"/>
  </si>
  <si>
    <t>11.4</t>
    <phoneticPr fontId="5" type="noConversion"/>
  </si>
  <si>
    <t>T02 改紡2F6IL2(K)，150/48/2SDr，5.5KG，黃綠星，FP82175R*2，255/48SDR---開車中，請中續作業。</t>
    <phoneticPr fontId="5" type="noConversion"/>
  </si>
  <si>
    <r>
      <t>A19 改紡2F43S2，150/48SDr，5.0kg，藍白十字，FP82179R(255/48SDR)----</t>
    </r>
    <r>
      <rPr>
        <b/>
        <sz val="12"/>
        <color rgb="FF0000CC"/>
        <rFont val="新細明體"/>
        <family val="1"/>
        <charset val="136"/>
      </rPr>
      <t>待製程交車，請中續作業。</t>
    </r>
    <phoneticPr fontId="5" type="noConversion"/>
  </si>
  <si>
    <r>
      <t>A16 改紡2F08S2，50/36SDr，4.0KG，白黑條，FP80148R，80/36SDR----</t>
    </r>
    <r>
      <rPr>
        <b/>
        <sz val="12"/>
        <color rgb="FF0000CC"/>
        <rFont val="新細明體"/>
        <family val="1"/>
        <charset val="136"/>
      </rPr>
      <t>穿紗中，開車前請值車員擦拭BOWL。</t>
    </r>
    <phoneticPr fontId="5" type="noConversion"/>
  </si>
  <si>
    <r>
      <t>T01 改紡2F6IK2(K)，150/48/2SDr，5.5KG，白綠星，FP82177R*2，255/48SDR---</t>
    </r>
    <r>
      <rPr>
        <b/>
        <sz val="12"/>
        <color rgb="FF0000CC"/>
        <rFont val="新細明體"/>
        <family val="1"/>
        <charset val="136"/>
      </rPr>
      <t>上紗完成待穿紗，請中續作業。</t>
    </r>
    <phoneticPr fontId="5" type="noConversion"/>
  </si>
  <si>
    <t>早班效率差機台(低於80%):NA</t>
    <phoneticPr fontId="5" type="noConversion"/>
  </si>
  <si>
    <t>早班抽檢派紗員紙箱隔板回收作業，作業正常，堆疊未超過2層。 10:30 OK</t>
    <phoneticPr fontId="5" type="noConversion"/>
  </si>
  <si>
    <t>CS負載率   CS1: 1.9%     CS2: 3.7%     CS3: 0%      CS4: 1%      10:00    14:00</t>
    <phoneticPr fontId="5" type="noConversion"/>
  </si>
  <si>
    <t>CAW負載率: 3%</t>
  </si>
  <si>
    <t>CAW負載率: 3%</t>
    <phoneticPr fontId="5" type="noConversion"/>
  </si>
  <si>
    <t>Ｊ０８</t>
    <phoneticPr fontId="5" type="noConversion"/>
  </si>
  <si>
    <t>2F6IN2(K)，150/48/2SDr，5.5KG，黑白直條，FP82175R，255/48SDR。</t>
    <phoneticPr fontId="5" type="noConversion"/>
  </si>
  <si>
    <t>T05R、T04L(3SEC)、S01 sec4-6</t>
  </si>
  <si>
    <t>09:10-09:20</t>
    <phoneticPr fontId="5" type="noConversion"/>
  </si>
  <si>
    <t>CH7</t>
  </si>
  <si>
    <t>章仕民於研磨間進行NIP羅拉研磨作業，防護具配戴正確，作業正常。</t>
  </si>
  <si>
    <t>斷絲超過4根機台:NA</t>
    <phoneticPr fontId="5" type="noConversion"/>
  </si>
  <si>
    <t>A24</t>
    <phoneticPr fontId="5" type="noConversion"/>
  </si>
  <si>
    <t>JERBY</t>
    <phoneticPr fontId="5" type="noConversion"/>
  </si>
  <si>
    <t>JHO</t>
    <phoneticPr fontId="5" type="noConversion"/>
  </si>
  <si>
    <t>KIM</t>
    <phoneticPr fontId="5" type="noConversion"/>
  </si>
  <si>
    <t>TIDOY</t>
    <phoneticPr fontId="5" type="noConversion"/>
  </si>
  <si>
    <t>16:40-16:50</t>
    <phoneticPr fontId="5" type="noConversion"/>
  </si>
  <si>
    <t>CH2</t>
  </si>
  <si>
    <t>CH2</t>
    <phoneticPr fontId="5" type="noConversion"/>
  </si>
  <si>
    <t>DONG  於大包作業區進行包裝作業，作業正常，有穿戴反光背帶。</t>
    <phoneticPr fontId="5" type="noConversion"/>
  </si>
  <si>
    <t>A16</t>
    <phoneticPr fontId="5" type="noConversion"/>
  </si>
  <si>
    <t>2F08S2(4.0KG)</t>
    <phoneticPr fontId="5" type="noConversion"/>
  </si>
  <si>
    <t>A19</t>
    <phoneticPr fontId="5" type="noConversion"/>
  </si>
  <si>
    <t>2F43S2(5.0KG)</t>
    <phoneticPr fontId="5" type="noConversion"/>
  </si>
  <si>
    <t>32.4</t>
    <phoneticPr fontId="5" type="noConversion"/>
  </si>
  <si>
    <t>70.4%</t>
    <phoneticPr fontId="5" type="noConversion"/>
  </si>
  <si>
    <t>17/13</t>
    <phoneticPr fontId="5" type="noConversion"/>
  </si>
  <si>
    <t>CS負載率   CS1: 6.6%     CS2: 5.6%     CS3: 7.6%      CS4: 8.1%      18:00    22:00</t>
    <phoneticPr fontId="5" type="noConversion"/>
  </si>
  <si>
    <t>廢水沉降槽+汙水處理槽(值班室後面)每班檢查一次，確認有無溢出，有溢出請通知隨保檢修-22:00</t>
    <phoneticPr fontId="5" type="noConversion"/>
  </si>
  <si>
    <t>車道下方棧板區及釘櫃區每兩小時巡檢一次: 18:00   20:00   22:00</t>
    <phoneticPr fontId="5" type="noConversion"/>
  </si>
  <si>
    <t>各班記錄3區的溫度: 21:00    A區: 26.9      B區: 32.4      C區: 31.0      冷凍水 設定：0/0/0</t>
    <phoneticPr fontId="5" type="noConversion"/>
  </si>
  <si>
    <t>各班記錄3區抽查機台油汙:B區:A16</t>
    <phoneticPr fontId="5" type="noConversion"/>
  </si>
  <si>
    <t>夜班主管檢查C區鎖頭:B區機台都有鎖上</t>
    <phoneticPr fontId="5" type="noConversion"/>
  </si>
  <si>
    <t>F02、S01 sec1-3.7-12、J07、J08、J09、A07、A08、A09、A10(清車)、A14、A17、A18、A20、A21、A22、A23、A24、T05L</t>
    <phoneticPr fontId="5" type="noConversion"/>
  </si>
  <si>
    <t>A11、A12、A13、A15、A16、A19、S01 sec4-6、T01、T02、T03、T04、T05R、T06</t>
    <phoneticPr fontId="5" type="noConversion"/>
  </si>
  <si>
    <t>A20已停機。</t>
    <phoneticPr fontId="5" type="noConversion"/>
  </si>
  <si>
    <t>A10產銷停機。</t>
    <phoneticPr fontId="5" type="noConversion"/>
  </si>
  <si>
    <t>S02 sec2 2FM4S2  75/72PFBR，需M紗1.0KG*36顆，已完成早班推出AK包裝OK。</t>
    <phoneticPr fontId="5" type="noConversion"/>
  </si>
  <si>
    <r>
      <t>F01: sec1,4-6 2F42J2-R: sec7-10 2F28C2-R；</t>
    </r>
    <r>
      <rPr>
        <b/>
        <sz val="12"/>
        <color rgb="FFFF0000"/>
        <rFont val="新細明體"/>
        <family val="1"/>
        <charset val="136"/>
      </rPr>
      <t>sec2-3 2F9VH2</t>
    </r>
    <phoneticPr fontId="5" type="noConversion"/>
  </si>
  <si>
    <t>中班張力調整機台:A19，T02</t>
    <phoneticPr fontId="5" type="noConversion"/>
  </si>
  <si>
    <t>9.1</t>
    <phoneticPr fontId="5" type="noConversion"/>
  </si>
  <si>
    <t>9.2</t>
    <phoneticPr fontId="5" type="noConversion"/>
  </si>
  <si>
    <t>9.3</t>
    <phoneticPr fontId="5" type="noConversion"/>
  </si>
  <si>
    <t>中班抽檢派紗員紙箱隔板回收作業，作業正常，堆疊未超過2層。 17:00 OK</t>
    <phoneticPr fontId="5" type="noConversion"/>
  </si>
  <si>
    <t>9.4</t>
    <phoneticPr fontId="5" type="noConversion"/>
  </si>
  <si>
    <t>9.5</t>
    <phoneticPr fontId="5" type="noConversion"/>
  </si>
  <si>
    <r>
      <t>A19 改紡2F43S2，150/48SDr，5.0kg，藍白十字，FP82179R，開車OK，</t>
    </r>
    <r>
      <rPr>
        <b/>
        <sz val="12"/>
        <color rgb="FFFF0000"/>
        <rFont val="新細明體"/>
        <family val="1"/>
        <charset val="136"/>
      </rPr>
      <t>首落03:10請夜測量紗徑重</t>
    </r>
    <r>
      <rPr>
        <b/>
        <sz val="12"/>
        <rFont val="新細明體"/>
        <family val="1"/>
        <charset val="136"/>
      </rPr>
      <t>。。</t>
    </r>
    <phoneticPr fontId="5" type="noConversion"/>
  </si>
  <si>
    <r>
      <t>T02 改紡2F6IL2(K)，150/48/2SDr，5.5KG，黃綠星，FP82175R*2，255/48SDR---</t>
    </r>
    <r>
      <rPr>
        <b/>
        <sz val="12"/>
        <color rgb="FFFF0000"/>
        <rFont val="新細明體"/>
        <family val="1"/>
        <charset val="136"/>
      </rPr>
      <t>續早開車OK，首落紗徑重A 69.1/5536，B 68.1/5539，已將R邊OF3 -1.18↑-1.06。。</t>
    </r>
    <phoneticPr fontId="5" type="noConversion"/>
  </si>
  <si>
    <r>
      <t>T01 改紡2F6IK2(K)，150/48/2SDr，5.5KG，白綠星，FP82177R*2，255/48SDR---</t>
    </r>
    <r>
      <rPr>
        <b/>
        <sz val="12"/>
        <color rgb="FFFF0000"/>
        <rFont val="新細明體"/>
        <family val="1"/>
        <charset val="136"/>
      </rPr>
      <t>開車中，請續作業。</t>
    </r>
    <phoneticPr fontId="5" type="noConversion"/>
  </si>
  <si>
    <r>
      <t>A16 改紡2F08S2，50/36SDr，4.0KG，白黑條，FP80148R，80/36SDR----穿紗中，開車前請值車員擦拭BOWL---</t>
    </r>
    <r>
      <rPr>
        <b/>
        <sz val="12"/>
        <color rgb="FFFF0000"/>
        <rFont val="新細明體"/>
        <family val="1"/>
        <charset val="136"/>
      </rPr>
      <t>開車OK，首落 請明中19:40測量紗徑重。。</t>
    </r>
    <phoneticPr fontId="5" type="noConversion"/>
  </si>
  <si>
    <r>
      <t>A16 改紡2F08S2，50/36SDr，4.0KG，白黑條，FP80148R，80/36SDR----穿紗中，開車前請值車員擦拭BOWL---</t>
    </r>
    <r>
      <rPr>
        <b/>
        <sz val="12"/>
        <color rgb="FF0000CC"/>
        <rFont val="新細明體"/>
        <family val="1"/>
        <charset val="136"/>
      </rPr>
      <t>首落19:40請明中測量紗徑重。</t>
    </r>
    <phoneticPr fontId="5" type="noConversion"/>
  </si>
  <si>
    <t>車道下方棧板區及釘櫃區每兩小時巡檢一次: 2:00  4:00   5:00</t>
  </si>
  <si>
    <t>車道下方棧板區及釘櫃區每兩小時巡檢一次: 2:00  4:00   5:00</t>
    <phoneticPr fontId="5" type="noConversion"/>
  </si>
  <si>
    <t>廢水沉降槽+汙水處理槽(值班室後面)每班檢查一次，確認有無溢出，有溢出請通知隨保檢修-1:00</t>
  </si>
  <si>
    <t>廢水沉降槽+汙水處理槽(值班室後面)每班檢查一次，確認有無溢出，有溢出請通知隨保檢修-1:00</t>
    <phoneticPr fontId="5" type="noConversion"/>
  </si>
  <si>
    <t>RON</t>
    <phoneticPr fontId="5" type="noConversion"/>
  </si>
  <si>
    <t>JP</t>
    <phoneticPr fontId="5" type="noConversion"/>
  </si>
  <si>
    <t>J08、T04L(了機中)</t>
  </si>
  <si>
    <t>J08、T04L(了機中)</t>
    <phoneticPr fontId="5" type="noConversion"/>
  </si>
  <si>
    <t xml:space="preserve">夜班抽檢派紗員紙箱隔板回收作業，作業正常，堆疊未超過2層。1:00 </t>
    <phoneticPr fontId="5" type="noConversion"/>
  </si>
  <si>
    <t>斷絲超過4根機台:T04R</t>
    <phoneticPr fontId="5" type="noConversion"/>
  </si>
  <si>
    <t>各班記錄3區抽查機台油汙:C區:A12</t>
  </si>
  <si>
    <t>各班記錄3區抽查機台油汙:C區:A12</t>
    <phoneticPr fontId="5" type="noConversion"/>
  </si>
  <si>
    <t>RICKY</t>
    <phoneticPr fontId="5" type="noConversion"/>
  </si>
  <si>
    <r>
      <t>T01 改紡2F6IK2(K)，150/48/2SDr，5.5KG，白綠星，FP82177R*2，255/48SDR---</t>
    </r>
    <r>
      <rPr>
        <b/>
        <sz val="12"/>
        <color rgb="FF0000CC"/>
        <rFont val="新細明體"/>
        <family val="1"/>
        <charset val="136"/>
      </rPr>
      <t>首落量紗徑:69.7CM 紗重:5564G 已調整OF3:-1.07→-1.14 WT:04:07→04:05。</t>
    </r>
    <phoneticPr fontId="5" type="noConversion"/>
  </si>
  <si>
    <r>
      <t>A19 改紡2F43S2，150/48SDr，5.0kg，藍白十字，FP82179R，</t>
    </r>
    <r>
      <rPr>
        <b/>
        <sz val="12"/>
        <color rgb="FF0000CC"/>
        <rFont val="新細明體"/>
        <family val="1"/>
        <charset val="136"/>
      </rPr>
      <t>首落量紗徑:69.1CM 紗重:5048G 已調 WT:471→470。</t>
    </r>
    <phoneticPr fontId="5" type="noConversion"/>
  </si>
  <si>
    <t>撚維休息室前方上面燈管閃爍 待換燈管</t>
    <phoneticPr fontId="5" type="noConversion"/>
  </si>
  <si>
    <t>M</t>
    <phoneticPr fontId="5" type="noConversion"/>
  </si>
  <si>
    <r>
      <t>F02、S01 sec1-3.7-12、J07、J09、A07、A08、A09、A10、A14、A17、A18、A20(清車)、A21、A22、A23、A24、</t>
    </r>
    <r>
      <rPr>
        <b/>
        <sz val="12"/>
        <rFont val="新細明體"/>
        <family val="1"/>
        <charset val="136"/>
      </rPr>
      <t>T05L、S01 sec6</t>
    </r>
    <phoneticPr fontId="5" type="noConversion"/>
  </si>
  <si>
    <t>了機移紗</t>
    <phoneticPr fontId="5" type="noConversion"/>
  </si>
  <si>
    <t>T05R、T04L(3SEC)、S01 sec4.5</t>
  </si>
  <si>
    <t>T05R、T04L(3SEC)、S01 sec4.5</t>
    <phoneticPr fontId="5" type="noConversion"/>
  </si>
  <si>
    <r>
      <rPr>
        <b/>
        <sz val="12"/>
        <rFont val="新細明體"/>
        <family val="1"/>
        <charset val="136"/>
      </rPr>
      <t>F01: sec1,4-6 2F42J2-R: sec7-10 2F28C2-R；</t>
    </r>
    <r>
      <rPr>
        <b/>
        <sz val="12"/>
        <color rgb="FF0000CC"/>
        <rFont val="新細明體"/>
        <family val="1"/>
        <charset val="136"/>
      </rPr>
      <t>sec2-3 2F9VH2(請明早班紀錄A級落紗顆數和量紗徑重)</t>
    </r>
    <phoneticPr fontId="5" type="noConversion"/>
  </si>
  <si>
    <t>05:50-06:00</t>
    <phoneticPr fontId="5" type="noConversion"/>
  </si>
  <si>
    <t>T05R 夜班已找人將SEC14-18紙管收掉，請明早班續移紗作業。</t>
    <phoneticPr fontId="5" type="noConversion"/>
  </si>
  <si>
    <t>F02、S01 sec1-3.7-12、J07、J09、A07、A08、A09、A10、A14、A17、A18、A20(清車)、A21、A22、A23、A24、T05L、S01 sec6</t>
  </si>
  <si>
    <t>F01: sec1,4-6 2F42J2-R: sec7-10 2F28C2-R；sec2-3 2F9VH2(請明早班紀錄A級落紗顆數和量紗徑重)</t>
  </si>
  <si>
    <t>A16 改紡2F08S2，50/36SDr，4.0KG，白黑條，FP80148R，80/36SDR----穿紗中，開車前請值車員擦拭BOWL---首落19:40請明中測量紗徑重。</t>
  </si>
  <si>
    <t>31.9</t>
    <phoneticPr fontId="5" type="noConversion"/>
  </si>
  <si>
    <t>68.5</t>
    <phoneticPr fontId="5" type="noConversion"/>
  </si>
  <si>
    <t>各班記錄3區的溫度: 7:00    A區: 26.5      B區: 31.9      C區: 30.6      冷凍水 設定：0/0/0</t>
  </si>
  <si>
    <t>各班記錄3區的溫度: 7:00    A區: 26.5      B區: 31.9      C區: 30.6      冷凍水 設定：0/0/0</t>
    <phoneticPr fontId="5" type="noConversion"/>
  </si>
  <si>
    <t>CS負載率   CS1: 12.3%     CS2:11.4%     CS3: 7.6%      CS4: 8.1%      3:00    6:00</t>
  </si>
  <si>
    <t>CS負載率   CS1: 12.3%     CS2:11.4%     CS3: 7.6%      CS4: 8.1%      3:00    6:00</t>
    <phoneticPr fontId="5" type="noConversion"/>
  </si>
  <si>
    <t>FP82179R</t>
  </si>
  <si>
    <t>FP82179R</t>
    <phoneticPr fontId="5" type="noConversion"/>
  </si>
  <si>
    <t>FP80148R</t>
  </si>
  <si>
    <t>FP80148R</t>
    <phoneticPr fontId="5" type="noConversion"/>
  </si>
  <si>
    <t>FP82175R</t>
    <phoneticPr fontId="5" type="noConversion"/>
  </si>
  <si>
    <t>2F08S2</t>
    <phoneticPr fontId="5" type="noConversion"/>
  </si>
  <si>
    <t>min</t>
    <phoneticPr fontId="5" type="noConversion"/>
  </si>
  <si>
    <t>50/36SDr</t>
  </si>
  <si>
    <t>50/36SDr</t>
    <phoneticPr fontId="5" type="noConversion"/>
  </si>
  <si>
    <t>FP80148R</t>
    <phoneticPr fontId="5" type="noConversion"/>
  </si>
  <si>
    <t>P203</t>
    <phoneticPr fontId="5" type="noConversion"/>
  </si>
  <si>
    <t>A16</t>
    <phoneticPr fontId="5" type="noConversion"/>
  </si>
  <si>
    <t>-5.8</t>
    <phoneticPr fontId="5" type="noConversion"/>
  </si>
  <si>
    <t>-7.2</t>
    <phoneticPr fontId="5" type="noConversion"/>
  </si>
  <si>
    <t>-4.74</t>
    <phoneticPr fontId="5" type="noConversion"/>
  </si>
  <si>
    <t>-4.53</t>
    <phoneticPr fontId="5" type="noConversion"/>
  </si>
  <si>
    <t>-3.9</t>
    <phoneticPr fontId="5" type="noConversion"/>
  </si>
  <si>
    <t>A19</t>
    <phoneticPr fontId="5" type="noConversion"/>
  </si>
  <si>
    <t>2F43S2</t>
    <phoneticPr fontId="5" type="noConversion"/>
  </si>
  <si>
    <t>150/48SDr</t>
    <phoneticPr fontId="5" type="noConversion"/>
  </si>
  <si>
    <t>FP82179R</t>
    <phoneticPr fontId="5" type="noConversion"/>
  </si>
  <si>
    <t>T01</t>
    <phoneticPr fontId="5" type="noConversion"/>
  </si>
  <si>
    <t>T02</t>
    <phoneticPr fontId="5" type="noConversion"/>
  </si>
  <si>
    <t>2F6IK2</t>
    <phoneticPr fontId="5" type="noConversion"/>
  </si>
  <si>
    <t>2F6IL2</t>
    <phoneticPr fontId="5" type="noConversion"/>
  </si>
  <si>
    <t>FP82175R×2</t>
  </si>
  <si>
    <t>FP82175R×2</t>
    <phoneticPr fontId="5" type="noConversion"/>
  </si>
  <si>
    <t>1.8/1.88</t>
    <phoneticPr fontId="5" type="noConversion"/>
  </si>
  <si>
    <t>33.2</t>
    <phoneticPr fontId="5" type="noConversion"/>
  </si>
  <si>
    <t>65.4</t>
    <phoneticPr fontId="5" type="noConversion"/>
  </si>
  <si>
    <t>斷絲超過4根機台:T03L、T03R、T04R、T06</t>
  </si>
  <si>
    <t>斷絲超過4根機台:T03L、T03R、T04R、T06</t>
    <phoneticPr fontId="5" type="noConversion"/>
  </si>
  <si>
    <t>早班抽檢派紗員紙箱隔板回收作業，作業正常，堆疊未超過2層。</t>
    <phoneticPr fontId="5" type="noConversion"/>
  </si>
  <si>
    <t>現場32度以上，請協助開冷凍水</t>
    <phoneticPr fontId="5" type="noConversion"/>
  </si>
  <si>
    <t>09:20-09:30</t>
    <phoneticPr fontId="5" type="noConversion"/>
  </si>
  <si>
    <t>Key-in</t>
  </si>
  <si>
    <t>14</t>
    <phoneticPr fontId="5" type="noConversion"/>
  </si>
  <si>
    <t>趙聖潔</t>
  </si>
  <si>
    <r>
      <t>SEC01-03，2F9VK2，75/72/2PFDR，4.0KG，黃黑條紋，FP01433R*2，125/72PFR。</t>
    </r>
    <r>
      <rPr>
        <b/>
        <sz val="12"/>
        <color rgb="FFFF0000"/>
        <rFont val="新細明體"/>
        <family val="1"/>
        <charset val="136"/>
      </rPr>
      <t>---奉長官指示，明天改換poy開</t>
    </r>
    <phoneticPr fontId="5" type="noConversion"/>
  </si>
  <si>
    <r>
      <t>SEC07-09，2F9VH2，早班</t>
    </r>
    <r>
      <rPr>
        <b/>
        <sz val="12"/>
        <color rgb="FF0000CC"/>
        <rFont val="新細明體"/>
        <family val="1"/>
        <charset val="136"/>
      </rPr>
      <t>14點</t>
    </r>
    <r>
      <rPr>
        <b/>
        <sz val="12"/>
        <rFont val="新細明體"/>
        <family val="1"/>
        <charset val="136"/>
      </rPr>
      <t>停機結批，poy裝箱，需磅重，紙管清掉，請中夜班盡快包裝，趕出貨</t>
    </r>
    <phoneticPr fontId="5" type="noConversion"/>
  </si>
  <si>
    <t>S02 sec2.3 2FM4R3 375/168BKCTR，需M紗5.0KG*96顆，請續作業。</t>
  </si>
  <si>
    <t>S02 sec2.3 2FM4R3 375/168BKCTR，需M紗5.0KG*96顆，請續作業。</t>
    <phoneticPr fontId="5" type="noConversion"/>
  </si>
  <si>
    <r>
      <t>T04L，SEC01-03，2F9VK2，75/72/2PFDR，4.0KG，黃黑條紋，FP01433R*2，125/72PFR。</t>
    </r>
    <r>
      <rPr>
        <b/>
        <sz val="12"/>
        <color rgb="FFFF0000"/>
        <rFont val="新細明體"/>
        <family val="1"/>
        <charset val="136"/>
      </rPr>
      <t>---奉長官指示，明天改換poy開</t>
    </r>
    <phoneticPr fontId="5" type="noConversion"/>
  </si>
  <si>
    <r>
      <t>J08，2F6IN2(K)，150/48/2SDr，5.5KG，黑白直條，FP82175R，255/48SDR。</t>
    </r>
    <r>
      <rPr>
        <b/>
        <sz val="12"/>
        <color rgb="FFFF0000"/>
        <rFont val="新細明體"/>
        <family val="1"/>
        <charset val="136"/>
      </rPr>
      <t>穿紗完成(紙管待確認)</t>
    </r>
    <phoneticPr fontId="5" type="noConversion"/>
  </si>
  <si>
    <t>A16B，2F08S2，10:45跳車，無異常訊息，儀電檢查後，機台試運轉OK(13:30-16:00)，請中續開車作業。</t>
    <phoneticPr fontId="5" type="noConversion"/>
  </si>
  <si>
    <t>T05R，夜班已找人將SEC14-18紙管收掉，請續移紗作業。</t>
    <phoneticPr fontId="5" type="noConversion"/>
  </si>
  <si>
    <t>MACMAC</t>
    <phoneticPr fontId="5" type="noConversion"/>
  </si>
  <si>
    <t>2F6IN2</t>
  </si>
  <si>
    <t>2F6IN2</t>
    <phoneticPr fontId="5" type="noConversion"/>
  </si>
  <si>
    <t>檢修</t>
    <phoneticPr fontId="5" type="noConversion"/>
  </si>
  <si>
    <t>MHIN</t>
    <phoneticPr fontId="5" type="noConversion"/>
  </si>
  <si>
    <t>QUITO</t>
    <phoneticPr fontId="5" type="noConversion"/>
  </si>
  <si>
    <t>33.9</t>
    <phoneticPr fontId="5" type="noConversion"/>
  </si>
  <si>
    <t>64.8%</t>
    <phoneticPr fontId="5" type="noConversion"/>
  </si>
  <si>
    <t>各班記錄3區的溫度: 18:00    A區: 29.4      B區: 33.9      C區: 31.9      冷凍水 設定：0/0/0</t>
    <phoneticPr fontId="5" type="noConversion"/>
  </si>
  <si>
    <t>A12、A16、A19、J08、T01、T02、T03L 、T03R 、T05 、T06 批號規格的特代碼 SDr，請注意r為小寫字體，不可打成大寫字體。</t>
  </si>
  <si>
    <t>A12、A16、A19、J08、T01、T02、T03L 、T03R 、T05 、T06 批號規格的特代碼 SDr，請注意r為小寫字體，不可打成大寫字體。</t>
    <phoneticPr fontId="5" type="noConversion"/>
  </si>
  <si>
    <t>2F6IN2K</t>
    <phoneticPr fontId="5" type="noConversion"/>
  </si>
  <si>
    <t>2F6IN2K(5.5KG)</t>
    <phoneticPr fontId="5" type="noConversion"/>
  </si>
  <si>
    <t>品質異常</t>
  </si>
  <si>
    <t>品質異常</t>
    <phoneticPr fontId="5" type="noConversion"/>
  </si>
  <si>
    <t>A16B，2F08S2，10:45跳車，無異常訊息，儀電檢查後，機台試運轉OK(13:30-16:00)，中開車1630-1900完成。</t>
    <phoneticPr fontId="5" type="noConversion"/>
  </si>
  <si>
    <t>T05R，夜班已找人將SEC14-18紙管收掉，移紗OK。</t>
    <phoneticPr fontId="5" type="noConversion"/>
  </si>
  <si>
    <t>A16 改紡2F08S2，50/36SDr，4.0KG，白黑條，FP80148R，80/36SDR----穿紗中，開車前請值車員擦拭BOWL---A SIDE首落紗徑65cm紗重4070g。已修正W4 4.74↑4.85，落紗時間1308mins↓1298mins</t>
    <phoneticPr fontId="5" type="noConversion"/>
  </si>
  <si>
    <t>15</t>
    <phoneticPr fontId="5" type="noConversion"/>
  </si>
  <si>
    <t>中班抽檢派紗員紙箱隔板回收作業，作業正常，堆疊未超過2層。</t>
    <phoneticPr fontId="5" type="noConversion"/>
  </si>
  <si>
    <t>Test</t>
  </si>
  <si>
    <t>16</t>
    <phoneticPr fontId="5" type="noConversion"/>
  </si>
  <si>
    <t>T04 sec2 TEST  2錠 DTY已留樣於A 區STS停車場外待製程確認</t>
    <phoneticPr fontId="5" type="noConversion"/>
  </si>
  <si>
    <t>A19油閥未開整台缺油:已將油閥打開;油夜位正常後DTY換管:第2,3落與第4落(小管)已留樣;待明製程確認</t>
    <phoneticPr fontId="5" type="noConversion"/>
  </si>
  <si>
    <t>A19整台缺油:油閥未開</t>
    <phoneticPr fontId="5" type="noConversion"/>
  </si>
  <si>
    <t>已開啟:油夜位正常後;DTY換管</t>
    <phoneticPr fontId="5" type="noConversion"/>
  </si>
  <si>
    <t>周明宗</t>
    <phoneticPr fontId="5" type="noConversion"/>
  </si>
  <si>
    <t>21:05-21:15</t>
    <phoneticPr fontId="5" type="noConversion"/>
  </si>
  <si>
    <t>CH3</t>
    <phoneticPr fontId="5" type="noConversion"/>
  </si>
  <si>
    <t>DONG  於1號手工線進行包裝作業，作業正常。</t>
  </si>
  <si>
    <t>DONG  於1號手工線進行包裝作業，作業正常。</t>
    <phoneticPr fontId="5" type="noConversion"/>
  </si>
  <si>
    <r>
      <t>T04L sec4-9 2F9VH2，75/72/2PFBR，4.0KG，紫色，FP01432R，120/72PFBR---POY數量不足，續生產不停機，</t>
    </r>
    <r>
      <rPr>
        <b/>
        <sz val="12"/>
        <color rgb="FF0000CC"/>
        <rFont val="新細明體"/>
        <family val="1"/>
        <charset val="136"/>
      </rPr>
      <t>製程通知缺84顆。中班已編染包裝84顆,機台已FINAL請夜停機DTY結批</t>
    </r>
    <phoneticPr fontId="5" type="noConversion"/>
  </si>
  <si>
    <t>CS負載率   CS1: 32.1%     CS2: 31.6%     CS3: 19.4%      CS4: 22.5%      18:00    22:00</t>
    <phoneticPr fontId="5" type="noConversion"/>
  </si>
  <si>
    <r>
      <t>J08，2F6IN2(K)，150/48/2SDr，5.5KG，黑白直條，FP82175R，255/48SDR。</t>
    </r>
    <r>
      <rPr>
        <b/>
        <sz val="12"/>
        <color rgb="FFFF0000"/>
        <rFont val="新細明體"/>
        <family val="1"/>
        <charset val="136"/>
      </rPr>
      <t>穿紗完成，中班備管OK，開車19:00-23:30完成。首落04:20請夜量測紗徑重</t>
    </r>
    <phoneticPr fontId="5" type="noConversion"/>
  </si>
  <si>
    <t>A區 STS: 6車A19缺油留樣</t>
  </si>
  <si>
    <t>A區 STS: 6車A19缺油留樣</t>
    <phoneticPr fontId="5" type="noConversion"/>
  </si>
  <si>
    <t>MHIN  於大包作業區進行包裝作業，作業正常，有穿戴反光背帶。</t>
    <phoneticPr fontId="5" type="noConversion"/>
  </si>
  <si>
    <t>00:40-00:50</t>
    <phoneticPr fontId="5" type="noConversion"/>
  </si>
  <si>
    <t>XIAM</t>
    <phoneticPr fontId="5" type="noConversion"/>
  </si>
  <si>
    <t>2F9VK2</t>
  </si>
  <si>
    <t>2F9VK2</t>
    <phoneticPr fontId="5" type="noConversion"/>
  </si>
  <si>
    <t>2F9VK2</t>
    <phoneticPr fontId="5" type="noConversion"/>
  </si>
  <si>
    <t>JB</t>
    <phoneticPr fontId="5" type="noConversion"/>
  </si>
  <si>
    <t>T05L 停機後紗架上有POY未清</t>
    <phoneticPr fontId="5" type="noConversion"/>
  </si>
  <si>
    <t>已清除</t>
    <phoneticPr fontId="5" type="noConversion"/>
  </si>
  <si>
    <t>魏光俊</t>
    <phoneticPr fontId="5" type="noConversion"/>
  </si>
  <si>
    <t>33.3</t>
    <phoneticPr fontId="5" type="noConversion"/>
  </si>
  <si>
    <t>68.2%</t>
    <phoneticPr fontId="5" type="noConversion"/>
  </si>
  <si>
    <t>T05R、S01 sec4.5</t>
    <phoneticPr fontId="5" type="noConversion"/>
  </si>
  <si>
    <t>F02、S01 sec1-3.6-12、J07、J09、A07、A08、A09、A10、A14、A17、A18、A20、A21、A22、A23、A24、T04L、T05L</t>
    <phoneticPr fontId="5" type="noConversion"/>
  </si>
  <si>
    <t>夜班張力調整機台:NA</t>
    <phoneticPr fontId="5" type="noConversion"/>
  </si>
  <si>
    <t>夜班抽檢派紗員紙箱隔板回收作業，作業正常，堆疊未超過2層。</t>
    <phoneticPr fontId="5" type="noConversion"/>
  </si>
  <si>
    <r>
      <t>T04L sec4-9 2F9VH2，75/72/2PFBR，4.0KG，紫色，FP01432R，120/72PFBR---POY數量不足，續生產不停機，</t>
    </r>
    <r>
      <rPr>
        <b/>
        <sz val="12"/>
        <color rgb="FF0000CC"/>
        <rFont val="新細明體"/>
        <family val="1"/>
        <charset val="136"/>
      </rPr>
      <t>製程通知缺84顆。中班已編染包裝84顆，夜班機台已停機，剩餘DTY推出編染(待倒筒後結批)。</t>
    </r>
    <phoneticPr fontId="5" type="noConversion"/>
  </si>
  <si>
    <r>
      <t>J08，2F6IN2(K)，150/48/2SDr，5.5KG，黑白直條，FP82175R，255/48SDR。</t>
    </r>
    <r>
      <rPr>
        <b/>
        <sz val="12"/>
        <color rgb="FF0000CC"/>
        <rFont val="新細明體"/>
        <family val="1"/>
        <charset val="136"/>
      </rPr>
      <t>夜班量測首落紗徑重69.0cm/5557g，已調整W/T  04:46→04:45。</t>
    </r>
    <phoneticPr fontId="5" type="noConversion"/>
  </si>
  <si>
    <t>T04L SEC07-09，2F9VH2，早班14點停機結批，poy裝箱，需磅重，紙管清掉，請中夜班盡快包裝，趕出貨。中班已編染包裝84顆，夜班機台已停機，剩餘DTY推出編染(待倒筒後結批)。</t>
    <phoneticPr fontId="5" type="noConversion"/>
  </si>
  <si>
    <t>廢水沉降槽+汙水處理槽(值班室後面)每班檢查一次，確認有無溢出，有溢出請通知隨保檢修-07:00</t>
  </si>
  <si>
    <t>廢水沉降槽+汙水處理槽(值班室後面)每班檢查一次，確認有無溢出，有溢出請通知隨保檢修-07:00</t>
    <phoneticPr fontId="5" type="noConversion"/>
  </si>
  <si>
    <t>車道下方棧板區及釘櫃區每兩小時巡檢一次: 02:00   04:00   06:00</t>
    <phoneticPr fontId="5" type="noConversion"/>
  </si>
  <si>
    <t>各班記錄3區的溫度: 03:00    A區: 27.3      B區: 33.4      C區: 31.7      冷凍水 設定：0/0/0</t>
    <phoneticPr fontId="5" type="noConversion"/>
  </si>
  <si>
    <t>各班記錄3區抽查機台油汙:C區:A11</t>
    <phoneticPr fontId="5" type="noConversion"/>
  </si>
  <si>
    <t>CS負載率   CS1: 32.1%     CS2: 31.6%     CS3: 19.4%      CS4: 22.5%      02:00    07:00</t>
    <phoneticPr fontId="5" type="noConversion"/>
  </si>
  <si>
    <r>
      <t>T04L，SEC01-03，2F9VK2，75/72/2PFDR，4.0KG，黃黑條紋，FP01433R*2，125/72PFR。</t>
    </r>
    <r>
      <rPr>
        <b/>
        <sz val="12"/>
        <color rgb="FF0000CC"/>
        <rFont val="新細明體"/>
        <family val="1"/>
        <charset val="136"/>
      </rPr>
      <t>---奉長官指示，明天改換poy開。</t>
    </r>
    <phoneticPr fontId="5" type="noConversion"/>
  </si>
  <si>
    <t>2F6II2</t>
    <phoneticPr fontId="5" type="noConversion"/>
  </si>
  <si>
    <t>傳統倉重跑狀況: 3板</t>
  </si>
  <si>
    <t>傳統倉重跑狀況: 3板</t>
    <phoneticPr fontId="5" type="noConversion"/>
  </si>
  <si>
    <t>2F6IN2</t>
    <phoneticPr fontId="5" type="noConversion"/>
  </si>
  <si>
    <t>P227</t>
    <phoneticPr fontId="5" type="noConversion"/>
  </si>
  <si>
    <t>黑白直條</t>
  </si>
  <si>
    <t>黑白直條</t>
    <phoneticPr fontId="5" type="noConversion"/>
  </si>
  <si>
    <t>J08</t>
    <phoneticPr fontId="5" type="noConversion"/>
  </si>
  <si>
    <t>1.7.5</t>
    <phoneticPr fontId="5" type="noConversion"/>
  </si>
  <si>
    <t>2F9VK2，請中夜班安排編染包裝，6/5 15點趕出貨</t>
    <phoneticPr fontId="5" type="noConversion"/>
  </si>
  <si>
    <r>
      <t>SEC01-09，2F9VK2，75/72/2PFDR，4.0KG，黃黑條紋，FP01</t>
    </r>
    <r>
      <rPr>
        <b/>
        <sz val="12"/>
        <color rgb="FFFF0000"/>
        <rFont val="新細明體"/>
        <family val="1"/>
        <charset val="136"/>
      </rPr>
      <t>434</t>
    </r>
    <r>
      <rPr>
        <b/>
        <sz val="12"/>
        <rFont val="新細明體"/>
        <family val="1"/>
        <charset val="136"/>
      </rPr>
      <t>R*2，125/72PFR。</t>
    </r>
    <r>
      <rPr>
        <b/>
        <sz val="12"/>
        <color rgb="FF0000CC"/>
        <rFont val="新細明體"/>
        <family val="1"/>
        <charset val="136"/>
      </rPr>
      <t>--中夜班若有原絲，盡快上紗生頭，並安排紀錄斷絲(同2F9VH2)</t>
    </r>
    <phoneticPr fontId="5" type="noConversion"/>
  </si>
  <si>
    <t>F02、S01 sec1-3.6-12、J07、J09、A07、A08、A09、A10、A14、A17、A18、A20、A21、A22、A23、A24、T04L、T05</t>
    <phoneticPr fontId="5" type="noConversion"/>
  </si>
  <si>
    <t>S01 sec4.5</t>
    <phoneticPr fontId="5" type="noConversion"/>
  </si>
  <si>
    <t>BAI</t>
    <phoneticPr fontId="5" type="noConversion"/>
  </si>
  <si>
    <t>A24(6/4-6/5)</t>
    <phoneticPr fontId="5" type="noConversion"/>
  </si>
  <si>
    <t>GIAN</t>
    <phoneticPr fontId="5" type="noConversion"/>
  </si>
  <si>
    <t>12-16假</t>
    <phoneticPr fontId="5" type="noConversion"/>
  </si>
  <si>
    <t>13:30-13:40</t>
    <phoneticPr fontId="5" type="noConversion"/>
  </si>
  <si>
    <t>MARLO 於1號手工線進行重跑作業，作業正常，有穿戴反光背帶。。</t>
    <phoneticPr fontId="5" type="noConversion"/>
  </si>
  <si>
    <t>車道下方棧板區及釘櫃區每兩小時巡檢一次: 09:00  11:00   13:00</t>
    <phoneticPr fontId="5" type="noConversion"/>
  </si>
  <si>
    <t>各班記錄3區的溫度: 13:00    A區: 29.6      B區: 33.9      C區: 31.7      冷凍水 設定：0/0/0</t>
    <phoneticPr fontId="5" type="noConversion"/>
  </si>
  <si>
    <t>各班記錄3區抽查機台油汙:A區:A19</t>
    <phoneticPr fontId="5" type="noConversion"/>
  </si>
  <si>
    <t>早班主管檢查C區鎖頭:C區機台都有鎖上</t>
    <phoneticPr fontId="5" type="noConversion"/>
  </si>
  <si>
    <t>CS負載率   CS1: 26.6%     CS2: 23%     CS3: 22.9%      CS4: 23.3%      08:00   13:00</t>
    <phoneticPr fontId="5" type="noConversion"/>
  </si>
  <si>
    <t>T05R，早班停機結批，POY清掉，紙管裝箱，待明改紡</t>
    <phoneticPr fontId="5" type="noConversion"/>
  </si>
  <si>
    <t>T04L SEC01-09，2F9VK2，75/72/2PFDR，4.0KG，黃黑條紋，FP01434R*2，125/72PFR。---早班原絲來2箱，SEC01-03已上紗備管，15點開車完成。</t>
    <phoneticPr fontId="5" type="noConversion"/>
  </si>
  <si>
    <t>A19油閥未開整台缺油:已將油閥打開;油夜位正常後DTY換管:第2,3落與第4落(小管)已留樣;待明製程確認----早班已安排降級完成</t>
    <phoneticPr fontId="5" type="noConversion"/>
  </si>
  <si>
    <t>連文豪</t>
    <phoneticPr fontId="5" type="noConversion"/>
  </si>
  <si>
    <t>請班上視人力，將EF區的DTY清掉，停掉機器，漸少耗能，謝謝</t>
    <phoneticPr fontId="5" type="noConversion"/>
  </si>
  <si>
    <t>S1 sec7 地面通風孔缺1護蓋</t>
    <phoneticPr fontId="5" type="noConversion"/>
  </si>
  <si>
    <t>EDISON</t>
    <phoneticPr fontId="5" type="noConversion"/>
  </si>
  <si>
    <t>18/14</t>
    <phoneticPr fontId="5" type="noConversion"/>
  </si>
  <si>
    <t>17:00-17:10</t>
    <phoneticPr fontId="5" type="noConversion"/>
  </si>
  <si>
    <t>T05</t>
    <phoneticPr fontId="5" type="noConversion"/>
  </si>
  <si>
    <t>B</t>
    <phoneticPr fontId="5" type="noConversion"/>
  </si>
  <si>
    <t>跳車</t>
    <phoneticPr fontId="5" type="noConversion"/>
  </si>
  <si>
    <t>overtemp. DC bus(B)</t>
    <phoneticPr fontId="5" type="noConversion"/>
  </si>
  <si>
    <t>中班效率差機台(低於80%):J08</t>
    <phoneticPr fontId="5" type="noConversion"/>
  </si>
  <si>
    <t>各班記錄3區的溫度: 18:00    A區: 29.3      B區: 34.3      C區: 32.2      冷凍水 設定：0/0/0</t>
    <phoneticPr fontId="5" type="noConversion"/>
  </si>
  <si>
    <t>A區 STS: NA</t>
  </si>
  <si>
    <t>A區 STS: NA</t>
    <phoneticPr fontId="5" type="noConversion"/>
  </si>
  <si>
    <t>34.3</t>
    <phoneticPr fontId="5" type="noConversion"/>
  </si>
  <si>
    <t>65.4%</t>
    <phoneticPr fontId="5" type="noConversion"/>
  </si>
  <si>
    <t>JESSIE</t>
    <phoneticPr fontId="5" type="noConversion"/>
  </si>
  <si>
    <t>F01: sec1,2  2F42J2-R(縮節改2F28C2-R): sec4-10 2F28C2-R；sec 3 2F9VH2</t>
    <phoneticPr fontId="5" type="noConversion"/>
  </si>
  <si>
    <r>
      <t>T04L SEC01-09，2F9VK2，75/72/2PFDR，4.0KG，黃黑條紋，FP01434R*2，125/72PFR。---早班原絲來2箱，SEC01-03已上紗備管，首落紗徑66.2cm紗重4090g，已修正落紗時間7:36↓7:31</t>
    </r>
    <r>
      <rPr>
        <b/>
        <sz val="12"/>
        <color rgb="FF0000CC"/>
        <rFont val="新細明體"/>
        <family val="1"/>
        <charset val="136"/>
      </rPr>
      <t>。請夜班第2落落紗後與首落一起編染包裝</t>
    </r>
    <phoneticPr fontId="5" type="noConversion"/>
  </si>
  <si>
    <t>CS負載率   CS1: 35.2%     CS2: 35.3%     CS3: 26.9%      CS4: 29.0%      18:00    22:00</t>
    <phoneticPr fontId="5" type="noConversion"/>
  </si>
  <si>
    <t>復開</t>
    <phoneticPr fontId="5" type="noConversion"/>
  </si>
  <si>
    <t>故障</t>
    <phoneticPr fontId="5" type="noConversion"/>
  </si>
  <si>
    <t>JOHN</t>
    <phoneticPr fontId="5" type="noConversion"/>
  </si>
  <si>
    <t>王派庭 於堆高機作業區進行移運作業，防護具配戴正確，作業正常。</t>
  </si>
  <si>
    <t>32.0</t>
    <phoneticPr fontId="5" type="noConversion"/>
  </si>
  <si>
    <t>78.7%</t>
    <phoneticPr fontId="5" type="noConversion"/>
  </si>
  <si>
    <t>A24 (6/4-6/5)</t>
  </si>
  <si>
    <t>A24 (6/4-6/5)</t>
    <phoneticPr fontId="5" type="noConversion"/>
  </si>
  <si>
    <t>夜班張力調整機台:T01-T06</t>
    <phoneticPr fontId="5" type="noConversion"/>
  </si>
  <si>
    <t>A12B overtemp. DC bus(B)(18:47)跳車:已通知儀電進廠檢修，22:00檢修OK派員開車OK(2230-23:40)</t>
    <phoneticPr fontId="5" type="noConversion"/>
  </si>
  <si>
    <t>各班記錄3區的溫度: 03:00    A區: 26.6      B區: 32.0      C區: 31.1      冷凍水 設定：0/0/0</t>
    <phoneticPr fontId="5" type="noConversion"/>
  </si>
  <si>
    <t>各班記錄3區抽查機台油汙:C區:T03</t>
    <phoneticPr fontId="5" type="noConversion"/>
  </si>
  <si>
    <t>外勞休息室，早中班未食用的便當未處理</t>
    <phoneticPr fontId="5" type="noConversion"/>
  </si>
  <si>
    <t>06:40-06:50</t>
    <phoneticPr fontId="5" type="noConversion"/>
  </si>
  <si>
    <r>
      <t>T04L SEC1-3，2F9VK2，75/72/2PFDR，4.0KG，黃黑條紋，FP01434R*2，125/72PFR。--中夜班若有原絲，盡快上紗生頭，並安排紀錄斷絲(同2F9VH2)，早班原絲來2箱，SEC01-03已上紗備管，首落紗徑66.2cm紗重4090g，已修正落紗時間7:36↓7:31</t>
    </r>
    <r>
      <rPr>
        <b/>
        <sz val="12"/>
        <color rgb="FF0000CC"/>
        <rFont val="新細明體"/>
        <family val="1"/>
        <charset val="136"/>
      </rPr>
      <t>。夜班已將第1.2落一起推出編染(40顆滿管)，請早班續速包裝作業。</t>
    </r>
    <phoneticPr fontId="5" type="noConversion"/>
  </si>
  <si>
    <t>6/4夜倒筒完成</t>
    <phoneticPr fontId="5" type="noConversion"/>
  </si>
  <si>
    <t>F01: sec1.2 2F42J2-R(縮節改2F29A2-R)；sec3 2F29A2-R；sec4-10 2F28C2-R</t>
    <phoneticPr fontId="5" type="noConversion"/>
  </si>
  <si>
    <r>
      <t>F01: sec1.2 2F42J2-R</t>
    </r>
    <r>
      <rPr>
        <b/>
        <sz val="12"/>
        <color rgb="FF0000CC"/>
        <rFont val="新細明體"/>
        <family val="1"/>
        <charset val="136"/>
      </rPr>
      <t>(縮節改2F29A2-R)</t>
    </r>
    <r>
      <rPr>
        <b/>
        <sz val="12"/>
        <color theme="1"/>
        <rFont val="新細明體"/>
        <family val="1"/>
        <charset val="136"/>
      </rPr>
      <t>；</t>
    </r>
    <r>
      <rPr>
        <b/>
        <sz val="12"/>
        <color rgb="FF0000CC"/>
        <rFont val="新細明體"/>
        <family val="1"/>
        <charset val="136"/>
      </rPr>
      <t>sec3 2F29A2-R(確認首落紗徑重)</t>
    </r>
    <r>
      <rPr>
        <b/>
        <sz val="12"/>
        <color theme="1"/>
        <rFont val="新細明體"/>
        <family val="1"/>
        <charset val="136"/>
      </rPr>
      <t>；sec4-10 2F28C2-R</t>
    </r>
    <phoneticPr fontId="5" type="noConversion"/>
  </si>
  <si>
    <t>CS負載率   CS1: 35.2%     CS2: 37.3%     CS3: 26.9%      CS4: 29.9%      02:00    07:00</t>
    <phoneticPr fontId="5" type="noConversion"/>
  </si>
  <si>
    <t>2F29A2</t>
    <phoneticPr fontId="5" type="noConversion"/>
  </si>
  <si>
    <t>R</t>
    <phoneticPr fontId="5" type="noConversion"/>
  </si>
  <si>
    <t>白綠十字</t>
    <phoneticPr fontId="5" type="noConversion"/>
  </si>
  <si>
    <t>A22</t>
    <phoneticPr fontId="5" type="noConversion"/>
  </si>
  <si>
    <t>FP82177R</t>
    <phoneticPr fontId="5" type="noConversion"/>
  </si>
  <si>
    <t>0800</t>
  </si>
  <si>
    <t>0800</t>
    <phoneticPr fontId="5" type="noConversion"/>
  </si>
  <si>
    <t>01434R</t>
  </si>
  <si>
    <t>01434R</t>
    <phoneticPr fontId="5" type="noConversion"/>
  </si>
  <si>
    <t>82175R</t>
  </si>
  <si>
    <t>82175R</t>
    <phoneticPr fontId="5" type="noConversion"/>
  </si>
  <si>
    <t>82177R</t>
  </si>
  <si>
    <t>82177R</t>
    <phoneticPr fontId="5" type="noConversion"/>
  </si>
  <si>
    <t>600</t>
  </si>
  <si>
    <t>600</t>
    <phoneticPr fontId="5" type="noConversion"/>
  </si>
  <si>
    <t>900</t>
  </si>
  <si>
    <t>900</t>
    <phoneticPr fontId="5" type="noConversion"/>
  </si>
  <si>
    <t>1200</t>
  </si>
  <si>
    <t>1200</t>
    <phoneticPr fontId="5" type="noConversion"/>
  </si>
  <si>
    <t>吳桐偉</t>
    <phoneticPr fontId="5" type="noConversion"/>
  </si>
  <si>
    <t>直送</t>
  </si>
  <si>
    <t>請早班主管幫忙下直送</t>
    <phoneticPr fontId="5" type="noConversion"/>
  </si>
  <si>
    <r>
      <t>2F7E13(k)，225/72/2SD</t>
    </r>
    <r>
      <rPr>
        <b/>
        <sz val="12"/>
        <color rgb="FFFF0000"/>
        <rFont val="新細明體"/>
        <family val="1"/>
        <charset val="136"/>
      </rPr>
      <t>r</t>
    </r>
    <r>
      <rPr>
        <b/>
        <sz val="12"/>
        <rFont val="新細明體"/>
        <family val="1"/>
        <charset val="136"/>
      </rPr>
      <t>，5.5KG，白紅條紋，FP83025R*2，340/72SDR。</t>
    </r>
    <phoneticPr fontId="5" type="noConversion"/>
  </si>
  <si>
    <t>2F7E03(k)，請中夜班停機結批，POY清掉，待明改紡。</t>
    <phoneticPr fontId="5" type="noConversion"/>
  </si>
  <si>
    <t>2F9VK2，請視人力加強效率，假日直送還會陸續來原絲(FP01434R)，煩請安排上紗開車，6/8 15點趕出貨</t>
    <phoneticPr fontId="5" type="noConversion"/>
  </si>
  <si>
    <t>2F9VK2，請視人力加強效率，假日直送還會陸續來原絲(FP01434R)，煩請安排上紗開車，夜班請盡量包裝，6/8 15點趕出貨</t>
    <phoneticPr fontId="5" type="noConversion"/>
  </si>
  <si>
    <t>sec4-6請中夜班final停機，poy降級，dty結批。</t>
    <phoneticPr fontId="5" type="noConversion"/>
  </si>
  <si>
    <t>82.8</t>
    <phoneticPr fontId="5" type="noConversion"/>
  </si>
  <si>
    <t>08-16未到</t>
    <phoneticPr fontId="5" type="noConversion"/>
  </si>
  <si>
    <t>早班抽檢派紗員紙箱隔板回收作業，作業正常，堆疊未超過2層。 10:00 OK</t>
    <phoneticPr fontId="5" type="noConversion"/>
  </si>
  <si>
    <r>
      <t>T04L SEC1-3，2F9VK2，75/72/2PFDR，4.0KG，黃黑條紋，FP01434R*2，125/72PFR。</t>
    </r>
    <r>
      <rPr>
        <b/>
        <sz val="12"/>
        <color rgb="FFFF0000"/>
        <rFont val="新細明體"/>
        <family val="1"/>
        <charset val="136"/>
      </rPr>
      <t>--早班加開SEC4~6，15:00生頭完成，請中班起每班紀錄落紗數量&amp;斷絲。</t>
    </r>
    <phoneticPr fontId="5" type="noConversion"/>
  </si>
  <si>
    <t>F02：NA</t>
    <phoneticPr fontId="5" type="noConversion"/>
  </si>
  <si>
    <t>S01 sec4.5、T04R</t>
    <phoneticPr fontId="5" type="noConversion"/>
  </si>
  <si>
    <r>
      <t>T05 改紡2F6IP2(K)，150/48/2SDr，5.5KG，白黑點，FP82177R*2，255/48SDR---</t>
    </r>
    <r>
      <rPr>
        <b/>
        <sz val="12"/>
        <color rgb="FF0000CC"/>
        <rFont val="新細明體"/>
        <family val="1"/>
        <charset val="136"/>
      </rPr>
      <t>上紗備管完成穿紗中，製程已交車，請中續作業。</t>
    </r>
    <phoneticPr fontId="5" type="noConversion"/>
  </si>
  <si>
    <t>F02、S01 sec1-3.6-12、J07、J09、A07、A08、A09、A10、A14、A17、A18、A20、A21、A22、A23、A24</t>
    <phoneticPr fontId="5" type="noConversion"/>
  </si>
  <si>
    <t>A22 SEC9 製程試驗約17:20落紗，請中班協助將機台停機H1-OFF，DTY放TRAY上勿動，待週一製程上班後自行處裡。</t>
    <phoneticPr fontId="5" type="noConversion"/>
  </si>
  <si>
    <t>DTY5  CS4 #28下層牙叉斷，自動化通知無備品，#28已鎖暫停使用。</t>
    <phoneticPr fontId="5" type="noConversion"/>
  </si>
  <si>
    <t>CS負載率   CS1: 24.6%     CS2: 25.1%     CS3: 21.4%      CS4: 20.3%      09:00   13:00</t>
    <phoneticPr fontId="5" type="noConversion"/>
  </si>
  <si>
    <t>10:00-10:20</t>
    <phoneticPr fontId="5" type="noConversion"/>
  </si>
  <si>
    <t>ALFHON</t>
    <phoneticPr fontId="5" type="noConversion"/>
  </si>
  <si>
    <t>ROLDAN</t>
    <phoneticPr fontId="5" type="noConversion"/>
  </si>
  <si>
    <t>J08,J09間雨水桶滿</t>
    <phoneticPr fontId="5" type="noConversion"/>
  </si>
  <si>
    <t>已派員清除</t>
    <phoneticPr fontId="5" type="noConversion"/>
  </si>
  <si>
    <t>30.7</t>
    <phoneticPr fontId="5" type="noConversion"/>
  </si>
  <si>
    <t>78.1%</t>
    <phoneticPr fontId="5" type="noConversion"/>
  </si>
  <si>
    <t>中班抽檢派紗員紙箱隔板回收作業，作業正常，堆疊未超過2層。 19:00 OK</t>
    <phoneticPr fontId="5" type="noConversion"/>
  </si>
  <si>
    <t>A22 SEC9 製程試驗約17:20落紗後，中班 停機H1-OFF，DTY放TRAY上勿動，待週一製程上班後自行處裡。</t>
  </si>
  <si>
    <t>A22 SEC9 製程試驗約17:20落紗後，中班 停機H1-OFF，DTY放TRAY上勿動，待週一製程上班後自行處裡。</t>
    <phoneticPr fontId="5" type="noConversion"/>
  </si>
  <si>
    <t>17/12</t>
  </si>
  <si>
    <t>各班記錄3區抽查機台油汙:B區:A15</t>
    <phoneticPr fontId="5" type="noConversion"/>
  </si>
  <si>
    <t>各班記錄3區的溫度: 18:00    A區: 29.1      B區: 30.7      C區: 31.2     冷凍水 設定：0/0/0</t>
    <phoneticPr fontId="5" type="noConversion"/>
  </si>
  <si>
    <t>儀電更換DC bus</t>
    <phoneticPr fontId="5" type="noConversion"/>
  </si>
  <si>
    <t>8.5</t>
  </si>
  <si>
    <t>8.5</t>
    <phoneticPr fontId="5" type="noConversion"/>
  </si>
  <si>
    <t>S1 sec4-6請夜班l停機，poy降級，dty結批。</t>
    <phoneticPr fontId="5" type="noConversion"/>
  </si>
  <si>
    <t>2F6IR2K</t>
    <phoneticPr fontId="5" type="noConversion"/>
  </si>
  <si>
    <t>2F6IR2</t>
    <phoneticPr fontId="5" type="noConversion"/>
  </si>
  <si>
    <r>
      <t>2F6IR2(K)，150/48/2SD</t>
    </r>
    <r>
      <rPr>
        <b/>
        <sz val="12"/>
        <color rgb="FFFF0000"/>
        <rFont val="新細明體"/>
        <family val="1"/>
        <charset val="136"/>
      </rPr>
      <t>r</t>
    </r>
    <r>
      <rPr>
        <b/>
        <sz val="12"/>
        <rFont val="新細明體"/>
        <family val="1"/>
        <charset val="136"/>
      </rPr>
      <t>，5.5KG，白黑點，FP82177R*2，255/48SDR。</t>
    </r>
    <phoneticPr fontId="5" type="noConversion"/>
  </si>
  <si>
    <r>
      <t>T05 改紡2F6IR2(K)，150/48/2SDr，5.5KG，白黑點，FP82177R*2，255/48SDR---</t>
    </r>
    <r>
      <rPr>
        <b/>
        <sz val="12"/>
        <color rgb="FF0000CC"/>
        <rFont val="新細明體"/>
        <family val="1"/>
        <charset val="136"/>
      </rPr>
      <t>上紗備管完成穿紗中，製程已交車，中開車完成。首落(02:20)請夜班量測紗徑重</t>
    </r>
    <phoneticPr fontId="5" type="noConversion"/>
  </si>
  <si>
    <r>
      <t>T04L SEC1-6，2F9VK2，75/72/2PFDR，4.0KG，黃黑條紋，FP01434R*2，125/72PFR。</t>
    </r>
    <r>
      <rPr>
        <b/>
        <sz val="12"/>
        <color rgb="FFFF0000"/>
        <rFont val="新細明體"/>
        <family val="1"/>
        <charset val="136"/>
      </rPr>
      <t>-請中班起每班紀錄落紗數量&amp;斷絲。</t>
    </r>
    <phoneticPr fontId="5" type="noConversion"/>
  </si>
  <si>
    <t>CS負載率   CS1: 37.1%     CS2: 34.6%     CS3: 29.1%      CS4: 29.5%      18:00    22:00</t>
    <phoneticPr fontId="5" type="noConversion"/>
  </si>
  <si>
    <t>30.6</t>
    <phoneticPr fontId="5" type="noConversion"/>
  </si>
  <si>
    <t>83.3%</t>
    <phoneticPr fontId="5" type="noConversion"/>
  </si>
  <si>
    <t>CS負載率   CS1: 37.1%     CS2: 38.5%     CS3: 31.0%      CS4: 31.4%      01:00     05:00</t>
    <phoneticPr fontId="5" type="noConversion"/>
  </si>
  <si>
    <t>廢水沉降槽+汙水處理槽(值班室後面)每班檢查一次，確認有無溢出，有溢出請通知隨保檢修-01:00</t>
    <phoneticPr fontId="5" type="noConversion"/>
  </si>
  <si>
    <t>車道下方棧板區及釘櫃區每兩小時巡檢一次: 01:00   03:00   05:00</t>
    <phoneticPr fontId="5" type="noConversion"/>
  </si>
  <si>
    <t>各班記錄3區的溫度: 01:00     A區: 27.2      B區: 30.6      C區: 30.8     冷凍水 設定：0/0/0</t>
    <phoneticPr fontId="5" type="noConversion"/>
  </si>
  <si>
    <t>M01停機，車弄間有1台絲車</t>
    <phoneticPr fontId="5" type="noConversion"/>
  </si>
  <si>
    <t>已拉制定位</t>
    <phoneticPr fontId="5" type="noConversion"/>
  </si>
  <si>
    <t>EMMER 於大包作業區進行包裝作業，作業正常，有穿戴反光背帶。</t>
    <phoneticPr fontId="5" type="noConversion"/>
  </si>
  <si>
    <t>2F43Q2</t>
    <phoneticPr fontId="5" type="noConversion"/>
  </si>
  <si>
    <t>F02、S1、J07、J09、A07、A08、A09、A10、A14、A17、A18、A20、A21、A22、A23、A24</t>
    <phoneticPr fontId="5" type="noConversion"/>
  </si>
  <si>
    <t>F01: sec1-3 2F29A2-R；sec4-10 2F28C2-R</t>
    <phoneticPr fontId="5" type="noConversion"/>
  </si>
  <si>
    <t>夜班抽檢派紗員紙箱隔板回收作業，作業正常，堆疊未超過2層。 01:00 OK</t>
    <phoneticPr fontId="5" type="noConversion"/>
  </si>
  <si>
    <t>T04L SEC1-6，2F9VK2，75/72/2PFDR，4.0KG，黃黑條紋，FP01434R*2，125/72PFR。-請中班起每班紀錄落紗數量&amp;斷絲。</t>
    <phoneticPr fontId="5" type="noConversion"/>
  </si>
  <si>
    <r>
      <t>T05 改紡2F6IR2(K)，150/48/2SDr，5.5KG，白黑點，FP82177R*2，255/48SDR---上紗備管完成穿紗中，製程已交車，</t>
    </r>
    <r>
      <rPr>
        <b/>
        <sz val="12"/>
        <color rgb="FF0000CC"/>
        <rFont val="新細明體"/>
        <family val="1"/>
        <charset val="136"/>
      </rPr>
      <t>首落紗徑重 L 68.2/5560，R 67.9/5551</t>
    </r>
    <r>
      <rPr>
        <b/>
        <sz val="12"/>
        <rFont val="新細明體"/>
        <family val="1"/>
        <charset val="136"/>
      </rPr>
      <t>，</t>
    </r>
    <r>
      <rPr>
        <b/>
        <sz val="12"/>
        <color rgb="FFFF0000"/>
        <rFont val="新細明體"/>
        <family val="1"/>
        <charset val="136"/>
      </rPr>
      <t>已將OF3 L-0.79↑-0.68，R -0.79↑0.65</t>
    </r>
    <phoneticPr fontId="5" type="noConversion"/>
  </si>
  <si>
    <t>各班記錄3區抽查機台油汙:C區: T04</t>
    <phoneticPr fontId="5" type="noConversion"/>
  </si>
  <si>
    <t>08:47</t>
    <phoneticPr fontId="5" type="noConversion"/>
  </si>
  <si>
    <t>08:48</t>
  </si>
  <si>
    <t>08:49</t>
  </si>
  <si>
    <t>27</t>
    <phoneticPr fontId="5" type="noConversion"/>
  </si>
  <si>
    <t>383</t>
    <phoneticPr fontId="5" type="noConversion"/>
  </si>
  <si>
    <t>2053</t>
    <phoneticPr fontId="5" type="noConversion"/>
  </si>
  <si>
    <t>早班主管檢查A區鎖頭:A區機台都有鎖上</t>
    <phoneticPr fontId="5" type="noConversion"/>
  </si>
  <si>
    <t>廢水沉降槽+汙水處理槽(值班室後面)每班檢查一次，確認有無溢出，有溢出請通知隨保檢修-14:00</t>
    <phoneticPr fontId="5" type="noConversion"/>
  </si>
  <si>
    <t>車道下方棧板區及釘櫃區每兩小時巡檢一次: 09:00   11:00   13:00</t>
    <phoneticPr fontId="5" type="noConversion"/>
  </si>
  <si>
    <t>CS負載率   CS1: 37.1%     CS2: 38.5%     CS3: 31.0%      CS4: 31.4%      10:00     15:00</t>
    <phoneticPr fontId="5" type="noConversion"/>
  </si>
  <si>
    <t>KV</t>
    <phoneticPr fontId="5" type="noConversion"/>
  </si>
  <si>
    <t>早班效率差機台(低於80%):J08、T01L、T02R、T04、T05L、T06</t>
    <phoneticPr fontId="5" type="noConversion"/>
  </si>
  <si>
    <t>斷絲超過4根機台:T03L、T03R、T02、J08</t>
    <phoneticPr fontId="5" type="noConversion"/>
  </si>
  <si>
    <t>ALI</t>
    <phoneticPr fontId="5" type="noConversion"/>
  </si>
  <si>
    <t>JOHN</t>
    <phoneticPr fontId="5" type="noConversion"/>
  </si>
  <si>
    <t>BOY</t>
    <phoneticPr fontId="5" type="noConversion"/>
  </si>
  <si>
    <t>XIAM</t>
    <phoneticPr fontId="5" type="noConversion"/>
  </si>
  <si>
    <t>鍾祐寧</t>
    <phoneticPr fontId="5" type="noConversion"/>
  </si>
  <si>
    <t>ALVIN</t>
    <phoneticPr fontId="5" type="noConversion"/>
  </si>
  <si>
    <t>IKONG</t>
    <phoneticPr fontId="5" type="noConversion"/>
  </si>
  <si>
    <t>補單</t>
    <phoneticPr fontId="5" type="noConversion"/>
  </si>
  <si>
    <t>JOHNDEL</t>
    <phoneticPr fontId="5" type="noConversion"/>
  </si>
  <si>
    <t>08-10遲到</t>
    <phoneticPr fontId="5" type="noConversion"/>
  </si>
  <si>
    <t>BOY 於大包作業區進行包裝作業，作業正常，有穿戴反光背帶。</t>
    <phoneticPr fontId="5" type="noConversion"/>
  </si>
  <si>
    <t>12:50-13:00</t>
    <phoneticPr fontId="5" type="noConversion"/>
  </si>
  <si>
    <t>早班抽檢派紗員紙箱隔板回收作業，作業正常，堆疊未超過2層。 9:00 OK</t>
    <phoneticPr fontId="5" type="noConversion"/>
  </si>
  <si>
    <t>JM</t>
    <phoneticPr fontId="5" type="noConversion"/>
  </si>
  <si>
    <t>各班記錄3區抽查機台油汙:A區: A19</t>
    <phoneticPr fontId="5" type="noConversion"/>
  </si>
  <si>
    <t>早班張力調整機台:T05R</t>
    <phoneticPr fontId="5" type="noConversion"/>
  </si>
  <si>
    <t>F02、S1、J07、J09、A07、A08、A09、A10、A14、A17、A18、A20、A21、A22、A23、A24</t>
  </si>
  <si>
    <t>F01: sec1-3 2F29A2-R；sec4-10 2F28C2-R</t>
  </si>
  <si>
    <t>斷絲超過4根機台:T03L、T03R、T02、J08</t>
  </si>
  <si>
    <t>T04L SEC1-6，2F9VK2，75/72/2PFDR，4.0KG，黃黑條紋，FP01434R*2，125/72PFR。-請中班起每班紀錄落紗數量&amp;斷絲。</t>
  </si>
  <si>
    <t>31.3</t>
    <phoneticPr fontId="5" type="noConversion"/>
  </si>
  <si>
    <t>76.7</t>
    <phoneticPr fontId="5" type="noConversion"/>
  </si>
  <si>
    <t>各班記錄3區的溫度: 15:00     A區: 26.3      B區: 31.3      C區: 31.2     冷凍水 設定：0/0/0</t>
    <phoneticPr fontId="5" type="noConversion"/>
  </si>
  <si>
    <t>M01B機尾端地板漏油</t>
    <phoneticPr fontId="5" type="noConversion"/>
  </si>
  <si>
    <t>已通知隨保清理</t>
    <phoneticPr fontId="5" type="noConversion"/>
  </si>
  <si>
    <t>JM</t>
  </si>
  <si>
    <t>JM</t>
    <phoneticPr fontId="5" type="noConversion"/>
  </si>
  <si>
    <t>H</t>
    <phoneticPr fontId="5" type="noConversion"/>
  </si>
  <si>
    <t>JERBY</t>
    <phoneticPr fontId="5" type="noConversion"/>
  </si>
  <si>
    <t>停機</t>
    <phoneticPr fontId="5" type="noConversion"/>
  </si>
  <si>
    <t>30.4</t>
    <phoneticPr fontId="5" type="noConversion"/>
  </si>
  <si>
    <t>72.1%</t>
    <phoneticPr fontId="5" type="noConversion"/>
  </si>
  <si>
    <t>NA</t>
    <phoneticPr fontId="5" type="noConversion"/>
  </si>
  <si>
    <t>中班抽檢派紗員紙箱隔板回收作業，作業正常，堆疊未超過2層。 20:30 OK</t>
    <phoneticPr fontId="5" type="noConversion"/>
  </si>
  <si>
    <t>中班效率差機台(低於80%):J08、T01L、T02R、T04、T05L、T06</t>
    <phoneticPr fontId="5" type="noConversion"/>
  </si>
  <si>
    <t>各班記錄3區抽查機台油汙:B區:T05</t>
    <phoneticPr fontId="5" type="noConversion"/>
  </si>
  <si>
    <t>各班記錄3區的溫度: 18:00    A區: 28.3      B區: 30.4      C區: 30.5     冷凍水 設定：0/0/0</t>
    <phoneticPr fontId="5" type="noConversion"/>
  </si>
  <si>
    <t>1F</t>
    <phoneticPr fontId="5" type="noConversion"/>
  </si>
  <si>
    <t>S2sec4未生產,H1 未OFF</t>
    <phoneticPr fontId="5" type="noConversion"/>
  </si>
  <si>
    <t>G</t>
    <phoneticPr fontId="5" type="noConversion"/>
  </si>
  <si>
    <t>已OFF</t>
    <phoneticPr fontId="5" type="noConversion"/>
  </si>
  <si>
    <t>19:40-19:50</t>
    <phoneticPr fontId="5" type="noConversion"/>
  </si>
  <si>
    <t>鍾祐寧 於堆高機作業區進行移運作業，防護具配戴正確，作業正常。</t>
    <phoneticPr fontId="5" type="noConversion"/>
  </si>
  <si>
    <t>31.5</t>
    <phoneticPr fontId="5" type="noConversion"/>
  </si>
  <si>
    <t>79.4%</t>
    <phoneticPr fontId="5" type="noConversion"/>
  </si>
  <si>
    <t>CS負載率   CS1: 65.3%     CS2: 67.2%     CS3: 22..1%      CS4: 10.0%      01:00     05:00</t>
    <phoneticPr fontId="5" type="noConversion"/>
  </si>
  <si>
    <t>廢水沉降槽+汙水處理槽(值班室後面)每班檢查一次，確認有無溢出，有溢出請通知隨保檢修-01:00</t>
  </si>
  <si>
    <t>車道下方棧板區及釘櫃區每兩小時巡檢一次: 01:00   03:00   05:00</t>
  </si>
  <si>
    <t>各班記錄3區的溫度: 01:00     A區: 25.9      B區: 31.5      C區: 30.2     冷凍水 設定：0/0/0</t>
    <phoneticPr fontId="5" type="noConversion"/>
  </si>
  <si>
    <t>夜班效率差機台(低於80%):J08、T01L、T02R、T04、T05L、T06</t>
    <phoneticPr fontId="5" type="noConversion"/>
  </si>
  <si>
    <t>夜班張力調整機台:NA</t>
    <phoneticPr fontId="5" type="noConversion"/>
  </si>
  <si>
    <t>各班記錄3區抽查機台油汙:C區: T03</t>
    <phoneticPr fontId="5" type="noConversion"/>
  </si>
  <si>
    <t>夜班抽檢派紗員紙箱隔板回收作業，作業正常，堆疊未超過2層。 02:00 OK</t>
    <phoneticPr fontId="5" type="noConversion"/>
  </si>
  <si>
    <t>2F42J2</t>
    <phoneticPr fontId="5" type="noConversion"/>
  </si>
  <si>
    <t>R</t>
    <phoneticPr fontId="5" type="noConversion"/>
  </si>
  <si>
    <t>75/72/2PDR</t>
    <phoneticPr fontId="5" type="noConversion"/>
  </si>
  <si>
    <t>白橘方塊</t>
    <phoneticPr fontId="5" type="noConversion"/>
  </si>
  <si>
    <t>倒筒前黃紅點</t>
    <phoneticPr fontId="5" type="noConversion"/>
  </si>
  <si>
    <t>A23停機，A10邊紗架燈未關</t>
    <phoneticPr fontId="5" type="noConversion"/>
  </si>
  <si>
    <t>03:00-03:10</t>
    <phoneticPr fontId="5" type="noConversion"/>
  </si>
  <si>
    <t>CH3</t>
    <phoneticPr fontId="5" type="noConversion"/>
  </si>
  <si>
    <t>MHIN  於1號手工線進行重跑作業，作業正常，有穿戴反光背帶。。</t>
    <phoneticPr fontId="5" type="noConversion"/>
  </si>
  <si>
    <t>9.1</t>
    <phoneticPr fontId="5" type="noConversion"/>
  </si>
  <si>
    <t>9.2</t>
    <phoneticPr fontId="5" type="noConversion"/>
  </si>
  <si>
    <t>A11B吸絲馬達皮帶斷，待明早隨保檢修。</t>
    <phoneticPr fontId="5" type="noConversion"/>
  </si>
  <si>
    <t>T04R(3sec)</t>
    <phoneticPr fontId="5" type="noConversion"/>
  </si>
  <si>
    <t>11</t>
    <phoneticPr fontId="5" type="noConversion"/>
  </si>
  <si>
    <t>JOMAR</t>
  </si>
  <si>
    <r>
      <rPr>
        <b/>
        <sz val="12"/>
        <rFont val="新細明體"/>
        <family val="1"/>
        <charset val="136"/>
      </rPr>
      <t>A11B吸絲馬達皮帶斷，待明早隨保檢修。</t>
    </r>
    <r>
      <rPr>
        <b/>
        <sz val="12"/>
        <color rgb="FF0000CC"/>
        <rFont val="新細明體"/>
        <family val="1"/>
        <charset val="136"/>
      </rPr>
      <t>早班已通知隨保檢修完成。</t>
    </r>
    <phoneticPr fontId="5" type="noConversion"/>
  </si>
  <si>
    <t>08:39</t>
    <phoneticPr fontId="5" type="noConversion"/>
  </si>
  <si>
    <t>08:40</t>
  </si>
  <si>
    <t>08:41</t>
  </si>
  <si>
    <t>511</t>
    <phoneticPr fontId="5" type="noConversion"/>
  </si>
  <si>
    <t>2196</t>
    <phoneticPr fontId="5" type="noConversion"/>
  </si>
  <si>
    <t>39</t>
    <phoneticPr fontId="5" type="noConversion"/>
  </si>
  <si>
    <t>廢水沉降槽+汙水處理槽(值班室後面)每班檢查一次，確認有無溢出，有溢出請通知隨保檢修-10:00</t>
    <phoneticPr fontId="5" type="noConversion"/>
  </si>
  <si>
    <t>各班記錄3區的溫度: 14:30     A區: 25.9      B區: 31.5      C區: 30.2     冷凍水 設定：0/0/0</t>
    <phoneticPr fontId="5" type="noConversion"/>
  </si>
  <si>
    <t>早班主管檢查A區鎖頭:A區機台都有鎖上</t>
    <phoneticPr fontId="5" type="noConversion"/>
  </si>
  <si>
    <t>CS負載率   CS1: 65.3%     CS2: 67.2%     CS3: 22..1%      CS4: 10.0%      9:00     15:00</t>
    <phoneticPr fontId="5" type="noConversion"/>
  </si>
  <si>
    <t>IKONG</t>
    <phoneticPr fontId="5" type="noConversion"/>
  </si>
  <si>
    <t>各班記錄3區抽查機台油汙:A區: J08</t>
    <phoneticPr fontId="5" type="noConversion"/>
  </si>
  <si>
    <t>KV</t>
    <phoneticPr fontId="5" type="noConversion"/>
  </si>
  <si>
    <t>08-16未到</t>
    <phoneticPr fontId="5" type="noConversion"/>
  </si>
  <si>
    <r>
      <t>T04R 2F7E03(k)，請中夜班停機結批，POY清掉，待明改紡。</t>
    </r>
    <r>
      <rPr>
        <b/>
        <sz val="12"/>
        <color rgb="FF0000CC"/>
        <rFont val="新細明體"/>
        <family val="1"/>
        <charset val="136"/>
      </rPr>
      <t>請夜班FINAL。</t>
    </r>
    <phoneticPr fontId="5" type="noConversion"/>
  </si>
  <si>
    <t>FINAL</t>
    <phoneticPr fontId="5" type="noConversion"/>
  </si>
  <si>
    <t>12</t>
    <phoneticPr fontId="5" type="noConversion"/>
  </si>
  <si>
    <t>已請清潔員移開</t>
    <phoneticPr fontId="5" type="noConversion"/>
  </si>
  <si>
    <t>ELENO</t>
    <phoneticPr fontId="5" type="noConversion"/>
  </si>
  <si>
    <t>H</t>
    <phoneticPr fontId="5" type="noConversion"/>
  </si>
  <si>
    <t>車道下方棧板區及釘櫃區每兩小時巡檢一次: 8:50   11:00   14:00</t>
    <phoneticPr fontId="5" type="noConversion"/>
  </si>
  <si>
    <t>C棟KQ1-05消防箱前方擺放廢絲太空袋</t>
    <phoneticPr fontId="5" type="noConversion"/>
  </si>
  <si>
    <t>早班張力調整機台:T02R、T05R、T06</t>
    <phoneticPr fontId="5" type="noConversion"/>
  </si>
  <si>
    <t>斷絲超過4根機台:A19、T01、T02、T03L、T06、J08</t>
  </si>
  <si>
    <t>斷絲超過4根機台:A19、T01、T02、T03L、T06、J08</t>
    <phoneticPr fontId="5" type="noConversion"/>
  </si>
  <si>
    <t>XIAN 於堆高機作業區進行移運作業，防護具配戴正確，作業正常。</t>
    <phoneticPr fontId="5" type="noConversion"/>
  </si>
  <si>
    <t>13:50-14:00</t>
    <phoneticPr fontId="5" type="noConversion"/>
  </si>
  <si>
    <r>
      <t>S02 sec2.3 2FM4R3 375/168BKCTR，需M紗5.0KG*96顆，請續作業。</t>
    </r>
    <r>
      <rPr>
        <b/>
        <sz val="12"/>
        <color rgb="FF0000CC"/>
        <rFont val="新細明體"/>
        <family val="1"/>
        <charset val="136"/>
      </rPr>
      <t>早班已推OAK，還未編織，請中班確認是否有96顆。</t>
    </r>
    <phoneticPr fontId="5" type="noConversion"/>
  </si>
  <si>
    <t>復開</t>
    <phoneticPr fontId="5" type="noConversion"/>
  </si>
  <si>
    <t>CHALS</t>
    <phoneticPr fontId="5" type="noConversion"/>
  </si>
  <si>
    <t>JONA</t>
    <phoneticPr fontId="5" type="noConversion"/>
  </si>
  <si>
    <t>N/A</t>
    <phoneticPr fontId="5" type="noConversion"/>
  </si>
  <si>
    <t>16:30-16:40</t>
    <phoneticPr fontId="5" type="noConversion"/>
  </si>
  <si>
    <t>CH2</t>
    <phoneticPr fontId="5" type="noConversion"/>
  </si>
  <si>
    <t>EMMER  於大包作業區進行包裝作業，作業正常，有穿戴反光背帶。</t>
    <phoneticPr fontId="5" type="noConversion"/>
  </si>
  <si>
    <t>T04R</t>
    <phoneticPr fontId="5" type="noConversion"/>
  </si>
  <si>
    <t>2F7E03</t>
    <phoneticPr fontId="5" type="noConversion"/>
  </si>
  <si>
    <t>K</t>
    <phoneticPr fontId="5" type="noConversion"/>
  </si>
  <si>
    <r>
      <t>F02、S1、J07、J09、A07、A08、A09、A10、A14、A17、A18、A20、A21、A22、A23、A24、</t>
    </r>
    <r>
      <rPr>
        <b/>
        <sz val="12"/>
        <color rgb="FF0000CC"/>
        <rFont val="新細明體"/>
        <family val="1"/>
        <charset val="136"/>
      </rPr>
      <t>T04R</t>
    </r>
    <phoneticPr fontId="5" type="noConversion"/>
  </si>
  <si>
    <t>中班張力調整機台:T05、T06</t>
    <phoneticPr fontId="5" type="noConversion"/>
  </si>
  <si>
    <t xml:space="preserve">中班抽檢派紗員紙箱隔板回收作業，作業正常，堆疊未超過2層。22:00 </t>
    <phoneticPr fontId="5" type="noConversion"/>
  </si>
  <si>
    <t>T04R 2F7E03(k)，中班已FINAL停機結批，紙管已清，薄館POY已降級，待明改紡。</t>
    <phoneticPr fontId="5" type="noConversion"/>
  </si>
  <si>
    <t>廢水沉降槽+汙水處理槽(值班室後面)每班檢查一次，確認有無溢出，有溢出請通知隨保檢修-23:00</t>
    <phoneticPr fontId="5" type="noConversion"/>
  </si>
  <si>
    <t>車道下方棧板區及釘櫃區每兩小時巡檢一次: 17:00   19:00   22:00</t>
    <phoneticPr fontId="5" type="noConversion"/>
  </si>
  <si>
    <t>各班記錄3區的溫度: 18:00     A區: 26.5      B區: 32.5      C區: 30.7     冷凍水 設定：0/0/0</t>
    <phoneticPr fontId="5" type="noConversion"/>
  </si>
  <si>
    <t>各班記錄3區抽查機台油汙:B區: T06</t>
    <phoneticPr fontId="5" type="noConversion"/>
  </si>
  <si>
    <t>中班主管檢查B區鎖頭:B區機台都有鎖上</t>
    <phoneticPr fontId="5" type="noConversion"/>
  </si>
  <si>
    <t>JOMAR</t>
    <phoneticPr fontId="5" type="noConversion"/>
  </si>
  <si>
    <t>32.5</t>
    <phoneticPr fontId="5" type="noConversion"/>
  </si>
  <si>
    <t>72.2%</t>
    <phoneticPr fontId="5" type="noConversion"/>
  </si>
  <si>
    <t>17/14</t>
    <phoneticPr fontId="5" type="noConversion"/>
  </si>
  <si>
    <t>NA</t>
    <phoneticPr fontId="5" type="noConversion"/>
  </si>
  <si>
    <t>1F</t>
    <phoneticPr fontId="5" type="noConversion"/>
  </si>
  <si>
    <t>魏光俊</t>
    <phoneticPr fontId="5" type="noConversion"/>
  </si>
  <si>
    <t>A22A試驗後燈光未關</t>
    <phoneticPr fontId="5" type="noConversion"/>
  </si>
  <si>
    <t>G</t>
    <phoneticPr fontId="5" type="noConversion"/>
  </si>
  <si>
    <t>NHEL</t>
    <phoneticPr fontId="5" type="noConversion"/>
  </si>
  <si>
    <t>TIDOY</t>
    <phoneticPr fontId="5" type="noConversion"/>
  </si>
  <si>
    <t>陳嘉宏</t>
    <phoneticPr fontId="5" type="noConversion"/>
  </si>
  <si>
    <t>何梅君</t>
    <phoneticPr fontId="5" type="noConversion"/>
  </si>
  <si>
    <t>MHIN</t>
    <phoneticPr fontId="5" type="noConversion"/>
  </si>
  <si>
    <t>CS負載率   CS1: 78.7%     CS2: 77.7%     CS3: 0.0%      CS4: 0.4%      17:00     23:00</t>
    <phoneticPr fontId="5" type="noConversion"/>
  </si>
  <si>
    <r>
      <t>S02 sec2.3 2FM4R3 375/168BKCTR，需M紗5.0KG*96顆，請續作業。</t>
    </r>
    <r>
      <rPr>
        <b/>
        <sz val="12"/>
        <color rgb="FF0000CC"/>
        <rFont val="新細明體"/>
        <family val="1"/>
        <charset val="136"/>
      </rPr>
      <t>中班已編染包裝89顆A級與79KG*AX，請續生產作業。</t>
    </r>
    <phoneticPr fontId="5" type="noConversion"/>
  </si>
  <si>
    <t>00:20-00:30</t>
    <phoneticPr fontId="5" type="noConversion"/>
  </si>
  <si>
    <t>CH3</t>
    <phoneticPr fontId="5" type="noConversion"/>
  </si>
  <si>
    <t>白綠十字</t>
  </si>
  <si>
    <t>A19B機頭門沒鎖頭</t>
    <phoneticPr fontId="5" type="noConversion"/>
  </si>
  <si>
    <t>H</t>
    <phoneticPr fontId="5" type="noConversion"/>
  </si>
  <si>
    <t>已補上</t>
    <phoneticPr fontId="5" type="noConversion"/>
  </si>
  <si>
    <t>洪春福</t>
    <phoneticPr fontId="5" type="noConversion"/>
  </si>
  <si>
    <t>32.0</t>
    <phoneticPr fontId="5" type="noConversion"/>
  </si>
  <si>
    <t>75.4%</t>
    <phoneticPr fontId="5" type="noConversion"/>
  </si>
  <si>
    <t>DENNIS</t>
    <phoneticPr fontId="5" type="noConversion"/>
  </si>
  <si>
    <t>00-01遲到</t>
    <phoneticPr fontId="5" type="noConversion"/>
  </si>
  <si>
    <t>CS負載率   CS1: 80.6%     CS2: 87.6%     CS3: 0.0%      CS4: 0.0%      01:00     05:00</t>
    <phoneticPr fontId="5" type="noConversion"/>
  </si>
  <si>
    <t>各班記錄3區的溫度: 01:00     A區: 26.2      B區: 32.0     C區: 30.6     冷凍水 設定：0/0/0</t>
    <phoneticPr fontId="5" type="noConversion"/>
  </si>
  <si>
    <t>各班記錄3區抽查機台油汙:C區: T01</t>
    <phoneticPr fontId="5" type="noConversion"/>
  </si>
  <si>
    <r>
      <t>F02、S1、J07、J09、A07、A08、A09、A10、A14、A17、A18、A20、A21、A22、A23、A24、</t>
    </r>
    <r>
      <rPr>
        <b/>
        <sz val="12"/>
        <color rgb="FFFF0000"/>
        <rFont val="新細明體"/>
        <family val="1"/>
        <charset val="136"/>
      </rPr>
      <t>T04R</t>
    </r>
    <phoneticPr fontId="5" type="noConversion"/>
  </si>
  <si>
    <t>改紡檢修</t>
    <phoneticPr fontId="5" type="noConversion"/>
  </si>
  <si>
    <t>S02 sec2.3 2FM4R3 375/168BKCTR，需M紗5.0KG*96顆，請續作業。6/7中班已編染包裝89顆A級與79KG*AX，請續生產作業。</t>
    <phoneticPr fontId="5" type="noConversion"/>
  </si>
  <si>
    <t>夜班效率差機台(低於80%):J08、T01L、T02R、T04、T05L、T06</t>
    <phoneticPr fontId="5" type="noConversion"/>
  </si>
  <si>
    <t>夜班張力調整機台:NA</t>
  </si>
  <si>
    <t>夜班張力調整機台:NA</t>
    <phoneticPr fontId="5" type="noConversion"/>
  </si>
  <si>
    <t>夜班抽檢派紗員紙箱隔板回收作業，作業正常，堆疊未超過2層。02:00 OK。</t>
    <phoneticPr fontId="5" type="noConversion"/>
  </si>
  <si>
    <t>9.1</t>
    <phoneticPr fontId="5" type="noConversion"/>
  </si>
  <si>
    <t>9.2</t>
    <phoneticPr fontId="5" type="noConversion"/>
  </si>
  <si>
    <t>A19B 下層容易吸絲封口阻塞，已開單己保全，待保全檢修。</t>
    <phoneticPr fontId="5" type="noConversion"/>
  </si>
  <si>
    <t>FP01434R</t>
    <phoneticPr fontId="5" type="noConversion"/>
  </si>
  <si>
    <t>F02、S1、J07、J09、A07、A08、A09、A10、A14、A17、A18、A20、A21、A22、A23、A24、T04R</t>
  </si>
  <si>
    <t>各班記錄3區抽查機台油汙:C區: T01</t>
  </si>
  <si>
    <t>31.8</t>
    <phoneticPr fontId="5" type="noConversion"/>
  </si>
  <si>
    <t>76.4</t>
    <phoneticPr fontId="5" type="noConversion"/>
  </si>
  <si>
    <t>KV</t>
    <phoneticPr fontId="5" type="noConversion"/>
  </si>
  <si>
    <t>JERON</t>
    <phoneticPr fontId="5" type="noConversion"/>
  </si>
  <si>
    <t>0800-1600</t>
    <phoneticPr fontId="5" type="noConversion"/>
  </si>
  <si>
    <t>早班張力調整機台:NA</t>
    <phoneticPr fontId="5" type="noConversion"/>
  </si>
  <si>
    <t>1</t>
    <phoneticPr fontId="5" type="noConversion"/>
  </si>
  <si>
    <t>早班效率差機台(低於80%):J08、T03L、T03R、T04L、T05、T06</t>
    <phoneticPr fontId="5" type="noConversion"/>
  </si>
  <si>
    <t>斷絲超過4根機台:A11、A19、J08、T01、T02、T03L、T03R、T06</t>
    <phoneticPr fontId="5" type="noConversion"/>
  </si>
  <si>
    <r>
      <t>A19B 下層容易吸絲封口阻塞，已開單己保全，待保全檢修。</t>
    </r>
    <r>
      <rPr>
        <b/>
        <sz val="12"/>
        <color rgb="FFFF0000"/>
        <rFont val="新細明體"/>
        <family val="1"/>
        <charset val="136"/>
      </rPr>
      <t>早檢修完成</t>
    </r>
    <phoneticPr fontId="5" type="noConversion"/>
  </si>
  <si>
    <t>各班記錄3區的溫度: 01:00     A區: 26.8      B區: 32.0     C區: 31.2     冷凍水 設定：0/0/0</t>
    <phoneticPr fontId="5" type="noConversion"/>
  </si>
  <si>
    <t>CS負載率   CS1: 82.7%     CS2: 75.0%     CS3: 9.1%      CS4: 1.9%      09:00      15:00</t>
    <phoneticPr fontId="5" type="noConversion"/>
  </si>
  <si>
    <t>09:20-09:30</t>
    <phoneticPr fontId="5" type="noConversion"/>
  </si>
  <si>
    <t>CH3</t>
    <phoneticPr fontId="5" type="noConversion"/>
  </si>
  <si>
    <t>陳瑞貞</t>
    <phoneticPr fontId="5" type="noConversion"/>
  </si>
  <si>
    <t>鍾茂莉</t>
    <phoneticPr fontId="5" type="noConversion"/>
  </si>
  <si>
    <t>11</t>
    <phoneticPr fontId="5" type="noConversion"/>
  </si>
  <si>
    <r>
      <t>T04R，2F7E13(k)，225/72/2SDr，5.5KG，白紅條紋，FP83025R*2，340/72SDR。</t>
    </r>
    <r>
      <rPr>
        <b/>
        <sz val="12"/>
        <color rgb="FFFF0000"/>
        <rFont val="新細明體"/>
        <family val="1"/>
        <charset val="136"/>
      </rPr>
      <t>穿紗備管完成，請中續作業</t>
    </r>
    <phoneticPr fontId="5" type="noConversion"/>
  </si>
  <si>
    <t>2F6IR2</t>
  </si>
  <si>
    <t>2F6IR2</t>
    <phoneticPr fontId="5" type="noConversion"/>
  </si>
  <si>
    <t>T05</t>
    <phoneticPr fontId="5" type="noConversion"/>
  </si>
  <si>
    <t>Ａ２２</t>
    <phoneticPr fontId="5" type="noConversion"/>
  </si>
  <si>
    <t>2</t>
    <phoneticPr fontId="5" type="noConversion"/>
  </si>
  <si>
    <t>Ａ１１</t>
  </si>
  <si>
    <t>3</t>
    <phoneticPr fontId="5" type="noConversion"/>
  </si>
  <si>
    <t>2F6IQ2，150/48/2CE，5.0KG，白紅三三角，FP02312，255/48CE。</t>
    <phoneticPr fontId="5" type="noConversion"/>
  </si>
  <si>
    <r>
      <t>2FA072，75/72SR6，5.0KG，桔黑大三角，FP81631R，120/72SRR5。</t>
    </r>
    <r>
      <rPr>
        <b/>
        <sz val="12"/>
        <color rgb="FFFF0000"/>
        <rFont val="新細明體"/>
        <family val="1"/>
        <charset val="136"/>
      </rPr>
      <t>不停機改紡</t>
    </r>
    <phoneticPr fontId="5" type="noConversion"/>
  </si>
  <si>
    <t>11.1</t>
    <phoneticPr fontId="5" type="noConversion"/>
  </si>
  <si>
    <t>11.2</t>
    <phoneticPr fontId="5" type="noConversion"/>
  </si>
  <si>
    <r>
      <t>A22，2F6IQ2，150/48/2CE，5.0KG，白紅三三角，FP02312，255/48CE。</t>
    </r>
    <r>
      <rPr>
        <b/>
        <sz val="12"/>
        <color rgb="FFFF0000"/>
        <rFont val="新細明體"/>
        <family val="1"/>
        <charset val="136"/>
      </rPr>
      <t>請中上紗備管</t>
    </r>
    <phoneticPr fontId="5" type="noConversion"/>
  </si>
  <si>
    <t>11.3</t>
    <phoneticPr fontId="5" type="noConversion"/>
  </si>
  <si>
    <r>
      <t>S02 sec2.3 2FM4R3 375/168BKCTR，需M紗5.0KG*96顆，請續作業。6/7中班已編染包裝89顆A級與79KG*AX，請續生產作業。</t>
    </r>
    <r>
      <rPr>
        <b/>
        <sz val="12"/>
        <color rgb="FFFF0000"/>
        <rFont val="新細明體"/>
        <family val="1"/>
        <charset val="136"/>
      </rPr>
      <t>請中設FINAL，POY降級。Sec3請改上FP01434R</t>
    </r>
    <phoneticPr fontId="5" type="noConversion"/>
  </si>
  <si>
    <t>12</t>
    <phoneticPr fontId="5" type="noConversion"/>
  </si>
  <si>
    <t>J08 SEC9 W3 SENSOR異常，儀電已更換卡片(有斷電)，請中班將L SIDE人工落掉(避免超大紗)。</t>
    <phoneticPr fontId="5" type="noConversion"/>
  </si>
  <si>
    <t>T03L</t>
    <phoneticPr fontId="5" type="noConversion"/>
  </si>
  <si>
    <t>早班抽檢派紗員紙箱隔板回收作業，作業正常，堆疊未超過2層。12:00 OK</t>
    <phoneticPr fontId="5" type="noConversion"/>
  </si>
  <si>
    <t>早班改紡完成，首落約10:30</t>
    <phoneticPr fontId="5" type="noConversion"/>
  </si>
  <si>
    <t>2FA072，75/72SR6，5.0KG，桔黑大三角，FP81631R，120/72SRR5。不停機改紡</t>
    <phoneticPr fontId="5" type="noConversion"/>
  </si>
  <si>
    <t>2F7E13</t>
  </si>
  <si>
    <t>2F7E13</t>
    <phoneticPr fontId="5" type="noConversion"/>
  </si>
  <si>
    <t>K</t>
    <phoneticPr fontId="5" type="noConversion"/>
  </si>
  <si>
    <t>改紡</t>
    <phoneticPr fontId="5" type="noConversion"/>
  </si>
  <si>
    <t>CEDIE</t>
    <phoneticPr fontId="5" type="noConversion"/>
  </si>
  <si>
    <t>DENDEN</t>
    <phoneticPr fontId="5" type="noConversion"/>
  </si>
  <si>
    <t>MAMAY</t>
  </si>
  <si>
    <t>MAMAY</t>
    <phoneticPr fontId="5" type="noConversion"/>
  </si>
  <si>
    <t>VIN</t>
    <phoneticPr fontId="5" type="noConversion"/>
  </si>
  <si>
    <t>JONA</t>
    <phoneticPr fontId="5" type="noConversion"/>
  </si>
  <si>
    <t>WILSON</t>
    <phoneticPr fontId="5" type="noConversion"/>
  </si>
  <si>
    <t xml:space="preserve"> </t>
    <phoneticPr fontId="5" type="noConversion"/>
  </si>
  <si>
    <t>2F7E13K</t>
    <phoneticPr fontId="5" type="noConversion"/>
  </si>
  <si>
    <t>A22</t>
    <phoneticPr fontId="5" type="noConversion"/>
  </si>
  <si>
    <t>2F6IQ2</t>
  </si>
  <si>
    <t>2F6IQ2</t>
    <phoneticPr fontId="5" type="noConversion"/>
  </si>
  <si>
    <t>2FA072</t>
  </si>
  <si>
    <t>2FA072</t>
    <phoneticPr fontId="5" type="noConversion"/>
  </si>
  <si>
    <t>2FA072(5.0KG)</t>
    <phoneticPr fontId="5" type="noConversion"/>
  </si>
  <si>
    <t>2F6IQ2(5.0KG)</t>
    <phoneticPr fontId="5" type="noConversion"/>
  </si>
  <si>
    <t>17:00-17:10</t>
    <phoneticPr fontId="5" type="noConversion"/>
  </si>
  <si>
    <t>CH2</t>
    <phoneticPr fontId="5" type="noConversion"/>
  </si>
  <si>
    <t>ALVIN  於大包作業區進行包裝作業，作業正常，有穿戴反光背帶。</t>
    <phoneticPr fontId="5" type="noConversion"/>
  </si>
  <si>
    <t>EMMER</t>
    <phoneticPr fontId="5" type="noConversion"/>
  </si>
  <si>
    <t>IKONG</t>
    <phoneticPr fontId="5" type="noConversion"/>
  </si>
  <si>
    <t>王派庭</t>
    <phoneticPr fontId="5" type="noConversion"/>
  </si>
  <si>
    <t>ALVIN</t>
    <phoneticPr fontId="5" type="noConversion"/>
  </si>
  <si>
    <t>范少玉</t>
    <phoneticPr fontId="5" type="noConversion"/>
  </si>
  <si>
    <t>CARLO</t>
    <phoneticPr fontId="5" type="noConversion"/>
  </si>
  <si>
    <t>DONG</t>
    <phoneticPr fontId="5" type="noConversion"/>
  </si>
  <si>
    <t>陳嘉宏</t>
    <phoneticPr fontId="5" type="noConversion"/>
  </si>
  <si>
    <t>NHEL</t>
    <phoneticPr fontId="5" type="noConversion"/>
  </si>
  <si>
    <t>ALI</t>
    <phoneticPr fontId="5" type="noConversion"/>
  </si>
  <si>
    <t>ANDY</t>
    <phoneticPr fontId="5" type="noConversion"/>
  </si>
  <si>
    <t>CHELO</t>
    <phoneticPr fontId="5" type="noConversion"/>
  </si>
  <si>
    <t>78.6%</t>
    <phoneticPr fontId="5" type="noConversion"/>
  </si>
  <si>
    <t>18/14</t>
    <phoneticPr fontId="5" type="noConversion"/>
  </si>
  <si>
    <t>NA</t>
    <phoneticPr fontId="5" type="noConversion"/>
  </si>
  <si>
    <t>A12 中班已設FINAL，紙管已清，請夜班停機。</t>
    <phoneticPr fontId="5" type="noConversion"/>
  </si>
  <si>
    <t>A22、T04R</t>
    <phoneticPr fontId="5" type="noConversion"/>
  </si>
  <si>
    <t>F02、S01、J07、J09、A07、A08、A09、A10、A14、A17、A18、A20、A21、A23、A24</t>
    <phoneticPr fontId="5" type="noConversion"/>
  </si>
  <si>
    <r>
      <t>S02 sec2.3 2FM4R3 375/168BKCTR，需M紗5.0KG*96顆，請續作業。6/7中班已編染包裝89顆A級與79KG*AX，請續生產作業。</t>
    </r>
    <r>
      <rPr>
        <b/>
        <sz val="12"/>
        <color rgb="FF0000CC"/>
        <rFont val="新細明體"/>
        <family val="1"/>
        <charset val="136"/>
      </rPr>
      <t>中班已停機結批，POY降級，DTY已推出編染，請夜班續包裝作業，sec3已上紗FP01434R。</t>
    </r>
    <phoneticPr fontId="5" type="noConversion"/>
  </si>
  <si>
    <t>中班效率差機台(低於80%):J08、T03L、T03R、T04L、T05、T06</t>
    <phoneticPr fontId="5" type="noConversion"/>
  </si>
  <si>
    <t>中班張力調整機台:NA</t>
    <phoneticPr fontId="5" type="noConversion"/>
  </si>
  <si>
    <t>9.1</t>
    <phoneticPr fontId="5" type="noConversion"/>
  </si>
  <si>
    <t>9.2</t>
    <phoneticPr fontId="5" type="noConversion"/>
  </si>
  <si>
    <t>J08 SEC9 W3 SENSOR異常，儀電已更換卡片(有斷電)，中班已重新統落完成。</t>
    <phoneticPr fontId="5" type="noConversion"/>
  </si>
  <si>
    <t>T04L SEC1-6，2F9VK2，75/72/2PFDR，4.0KG，黃黑條紋，FP01434R*2，125/72PFR。請中班起每班紀錄落紗數量&amp;斷絲。</t>
  </si>
  <si>
    <t>T04L SEC1-6，2F9VK2，75/72/2PFDR，4.0KG，黃黑條紋，FP01434R*2，125/72PFR。請中班起每班紀錄落紗數量&amp;斷絲。</t>
    <phoneticPr fontId="5" type="noConversion"/>
  </si>
  <si>
    <r>
      <t>T04R，2F7E13(k)，225/72/2SDr，5.5KG，白紅條紋，FP83025R*2，340/72SDR。</t>
    </r>
    <r>
      <rPr>
        <b/>
        <sz val="12"/>
        <color rgb="FF0000CC"/>
        <rFont val="新細明體"/>
        <family val="1"/>
        <charset val="136"/>
      </rPr>
      <t>中班22:00開始開車，未完成請夜班續作業。</t>
    </r>
    <phoneticPr fontId="5" type="noConversion"/>
  </si>
  <si>
    <r>
      <t>A22，2F6IQ2，150/48/2CE，5.0KG，白紅三三角，FP02312，255/48CE。</t>
    </r>
    <r>
      <rPr>
        <b/>
        <sz val="12"/>
        <color rgb="FF0000CC"/>
        <rFont val="新細明體"/>
        <family val="1"/>
        <charset val="136"/>
      </rPr>
      <t>中班已上紗備管完成，22:00開始開車，未完成請夜班續作業。</t>
    </r>
    <phoneticPr fontId="5" type="noConversion"/>
  </si>
  <si>
    <r>
      <t>A11 2FA072，75/72SR6，5.0KG，桔黑大三角，FP81631R，120/72SRR5。</t>
    </r>
    <r>
      <rPr>
        <b/>
        <sz val="12"/>
        <color rgb="FF0000CC"/>
        <rFont val="新細明體"/>
        <family val="1"/>
        <charset val="136"/>
      </rPr>
      <t>不停機改紡。早班改紡完成，首落約08:25，請明早班量測紗徑重。</t>
    </r>
    <phoneticPr fontId="5" type="noConversion"/>
  </si>
  <si>
    <t>廢水沉降槽+汙水處理槽(值班室後面)每班檢查一次，確認有無溢出，有溢出請通知隨保檢修-23:00</t>
    <phoneticPr fontId="5" type="noConversion"/>
  </si>
  <si>
    <t>車道下方棧板區及釘櫃區每兩小時巡檢一次: 17:00   19:00    22:00</t>
    <phoneticPr fontId="5" type="noConversion"/>
  </si>
  <si>
    <t>各班記錄3區的溫度: 18:00     A區: 26.3      B區: 31.9     C區: 30.6     冷凍水 設定：0/0/0</t>
    <phoneticPr fontId="5" type="noConversion"/>
  </si>
  <si>
    <t>32.0</t>
    <phoneticPr fontId="5" type="noConversion"/>
  </si>
  <si>
    <t>各班記錄3區抽查機台油汙:B區: A15</t>
    <phoneticPr fontId="5" type="noConversion"/>
  </si>
  <si>
    <t>中班主管檢查B區鎖頭:B區機台都有鎖上</t>
    <phoneticPr fontId="5" type="noConversion"/>
  </si>
  <si>
    <t>傳統倉重跑狀況: 2板</t>
    <phoneticPr fontId="5" type="noConversion"/>
  </si>
  <si>
    <t>傳統倉重跑狀況: 3板</t>
    <phoneticPr fontId="5" type="noConversion"/>
  </si>
  <si>
    <t>S01</t>
    <phoneticPr fontId="5" type="noConversion"/>
  </si>
  <si>
    <t>1F</t>
    <phoneticPr fontId="5" type="noConversion"/>
  </si>
  <si>
    <t>S02 sec1未生產溫度未關</t>
    <phoneticPr fontId="5" type="noConversion"/>
  </si>
  <si>
    <t>G</t>
    <phoneticPr fontId="5" type="noConversion"/>
  </si>
  <si>
    <t>CS負載率   CS1: 68.2%     CS2: 68.1%     CS3: 21.2%      CS4: 21.5%      17:00      23:00</t>
    <phoneticPr fontId="5" type="noConversion"/>
  </si>
  <si>
    <t>CAW負載率: 1%</t>
    <phoneticPr fontId="5" type="noConversion"/>
  </si>
  <si>
    <t>開車</t>
    <phoneticPr fontId="5" type="noConversion"/>
  </si>
  <si>
    <t>2FA072</t>
    <phoneticPr fontId="5" type="noConversion"/>
  </si>
  <si>
    <t>清車</t>
    <phoneticPr fontId="5" type="noConversion"/>
  </si>
  <si>
    <t>30.5</t>
    <phoneticPr fontId="5" type="noConversion"/>
  </si>
  <si>
    <t>76.9%</t>
    <phoneticPr fontId="5" type="noConversion"/>
  </si>
  <si>
    <t>A12 中班已設FINAL，紙管已清，夜班停機。</t>
    <phoneticPr fontId="5" type="noConversion"/>
  </si>
  <si>
    <r>
      <t>S02 sec2.3 2FM4R3 375/168BKCTR，需M紗5.0KG*96顆，請續作業。6/7中班已編染包裝89顆A級與79KG*AX。</t>
    </r>
    <r>
      <rPr>
        <b/>
        <sz val="12"/>
        <color rgb="FF0000CC"/>
        <rFont val="新細明體"/>
        <family val="1"/>
        <charset val="136"/>
      </rPr>
      <t>中班已停機結批，POY降級，DTY已推出編染，夜班包裝OK</t>
    </r>
    <phoneticPr fontId="5" type="noConversion"/>
  </si>
  <si>
    <t>夜班效率差機台(低於80%):J08、T03L、T03R、T04L、T05、T06</t>
    <phoneticPr fontId="5" type="noConversion"/>
  </si>
  <si>
    <t>夜班張力調整機台:NA</t>
    <phoneticPr fontId="5" type="noConversion"/>
  </si>
  <si>
    <t xml:space="preserve">夜班抽檢派紗員紙箱隔板回收作業，作業正常，堆疊未超過2層。03:00 </t>
    <phoneticPr fontId="5" type="noConversion"/>
  </si>
  <si>
    <r>
      <t>A22，2F6IQ2，150/48/2CE，5.0KG，白紅三三角，FP02312，255/48CE。</t>
    </r>
    <r>
      <rPr>
        <b/>
        <sz val="12"/>
        <color rgb="FF0000CC"/>
        <rFont val="新細明體"/>
        <family val="1"/>
        <charset val="136"/>
      </rPr>
      <t>中班已上紗備管完成，22:00開始開車，夜班續開車(02:00)完成。首落紗徑68.6cm紗重5035g</t>
    </r>
    <phoneticPr fontId="5" type="noConversion"/>
  </si>
  <si>
    <r>
      <t>T04R，2F7E13(k)，225/72/2SDr，5.5KG，白紅條紋，FP83025R*2，340/72SDR。</t>
    </r>
    <r>
      <rPr>
        <b/>
        <sz val="12"/>
        <color rgb="FF0000CC"/>
        <rFont val="新細明體"/>
        <family val="1"/>
        <charset val="136"/>
      </rPr>
      <t>中班22:00開始開車，夜班續開車(02:30)完成。首落紗徑69.2cm紗重5545g</t>
    </r>
    <phoneticPr fontId="5" type="noConversion"/>
  </si>
  <si>
    <t>各班記錄3區的溫度: 02:00     A區: 28.6      B區: 30.5     C區: 29.8     冷凍水 設定：0/0/0</t>
    <phoneticPr fontId="5" type="noConversion"/>
  </si>
  <si>
    <t>各班記錄3區抽查機台油汙:C區: A11</t>
    <phoneticPr fontId="5" type="noConversion"/>
  </si>
  <si>
    <t>6</t>
    <phoneticPr fontId="5" type="noConversion"/>
  </si>
  <si>
    <t>05:00-05:10</t>
    <phoneticPr fontId="5" type="noConversion"/>
  </si>
  <si>
    <t>陳嘉宏於堆高機作業區進行移運作業，防護具配戴正確，作業正常。</t>
    <phoneticPr fontId="5" type="noConversion"/>
  </si>
  <si>
    <t>M03B紗架外側地面水漬</t>
    <phoneticPr fontId="5" type="noConversion"/>
  </si>
  <si>
    <t>H</t>
    <phoneticPr fontId="5" type="noConversion"/>
  </si>
  <si>
    <t>已擦拭</t>
    <phoneticPr fontId="5" type="noConversion"/>
  </si>
  <si>
    <t>DENNIS</t>
    <phoneticPr fontId="5" type="noConversion"/>
  </si>
  <si>
    <t>A12</t>
    <phoneticPr fontId="5" type="noConversion"/>
  </si>
  <si>
    <t>CS負載率   CS1: 69.2%     CS2: 70.0%     CS3: 23.0%      CS4: 23.4%      01:00     05:00</t>
    <phoneticPr fontId="5" type="noConversion"/>
  </si>
  <si>
    <t>LIFTER 1 ALARM 148(01:00) 請早通知自動化檢修</t>
    <phoneticPr fontId="5" type="noConversion"/>
  </si>
  <si>
    <t>150/48/2CE</t>
  </si>
  <si>
    <t>150/48/2CE</t>
    <phoneticPr fontId="5" type="noConversion"/>
  </si>
  <si>
    <t>FP02312×2</t>
  </si>
  <si>
    <t>FP02312×2</t>
    <phoneticPr fontId="5" type="noConversion"/>
  </si>
  <si>
    <t>墨綠色</t>
    <phoneticPr fontId="5" type="noConversion"/>
  </si>
  <si>
    <t>-5.5</t>
    <phoneticPr fontId="5" type="noConversion"/>
  </si>
  <si>
    <t>-4.54</t>
    <phoneticPr fontId="5" type="noConversion"/>
  </si>
  <si>
    <t>55</t>
    <phoneticPr fontId="5" type="noConversion"/>
  </si>
  <si>
    <t>75/72SR6</t>
    <phoneticPr fontId="5" type="noConversion"/>
  </si>
  <si>
    <t>FP81631R</t>
    <phoneticPr fontId="5" type="noConversion"/>
  </si>
  <si>
    <t>P203</t>
    <phoneticPr fontId="5" type="noConversion"/>
  </si>
  <si>
    <t>A11</t>
    <phoneticPr fontId="5" type="noConversion"/>
  </si>
  <si>
    <t>2.27/2.04</t>
    <phoneticPr fontId="5" type="noConversion"/>
  </si>
  <si>
    <t>-3.6</t>
    <phoneticPr fontId="5" type="noConversion"/>
  </si>
  <si>
    <t>-5.6</t>
    <phoneticPr fontId="5" type="noConversion"/>
  </si>
  <si>
    <t>-4.25/-4.4</t>
    <phoneticPr fontId="5" type="noConversion"/>
  </si>
  <si>
    <t>FP83025R×2</t>
  </si>
  <si>
    <t>FP83025R×2</t>
    <phoneticPr fontId="5" type="noConversion"/>
  </si>
  <si>
    <t>FINAL</t>
    <phoneticPr fontId="5" type="noConversion"/>
  </si>
  <si>
    <t>2FA062</t>
    <phoneticPr fontId="5" type="noConversion"/>
  </si>
  <si>
    <t>Ｔ０３Ｌ</t>
    <phoneticPr fontId="5" type="noConversion"/>
  </si>
  <si>
    <t>2F6IB1請中夜班FINAL停機，POY移R SIDE，DTY結批。</t>
    <phoneticPr fontId="5" type="noConversion"/>
  </si>
  <si>
    <t>30.1</t>
    <phoneticPr fontId="5" type="noConversion"/>
  </si>
  <si>
    <t>79.3</t>
    <phoneticPr fontId="5" type="noConversion"/>
  </si>
  <si>
    <t>ANTHONY</t>
    <phoneticPr fontId="5" type="noConversion"/>
  </si>
  <si>
    <t>08-16假</t>
    <phoneticPr fontId="5" type="noConversion"/>
  </si>
  <si>
    <t>6.1</t>
  </si>
  <si>
    <t>6.1</t>
    <phoneticPr fontId="5" type="noConversion"/>
  </si>
  <si>
    <t>S02 sec2 2FM4T2 50/72NPG，需M紗0.1KG*96+N顆，請續作業。</t>
    <phoneticPr fontId="5" type="noConversion"/>
  </si>
  <si>
    <t>6.3</t>
  </si>
  <si>
    <t>6.3</t>
    <phoneticPr fontId="5" type="noConversion"/>
  </si>
  <si>
    <t>S02 sec3 2FM4U2 75/72/2EPFR，需M紗2.0KG*56顆，請續作業。</t>
  </si>
  <si>
    <t>S02 sec3 2FM4U2 75/72/2EPFR，需M紗2.0KG*56顆，請續作業。</t>
    <phoneticPr fontId="5" type="noConversion"/>
  </si>
  <si>
    <t>A22 2F6IQ2 0901落 M%=98.8%；T04 2F7E13K 0901落 M%=100%；A11 2FA072 0901落 M%=98.9%</t>
    <phoneticPr fontId="5" type="noConversion"/>
  </si>
  <si>
    <t>T03L、T04L</t>
    <phoneticPr fontId="5" type="noConversion"/>
  </si>
  <si>
    <t>LIFTER 1 ALARM 148(01:00) 請早通知自動化檢修---自動化檢修ok。  08-10</t>
    <phoneticPr fontId="5" type="noConversion"/>
  </si>
  <si>
    <t>自動倉</t>
  </si>
  <si>
    <t>7</t>
    <phoneticPr fontId="5" type="noConversion"/>
  </si>
  <si>
    <t>自動倉入庫電梯故障，天橋端已滿載，check point 點已無法進倉，自動化檢修中，請中續follow。 08-16</t>
    <phoneticPr fontId="5" type="noConversion"/>
  </si>
  <si>
    <t>A11 2FA072  01-02落紗徑異常，製程通知不包裝直接推至FADIS待倒筒</t>
    <phoneticPr fontId="5" type="noConversion"/>
  </si>
  <si>
    <t>APRIL</t>
    <phoneticPr fontId="5" type="noConversion"/>
  </si>
  <si>
    <t>JOHN</t>
    <phoneticPr fontId="5" type="noConversion"/>
  </si>
  <si>
    <t>各班記錄3區的溫度: 22:00     A區: 26.8      B區: 32.0     C區: 31.2     冷凍水 設定：0/0/0</t>
    <phoneticPr fontId="5" type="noConversion"/>
  </si>
  <si>
    <t>廢水沉降槽+汙水處理槽(值班室後面)每班檢查一次，確認有無溢出，有溢出請通知隨保檢修-17:00</t>
    <phoneticPr fontId="5" type="noConversion"/>
  </si>
  <si>
    <t>車道下方棧板區及釘櫃區每兩小時巡檢一次: 16:00   18:00   22:00</t>
    <phoneticPr fontId="5" type="noConversion"/>
  </si>
  <si>
    <t>CS負載率   CS1: 69.2%     CS2: 70.0%     CS3: 23.0%      CS4: 23.4%      19:00     21:00</t>
    <phoneticPr fontId="5" type="noConversion"/>
  </si>
  <si>
    <t xml:space="preserve">中班抽檢派紗員紙箱隔板回收作業，作業正常，堆疊未超過2層。17:00 </t>
    <phoneticPr fontId="5" type="noConversion"/>
  </si>
  <si>
    <t>中班效率差機台(低於80%):J08、T03L、T04L、T05L、T06</t>
    <phoneticPr fontId="5" type="noConversion"/>
  </si>
  <si>
    <t>F02：NA</t>
    <phoneticPr fontId="5" type="noConversion"/>
  </si>
  <si>
    <t>斷絲超過4根機台:NA</t>
    <phoneticPr fontId="5" type="noConversion"/>
  </si>
  <si>
    <t>RON</t>
    <phoneticPr fontId="5" type="noConversion"/>
  </si>
  <si>
    <t>BERT</t>
    <phoneticPr fontId="5" type="noConversion"/>
  </si>
  <si>
    <t>GERALD</t>
    <phoneticPr fontId="5" type="noConversion"/>
  </si>
  <si>
    <t>16-24未到</t>
    <phoneticPr fontId="5" type="noConversion"/>
  </si>
  <si>
    <t>已找NOLIE清除</t>
    <phoneticPr fontId="5" type="noConversion"/>
  </si>
  <si>
    <t>NOLIE</t>
    <phoneticPr fontId="5" type="noConversion"/>
  </si>
  <si>
    <t>C棟絲尾休息室旁邊出口太空袋下面壓著鋁箔包</t>
    <phoneticPr fontId="5" type="noConversion"/>
  </si>
  <si>
    <t>各班記錄3區抽查機台油汙:B區:A22</t>
    <phoneticPr fontId="5" type="noConversion"/>
  </si>
  <si>
    <t>JOHN  於大包作業區進行包裝作業，作業正常，有穿戴反光背帶。</t>
  </si>
  <si>
    <t>18:30-40</t>
    <phoneticPr fontId="5" type="noConversion"/>
  </si>
  <si>
    <t>MHIN  於1號手工線進行重跑作業，作業正常，有穿戴反光背帶。</t>
    <phoneticPr fontId="5" type="noConversion"/>
  </si>
  <si>
    <t>ALI  於1號手工線進行重跑作業，作業正常，有穿戴反光背帶。</t>
    <phoneticPr fontId="5" type="noConversion"/>
  </si>
  <si>
    <t>自動倉入庫電梯故障，三樓升降機馬達故障，check point 點已無法進倉，自動化檢修未完成，待明早續檢修。</t>
  </si>
  <si>
    <t>自動倉入庫電梯故障，三樓升降機馬達故障，check point 點已無法進倉，自動化檢修未完成，待明早續檢修。</t>
    <phoneticPr fontId="5" type="noConversion"/>
  </si>
  <si>
    <t>A24停機AI未關</t>
    <phoneticPr fontId="5" type="noConversion"/>
  </si>
  <si>
    <t>已OFF</t>
    <phoneticPr fontId="5" type="noConversion"/>
  </si>
  <si>
    <r>
      <t>T03L 2F6IB1  夜班FINAL停機，DTY結批，</t>
    </r>
    <r>
      <rPr>
        <b/>
        <sz val="12"/>
        <color rgb="FF0000CC"/>
        <rFont val="新細明體"/>
        <family val="1"/>
        <charset val="136"/>
      </rPr>
      <t>POY請早移R SIDE使用。</t>
    </r>
    <phoneticPr fontId="5" type="noConversion"/>
  </si>
  <si>
    <t>夜班抽檢派紗員紙箱隔板回收作業，作業正常，堆疊未超過2層。04:30</t>
    <phoneticPr fontId="5" type="noConversion"/>
  </si>
  <si>
    <t>夜班效率差機台(低於80%):J08、T03L、T04L、T05L、T06</t>
    <phoneticPr fontId="5" type="noConversion"/>
  </si>
  <si>
    <t>28.5</t>
    <phoneticPr fontId="5" type="noConversion"/>
  </si>
  <si>
    <t>73.8%</t>
    <phoneticPr fontId="5" type="noConversion"/>
  </si>
  <si>
    <t>各班記錄3區的溫度: 02:00     A區: 27.4      B區: 28.5     C區: 28.1     冷凍水 設定：0/0/0</t>
    <phoneticPr fontId="5" type="noConversion"/>
  </si>
  <si>
    <t>2F6IB1</t>
    <phoneticPr fontId="5" type="noConversion"/>
  </si>
  <si>
    <t>F02、S01、J07、J09、A07、A08、A09、A10、A14、A17、A18、A20、A21、A23、A24、T03L</t>
    <phoneticPr fontId="5" type="noConversion"/>
  </si>
  <si>
    <t>04:50-05:00</t>
    <phoneticPr fontId="5" type="noConversion"/>
  </si>
  <si>
    <t>NHEL  於1號手工線進行重跑作業，作業正常。</t>
    <phoneticPr fontId="5" type="noConversion"/>
  </si>
  <si>
    <t>CS負載率   CS1: 61.4%     CS2: 62.1%     CS3: 25.8%      CS4: 26.2%      01:00     05:00</t>
    <phoneticPr fontId="5" type="noConversion"/>
  </si>
  <si>
    <t>EDSION</t>
    <phoneticPr fontId="5" type="noConversion"/>
  </si>
  <si>
    <t>BOY</t>
    <phoneticPr fontId="5" type="noConversion"/>
  </si>
  <si>
    <t>F02、S01、J07、J09、A07、A08、A09、A10、A14、A17、A18、A20、A21、A23、A24、T03L</t>
  </si>
  <si>
    <t>羅文亨</t>
    <phoneticPr fontId="5" type="noConversion"/>
  </si>
  <si>
    <t>BAI</t>
    <phoneticPr fontId="5" type="noConversion"/>
  </si>
  <si>
    <t>11:00-11:30</t>
    <phoneticPr fontId="5" type="noConversion"/>
  </si>
  <si>
    <t>27.8</t>
    <phoneticPr fontId="5" type="noConversion"/>
  </si>
  <si>
    <t>77.1</t>
    <phoneticPr fontId="5" type="noConversion"/>
  </si>
  <si>
    <t>T03R、T04L、A16</t>
    <phoneticPr fontId="5" type="noConversion"/>
  </si>
  <si>
    <t>A19</t>
    <phoneticPr fontId="5" type="noConversion"/>
  </si>
  <si>
    <t>6.2</t>
  </si>
  <si>
    <t>6.2</t>
    <phoneticPr fontId="5" type="noConversion"/>
  </si>
  <si>
    <t>6.3</t>
    <phoneticPr fontId="5" type="noConversion"/>
  </si>
  <si>
    <t>6.4</t>
    <phoneticPr fontId="5" type="noConversion"/>
  </si>
  <si>
    <t>S02 sec4 2FM4W2 75/72SP，綠黑小三角，需M紗0.8KG*72+N顆，請續作業。</t>
  </si>
  <si>
    <t>S02 sec4 2FM4W2 75/72SP，綠黑小三角，需M紗0.8KG*72+N顆，請續作業。</t>
    <phoneticPr fontId="5" type="noConversion"/>
  </si>
  <si>
    <t>S02 sec2 2FM4V2 75/72SP，黃黑小三角，需M紗0.8KG*72+N顆，請續作業。</t>
  </si>
  <si>
    <t>S02 sec2 2FM4V2 75/72SP，黃黑小三角，需M紗0.8KG*72+N顆，請續作業。</t>
    <phoneticPr fontId="5" type="noConversion"/>
  </si>
  <si>
    <t>早班效率差機台(低於80%):J08、T03L、T04L、T05L、T06</t>
    <phoneticPr fontId="5" type="noConversion"/>
  </si>
  <si>
    <t>早班張力調整機台:NA</t>
    <phoneticPr fontId="5" type="noConversion"/>
  </si>
  <si>
    <t>早班抽檢派紗員紙箱隔板回收作業，作業正常，堆疊未超過2層。10:30</t>
    <phoneticPr fontId="5" type="noConversion"/>
  </si>
  <si>
    <t>CAW負載率: 1%</t>
  </si>
  <si>
    <t>車道下方棧板區及釘櫃區每兩小時巡檢一次: 09:00   11:00   13:00</t>
    <phoneticPr fontId="5" type="noConversion"/>
  </si>
  <si>
    <t>各班記錄3區的溫度: 09:00     A區: 27.2      B區: 27.7     C區:30.1     冷凍水 設定：0/0/0</t>
    <phoneticPr fontId="5" type="noConversion"/>
  </si>
  <si>
    <t>各班記錄3區抽查機台油汙:A區: A13</t>
    <phoneticPr fontId="5" type="noConversion"/>
  </si>
  <si>
    <t>早班主管檢查A區鎖頭:A區機台都有鎖上</t>
    <phoneticPr fontId="5" type="noConversion"/>
  </si>
  <si>
    <t>CS負載率   CS1: 55.9%     CS2: 55.3%     CS3: 20.1%      CS4: 17.8%      09:00     13:00</t>
    <phoneticPr fontId="5" type="noConversion"/>
  </si>
  <si>
    <r>
      <t>S02 sec1 2FM4T2 50/72NPG，需M紗0.1KG*96+N顆，請續作業。</t>
    </r>
    <r>
      <rPr>
        <b/>
        <sz val="12"/>
        <color rgb="FF0000CC"/>
        <rFont val="新細明體"/>
        <family val="1"/>
        <charset val="136"/>
      </rPr>
      <t>---早班停機結批完成，絲開發自行繳庫</t>
    </r>
    <phoneticPr fontId="5" type="noConversion"/>
  </si>
  <si>
    <t>絲八通知 5/31直送22顆FP01433R溫度異常不能使用，已從CS down load該22顆並圍住禁用。----早班已包裝，待退POY</t>
    <phoneticPr fontId="5" type="noConversion"/>
  </si>
  <si>
    <t>中班張力調整機台:NA</t>
    <phoneticPr fontId="5" type="noConversion"/>
  </si>
  <si>
    <t>中班抽檢派紗員紙箱隔板回收作業，作業正常，堆疊未超過2層。17:30</t>
    <phoneticPr fontId="5" type="noConversion"/>
  </si>
  <si>
    <t>各班記錄3區的溫度:23:00     A區: 27.2      B區: 27.7     C區:30.1     冷凍水 設定：0/0/0</t>
    <phoneticPr fontId="5" type="noConversion"/>
  </si>
  <si>
    <t>中班主管檢查B區鎖頭:B區機台都有鎖上</t>
  </si>
  <si>
    <t>中班主管檢查B區鎖頭:B區機台都有鎖上</t>
    <phoneticPr fontId="5" type="noConversion"/>
  </si>
  <si>
    <t>A12、A16、A19、J08、T01、T02、T03L 、T03R 、T05 、T06 批號規格的特代碼 SDr，請注意r為小寫字體，不可打成大寫字體。</t>
    <phoneticPr fontId="5" type="noConversion"/>
  </si>
  <si>
    <t>廢水沉降槽+汙水處理槽(值班室後面)每班檢查一次，確認有無溢出，有溢出請通知隨保檢修-17:00</t>
  </si>
  <si>
    <t>廢水沉降槽+汙水處理槽(值班室後面)每班檢查一次，確認有無溢出，有溢出請通知隨保檢修-17:00</t>
    <phoneticPr fontId="5" type="noConversion"/>
  </si>
  <si>
    <t>車道下方棧板區及釘櫃區每兩小時巡檢一次: 16:30   18:00   22:00</t>
  </si>
  <si>
    <t>車道下方棧板區及釘櫃區每兩小時巡檢一次: 16:30   18:00   22:00</t>
    <phoneticPr fontId="5" type="noConversion"/>
  </si>
  <si>
    <t>斷絲超過4根機台:NA</t>
    <phoneticPr fontId="5" type="noConversion"/>
  </si>
  <si>
    <t>A19 中班已設FINAL，紙管已收，請夜班停機。</t>
    <phoneticPr fontId="5" type="noConversion"/>
  </si>
  <si>
    <r>
      <t>T03L 2F6IB1請中夜班FINAL停機，POY移R SIDE，DTY結批。</t>
    </r>
    <r>
      <rPr>
        <b/>
        <sz val="12"/>
        <color rgb="FF0000CC"/>
        <rFont val="新細明體"/>
        <family val="1"/>
        <charset val="136"/>
      </rPr>
      <t>請夜班FINAL。</t>
    </r>
    <phoneticPr fontId="5" type="noConversion"/>
  </si>
  <si>
    <t>中班效率差機台(低於80%):J08、T03R、T04L、T05L</t>
    <phoneticPr fontId="5" type="noConversion"/>
  </si>
  <si>
    <t>劉六妹</t>
    <phoneticPr fontId="5" type="noConversion"/>
  </si>
  <si>
    <t>陳嘉宏</t>
    <phoneticPr fontId="5" type="noConversion"/>
  </si>
  <si>
    <t>EMMER</t>
    <phoneticPr fontId="5" type="noConversion"/>
  </si>
  <si>
    <t>MHIN</t>
    <phoneticPr fontId="5" type="noConversion"/>
  </si>
  <si>
    <t>A19 6/11-12</t>
    <phoneticPr fontId="5" type="noConversion"/>
  </si>
  <si>
    <t>1</t>
    <phoneticPr fontId="5" type="noConversion"/>
  </si>
  <si>
    <t>A12 中班復開完成。</t>
    <phoneticPr fontId="5" type="noConversion"/>
  </si>
  <si>
    <t>已將寶特瓶清除</t>
    <phoneticPr fontId="5" type="noConversion"/>
  </si>
  <si>
    <t>H</t>
  </si>
  <si>
    <t>H</t>
    <phoneticPr fontId="5" type="noConversion"/>
  </si>
  <si>
    <t xml:space="preserve">保溫箱上面擺放寶特瓶多天未清 </t>
    <phoneticPr fontId="5" type="noConversion"/>
  </si>
  <si>
    <t>各班記錄3區抽查機台油汙:B區: A15</t>
    <phoneticPr fontId="5" type="noConversion"/>
  </si>
  <si>
    <r>
      <t>自動倉入庫電梯故障，三樓升降機馬達故障，check point 點已無法進倉，</t>
    </r>
    <r>
      <rPr>
        <b/>
        <sz val="12"/>
        <color rgb="FF0000CC"/>
        <rFont val="新細明體"/>
        <family val="1"/>
        <charset val="136"/>
      </rPr>
      <t>自動化檢修仍未完成，待明早續檢修。</t>
    </r>
    <phoneticPr fontId="5" type="noConversion"/>
  </si>
  <si>
    <t>CHELO</t>
    <phoneticPr fontId="5" type="noConversion"/>
  </si>
  <si>
    <t>29.5</t>
    <phoneticPr fontId="5" type="noConversion"/>
  </si>
  <si>
    <t>70.8</t>
    <phoneticPr fontId="5" type="noConversion"/>
  </si>
  <si>
    <t>29.4</t>
    <phoneticPr fontId="5" type="noConversion"/>
  </si>
  <si>
    <t>70.5</t>
    <phoneticPr fontId="5" type="noConversion"/>
  </si>
  <si>
    <t>CS負載率   CS1: 75.3%     CS2: 75.3%     CS3: 7.7%      CS4:8.6%      19:00     21:00</t>
    <phoneticPr fontId="5" type="noConversion"/>
  </si>
  <si>
    <t>NA</t>
    <phoneticPr fontId="5" type="noConversion"/>
  </si>
  <si>
    <t>22:00-10</t>
    <phoneticPr fontId="5" type="noConversion"/>
  </si>
  <si>
    <t>了機</t>
    <phoneticPr fontId="5" type="noConversion"/>
  </si>
  <si>
    <t>開車</t>
    <phoneticPr fontId="5" type="noConversion"/>
  </si>
  <si>
    <t>FINAL</t>
    <phoneticPr fontId="5" type="noConversion"/>
  </si>
  <si>
    <t>停機</t>
    <phoneticPr fontId="5" type="noConversion"/>
  </si>
  <si>
    <t>清車</t>
    <phoneticPr fontId="5" type="noConversion"/>
  </si>
  <si>
    <t>夜班</t>
    <phoneticPr fontId="5" type="noConversion"/>
  </si>
  <si>
    <t>GEGE</t>
    <phoneticPr fontId="5" type="noConversion"/>
  </si>
  <si>
    <t>已定位</t>
  </si>
  <si>
    <t>1F</t>
    <phoneticPr fontId="5" type="noConversion"/>
  </si>
  <si>
    <t>A09A機台護欄未定位</t>
    <phoneticPr fontId="5" type="noConversion"/>
  </si>
  <si>
    <t>28.3</t>
    <phoneticPr fontId="5" type="noConversion"/>
  </si>
  <si>
    <t>70.3%</t>
    <phoneticPr fontId="5" type="noConversion"/>
  </si>
  <si>
    <t>夜班效率差機台(低於80%):J08、T03R、T04L、T05L</t>
    <phoneticPr fontId="5" type="noConversion"/>
  </si>
  <si>
    <t>夜班張力調整機台:NA</t>
    <phoneticPr fontId="5" type="noConversion"/>
  </si>
  <si>
    <t>夜班抽檢派紗員紙箱隔板回收作業，作業正常，堆疊未超過2層。03:30</t>
    <phoneticPr fontId="5" type="noConversion"/>
  </si>
  <si>
    <t>各班記錄3區的溫度: 02:00     A區: 25.6      B區: 28.3     C區: 29.4     冷凍水 設定：0/0/0</t>
    <phoneticPr fontId="5" type="noConversion"/>
  </si>
  <si>
    <t>A12、A16、A19、J08、T01、T02、T03R  、T04R 、T05 、T06 批號規格的特代碼 SDr，請注意r為小寫字體，不可打成大寫字體。</t>
    <phoneticPr fontId="5" type="noConversion"/>
  </si>
  <si>
    <t>00:30-00:40</t>
    <phoneticPr fontId="5" type="noConversion"/>
  </si>
  <si>
    <t>DONG於大包作業區進行包裝作業，作業正常，有穿戴反光背帶。</t>
    <phoneticPr fontId="5" type="noConversion"/>
  </si>
  <si>
    <t>CS負載率   CS1: 92.5%     CS2: 91.6%     CS3: 7.7%      CS4: 8.6%      01:00     05:00</t>
    <phoneticPr fontId="5" type="noConversion"/>
  </si>
  <si>
    <t>A19 中班已設FINAL，紙管已收，夜班停機。</t>
    <phoneticPr fontId="5" type="noConversion"/>
  </si>
  <si>
    <r>
      <t>F02、S01、J07、J09、A07、A08、A09、A10、A14、A17、A18、A20、A21、A23、A24、T03L</t>
    </r>
    <r>
      <rPr>
        <b/>
        <sz val="12"/>
        <color rgb="FF0000CC"/>
        <rFont val="新細明體"/>
        <family val="1"/>
        <charset val="136"/>
      </rPr>
      <t>、A19</t>
    </r>
    <phoneticPr fontId="5" type="noConversion"/>
  </si>
  <si>
    <t>ABE</t>
    <phoneticPr fontId="5" type="noConversion"/>
  </si>
  <si>
    <t>KV</t>
    <phoneticPr fontId="5" type="noConversion"/>
  </si>
  <si>
    <t>NASH</t>
    <phoneticPr fontId="5" type="noConversion"/>
  </si>
  <si>
    <t>N/A</t>
    <phoneticPr fontId="5" type="noConversion"/>
  </si>
  <si>
    <t>MAR</t>
    <phoneticPr fontId="5" type="noConversion"/>
  </si>
  <si>
    <t>RON</t>
  </si>
  <si>
    <t>RON</t>
    <phoneticPr fontId="5" type="noConversion"/>
  </si>
  <si>
    <t>JHO</t>
    <phoneticPr fontId="5" type="noConversion"/>
  </si>
  <si>
    <t>VIN</t>
    <phoneticPr fontId="5" type="noConversion"/>
  </si>
  <si>
    <t>BOY</t>
    <phoneticPr fontId="5" type="noConversion"/>
  </si>
  <si>
    <t>XIAM</t>
    <phoneticPr fontId="5" type="noConversion"/>
  </si>
  <si>
    <t>ALI</t>
    <phoneticPr fontId="5" type="noConversion"/>
  </si>
  <si>
    <t>范少玉</t>
    <phoneticPr fontId="5" type="noConversion"/>
  </si>
  <si>
    <t>TIDOY</t>
    <phoneticPr fontId="5" type="noConversion"/>
  </si>
  <si>
    <t>陳瑞貞</t>
    <phoneticPr fontId="5" type="noConversion"/>
  </si>
  <si>
    <t>已清除</t>
    <phoneticPr fontId="5" type="noConversion"/>
  </si>
  <si>
    <t>28.8</t>
    <phoneticPr fontId="5" type="noConversion"/>
  </si>
  <si>
    <t>78.8%</t>
    <phoneticPr fontId="5" type="noConversion"/>
  </si>
  <si>
    <t xml:space="preserve">A19 </t>
  </si>
  <si>
    <t xml:space="preserve">A19 </t>
    <phoneticPr fontId="5" type="noConversion"/>
  </si>
  <si>
    <t>早班效率差機台(低於80%):J08、T02L</t>
    <phoneticPr fontId="5" type="noConversion"/>
  </si>
  <si>
    <t>早班抽檢派紗員紙箱隔板回收作業，作業正常，堆疊未超過2層。14:00</t>
    <phoneticPr fontId="5" type="noConversion"/>
  </si>
  <si>
    <t>9</t>
    <phoneticPr fontId="5" type="noConversion"/>
  </si>
  <si>
    <t>廢水沉降槽+汙水處理槽(值班室後面)每班檢查一次，確認有無溢出，有溢出請通知隨保檢修-15:00</t>
    <phoneticPr fontId="5" type="noConversion"/>
  </si>
  <si>
    <t>車道下方棧板區及釘櫃區每兩小時巡檢一次: 09:30   11:30   14:00</t>
    <phoneticPr fontId="5" type="noConversion"/>
  </si>
  <si>
    <t>各班記錄3區的溫度: 10:00     A區: 24.0      B區: 28.9     C區: 29.8     冷凍水 設定：0/0/0</t>
    <phoneticPr fontId="5" type="noConversion"/>
  </si>
  <si>
    <t>CS負載率   CS1: 92.5%     CS2: 91.6%     CS3: 7.7%      CS4: 8.6%      10:00     15:00</t>
    <phoneticPr fontId="5" type="noConversion"/>
  </si>
  <si>
    <r>
      <t>自動倉入庫電梯故障，三樓升降機馬達故障，check point 點已無法進倉，</t>
    </r>
    <r>
      <rPr>
        <b/>
        <sz val="12"/>
        <color rgb="FF0000CC"/>
        <rFont val="新細明體"/>
        <family val="1"/>
        <charset val="136"/>
      </rPr>
      <t>自動化續檢修完成。</t>
    </r>
    <phoneticPr fontId="5" type="noConversion"/>
  </si>
  <si>
    <t>11</t>
    <phoneticPr fontId="5" type="noConversion"/>
  </si>
  <si>
    <t>T03R sec10-14 早班已將紙管清掉，已移紗至sec15-18續了機作業，POY吃空後停機。</t>
    <phoneticPr fontId="5" type="noConversion"/>
  </si>
  <si>
    <r>
      <rPr>
        <b/>
        <sz val="12"/>
        <color rgb="FF0000CC"/>
        <rFont val="新細明體"/>
        <family val="1"/>
        <charset val="136"/>
      </rPr>
      <t>T03R(4sec 吃空)</t>
    </r>
    <r>
      <rPr>
        <b/>
        <sz val="12"/>
        <color theme="1"/>
        <rFont val="新細明體"/>
        <family val="1"/>
        <charset val="136"/>
      </rPr>
      <t>、</t>
    </r>
    <r>
      <rPr>
        <b/>
        <sz val="12"/>
        <color rgb="FF0000CC"/>
        <rFont val="新細明體"/>
        <family val="1"/>
        <charset val="136"/>
      </rPr>
      <t>T04L(3sec 吃空)</t>
    </r>
    <r>
      <rPr>
        <b/>
        <sz val="12"/>
        <color theme="1"/>
        <rFont val="新細明體"/>
        <family val="1"/>
        <charset val="136"/>
      </rPr>
      <t>、A16</t>
    </r>
    <phoneticPr fontId="5" type="noConversion"/>
  </si>
  <si>
    <t>F02、S01、J07、J09、A07、A08、A09、A10、A14、A17、A18、A20、A21、A23、A24、T03L、A19</t>
  </si>
  <si>
    <t>T03R(4sec 吃空)、T04L(3sec 吃空)、A16</t>
  </si>
  <si>
    <t>14:30-14:40</t>
    <phoneticPr fontId="5" type="noConversion"/>
  </si>
  <si>
    <t>CH10</t>
    <phoneticPr fontId="5" type="noConversion"/>
  </si>
  <si>
    <t>自動化人員 於C區ROBOT進行例行保養作業，已停機掛牌，作業正常，防護具配戴正確。</t>
    <phoneticPr fontId="5" type="noConversion"/>
  </si>
  <si>
    <t>A24B 有薄管DTY與未收的紙管</t>
    <phoneticPr fontId="5" type="noConversion"/>
  </si>
  <si>
    <t>早</t>
    <phoneticPr fontId="5" type="noConversion"/>
  </si>
  <si>
    <t>碰</t>
    <phoneticPr fontId="5" type="noConversion"/>
  </si>
  <si>
    <t>JERBY</t>
    <phoneticPr fontId="5" type="noConversion"/>
  </si>
  <si>
    <t>下紗電腦櫃有瓶飲料</t>
    <phoneticPr fontId="5" type="noConversion"/>
  </si>
  <si>
    <t>已移除</t>
    <phoneticPr fontId="5" type="noConversion"/>
  </si>
  <si>
    <t>洪春福</t>
    <phoneticPr fontId="5" type="noConversion"/>
  </si>
  <si>
    <t>16:40-16:50</t>
    <phoneticPr fontId="5" type="noConversion"/>
  </si>
  <si>
    <t>CH2</t>
    <phoneticPr fontId="5" type="noConversion"/>
  </si>
  <si>
    <t>TIDOY於大包作業區進行包裝作業，作業正常，有穿戴反光背帶。</t>
    <phoneticPr fontId="5" type="noConversion"/>
  </si>
  <si>
    <t>29.0</t>
    <phoneticPr fontId="5" type="noConversion"/>
  </si>
  <si>
    <t>78.1%</t>
    <phoneticPr fontId="5" type="noConversion"/>
  </si>
  <si>
    <t>17/15</t>
    <phoneticPr fontId="5" type="noConversion"/>
  </si>
  <si>
    <t>CS負載率   CS1: 47.6%     CS2: 57.6%     CS3: 7.6%      CS4:7.7%      19:00     21:00</t>
    <phoneticPr fontId="5" type="noConversion"/>
  </si>
  <si>
    <t>各班記錄3區的溫度:18:30     A區: 23.8      B區: 29.0      C區:30.1     冷凍水 設定：0/0/0</t>
    <phoneticPr fontId="5" type="noConversion"/>
  </si>
  <si>
    <t>各班記錄3區抽查機台油汙:B區: A22</t>
    <phoneticPr fontId="5" type="noConversion"/>
  </si>
  <si>
    <t>中班效率差機台(低於80%):J08、T02L</t>
    <phoneticPr fontId="5" type="noConversion"/>
  </si>
  <si>
    <t>中班抽檢派紗員紙箱隔板回收作業，作業正常，堆疊未超過2層。19:00</t>
    <phoneticPr fontId="5" type="noConversion"/>
  </si>
  <si>
    <t>F01: sec1-3 2F29A2-R；sec4-9 2F28C2-R; sec10 2FM4A2S</t>
    <phoneticPr fontId="5" type="noConversion"/>
  </si>
  <si>
    <t>7.1</t>
    <phoneticPr fontId="5" type="noConversion"/>
  </si>
  <si>
    <t>JP</t>
    <phoneticPr fontId="5" type="noConversion"/>
  </si>
  <si>
    <t>JONA</t>
    <phoneticPr fontId="5" type="noConversion"/>
  </si>
  <si>
    <t>傳統倉重跑狀況: 2板</t>
    <phoneticPr fontId="5" type="noConversion"/>
  </si>
  <si>
    <t>A15  已落</t>
    <phoneticPr fontId="5" type="noConversion"/>
  </si>
  <si>
    <r>
      <rPr>
        <b/>
        <sz val="16"/>
        <color rgb="FF0000CC"/>
        <rFont val="新細明體"/>
        <family val="1"/>
        <charset val="136"/>
      </rPr>
      <t>BRYAN</t>
    </r>
    <r>
      <rPr>
        <b/>
        <sz val="16"/>
        <rFont val="新細明體"/>
        <family val="1"/>
        <charset val="136"/>
      </rPr>
      <t xml:space="preserve">  15:20  </t>
    </r>
    <r>
      <rPr>
        <b/>
        <sz val="16"/>
        <color rgb="FF0000CC"/>
        <rFont val="新細明體"/>
        <family val="1"/>
        <charset val="136"/>
      </rPr>
      <t>BRYAN</t>
    </r>
    <r>
      <rPr>
        <b/>
        <sz val="16"/>
        <rFont val="新細明體"/>
        <family val="1"/>
        <charset val="136"/>
      </rPr>
      <t xml:space="preserve">  </t>
    </r>
    <r>
      <rPr>
        <b/>
        <sz val="16"/>
        <color rgb="FFFF0000"/>
        <rFont val="新細明體"/>
        <family val="1"/>
        <charset val="136"/>
      </rPr>
      <t xml:space="preserve">07:35 </t>
    </r>
    <r>
      <rPr>
        <b/>
        <sz val="16"/>
        <color rgb="FF0000CC"/>
        <rFont val="新細明體"/>
        <family val="1"/>
        <charset val="136"/>
      </rPr>
      <t>ANG</t>
    </r>
    <phoneticPr fontId="5" type="noConversion"/>
  </si>
  <si>
    <r>
      <rPr>
        <b/>
        <sz val="18"/>
        <color rgb="FF0000CC"/>
        <rFont val="新細明體"/>
        <family val="1"/>
        <charset val="136"/>
      </rPr>
      <t xml:space="preserve">ANG  </t>
    </r>
    <r>
      <rPr>
        <b/>
        <sz val="18"/>
        <rFont val="新細明體"/>
        <family val="1"/>
        <charset val="136"/>
      </rPr>
      <t>14:40</t>
    </r>
    <r>
      <rPr>
        <b/>
        <sz val="18"/>
        <color rgb="FF0000CC"/>
        <rFont val="新細明體"/>
        <family val="1"/>
        <charset val="136"/>
      </rPr>
      <t xml:space="preserve">  ANG </t>
    </r>
    <r>
      <rPr>
        <b/>
        <sz val="18"/>
        <color rgb="FFFF0000"/>
        <rFont val="新細明體"/>
        <family val="1"/>
        <charset val="136"/>
      </rPr>
      <t xml:space="preserve"> 07:26  </t>
    </r>
    <r>
      <rPr>
        <b/>
        <sz val="18"/>
        <color rgb="FF0000CC"/>
        <rFont val="新細明體"/>
        <family val="1"/>
        <charset val="136"/>
      </rPr>
      <t>GEGE</t>
    </r>
    <phoneticPr fontId="5" type="noConversion"/>
  </si>
  <si>
    <r>
      <rPr>
        <b/>
        <sz val="18"/>
        <color rgb="FF0000CC"/>
        <rFont val="新細明體"/>
        <family val="1"/>
        <charset val="136"/>
      </rPr>
      <t xml:space="preserve">EDISON </t>
    </r>
    <r>
      <rPr>
        <b/>
        <sz val="18"/>
        <rFont val="新細明體"/>
        <family val="1"/>
        <charset val="136"/>
      </rPr>
      <t xml:space="preserve">  14:21 </t>
    </r>
    <r>
      <rPr>
        <b/>
        <sz val="18"/>
        <color rgb="FF0000CC"/>
        <rFont val="新細明體"/>
        <family val="1"/>
        <charset val="136"/>
      </rPr>
      <t xml:space="preserve">   EDISON</t>
    </r>
    <phoneticPr fontId="5" type="noConversion"/>
  </si>
  <si>
    <r>
      <rPr>
        <b/>
        <sz val="18"/>
        <color rgb="FF0000CC"/>
        <rFont val="新細明體"/>
        <family val="1"/>
        <charset val="136"/>
      </rPr>
      <t>EDISON</t>
    </r>
    <r>
      <rPr>
        <b/>
        <sz val="18"/>
        <rFont val="新細明體"/>
        <family val="1"/>
        <charset val="136"/>
      </rPr>
      <t xml:space="preserve">   12:15  </t>
    </r>
    <r>
      <rPr>
        <b/>
        <sz val="18"/>
        <color rgb="FF0000CC"/>
        <rFont val="新細明體"/>
        <family val="1"/>
        <charset val="136"/>
      </rPr>
      <t xml:space="preserve">  EDISON</t>
    </r>
    <phoneticPr fontId="5" type="noConversion"/>
  </si>
  <si>
    <r>
      <rPr>
        <b/>
        <sz val="18"/>
        <color rgb="FF0000CC"/>
        <rFont val="新細明體"/>
        <family val="1"/>
        <charset val="136"/>
      </rPr>
      <t>ANG</t>
    </r>
    <r>
      <rPr>
        <b/>
        <sz val="18"/>
        <rFont val="新細明體"/>
        <family val="1"/>
        <charset val="136"/>
      </rPr>
      <t xml:space="preserve">  14:40    </t>
    </r>
    <r>
      <rPr>
        <b/>
        <sz val="18"/>
        <color rgb="FF0000CC"/>
        <rFont val="新細明體"/>
        <family val="1"/>
        <charset val="136"/>
      </rPr>
      <t>ANG</t>
    </r>
    <phoneticPr fontId="5" type="noConversion"/>
  </si>
  <si>
    <r>
      <rPr>
        <b/>
        <sz val="18"/>
        <color rgb="FF0000CC"/>
        <rFont val="新細明體"/>
        <family val="1"/>
        <charset val="136"/>
      </rPr>
      <t>GEGE</t>
    </r>
    <r>
      <rPr>
        <b/>
        <sz val="18"/>
        <rFont val="新細明體"/>
        <family val="1"/>
        <charset val="136"/>
      </rPr>
      <t xml:space="preserve">  14:20  </t>
    </r>
    <r>
      <rPr>
        <b/>
        <sz val="18"/>
        <color rgb="FF0000CC"/>
        <rFont val="新細明體"/>
        <family val="1"/>
        <charset val="136"/>
      </rPr>
      <t xml:space="preserve">  GEGE</t>
    </r>
    <phoneticPr fontId="5" type="noConversion"/>
  </si>
  <si>
    <r>
      <t xml:space="preserve">08:30 </t>
    </r>
    <r>
      <rPr>
        <b/>
        <sz val="18"/>
        <color rgb="FF0000CC"/>
        <rFont val="新細明體"/>
        <family val="1"/>
        <charset val="136"/>
      </rPr>
      <t xml:space="preserve">   ANG</t>
    </r>
    <phoneticPr fontId="5" type="noConversion"/>
  </si>
  <si>
    <r>
      <t xml:space="preserve">08:30  </t>
    </r>
    <r>
      <rPr>
        <b/>
        <sz val="18"/>
        <color rgb="FF0000CC"/>
        <rFont val="新細明體"/>
        <family val="1"/>
        <charset val="136"/>
      </rPr>
      <t xml:space="preserve"> GEGE</t>
    </r>
    <phoneticPr fontId="5" type="noConversion"/>
  </si>
  <si>
    <r>
      <t xml:space="preserve">11:00 </t>
    </r>
    <r>
      <rPr>
        <b/>
        <sz val="18"/>
        <color rgb="FF0000CC"/>
        <rFont val="新細明體"/>
        <family val="1"/>
        <charset val="136"/>
      </rPr>
      <t xml:space="preserve">   GEGE</t>
    </r>
    <phoneticPr fontId="5" type="noConversion"/>
  </si>
  <si>
    <r>
      <t xml:space="preserve">TRAY   </t>
    </r>
    <r>
      <rPr>
        <b/>
        <sz val="18"/>
        <color rgb="FF0000CC"/>
        <rFont val="新細明體"/>
        <family val="1"/>
        <charset val="136"/>
      </rPr>
      <t>GEGE</t>
    </r>
    <phoneticPr fontId="5" type="noConversion"/>
  </si>
  <si>
    <r>
      <t xml:space="preserve">12:00   </t>
    </r>
    <r>
      <rPr>
        <b/>
        <sz val="18"/>
        <color rgb="FF0000CC"/>
        <rFont val="新細明體"/>
        <family val="1"/>
        <charset val="136"/>
      </rPr>
      <t>ANG</t>
    </r>
    <phoneticPr fontId="5" type="noConversion"/>
  </si>
  <si>
    <r>
      <t>08:35</t>
    </r>
    <r>
      <rPr>
        <b/>
        <sz val="18"/>
        <color rgb="FF0000CC"/>
        <rFont val="新細明體"/>
        <family val="1"/>
        <charset val="136"/>
      </rPr>
      <t xml:space="preserve">  EDISON </t>
    </r>
    <r>
      <rPr>
        <b/>
        <sz val="18"/>
        <rFont val="新細明體"/>
        <family val="1"/>
        <charset val="136"/>
      </rPr>
      <t xml:space="preserve">  13:10 </t>
    </r>
    <r>
      <rPr>
        <b/>
        <sz val="18"/>
        <color rgb="FF0000CC"/>
        <rFont val="新細明體"/>
        <family val="1"/>
        <charset val="136"/>
      </rPr>
      <t xml:space="preserve"> EDISON</t>
    </r>
    <phoneticPr fontId="5" type="noConversion"/>
  </si>
  <si>
    <r>
      <t xml:space="preserve">11:40   </t>
    </r>
    <r>
      <rPr>
        <b/>
        <sz val="18"/>
        <color rgb="FF0000CC"/>
        <rFont val="新細明體"/>
        <family val="1"/>
        <charset val="136"/>
      </rPr>
      <t>NASH</t>
    </r>
    <phoneticPr fontId="5" type="noConversion"/>
  </si>
  <si>
    <t>T06</t>
    <phoneticPr fontId="5" type="noConversion"/>
  </si>
  <si>
    <t>BERT   16:30-18:00 支援45根</t>
    <phoneticPr fontId="5" type="noConversion"/>
  </si>
  <si>
    <t>T03R</t>
    <phoneticPr fontId="5" type="noConversion"/>
  </si>
  <si>
    <t>BERT   20;00-21:30 支援37根</t>
    <phoneticPr fontId="5" type="noConversion"/>
  </si>
  <si>
    <t>T04L</t>
    <phoneticPr fontId="5" type="noConversion"/>
  </si>
  <si>
    <t>BERT   22:40-23:20 支援12根</t>
    <phoneticPr fontId="5" type="noConversion"/>
  </si>
  <si>
    <t>中</t>
    <phoneticPr fontId="5" type="noConversion"/>
  </si>
  <si>
    <t>S1停機sec4 AIR JET未打開</t>
    <phoneticPr fontId="5" type="noConversion"/>
  </si>
  <si>
    <t>G</t>
    <phoneticPr fontId="5" type="noConversion"/>
  </si>
  <si>
    <t>已打開</t>
    <phoneticPr fontId="5" type="noConversion"/>
  </si>
  <si>
    <t>27.9</t>
    <phoneticPr fontId="5" type="noConversion"/>
  </si>
  <si>
    <t>74.2%</t>
    <phoneticPr fontId="5" type="noConversion"/>
  </si>
  <si>
    <t xml:space="preserve">夜班抽檢派紗員紙箱隔板回收作業，作業正常，堆疊未超過2層。03:00 </t>
  </si>
  <si>
    <t>夜班效率差機台(低於80%):J08</t>
  </si>
  <si>
    <t>夜班效率差機台(低於80%):J08</t>
    <phoneticPr fontId="5" type="noConversion"/>
  </si>
  <si>
    <t>F02、S01、J07、J09、A07、A08、A09、A10、A14、A17、A18、A20、A21、A23、A24、T03L、A19</t>
    <phoneticPr fontId="5" type="noConversion"/>
  </si>
  <si>
    <t>斷絲超過4根機台:T02、T06</t>
  </si>
  <si>
    <t>斷絲超過4根機台:T02、T06</t>
    <phoneticPr fontId="5" type="noConversion"/>
  </si>
  <si>
    <t>各班記錄3區抽查機台油汙:C區: A12</t>
    <phoneticPr fontId="5" type="noConversion"/>
  </si>
  <si>
    <t>各班記錄3區的溫度: 02:00     A區: 25.2      B區: 27.9     C區: 29.3     冷凍水 設定：0/0/0</t>
    <phoneticPr fontId="5" type="noConversion"/>
  </si>
  <si>
    <t>04;50-05:00</t>
    <phoneticPr fontId="5" type="noConversion"/>
  </si>
  <si>
    <t>王派庭於堆高機作業區進行移運作業，防護具配戴正確，作業正常。</t>
    <phoneticPr fontId="5" type="noConversion"/>
  </si>
  <si>
    <r>
      <t>F01: sec1-3 2F29A2-R；sec4-9 2F28C2-R</t>
    </r>
    <r>
      <rPr>
        <b/>
        <sz val="18"/>
        <color rgb="FF0000CC"/>
        <rFont val="新細明體"/>
        <family val="1"/>
        <charset val="136"/>
      </rPr>
      <t>; sec10 2FM4A2S</t>
    </r>
    <phoneticPr fontId="5" type="noConversion"/>
  </si>
  <si>
    <t>CS負載率   CS1: 47.6%     CS2: 57.2%     CS3: 38.1%      CS4: 40.1%      01:00     05:00</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</si>
</sst>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176" formatCode="0.0_ ;[Red]\-0.0\ "/>
    <numFmt numFmtId="177" formatCode="[$-404]gge&quot;年&quot;m&quot;月&quot;d&quot;日&quot;;@"/>
    <numFmt numFmtId="178" formatCode="&quot;FP&quot;@"/>
    <numFmt numFmtId="179" formatCode="\ @\ &quot;℃&quot;"/>
    <numFmt numFmtId="180" formatCode="m&quot;月&quot;d&quot;日&quot;;@"/>
    <numFmt numFmtId="181" formatCode="&quot;5F&quot;@"/>
    <numFmt numFmtId="182" formatCode="[$-404]e&quot;年&quot;m&quot;月&quot;d&quot;日&quot;;@"/>
    <numFmt numFmtId="183" formatCode="m&quot;月&quot;d&quot;日&quot;"/>
    <numFmt numFmtId="184" formatCode="0.00_ "/>
    <numFmt numFmtId="185" formatCode="&quot;×&quot;@"/>
    <numFmt numFmtId="186" formatCode="h:mm;@"/>
    <numFmt numFmtId="187" formatCode="0.00_);[Red]\(0.00\)"/>
    <numFmt numFmtId="188" formatCode="0.0_ "/>
    <numFmt numFmtId="189" formatCode="0_);[Red]\(0\)"/>
    <numFmt numFmtId="190" formatCode="0_ "/>
    <numFmt numFmtId="191" formatCode="m/d"/>
    <numFmt numFmtId="192" formatCode="[$-404]gge&quot;年&quot;m&quot;月&quot;;@"/>
    <numFmt numFmtId="193" formatCode="0.0%"/>
  </numFmts>
  <fonts count="137">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theme="1"/>
      <name val="新細明體"/>
      <family val="1"/>
      <charset val="136"/>
    </font>
    <font>
      <sz val="12"/>
      <color theme="1"/>
      <name val="新細明體"/>
      <family val="1"/>
      <charset val="136"/>
      <scheme val="minor"/>
    </font>
    <font>
      <sz val="11"/>
      <color theme="1"/>
      <name val="新細明體"/>
      <family val="1"/>
      <charset val="136"/>
      <scheme val="minor"/>
    </font>
    <font>
      <sz val="16"/>
      <name val="微軟正黑體"/>
      <family val="2"/>
      <charset val="136"/>
    </font>
    <font>
      <sz val="16"/>
      <color indexed="9"/>
      <name val="微軟正黑體"/>
      <family val="2"/>
      <charset val="136"/>
    </font>
    <font>
      <sz val="12"/>
      <name val="微軟正黑體"/>
      <family val="2"/>
      <charset val="136"/>
    </font>
    <font>
      <b/>
      <sz val="18"/>
      <name val="Arial"/>
      <family val="2"/>
    </font>
    <font>
      <b/>
      <sz val="18"/>
      <color indexed="56"/>
      <name val="Arial"/>
      <family val="2"/>
    </font>
    <font>
      <b/>
      <sz val="18"/>
      <color indexed="56"/>
      <name val="標楷體"/>
      <family val="4"/>
      <charset val="136"/>
    </font>
    <font>
      <b/>
      <sz val="18"/>
      <color indexed="20"/>
      <name val="Arial"/>
      <family val="2"/>
    </font>
    <font>
      <b/>
      <sz val="18"/>
      <color indexed="20"/>
      <name val="標楷體"/>
      <family val="4"/>
      <charset val="136"/>
    </font>
    <font>
      <b/>
      <sz val="18"/>
      <name val="標楷體"/>
      <family val="4"/>
      <charset val="136"/>
    </font>
    <font>
      <b/>
      <sz val="12"/>
      <name val="微軟正黑體"/>
      <family val="2"/>
      <charset val="136"/>
    </font>
    <font>
      <b/>
      <sz val="12"/>
      <name val="Arial"/>
      <family val="2"/>
    </font>
    <font>
      <b/>
      <sz val="12"/>
      <name val="新細明體"/>
      <family val="1"/>
      <charset val="136"/>
    </font>
    <font>
      <b/>
      <sz val="12"/>
      <color indexed="18"/>
      <name val="微軟正黑體"/>
      <family val="2"/>
      <charset val="136"/>
    </font>
    <font>
      <b/>
      <sz val="12"/>
      <color theme="1"/>
      <name val="新細明體"/>
      <family val="1"/>
      <charset val="136"/>
    </font>
    <font>
      <sz val="12"/>
      <color indexed="10"/>
      <name val="微軟正黑體"/>
      <family val="2"/>
      <charset val="136"/>
    </font>
    <font>
      <b/>
      <sz val="12"/>
      <color rgb="FFFF0000"/>
      <name val="新細明體"/>
      <family val="1"/>
      <charset val="136"/>
    </font>
    <font>
      <b/>
      <sz val="12"/>
      <color rgb="FF0000FF"/>
      <name val="新細明體"/>
      <family val="1"/>
      <charset val="136"/>
    </font>
    <font>
      <b/>
      <sz val="12"/>
      <color indexed="10"/>
      <name val="新細明體"/>
      <family val="1"/>
      <charset val="136"/>
    </font>
    <font>
      <b/>
      <sz val="12"/>
      <color rgb="FF0000CC"/>
      <name val="新細明體"/>
      <family val="1"/>
      <charset val="136"/>
    </font>
    <font>
      <b/>
      <sz val="12"/>
      <color indexed="12"/>
      <name val="微軟正黑體"/>
      <family val="2"/>
      <charset val="136"/>
    </font>
    <font>
      <b/>
      <sz val="12"/>
      <color indexed="12"/>
      <name val="Arial"/>
      <family val="2"/>
    </font>
    <font>
      <b/>
      <sz val="12"/>
      <color indexed="12"/>
      <name val="新細明體"/>
      <family val="1"/>
      <charset val="136"/>
    </font>
    <font>
      <b/>
      <sz val="12"/>
      <color indexed="36"/>
      <name val="微軟正黑體"/>
      <family val="2"/>
      <charset val="136"/>
    </font>
    <font>
      <b/>
      <sz val="12"/>
      <color indexed="8"/>
      <name val="新細明體"/>
      <family val="1"/>
      <charset val="136"/>
    </font>
    <font>
      <b/>
      <sz val="12"/>
      <name val="標楷體"/>
      <family val="4"/>
      <charset val="136"/>
    </font>
    <font>
      <b/>
      <sz val="16"/>
      <color indexed="9"/>
      <name val="標楷體"/>
      <family val="4"/>
      <charset val="136"/>
    </font>
    <font>
      <b/>
      <sz val="16"/>
      <name val="標楷體"/>
      <family val="4"/>
      <charset val="136"/>
    </font>
    <font>
      <sz val="14"/>
      <name val="標楷體"/>
      <family val="4"/>
      <charset val="136"/>
    </font>
    <font>
      <sz val="12"/>
      <name val="標楷體"/>
      <family val="4"/>
      <charset val="136"/>
    </font>
    <font>
      <b/>
      <sz val="20"/>
      <name val="新細明體"/>
      <family val="1"/>
      <charset val="136"/>
    </font>
    <font>
      <sz val="20"/>
      <name val="新細明體"/>
      <family val="1"/>
      <charset val="136"/>
    </font>
    <font>
      <b/>
      <sz val="20"/>
      <name val="微軟正黑體"/>
      <family val="2"/>
      <charset val="136"/>
    </font>
    <font>
      <b/>
      <sz val="18"/>
      <name val="新細明體"/>
      <family val="1"/>
      <charset val="136"/>
    </font>
    <font>
      <sz val="18"/>
      <name val="新細明體"/>
      <family val="1"/>
      <charset val="136"/>
    </font>
    <font>
      <b/>
      <sz val="18"/>
      <name val="微軟正黑體"/>
      <family val="2"/>
      <charset val="136"/>
    </font>
    <font>
      <b/>
      <sz val="18"/>
      <color rgb="FF0000FF"/>
      <name val="微軟正黑體"/>
      <family val="2"/>
      <charset val="136"/>
    </font>
    <font>
      <b/>
      <sz val="24"/>
      <name val="標楷體"/>
      <family val="4"/>
      <charset val="136"/>
    </font>
    <font>
      <b/>
      <sz val="24"/>
      <name val="微軟正黑體"/>
      <family val="2"/>
      <charset val="136"/>
    </font>
    <font>
      <sz val="24"/>
      <name val="新細明體"/>
      <family val="1"/>
      <charset val="136"/>
    </font>
    <font>
      <sz val="12"/>
      <name val="Arial Narrow"/>
      <family val="2"/>
    </font>
    <font>
      <sz val="10"/>
      <name val="標楷體"/>
      <family val="4"/>
      <charset val="136"/>
    </font>
    <font>
      <sz val="9"/>
      <name val="細明體"/>
      <family val="3"/>
      <charset val="136"/>
    </font>
    <font>
      <sz val="12"/>
      <name val="細明體"/>
      <family val="3"/>
      <charset val="136"/>
    </font>
    <font>
      <b/>
      <sz val="16"/>
      <name val="新細明體"/>
      <family val="1"/>
      <charset val="136"/>
    </font>
    <font>
      <sz val="16"/>
      <name val="新細明體"/>
      <family val="1"/>
      <charset val="136"/>
    </font>
    <font>
      <sz val="12"/>
      <color rgb="FF002060"/>
      <name val="微軟正黑體"/>
      <family val="2"/>
      <charset val="136"/>
    </font>
    <font>
      <sz val="22"/>
      <color rgb="FF000000"/>
      <name val="微軟正黑體"/>
      <family val="2"/>
      <charset val="136"/>
    </font>
    <font>
      <b/>
      <sz val="12"/>
      <color theme="1"/>
      <name val="微軟正黑體"/>
      <family val="2"/>
      <charset val="136"/>
    </font>
    <font>
      <b/>
      <sz val="12"/>
      <color rgb="FF000000"/>
      <name val="微軟正黑體"/>
      <family val="2"/>
      <charset val="136"/>
    </font>
    <font>
      <sz val="14"/>
      <color theme="1"/>
      <name val="微軟正黑體"/>
      <family val="2"/>
      <charset val="136"/>
    </font>
    <font>
      <sz val="11"/>
      <name val="新細明體"/>
      <family val="1"/>
      <charset val="136"/>
    </font>
    <font>
      <sz val="12"/>
      <color theme="1"/>
      <name val="微軟正黑體"/>
      <family val="2"/>
      <charset val="136"/>
    </font>
    <font>
      <sz val="12"/>
      <color indexed="8"/>
      <name val="微軟正黑體"/>
      <family val="2"/>
      <charset val="136"/>
    </font>
    <font>
      <sz val="14"/>
      <color indexed="8"/>
      <name val="微軟正黑體"/>
      <family val="2"/>
      <charset val="136"/>
    </font>
    <font>
      <b/>
      <sz val="14"/>
      <color indexed="8"/>
      <name val="微軟正黑體"/>
      <family val="2"/>
      <charset val="136"/>
    </font>
    <font>
      <b/>
      <sz val="12"/>
      <color indexed="17"/>
      <name val="微軟正黑體"/>
      <family val="2"/>
      <charset val="136"/>
    </font>
    <font>
      <b/>
      <sz val="12"/>
      <color indexed="20"/>
      <name val="微軟正黑體"/>
      <family val="2"/>
      <charset val="136"/>
    </font>
    <font>
      <sz val="12"/>
      <color indexed="59"/>
      <name val="微軟正黑體"/>
      <family val="2"/>
      <charset val="136"/>
    </font>
    <font>
      <b/>
      <sz val="12"/>
      <color indexed="8"/>
      <name val="微軟正黑體"/>
      <family val="2"/>
      <charset val="136"/>
    </font>
    <font>
      <sz val="12"/>
      <color indexed="8"/>
      <name val="新細明體"/>
      <family val="1"/>
      <charset val="136"/>
    </font>
    <font>
      <sz val="12"/>
      <color indexed="10"/>
      <name val="新細明體"/>
      <family val="1"/>
      <charset val="136"/>
    </font>
    <font>
      <sz val="12"/>
      <color indexed="10"/>
      <name val="Calibri"/>
      <family val="2"/>
    </font>
    <font>
      <sz val="12"/>
      <name val="Calibri"/>
      <family val="2"/>
    </font>
    <font>
      <b/>
      <sz val="24"/>
      <color indexed="18"/>
      <name val="微軟正黑體"/>
      <family val="2"/>
      <charset val="136"/>
    </font>
    <font>
      <b/>
      <sz val="24"/>
      <name val="新細明體"/>
      <family val="1"/>
      <charset val="136"/>
    </font>
    <font>
      <b/>
      <sz val="24"/>
      <color rgb="FF0000CC"/>
      <name val="微軟正黑體"/>
      <family val="2"/>
      <charset val="136"/>
    </font>
    <font>
      <sz val="7"/>
      <name val="微軟正黑體"/>
      <family val="1"/>
      <charset val="136"/>
    </font>
    <font>
      <sz val="16"/>
      <color indexed="9"/>
      <name val="微軟正黑體"/>
      <family val="1"/>
      <charset val="136"/>
    </font>
    <font>
      <sz val="12"/>
      <name val="微軟正黑體"/>
      <family val="1"/>
      <charset val="136"/>
    </font>
    <font>
      <sz val="14"/>
      <color indexed="10"/>
      <name val="微軟正黑體"/>
      <family val="1"/>
      <charset val="136"/>
    </font>
    <font>
      <sz val="12"/>
      <color indexed="60"/>
      <name val="微軟正黑體"/>
      <family val="1"/>
      <charset val="136"/>
    </font>
    <font>
      <b/>
      <sz val="12"/>
      <name val="微軟正黑體"/>
      <family val="1"/>
      <charset val="136"/>
    </font>
    <font>
      <sz val="12"/>
      <color indexed="10"/>
      <name val="微軟正黑體"/>
      <family val="1"/>
      <charset val="136"/>
    </font>
    <font>
      <b/>
      <sz val="12"/>
      <color indexed="60"/>
      <name val="微軟正黑體"/>
      <family val="1"/>
      <charset val="136"/>
    </font>
    <font>
      <sz val="11"/>
      <name val="微軟正黑體"/>
      <family val="1"/>
      <charset val="136"/>
    </font>
    <font>
      <sz val="12"/>
      <color theme="0"/>
      <name val="微軟正黑體"/>
      <family val="2"/>
      <charset val="136"/>
    </font>
    <font>
      <sz val="12"/>
      <color theme="0"/>
      <name val="新細明體"/>
      <family val="1"/>
      <charset val="136"/>
    </font>
    <font>
      <b/>
      <sz val="10"/>
      <name val="微軟正黑體"/>
      <family val="2"/>
      <charset val="136"/>
    </font>
    <font>
      <b/>
      <sz val="14"/>
      <name val="新細明體"/>
      <family val="1"/>
      <charset val="136"/>
    </font>
    <font>
      <b/>
      <sz val="18"/>
      <color rgb="FFFF0000"/>
      <name val="新細明體"/>
      <family val="1"/>
      <charset val="136"/>
    </font>
    <font>
      <b/>
      <sz val="18"/>
      <color rgb="FF0000CC"/>
      <name val="新細明體"/>
      <family val="1"/>
      <charset val="136"/>
    </font>
    <font>
      <b/>
      <sz val="10"/>
      <color rgb="FFFF0000"/>
      <name val="新細明體"/>
      <family val="1"/>
      <charset val="136"/>
    </font>
    <font>
      <b/>
      <sz val="18"/>
      <color theme="1"/>
      <name val="新細明體"/>
      <family val="1"/>
      <charset val="136"/>
    </font>
    <font>
      <sz val="16"/>
      <name val="微軟正黑體"/>
      <family val="1"/>
      <charset val="136"/>
    </font>
    <font>
      <b/>
      <sz val="20"/>
      <color rgb="FFFF0000"/>
      <name val="新細明體"/>
      <family val="1"/>
      <charset val="136"/>
    </font>
    <font>
      <b/>
      <sz val="14"/>
      <name val="微軟正黑體"/>
      <family val="2"/>
      <charset val="136"/>
    </font>
    <font>
      <b/>
      <sz val="16"/>
      <color rgb="FF0000CC"/>
      <name val="微軟正黑體"/>
      <family val="2"/>
      <charset val="136"/>
    </font>
    <font>
      <b/>
      <sz val="12"/>
      <color rgb="FFFFFF00"/>
      <name val="微軟正黑體"/>
      <family val="2"/>
      <charset val="136"/>
    </font>
    <font>
      <b/>
      <sz val="18"/>
      <color rgb="FF006600"/>
      <name val="新細明體"/>
      <family val="1"/>
      <charset val="136"/>
    </font>
    <font>
      <b/>
      <sz val="16"/>
      <color rgb="FF0000CC"/>
      <name val="新細明體"/>
      <family val="1"/>
      <charset val="136"/>
    </font>
    <font>
      <b/>
      <sz val="12"/>
      <color theme="3" tint="-0.249977111117893"/>
      <name val="新細明體"/>
      <family val="1"/>
      <charset val="136"/>
    </font>
    <font>
      <sz val="12"/>
      <color rgb="FF006100"/>
      <name val="新細明體"/>
      <family val="2"/>
      <charset val="136"/>
      <scheme val="minor"/>
    </font>
    <font>
      <b/>
      <sz val="12"/>
      <color rgb="FF006100"/>
      <name val="新細明體"/>
      <family val="1"/>
      <charset val="136"/>
      <scheme val="minor"/>
    </font>
    <font>
      <b/>
      <sz val="12"/>
      <color theme="1"/>
      <name val="Arial"/>
      <family val="2"/>
    </font>
    <font>
      <sz val="12"/>
      <color rgb="FFFF0000"/>
      <name val="微軟正黑體"/>
      <family val="2"/>
      <charset val="136"/>
    </font>
    <font>
      <b/>
      <sz val="16"/>
      <color theme="1"/>
      <name val="Microsoft JhengHei Light"/>
      <family val="2"/>
      <charset val="136"/>
    </font>
    <font>
      <sz val="9"/>
      <name val="新細明體"/>
      <family val="2"/>
      <charset val="136"/>
      <scheme val="minor"/>
    </font>
    <font>
      <b/>
      <sz val="12"/>
      <color theme="1"/>
      <name val="Microsoft JhengHei Light"/>
      <family val="2"/>
      <charset val="136"/>
    </font>
    <font>
      <b/>
      <sz val="12"/>
      <color rgb="FF000000"/>
      <name val="Arial"/>
      <family val="2"/>
    </font>
    <font>
      <b/>
      <sz val="12"/>
      <color rgb="FF000000"/>
      <name val="Arial"/>
      <family val="2"/>
      <charset val="136"/>
    </font>
    <font>
      <b/>
      <sz val="48"/>
      <color theme="1"/>
      <name val="標楷體"/>
      <family val="4"/>
      <charset val="136"/>
    </font>
    <font>
      <sz val="12"/>
      <color theme="1"/>
      <name val="標楷體"/>
      <family val="4"/>
      <charset val="136"/>
    </font>
    <font>
      <sz val="28"/>
      <color theme="1"/>
      <name val="Times New Roman"/>
      <family val="1"/>
    </font>
    <font>
      <b/>
      <sz val="36"/>
      <color theme="1"/>
      <name val="標楷體"/>
      <family val="4"/>
      <charset val="136"/>
    </font>
    <font>
      <sz val="36"/>
      <color theme="1"/>
      <name val="Times New Roman"/>
      <family val="1"/>
    </font>
    <font>
      <sz val="22"/>
      <color theme="1"/>
      <name val="標楷體"/>
      <family val="4"/>
      <charset val="136"/>
    </font>
    <font>
      <b/>
      <sz val="22"/>
      <color theme="1"/>
      <name val="標楷體"/>
      <family val="4"/>
      <charset val="136"/>
    </font>
    <font>
      <sz val="26"/>
      <color theme="1"/>
      <name val="標楷體"/>
      <family val="4"/>
      <charset val="136"/>
    </font>
    <font>
      <sz val="18"/>
      <color theme="1"/>
      <name val="微軟正黑體"/>
      <family val="2"/>
      <charset val="136"/>
    </font>
    <font>
      <b/>
      <sz val="26"/>
      <color theme="1"/>
      <name val="標楷體"/>
      <family val="4"/>
      <charset val="136"/>
    </font>
    <font>
      <sz val="28"/>
      <color theme="1"/>
      <name val="標楷體"/>
      <family val="4"/>
      <charset val="136"/>
    </font>
    <font>
      <sz val="18"/>
      <color theme="1"/>
      <name val="標楷體"/>
      <family val="4"/>
      <charset val="136"/>
    </font>
    <font>
      <b/>
      <sz val="24"/>
      <color theme="1"/>
      <name val="標楷體"/>
      <family val="4"/>
      <charset val="136"/>
    </font>
    <font>
      <sz val="26"/>
      <color theme="1"/>
      <name val="微軟正黑體"/>
      <family val="2"/>
      <charset val="136"/>
    </font>
    <font>
      <sz val="24"/>
      <color theme="1"/>
      <name val="標楷體"/>
      <family val="4"/>
      <charset val="136"/>
    </font>
    <font>
      <sz val="22"/>
      <color theme="1"/>
      <name val="微軟正黑體"/>
      <family val="2"/>
      <charset val="136"/>
    </font>
    <font>
      <sz val="24"/>
      <color theme="1"/>
      <name val="微軟正黑體"/>
      <family val="2"/>
      <charset val="136"/>
    </font>
    <font>
      <sz val="27"/>
      <color theme="1"/>
      <name val="標楷體"/>
      <family val="4"/>
      <charset val="136"/>
    </font>
    <font>
      <b/>
      <sz val="27"/>
      <color theme="1"/>
      <name val="標楷體"/>
      <family val="4"/>
      <charset val="136"/>
    </font>
    <font>
      <sz val="20"/>
      <color theme="1"/>
      <name val="標楷體"/>
      <family val="4"/>
      <charset val="136"/>
    </font>
    <font>
      <sz val="24"/>
      <name val="標楷體"/>
      <family val="4"/>
      <charset val="136"/>
    </font>
    <font>
      <sz val="14"/>
      <name val="新細明體"/>
      <family val="1"/>
      <charset val="136"/>
    </font>
    <font>
      <b/>
      <sz val="18"/>
      <color rgb="FF0000FF"/>
      <name val="新細明體"/>
      <family val="1"/>
      <charset val="136"/>
    </font>
    <font>
      <b/>
      <sz val="16"/>
      <color rgb="FFFF0000"/>
      <name val="新細明體"/>
      <family val="1"/>
      <charset val="136"/>
    </font>
    <font>
      <b/>
      <sz val="11"/>
      <color rgb="FFFF0000"/>
      <name val="新細明體"/>
      <family val="1"/>
      <charset val="136"/>
    </font>
    <font>
      <b/>
      <sz val="12"/>
      <color rgb="FF0000CC"/>
      <name val="微軟正黑體"/>
      <family val="2"/>
      <charset val="136"/>
    </font>
    <font>
      <b/>
      <sz val="12"/>
      <color rgb="FF0000CC"/>
      <name val="Arial"/>
      <family val="2"/>
    </font>
    <font>
      <b/>
      <sz val="16"/>
      <color theme="1"/>
      <name val="新細明體"/>
      <family val="1"/>
      <charset val="136"/>
    </font>
  </fonts>
  <fills count="3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30"/>
        <bgColor indexed="64"/>
      </patternFill>
    </fill>
    <fill>
      <patternFill patternType="solid">
        <fgColor indexed="27"/>
        <bgColor indexed="64"/>
      </patternFill>
    </fill>
    <fill>
      <patternFill patternType="solid">
        <fgColor indexed="42"/>
        <bgColor indexed="64"/>
      </patternFill>
    </fill>
    <fill>
      <patternFill patternType="solid">
        <fgColor indexed="41"/>
        <bgColor indexed="64"/>
      </patternFill>
    </fill>
    <fill>
      <patternFill patternType="solid">
        <fgColor rgb="FFCCFFCC"/>
        <bgColor indexed="64"/>
      </patternFill>
    </fill>
    <fill>
      <patternFill patternType="solid">
        <fgColor indexed="44"/>
        <bgColor indexed="64"/>
      </patternFill>
    </fill>
    <fill>
      <patternFill patternType="solid">
        <fgColor indexed="47"/>
        <bgColor indexed="64"/>
      </patternFill>
    </fill>
    <fill>
      <patternFill patternType="solid">
        <fgColor indexed="29"/>
        <bgColor indexed="64"/>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50"/>
        <bgColor indexed="64"/>
      </patternFill>
    </fill>
    <fill>
      <patternFill patternType="solid">
        <fgColor indexed="12"/>
        <bgColor indexed="64"/>
      </patternFill>
    </fill>
    <fill>
      <patternFill patternType="solid">
        <fgColor indexed="4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CCFF"/>
        <bgColor indexed="64"/>
      </patternFill>
    </fill>
    <fill>
      <patternFill patternType="solid">
        <fgColor theme="0" tint="-0.24994659260841701"/>
        <bgColor indexed="64"/>
      </patternFill>
    </fill>
    <fill>
      <patternFill patternType="solid">
        <fgColor indexed="31"/>
        <bgColor indexed="64"/>
      </patternFill>
    </fill>
    <fill>
      <patternFill patternType="solid">
        <fgColor indexed="13"/>
        <bgColor indexed="64"/>
      </patternFill>
    </fill>
    <fill>
      <patternFill patternType="solid">
        <fgColor rgb="FF92D050"/>
        <bgColor indexed="64"/>
      </patternFill>
    </fill>
    <fill>
      <patternFill patternType="solid">
        <fgColor rgb="FF0000CC"/>
        <bgColor indexed="64"/>
      </patternFill>
    </fill>
    <fill>
      <patternFill patternType="solid">
        <fgColor theme="8"/>
        <bgColor indexed="64"/>
      </patternFill>
    </fill>
    <fill>
      <patternFill patternType="solid">
        <fgColor rgb="FFCCFFFF"/>
        <bgColor indexed="64"/>
      </patternFill>
    </fill>
    <fill>
      <patternFill patternType="solid">
        <fgColor rgb="FFFFFFCC"/>
        <bgColor indexed="64"/>
      </patternFill>
    </fill>
    <fill>
      <patternFill patternType="solid">
        <fgColor rgb="FF00B0F0"/>
        <bgColor indexed="64"/>
      </patternFill>
    </fill>
    <fill>
      <patternFill patternType="solid">
        <fgColor theme="8" tint="0.39997558519241921"/>
        <bgColor indexed="64"/>
      </patternFill>
    </fill>
    <fill>
      <patternFill patternType="solid">
        <fgColor rgb="FFFF9999"/>
        <bgColor indexed="64"/>
      </patternFill>
    </fill>
    <fill>
      <patternFill patternType="solid">
        <fgColor rgb="FFC6EFCE"/>
      </patternFill>
    </fill>
    <fill>
      <patternFill patternType="solid">
        <fgColor rgb="FFCCCCFF"/>
        <bgColor indexed="64"/>
      </patternFill>
    </fill>
    <fill>
      <patternFill patternType="solid">
        <fgColor theme="9" tint="0.59999389629810485"/>
        <bgColor indexed="64"/>
      </patternFill>
    </fill>
    <fill>
      <patternFill patternType="solid">
        <fgColor theme="0" tint="-0.499984740745262"/>
        <bgColor indexed="64"/>
      </patternFill>
    </fill>
  </fills>
  <borders count="207">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30"/>
      </left>
      <right/>
      <top style="thick">
        <color indexed="30"/>
      </top>
      <bottom style="thick">
        <color indexed="30"/>
      </bottom>
      <diagonal/>
    </border>
    <border>
      <left/>
      <right/>
      <top style="thick">
        <color indexed="30"/>
      </top>
      <bottom style="thick">
        <color indexed="30"/>
      </bottom>
      <diagonal/>
    </border>
    <border>
      <left/>
      <right style="thick">
        <color indexed="30"/>
      </right>
      <top style="thick">
        <color indexed="30"/>
      </top>
      <bottom style="thick">
        <color indexed="30"/>
      </bottom>
      <diagonal/>
    </border>
    <border>
      <left style="thick">
        <color indexed="30"/>
      </left>
      <right/>
      <top style="thick">
        <color indexed="53"/>
      </top>
      <bottom style="thick">
        <color indexed="53"/>
      </bottom>
      <diagonal/>
    </border>
    <border>
      <left/>
      <right/>
      <top style="thick">
        <color indexed="53"/>
      </top>
      <bottom style="thick">
        <color indexed="53"/>
      </bottom>
      <diagonal/>
    </border>
    <border>
      <left/>
      <right style="thick">
        <color indexed="17"/>
      </right>
      <top style="thick">
        <color indexed="53"/>
      </top>
      <bottom style="thick">
        <color indexed="53"/>
      </bottom>
      <diagonal/>
    </border>
    <border>
      <left style="thick">
        <color indexed="17"/>
      </left>
      <right/>
      <top style="thick">
        <color indexed="17"/>
      </top>
      <bottom style="thick">
        <color indexed="17"/>
      </bottom>
      <diagonal/>
    </border>
    <border>
      <left/>
      <right/>
      <top style="thick">
        <color indexed="17"/>
      </top>
      <bottom style="thick">
        <color indexed="17"/>
      </bottom>
      <diagonal/>
    </border>
    <border>
      <left/>
      <right style="thick">
        <color indexed="17"/>
      </right>
      <top style="thick">
        <color indexed="17"/>
      </top>
      <bottom style="thick">
        <color indexed="17"/>
      </bottom>
      <diagonal/>
    </border>
    <border>
      <left/>
      <right/>
      <top/>
      <bottom style="medium">
        <color indexed="64"/>
      </bottom>
      <diagonal/>
    </border>
    <border>
      <left style="medium">
        <color indexed="64"/>
      </left>
      <right style="thick">
        <color indexed="64"/>
      </right>
      <top style="medium">
        <color indexed="64"/>
      </top>
      <bottom/>
      <diagonal/>
    </border>
    <border>
      <left style="thick">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ck">
        <color indexed="64"/>
      </top>
      <bottom style="hair">
        <color indexed="64"/>
      </bottom>
      <diagonal/>
    </border>
    <border>
      <left style="medium">
        <color indexed="64"/>
      </left>
      <right/>
      <top style="thick">
        <color indexed="64"/>
      </top>
      <bottom style="hair">
        <color indexed="64"/>
      </bottom>
      <diagonal/>
    </border>
    <border>
      <left style="thin">
        <color indexed="64"/>
      </left>
      <right style="thick">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style="medium">
        <color indexed="64"/>
      </top>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style="hair">
        <color indexed="64"/>
      </bottom>
      <diagonal/>
    </border>
    <border>
      <left style="thick">
        <color indexed="64"/>
      </left>
      <right style="medium">
        <color indexed="64"/>
      </right>
      <top style="hair">
        <color indexed="64"/>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style="medium">
        <color indexed="64"/>
      </right>
      <top style="double">
        <color indexed="64"/>
      </top>
      <bottom/>
      <diagonal/>
    </border>
    <border>
      <left style="thin">
        <color indexed="64"/>
      </left>
      <right style="thick">
        <color indexed="64"/>
      </right>
      <top style="hair">
        <color indexed="64"/>
      </top>
      <bottom/>
      <diagonal/>
    </border>
    <border>
      <left style="thick">
        <color indexed="64"/>
      </left>
      <right style="medium">
        <color indexed="64"/>
      </right>
      <top style="thin">
        <color indexed="64"/>
      </top>
      <bottom/>
      <diagonal/>
    </border>
    <border>
      <left style="thick">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top style="hair">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hair">
        <color indexed="64"/>
      </top>
      <bottom style="medium">
        <color indexed="64"/>
      </bottom>
      <diagonal/>
    </border>
    <border>
      <left style="thin">
        <color indexed="64"/>
      </left>
      <right style="thick">
        <color indexed="64"/>
      </right>
      <top style="hair">
        <color indexed="64"/>
      </top>
      <bottom style="medium">
        <color indexed="64"/>
      </bottom>
      <diagonal/>
    </border>
    <border>
      <left style="thin">
        <color indexed="64"/>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style="thin">
        <color indexed="64"/>
      </left>
      <right style="thin">
        <color indexed="64"/>
      </right>
      <top/>
      <bottom style="hair">
        <color indexed="64"/>
      </bottom>
      <diagonal/>
    </border>
    <border>
      <left style="medium">
        <color indexed="64"/>
      </left>
      <right/>
      <top/>
      <bottom style="hair">
        <color indexed="64"/>
      </bottom>
      <diagonal/>
    </border>
    <border>
      <left style="thin">
        <color indexed="64"/>
      </left>
      <right style="thick">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ck">
        <color indexed="64"/>
      </left>
      <right style="medium">
        <color indexed="64"/>
      </right>
      <top style="thin">
        <color indexed="64"/>
      </top>
      <bottom style="hair">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bottom style="hair">
        <color indexed="64"/>
      </bottom>
      <diagonal/>
    </border>
    <border>
      <left style="medium">
        <color indexed="64"/>
      </left>
      <right style="thick">
        <color indexed="64"/>
      </right>
      <top/>
      <bottom style="thick">
        <color indexed="64"/>
      </bottom>
      <diagonal/>
    </border>
    <border>
      <left style="thick">
        <color indexed="64"/>
      </left>
      <right style="medium">
        <color indexed="64"/>
      </right>
      <top style="hair">
        <color indexed="64"/>
      </top>
      <bottom style="thick">
        <color indexed="64"/>
      </bottom>
      <diagonal/>
    </border>
    <border>
      <left style="medium">
        <color indexed="64"/>
      </left>
      <right style="medium">
        <color indexed="64"/>
      </right>
      <top/>
      <bottom style="thick">
        <color indexed="64"/>
      </bottom>
      <diagonal/>
    </border>
    <border>
      <left style="thin">
        <color indexed="64"/>
      </left>
      <right style="thin">
        <color indexed="64"/>
      </right>
      <top style="hair">
        <color indexed="64"/>
      </top>
      <bottom style="thick">
        <color indexed="64"/>
      </bottom>
      <diagonal/>
    </border>
    <border>
      <left style="medium">
        <color indexed="64"/>
      </left>
      <right/>
      <top style="hair">
        <color indexed="64"/>
      </top>
      <bottom style="thick">
        <color indexed="64"/>
      </bottom>
      <diagonal/>
    </border>
    <border>
      <left style="thin">
        <color indexed="64"/>
      </left>
      <right style="thick">
        <color indexed="64"/>
      </right>
      <top style="hair">
        <color indexed="64"/>
      </top>
      <bottom style="thick">
        <color indexed="64"/>
      </bottom>
      <diagonal/>
    </border>
    <border>
      <left/>
      <right/>
      <top style="thick">
        <color indexed="64"/>
      </top>
      <bottom/>
      <diagonal/>
    </border>
    <border>
      <left/>
      <right/>
      <top/>
      <bottom style="thick">
        <color indexed="64"/>
      </bottom>
      <diagonal/>
    </border>
    <border>
      <left/>
      <right style="thick">
        <color indexed="64"/>
      </right>
      <top/>
      <bottom/>
      <diagonal/>
    </border>
    <border>
      <left/>
      <right style="thin">
        <color indexed="64"/>
      </right>
      <top style="thick">
        <color indexed="64"/>
      </top>
      <bottom/>
      <diagonal/>
    </border>
    <border>
      <left style="thin">
        <color indexed="64"/>
      </left>
      <right/>
      <top style="thick">
        <color indexed="64"/>
      </top>
      <bottom/>
      <diagonal/>
    </border>
    <border>
      <left style="thin">
        <color indexed="64"/>
      </left>
      <right style="medium">
        <color indexed="64"/>
      </right>
      <top style="thick">
        <color indexed="64"/>
      </top>
      <bottom/>
      <diagonal/>
    </border>
    <border>
      <left style="thick">
        <color indexed="64"/>
      </left>
      <right/>
      <top style="thick">
        <color indexed="64"/>
      </top>
      <bottom/>
      <diagonal/>
    </border>
    <border>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ck">
        <color indexed="64"/>
      </left>
      <right/>
      <top/>
      <bottom style="thick">
        <color indexed="64"/>
      </bottom>
      <diagonal/>
    </border>
    <border>
      <left/>
      <right style="thin">
        <color indexed="64"/>
      </right>
      <top style="thin">
        <color indexed="64"/>
      </top>
      <bottom style="thick">
        <color indexed="64"/>
      </bottom>
      <diagonal/>
    </border>
    <border>
      <left/>
      <right/>
      <top style="thin">
        <color indexed="64"/>
      </top>
      <bottom style="thick">
        <color indexed="64"/>
      </bottom>
      <diagonal/>
    </border>
    <border>
      <left/>
      <right style="thin">
        <color indexed="64"/>
      </right>
      <top style="hair">
        <color indexed="64"/>
      </top>
      <bottom/>
      <diagonal/>
    </border>
    <border>
      <left style="thick">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tted">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ck">
        <color indexed="64"/>
      </bottom>
      <diagonal/>
    </border>
    <border>
      <left style="medium">
        <color indexed="64"/>
      </left>
      <right style="thick">
        <color indexed="64"/>
      </right>
      <top style="thick">
        <color indexed="64"/>
      </top>
      <bottom/>
      <diagonal/>
    </border>
    <border>
      <left style="thick">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right style="thick">
        <color indexed="64"/>
      </right>
      <top style="thin">
        <color indexed="64"/>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auto="1"/>
      </bottom>
      <diagonal/>
    </border>
    <border>
      <left style="thin">
        <color indexed="64"/>
      </left>
      <right style="thin">
        <color indexed="64"/>
      </right>
      <top style="dotted">
        <color indexed="64"/>
      </top>
      <bottom style="medium">
        <color auto="1"/>
      </bottom>
      <diagonal/>
    </border>
    <border>
      <left style="thin">
        <color indexed="64"/>
      </left>
      <right style="medium">
        <color indexed="64"/>
      </right>
      <top style="dotted">
        <color indexed="64"/>
      </top>
      <bottom style="medium">
        <color auto="1"/>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hair">
        <color indexed="64"/>
      </bottom>
      <diagonal/>
    </border>
    <border>
      <left/>
      <right style="thin">
        <color indexed="64"/>
      </right>
      <top/>
      <bottom style="dotted">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style="hair">
        <color indexed="64"/>
      </bottom>
      <diagonal/>
    </border>
    <border>
      <left style="thin">
        <color indexed="64"/>
      </left>
      <right style="medium">
        <color indexed="64"/>
      </right>
      <top style="hair">
        <color indexed="64"/>
      </top>
      <bottom style="dotted">
        <color indexed="64"/>
      </bottom>
      <diagonal/>
    </border>
    <border>
      <left style="thin">
        <color indexed="64"/>
      </left>
      <right/>
      <top style="thin">
        <color indexed="64"/>
      </top>
      <bottom style="dashDotDot">
        <color indexed="64"/>
      </bottom>
      <diagonal/>
    </border>
    <border>
      <left/>
      <right/>
      <top style="thin">
        <color indexed="64"/>
      </top>
      <bottom style="dashDotDot">
        <color indexed="64"/>
      </bottom>
      <diagonal/>
    </border>
    <border>
      <left/>
      <right style="thin">
        <color indexed="64"/>
      </right>
      <top style="thin">
        <color indexed="64"/>
      </top>
      <bottom style="dashDotDot">
        <color indexed="64"/>
      </bottom>
      <diagonal/>
    </border>
    <border>
      <left style="thin">
        <color indexed="64"/>
      </left>
      <right/>
      <top style="dashDotDot">
        <color indexed="64"/>
      </top>
      <bottom style="dashDotDot">
        <color indexed="64"/>
      </bottom>
      <diagonal/>
    </border>
    <border>
      <left/>
      <right/>
      <top style="dashDotDot">
        <color indexed="64"/>
      </top>
      <bottom style="dashDotDot">
        <color indexed="64"/>
      </bottom>
      <diagonal/>
    </border>
    <border>
      <left/>
      <right style="thin">
        <color indexed="64"/>
      </right>
      <top style="dashDotDot">
        <color indexed="64"/>
      </top>
      <bottom style="dashDotDot">
        <color indexed="64"/>
      </bottom>
      <diagonal/>
    </border>
    <border>
      <left style="thin">
        <color indexed="64"/>
      </left>
      <right/>
      <top style="dashDotDot">
        <color indexed="64"/>
      </top>
      <bottom style="thin">
        <color indexed="64"/>
      </bottom>
      <diagonal/>
    </border>
    <border>
      <left/>
      <right/>
      <top style="dashDotDot">
        <color indexed="64"/>
      </top>
      <bottom style="thin">
        <color indexed="64"/>
      </bottom>
      <diagonal/>
    </border>
    <border>
      <left/>
      <right style="thin">
        <color indexed="64"/>
      </right>
      <top style="dashDotDot">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99999"/>
      </left>
      <right/>
      <top/>
      <bottom/>
      <diagonal/>
    </border>
    <border>
      <left style="thin">
        <color rgb="FF999999"/>
      </left>
      <right style="thin">
        <color rgb="FF999999"/>
      </right>
      <top/>
      <bottom/>
      <diagonal/>
    </border>
    <border>
      <left style="thin">
        <color indexed="64"/>
      </left>
      <right/>
      <top style="thick">
        <color indexed="64"/>
      </top>
      <bottom style="thin">
        <color indexed="64"/>
      </bottom>
      <diagonal/>
    </border>
    <border>
      <left/>
      <right/>
      <top/>
      <bottom style="dotted">
        <color indexed="64"/>
      </bottom>
      <diagonal/>
    </border>
    <border>
      <left style="medium">
        <color indexed="64"/>
      </left>
      <right/>
      <top/>
      <bottom style="dotted">
        <color indexed="64"/>
      </bottom>
      <diagonal/>
    </border>
    <border>
      <left/>
      <right style="medium">
        <color indexed="64"/>
      </right>
      <top/>
      <bottom style="dotted">
        <color indexed="64"/>
      </bottom>
      <diagonal/>
    </border>
    <border>
      <left style="thin">
        <color indexed="64"/>
      </left>
      <right style="medium">
        <color indexed="64"/>
      </right>
      <top/>
      <bottom style="dotted">
        <color indexed="64"/>
      </bottom>
      <diagonal/>
    </border>
    <border>
      <left/>
      <right style="thin">
        <color indexed="64"/>
      </right>
      <top style="dotted">
        <color indexed="64"/>
      </top>
      <bottom style="medium">
        <color indexed="64"/>
      </bottom>
      <diagonal/>
    </border>
  </borders>
  <cellStyleXfs count="19">
    <xf numFmtId="0" fontId="0" fillId="0" borderId="0">
      <alignment vertical="center"/>
    </xf>
    <xf numFmtId="0" fontId="7" fillId="0" borderId="0">
      <alignment vertical="center"/>
    </xf>
    <xf numFmtId="0" fontId="4" fillId="0" borderId="0"/>
    <xf numFmtId="0" fontId="4" fillId="0" borderId="0">
      <alignment vertical="center"/>
    </xf>
    <xf numFmtId="0" fontId="4" fillId="0" borderId="0"/>
    <xf numFmtId="0" fontId="4" fillId="0" borderId="0"/>
    <xf numFmtId="0" fontId="4" fillId="0" borderId="0"/>
    <xf numFmtId="0" fontId="8" fillId="0" borderId="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0" fillId="35" borderId="0" applyNumberFormat="0" applyBorder="0" applyAlignment="0" applyProtection="0">
      <alignment vertical="center"/>
    </xf>
    <xf numFmtId="0" fontId="4" fillId="0" borderId="0"/>
    <xf numFmtId="0" fontId="2" fillId="0" borderId="0">
      <alignment vertical="center"/>
    </xf>
    <xf numFmtId="0" fontId="1" fillId="0" borderId="0">
      <alignment vertical="center"/>
    </xf>
  </cellStyleXfs>
  <cellXfs count="1081">
    <xf numFmtId="0" fontId="0" fillId="0" borderId="0" xfId="0">
      <alignment vertical="center"/>
    </xf>
    <xf numFmtId="0" fontId="0" fillId="0" borderId="1" xfId="0" applyBorder="1" applyAlignment="1">
      <alignment horizontal="center" vertical="top"/>
    </xf>
    <xf numFmtId="57" fontId="0" fillId="0" borderId="1" xfId="0" applyNumberFormat="1" applyBorder="1" applyAlignment="1">
      <alignment horizontal="center" vertical="top"/>
    </xf>
    <xf numFmtId="176" fontId="0" fillId="0" borderId="1" xfId="0" applyNumberFormat="1" applyBorder="1" applyAlignment="1">
      <alignment horizontal="center" vertical="top"/>
    </xf>
    <xf numFmtId="0" fontId="0" fillId="0" borderId="1" xfId="0" applyBorder="1"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top"/>
    </xf>
    <xf numFmtId="57" fontId="0" fillId="2" borderId="1" xfId="0" applyNumberFormat="1" applyFill="1" applyBorder="1" applyAlignment="1">
      <alignment horizontal="center" vertical="top"/>
    </xf>
    <xf numFmtId="0" fontId="0" fillId="2" borderId="1" xfId="0" applyFill="1" applyBorder="1" applyAlignment="1">
      <alignment vertical="top" wrapText="1"/>
    </xf>
    <xf numFmtId="176" fontId="0" fillId="2" borderId="1" xfId="0" applyNumberFormat="1" applyFill="1" applyBorder="1" applyAlignment="1">
      <alignment horizontal="center" vertical="top"/>
    </xf>
    <xf numFmtId="0" fontId="6" fillId="2" borderId="1" xfId="0" applyFont="1" applyFill="1" applyBorder="1" applyAlignment="1">
      <alignment horizontal="left" vertical="top" wrapText="1"/>
    </xf>
    <xf numFmtId="0" fontId="0" fillId="0" borderId="1" xfId="0" applyBorder="1" applyAlignment="1">
      <alignment vertical="top" wrapText="1"/>
    </xf>
    <xf numFmtId="0" fontId="6" fillId="3" borderId="1" xfId="0" applyFont="1" applyFill="1" applyBorder="1" applyAlignment="1">
      <alignment horizontal="left" vertical="top" wrapText="1"/>
    </xf>
    <xf numFmtId="0" fontId="0" fillId="0" borderId="1" xfId="0" applyFill="1" applyBorder="1" applyAlignment="1">
      <alignment horizontal="center" vertical="top"/>
    </xf>
    <xf numFmtId="176" fontId="0" fillId="0" borderId="1" xfId="0" applyNumberFormat="1" applyBorder="1" applyAlignment="1">
      <alignment horizontal="center" vertical="top" wrapText="1"/>
    </xf>
    <xf numFmtId="176" fontId="0" fillId="0" borderId="1" xfId="0" applyNumberFormat="1" applyFill="1" applyBorder="1" applyAlignment="1">
      <alignment horizontal="center" vertical="top"/>
    </xf>
    <xf numFmtId="176" fontId="0" fillId="0" borderId="1" xfId="0" applyNumberFormat="1" applyFont="1" applyBorder="1" applyAlignment="1">
      <alignment horizontal="center" vertical="top"/>
    </xf>
    <xf numFmtId="0" fontId="0" fillId="0" borderId="0" xfId="0" applyAlignment="1">
      <alignment horizontal="center" vertical="top"/>
    </xf>
    <xf numFmtId="57" fontId="0" fillId="0" borderId="0" xfId="0" applyNumberFormat="1" applyAlignment="1">
      <alignment horizontal="center" vertical="top"/>
    </xf>
    <xf numFmtId="176" fontId="0" fillId="0" borderId="0" xfId="0" applyNumberFormat="1" applyAlignment="1">
      <alignment horizontal="center" vertical="top"/>
    </xf>
    <xf numFmtId="0" fontId="0" fillId="0" borderId="0" xfId="0" applyAlignment="1">
      <alignment horizontal="left" vertical="top" wrapText="1"/>
    </xf>
    <xf numFmtId="0" fontId="9" fillId="0" borderId="0" xfId="0" applyFont="1" applyAlignment="1">
      <alignment horizontal="center" vertical="center"/>
    </xf>
    <xf numFmtId="0" fontId="9" fillId="0" borderId="0" xfId="0" applyFont="1">
      <alignment vertical="center"/>
    </xf>
    <xf numFmtId="0" fontId="11" fillId="0" borderId="0" xfId="0" applyFont="1" applyAlignment="1">
      <alignment horizontal="center" vertical="center"/>
    </xf>
    <xf numFmtId="49" fontId="11" fillId="0" borderId="2"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4" xfId="0" applyNumberFormat="1" applyFont="1" applyBorder="1" applyAlignment="1">
      <alignment horizontal="center" vertical="center"/>
    </xf>
    <xf numFmtId="49" fontId="11" fillId="0" borderId="5" xfId="0" applyNumberFormat="1" applyFont="1" applyBorder="1" applyAlignment="1">
      <alignment horizontal="center" vertical="center"/>
    </xf>
    <xf numFmtId="49" fontId="11" fillId="5" borderId="7" xfId="0" applyNumberFormat="1" applyFont="1" applyFill="1" applyBorder="1" applyAlignment="1">
      <alignment horizontal="center" vertical="center"/>
    </xf>
    <xf numFmtId="49" fontId="11" fillId="5" borderId="8" xfId="0" applyNumberFormat="1" applyFont="1" applyFill="1" applyBorder="1" applyAlignment="1">
      <alignment horizontal="center" vertical="center"/>
    </xf>
    <xf numFmtId="178" fontId="11" fillId="5" borderId="8" xfId="0" applyNumberFormat="1" applyFont="1" applyFill="1" applyBorder="1" applyAlignment="1">
      <alignment horizontal="center" vertical="center"/>
    </xf>
    <xf numFmtId="49" fontId="11" fillId="5" borderId="9" xfId="0" applyNumberFormat="1" applyFont="1" applyFill="1" applyBorder="1" applyAlignment="1">
      <alignment vertical="center" wrapText="1"/>
    </xf>
    <xf numFmtId="0" fontId="11" fillId="0" borderId="0" xfId="0" applyFont="1">
      <alignment vertical="center"/>
    </xf>
    <xf numFmtId="49" fontId="11" fillId="5" borderId="11" xfId="0" applyNumberFormat="1" applyFont="1" applyFill="1" applyBorder="1" applyAlignment="1">
      <alignment horizontal="center" vertical="center"/>
    </xf>
    <xf numFmtId="49" fontId="11" fillId="5" borderId="1" xfId="0" applyNumberFormat="1" applyFont="1" applyFill="1" applyBorder="1" applyAlignment="1">
      <alignment horizontal="center" vertical="center"/>
    </xf>
    <xf numFmtId="178" fontId="11" fillId="5" borderId="1" xfId="0" applyNumberFormat="1" applyFont="1" applyFill="1" applyBorder="1" applyAlignment="1">
      <alignment horizontal="center" vertical="center"/>
    </xf>
    <xf numFmtId="49" fontId="11" fillId="5" borderId="12" xfId="0" applyNumberFormat="1" applyFont="1" applyFill="1" applyBorder="1" applyAlignment="1">
      <alignment horizontal="center" vertical="center"/>
    </xf>
    <xf numFmtId="49" fontId="11" fillId="5" borderId="13" xfId="0" applyNumberFormat="1" applyFont="1" applyFill="1" applyBorder="1" applyAlignment="1">
      <alignment vertical="center" wrapText="1"/>
    </xf>
    <xf numFmtId="49" fontId="11" fillId="5" borderId="15" xfId="0" applyNumberFormat="1" applyFont="1" applyFill="1" applyBorder="1" applyAlignment="1">
      <alignment horizontal="center" vertical="center"/>
    </xf>
    <xf numFmtId="49" fontId="11" fillId="5" borderId="16" xfId="0" applyNumberFormat="1" applyFont="1" applyFill="1" applyBorder="1" applyAlignment="1">
      <alignment horizontal="center" vertical="center"/>
    </xf>
    <xf numFmtId="178" fontId="11" fillId="5" borderId="17" xfId="0" applyNumberFormat="1" applyFont="1" applyFill="1" applyBorder="1" applyAlignment="1">
      <alignment horizontal="center" vertical="center"/>
    </xf>
    <xf numFmtId="49" fontId="11" fillId="5" borderId="17" xfId="0" applyNumberFormat="1" applyFont="1" applyFill="1" applyBorder="1" applyAlignment="1">
      <alignment horizontal="center" vertical="center"/>
    </xf>
    <xf numFmtId="49" fontId="11" fillId="5" borderId="18" xfId="0" applyNumberFormat="1" applyFont="1" applyFill="1" applyBorder="1" applyAlignment="1">
      <alignment vertical="center" wrapText="1"/>
    </xf>
    <xf numFmtId="49" fontId="11" fillId="6" borderId="19" xfId="0" applyNumberFormat="1" applyFont="1" applyFill="1" applyBorder="1" applyAlignment="1">
      <alignment horizontal="center" vertical="center"/>
    </xf>
    <xf numFmtId="49" fontId="11" fillId="6" borderId="12" xfId="0" applyNumberFormat="1" applyFont="1" applyFill="1" applyBorder="1" applyAlignment="1">
      <alignment horizontal="center" vertical="center"/>
    </xf>
    <xf numFmtId="178" fontId="11" fillId="6" borderId="12" xfId="0" applyNumberFormat="1" applyFont="1" applyFill="1" applyBorder="1" applyAlignment="1">
      <alignment horizontal="center" vertical="center"/>
    </xf>
    <xf numFmtId="49" fontId="11" fillId="6" borderId="20" xfId="0" applyNumberFormat="1" applyFont="1" applyFill="1" applyBorder="1" applyAlignment="1">
      <alignment vertical="center" wrapText="1"/>
    </xf>
    <xf numFmtId="49" fontId="11" fillId="6" borderId="11" xfId="0" applyNumberFormat="1" applyFont="1" applyFill="1" applyBorder="1" applyAlignment="1">
      <alignment horizontal="center" vertical="center"/>
    </xf>
    <xf numFmtId="49" fontId="11" fillId="6" borderId="1" xfId="0" applyNumberFormat="1" applyFont="1" applyFill="1" applyBorder="1" applyAlignment="1">
      <alignment horizontal="center" vertical="center"/>
    </xf>
    <xf numFmtId="178" fontId="11" fillId="6" borderId="1" xfId="0" applyNumberFormat="1" applyFont="1" applyFill="1" applyBorder="1" applyAlignment="1">
      <alignment horizontal="center" vertical="center"/>
    </xf>
    <xf numFmtId="49" fontId="11" fillId="6" borderId="13" xfId="0" applyNumberFormat="1" applyFont="1" applyFill="1" applyBorder="1" applyAlignment="1">
      <alignment vertical="center" wrapText="1"/>
    </xf>
    <xf numFmtId="49" fontId="11" fillId="6" borderId="15" xfId="0" applyNumberFormat="1" applyFont="1" applyFill="1" applyBorder="1" applyAlignment="1">
      <alignment horizontal="center" vertical="center"/>
    </xf>
    <xf numFmtId="49" fontId="11" fillId="6" borderId="17" xfId="0" applyNumberFormat="1" applyFont="1" applyFill="1" applyBorder="1" applyAlignment="1">
      <alignment horizontal="center" vertical="center"/>
    </xf>
    <xf numFmtId="178" fontId="11" fillId="6" borderId="17" xfId="0" applyNumberFormat="1" applyFont="1" applyFill="1" applyBorder="1" applyAlignment="1">
      <alignment horizontal="center" vertical="center"/>
    </xf>
    <xf numFmtId="49" fontId="11" fillId="6" borderId="18" xfId="0" applyNumberFormat="1" applyFont="1" applyFill="1" applyBorder="1" applyAlignment="1">
      <alignment vertical="center" wrapText="1"/>
    </xf>
    <xf numFmtId="49" fontId="11" fillId="5" borderId="19" xfId="0" applyNumberFormat="1" applyFont="1" applyFill="1" applyBorder="1" applyAlignment="1">
      <alignment horizontal="center" vertical="center"/>
    </xf>
    <xf numFmtId="178" fontId="11" fillId="5" borderId="12" xfId="0" applyNumberFormat="1" applyFont="1" applyFill="1" applyBorder="1" applyAlignment="1">
      <alignment horizontal="center" vertical="center"/>
    </xf>
    <xf numFmtId="49" fontId="11" fillId="5" borderId="20" xfId="0" applyNumberFormat="1" applyFont="1" applyFill="1" applyBorder="1" applyAlignment="1">
      <alignment vertical="center" wrapText="1"/>
    </xf>
    <xf numFmtId="49" fontId="11" fillId="7" borderId="1" xfId="0" applyNumberFormat="1" applyFont="1" applyFill="1" applyBorder="1" applyAlignment="1">
      <alignment horizontal="center" vertical="center"/>
    </xf>
    <xf numFmtId="49" fontId="11" fillId="8" borderId="12" xfId="0" applyNumberFormat="1" applyFont="1" applyFill="1" applyBorder="1" applyAlignment="1">
      <alignment horizontal="center" vertical="center"/>
    </xf>
    <xf numFmtId="49" fontId="11" fillId="8" borderId="13" xfId="0" applyNumberFormat="1" applyFont="1" applyFill="1" applyBorder="1" applyAlignment="1">
      <alignment vertical="center" wrapText="1"/>
    </xf>
    <xf numFmtId="49" fontId="11" fillId="7" borderId="12" xfId="0" applyNumberFormat="1" applyFont="1" applyFill="1" applyBorder="1" applyAlignment="1">
      <alignment horizontal="center" vertical="center"/>
    </xf>
    <xf numFmtId="49" fontId="11" fillId="7" borderId="11" xfId="0" applyNumberFormat="1" applyFont="1" applyFill="1" applyBorder="1" applyAlignment="1">
      <alignment horizontal="center" vertical="center"/>
    </xf>
    <xf numFmtId="178" fontId="11" fillId="7" borderId="1" xfId="0" applyNumberFormat="1" applyFont="1" applyFill="1" applyBorder="1" applyAlignment="1">
      <alignment horizontal="center" vertical="center"/>
    </xf>
    <xf numFmtId="178" fontId="11" fillId="7" borderId="12" xfId="0" applyNumberFormat="1" applyFont="1" applyFill="1" applyBorder="1" applyAlignment="1">
      <alignment horizontal="center" vertical="center"/>
    </xf>
    <xf numFmtId="49" fontId="11" fillId="0" borderId="0" xfId="0" applyNumberFormat="1" applyFont="1" applyAlignment="1">
      <alignment horizontal="center" vertical="center"/>
    </xf>
    <xf numFmtId="49" fontId="11" fillId="0" borderId="0" xfId="0" applyNumberFormat="1" applyFont="1">
      <alignment vertical="center"/>
    </xf>
    <xf numFmtId="0" fontId="12" fillId="0" borderId="0" xfId="0" applyFont="1" applyFill="1" applyBorder="1" applyAlignment="1">
      <alignment horizontal="center" vertical="center" wrapText="1"/>
    </xf>
    <xf numFmtId="0" fontId="12" fillId="0" borderId="0" xfId="0" applyFont="1" applyFill="1" applyBorder="1" applyAlignment="1">
      <alignment vertical="center" wrapText="1"/>
    </xf>
    <xf numFmtId="0" fontId="18"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49" fontId="18" fillId="0" borderId="0" xfId="0" applyNumberFormat="1" applyFont="1" applyFill="1" applyBorder="1" applyAlignment="1">
      <alignment horizontal="center" vertical="center" shrinkToFit="1"/>
    </xf>
    <xf numFmtId="49" fontId="19"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left" vertical="center" wrapText="1"/>
    </xf>
    <xf numFmtId="49" fontId="20" fillId="0" borderId="0" xfId="0" applyNumberFormat="1" applyFont="1" applyFill="1" applyBorder="1" applyAlignment="1">
      <alignment horizontal="left" vertical="center"/>
    </xf>
    <xf numFmtId="0" fontId="0" fillId="0" borderId="0" xfId="0" applyFill="1" applyBorder="1" applyAlignment="1">
      <alignment vertical="center" wrapText="1"/>
    </xf>
    <xf numFmtId="0" fontId="18" fillId="11" borderId="30" xfId="0" applyFont="1" applyFill="1" applyBorder="1" applyAlignment="1">
      <alignment horizontal="center" vertical="center" wrapText="1"/>
    </xf>
    <xf numFmtId="0" fontId="11" fillId="9" borderId="30" xfId="0" applyFont="1" applyFill="1" applyBorder="1" applyAlignment="1">
      <alignment horizontal="center" vertical="center" wrapText="1"/>
    </xf>
    <xf numFmtId="49" fontId="18" fillId="9" borderId="30" xfId="0" applyNumberFormat="1" applyFont="1" applyFill="1" applyBorder="1" applyAlignment="1">
      <alignment horizontal="center" vertical="center" shrinkToFit="1"/>
    </xf>
    <xf numFmtId="49" fontId="19" fillId="9" borderId="30" xfId="0" applyNumberFormat="1" applyFont="1" applyFill="1" applyBorder="1" applyAlignment="1">
      <alignment horizontal="center" vertical="center" wrapText="1"/>
    </xf>
    <xf numFmtId="49" fontId="18" fillId="9" borderId="30" xfId="0" applyNumberFormat="1" applyFont="1" applyFill="1" applyBorder="1" applyAlignment="1">
      <alignment horizontal="center" vertical="center" wrapText="1"/>
    </xf>
    <xf numFmtId="0" fontId="11" fillId="10" borderId="30" xfId="0" applyFont="1" applyFill="1" applyBorder="1" applyAlignment="1">
      <alignment horizontal="center" vertical="center" wrapText="1"/>
    </xf>
    <xf numFmtId="49" fontId="18" fillId="10" borderId="30" xfId="0" applyNumberFormat="1" applyFont="1" applyFill="1" applyBorder="1" applyAlignment="1">
      <alignment horizontal="center" vertical="center" shrinkToFit="1"/>
    </xf>
    <xf numFmtId="49" fontId="19" fillId="10" borderId="30" xfId="0" applyNumberFormat="1" applyFont="1" applyFill="1" applyBorder="1" applyAlignment="1">
      <alignment horizontal="center" vertical="center" wrapText="1"/>
    </xf>
    <xf numFmtId="49" fontId="18" fillId="10" borderId="30" xfId="0" applyNumberFormat="1" applyFont="1" applyFill="1" applyBorder="1" applyAlignment="1">
      <alignment horizontal="center" vertical="center"/>
    </xf>
    <xf numFmtId="0" fontId="11" fillId="6" borderId="30" xfId="0" applyFont="1" applyFill="1" applyBorder="1" applyAlignment="1">
      <alignment horizontal="center" vertical="center" wrapText="1"/>
    </xf>
    <xf numFmtId="49" fontId="18" fillId="6" borderId="30" xfId="0" applyNumberFormat="1" applyFont="1" applyFill="1" applyBorder="1" applyAlignment="1">
      <alignment horizontal="center" vertical="center" shrinkToFit="1"/>
    </xf>
    <xf numFmtId="49" fontId="19" fillId="6" borderId="30" xfId="0" applyNumberFormat="1" applyFont="1" applyFill="1" applyBorder="1" applyAlignment="1">
      <alignment horizontal="center" vertical="center" wrapText="1"/>
    </xf>
    <xf numFmtId="49" fontId="18" fillId="6" borderId="30" xfId="0" applyNumberFormat="1" applyFont="1" applyFill="1" applyBorder="1" applyAlignment="1">
      <alignment horizontal="center" vertical="center"/>
    </xf>
    <xf numFmtId="0" fontId="11" fillId="12" borderId="32" xfId="0" applyFont="1" applyFill="1" applyBorder="1" applyAlignment="1">
      <alignment horizontal="center" vertical="center" wrapText="1"/>
    </xf>
    <xf numFmtId="49" fontId="18" fillId="0" borderId="34" xfId="0" applyNumberFormat="1" applyFont="1" applyFill="1" applyBorder="1" applyAlignment="1">
      <alignment horizontal="center" vertical="center" shrinkToFit="1"/>
    </xf>
    <xf numFmtId="49" fontId="19" fillId="0" borderId="35" xfId="0" applyNumberFormat="1" applyFont="1" applyFill="1" applyBorder="1" applyAlignment="1">
      <alignment horizontal="center" vertical="center" wrapText="1"/>
    </xf>
    <xf numFmtId="49" fontId="22" fillId="0" borderId="36" xfId="0" applyNumberFormat="1" applyFont="1" applyFill="1" applyBorder="1" applyAlignment="1">
      <alignment horizontal="left" vertical="center" wrapText="1"/>
    </xf>
    <xf numFmtId="49" fontId="18" fillId="0" borderId="40" xfId="0" applyNumberFormat="1" applyFont="1" applyFill="1" applyBorder="1" applyAlignment="1">
      <alignment horizontal="center" vertical="center" shrinkToFit="1"/>
    </xf>
    <xf numFmtId="49" fontId="19" fillId="0" borderId="41" xfId="0" applyNumberFormat="1" applyFont="1" applyFill="1" applyBorder="1" applyAlignment="1">
      <alignment horizontal="center" vertical="center" wrapText="1"/>
    </xf>
    <xf numFmtId="49" fontId="19" fillId="0" borderId="41" xfId="0" applyNumberFormat="1" applyFont="1" applyFill="1" applyBorder="1" applyAlignment="1">
      <alignment horizontal="center" vertical="center"/>
    </xf>
    <xf numFmtId="49" fontId="20" fillId="0" borderId="36" xfId="0" applyNumberFormat="1" applyFont="1" applyFill="1" applyBorder="1" applyAlignment="1">
      <alignment horizontal="left" vertical="center" wrapText="1"/>
    </xf>
    <xf numFmtId="49" fontId="22" fillId="13" borderId="36" xfId="0" applyNumberFormat="1" applyFont="1" applyFill="1" applyBorder="1" applyAlignment="1">
      <alignment horizontal="left" vertical="center" wrapText="1"/>
    </xf>
    <xf numFmtId="49" fontId="22" fillId="3" borderId="36" xfId="0" applyNumberFormat="1" applyFont="1" applyFill="1" applyBorder="1" applyAlignment="1">
      <alignment horizontal="left" vertical="center" wrapText="1"/>
    </xf>
    <xf numFmtId="0" fontId="11" fillId="12" borderId="45" xfId="0" applyFont="1" applyFill="1" applyBorder="1" applyAlignment="1">
      <alignment horizontal="center" vertical="center"/>
    </xf>
    <xf numFmtId="49" fontId="24" fillId="0" borderId="36" xfId="0" applyNumberFormat="1" applyFont="1" applyFill="1" applyBorder="1" applyAlignment="1">
      <alignment horizontal="left" vertical="center" wrapText="1"/>
    </xf>
    <xf numFmtId="49" fontId="25" fillId="3" borderId="36" xfId="0" applyNumberFormat="1" applyFont="1" applyFill="1" applyBorder="1" applyAlignment="1">
      <alignment horizontal="left" vertical="center" wrapText="1"/>
    </xf>
    <xf numFmtId="49" fontId="24" fillId="3" borderId="36" xfId="0" applyNumberFormat="1" applyFont="1" applyFill="1" applyBorder="1" applyAlignment="1">
      <alignment horizontal="left" vertical="center" wrapText="1"/>
    </xf>
    <xf numFmtId="49" fontId="20" fillId="0" borderId="49" xfId="0" applyNumberFormat="1" applyFont="1" applyFill="1" applyBorder="1" applyAlignment="1">
      <alignment horizontal="left" vertical="center" wrapText="1"/>
    </xf>
    <xf numFmtId="177" fontId="18" fillId="12" borderId="38" xfId="0" applyNumberFormat="1" applyFont="1" applyFill="1" applyBorder="1" applyAlignment="1">
      <alignment vertical="top" textRotation="255"/>
    </xf>
    <xf numFmtId="0" fontId="11" fillId="14" borderId="39" xfId="0" applyFont="1" applyFill="1" applyBorder="1" applyAlignment="1">
      <alignment horizontal="center" vertical="center" shrinkToFit="1"/>
    </xf>
    <xf numFmtId="0" fontId="11" fillId="14" borderId="44" xfId="0" applyFont="1" applyFill="1" applyBorder="1" applyAlignment="1">
      <alignment horizontal="center" vertical="center" shrinkToFit="1"/>
    </xf>
    <xf numFmtId="49" fontId="26" fillId="0" borderId="36" xfId="0" applyNumberFormat="1" applyFont="1" applyFill="1" applyBorder="1" applyAlignment="1">
      <alignment horizontal="left" vertical="center" wrapText="1"/>
    </xf>
    <xf numFmtId="0" fontId="11" fillId="14" borderId="50" xfId="0" applyFont="1" applyFill="1" applyBorder="1" applyAlignment="1">
      <alignment horizontal="center" vertical="center" shrinkToFit="1"/>
    </xf>
    <xf numFmtId="0" fontId="11" fillId="14" borderId="51" xfId="0" applyFont="1" applyFill="1" applyBorder="1" applyAlignment="1">
      <alignment horizontal="center" vertical="center" shrinkToFit="1"/>
    </xf>
    <xf numFmtId="49" fontId="18" fillId="0" borderId="52" xfId="0" applyNumberFormat="1" applyFont="1" applyFill="1" applyBorder="1" applyAlignment="1">
      <alignment horizontal="center" vertical="center" shrinkToFit="1"/>
    </xf>
    <xf numFmtId="49" fontId="27" fillId="0" borderId="36" xfId="0" applyNumberFormat="1" applyFont="1" applyFill="1" applyBorder="1" applyAlignment="1">
      <alignment horizontal="left" vertical="center" wrapText="1"/>
    </xf>
    <xf numFmtId="49" fontId="18" fillId="0" borderId="53" xfId="0" applyNumberFormat="1" applyFont="1" applyFill="1" applyBorder="1" applyAlignment="1">
      <alignment horizontal="center" vertical="center" shrinkToFit="1"/>
    </xf>
    <xf numFmtId="49" fontId="19" fillId="0" borderId="54" xfId="0" applyNumberFormat="1" applyFont="1" applyFill="1" applyBorder="1" applyAlignment="1">
      <alignment horizontal="center" vertical="center"/>
    </xf>
    <xf numFmtId="49" fontId="18" fillId="0" borderId="56" xfId="0" applyNumberFormat="1" applyFont="1" applyFill="1" applyBorder="1" applyAlignment="1">
      <alignment horizontal="center" vertical="center" shrinkToFit="1"/>
    </xf>
    <xf numFmtId="49" fontId="19" fillId="0" borderId="57" xfId="0" applyNumberFormat="1" applyFont="1" applyFill="1" applyBorder="1" applyAlignment="1">
      <alignment horizontal="center" vertical="center"/>
    </xf>
    <xf numFmtId="49" fontId="20" fillId="0" borderId="58" xfId="0" applyNumberFormat="1" applyFont="1" applyFill="1" applyBorder="1" applyAlignment="1">
      <alignment horizontal="left" vertical="center" wrapText="1"/>
    </xf>
    <xf numFmtId="49" fontId="18" fillId="0" borderId="59" xfId="0" applyNumberFormat="1" applyFont="1" applyFill="1" applyBorder="1" applyAlignment="1">
      <alignment horizontal="center" vertical="center" shrinkToFit="1"/>
    </xf>
    <xf numFmtId="49" fontId="19" fillId="0" borderId="60" xfId="0" applyNumberFormat="1" applyFont="1" applyFill="1" applyBorder="1" applyAlignment="1">
      <alignment horizontal="center" vertical="center"/>
    </xf>
    <xf numFmtId="49" fontId="18" fillId="0" borderId="61" xfId="0" applyNumberFormat="1" applyFont="1" applyFill="1" applyBorder="1" applyAlignment="1">
      <alignment horizontal="center" vertical="center" shrinkToFit="1"/>
    </xf>
    <xf numFmtId="49" fontId="19" fillId="0" borderId="62" xfId="0" applyNumberFormat="1" applyFont="1" applyFill="1" applyBorder="1" applyAlignment="1">
      <alignment horizontal="center" vertical="center"/>
    </xf>
    <xf numFmtId="49" fontId="28" fillId="0" borderId="56" xfId="0" applyNumberFormat="1" applyFont="1" applyFill="1" applyBorder="1" applyAlignment="1">
      <alignment horizontal="center" vertical="center" shrinkToFit="1"/>
    </xf>
    <xf numFmtId="49" fontId="29" fillId="0" borderId="57" xfId="0" applyNumberFormat="1" applyFont="1" applyFill="1" applyBorder="1" applyAlignment="1">
      <alignment horizontal="center" vertical="center"/>
    </xf>
    <xf numFmtId="49" fontId="30" fillId="0" borderId="58" xfId="0" applyNumberFormat="1" applyFont="1" applyFill="1" applyBorder="1" applyAlignment="1">
      <alignment horizontal="left" vertical="center" wrapText="1"/>
    </xf>
    <xf numFmtId="49" fontId="20" fillId="0" borderId="63" xfId="0" applyNumberFormat="1" applyFont="1" applyFill="1" applyBorder="1" applyAlignment="1">
      <alignment horizontal="left" vertical="center" wrapText="1"/>
    </xf>
    <xf numFmtId="0" fontId="11" fillId="14" borderId="46" xfId="0" applyFont="1" applyFill="1" applyBorder="1" applyAlignment="1">
      <alignment horizontal="center" vertical="center" shrinkToFit="1"/>
    </xf>
    <xf numFmtId="49" fontId="24" fillId="0" borderId="49" xfId="0" applyNumberFormat="1" applyFont="1" applyFill="1" applyBorder="1" applyAlignment="1">
      <alignment horizontal="left" vertical="center" wrapText="1"/>
    </xf>
    <xf numFmtId="49" fontId="25" fillId="0" borderId="36" xfId="0" applyNumberFormat="1" applyFont="1" applyFill="1" applyBorder="1" applyAlignment="1">
      <alignment horizontal="left" vertical="center" wrapText="1"/>
    </xf>
    <xf numFmtId="49" fontId="18" fillId="0" borderId="64" xfId="0" applyNumberFormat="1" applyFont="1" applyFill="1" applyBorder="1" applyAlignment="1">
      <alignment horizontal="center" vertical="center" shrinkToFit="1"/>
    </xf>
    <xf numFmtId="49" fontId="19" fillId="0" borderId="64" xfId="0" applyNumberFormat="1" applyFont="1" applyFill="1" applyBorder="1" applyAlignment="1">
      <alignment horizontal="center" vertical="center" wrapText="1"/>
    </xf>
    <xf numFmtId="49" fontId="19" fillId="0" borderId="54" xfId="0" applyNumberFormat="1" applyFont="1" applyFill="1" applyBorder="1" applyAlignment="1">
      <alignment horizontal="center" vertical="center" wrapText="1"/>
    </xf>
    <xf numFmtId="177" fontId="31" fillId="12" borderId="38" xfId="0" applyNumberFormat="1" applyFont="1" applyFill="1" applyBorder="1" applyAlignment="1">
      <alignment vertical="center" textRotation="255"/>
    </xf>
    <xf numFmtId="49" fontId="19" fillId="0" borderId="65" xfId="0" applyNumberFormat="1" applyFont="1" applyFill="1" applyBorder="1" applyAlignment="1">
      <alignment horizontal="center" vertical="center"/>
    </xf>
    <xf numFmtId="49" fontId="32" fillId="0" borderId="36" xfId="0" applyNumberFormat="1" applyFont="1" applyFill="1" applyBorder="1" applyAlignment="1">
      <alignment horizontal="left" vertical="center" wrapText="1"/>
    </xf>
    <xf numFmtId="0" fontId="11" fillId="14" borderId="66" xfId="0" applyFont="1" applyFill="1" applyBorder="1" applyAlignment="1">
      <alignment horizontal="center" vertical="center" shrinkToFit="1"/>
    </xf>
    <xf numFmtId="49" fontId="22" fillId="0" borderId="49" xfId="0" applyNumberFormat="1" applyFont="1" applyFill="1" applyBorder="1" applyAlignment="1">
      <alignment horizontal="left" vertical="center" wrapText="1"/>
    </xf>
    <xf numFmtId="49" fontId="18" fillId="16" borderId="67" xfId="0" applyNumberFormat="1" applyFont="1" applyFill="1" applyBorder="1" applyAlignment="1">
      <alignment horizontal="center" vertical="center" shrinkToFit="1"/>
    </xf>
    <xf numFmtId="49" fontId="19" fillId="16" borderId="68" xfId="0" applyNumberFormat="1" applyFont="1" applyFill="1" applyBorder="1" applyAlignment="1">
      <alignment horizontal="center" vertical="center"/>
    </xf>
    <xf numFmtId="49" fontId="20" fillId="16" borderId="69" xfId="0" applyNumberFormat="1" applyFont="1" applyFill="1" applyBorder="1" applyAlignment="1">
      <alignment horizontal="center" vertical="center" wrapText="1"/>
    </xf>
    <xf numFmtId="49" fontId="20" fillId="0" borderId="70" xfId="0" applyNumberFormat="1" applyFont="1" applyFill="1" applyBorder="1" applyAlignment="1">
      <alignment horizontal="left" vertical="center" wrapText="1"/>
    </xf>
    <xf numFmtId="0" fontId="11" fillId="14" borderId="72" xfId="0" applyFont="1" applyFill="1" applyBorder="1" applyAlignment="1">
      <alignment horizontal="center" vertical="center" shrinkToFit="1"/>
    </xf>
    <xf numFmtId="49" fontId="18" fillId="0" borderId="74" xfId="0" applyNumberFormat="1" applyFont="1" applyFill="1" applyBorder="1" applyAlignment="1">
      <alignment horizontal="center" vertical="center" shrinkToFit="1"/>
    </xf>
    <xf numFmtId="49" fontId="19" fillId="0" borderId="75" xfId="0" applyNumberFormat="1" applyFont="1" applyFill="1" applyBorder="1" applyAlignment="1">
      <alignment horizontal="center" vertical="center"/>
    </xf>
    <xf numFmtId="49" fontId="20" fillId="0" borderId="76" xfId="0" applyNumberFormat="1" applyFont="1" applyFill="1" applyBorder="1" applyAlignment="1">
      <alignment horizontal="left" vertical="center" wrapText="1"/>
    </xf>
    <xf numFmtId="180" fontId="33" fillId="0" borderId="0" xfId="0" applyNumberFormat="1" applyFont="1" applyAlignment="1">
      <alignment horizontal="center" vertical="center"/>
    </xf>
    <xf numFmtId="0" fontId="35" fillId="0" borderId="0" xfId="0" applyFont="1">
      <alignment vertical="center"/>
    </xf>
    <xf numFmtId="180" fontId="20" fillId="0" borderId="79" xfId="0" applyNumberFormat="1" applyFont="1" applyBorder="1" applyAlignment="1">
      <alignment horizontal="center" vertical="center"/>
    </xf>
    <xf numFmtId="49" fontId="20" fillId="0" borderId="2" xfId="0" applyNumberFormat="1" applyFont="1" applyBorder="1" applyAlignment="1">
      <alignment horizontal="center" vertical="center" textRotation="255"/>
    </xf>
    <xf numFmtId="49" fontId="20" fillId="0" borderId="2" xfId="0" applyNumberFormat="1" applyFont="1" applyBorder="1" applyAlignment="1">
      <alignment horizontal="center" vertical="center"/>
    </xf>
    <xf numFmtId="49" fontId="20" fillId="0" borderId="80" xfId="0" applyNumberFormat="1" applyFont="1" applyBorder="1" applyAlignment="1">
      <alignment horizontal="center" vertical="center"/>
    </xf>
    <xf numFmtId="49" fontId="20" fillId="0" borderId="4" xfId="0" applyNumberFormat="1" applyFont="1" applyBorder="1" applyAlignment="1">
      <alignment horizontal="center" vertical="center"/>
    </xf>
    <xf numFmtId="49" fontId="20" fillId="0" borderId="81" xfId="0" applyNumberFormat="1" applyFont="1" applyBorder="1" applyAlignment="1">
      <alignment horizontal="center" vertical="center"/>
    </xf>
    <xf numFmtId="49" fontId="20" fillId="18" borderId="2" xfId="0" applyNumberFormat="1" applyFont="1" applyFill="1" applyBorder="1" applyAlignment="1">
      <alignment horizontal="center" vertical="center"/>
    </xf>
    <xf numFmtId="0" fontId="20" fillId="18" borderId="80" xfId="0" applyFont="1" applyFill="1" applyBorder="1" applyAlignment="1">
      <alignment horizontal="center" vertical="center"/>
    </xf>
    <xf numFmtId="49" fontId="20" fillId="18" borderId="4" xfId="0" applyNumberFormat="1" applyFont="1" applyFill="1" applyBorder="1" applyAlignment="1">
      <alignment horizontal="center" vertical="center"/>
    </xf>
    <xf numFmtId="49" fontId="20" fillId="18" borderId="82" xfId="0" applyNumberFormat="1" applyFont="1" applyFill="1" applyBorder="1" applyAlignment="1">
      <alignment horizontal="center" vertical="center"/>
    </xf>
    <xf numFmtId="49" fontId="20" fillId="0" borderId="77" xfId="0" applyNumberFormat="1" applyFont="1" applyBorder="1" applyAlignment="1">
      <alignment horizontal="center" vertical="center"/>
    </xf>
    <xf numFmtId="49" fontId="20" fillId="0" borderId="5" xfId="0" applyNumberFormat="1" applyFont="1" applyBorder="1" applyAlignment="1">
      <alignment horizontal="center" vertical="center"/>
    </xf>
    <xf numFmtId="0" fontId="20" fillId="0" borderId="0" xfId="0" applyFont="1" applyAlignment="1">
      <alignment horizontal="center" vertical="center"/>
    </xf>
    <xf numFmtId="49" fontId="20" fillId="7" borderId="7" xfId="0" applyNumberFormat="1" applyFont="1" applyFill="1" applyBorder="1" applyAlignment="1">
      <alignment horizontal="center" vertical="center"/>
    </xf>
    <xf numFmtId="49" fontId="20" fillId="7" borderId="84" xfId="0" applyNumberFormat="1" applyFont="1" applyFill="1" applyBorder="1" applyAlignment="1">
      <alignment horizontal="center" vertical="center"/>
    </xf>
    <xf numFmtId="49" fontId="20" fillId="7" borderId="8" xfId="0" applyNumberFormat="1" applyFont="1" applyFill="1" applyBorder="1" applyAlignment="1">
      <alignment horizontal="center" vertical="center"/>
    </xf>
    <xf numFmtId="49" fontId="20" fillId="7" borderId="9" xfId="0" applyNumberFormat="1" applyFont="1" applyFill="1" applyBorder="1" applyAlignment="1">
      <alignment horizontal="left" vertical="center" wrapText="1"/>
    </xf>
    <xf numFmtId="49" fontId="20" fillId="5" borderId="85" xfId="0" applyNumberFormat="1" applyFont="1" applyFill="1" applyBorder="1" applyAlignment="1">
      <alignment horizontal="center" vertical="center"/>
    </xf>
    <xf numFmtId="0" fontId="20" fillId="5" borderId="8" xfId="0" applyFont="1" applyFill="1" applyBorder="1" applyAlignment="1">
      <alignment horizontal="center" vertical="center"/>
    </xf>
    <xf numFmtId="49" fontId="20" fillId="5" borderId="8" xfId="0" applyNumberFormat="1" applyFont="1" applyFill="1" applyBorder="1" applyAlignment="1">
      <alignment horizontal="center" vertical="center"/>
    </xf>
    <xf numFmtId="49" fontId="20" fillId="5" borderId="8" xfId="0" applyNumberFormat="1" applyFont="1" applyFill="1" applyBorder="1" applyAlignment="1">
      <alignment horizontal="left" vertical="center" wrapText="1"/>
    </xf>
    <xf numFmtId="181" fontId="20" fillId="5" borderId="84" xfId="0" applyNumberFormat="1" applyFont="1" applyFill="1" applyBorder="1" applyAlignment="1">
      <alignment horizontal="center" vertical="center"/>
    </xf>
    <xf numFmtId="49" fontId="20" fillId="5" borderId="9" xfId="0" applyNumberFormat="1" applyFont="1" applyFill="1" applyBorder="1" applyAlignment="1">
      <alignment horizontal="center" vertical="center"/>
    </xf>
    <xf numFmtId="49" fontId="20" fillId="5" borderId="86" xfId="0" applyNumberFormat="1" applyFont="1" applyFill="1" applyBorder="1" applyAlignment="1">
      <alignment horizontal="center" vertical="center"/>
    </xf>
    <xf numFmtId="49" fontId="20" fillId="5" borderId="9" xfId="0" applyNumberFormat="1" applyFont="1" applyFill="1" applyBorder="1" applyAlignment="1">
      <alignment horizontal="left" vertical="center" wrapText="1"/>
    </xf>
    <xf numFmtId="0" fontId="20" fillId="0" borderId="0" xfId="0" applyFont="1">
      <alignment vertical="center"/>
    </xf>
    <xf numFmtId="49" fontId="20" fillId="5" borderId="11" xfId="0" applyNumberFormat="1" applyFont="1" applyFill="1" applyBorder="1" applyAlignment="1">
      <alignment horizontal="center" vertical="center"/>
    </xf>
    <xf numFmtId="49" fontId="20" fillId="5" borderId="87" xfId="0" applyNumberFormat="1" applyFont="1" applyFill="1" applyBorder="1" applyAlignment="1">
      <alignment horizontal="center" vertical="center"/>
    </xf>
    <xf numFmtId="49" fontId="20" fillId="5" borderId="1" xfId="0" applyNumberFormat="1" applyFont="1" applyFill="1" applyBorder="1" applyAlignment="1">
      <alignment horizontal="center" vertical="center"/>
    </xf>
    <xf numFmtId="49" fontId="20" fillId="7" borderId="13" xfId="0" applyNumberFormat="1" applyFont="1" applyFill="1" applyBorder="1" applyAlignment="1">
      <alignment horizontal="left" vertical="center" wrapText="1"/>
    </xf>
    <xf numFmtId="0" fontId="20" fillId="5" borderId="87" xfId="0" applyFont="1" applyFill="1" applyBorder="1" applyAlignment="1">
      <alignment horizontal="center" vertical="center"/>
    </xf>
    <xf numFmtId="49" fontId="20" fillId="5" borderId="1" xfId="0" applyNumberFormat="1" applyFont="1" applyFill="1" applyBorder="1" applyAlignment="1">
      <alignment horizontal="left" vertical="center" wrapText="1"/>
    </xf>
    <xf numFmtId="181" fontId="20" fillId="5" borderId="87" xfId="0" applyNumberFormat="1" applyFont="1" applyFill="1" applyBorder="1" applyAlignment="1">
      <alignment horizontal="center" vertical="center"/>
    </xf>
    <xf numFmtId="49" fontId="20" fillId="5" borderId="13" xfId="0" applyNumberFormat="1" applyFont="1" applyFill="1" applyBorder="1" applyAlignment="1">
      <alignment horizontal="center" vertical="center"/>
    </xf>
    <xf numFmtId="49" fontId="20" fillId="5" borderId="88" xfId="0" applyNumberFormat="1" applyFont="1" applyFill="1" applyBorder="1" applyAlignment="1">
      <alignment horizontal="center" vertical="center"/>
    </xf>
    <xf numFmtId="49" fontId="20" fillId="5" borderId="13" xfId="0" applyNumberFormat="1" applyFont="1" applyFill="1" applyBorder="1" applyAlignment="1">
      <alignment horizontal="left" vertical="center" wrapText="1"/>
    </xf>
    <xf numFmtId="0" fontId="20" fillId="5" borderId="1" xfId="0" applyFont="1" applyFill="1" applyBorder="1" applyAlignment="1">
      <alignment horizontal="center" vertical="center"/>
    </xf>
    <xf numFmtId="181" fontId="20" fillId="5" borderId="1" xfId="0" applyNumberFormat="1" applyFont="1" applyFill="1" applyBorder="1" applyAlignment="1">
      <alignment horizontal="center" vertical="center"/>
    </xf>
    <xf numFmtId="49" fontId="20" fillId="7" borderId="89" xfId="0" applyNumberFormat="1" applyFont="1" applyFill="1" applyBorder="1" applyAlignment="1">
      <alignment horizontal="center" vertical="center"/>
    </xf>
    <xf numFmtId="0" fontId="20" fillId="7" borderId="1" xfId="0" applyFont="1" applyFill="1" applyBorder="1" applyAlignment="1">
      <alignment horizontal="center" vertical="center"/>
    </xf>
    <xf numFmtId="49" fontId="20" fillId="5" borderId="90" xfId="0" applyNumberFormat="1" applyFont="1" applyFill="1" applyBorder="1" applyAlignment="1">
      <alignment horizontal="left" vertical="center" wrapText="1"/>
    </xf>
    <xf numFmtId="49" fontId="26" fillId="5" borderId="13" xfId="0" applyNumberFormat="1" applyFont="1" applyFill="1" applyBorder="1" applyAlignment="1">
      <alignment horizontal="left" vertical="center" wrapText="1"/>
    </xf>
    <xf numFmtId="181" fontId="20" fillId="5" borderId="90" xfId="0" applyNumberFormat="1" applyFont="1" applyFill="1" applyBorder="1" applyAlignment="1">
      <alignment horizontal="center" vertical="center"/>
    </xf>
    <xf numFmtId="49" fontId="20" fillId="5" borderId="91" xfId="0" applyNumberFormat="1" applyFont="1" applyFill="1" applyBorder="1" applyAlignment="1">
      <alignment horizontal="center" vertical="center"/>
    </xf>
    <xf numFmtId="49" fontId="20" fillId="5" borderId="12" xfId="0" applyNumberFormat="1" applyFont="1" applyFill="1" applyBorder="1" applyAlignment="1">
      <alignment horizontal="center" vertical="center"/>
    </xf>
    <xf numFmtId="49" fontId="20" fillId="5" borderId="92" xfId="0" applyNumberFormat="1" applyFont="1" applyFill="1" applyBorder="1" applyAlignment="1">
      <alignment horizontal="center" vertical="center"/>
    </xf>
    <xf numFmtId="49" fontId="20" fillId="5" borderId="93" xfId="0" applyNumberFormat="1" applyFont="1" applyFill="1" applyBorder="1" applyAlignment="1">
      <alignment horizontal="center" vertical="center"/>
    </xf>
    <xf numFmtId="49" fontId="20" fillId="5" borderId="90" xfId="0" applyNumberFormat="1" applyFont="1" applyFill="1" applyBorder="1" applyAlignment="1">
      <alignment horizontal="center" vertical="center"/>
    </xf>
    <xf numFmtId="49" fontId="20" fillId="5" borderId="91" xfId="0" applyNumberFormat="1" applyFont="1" applyFill="1" applyBorder="1" applyAlignment="1">
      <alignment horizontal="left" vertical="center" wrapText="1"/>
    </xf>
    <xf numFmtId="49" fontId="20" fillId="5" borderId="94" xfId="0" applyNumberFormat="1" applyFont="1" applyFill="1" applyBorder="1" applyAlignment="1">
      <alignment horizontal="center" vertical="center"/>
    </xf>
    <xf numFmtId="49" fontId="20" fillId="7" borderId="1" xfId="0" applyNumberFormat="1" applyFont="1" applyFill="1" applyBorder="1" applyAlignment="1">
      <alignment horizontal="left" vertical="center" wrapText="1"/>
    </xf>
    <xf numFmtId="49" fontId="20" fillId="7" borderId="11" xfId="0" applyNumberFormat="1" applyFont="1" applyFill="1" applyBorder="1" applyAlignment="1">
      <alignment horizontal="center" vertical="center"/>
    </xf>
    <xf numFmtId="0" fontId="20" fillId="7" borderId="87" xfId="0" applyFont="1" applyFill="1" applyBorder="1" applyAlignment="1">
      <alignment horizontal="center" vertical="center"/>
    </xf>
    <xf numFmtId="49" fontId="20" fillId="7" borderId="1" xfId="0" applyNumberFormat="1" applyFont="1" applyFill="1" applyBorder="1" applyAlignment="1">
      <alignment horizontal="center" vertical="center"/>
    </xf>
    <xf numFmtId="0" fontId="20" fillId="5" borderId="93" xfId="0" applyFont="1" applyFill="1" applyBorder="1" applyAlignment="1">
      <alignment horizontal="center" vertical="center"/>
    </xf>
    <xf numFmtId="49" fontId="20" fillId="7" borderId="90" xfId="0" applyNumberFormat="1" applyFont="1" applyFill="1" applyBorder="1" applyAlignment="1">
      <alignment horizontal="center" vertical="center"/>
    </xf>
    <xf numFmtId="49" fontId="20" fillId="7" borderId="90" xfId="0" applyNumberFormat="1" applyFont="1" applyFill="1" applyBorder="1" applyAlignment="1">
      <alignment horizontal="left" vertical="center" wrapText="1"/>
    </xf>
    <xf numFmtId="181" fontId="20" fillId="5" borderId="93" xfId="0" applyNumberFormat="1" applyFont="1" applyFill="1" applyBorder="1" applyAlignment="1">
      <alignment horizontal="center" vertical="center"/>
    </xf>
    <xf numFmtId="49" fontId="20" fillId="5" borderId="15" xfId="0" applyNumberFormat="1" applyFont="1" applyFill="1" applyBorder="1" applyAlignment="1">
      <alignment horizontal="center" vertical="center"/>
    </xf>
    <xf numFmtId="49" fontId="20" fillId="5" borderId="96" xfId="0" applyNumberFormat="1" applyFont="1" applyFill="1" applyBorder="1" applyAlignment="1">
      <alignment horizontal="center" vertical="center"/>
    </xf>
    <xf numFmtId="49" fontId="20" fillId="5" borderId="17" xfId="0" applyNumberFormat="1" applyFont="1" applyFill="1" applyBorder="1" applyAlignment="1">
      <alignment horizontal="center" vertical="center"/>
    </xf>
    <xf numFmtId="49" fontId="20" fillId="5" borderId="18" xfId="0" applyNumberFormat="1" applyFont="1" applyFill="1" applyBorder="1" applyAlignment="1">
      <alignment horizontal="left" vertical="center" wrapText="1"/>
    </xf>
    <xf numFmtId="49" fontId="20" fillId="7" borderId="15" xfId="0" applyNumberFormat="1" applyFont="1" applyFill="1" applyBorder="1" applyAlignment="1">
      <alignment horizontal="center" vertical="center"/>
    </xf>
    <xf numFmtId="0" fontId="20" fillId="7" borderId="96" xfId="0" applyFont="1" applyFill="1" applyBorder="1" applyAlignment="1">
      <alignment horizontal="center" vertical="center"/>
    </xf>
    <xf numFmtId="49" fontId="20" fillId="7" borderId="17" xfId="0" applyNumberFormat="1" applyFont="1" applyFill="1" applyBorder="1" applyAlignment="1">
      <alignment horizontal="center" vertical="center"/>
    </xf>
    <xf numFmtId="49" fontId="20" fillId="7" borderId="17" xfId="0" applyNumberFormat="1" applyFont="1" applyFill="1" applyBorder="1" applyAlignment="1">
      <alignment horizontal="left" vertical="center" wrapText="1"/>
    </xf>
    <xf numFmtId="181" fontId="20" fillId="5" borderId="17" xfId="0" applyNumberFormat="1" applyFont="1" applyFill="1" applyBorder="1" applyAlignment="1">
      <alignment horizontal="center" vertical="center"/>
    </xf>
    <xf numFmtId="49" fontId="20" fillId="5" borderId="18" xfId="0" applyNumberFormat="1" applyFont="1" applyFill="1" applyBorder="1" applyAlignment="1">
      <alignment horizontal="center" vertical="center"/>
    </xf>
    <xf numFmtId="49" fontId="20" fillId="5" borderId="97" xfId="0" applyNumberFormat="1" applyFont="1" applyFill="1" applyBorder="1" applyAlignment="1">
      <alignment horizontal="center" vertical="center"/>
    </xf>
    <xf numFmtId="49" fontId="25" fillId="0" borderId="49" xfId="0" applyNumberFormat="1" applyFont="1" applyFill="1" applyBorder="1" applyAlignment="1">
      <alignment horizontal="left" vertical="center" wrapText="1"/>
    </xf>
    <xf numFmtId="49" fontId="18" fillId="0" borderId="98" xfId="0" applyNumberFormat="1" applyFont="1" applyFill="1" applyBorder="1" applyAlignment="1">
      <alignment horizontal="center" vertical="center" shrinkToFit="1"/>
    </xf>
    <xf numFmtId="49" fontId="20" fillId="5" borderId="89" xfId="0" applyNumberFormat="1" applyFont="1" applyFill="1" applyBorder="1" applyAlignment="1">
      <alignment horizontal="center" vertical="center"/>
    </xf>
    <xf numFmtId="49" fontId="20" fillId="5" borderId="99" xfId="0" applyNumberFormat="1" applyFont="1" applyFill="1" applyBorder="1" applyAlignment="1">
      <alignment horizontal="center" vertical="center"/>
    </xf>
    <xf numFmtId="0" fontId="36" fillId="11" borderId="100" xfId="0" applyFont="1" applyFill="1" applyBorder="1" applyAlignment="1">
      <alignment horizontal="center" vertical="center"/>
    </xf>
    <xf numFmtId="0" fontId="36" fillId="11" borderId="101" xfId="0" applyFont="1" applyFill="1" applyBorder="1" applyAlignment="1">
      <alignment horizontal="center" vertical="center"/>
    </xf>
    <xf numFmtId="0" fontId="36" fillId="11" borderId="102" xfId="0" applyFont="1" applyFill="1" applyBorder="1" applyAlignment="1">
      <alignment horizontal="center" vertical="center"/>
    </xf>
    <xf numFmtId="0" fontId="36" fillId="0" borderId="101" xfId="0" applyFont="1" applyFill="1" applyBorder="1" applyAlignment="1">
      <alignment horizontal="center" vertical="center" wrapText="1"/>
    </xf>
    <xf numFmtId="0" fontId="36" fillId="0" borderId="0" xfId="0" applyFont="1" applyAlignment="1">
      <alignment horizontal="center" vertical="center"/>
    </xf>
    <xf numFmtId="0" fontId="36" fillId="0" borderId="104" xfId="0" applyFont="1" applyFill="1" applyBorder="1" applyAlignment="1">
      <alignment horizontal="center" vertical="center"/>
    </xf>
    <xf numFmtId="0" fontId="36" fillId="0" borderId="105" xfId="0" applyFont="1" applyFill="1" applyBorder="1" applyAlignment="1">
      <alignment horizontal="center" vertical="center"/>
    </xf>
    <xf numFmtId="0" fontId="36" fillId="0" borderId="0" xfId="0" applyFont="1">
      <alignment vertical="center"/>
    </xf>
    <xf numFmtId="0" fontId="36" fillId="0" borderId="90" xfId="0" applyFont="1" applyFill="1" applyBorder="1" applyAlignment="1">
      <alignment horizontal="center" vertical="center"/>
    </xf>
    <xf numFmtId="0" fontId="36" fillId="0" borderId="12" xfId="0" applyFont="1" applyFill="1" applyBorder="1" applyAlignment="1">
      <alignment horizontal="center" vertical="center"/>
    </xf>
    <xf numFmtId="183" fontId="36" fillId="6" borderId="88" xfId="0" applyNumberFormat="1" applyFont="1" applyFill="1" applyBorder="1" applyAlignment="1">
      <alignment horizontal="center" vertical="center"/>
    </xf>
    <xf numFmtId="0" fontId="36" fillId="0" borderId="1" xfId="0" applyFont="1" applyFill="1" applyBorder="1" applyAlignment="1">
      <alignment horizontal="center" vertical="center"/>
    </xf>
    <xf numFmtId="0" fontId="36" fillId="6" borderId="108" xfId="0" applyFont="1" applyFill="1" applyBorder="1" applyAlignment="1">
      <alignment horizontal="center" vertical="center"/>
    </xf>
    <xf numFmtId="0" fontId="36" fillId="6" borderId="88" xfId="0" applyFont="1" applyFill="1" applyBorder="1" applyAlignment="1">
      <alignment horizontal="center" vertical="center"/>
    </xf>
    <xf numFmtId="0" fontId="36" fillId="0" borderId="101" xfId="0" applyFont="1" applyFill="1" applyBorder="1" applyAlignment="1">
      <alignment horizontal="center" vertical="center"/>
    </xf>
    <xf numFmtId="0" fontId="36" fillId="0" borderId="0" xfId="0" applyFont="1" applyFill="1" applyAlignment="1">
      <alignment horizontal="center" vertical="center"/>
    </xf>
    <xf numFmtId="0" fontId="0" fillId="0" borderId="0" xfId="0" applyFont="1">
      <alignment vertical="center"/>
    </xf>
    <xf numFmtId="0" fontId="0" fillId="0" borderId="0" xfId="0" applyAlignment="1">
      <alignment horizontal="center" vertical="center"/>
    </xf>
    <xf numFmtId="0" fontId="39" fillId="0" borderId="0" xfId="0" applyFont="1">
      <alignment vertical="center"/>
    </xf>
    <xf numFmtId="0" fontId="40" fillId="0" borderId="0" xfId="0" applyFont="1">
      <alignment vertical="center"/>
    </xf>
    <xf numFmtId="0" fontId="42" fillId="0" borderId="0" xfId="0" applyFont="1">
      <alignment vertical="center"/>
    </xf>
    <xf numFmtId="0" fontId="43" fillId="0" borderId="0" xfId="0" applyFont="1">
      <alignment vertical="center"/>
    </xf>
    <xf numFmtId="0" fontId="41" fillId="3" borderId="107" xfId="0" applyFont="1" applyFill="1" applyBorder="1" applyAlignment="1">
      <alignment horizontal="center" vertical="center"/>
    </xf>
    <xf numFmtId="185" fontId="41" fillId="3" borderId="112" xfId="0" applyNumberFormat="1" applyFont="1" applyFill="1" applyBorder="1" applyAlignment="1">
      <alignment horizontal="center" vertical="center"/>
    </xf>
    <xf numFmtId="0" fontId="44" fillId="0" borderId="0" xfId="0" applyFont="1">
      <alignment vertical="center"/>
    </xf>
    <xf numFmtId="0" fontId="18" fillId="0" borderId="115" xfId="0" applyFont="1" applyBorder="1" applyAlignment="1">
      <alignment horizontal="center" vertical="center"/>
    </xf>
    <xf numFmtId="0" fontId="18" fillId="0" borderId="116" xfId="0" applyFont="1" applyBorder="1" applyAlignment="1">
      <alignment horizontal="center" vertical="center"/>
    </xf>
    <xf numFmtId="183" fontId="18" fillId="2" borderId="116" xfId="0" applyNumberFormat="1" applyFont="1" applyFill="1" applyBorder="1" applyAlignment="1">
      <alignment horizontal="center" vertical="center"/>
    </xf>
    <xf numFmtId="0" fontId="18" fillId="0" borderId="117" xfId="0" applyFont="1" applyBorder="1" applyAlignment="1">
      <alignment horizontal="center" vertical="center"/>
    </xf>
    <xf numFmtId="0" fontId="18" fillId="0" borderId="0" xfId="0" applyFont="1" applyFill="1" applyBorder="1" applyAlignment="1">
      <alignment horizontal="center" vertical="center"/>
    </xf>
    <xf numFmtId="0" fontId="18" fillId="0" borderId="119" xfId="0" applyFont="1" applyBorder="1" applyAlignment="1">
      <alignment horizontal="center" vertical="center"/>
    </xf>
    <xf numFmtId="0" fontId="18" fillId="0" borderId="0" xfId="0" applyFont="1" applyBorder="1" applyAlignment="1">
      <alignment horizontal="center" vertical="center"/>
    </xf>
    <xf numFmtId="186" fontId="18" fillId="0" borderId="0" xfId="0" applyNumberFormat="1" applyFont="1" applyBorder="1" applyAlignment="1">
      <alignment horizontal="center" vertical="center"/>
    </xf>
    <xf numFmtId="0" fontId="41" fillId="19" borderId="121" xfId="0" applyFont="1" applyFill="1" applyBorder="1" applyAlignment="1">
      <alignment horizontal="center" vertical="center"/>
    </xf>
    <xf numFmtId="0" fontId="41" fillId="19" borderId="67" xfId="0" applyFont="1" applyFill="1" applyBorder="1" applyAlignment="1">
      <alignment horizontal="center" vertical="center"/>
    </xf>
    <xf numFmtId="0" fontId="41" fillId="0" borderId="118" xfId="0" applyFont="1" applyBorder="1" applyAlignment="1">
      <alignment horizontal="center" vertical="center"/>
    </xf>
    <xf numFmtId="0" fontId="46" fillId="0" borderId="125" xfId="0" applyFont="1" applyBorder="1">
      <alignment vertical="center"/>
    </xf>
    <xf numFmtId="0" fontId="41" fillId="0" borderId="0" xfId="0" applyFont="1" applyAlignment="1">
      <alignment horizontal="center" vertical="center"/>
    </xf>
    <xf numFmtId="0" fontId="41" fillId="0" borderId="0" xfId="0" applyFont="1">
      <alignment vertical="center"/>
    </xf>
    <xf numFmtId="0" fontId="47" fillId="0" borderId="0" xfId="0" applyFont="1">
      <alignment vertical="center"/>
    </xf>
    <xf numFmtId="0" fontId="46" fillId="0" borderId="0" xfId="0" applyFont="1">
      <alignment vertical="center"/>
    </xf>
    <xf numFmtId="0" fontId="20" fillId="22" borderId="1" xfId="0" applyFont="1" applyFill="1" applyBorder="1" applyAlignment="1">
      <alignment horizontal="center" vertical="center"/>
    </xf>
    <xf numFmtId="0" fontId="25" fillId="23" borderId="1" xfId="0" applyFont="1" applyFill="1" applyBorder="1" applyAlignment="1">
      <alignment horizontal="center" vertical="center"/>
    </xf>
    <xf numFmtId="0" fontId="20" fillId="0" borderId="1" xfId="0" applyFont="1" applyBorder="1" applyAlignment="1">
      <alignment horizontal="center" vertical="center"/>
    </xf>
    <xf numFmtId="183" fontId="20" fillId="0" borderId="1" xfId="0" applyNumberFormat="1" applyFont="1" applyBorder="1" applyAlignment="1">
      <alignment horizontal="center" vertical="center"/>
    </xf>
    <xf numFmtId="0" fontId="20" fillId="24" borderId="1" xfId="0" applyFont="1" applyFill="1" applyBorder="1" applyAlignment="1">
      <alignment horizontal="center" vertical="center"/>
    </xf>
    <xf numFmtId="0" fontId="20" fillId="24" borderId="1" xfId="0" applyFont="1" applyFill="1" applyBorder="1" applyAlignment="1">
      <alignment horizontal="right" vertical="center"/>
    </xf>
    <xf numFmtId="0" fontId="9" fillId="22" borderId="1" xfId="0" applyFont="1" applyFill="1" applyBorder="1" applyAlignment="1">
      <alignment horizontal="center" vertical="center"/>
    </xf>
    <xf numFmtId="183" fontId="20" fillId="22" borderId="1" xfId="0" applyNumberFormat="1" applyFont="1" applyFill="1" applyBorder="1" applyAlignment="1">
      <alignment horizontal="center" vertical="center"/>
    </xf>
    <xf numFmtId="0" fontId="20" fillId="23" borderId="1" xfId="0" applyFont="1" applyFill="1" applyBorder="1" applyAlignment="1">
      <alignment horizontal="center" vertical="center"/>
    </xf>
    <xf numFmtId="183" fontId="20" fillId="23" borderId="1" xfId="0" applyNumberFormat="1" applyFont="1" applyFill="1" applyBorder="1" applyAlignment="1">
      <alignment horizontal="center" vertical="center"/>
    </xf>
    <xf numFmtId="0" fontId="48" fillId="7" borderId="1" xfId="4" applyFont="1" applyFill="1" applyBorder="1" applyAlignment="1">
      <alignment horizontal="center" vertical="center" wrapText="1"/>
    </xf>
    <xf numFmtId="0" fontId="49" fillId="7" borderId="1" xfId="4" applyFont="1" applyFill="1" applyBorder="1" applyAlignment="1">
      <alignment horizontal="center" vertical="center" wrapText="1"/>
    </xf>
    <xf numFmtId="0" fontId="48" fillId="0" borderId="0" xfId="4" applyFont="1"/>
    <xf numFmtId="183" fontId="48" fillId="0" borderId="12" xfId="4" applyNumberFormat="1" applyFont="1" applyBorder="1" applyAlignment="1">
      <alignment horizontal="center" vertical="center" wrapText="1"/>
    </xf>
    <xf numFmtId="0" fontId="48" fillId="0" borderId="12" xfId="4" applyFont="1" applyBorder="1" applyAlignment="1">
      <alignment horizontal="center" vertical="center" wrapText="1"/>
    </xf>
    <xf numFmtId="0" fontId="49" fillId="0" borderId="12" xfId="4" applyFont="1" applyBorder="1" applyAlignment="1">
      <alignment horizontal="center" vertical="center" wrapText="1"/>
    </xf>
    <xf numFmtId="0" fontId="49" fillId="0" borderId="12" xfId="4" applyFont="1" applyBorder="1" applyAlignment="1">
      <alignment horizontal="left" vertical="center" wrapText="1"/>
    </xf>
    <xf numFmtId="20" fontId="48" fillId="0" borderId="1" xfId="4" applyNumberFormat="1" applyFont="1" applyBorder="1" applyAlignment="1">
      <alignment horizontal="center" vertical="center" wrapText="1"/>
    </xf>
    <xf numFmtId="0" fontId="51" fillId="0" borderId="12" xfId="4" applyFont="1" applyBorder="1" applyAlignment="1">
      <alignment horizontal="center" vertical="center" wrapText="1"/>
    </xf>
    <xf numFmtId="0" fontId="49" fillId="0" borderId="1" xfId="4" applyFont="1" applyBorder="1" applyAlignment="1">
      <alignment horizontal="left" vertical="center" wrapText="1"/>
    </xf>
    <xf numFmtId="20" fontId="48" fillId="0" borderId="1" xfId="4" applyNumberFormat="1" applyFont="1" applyFill="1" applyBorder="1" applyAlignment="1">
      <alignment horizontal="center" vertical="center" wrapText="1"/>
    </xf>
    <xf numFmtId="0" fontId="49" fillId="0" borderId="12" xfId="4" applyFont="1" applyBorder="1" applyAlignment="1">
      <alignment horizontal="left" vertical="center"/>
    </xf>
    <xf numFmtId="0" fontId="48" fillId="0" borderId="12" xfId="4" quotePrefix="1" applyFont="1" applyBorder="1" applyAlignment="1">
      <alignment horizontal="center" vertical="center" wrapText="1"/>
    </xf>
    <xf numFmtId="0" fontId="48" fillId="0" borderId="12" xfId="4" applyFont="1" applyFill="1" applyBorder="1" applyAlignment="1">
      <alignment horizontal="center" vertical="center" wrapText="1"/>
    </xf>
    <xf numFmtId="0" fontId="49" fillId="0" borderId="12" xfId="4" applyFont="1" applyFill="1" applyBorder="1" applyAlignment="1">
      <alignment horizontal="left" vertical="center" wrapText="1"/>
    </xf>
    <xf numFmtId="0" fontId="48" fillId="0" borderId="0" xfId="4" applyFont="1" applyFill="1"/>
    <xf numFmtId="0" fontId="48" fillId="0" borderId="0" xfId="4" applyFont="1" applyFill="1" applyAlignment="1">
      <alignment vertical="center"/>
    </xf>
    <xf numFmtId="0" fontId="48" fillId="0" borderId="0" xfId="4" applyFont="1" applyAlignment="1">
      <alignment vertical="center"/>
    </xf>
    <xf numFmtId="0" fontId="49" fillId="0" borderId="0" xfId="4" applyFont="1" applyAlignment="1">
      <alignment horizontal="left" vertical="center" wrapText="1"/>
    </xf>
    <xf numFmtId="0" fontId="52" fillId="8" borderId="1" xfId="0" applyFont="1" applyFill="1" applyBorder="1" applyAlignment="1">
      <alignment horizontal="center" vertical="center"/>
    </xf>
    <xf numFmtId="0" fontId="52" fillId="8" borderId="1" xfId="0" applyFont="1" applyFill="1" applyBorder="1" applyAlignment="1">
      <alignment horizontal="center" vertical="center" wrapText="1"/>
    </xf>
    <xf numFmtId="0" fontId="53" fillId="0" borderId="0" xfId="0" applyFont="1" applyAlignment="1">
      <alignment horizontal="center" vertical="center"/>
    </xf>
    <xf numFmtId="0" fontId="52" fillId="0" borderId="1" xfId="0" applyFont="1" applyBorder="1" applyAlignment="1">
      <alignment horizontal="center" vertical="center"/>
    </xf>
    <xf numFmtId="183" fontId="52" fillId="0" borderId="1" xfId="0" applyNumberFormat="1" applyFont="1" applyBorder="1" applyAlignment="1">
      <alignment horizontal="center" vertical="center"/>
    </xf>
    <xf numFmtId="0" fontId="52" fillId="0" borderId="1" xfId="0" applyFont="1" applyBorder="1" applyAlignment="1">
      <alignment horizontal="left" vertical="center" wrapText="1"/>
    </xf>
    <xf numFmtId="0" fontId="52" fillId="0" borderId="0" xfId="0" applyFont="1" applyAlignment="1">
      <alignment horizontal="center" vertical="center"/>
    </xf>
    <xf numFmtId="0" fontId="52" fillId="0" borderId="0" xfId="0" applyFont="1" applyAlignment="1">
      <alignment horizontal="left" vertical="center" wrapText="1"/>
    </xf>
    <xf numFmtId="0" fontId="20" fillId="0" borderId="0" xfId="0" applyFont="1" applyAlignment="1">
      <alignment vertical="center" wrapText="1"/>
    </xf>
    <xf numFmtId="0" fontId="0" fillId="0" borderId="0" xfId="0" applyFont="1" applyAlignment="1">
      <alignment horizontal="center" vertical="center" wrapText="1"/>
    </xf>
    <xf numFmtId="0" fontId="0" fillId="0" borderId="0" xfId="0" applyAlignment="1">
      <alignment horizontal="left" vertical="center"/>
    </xf>
    <xf numFmtId="0" fontId="56" fillId="0" borderId="0" xfId="0" applyFont="1" applyBorder="1" applyAlignment="1">
      <alignment vertical="center" wrapText="1"/>
    </xf>
    <xf numFmtId="0" fontId="56" fillId="0" borderId="0" xfId="0" applyFont="1" applyBorder="1" applyAlignment="1">
      <alignment horizontal="center" vertical="center" wrapText="1" readingOrder="1"/>
    </xf>
    <xf numFmtId="0" fontId="56" fillId="0" borderId="0" xfId="0" applyFont="1" applyBorder="1" applyAlignment="1">
      <alignment horizontal="center" vertical="center" wrapText="1"/>
    </xf>
    <xf numFmtId="0" fontId="57" fillId="0" borderId="125" xfId="0" applyFont="1" applyBorder="1" applyAlignment="1">
      <alignment horizontal="center" vertical="center"/>
    </xf>
    <xf numFmtId="0" fontId="57" fillId="0" borderId="125" xfId="0" applyFont="1" applyBorder="1" applyAlignment="1">
      <alignment horizontal="center" vertical="center" readingOrder="1"/>
    </xf>
    <xf numFmtId="0" fontId="57" fillId="0" borderId="125" xfId="0" applyFont="1" applyBorder="1" applyAlignment="1">
      <alignment horizontal="center" vertical="center" wrapText="1" readingOrder="1"/>
    </xf>
    <xf numFmtId="0" fontId="56" fillId="0" borderId="125" xfId="0" applyFont="1" applyBorder="1" applyAlignment="1">
      <alignment horizontal="center" vertical="center" wrapText="1"/>
    </xf>
    <xf numFmtId="0" fontId="56" fillId="0" borderId="125" xfId="0" applyFont="1" applyBorder="1" applyAlignment="1">
      <alignment horizontal="center" vertical="center" wrapText="1" readingOrder="1"/>
    </xf>
    <xf numFmtId="0" fontId="58" fillId="0" borderId="125" xfId="0" applyFont="1" applyBorder="1" applyAlignment="1">
      <alignment horizontal="center" vertical="center"/>
    </xf>
    <xf numFmtId="0" fontId="0" fillId="0" borderId="125" xfId="0" applyBorder="1" applyAlignment="1">
      <alignment horizontal="center" vertical="center"/>
    </xf>
    <xf numFmtId="183" fontId="7" fillId="0" borderId="125" xfId="0" applyNumberFormat="1" applyFont="1" applyBorder="1" applyAlignment="1">
      <alignment horizontal="center" vertical="center" readingOrder="1"/>
    </xf>
    <xf numFmtId="0" fontId="0" fillId="0" borderId="125" xfId="0" applyBorder="1" applyAlignment="1">
      <alignment vertical="center" wrapText="1"/>
    </xf>
    <xf numFmtId="0" fontId="0" fillId="0" borderId="125" xfId="0" applyBorder="1" applyAlignment="1">
      <alignment horizontal="center" vertical="center" readingOrder="1"/>
    </xf>
    <xf numFmtId="183" fontId="7" fillId="0" borderId="125" xfId="0" applyNumberFormat="1" applyFont="1" applyBorder="1" applyAlignment="1">
      <alignment horizontal="center" vertical="center"/>
    </xf>
    <xf numFmtId="0" fontId="0" fillId="0" borderId="125" xfId="0" applyBorder="1">
      <alignment vertical="center"/>
    </xf>
    <xf numFmtId="183" fontId="0" fillId="0" borderId="125" xfId="0" applyNumberFormat="1" applyFont="1" applyBorder="1" applyAlignment="1">
      <alignment horizontal="center" vertical="center"/>
    </xf>
    <xf numFmtId="0" fontId="59" fillId="0" borderId="0" xfId="0" applyFont="1">
      <alignment vertical="center"/>
    </xf>
    <xf numFmtId="0" fontId="0" fillId="0" borderId="0" xfId="0" applyAlignment="1">
      <alignment horizontal="center" vertical="center" readingOrder="1"/>
    </xf>
    <xf numFmtId="0" fontId="60" fillId="0" borderId="0" xfId="0" applyFont="1">
      <alignment vertical="center"/>
    </xf>
    <xf numFmtId="14" fontId="18" fillId="0" borderId="0" xfId="0" applyNumberFormat="1" applyFont="1" applyFill="1" applyBorder="1" applyAlignment="1">
      <alignment horizontal="center" vertical="center"/>
    </xf>
    <xf numFmtId="0" fontId="18" fillId="0" borderId="0" xfId="0" applyNumberFormat="1" applyFont="1" applyFill="1" applyBorder="1" applyAlignment="1">
      <alignment horizontal="center" vertical="center"/>
    </xf>
    <xf numFmtId="0" fontId="18" fillId="0" borderId="0" xfId="0" applyFont="1" applyFill="1" applyBorder="1" applyAlignment="1">
      <alignment horizontal="center" vertical="center" textRotation="255"/>
    </xf>
    <xf numFmtId="0" fontId="31" fillId="0" borderId="0" xfId="0" applyFont="1" applyFill="1" applyBorder="1" applyAlignment="1">
      <alignment horizontal="center" vertical="center" wrapText="1" shrinkToFit="1"/>
    </xf>
    <xf numFmtId="0" fontId="21" fillId="0" borderId="0" xfId="0" applyFont="1" applyFill="1" applyBorder="1" applyAlignment="1">
      <alignment horizontal="center" vertical="center" wrapText="1" shrinkToFit="1"/>
    </xf>
    <xf numFmtId="0" fontId="64" fillId="0" borderId="0" xfId="0" applyFont="1" applyFill="1" applyBorder="1" applyAlignment="1">
      <alignment horizontal="center" vertical="center" wrapText="1" shrinkToFit="1"/>
    </xf>
    <xf numFmtId="0" fontId="65" fillId="0" borderId="0" xfId="0" applyFont="1" applyFill="1" applyBorder="1" applyAlignment="1">
      <alignment horizontal="center" vertical="center" wrapText="1" shrinkToFit="1"/>
    </xf>
    <xf numFmtId="0" fontId="18" fillId="0" borderId="0" xfId="0" applyFont="1" applyFill="1" applyBorder="1" applyAlignment="1">
      <alignment horizontal="center" vertical="center" wrapText="1" shrinkToFit="1"/>
    </xf>
    <xf numFmtId="0" fontId="66" fillId="21" borderId="0" xfId="0" applyFont="1" applyFill="1" applyBorder="1" applyAlignment="1">
      <alignment horizontal="center" vertical="center"/>
    </xf>
    <xf numFmtId="0" fontId="66" fillId="0" borderId="0" xfId="0" applyFont="1" applyFill="1" applyBorder="1" applyAlignment="1">
      <alignment horizontal="center" vertical="center"/>
    </xf>
    <xf numFmtId="0" fontId="66" fillId="0" borderId="0" xfId="0" applyFont="1" applyFill="1" applyBorder="1" applyAlignment="1">
      <alignment horizontal="center" vertical="center" wrapText="1"/>
    </xf>
    <xf numFmtId="180" fontId="18" fillId="0" borderId="0" xfId="0" applyNumberFormat="1" applyFont="1" applyFill="1" applyBorder="1" applyAlignment="1">
      <alignment horizontal="center" vertical="center"/>
    </xf>
    <xf numFmtId="0" fontId="67" fillId="0" borderId="0" xfId="1" applyFont="1" applyFill="1" applyBorder="1" applyAlignment="1">
      <alignment horizontal="center" vertical="center"/>
    </xf>
    <xf numFmtId="190" fontId="66" fillId="0" borderId="0" xfId="0" applyNumberFormat="1" applyFont="1" applyFill="1" applyBorder="1" applyAlignment="1">
      <alignment horizontal="center" vertical="center"/>
    </xf>
    <xf numFmtId="0" fontId="11" fillId="0" borderId="0" xfId="0" applyFont="1" applyFill="1" applyBorder="1" applyAlignment="1">
      <alignment horizontal="center" vertical="center"/>
    </xf>
    <xf numFmtId="0" fontId="67" fillId="0" borderId="0" xfId="1" applyNumberFormat="1" applyFont="1" applyFill="1" applyBorder="1" applyAlignment="1">
      <alignment horizontal="center" vertical="center"/>
    </xf>
    <xf numFmtId="0" fontId="18" fillId="0" borderId="0" xfId="0" applyNumberFormat="1" applyFont="1" applyFill="1" applyBorder="1" applyAlignment="1">
      <alignment horizontal="left" vertical="center"/>
    </xf>
    <xf numFmtId="0" fontId="18" fillId="0" borderId="0" xfId="0" applyFont="1" applyFill="1" applyBorder="1" applyAlignment="1">
      <alignment horizontal="center" vertical="center" shrinkToFit="1"/>
    </xf>
    <xf numFmtId="0" fontId="11" fillId="21" borderId="0" xfId="0" applyFont="1" applyFill="1" applyBorder="1" applyAlignment="1">
      <alignment horizontal="center" vertical="center"/>
    </xf>
    <xf numFmtId="0" fontId="0" fillId="16" borderId="0" xfId="0" applyFill="1" applyAlignment="1">
      <alignment horizontal="center" vertical="center"/>
    </xf>
    <xf numFmtId="0" fontId="0" fillId="16" borderId="0" xfId="0" applyFill="1" applyBorder="1" applyAlignment="1">
      <alignment horizontal="left" vertical="top" wrapText="1"/>
    </xf>
    <xf numFmtId="0" fontId="0" fillId="26" borderId="0" xfId="0" applyFill="1">
      <alignment vertical="center"/>
    </xf>
    <xf numFmtId="0" fontId="0" fillId="19" borderId="0" xfId="0" applyFill="1" applyAlignment="1">
      <alignment horizontal="center" vertical="center"/>
    </xf>
    <xf numFmtId="0" fontId="0" fillId="16" borderId="0" xfId="0" applyFill="1" applyAlignment="1">
      <alignment horizontal="left" vertical="center"/>
    </xf>
    <xf numFmtId="0" fontId="0" fillId="0" borderId="0" xfId="0" applyFont="1" applyAlignment="1">
      <alignment horizontal="left"/>
    </xf>
    <xf numFmtId="188" fontId="0" fillId="16" borderId="0" xfId="0" applyNumberFormat="1" applyFill="1" applyAlignment="1">
      <alignment horizontal="center" vertical="center"/>
    </xf>
    <xf numFmtId="0" fontId="0" fillId="26" borderId="0" xfId="0" applyFont="1" applyFill="1">
      <alignment vertical="center"/>
    </xf>
    <xf numFmtId="0" fontId="0" fillId="0" borderId="0" xfId="0" applyAlignment="1">
      <alignment horizontal="left"/>
    </xf>
    <xf numFmtId="0" fontId="0" fillId="0" borderId="0" xfId="0" applyFill="1" applyAlignment="1">
      <alignment horizontal="center" vertical="center"/>
    </xf>
    <xf numFmtId="0" fontId="4" fillId="26" borderId="0" xfId="0" applyFont="1" applyFill="1">
      <alignment vertical="center"/>
    </xf>
    <xf numFmtId="0" fontId="68" fillId="16" borderId="0" xfId="0" applyFont="1" applyFill="1" applyAlignment="1">
      <alignment horizontal="center" vertical="center"/>
    </xf>
    <xf numFmtId="0" fontId="69" fillId="16" borderId="0" xfId="0" applyFont="1" applyFill="1" applyBorder="1" applyAlignment="1">
      <alignment horizontal="left" vertical="top" wrapText="1"/>
    </xf>
    <xf numFmtId="0" fontId="0" fillId="0" borderId="0" xfId="0" applyNumberFormat="1" applyAlignment="1">
      <alignment horizontal="center" vertical="center"/>
    </xf>
    <xf numFmtId="0" fontId="0" fillId="27" borderId="0" xfId="0" applyFill="1" applyAlignment="1">
      <alignment horizontal="left" vertical="center"/>
    </xf>
    <xf numFmtId="49" fontId="20" fillId="5" borderId="142" xfId="0" applyNumberFormat="1" applyFont="1" applyFill="1" applyBorder="1" applyAlignment="1">
      <alignment horizontal="center" vertical="center"/>
    </xf>
    <xf numFmtId="49" fontId="20" fillId="5" borderId="128" xfId="0" applyNumberFormat="1" applyFont="1" applyFill="1" applyBorder="1" applyAlignment="1">
      <alignment horizontal="center" vertical="center"/>
    </xf>
    <xf numFmtId="49" fontId="20" fillId="5" borderId="143" xfId="0" applyNumberFormat="1" applyFont="1" applyFill="1" applyBorder="1" applyAlignment="1">
      <alignment horizontal="center" vertical="center"/>
    </xf>
    <xf numFmtId="49" fontId="20" fillId="5" borderId="144" xfId="0" applyNumberFormat="1" applyFont="1" applyFill="1" applyBorder="1" applyAlignment="1">
      <alignment horizontal="center" vertical="center"/>
    </xf>
    <xf numFmtId="0" fontId="0" fillId="20" borderId="0" xfId="0" applyFill="1" applyAlignment="1">
      <alignment horizontal="left" vertical="center"/>
    </xf>
    <xf numFmtId="0" fontId="77" fillId="0" borderId="0" xfId="0" applyFont="1">
      <alignment vertical="center"/>
    </xf>
    <xf numFmtId="49" fontId="77" fillId="0" borderId="0" xfId="0" applyNumberFormat="1" applyFont="1" applyAlignment="1">
      <alignment horizontal="center" vertical="center"/>
    </xf>
    <xf numFmtId="0" fontId="77" fillId="0" borderId="0" xfId="0" applyNumberFormat="1" applyFont="1" applyAlignment="1">
      <alignment horizontal="center" vertical="center"/>
    </xf>
    <xf numFmtId="49" fontId="77" fillId="0" borderId="0" xfId="0" applyNumberFormat="1" applyFont="1">
      <alignment vertical="center"/>
    </xf>
    <xf numFmtId="0" fontId="77" fillId="0" borderId="0" xfId="0" applyNumberFormat="1" applyFont="1">
      <alignment vertical="center"/>
    </xf>
    <xf numFmtId="0" fontId="79" fillId="0" borderId="0" xfId="0" applyFont="1" applyAlignment="1">
      <alignment horizontal="right" vertical="center"/>
    </xf>
    <xf numFmtId="189" fontId="79" fillId="0" borderId="0" xfId="0" applyNumberFormat="1" applyFont="1" applyAlignment="1">
      <alignment horizontal="right" vertical="center"/>
    </xf>
    <xf numFmtId="49" fontId="54" fillId="0" borderId="0" xfId="0" applyNumberFormat="1" applyFont="1" applyFill="1" applyAlignment="1" applyProtection="1">
      <alignment vertical="center" wrapText="1"/>
    </xf>
    <xf numFmtId="0" fontId="0" fillId="0" borderId="0" xfId="0" applyFont="1" applyFill="1">
      <alignment vertical="center"/>
    </xf>
    <xf numFmtId="0" fontId="0" fillId="0" borderId="0" xfId="0" applyFill="1">
      <alignment vertical="center"/>
    </xf>
    <xf numFmtId="0" fontId="0" fillId="0" borderId="0" xfId="0" applyFont="1" applyFill="1" applyAlignment="1">
      <alignment horizontal="center" vertical="center"/>
    </xf>
    <xf numFmtId="0" fontId="84" fillId="28" borderId="125" xfId="0" applyFont="1" applyFill="1" applyBorder="1" applyAlignment="1">
      <alignment horizontal="center" vertical="center" wrapText="1"/>
    </xf>
    <xf numFmtId="0" fontId="85" fillId="28" borderId="125" xfId="0" applyFont="1" applyFill="1" applyBorder="1" applyAlignment="1">
      <alignment horizontal="center" vertical="center"/>
    </xf>
    <xf numFmtId="0" fontId="85" fillId="28" borderId="0" xfId="0" applyFont="1" applyFill="1" applyAlignment="1">
      <alignment horizontal="center" vertical="center"/>
    </xf>
    <xf numFmtId="0" fontId="68" fillId="13" borderId="1" xfId="0" applyFont="1" applyFill="1" applyBorder="1" applyAlignment="1">
      <alignment horizontal="left" vertical="top" wrapText="1"/>
    </xf>
    <xf numFmtId="0" fontId="20" fillId="19" borderId="1" xfId="0" applyFont="1" applyFill="1" applyBorder="1" applyAlignment="1">
      <alignment horizontal="center" vertical="top"/>
    </xf>
    <xf numFmtId="57" fontId="20" fillId="19" borderId="1" xfId="0" applyNumberFormat="1" applyFont="1" applyFill="1" applyBorder="1" applyAlignment="1">
      <alignment horizontal="center" vertical="top"/>
    </xf>
    <xf numFmtId="0" fontId="20" fillId="19" borderId="1" xfId="0" applyFont="1" applyFill="1" applyBorder="1" applyAlignment="1">
      <alignment horizontal="center" vertical="top" wrapText="1"/>
    </xf>
    <xf numFmtId="176" fontId="20" fillId="19" borderId="1" xfId="0" applyNumberFormat="1" applyFont="1" applyFill="1" applyBorder="1" applyAlignment="1">
      <alignment horizontal="center" vertical="top"/>
    </xf>
    <xf numFmtId="0" fontId="20" fillId="19" borderId="1" xfId="0" applyFont="1" applyFill="1" applyBorder="1" applyAlignment="1">
      <alignment horizontal="left" vertical="top" wrapText="1"/>
    </xf>
    <xf numFmtId="183" fontId="36" fillId="30" borderId="88" xfId="0" applyNumberFormat="1" applyFont="1" applyFill="1" applyBorder="1" applyAlignment="1">
      <alignment horizontal="center" vertical="center"/>
    </xf>
    <xf numFmtId="0" fontId="36" fillId="30" borderId="108" xfId="0" applyFont="1" applyFill="1" applyBorder="1" applyAlignment="1">
      <alignment horizontal="center" vertical="center"/>
    </xf>
    <xf numFmtId="0" fontId="36" fillId="30" borderId="88" xfId="0" applyFont="1" applyFill="1" applyBorder="1" applyAlignment="1">
      <alignment horizontal="center" vertical="center"/>
    </xf>
    <xf numFmtId="0" fontId="36" fillId="30" borderId="94" xfId="0" applyFont="1" applyFill="1" applyBorder="1" applyAlignment="1">
      <alignment horizontal="center" vertical="center"/>
    </xf>
    <xf numFmtId="191" fontId="83" fillId="0" borderId="106" xfId="0" applyNumberFormat="1" applyFont="1" applyFill="1" applyBorder="1" applyAlignment="1" applyProtection="1">
      <alignment vertical="center"/>
      <protection locked="0"/>
    </xf>
    <xf numFmtId="49" fontId="76" fillId="11" borderId="0" xfId="0" applyNumberFormat="1" applyFont="1" applyFill="1" applyBorder="1" applyAlignment="1" applyProtection="1">
      <alignment horizontal="center" vertical="center"/>
      <protection locked="0"/>
    </xf>
    <xf numFmtId="0" fontId="78" fillId="11" borderId="0" xfId="0" applyFont="1" applyFill="1" applyAlignment="1" applyProtection="1">
      <alignment horizontal="left" vertical="center"/>
      <protection locked="0"/>
    </xf>
    <xf numFmtId="0" fontId="79" fillId="11" borderId="0" xfId="0" applyFont="1" applyFill="1" applyAlignment="1" applyProtection="1">
      <alignment horizontal="right" vertical="center"/>
      <protection locked="0"/>
    </xf>
    <xf numFmtId="189" fontId="79" fillId="11" borderId="0" xfId="0" applyNumberFormat="1" applyFont="1" applyFill="1" applyAlignment="1" applyProtection="1">
      <alignment horizontal="right" vertical="center"/>
      <protection locked="0"/>
    </xf>
    <xf numFmtId="0" fontId="77" fillId="0" borderId="87" xfId="0" applyNumberFormat="1" applyFont="1" applyFill="1" applyBorder="1" applyAlignment="1" applyProtection="1">
      <alignment horizontal="center" vertical="center"/>
      <protection locked="0"/>
    </xf>
    <xf numFmtId="0" fontId="81" fillId="18" borderId="1" xfId="0" applyNumberFormat="1" applyFont="1" applyFill="1" applyBorder="1" applyAlignment="1" applyProtection="1">
      <alignment horizontal="center" vertical="center"/>
      <protection locked="0"/>
    </xf>
    <xf numFmtId="0" fontId="77" fillId="0" borderId="1" xfId="0" applyNumberFormat="1" applyFont="1" applyFill="1" applyBorder="1" applyAlignment="1" applyProtection="1">
      <alignment horizontal="center" vertical="center"/>
      <protection locked="0"/>
    </xf>
    <xf numFmtId="49" fontId="80" fillId="0" borderId="1" xfId="0" applyNumberFormat="1" applyFont="1" applyFill="1" applyBorder="1" applyAlignment="1" applyProtection="1">
      <alignment horizontal="center" vertical="center"/>
      <protection locked="0"/>
    </xf>
    <xf numFmtId="189" fontId="79" fillId="29" borderId="1" xfId="0" applyNumberFormat="1" applyFont="1" applyFill="1" applyBorder="1" applyAlignment="1" applyProtection="1">
      <alignment horizontal="right" vertical="center"/>
    </xf>
    <xf numFmtId="0" fontId="79" fillId="29" borderId="1" xfId="0" applyFont="1" applyFill="1" applyBorder="1" applyAlignment="1" applyProtection="1">
      <alignment horizontal="right" vertical="center"/>
    </xf>
    <xf numFmtId="189" fontId="79" fillId="27" borderId="1" xfId="0" applyNumberFormat="1" applyFont="1" applyFill="1" applyBorder="1" applyAlignment="1" applyProtection="1">
      <alignment horizontal="right" vertical="center"/>
    </xf>
    <xf numFmtId="0" fontId="11" fillId="10" borderId="0" xfId="0" applyFont="1" applyFill="1" applyAlignment="1">
      <alignment horizontal="center" vertical="center" wrapText="1"/>
    </xf>
    <xf numFmtId="187" fontId="11" fillId="10" borderId="0" xfId="0" applyNumberFormat="1" applyFont="1" applyFill="1" applyAlignment="1">
      <alignment horizontal="center" vertical="center"/>
    </xf>
    <xf numFmtId="0" fontId="11" fillId="0" borderId="0" xfId="0" applyFont="1" applyAlignment="1">
      <alignment horizontal="left" vertical="center"/>
    </xf>
    <xf numFmtId="49" fontId="77" fillId="31" borderId="106" xfId="0" applyNumberFormat="1" applyFont="1" applyFill="1" applyBorder="1" applyAlignment="1" applyProtection="1">
      <alignment horizontal="left" vertical="center"/>
      <protection locked="0"/>
    </xf>
    <xf numFmtId="189" fontId="79" fillId="31" borderId="88" xfId="0" applyNumberFormat="1" applyFont="1" applyFill="1" applyBorder="1" applyAlignment="1" applyProtection="1">
      <alignment horizontal="right" vertical="center"/>
    </xf>
    <xf numFmtId="0" fontId="77" fillId="31" borderId="88" xfId="0" applyNumberFormat="1" applyFont="1" applyFill="1" applyBorder="1" applyAlignment="1" applyProtection="1">
      <alignment horizontal="center" vertical="center"/>
      <protection locked="0"/>
    </xf>
    <xf numFmtId="0" fontId="81" fillId="31" borderId="88" xfId="0" applyNumberFormat="1" applyFont="1" applyFill="1" applyBorder="1" applyAlignment="1" applyProtection="1">
      <alignment horizontal="center" vertical="center"/>
      <protection locked="0"/>
    </xf>
    <xf numFmtId="49" fontId="80" fillId="31" borderId="88" xfId="0" applyNumberFormat="1" applyFont="1" applyFill="1" applyBorder="1" applyAlignment="1" applyProtection="1">
      <alignment horizontal="center" vertical="center"/>
      <protection locked="0"/>
    </xf>
    <xf numFmtId="189" fontId="79" fillId="31" borderId="1" xfId="0" applyNumberFormat="1" applyFont="1" applyFill="1" applyBorder="1" applyAlignment="1" applyProtection="1">
      <alignment horizontal="right" vertical="center"/>
    </xf>
    <xf numFmtId="49" fontId="77" fillId="27" borderId="106" xfId="0" applyNumberFormat="1" applyFont="1" applyFill="1" applyBorder="1" applyAlignment="1" applyProtection="1">
      <alignment horizontal="left" vertical="center"/>
      <protection locked="0"/>
    </xf>
    <xf numFmtId="189" fontId="79" fillId="29" borderId="12" xfId="0" applyNumberFormat="1" applyFont="1" applyFill="1" applyBorder="1" applyAlignment="1" applyProtection="1">
      <alignment horizontal="right" vertical="center"/>
    </xf>
    <xf numFmtId="0" fontId="79" fillId="29" borderId="12" xfId="0" applyFont="1" applyFill="1" applyBorder="1" applyAlignment="1" applyProtection="1">
      <alignment horizontal="right" vertical="center"/>
    </xf>
    <xf numFmtId="0" fontId="77" fillId="0" borderId="89" xfId="0" applyNumberFormat="1" applyFont="1" applyFill="1" applyBorder="1" applyAlignment="1" applyProtection="1">
      <alignment horizontal="center" vertical="center"/>
      <protection locked="0"/>
    </xf>
    <xf numFmtId="0" fontId="81" fillId="18" borderId="12" xfId="0" applyNumberFormat="1" applyFont="1" applyFill="1" applyBorder="1" applyAlignment="1" applyProtection="1">
      <alignment horizontal="center" vertical="center"/>
      <protection locked="0"/>
    </xf>
    <xf numFmtId="0" fontId="77" fillId="0" borderId="12" xfId="0" applyNumberFormat="1" applyFont="1" applyFill="1" applyBorder="1" applyAlignment="1" applyProtection="1">
      <alignment horizontal="center" vertical="center"/>
      <protection locked="0"/>
    </xf>
    <xf numFmtId="49" fontId="80" fillId="0" borderId="12" xfId="0" applyNumberFormat="1" applyFont="1" applyFill="1" applyBorder="1" applyAlignment="1" applyProtection="1">
      <alignment horizontal="center" vertical="center"/>
      <protection locked="0"/>
    </xf>
    <xf numFmtId="49" fontId="77" fillId="0" borderId="127" xfId="0" applyNumberFormat="1" applyFont="1" applyBorder="1" applyAlignment="1" applyProtection="1">
      <alignment horizontal="center" vertical="center"/>
      <protection locked="0"/>
    </xf>
    <xf numFmtId="189" fontId="82" fillId="29" borderId="127" xfId="7" applyNumberFormat="1" applyFont="1" applyFill="1" applyBorder="1" applyAlignment="1" applyProtection="1">
      <alignment horizontal="center" vertical="center" wrapText="1"/>
    </xf>
    <xf numFmtId="0" fontId="82" fillId="29" borderId="127" xfId="0" applyFont="1" applyFill="1" applyBorder="1" applyAlignment="1" applyProtection="1">
      <alignment horizontal="center" vertical="center" wrapText="1"/>
    </xf>
    <xf numFmtId="0" fontId="77" fillId="0" borderId="129" xfId="0" applyNumberFormat="1" applyFont="1" applyBorder="1" applyAlignment="1" applyProtection="1">
      <alignment horizontal="center" vertical="center" wrapText="1"/>
      <protection locked="0"/>
    </xf>
    <xf numFmtId="0" fontId="77" fillId="18" borderId="127" xfId="0" applyNumberFormat="1" applyFont="1" applyFill="1" applyBorder="1" applyAlignment="1" applyProtection="1">
      <alignment horizontal="center" vertical="center" wrapText="1"/>
      <protection locked="0"/>
    </xf>
    <xf numFmtId="0" fontId="77" fillId="0" borderId="127" xfId="0" applyNumberFormat="1" applyFont="1" applyBorder="1" applyAlignment="1" applyProtection="1">
      <alignment horizontal="center" vertical="center" wrapText="1"/>
      <protection locked="0"/>
    </xf>
    <xf numFmtId="0" fontId="75" fillId="0" borderId="0" xfId="0" applyFont="1" applyFill="1" applyAlignment="1" applyProtection="1">
      <alignment horizontal="center" vertical="center"/>
      <protection locked="0"/>
    </xf>
    <xf numFmtId="0" fontId="75" fillId="0" borderId="0" xfId="0" applyFont="1" applyFill="1" applyAlignment="1">
      <alignment horizontal="center" vertical="center"/>
    </xf>
    <xf numFmtId="0" fontId="77" fillId="27" borderId="88" xfId="0" applyNumberFormat="1" applyFont="1" applyFill="1" applyBorder="1" applyAlignment="1" applyProtection="1">
      <alignment horizontal="center" vertical="center"/>
      <protection locked="0"/>
    </xf>
    <xf numFmtId="0" fontId="81" fillId="27" borderId="88" xfId="0" applyNumberFormat="1" applyFont="1" applyFill="1" applyBorder="1" applyAlignment="1" applyProtection="1">
      <alignment horizontal="center" vertical="center"/>
      <protection locked="0"/>
    </xf>
    <xf numFmtId="49" fontId="80" fillId="27" borderId="88" xfId="0" applyNumberFormat="1" applyFont="1" applyFill="1" applyBorder="1" applyAlignment="1" applyProtection="1">
      <alignment horizontal="center" vertical="center"/>
      <protection locked="0"/>
    </xf>
    <xf numFmtId="0" fontId="82" fillId="29" borderId="146" xfId="7" applyFont="1" applyFill="1" applyBorder="1" applyAlignment="1" applyProtection="1">
      <alignment horizontal="center" vertical="center" wrapText="1"/>
    </xf>
    <xf numFmtId="0" fontId="82" fillId="29" borderId="148" xfId="0" applyFont="1" applyFill="1" applyBorder="1" applyAlignment="1" applyProtection="1">
      <alignment horizontal="center" vertical="center" wrapText="1"/>
    </xf>
    <xf numFmtId="0" fontId="79" fillId="29" borderId="19" xfId="0" applyFont="1" applyFill="1" applyBorder="1" applyAlignment="1" applyProtection="1">
      <alignment horizontal="right" vertical="center"/>
    </xf>
    <xf numFmtId="0" fontId="79" fillId="29" borderId="11" xfId="0" applyFont="1" applyFill="1" applyBorder="1" applyAlignment="1" applyProtection="1">
      <alignment horizontal="right" vertical="center"/>
    </xf>
    <xf numFmtId="0" fontId="79" fillId="31" borderId="99" xfId="0" applyFont="1" applyFill="1" applyBorder="1" applyAlignment="1" applyProtection="1">
      <alignment horizontal="right" vertical="center"/>
    </xf>
    <xf numFmtId="0" fontId="79" fillId="31" borderId="11" xfId="0" applyFont="1" applyFill="1" applyBorder="1" applyAlignment="1" applyProtection="1">
      <alignment horizontal="right" vertical="center"/>
    </xf>
    <xf numFmtId="0" fontId="79" fillId="27" borderId="11" xfId="0" applyFont="1" applyFill="1" applyBorder="1" applyAlignment="1" applyProtection="1">
      <alignment horizontal="right" vertical="center"/>
    </xf>
    <xf numFmtId="0" fontId="77" fillId="0" borderId="126" xfId="0" applyFont="1" applyFill="1" applyBorder="1" applyAlignment="1" applyProtection="1">
      <alignment horizontal="center" vertical="center"/>
      <protection locked="0"/>
    </xf>
    <xf numFmtId="0" fontId="84" fillId="28" borderId="125" xfId="0" applyFont="1" applyFill="1" applyBorder="1" applyAlignment="1">
      <alignment horizontal="center" vertical="center"/>
    </xf>
    <xf numFmtId="49" fontId="77" fillId="0" borderId="12" xfId="0" applyNumberFormat="1" applyFont="1" applyFill="1" applyBorder="1" applyAlignment="1" applyProtection="1">
      <alignment horizontal="center" vertical="center" wrapText="1"/>
      <protection locked="0"/>
    </xf>
    <xf numFmtId="49" fontId="77" fillId="0" borderId="1" xfId="0" applyNumberFormat="1" applyFont="1" applyFill="1" applyBorder="1" applyAlignment="1" applyProtection="1">
      <alignment horizontal="center" vertical="center" wrapText="1"/>
      <protection locked="0"/>
    </xf>
    <xf numFmtId="49" fontId="77" fillId="0" borderId="127" xfId="0" applyNumberFormat="1" applyFont="1" applyBorder="1" applyAlignment="1" applyProtection="1">
      <alignment horizontal="left" vertical="center"/>
      <protection locked="0"/>
    </xf>
    <xf numFmtId="49" fontId="77" fillId="0" borderId="0" xfId="0" applyNumberFormat="1" applyFont="1" applyAlignment="1">
      <alignment horizontal="left" vertical="center"/>
    </xf>
    <xf numFmtId="0" fontId="0" fillId="27" borderId="0" xfId="0" applyFill="1" applyAlignment="1">
      <alignment horizontal="center" vertical="center"/>
    </xf>
    <xf numFmtId="0" fontId="36" fillId="30" borderId="108" xfId="0" applyFont="1" applyFill="1" applyBorder="1" applyAlignment="1">
      <alignment horizontal="center" vertical="center"/>
    </xf>
    <xf numFmtId="0" fontId="36" fillId="30" borderId="94" xfId="0" applyFont="1" applyFill="1" applyBorder="1" applyAlignment="1">
      <alignment horizontal="center" vertical="center"/>
    </xf>
    <xf numFmtId="0" fontId="36" fillId="6" borderId="108" xfId="0" applyFont="1" applyFill="1" applyBorder="1" applyAlignment="1">
      <alignment horizontal="center" vertical="center"/>
    </xf>
    <xf numFmtId="49" fontId="76" fillId="4" borderId="30" xfId="0" applyNumberFormat="1" applyFont="1" applyFill="1" applyBorder="1" applyAlignment="1" applyProtection="1">
      <alignment vertical="center"/>
      <protection locked="0"/>
    </xf>
    <xf numFmtId="49" fontId="77" fillId="0" borderId="148" xfId="0" applyNumberFormat="1" applyFont="1" applyBorder="1" applyAlignment="1" applyProtection="1">
      <alignment horizontal="center" vertical="center"/>
      <protection locked="0"/>
    </xf>
    <xf numFmtId="49" fontId="80" fillId="0" borderId="20" xfId="0" applyNumberFormat="1" applyFont="1" applyFill="1" applyBorder="1" applyAlignment="1" applyProtection="1">
      <alignment horizontal="center" vertical="center"/>
      <protection locked="0"/>
    </xf>
    <xf numFmtId="10" fontId="79" fillId="29" borderId="20" xfId="9" applyNumberFormat="1" applyFont="1" applyFill="1" applyBorder="1" applyAlignment="1" applyProtection="1">
      <alignment horizontal="right" vertical="center"/>
    </xf>
    <xf numFmtId="49" fontId="80" fillId="0" borderId="13" xfId="0" applyNumberFormat="1" applyFont="1" applyFill="1" applyBorder="1" applyAlignment="1" applyProtection="1">
      <alignment horizontal="center" vertical="center"/>
      <protection locked="0"/>
    </xf>
    <xf numFmtId="10" fontId="79" fillId="29" borderId="13" xfId="9" applyNumberFormat="1" applyFont="1" applyFill="1" applyBorder="1" applyAlignment="1" applyProtection="1">
      <alignment horizontal="right" vertical="center"/>
    </xf>
    <xf numFmtId="49" fontId="80" fillId="31" borderId="149" xfId="0" applyNumberFormat="1" applyFont="1" applyFill="1" applyBorder="1" applyAlignment="1" applyProtection="1">
      <alignment horizontal="center" vertical="center"/>
      <protection locked="0"/>
    </xf>
    <xf numFmtId="10" fontId="79" fillId="31" borderId="149" xfId="9" applyNumberFormat="1" applyFont="1" applyFill="1" applyBorder="1" applyAlignment="1" applyProtection="1">
      <alignment horizontal="right" vertical="center"/>
    </xf>
    <xf numFmtId="49" fontId="80" fillId="27" borderId="149" xfId="0" applyNumberFormat="1" applyFont="1" applyFill="1" applyBorder="1" applyAlignment="1" applyProtection="1">
      <alignment horizontal="center" vertical="center"/>
      <protection locked="0"/>
    </xf>
    <xf numFmtId="10" fontId="79" fillId="27" borderId="13" xfId="9" applyNumberFormat="1" applyFont="1" applyFill="1" applyBorder="1" applyAlignment="1" applyProtection="1">
      <alignment horizontal="right" vertical="center"/>
    </xf>
    <xf numFmtId="191" fontId="83" fillId="2" borderId="103" xfId="0" applyNumberFormat="1" applyFont="1" applyFill="1" applyBorder="1" applyAlignment="1" applyProtection="1">
      <alignment vertical="center"/>
      <protection locked="0"/>
    </xf>
    <xf numFmtId="0" fontId="77" fillId="0" borderId="0" xfId="0" applyFont="1" applyAlignment="1">
      <alignment vertical="center" wrapText="1"/>
    </xf>
    <xf numFmtId="0" fontId="82" fillId="29" borderId="152" xfId="0" applyFont="1" applyFill="1" applyBorder="1" applyAlignment="1" applyProtection="1">
      <alignment horizontal="center" vertical="center" wrapText="1"/>
    </xf>
    <xf numFmtId="184" fontId="79" fillId="29" borderId="153" xfId="9" applyNumberFormat="1" applyFont="1" applyFill="1" applyBorder="1" applyAlignment="1" applyProtection="1">
      <alignment horizontal="right" vertical="center"/>
    </xf>
    <xf numFmtId="184" fontId="79" fillId="31" borderId="154" xfId="0" applyNumberFormat="1" applyFont="1" applyFill="1" applyBorder="1" applyAlignment="1" applyProtection="1">
      <alignment horizontal="right" vertical="center"/>
    </xf>
    <xf numFmtId="184" fontId="79" fillId="27" borderId="154" xfId="0" applyNumberFormat="1" applyFont="1" applyFill="1" applyBorder="1" applyAlignment="1" applyProtection="1">
      <alignment horizontal="right" vertical="center"/>
    </xf>
    <xf numFmtId="0" fontId="20" fillId="16" borderId="0" xfId="0" applyFont="1" applyFill="1" applyAlignment="1">
      <alignment horizontal="center" vertical="center"/>
    </xf>
    <xf numFmtId="0" fontId="11" fillId="10" borderId="0" xfId="0" applyFont="1" applyFill="1" applyAlignment="1">
      <alignment horizontal="left" vertical="center"/>
    </xf>
    <xf numFmtId="181" fontId="20" fillId="30" borderId="1" xfId="0" applyNumberFormat="1" applyFont="1" applyFill="1" applyBorder="1" applyAlignment="1">
      <alignment horizontal="center" vertical="center"/>
    </xf>
    <xf numFmtId="49" fontId="11" fillId="0" borderId="1" xfId="0" applyNumberFormat="1" applyFont="1" applyFill="1" applyBorder="1" applyAlignment="1" applyProtection="1">
      <alignment vertical="center" wrapText="1"/>
      <protection locked="0"/>
    </xf>
    <xf numFmtId="49" fontId="11" fillId="19" borderId="1" xfId="0" applyNumberFormat="1" applyFont="1" applyFill="1" applyBorder="1" applyAlignment="1" applyProtection="1">
      <alignment horizontal="center" vertical="center"/>
      <protection locked="0"/>
    </xf>
    <xf numFmtId="0" fontId="11" fillId="0" borderId="1" xfId="0" applyFont="1" applyFill="1" applyBorder="1" applyAlignment="1" applyProtection="1">
      <alignment horizontal="center" vertical="center"/>
      <protection locked="0"/>
    </xf>
    <xf numFmtId="0" fontId="11" fillId="0" borderId="106" xfId="0" applyFont="1" applyFill="1" applyBorder="1" applyAlignment="1" applyProtection="1">
      <alignment horizontal="right" vertical="center"/>
      <protection locked="0"/>
    </xf>
    <xf numFmtId="0" fontId="11" fillId="0" borderId="1" xfId="0" applyFont="1" applyFill="1" applyBorder="1" applyAlignment="1" applyProtection="1">
      <alignment horizontal="right" vertical="center"/>
      <protection locked="0"/>
    </xf>
    <xf numFmtId="0" fontId="11" fillId="0" borderId="13" xfId="0" applyFont="1" applyFill="1" applyBorder="1" applyAlignment="1" applyProtection="1">
      <alignment horizontal="center" vertical="center"/>
      <protection locked="0"/>
    </xf>
    <xf numFmtId="49" fontId="20" fillId="23" borderId="2" xfId="0" applyNumberFormat="1" applyFont="1" applyFill="1" applyBorder="1" applyAlignment="1">
      <alignment horizontal="center" vertical="center" textRotation="255"/>
    </xf>
    <xf numFmtId="49" fontId="20" fillId="23" borderId="2" xfId="0" applyNumberFormat="1" applyFont="1" applyFill="1" applyBorder="1" applyAlignment="1">
      <alignment horizontal="center" vertical="center"/>
    </xf>
    <xf numFmtId="49" fontId="20" fillId="23" borderId="80" xfId="0" applyNumberFormat="1" applyFont="1" applyFill="1" applyBorder="1" applyAlignment="1">
      <alignment horizontal="center" vertical="center"/>
    </xf>
    <xf numFmtId="49" fontId="20" fillId="23" borderId="4" xfId="0" applyNumberFormat="1" applyFont="1" applyFill="1" applyBorder="1" applyAlignment="1">
      <alignment horizontal="center" vertical="center"/>
    </xf>
    <xf numFmtId="49" fontId="20" fillId="23" borderId="81" xfId="0" applyNumberFormat="1" applyFont="1" applyFill="1" applyBorder="1" applyAlignment="1">
      <alignment horizontal="center" vertical="center"/>
    </xf>
    <xf numFmtId="0" fontId="20" fillId="23" borderId="80" xfId="0" applyFont="1" applyFill="1" applyBorder="1" applyAlignment="1">
      <alignment horizontal="center" vertical="center"/>
    </xf>
    <xf numFmtId="49" fontId="20" fillId="23" borderId="82" xfId="0" applyNumberFormat="1" applyFont="1" applyFill="1" applyBorder="1" applyAlignment="1">
      <alignment horizontal="center" vertical="center"/>
    </xf>
    <xf numFmtId="49" fontId="20" fillId="23" borderId="77" xfId="0" applyNumberFormat="1" applyFont="1" applyFill="1" applyBorder="1" applyAlignment="1">
      <alignment horizontal="center" vertical="center"/>
    </xf>
    <xf numFmtId="49" fontId="20" fillId="23" borderId="5" xfId="0" applyNumberFormat="1" applyFont="1" applyFill="1" applyBorder="1" applyAlignment="1">
      <alignment horizontal="center" vertical="center"/>
    </xf>
    <xf numFmtId="49" fontId="11" fillId="13" borderId="1" xfId="0" applyNumberFormat="1" applyFont="1" applyFill="1" applyBorder="1" applyAlignment="1" applyProtection="1">
      <alignment horizontal="left" vertical="center"/>
      <protection locked="0"/>
    </xf>
    <xf numFmtId="0" fontId="20" fillId="0" borderId="1" xfId="0" applyNumberFormat="1" applyFont="1" applyBorder="1" applyAlignment="1" applyProtection="1">
      <alignment horizontal="left" vertical="center"/>
    </xf>
    <xf numFmtId="57" fontId="0" fillId="0" borderId="155" xfId="0" applyNumberFormat="1" applyBorder="1" applyAlignment="1">
      <alignment horizontal="center" vertical="top"/>
    </xf>
    <xf numFmtId="0" fontId="0" fillId="0" borderId="155" xfId="0" applyFill="1" applyBorder="1" applyAlignment="1">
      <alignment horizontal="center" vertical="top"/>
    </xf>
    <xf numFmtId="0" fontId="0" fillId="0" borderId="155" xfId="0" applyBorder="1" applyAlignment="1">
      <alignment horizontal="center" vertical="top"/>
    </xf>
    <xf numFmtId="0" fontId="0" fillId="0" borderId="155" xfId="0" applyBorder="1" applyAlignment="1">
      <alignment vertical="top" wrapText="1"/>
    </xf>
    <xf numFmtId="176" fontId="0" fillId="0" borderId="155" xfId="0" applyNumberFormat="1" applyFont="1" applyBorder="1" applyAlignment="1">
      <alignment horizontal="center" vertical="top"/>
    </xf>
    <xf numFmtId="0" fontId="68" fillId="13" borderId="155" xfId="0" applyFont="1" applyFill="1" applyBorder="1" applyAlignment="1">
      <alignment horizontal="left" vertical="top" wrapText="1"/>
    </xf>
    <xf numFmtId="0" fontId="0" fillId="0" borderId="155" xfId="0" applyBorder="1" applyAlignment="1">
      <alignment horizontal="center" vertical="top" wrapText="1"/>
    </xf>
    <xf numFmtId="176" fontId="0" fillId="0" borderId="155" xfId="0" applyNumberFormat="1" applyBorder="1" applyAlignment="1">
      <alignment horizontal="center" vertical="top"/>
    </xf>
    <xf numFmtId="0" fontId="6" fillId="3" borderId="155" xfId="0" applyFont="1" applyFill="1" applyBorder="1" applyAlignment="1">
      <alignment horizontal="left" vertical="top" wrapText="1"/>
    </xf>
    <xf numFmtId="0" fontId="52" fillId="0" borderId="1" xfId="0" applyNumberFormat="1" applyFont="1" applyBorder="1" applyAlignment="1" applyProtection="1">
      <alignment horizontal="left" vertical="center"/>
    </xf>
    <xf numFmtId="0" fontId="5" fillId="0" borderId="155" xfId="0" applyFont="1" applyBorder="1" applyAlignment="1">
      <alignment horizontal="center" vertical="top"/>
    </xf>
    <xf numFmtId="0" fontId="36" fillId="30" borderId="108" xfId="0" applyFont="1" applyFill="1" applyBorder="1" applyAlignment="1">
      <alignment horizontal="center" vertical="center"/>
    </xf>
    <xf numFmtId="0" fontId="36" fillId="6" borderId="108" xfId="0" applyFont="1" applyFill="1" applyBorder="1" applyAlignment="1">
      <alignment horizontal="center" vertical="center"/>
    </xf>
    <xf numFmtId="0" fontId="11" fillId="0" borderId="0" xfId="0" applyNumberFormat="1" applyFont="1" applyAlignment="1">
      <alignment horizontal="center" vertical="center"/>
    </xf>
    <xf numFmtId="0" fontId="11" fillId="0" borderId="0" xfId="0" applyFont="1" applyAlignment="1" applyProtection="1">
      <alignment horizontal="center" vertical="center"/>
      <protection locked="0"/>
    </xf>
    <xf numFmtId="0" fontId="11" fillId="0" borderId="0" xfId="0" applyFont="1" applyAlignment="1" applyProtection="1">
      <alignment horizontal="left" vertical="center"/>
      <protection locked="0"/>
    </xf>
    <xf numFmtId="188" fontId="11" fillId="0" borderId="0" xfId="0" applyNumberFormat="1" applyFont="1" applyAlignment="1" applyProtection="1">
      <alignment horizontal="center" vertical="center"/>
      <protection locked="0"/>
    </xf>
    <xf numFmtId="188" fontId="11" fillId="0" borderId="0" xfId="0" applyNumberFormat="1" applyFont="1" applyAlignment="1">
      <alignment horizontal="center" vertical="center"/>
    </xf>
    <xf numFmtId="17" fontId="11" fillId="0" borderId="0" xfId="0" applyNumberFormat="1" applyFont="1" applyAlignment="1">
      <alignment horizontal="left" vertical="center"/>
    </xf>
    <xf numFmtId="0" fontId="20" fillId="30" borderId="8" xfId="0" applyFont="1" applyFill="1" applyBorder="1" applyAlignment="1">
      <alignment horizontal="center" vertical="center"/>
    </xf>
    <xf numFmtId="183" fontId="20" fillId="0" borderId="156" xfId="0" applyNumberFormat="1" applyFont="1" applyBorder="1" applyAlignment="1">
      <alignment horizontal="center" vertical="center"/>
    </xf>
    <xf numFmtId="0" fontId="20" fillId="0" borderId="156" xfId="0" applyFont="1" applyBorder="1" applyAlignment="1">
      <alignment horizontal="center" vertical="center"/>
    </xf>
    <xf numFmtId="0" fontId="20" fillId="0" borderId="156" xfId="0" applyNumberFormat="1" applyFont="1" applyBorder="1" applyAlignment="1" applyProtection="1">
      <alignment horizontal="left" vertical="center"/>
    </xf>
    <xf numFmtId="0" fontId="20" fillId="24" borderId="156" xfId="0" applyFont="1" applyFill="1" applyBorder="1" applyAlignment="1">
      <alignment horizontal="center" vertical="center"/>
    </xf>
    <xf numFmtId="0" fontId="9" fillId="22" borderId="156" xfId="0" applyFont="1" applyFill="1" applyBorder="1" applyAlignment="1">
      <alignment horizontal="center" vertical="center"/>
    </xf>
    <xf numFmtId="0" fontId="24" fillId="0" borderId="156" xfId="0" applyFont="1" applyBorder="1" applyAlignment="1">
      <alignment horizontal="center" vertical="center"/>
    </xf>
    <xf numFmtId="0" fontId="88" fillId="0" borderId="157" xfId="0" applyFont="1" applyBorder="1">
      <alignment vertical="center"/>
    </xf>
    <xf numFmtId="0" fontId="41" fillId="0" borderId="157" xfId="0" applyFont="1" applyBorder="1">
      <alignment vertical="center"/>
    </xf>
    <xf numFmtId="0" fontId="89" fillId="0" borderId="157" xfId="0" applyFont="1" applyBorder="1">
      <alignment vertical="center"/>
    </xf>
    <xf numFmtId="0" fontId="11" fillId="3" borderId="0" xfId="0" applyFont="1" applyFill="1">
      <alignment vertical="center"/>
    </xf>
    <xf numFmtId="0" fontId="41" fillId="0" borderId="157" xfId="0" applyFont="1" applyBorder="1" applyAlignment="1">
      <alignment horizontal="center" vertical="center"/>
    </xf>
    <xf numFmtId="0" fontId="41" fillId="0" borderId="159" xfId="0" applyFont="1" applyBorder="1">
      <alignment vertical="center"/>
    </xf>
    <xf numFmtId="0" fontId="11" fillId="0" borderId="1" xfId="0" applyNumberFormat="1" applyFont="1" applyFill="1" applyBorder="1" applyAlignment="1" applyProtection="1">
      <alignment horizontal="left" vertical="center"/>
      <protection locked="0"/>
    </xf>
    <xf numFmtId="181" fontId="20" fillId="30" borderId="156" xfId="0" applyNumberFormat="1" applyFont="1" applyFill="1" applyBorder="1" applyAlignment="1">
      <alignment horizontal="center" vertical="center"/>
    </xf>
    <xf numFmtId="49" fontId="24" fillId="30" borderId="13" xfId="0" applyNumberFormat="1" applyFont="1" applyFill="1" applyBorder="1" applyAlignment="1">
      <alignment horizontal="center" vertical="center"/>
    </xf>
    <xf numFmtId="0" fontId="90" fillId="30" borderId="13" xfId="0" applyFont="1" applyFill="1" applyBorder="1" applyAlignment="1">
      <alignment horizontal="center" vertical="center"/>
    </xf>
    <xf numFmtId="0" fontId="20" fillId="5" borderId="156" xfId="0" applyFont="1" applyFill="1" applyBorder="1" applyAlignment="1">
      <alignment horizontal="center" vertical="center"/>
    </xf>
    <xf numFmtId="49" fontId="20" fillId="5" borderId="156" xfId="0" applyNumberFormat="1" applyFont="1" applyFill="1" applyBorder="1" applyAlignment="1">
      <alignment horizontal="center" vertical="center"/>
    </xf>
    <xf numFmtId="49" fontId="20" fillId="5" borderId="158" xfId="0" applyNumberFormat="1" applyFont="1" applyFill="1" applyBorder="1" applyAlignment="1">
      <alignment horizontal="left" vertical="center" wrapText="1"/>
    </xf>
    <xf numFmtId="49" fontId="92" fillId="4" borderId="30" xfId="0" applyNumberFormat="1" applyFont="1" applyFill="1" applyBorder="1" applyAlignment="1" applyProtection="1">
      <alignment vertical="center"/>
      <protection locked="0"/>
    </xf>
    <xf numFmtId="49" fontId="92" fillId="4" borderId="0" xfId="0" applyNumberFormat="1" applyFont="1" applyFill="1" applyBorder="1" applyAlignment="1" applyProtection="1">
      <alignment horizontal="center" vertical="center"/>
      <protection locked="0"/>
    </xf>
    <xf numFmtId="49" fontId="92" fillId="4" borderId="150" xfId="0" applyNumberFormat="1" applyFont="1" applyFill="1" applyBorder="1" applyAlignment="1" applyProtection="1">
      <alignment vertical="center"/>
      <protection locked="0"/>
    </xf>
    <xf numFmtId="49" fontId="11" fillId="0" borderId="127" xfId="0" applyNumberFormat="1" applyFont="1" applyBorder="1" applyAlignment="1" applyProtection="1">
      <alignment horizontal="center" vertical="center"/>
      <protection locked="0"/>
    </xf>
    <xf numFmtId="49" fontId="11" fillId="19" borderId="127" xfId="0" applyNumberFormat="1" applyFont="1" applyFill="1" applyBorder="1" applyAlignment="1" applyProtection="1">
      <alignment horizontal="center" vertical="center"/>
      <protection locked="0"/>
    </xf>
    <xf numFmtId="0" fontId="11" fillId="0" borderId="127" xfId="0" applyNumberFormat="1" applyFont="1" applyFill="1" applyBorder="1" applyAlignment="1" applyProtection="1">
      <alignment horizontal="center" vertical="center"/>
      <protection locked="0"/>
    </xf>
    <xf numFmtId="0" fontId="11" fillId="0" borderId="127" xfId="0" applyNumberFormat="1" applyFont="1" applyBorder="1" applyAlignment="1" applyProtection="1">
      <alignment horizontal="center" vertical="center"/>
      <protection locked="0"/>
    </xf>
    <xf numFmtId="0" fontId="18" fillId="0" borderId="127" xfId="7" applyFont="1" applyFill="1" applyBorder="1" applyAlignment="1" applyProtection="1">
      <alignment horizontal="center" vertical="center"/>
      <protection locked="0"/>
    </xf>
    <xf numFmtId="0" fontId="18" fillId="0" borderId="147" xfId="7" applyFont="1" applyFill="1" applyBorder="1" applyAlignment="1" applyProtection="1">
      <alignment horizontal="center" vertical="center"/>
      <protection locked="0"/>
    </xf>
    <xf numFmtId="0" fontId="18" fillId="0" borderId="148" xfId="7" applyFont="1" applyFill="1" applyBorder="1" applyAlignment="1" applyProtection="1">
      <alignment horizontal="center" vertical="center" wrapText="1"/>
      <protection locked="0"/>
    </xf>
    <xf numFmtId="49" fontId="11" fillId="31" borderId="106" xfId="0" applyNumberFormat="1" applyFont="1" applyFill="1" applyBorder="1" applyAlignment="1" applyProtection="1">
      <alignment horizontal="left" vertical="center"/>
      <protection locked="0"/>
    </xf>
    <xf numFmtId="49" fontId="11" fillId="31" borderId="88" xfId="0" applyNumberFormat="1" applyFont="1" applyFill="1" applyBorder="1" applyAlignment="1" applyProtection="1">
      <alignment horizontal="left" vertical="center"/>
      <protection locked="0"/>
    </xf>
    <xf numFmtId="49" fontId="11" fillId="31" borderId="88" xfId="0" applyNumberFormat="1" applyFont="1" applyFill="1" applyBorder="1" applyAlignment="1" applyProtection="1">
      <alignment horizontal="center" vertical="center"/>
      <protection locked="0"/>
    </xf>
    <xf numFmtId="0" fontId="11" fillId="31" borderId="88" xfId="0" applyNumberFormat="1" applyFont="1" applyFill="1" applyBorder="1" applyAlignment="1" applyProtection="1">
      <alignment horizontal="left" vertical="center"/>
      <protection locked="0"/>
    </xf>
    <xf numFmtId="0" fontId="11" fillId="31" borderId="88" xfId="0" applyFont="1" applyFill="1" applyBorder="1" applyAlignment="1" applyProtection="1">
      <alignment horizontal="center" vertical="center"/>
      <protection locked="0"/>
    </xf>
    <xf numFmtId="0" fontId="11" fillId="31" borderId="88" xfId="0" applyFont="1" applyFill="1" applyBorder="1" applyAlignment="1" applyProtection="1">
      <alignment horizontal="right" vertical="center"/>
      <protection locked="0"/>
    </xf>
    <xf numFmtId="0" fontId="11" fillId="31" borderId="149" xfId="0" applyFont="1" applyFill="1" applyBorder="1" applyAlignment="1" applyProtection="1">
      <alignment horizontal="center" vertical="center"/>
      <protection locked="0"/>
    </xf>
    <xf numFmtId="49" fontId="11" fillId="27" borderId="106" xfId="0" applyNumberFormat="1" applyFont="1" applyFill="1" applyBorder="1" applyAlignment="1" applyProtection="1">
      <alignment horizontal="left" vertical="center"/>
      <protection locked="0"/>
    </xf>
    <xf numFmtId="49" fontId="11" fillId="27" borderId="88" xfId="0" applyNumberFormat="1" applyFont="1" applyFill="1" applyBorder="1" applyAlignment="1" applyProtection="1">
      <alignment horizontal="left" vertical="center"/>
      <protection locked="0"/>
    </xf>
    <xf numFmtId="49" fontId="11" fillId="27" borderId="88" xfId="0" applyNumberFormat="1" applyFont="1" applyFill="1" applyBorder="1" applyAlignment="1" applyProtection="1">
      <alignment horizontal="center" vertical="center"/>
      <protection locked="0"/>
    </xf>
    <xf numFmtId="0" fontId="11" fillId="27" borderId="88" xfId="0" applyNumberFormat="1" applyFont="1" applyFill="1" applyBorder="1" applyAlignment="1" applyProtection="1">
      <alignment horizontal="left" vertical="center"/>
      <protection locked="0"/>
    </xf>
    <xf numFmtId="0" fontId="11" fillId="27" borderId="88" xfId="0" applyFont="1" applyFill="1" applyBorder="1" applyAlignment="1" applyProtection="1">
      <alignment horizontal="center" vertical="center"/>
      <protection locked="0"/>
    </xf>
    <xf numFmtId="0" fontId="11" fillId="27" borderId="88" xfId="0" applyFont="1" applyFill="1" applyBorder="1" applyAlignment="1" applyProtection="1">
      <alignment horizontal="right" vertical="center"/>
      <protection locked="0"/>
    </xf>
    <xf numFmtId="0" fontId="11" fillId="27" borderId="149" xfId="0" applyFont="1" applyFill="1" applyBorder="1" applyAlignment="1" applyProtection="1">
      <alignment horizontal="center" vertical="center"/>
      <protection locked="0"/>
    </xf>
    <xf numFmtId="49" fontId="11" fillId="0" borderId="12" xfId="0" applyNumberFormat="1" applyFont="1" applyFill="1" applyBorder="1" applyAlignment="1" applyProtection="1">
      <alignment vertical="center" wrapText="1"/>
      <protection locked="0"/>
    </xf>
    <xf numFmtId="49" fontId="11" fillId="13" borderId="12" xfId="0" applyNumberFormat="1" applyFont="1" applyFill="1" applyBorder="1" applyAlignment="1" applyProtection="1">
      <alignment horizontal="left" vertical="center"/>
      <protection locked="0"/>
    </xf>
    <xf numFmtId="49" fontId="11" fillId="19" borderId="12" xfId="0" applyNumberFormat="1" applyFont="1" applyFill="1" applyBorder="1" applyAlignment="1" applyProtection="1">
      <alignment horizontal="center" vertical="center"/>
      <protection locked="0"/>
    </xf>
    <xf numFmtId="0" fontId="11" fillId="0" borderId="12" xfId="0" applyNumberFormat="1" applyFont="1" applyFill="1" applyBorder="1" applyAlignment="1" applyProtection="1">
      <alignment horizontal="left" vertical="center"/>
      <protection locked="0"/>
    </xf>
    <xf numFmtId="0" fontId="11" fillId="0" borderId="12" xfId="0" applyFont="1" applyFill="1" applyBorder="1" applyAlignment="1" applyProtection="1">
      <alignment horizontal="center" vertical="center"/>
      <protection locked="0"/>
    </xf>
    <xf numFmtId="0" fontId="11" fillId="0" borderId="103" xfId="0" applyFont="1" applyFill="1" applyBorder="1" applyAlignment="1" applyProtection="1">
      <alignment horizontal="right" vertical="center"/>
      <protection locked="0"/>
    </xf>
    <xf numFmtId="0" fontId="11" fillId="0" borderId="20" xfId="0" applyFont="1" applyFill="1" applyBorder="1" applyAlignment="1" applyProtection="1">
      <alignment horizontal="center" vertical="center"/>
      <protection locked="0"/>
    </xf>
    <xf numFmtId="0" fontId="11" fillId="0" borderId="0" xfId="0" applyNumberFormat="1" applyFont="1" applyAlignment="1">
      <alignment horizontal="left" vertical="center"/>
    </xf>
    <xf numFmtId="57" fontId="0" fillId="0" borderId="156" xfId="0" applyNumberFormat="1" applyBorder="1" applyAlignment="1">
      <alignment horizontal="center" vertical="top"/>
    </xf>
    <xf numFmtId="0" fontId="0" fillId="0" borderId="156" xfId="0" applyBorder="1" applyAlignment="1">
      <alignment horizontal="center" vertical="top"/>
    </xf>
    <xf numFmtId="0" fontId="0" fillId="0" borderId="156" xfId="0" applyBorder="1" applyAlignment="1">
      <alignment vertical="top" wrapText="1"/>
    </xf>
    <xf numFmtId="0" fontId="18" fillId="0" borderId="0" xfId="0" applyFont="1">
      <alignment vertical="center"/>
    </xf>
    <xf numFmtId="0" fontId="18" fillId="0" borderId="0" xfId="0" pivotButton="1" applyFont="1">
      <alignment vertical="center"/>
    </xf>
    <xf numFmtId="191" fontId="18" fillId="0" borderId="0" xfId="0" applyNumberFormat="1" applyFont="1" applyAlignment="1">
      <alignment horizontal="left" vertical="center"/>
    </xf>
    <xf numFmtId="0" fontId="18" fillId="0" borderId="0" xfId="0" applyNumberFormat="1" applyFont="1">
      <alignment vertical="center"/>
    </xf>
    <xf numFmtId="0" fontId="93" fillId="0" borderId="0" xfId="0" applyFont="1" applyAlignment="1">
      <alignment horizontal="center" vertical="center"/>
    </xf>
    <xf numFmtId="9" fontId="0" fillId="0" borderId="125" xfId="8" applyFont="1" applyBorder="1" applyAlignment="1">
      <alignment horizontal="center" vertical="center"/>
    </xf>
    <xf numFmtId="20" fontId="0" fillId="0" borderId="125" xfId="0" applyNumberFormat="1" applyBorder="1" applyAlignment="1">
      <alignment horizontal="center" vertical="center"/>
    </xf>
    <xf numFmtId="9" fontId="0" fillId="0" borderId="125" xfId="8" applyFont="1" applyBorder="1" applyAlignment="1">
      <alignment vertical="center" wrapText="1"/>
    </xf>
    <xf numFmtId="9" fontId="0" fillId="0" borderId="125" xfId="8" applyFont="1" applyBorder="1">
      <alignment vertical="center"/>
    </xf>
    <xf numFmtId="0" fontId="0" fillId="0" borderId="0" xfId="0" applyAlignment="1">
      <alignment vertical="center"/>
    </xf>
    <xf numFmtId="0" fontId="0" fillId="0" borderId="0" xfId="0" applyFill="1" applyBorder="1" applyAlignment="1">
      <alignment horizontal="left" vertical="center"/>
    </xf>
    <xf numFmtId="0" fontId="0" fillId="0" borderId="0" xfId="0" applyFill="1" applyBorder="1" applyAlignment="1">
      <alignment vertical="center"/>
    </xf>
    <xf numFmtId="0" fontId="0" fillId="23" borderId="0" xfId="0" applyFill="1" applyAlignment="1">
      <alignment horizontal="center" vertical="center"/>
    </xf>
    <xf numFmtId="14" fontId="0" fillId="0" borderId="0" xfId="0" applyNumberFormat="1" applyFill="1" applyBorder="1" applyAlignment="1">
      <alignment horizontal="left" vertical="center"/>
    </xf>
    <xf numFmtId="0" fontId="94" fillId="32" borderId="13" xfId="0" applyFont="1" applyFill="1" applyBorder="1" applyAlignment="1">
      <alignment horizontal="center" vertical="center"/>
    </xf>
    <xf numFmtId="0" fontId="95" fillId="20" borderId="87" xfId="0" applyFont="1" applyFill="1" applyBorder="1" applyAlignment="1">
      <alignment horizontal="center" vertical="center"/>
    </xf>
    <xf numFmtId="0" fontId="94" fillId="19" borderId="156" xfId="0" applyFont="1" applyFill="1" applyBorder="1" applyAlignment="1">
      <alignment horizontal="center" vertical="center" shrinkToFit="1"/>
    </xf>
    <xf numFmtId="0" fontId="94" fillId="19" borderId="13" xfId="0" applyFont="1" applyFill="1" applyBorder="1" applyAlignment="1">
      <alignment horizontal="center" vertical="center" shrinkToFit="1"/>
    </xf>
    <xf numFmtId="14" fontId="0" fillId="30" borderId="13" xfId="0" applyNumberFormat="1" applyFill="1" applyBorder="1" applyAlignment="1">
      <alignment horizontal="left" vertical="center"/>
    </xf>
    <xf numFmtId="0" fontId="0" fillId="3" borderId="87" xfId="0" applyFill="1" applyBorder="1" applyAlignment="1">
      <alignment horizontal="left" vertical="center"/>
    </xf>
    <xf numFmtId="0" fontId="0" fillId="2" borderId="156" xfId="0" applyFill="1" applyBorder="1" applyAlignment="1">
      <alignment horizontal="left" vertical="top" shrinkToFit="1"/>
    </xf>
    <xf numFmtId="0" fontId="6" fillId="2" borderId="156" xfId="0" applyFont="1" applyFill="1" applyBorder="1" applyAlignment="1">
      <alignment horizontal="left" vertical="top" shrinkToFit="1"/>
    </xf>
    <xf numFmtId="0" fontId="0" fillId="2" borderId="13" xfId="0" applyFill="1" applyBorder="1" applyAlignment="1">
      <alignment horizontal="left" vertical="top" shrinkToFit="1"/>
    </xf>
    <xf numFmtId="0" fontId="0" fillId="3" borderId="87" xfId="0" applyFill="1" applyBorder="1" applyAlignment="1">
      <alignment horizontal="left" vertical="center" wrapText="1"/>
    </xf>
    <xf numFmtId="183" fontId="0" fillId="3" borderId="87" xfId="0" applyNumberFormat="1" applyFill="1" applyBorder="1" applyAlignment="1">
      <alignment horizontal="left" vertical="center"/>
    </xf>
    <xf numFmtId="0" fontId="0" fillId="0" borderId="0" xfId="0" applyFill="1" applyBorder="1" applyAlignment="1">
      <alignment horizontal="left" vertical="top" shrinkToFit="1"/>
    </xf>
    <xf numFmtId="0" fontId="6" fillId="0" borderId="0" xfId="0" applyFont="1" applyFill="1" applyBorder="1" applyAlignment="1">
      <alignment horizontal="left" vertical="top" shrinkToFit="1"/>
    </xf>
    <xf numFmtId="183" fontId="0" fillId="2" borderId="156" xfId="0" applyNumberFormat="1" applyFill="1" applyBorder="1" applyAlignment="1">
      <alignment horizontal="left" vertical="top" shrinkToFit="1"/>
    </xf>
    <xf numFmtId="0" fontId="78" fillId="29" borderId="0" xfId="0" applyFont="1" applyFill="1" applyBorder="1" applyAlignment="1" applyProtection="1">
      <alignment horizontal="center" vertical="center"/>
    </xf>
    <xf numFmtId="0" fontId="96" fillId="29" borderId="152" xfId="0" applyFont="1" applyFill="1" applyBorder="1" applyAlignment="1" applyProtection="1">
      <alignment horizontal="center" vertical="center" wrapText="1"/>
    </xf>
    <xf numFmtId="184" fontId="79" fillId="31" borderId="153" xfId="9" applyNumberFormat="1" applyFont="1" applyFill="1" applyBorder="1" applyAlignment="1" applyProtection="1">
      <alignment horizontal="right" vertical="center"/>
    </xf>
    <xf numFmtId="0" fontId="97" fillId="31" borderId="0" xfId="0" applyFont="1" applyFill="1" applyAlignment="1">
      <alignment horizontal="center" vertical="center"/>
    </xf>
    <xf numFmtId="189" fontId="91" fillId="0" borderId="156" xfId="0" applyNumberFormat="1" applyFont="1" applyBorder="1" applyAlignment="1">
      <alignment horizontal="center" vertical="center"/>
    </xf>
    <xf numFmtId="189" fontId="91" fillId="19" borderId="156" xfId="0" applyNumberFormat="1" applyFont="1" applyFill="1" applyBorder="1" applyAlignment="1">
      <alignment horizontal="center" vertical="center"/>
    </xf>
    <xf numFmtId="186" fontId="91" fillId="0" borderId="156" xfId="0" applyNumberFormat="1" applyFont="1" applyBorder="1" applyAlignment="1">
      <alignment horizontal="center" vertical="center"/>
    </xf>
    <xf numFmtId="185" fontId="41" fillId="3" borderId="156" xfId="0" applyNumberFormat="1" applyFont="1" applyFill="1" applyBorder="1" applyAlignment="1">
      <alignment horizontal="center" vertical="center"/>
    </xf>
    <xf numFmtId="20" fontId="41" fillId="3" borderId="156" xfId="0" applyNumberFormat="1" applyFont="1" applyFill="1" applyBorder="1" applyAlignment="1">
      <alignment horizontal="left" vertical="center"/>
    </xf>
    <xf numFmtId="49" fontId="20" fillId="5" borderId="156" xfId="0" applyNumberFormat="1" applyFont="1" applyFill="1" applyBorder="1" applyAlignment="1">
      <alignment horizontal="left" vertical="center" wrapText="1"/>
    </xf>
    <xf numFmtId="0" fontId="20" fillId="24" borderId="156" xfId="0" applyFont="1" applyFill="1" applyBorder="1" applyAlignment="1">
      <alignment horizontal="right" vertical="center"/>
    </xf>
    <xf numFmtId="183" fontId="20" fillId="22" borderId="156" xfId="0" applyNumberFormat="1" applyFont="1" applyFill="1" applyBorder="1" applyAlignment="1">
      <alignment horizontal="center" vertical="center"/>
    </xf>
    <xf numFmtId="0" fontId="20" fillId="23" borderId="156" xfId="0" applyFont="1" applyFill="1" applyBorder="1" applyAlignment="1">
      <alignment horizontal="center" vertical="center"/>
    </xf>
    <xf numFmtId="183" fontId="20" fillId="23" borderId="156" xfId="0" applyNumberFormat="1" applyFont="1" applyFill="1" applyBorder="1" applyAlignment="1">
      <alignment horizontal="center" vertical="center"/>
    </xf>
    <xf numFmtId="0" fontId="41" fillId="19" borderId="0" xfId="0" applyFont="1" applyFill="1" applyAlignment="1">
      <alignment horizontal="right" vertical="center"/>
    </xf>
    <xf numFmtId="0" fontId="41" fillId="3" borderId="161" xfId="0" applyFont="1" applyFill="1" applyBorder="1" applyAlignment="1">
      <alignment horizontal="center" vertical="center"/>
    </xf>
    <xf numFmtId="20" fontId="41" fillId="3" borderId="161" xfId="0" applyNumberFormat="1" applyFont="1" applyFill="1" applyBorder="1" applyAlignment="1">
      <alignment horizontal="left" vertical="center"/>
    </xf>
    <xf numFmtId="20" fontId="41" fillId="3" borderId="161" xfId="0" applyNumberFormat="1" applyFont="1" applyFill="1" applyBorder="1" applyAlignment="1">
      <alignment horizontal="center" vertical="center"/>
    </xf>
    <xf numFmtId="20" fontId="41" fillId="3" borderId="159" xfId="0" applyNumberFormat="1" applyFont="1" applyFill="1" applyBorder="1" applyAlignment="1">
      <alignment horizontal="left" vertical="center"/>
    </xf>
    <xf numFmtId="0" fontId="91" fillId="0" borderId="157" xfId="0" applyFont="1" applyBorder="1">
      <alignment vertical="center"/>
    </xf>
    <xf numFmtId="0" fontId="91" fillId="0" borderId="157" xfId="0" applyFont="1" applyBorder="1" applyAlignment="1">
      <alignment horizontal="center" vertical="center"/>
    </xf>
    <xf numFmtId="49" fontId="20" fillId="5" borderId="7" xfId="0" applyNumberFormat="1" applyFont="1" applyFill="1" applyBorder="1" applyAlignment="1">
      <alignment horizontal="center" vertical="center"/>
    </xf>
    <xf numFmtId="0" fontId="20" fillId="5" borderId="84" xfId="0" applyFont="1" applyFill="1" applyBorder="1" applyAlignment="1">
      <alignment horizontal="center" vertical="center"/>
    </xf>
    <xf numFmtId="0" fontId="18" fillId="0" borderId="162" xfId="0" pivotButton="1" applyFont="1" applyBorder="1" applyAlignment="1">
      <alignment horizontal="center" vertical="center"/>
    </xf>
    <xf numFmtId="0" fontId="18" fillId="0" borderId="163" xfId="0" pivotButton="1" applyFont="1" applyBorder="1" applyAlignment="1">
      <alignment horizontal="center" vertical="center"/>
    </xf>
    <xf numFmtId="0" fontId="18" fillId="0" borderId="163" xfId="0" applyFont="1" applyBorder="1" applyAlignment="1">
      <alignment horizontal="center" vertical="center"/>
    </xf>
    <xf numFmtId="0" fontId="18" fillId="0" borderId="164" xfId="0" applyFont="1" applyBorder="1" applyAlignment="1">
      <alignment horizontal="center" vertical="center"/>
    </xf>
    <xf numFmtId="0" fontId="18" fillId="0" borderId="165" xfId="0" applyFont="1" applyBorder="1" applyAlignment="1">
      <alignment horizontal="center" vertical="center"/>
    </xf>
    <xf numFmtId="0" fontId="18" fillId="0" borderId="162" xfId="0" applyFont="1" applyBorder="1" applyAlignment="1">
      <alignment horizontal="center" vertical="center"/>
    </xf>
    <xf numFmtId="0" fontId="18" fillId="0" borderId="166" xfId="0" applyFont="1" applyBorder="1" applyAlignment="1">
      <alignment horizontal="center" vertical="center"/>
    </xf>
    <xf numFmtId="0" fontId="18" fillId="0" borderId="167" xfId="0" applyFont="1" applyBorder="1" applyAlignment="1">
      <alignment horizontal="center" vertical="center"/>
    </xf>
    <xf numFmtId="180" fontId="18" fillId="0" borderId="162" xfId="0" applyNumberFormat="1" applyFont="1" applyBorder="1" applyAlignment="1">
      <alignment horizontal="center" vertical="center"/>
    </xf>
    <xf numFmtId="184" fontId="18" fillId="0" borderId="162" xfId="0" applyNumberFormat="1" applyFont="1" applyBorder="1" applyAlignment="1">
      <alignment horizontal="center" vertical="center"/>
    </xf>
    <xf numFmtId="184" fontId="18" fillId="0" borderId="166" xfId="0" applyNumberFormat="1" applyFont="1" applyBorder="1" applyAlignment="1">
      <alignment horizontal="center" vertical="center"/>
    </xf>
    <xf numFmtId="180" fontId="18" fillId="0" borderId="168" xfId="0" applyNumberFormat="1" applyFont="1" applyBorder="1" applyAlignment="1">
      <alignment horizontal="center" vertical="center"/>
    </xf>
    <xf numFmtId="184" fontId="18" fillId="0" borderId="168" xfId="0" applyNumberFormat="1" applyFont="1" applyBorder="1" applyAlignment="1">
      <alignment horizontal="center" vertical="center"/>
    </xf>
    <xf numFmtId="184" fontId="18" fillId="0" borderId="169" xfId="0" applyNumberFormat="1" applyFont="1" applyBorder="1" applyAlignment="1">
      <alignment horizontal="center" vertical="center"/>
    </xf>
    <xf numFmtId="0" fontId="0" fillId="16" borderId="0" xfId="0" applyFill="1" applyAlignment="1">
      <alignment horizontal="right" vertical="center"/>
    </xf>
    <xf numFmtId="0" fontId="20" fillId="0" borderId="169" xfId="0" pivotButton="1" applyFont="1" applyBorder="1" applyAlignment="1">
      <alignment horizontal="center" vertical="center"/>
    </xf>
    <xf numFmtId="180" fontId="20" fillId="0" borderId="169" xfId="0" applyNumberFormat="1" applyFont="1" applyBorder="1" applyAlignment="1">
      <alignment horizontal="center" vertical="center"/>
    </xf>
    <xf numFmtId="0" fontId="20" fillId="0" borderId="162" xfId="0" pivotButton="1" applyFont="1" applyBorder="1" applyAlignment="1">
      <alignment horizontal="center" vertical="center"/>
    </xf>
    <xf numFmtId="0" fontId="20" fillId="0" borderId="164" xfId="0" applyFont="1" applyBorder="1" applyAlignment="1">
      <alignment horizontal="center" vertical="center"/>
    </xf>
    <xf numFmtId="0" fontId="20" fillId="0" borderId="162" xfId="0" applyFont="1" applyBorder="1" applyAlignment="1">
      <alignment horizontal="center" vertical="center"/>
    </xf>
    <xf numFmtId="0" fontId="20" fillId="0" borderId="166" xfId="0" applyFont="1" applyBorder="1" applyAlignment="1">
      <alignment horizontal="center" vertical="center"/>
    </xf>
    <xf numFmtId="0" fontId="20" fillId="0" borderId="168" xfId="0" applyFont="1" applyBorder="1" applyAlignment="1">
      <alignment horizontal="center" vertical="center"/>
    </xf>
    <xf numFmtId="0" fontId="20" fillId="0" borderId="169" xfId="0" applyFont="1" applyBorder="1" applyAlignment="1">
      <alignment horizontal="center" vertical="center"/>
    </xf>
    <xf numFmtId="185" fontId="91" fillId="3" borderId="156" xfId="0" applyNumberFormat="1" applyFont="1" applyFill="1" applyBorder="1" applyAlignment="1">
      <alignment horizontal="center" vertical="center"/>
    </xf>
    <xf numFmtId="0" fontId="20" fillId="5" borderId="17" xfId="0" applyFont="1" applyFill="1" applyBorder="1" applyAlignment="1">
      <alignment horizontal="center" vertical="center"/>
    </xf>
    <xf numFmtId="49" fontId="20" fillId="5" borderId="17" xfId="0" applyNumberFormat="1" applyFont="1" applyFill="1" applyBorder="1" applyAlignment="1">
      <alignment horizontal="left" vertical="center" wrapText="1"/>
    </xf>
    <xf numFmtId="181" fontId="20" fillId="30" borderId="17" xfId="0" applyNumberFormat="1" applyFont="1" applyFill="1" applyBorder="1" applyAlignment="1">
      <alignment horizontal="center" vertical="center"/>
    </xf>
    <xf numFmtId="49" fontId="24" fillId="30" borderId="18" xfId="0" applyNumberFormat="1" applyFont="1" applyFill="1" applyBorder="1" applyAlignment="1">
      <alignment horizontal="center" vertical="center"/>
    </xf>
    <xf numFmtId="0" fontId="91" fillId="0" borderId="118" xfId="0" applyFont="1" applyBorder="1" applyAlignment="1">
      <alignment horizontal="center" vertical="center"/>
    </xf>
    <xf numFmtId="0" fontId="89" fillId="0" borderId="157" xfId="0" applyFont="1" applyBorder="1" applyAlignment="1">
      <alignment horizontal="center" vertical="center"/>
    </xf>
    <xf numFmtId="0" fontId="91" fillId="0" borderId="159" xfId="0" applyFont="1" applyBorder="1">
      <alignment vertical="center"/>
    </xf>
    <xf numFmtId="49" fontId="41" fillId="0" borderId="12" xfId="0" applyNumberFormat="1" applyFont="1" applyBorder="1" applyAlignment="1">
      <alignment horizontal="center" vertical="center" wrapText="1"/>
    </xf>
    <xf numFmtId="0" fontId="11" fillId="10" borderId="0" xfId="0" applyFont="1" applyFill="1" applyAlignment="1">
      <alignment horizontal="left" vertical="center" wrapText="1"/>
    </xf>
    <xf numFmtId="14" fontId="11" fillId="10" borderId="0" xfId="0" applyNumberFormat="1" applyFont="1" applyFill="1" applyAlignment="1">
      <alignment horizontal="center" vertical="center" shrinkToFit="1"/>
    </xf>
    <xf numFmtId="187" fontId="11" fillId="10" borderId="0" xfId="0" applyNumberFormat="1" applyFont="1" applyFill="1" applyAlignment="1">
      <alignment horizontal="center" vertical="center" shrinkToFit="1"/>
    </xf>
    <xf numFmtId="20" fontId="86" fillId="14" borderId="0" xfId="0" applyNumberFormat="1" applyFont="1" applyFill="1" applyAlignment="1" applyProtection="1">
      <alignment horizontal="center" vertical="center"/>
      <protection locked="0"/>
    </xf>
    <xf numFmtId="184" fontId="11" fillId="25" borderId="0" xfId="0" applyNumberFormat="1" applyFont="1" applyFill="1" applyAlignment="1">
      <alignment horizontal="center" vertical="center"/>
    </xf>
    <xf numFmtId="187" fontId="11" fillId="0" borderId="0" xfId="0" applyNumberFormat="1" applyFont="1" applyAlignment="1" applyProtection="1">
      <alignment horizontal="center" vertical="center"/>
      <protection locked="0"/>
    </xf>
    <xf numFmtId="14" fontId="11" fillId="0" borderId="0" xfId="0" applyNumberFormat="1" applyFont="1" applyAlignment="1">
      <alignment vertical="center" shrinkToFit="1"/>
    </xf>
    <xf numFmtId="0" fontId="11" fillId="0" borderId="0" xfId="0" applyFont="1" applyAlignment="1">
      <alignment vertical="center" shrinkToFit="1"/>
    </xf>
    <xf numFmtId="49" fontId="22" fillId="0" borderId="63" xfId="0" applyNumberFormat="1" applyFont="1" applyFill="1" applyBorder="1" applyAlignment="1">
      <alignment horizontal="left" vertical="center" wrapText="1"/>
    </xf>
    <xf numFmtId="0" fontId="20" fillId="0" borderId="123" xfId="0" applyFont="1" applyBorder="1" applyAlignment="1">
      <alignment horizontal="center" vertical="center" wrapText="1"/>
    </xf>
    <xf numFmtId="0" fontId="20" fillId="19" borderId="123" xfId="0" applyFont="1" applyFill="1" applyBorder="1" applyAlignment="1">
      <alignment horizontal="center" vertical="center" wrapText="1"/>
    </xf>
    <xf numFmtId="0" fontId="20" fillId="33" borderId="122" xfId="0" applyFont="1" applyFill="1" applyBorder="1" applyAlignment="1">
      <alignment horizontal="center" vertical="center" wrapText="1"/>
    </xf>
    <xf numFmtId="0" fontId="20" fillId="33" borderId="123" xfId="0" applyFont="1" applyFill="1" applyBorder="1" applyAlignment="1">
      <alignment horizontal="center" vertical="center" wrapText="1"/>
    </xf>
    <xf numFmtId="0" fontId="20" fillId="33" borderId="124" xfId="0" applyFont="1" applyFill="1" applyBorder="1" applyAlignment="1">
      <alignment horizontal="center" vertical="center" wrapText="1"/>
    </xf>
    <xf numFmtId="0" fontId="20" fillId="0" borderId="122" xfId="0" applyFont="1" applyBorder="1" applyAlignment="1">
      <alignment horizontal="center" vertical="center" wrapText="1"/>
    </xf>
    <xf numFmtId="0" fontId="20" fillId="0" borderId="124" xfId="0" applyFont="1" applyBorder="1" applyAlignment="1">
      <alignment horizontal="center" vertical="center" wrapText="1"/>
    </xf>
    <xf numFmtId="187" fontId="20" fillId="8" borderId="123" xfId="0" applyNumberFormat="1" applyFont="1" applyFill="1" applyBorder="1" applyAlignment="1">
      <alignment horizontal="center" vertical="center" wrapText="1"/>
    </xf>
    <xf numFmtId="0" fontId="20" fillId="8" borderId="123" xfId="0" applyFont="1" applyFill="1" applyBorder="1" applyAlignment="1">
      <alignment horizontal="center" vertical="center" wrapText="1"/>
    </xf>
    <xf numFmtId="0" fontId="20" fillId="0" borderId="126" xfId="0" applyFont="1" applyBorder="1" applyAlignment="1">
      <alignment horizontal="center" vertical="center" wrapText="1"/>
    </xf>
    <xf numFmtId="0" fontId="20" fillId="0" borderId="127" xfId="0" applyFont="1" applyBorder="1" applyAlignment="1">
      <alignment horizontal="center" vertical="center" wrapText="1"/>
    </xf>
    <xf numFmtId="0" fontId="20" fillId="0" borderId="170" xfId="0" applyFont="1" applyBorder="1" applyAlignment="1">
      <alignment horizontal="center" vertical="center" wrapText="1"/>
    </xf>
    <xf numFmtId="0" fontId="20" fillId="0" borderId="0" xfId="0" applyFont="1" applyAlignment="1">
      <alignment horizontal="center" vertical="center" wrapText="1"/>
    </xf>
    <xf numFmtId="183" fontId="20" fillId="0" borderId="131" xfId="0" applyNumberFormat="1" applyFont="1" applyBorder="1">
      <alignment vertical="center"/>
    </xf>
    <xf numFmtId="0" fontId="20" fillId="0" borderId="131" xfId="0" applyFont="1" applyBorder="1">
      <alignment vertical="center"/>
    </xf>
    <xf numFmtId="0" fontId="20" fillId="19" borderId="131" xfId="0" applyFont="1" applyFill="1" applyBorder="1">
      <alignment vertical="center"/>
    </xf>
    <xf numFmtId="0" fontId="20" fillId="33" borderId="130" xfId="0" applyFont="1" applyFill="1" applyBorder="1">
      <alignment vertical="center"/>
    </xf>
    <xf numFmtId="0" fontId="20" fillId="33" borderId="131" xfId="0" applyFont="1" applyFill="1" applyBorder="1">
      <alignment vertical="center"/>
    </xf>
    <xf numFmtId="0" fontId="20" fillId="33" borderId="132" xfId="0" applyFont="1" applyFill="1" applyBorder="1">
      <alignment vertical="center"/>
    </xf>
    <xf numFmtId="0" fontId="20" fillId="0" borderId="131" xfId="0" applyFont="1" applyBorder="1" applyAlignment="1">
      <alignment horizontal="center" vertical="center"/>
    </xf>
    <xf numFmtId="0" fontId="20" fillId="0" borderId="131" xfId="0" applyFont="1" applyBorder="1" applyAlignment="1">
      <alignment horizontal="center" vertical="center" shrinkToFit="1"/>
    </xf>
    <xf numFmtId="0" fontId="20" fillId="0" borderId="130" xfId="0" applyFont="1" applyBorder="1" applyAlignment="1">
      <alignment horizontal="center" vertical="center"/>
    </xf>
    <xf numFmtId="0" fontId="20" fillId="0" borderId="132" xfId="0" applyFont="1" applyBorder="1" applyAlignment="1">
      <alignment horizontal="center" vertical="center" shrinkToFit="1"/>
    </xf>
    <xf numFmtId="187" fontId="20" fillId="8" borderId="131" xfId="0" applyNumberFormat="1" applyFont="1" applyFill="1" applyBorder="1" applyAlignment="1">
      <alignment horizontal="center" vertical="center"/>
    </xf>
    <xf numFmtId="0" fontId="20" fillId="8" borderId="131" xfId="0" applyFont="1" applyFill="1" applyBorder="1" applyAlignment="1">
      <alignment horizontal="center" vertical="center"/>
    </xf>
    <xf numFmtId="9" fontId="20" fillId="8" borderId="131" xfId="9" applyFont="1" applyFill="1" applyBorder="1" applyAlignment="1">
      <alignment horizontal="center" vertical="center"/>
    </xf>
    <xf numFmtId="0" fontId="20" fillId="0" borderId="130" xfId="0" applyFont="1" applyBorder="1" applyAlignment="1">
      <alignment vertical="center" shrinkToFit="1"/>
    </xf>
    <xf numFmtId="0" fontId="20" fillId="0" borderId="131" xfId="0" applyFont="1" applyBorder="1" applyAlignment="1">
      <alignment vertical="center" shrinkToFit="1"/>
    </xf>
    <xf numFmtId="0" fontId="20" fillId="0" borderId="171" xfId="0" applyFont="1" applyBorder="1" applyAlignment="1">
      <alignment vertical="center" shrinkToFit="1"/>
    </xf>
    <xf numFmtId="0" fontId="20" fillId="0" borderId="134" xfId="0" applyFont="1" applyBorder="1" applyAlignment="1">
      <alignment vertical="center" shrinkToFit="1"/>
    </xf>
    <xf numFmtId="0" fontId="20" fillId="0" borderId="172" xfId="0" applyFont="1" applyBorder="1" applyAlignment="1">
      <alignment vertical="center" shrinkToFit="1"/>
    </xf>
    <xf numFmtId="183" fontId="20" fillId="0" borderId="136" xfId="0" applyNumberFormat="1" applyFont="1" applyBorder="1">
      <alignment vertical="center"/>
    </xf>
    <xf numFmtId="0" fontId="20" fillId="0" borderId="136" xfId="0" applyFont="1" applyBorder="1">
      <alignment vertical="center"/>
    </xf>
    <xf numFmtId="0" fontId="20" fillId="19" borderId="136" xfId="0" applyFont="1" applyFill="1" applyBorder="1">
      <alignment vertical="center"/>
    </xf>
    <xf numFmtId="0" fontId="20" fillId="33" borderId="135" xfId="0" applyFont="1" applyFill="1" applyBorder="1">
      <alignment vertical="center"/>
    </xf>
    <xf numFmtId="0" fontId="20" fillId="33" borderId="136" xfId="0" applyFont="1" applyFill="1" applyBorder="1">
      <alignment vertical="center"/>
    </xf>
    <xf numFmtId="0" fontId="20" fillId="33" borderId="137" xfId="0" applyFont="1" applyFill="1" applyBorder="1">
      <alignment vertical="center"/>
    </xf>
    <xf numFmtId="0" fontId="20" fillId="0" borderId="136" xfId="0" applyFont="1" applyBorder="1" applyAlignment="1">
      <alignment horizontal="center" vertical="center"/>
    </xf>
    <xf numFmtId="0" fontId="20" fillId="0" borderId="136" xfId="0" applyFont="1" applyBorder="1" applyAlignment="1">
      <alignment horizontal="center" vertical="center" shrinkToFit="1"/>
    </xf>
    <xf numFmtId="0" fontId="20" fillId="0" borderId="135" xfId="0" applyFont="1" applyBorder="1" applyAlignment="1">
      <alignment horizontal="center" vertical="center"/>
    </xf>
    <xf numFmtId="0" fontId="20" fillId="0" borderId="137" xfId="0" applyFont="1" applyBorder="1" applyAlignment="1">
      <alignment horizontal="center" vertical="center" shrinkToFit="1"/>
    </xf>
    <xf numFmtId="187" fontId="20" fillId="8" borderId="136" xfId="0" applyNumberFormat="1" applyFont="1" applyFill="1" applyBorder="1" applyAlignment="1">
      <alignment horizontal="center" vertical="center"/>
    </xf>
    <xf numFmtId="0" fontId="20" fillId="8" borderId="136" xfId="0" applyFont="1" applyFill="1" applyBorder="1" applyAlignment="1">
      <alignment horizontal="center" vertical="center"/>
    </xf>
    <xf numFmtId="9" fontId="20" fillId="8" borderId="136" xfId="9" applyFont="1" applyFill="1" applyBorder="1" applyAlignment="1">
      <alignment horizontal="center" vertical="center"/>
    </xf>
    <xf numFmtId="0" fontId="20" fillId="0" borderId="135" xfId="0" applyFont="1" applyBorder="1" applyAlignment="1">
      <alignment vertical="center" shrinkToFit="1"/>
    </xf>
    <xf numFmtId="0" fontId="20" fillId="0" borderId="136" xfId="0" applyFont="1" applyBorder="1" applyAlignment="1">
      <alignment vertical="center" shrinkToFit="1"/>
    </xf>
    <xf numFmtId="0" fontId="20" fillId="0" borderId="173" xfId="0" applyFont="1" applyBorder="1" applyAlignment="1">
      <alignment vertical="center" shrinkToFit="1"/>
    </xf>
    <xf numFmtId="0" fontId="20" fillId="0" borderId="174" xfId="0" applyFont="1" applyBorder="1" applyAlignment="1">
      <alignment vertical="center" shrinkToFit="1"/>
    </xf>
    <xf numFmtId="0" fontId="20" fillId="0" borderId="175" xfId="0" applyFont="1" applyBorder="1" applyAlignment="1">
      <alignment vertical="center" shrinkToFit="1"/>
    </xf>
    <xf numFmtId="183" fontId="20" fillId="0" borderId="140" xfId="0" applyNumberFormat="1" applyFont="1" applyBorder="1">
      <alignment vertical="center"/>
    </xf>
    <xf numFmtId="0" fontId="20" fillId="0" borderId="140" xfId="0" applyFont="1" applyBorder="1">
      <alignment vertical="center"/>
    </xf>
    <xf numFmtId="0" fontId="20" fillId="19" borderId="140" xfId="0" applyFont="1" applyFill="1" applyBorder="1">
      <alignment vertical="center"/>
    </xf>
    <xf numFmtId="0" fontId="20" fillId="33" borderId="139" xfId="0" applyFont="1" applyFill="1" applyBorder="1">
      <alignment vertical="center"/>
    </xf>
    <xf numFmtId="0" fontId="20" fillId="33" borderId="140" xfId="0" applyFont="1" applyFill="1" applyBorder="1">
      <alignment vertical="center"/>
    </xf>
    <xf numFmtId="0" fontId="20" fillId="33" borderId="141" xfId="0" applyFont="1" applyFill="1" applyBorder="1">
      <alignment vertical="center"/>
    </xf>
    <xf numFmtId="0" fontId="20" fillId="0" borderId="140" xfId="0" applyFont="1" applyBorder="1" applyAlignment="1">
      <alignment horizontal="center" vertical="center"/>
    </xf>
    <xf numFmtId="0" fontId="20" fillId="0" borderId="140" xfId="0" applyFont="1" applyBorder="1" applyAlignment="1">
      <alignment horizontal="center" vertical="center" shrinkToFit="1"/>
    </xf>
    <xf numFmtId="0" fontId="20" fillId="0" borderId="139" xfId="0" applyFont="1" applyBorder="1" applyAlignment="1">
      <alignment horizontal="center" vertical="center"/>
    </xf>
    <xf numFmtId="0" fontId="20" fillId="0" borderId="141" xfId="0" applyFont="1" applyBorder="1" applyAlignment="1">
      <alignment horizontal="center" vertical="center" shrinkToFit="1"/>
    </xf>
    <xf numFmtId="187" fontId="20" fillId="8" borderId="140" xfId="0" applyNumberFormat="1" applyFont="1" applyFill="1" applyBorder="1" applyAlignment="1">
      <alignment horizontal="center" vertical="center"/>
    </xf>
    <xf numFmtId="0" fontId="20" fillId="8" borderId="140" xfId="0" applyFont="1" applyFill="1" applyBorder="1" applyAlignment="1">
      <alignment horizontal="center" vertical="center"/>
    </xf>
    <xf numFmtId="9" fontId="20" fillId="8" borderId="140" xfId="9" applyFont="1" applyFill="1" applyBorder="1" applyAlignment="1">
      <alignment horizontal="center" vertical="center"/>
    </xf>
    <xf numFmtId="0" fontId="20" fillId="0" borderId="139" xfId="0" applyFont="1" applyBorder="1" applyAlignment="1">
      <alignment vertical="center" shrinkToFit="1"/>
    </xf>
    <xf numFmtId="0" fontId="20" fillId="0" borderId="140" xfId="0" applyFont="1" applyBorder="1" applyAlignment="1">
      <alignment vertical="center" shrinkToFit="1"/>
    </xf>
    <xf numFmtId="0" fontId="20" fillId="0" borderId="176" xfId="0" applyFont="1" applyBorder="1" applyAlignment="1">
      <alignment vertical="center" shrinkToFit="1"/>
    </xf>
    <xf numFmtId="0" fontId="20" fillId="0" borderId="177" xfId="0" applyFont="1" applyBorder="1" applyAlignment="1">
      <alignment vertical="center" shrinkToFit="1"/>
    </xf>
    <xf numFmtId="0" fontId="20" fillId="0" borderId="178" xfId="0" applyFont="1" applyBorder="1" applyAlignment="1">
      <alignment vertical="center" shrinkToFit="1"/>
    </xf>
    <xf numFmtId="187" fontId="20" fillId="0" borderId="0" xfId="0" applyNumberFormat="1" applyFont="1" applyAlignment="1">
      <alignment horizontal="center" vertical="center"/>
    </xf>
    <xf numFmtId="187" fontId="20" fillId="34" borderId="136" xfId="0" applyNumberFormat="1" applyFont="1" applyFill="1" applyBorder="1" applyAlignment="1">
      <alignment horizontal="center" vertical="center"/>
    </xf>
    <xf numFmtId="0" fontId="20" fillId="34" borderId="136" xfId="0" applyFont="1" applyFill="1" applyBorder="1" applyAlignment="1">
      <alignment horizontal="center" vertical="center"/>
    </xf>
    <xf numFmtId="0" fontId="99" fillId="0" borderId="140" xfId="0" applyFont="1" applyBorder="1">
      <alignment vertical="center"/>
    </xf>
    <xf numFmtId="14" fontId="11" fillId="0" borderId="0" xfId="0" applyNumberFormat="1" applyFont="1" applyAlignment="1" applyProtection="1">
      <alignment horizontal="center" vertical="center" shrinkToFit="1"/>
      <protection locked="0"/>
    </xf>
    <xf numFmtId="0" fontId="11" fillId="0" borderId="0" xfId="0" applyFont="1" applyAlignment="1" applyProtection="1">
      <alignment horizontal="center" vertical="center" shrinkToFit="1"/>
      <protection locked="0"/>
    </xf>
    <xf numFmtId="193" fontId="20" fillId="8" borderId="123" xfId="9" applyNumberFormat="1" applyFont="1" applyFill="1" applyBorder="1" applyAlignment="1">
      <alignment horizontal="center" vertical="center" wrapText="1"/>
    </xf>
    <xf numFmtId="193" fontId="20" fillId="8" borderId="131" xfId="9" applyNumberFormat="1" applyFont="1" applyFill="1" applyBorder="1" applyAlignment="1">
      <alignment horizontal="center" vertical="center"/>
    </xf>
    <xf numFmtId="193" fontId="20" fillId="8" borderId="136" xfId="9" applyNumberFormat="1" applyFont="1" applyFill="1" applyBorder="1" applyAlignment="1">
      <alignment horizontal="center" vertical="center"/>
    </xf>
    <xf numFmtId="193" fontId="20" fillId="34" borderId="136" xfId="9" applyNumberFormat="1" applyFont="1" applyFill="1" applyBorder="1" applyAlignment="1">
      <alignment horizontal="center" vertical="center"/>
    </xf>
    <xf numFmtId="193" fontId="20" fillId="0" borderId="0" xfId="9" applyNumberFormat="1" applyFont="1" applyAlignment="1">
      <alignment horizontal="center" vertical="center"/>
    </xf>
    <xf numFmtId="0" fontId="101" fillId="35" borderId="89" xfId="15" applyFont="1" applyBorder="1" applyAlignment="1">
      <alignment horizontal="center" vertical="center"/>
    </xf>
    <xf numFmtId="0" fontId="101" fillId="35" borderId="12" xfId="15" applyFont="1" applyBorder="1" applyAlignment="1">
      <alignment horizontal="center" vertical="center"/>
    </xf>
    <xf numFmtId="0" fontId="101" fillId="35" borderId="103" xfId="15" applyFont="1" applyBorder="1" applyAlignment="1">
      <alignment horizontal="center" vertical="center"/>
    </xf>
    <xf numFmtId="0" fontId="20" fillId="0" borderId="0" xfId="16" applyFont="1" applyAlignment="1">
      <alignment horizontal="center" vertical="center"/>
    </xf>
    <xf numFmtId="14" fontId="20" fillId="0" borderId="87" xfId="16" applyNumberFormat="1" applyFont="1" applyBorder="1" applyAlignment="1">
      <alignment horizontal="center" vertical="center"/>
    </xf>
    <xf numFmtId="0" fontId="20" fillId="0" borderId="156" xfId="16" applyFont="1" applyBorder="1" applyAlignment="1">
      <alignment horizontal="center" vertical="center"/>
    </xf>
    <xf numFmtId="20" fontId="20" fillId="0" borderId="156" xfId="16" applyNumberFormat="1" applyFont="1" applyBorder="1" applyAlignment="1">
      <alignment horizontal="center" vertical="center"/>
    </xf>
    <xf numFmtId="0" fontId="20" fillId="0" borderId="160" xfId="16" applyFont="1" applyBorder="1" applyAlignment="1">
      <alignment horizontal="center" vertical="center"/>
    </xf>
    <xf numFmtId="0" fontId="20" fillId="0" borderId="173" xfId="0" applyFont="1" applyBorder="1" applyAlignment="1">
      <alignment horizontal="center" vertical="center" shrinkToFit="1"/>
    </xf>
    <xf numFmtId="0" fontId="20" fillId="0" borderId="174" xfId="0" applyFont="1" applyBorder="1" applyAlignment="1">
      <alignment horizontal="center" vertical="center" shrinkToFit="1"/>
    </xf>
    <xf numFmtId="0" fontId="20" fillId="0" borderId="176" xfId="0" applyFont="1" applyBorder="1" applyAlignment="1">
      <alignment horizontal="center" vertical="center" shrinkToFit="1"/>
    </xf>
    <xf numFmtId="0" fontId="20" fillId="0" borderId="177" xfId="0" applyFont="1" applyBorder="1" applyAlignment="1">
      <alignment horizontal="center" vertical="center" shrinkToFit="1"/>
    </xf>
    <xf numFmtId="0" fontId="20" fillId="0" borderId="171" xfId="0" applyFont="1" applyBorder="1" applyAlignment="1">
      <alignment horizontal="center" vertical="center" shrinkToFit="1"/>
    </xf>
    <xf numFmtId="49" fontId="27" fillId="0" borderId="49" xfId="0" applyNumberFormat="1" applyFont="1" applyFill="1" applyBorder="1" applyAlignment="1">
      <alignment horizontal="left" vertical="center" wrapText="1"/>
    </xf>
    <xf numFmtId="49" fontId="20" fillId="3" borderId="36" xfId="0" applyNumberFormat="1" applyFont="1" applyFill="1" applyBorder="1" applyAlignment="1">
      <alignment horizontal="left" vertical="center" wrapText="1"/>
    </xf>
    <xf numFmtId="0" fontId="20" fillId="0" borderId="138" xfId="0" applyFont="1" applyBorder="1" applyAlignment="1">
      <alignment horizontal="center" vertical="center" shrinkToFit="1"/>
    </xf>
    <xf numFmtId="0" fontId="20" fillId="0" borderId="133" xfId="0" applyFont="1" applyBorder="1" applyAlignment="1">
      <alignment horizontal="center" vertical="center" shrinkToFit="1"/>
    </xf>
    <xf numFmtId="0" fontId="20" fillId="0" borderId="138" xfId="0" applyFont="1" applyBorder="1" applyAlignment="1">
      <alignment vertical="center" shrinkToFit="1"/>
    </xf>
    <xf numFmtId="0" fontId="20" fillId="0" borderId="181" xfId="0" applyFont="1" applyBorder="1" applyAlignment="1">
      <alignment horizontal="center" vertical="center" shrinkToFit="1"/>
    </xf>
    <xf numFmtId="0" fontId="20" fillId="0" borderId="180" xfId="0" applyFont="1" applyBorder="1" applyAlignment="1">
      <alignment horizontal="center" vertical="center" shrinkToFit="1"/>
    </xf>
    <xf numFmtId="0" fontId="20" fillId="0" borderId="40" xfId="0" applyFont="1" applyBorder="1" applyAlignment="1">
      <alignment horizontal="center" vertical="center" shrinkToFit="1"/>
    </xf>
    <xf numFmtId="0" fontId="20" fillId="0" borderId="182" xfId="0" applyFont="1" applyBorder="1" applyAlignment="1">
      <alignment horizontal="center" vertical="center" shrinkToFit="1"/>
    </xf>
    <xf numFmtId="0" fontId="20" fillId="0" borderId="183" xfId="0" applyFont="1" applyBorder="1" applyAlignment="1">
      <alignment vertical="center" shrinkToFit="1"/>
    </xf>
    <xf numFmtId="0" fontId="20" fillId="0" borderId="184" xfId="0" applyFont="1" applyBorder="1" applyAlignment="1">
      <alignment vertical="center" shrinkToFit="1"/>
    </xf>
    <xf numFmtId="183" fontId="89" fillId="3" borderId="161" xfId="0" applyNumberFormat="1" applyFont="1" applyFill="1" applyBorder="1" applyAlignment="1">
      <alignment horizontal="center" vertical="center"/>
    </xf>
    <xf numFmtId="0" fontId="20" fillId="0" borderId="185" xfId="0" applyFont="1" applyBorder="1" applyAlignment="1">
      <alignment horizontal="center" vertical="center" shrinkToFit="1"/>
    </xf>
    <xf numFmtId="49" fontId="56" fillId="0" borderId="40" xfId="0" applyNumberFormat="1" applyFont="1" applyFill="1" applyBorder="1" applyAlignment="1">
      <alignment horizontal="center" vertical="center" shrinkToFit="1"/>
    </xf>
    <xf numFmtId="49" fontId="102" fillId="0" borderId="41" xfId="0" applyNumberFormat="1" applyFont="1" applyFill="1" applyBorder="1" applyAlignment="1">
      <alignment horizontal="center" vertical="center"/>
    </xf>
    <xf numFmtId="49" fontId="103" fillId="0" borderId="1" xfId="0" applyNumberFormat="1" applyFont="1" applyFill="1" applyBorder="1" applyAlignment="1" applyProtection="1">
      <alignment vertical="center" wrapText="1"/>
      <protection locked="0"/>
    </xf>
    <xf numFmtId="49" fontId="103" fillId="13" borderId="1" xfId="0" applyNumberFormat="1" applyFont="1" applyFill="1" applyBorder="1" applyAlignment="1" applyProtection="1">
      <alignment horizontal="left" vertical="center"/>
      <protection locked="0"/>
    </xf>
    <xf numFmtId="49" fontId="103" fillId="19" borderId="1" xfId="0" applyNumberFormat="1" applyFont="1" applyFill="1" applyBorder="1" applyAlignment="1" applyProtection="1">
      <alignment horizontal="center" vertical="center"/>
      <protection locked="0"/>
    </xf>
    <xf numFmtId="0" fontId="103" fillId="0" borderId="1" xfId="0" applyNumberFormat="1" applyFont="1" applyFill="1" applyBorder="1" applyAlignment="1" applyProtection="1">
      <alignment horizontal="left" vertical="center"/>
      <protection locked="0"/>
    </xf>
    <xf numFmtId="0" fontId="103" fillId="0" borderId="1" xfId="0" applyFont="1" applyFill="1" applyBorder="1" applyAlignment="1" applyProtection="1">
      <alignment horizontal="center" vertical="center"/>
      <protection locked="0"/>
    </xf>
    <xf numFmtId="0" fontId="103" fillId="0" borderId="106" xfId="0" applyFont="1" applyFill="1" applyBorder="1" applyAlignment="1" applyProtection="1">
      <alignment horizontal="right" vertical="center"/>
      <protection locked="0"/>
    </xf>
    <xf numFmtId="0" fontId="103" fillId="0" borderId="1" xfId="0" applyFont="1" applyFill="1" applyBorder="1" applyAlignment="1" applyProtection="1">
      <alignment horizontal="right" vertical="center"/>
      <protection locked="0"/>
    </xf>
    <xf numFmtId="0" fontId="103" fillId="0" borderId="13" xfId="0" applyFont="1" applyFill="1" applyBorder="1" applyAlignment="1" applyProtection="1">
      <alignment horizontal="center" vertical="center"/>
      <protection locked="0"/>
    </xf>
    <xf numFmtId="0" fontId="104" fillId="0" borderId="0" xfId="17" applyFont="1" applyAlignment="1">
      <alignment horizontal="centerContinuous" vertical="top"/>
    </xf>
    <xf numFmtId="0" fontId="102" fillId="0" borderId="0" xfId="17" applyFont="1" applyAlignment="1">
      <alignment horizontal="centerContinuous" vertical="top"/>
    </xf>
    <xf numFmtId="0" fontId="102" fillId="0" borderId="0" xfId="17" applyFont="1" applyAlignment="1">
      <alignment horizontal="centerContinuous" vertical="center"/>
    </xf>
    <xf numFmtId="0" fontId="102" fillId="0" borderId="0" xfId="17" applyFont="1">
      <alignment vertical="center"/>
    </xf>
    <xf numFmtId="0" fontId="107" fillId="0" borderId="156" xfId="17" applyFont="1" applyBorder="1" applyAlignment="1">
      <alignment horizontal="center" vertical="center"/>
    </xf>
    <xf numFmtId="0" fontId="107" fillId="0" borderId="156" xfId="17" applyFont="1" applyBorder="1">
      <alignment vertical="center"/>
    </xf>
    <xf numFmtId="0" fontId="107" fillId="0" borderId="156" xfId="17" applyFont="1" applyBorder="1" applyAlignment="1">
      <alignment vertical="center" wrapText="1"/>
    </xf>
    <xf numFmtId="0" fontId="107" fillId="0" borderId="156" xfId="17" applyFont="1" applyBorder="1" applyAlignment="1">
      <alignment horizontal="right" vertical="center"/>
    </xf>
    <xf numFmtId="0" fontId="107" fillId="0" borderId="87" xfId="17" applyFont="1" applyBorder="1" applyAlignment="1">
      <alignment horizontal="center" vertical="center"/>
    </xf>
    <xf numFmtId="0" fontId="107" fillId="0" borderId="160" xfId="17" applyFont="1" applyBorder="1" applyAlignment="1">
      <alignment vertical="center" wrapText="1"/>
    </xf>
    <xf numFmtId="0" fontId="107" fillId="0" borderId="160" xfId="17" applyFont="1" applyBorder="1">
      <alignment vertical="center"/>
    </xf>
    <xf numFmtId="0" fontId="102" fillId="19" borderId="89" xfId="17" applyFont="1" applyFill="1" applyBorder="1" applyAlignment="1">
      <alignment horizontal="center" vertical="center"/>
    </xf>
    <xf numFmtId="0" fontId="102" fillId="19" borderId="12" xfId="17" applyFont="1" applyFill="1" applyBorder="1" applyAlignment="1">
      <alignment horizontal="center" vertical="center"/>
    </xf>
    <xf numFmtId="0" fontId="107" fillId="19" borderId="12" xfId="17" applyFont="1" applyFill="1" applyBorder="1" applyAlignment="1">
      <alignment horizontal="center" vertical="center"/>
    </xf>
    <xf numFmtId="0" fontId="108" fillId="19" borderId="12" xfId="17" applyFont="1" applyFill="1" applyBorder="1" applyAlignment="1">
      <alignment horizontal="center" vertical="center"/>
    </xf>
    <xf numFmtId="0" fontId="107" fillId="19" borderId="103" xfId="17" applyFont="1" applyFill="1" applyBorder="1" applyAlignment="1">
      <alignment horizontal="center" vertical="center"/>
    </xf>
    <xf numFmtId="0" fontId="107" fillId="0" borderId="93" xfId="17" applyFont="1" applyBorder="1" applyAlignment="1">
      <alignment horizontal="center" vertical="center"/>
    </xf>
    <xf numFmtId="0" fontId="107" fillId="0" borderId="158" xfId="17" applyFont="1" applyBorder="1" applyAlignment="1">
      <alignment horizontal="center" vertical="center"/>
    </xf>
    <xf numFmtId="0" fontId="107" fillId="0" borderId="158" xfId="17" applyFont="1" applyBorder="1">
      <alignment vertical="center"/>
    </xf>
    <xf numFmtId="0" fontId="107" fillId="0" borderId="158" xfId="17" applyFont="1" applyBorder="1" applyAlignment="1">
      <alignment horizontal="right" vertical="center"/>
    </xf>
    <xf numFmtId="0" fontId="107" fillId="0" borderId="107" xfId="17" applyFont="1" applyBorder="1">
      <alignment vertical="center"/>
    </xf>
    <xf numFmtId="14" fontId="20" fillId="0" borderId="87" xfId="16" applyNumberFormat="1" applyFont="1" applyFill="1" applyBorder="1" applyAlignment="1">
      <alignment horizontal="center" vertical="center"/>
    </xf>
    <xf numFmtId="0" fontId="20" fillId="0" borderId="156" xfId="16" applyFont="1" applyFill="1" applyBorder="1" applyAlignment="1">
      <alignment horizontal="center" vertical="center"/>
    </xf>
    <xf numFmtId="0" fontId="20" fillId="0" borderId="160" xfId="16" applyFont="1" applyFill="1" applyBorder="1" applyAlignment="1">
      <alignment horizontal="center" vertical="center"/>
    </xf>
    <xf numFmtId="0" fontId="20" fillId="0" borderId="107" xfId="16" applyFont="1" applyFill="1" applyBorder="1" applyAlignment="1">
      <alignment horizontal="center" vertical="center"/>
    </xf>
    <xf numFmtId="20" fontId="20" fillId="0" borderId="156" xfId="16" applyNumberFormat="1" applyFont="1" applyFill="1" applyBorder="1" applyAlignment="1">
      <alignment horizontal="center" vertical="center"/>
    </xf>
    <xf numFmtId="0" fontId="20" fillId="0" borderId="158" xfId="16" applyFont="1" applyFill="1" applyBorder="1" applyAlignment="1">
      <alignment horizontal="center" vertical="center"/>
    </xf>
    <xf numFmtId="0" fontId="20" fillId="0" borderId="158" xfId="16" applyFont="1" applyBorder="1" applyAlignment="1">
      <alignment horizontal="center" vertical="center"/>
    </xf>
    <xf numFmtId="0" fontId="20" fillId="0" borderId="107" xfId="16" applyFont="1" applyBorder="1" applyAlignment="1">
      <alignment horizontal="center" vertical="center"/>
    </xf>
    <xf numFmtId="14" fontId="20" fillId="0" borderId="156" xfId="16" applyNumberFormat="1" applyFont="1" applyFill="1" applyBorder="1" applyAlignment="1">
      <alignment horizontal="center" vertical="center"/>
    </xf>
    <xf numFmtId="14" fontId="20" fillId="0" borderId="156" xfId="16" applyNumberFormat="1" applyFont="1" applyBorder="1" applyAlignment="1">
      <alignment horizontal="center" vertical="center"/>
    </xf>
    <xf numFmtId="14" fontId="20" fillId="0" borderId="93" xfId="16" applyNumberFormat="1" applyFont="1" applyFill="1" applyBorder="1" applyAlignment="1">
      <alignment horizontal="center" vertical="center"/>
    </xf>
    <xf numFmtId="0" fontId="41" fillId="3" borderId="128" xfId="0" applyFont="1" applyFill="1" applyBorder="1" applyAlignment="1">
      <alignment horizontal="left" vertical="center"/>
    </xf>
    <xf numFmtId="0" fontId="91" fillId="3" borderId="128" xfId="0" applyFont="1" applyFill="1" applyBorder="1" applyAlignment="1">
      <alignment horizontal="left" vertical="center"/>
    </xf>
    <xf numFmtId="0" fontId="110" fillId="0" borderId="0" xfId="18" applyFont="1">
      <alignment vertical="center"/>
    </xf>
    <xf numFmtId="0" fontId="117" fillId="0" borderId="93" xfId="18" applyFont="1" applyBorder="1" applyAlignment="1">
      <alignment horizontal="center" vertical="center"/>
    </xf>
    <xf numFmtId="0" fontId="118" fillId="0" borderId="156" xfId="18" applyFont="1" applyBorder="1" applyAlignment="1">
      <alignment horizontal="center" vertical="center" wrapText="1"/>
    </xf>
    <xf numFmtId="0" fontId="120" fillId="0" borderId="156" xfId="18" applyFont="1" applyBorder="1" applyAlignment="1">
      <alignment horizontal="center" vertical="center" wrapText="1"/>
    </xf>
    <xf numFmtId="0" fontId="117" fillId="0" borderId="0" xfId="18" applyFont="1" applyAlignment="1">
      <alignment horizontal="center" vertical="center"/>
    </xf>
    <xf numFmtId="0" fontId="124" fillId="0" borderId="156" xfId="18" applyFont="1" applyBorder="1" applyAlignment="1">
      <alignment horizontal="center" vertical="center" wrapText="1"/>
    </xf>
    <xf numFmtId="0" fontId="128" fillId="0" borderId="0" xfId="18" applyFont="1">
      <alignment vertical="center"/>
    </xf>
    <xf numFmtId="0" fontId="110" fillId="0" borderId="0" xfId="18" applyFont="1" applyAlignment="1">
      <alignment horizontal="left" vertical="center"/>
    </xf>
    <xf numFmtId="14" fontId="20" fillId="0" borderId="134" xfId="0" applyNumberFormat="1" applyFont="1" applyBorder="1" applyAlignment="1">
      <alignment vertical="center" shrinkToFit="1"/>
    </xf>
    <xf numFmtId="14" fontId="20" fillId="0" borderId="174" xfId="0" applyNumberFormat="1" applyFont="1" applyBorder="1" applyAlignment="1">
      <alignment vertical="center" shrinkToFit="1"/>
    </xf>
    <xf numFmtId="14" fontId="20" fillId="0" borderId="179" xfId="0" applyNumberFormat="1" applyFont="1" applyBorder="1" applyAlignment="1">
      <alignment vertical="center" shrinkToFit="1"/>
    </xf>
    <xf numFmtId="14" fontId="20" fillId="0" borderId="177" xfId="0" applyNumberFormat="1" applyFont="1" applyBorder="1" applyAlignment="1">
      <alignment vertical="center" shrinkToFit="1"/>
    </xf>
    <xf numFmtId="0" fontId="36" fillId="6" borderId="108" xfId="0" applyFont="1" applyFill="1" applyBorder="1" applyAlignment="1">
      <alignment horizontal="center" vertical="center"/>
    </xf>
    <xf numFmtId="9" fontId="20" fillId="34" borderId="136" xfId="9" applyFont="1" applyFill="1" applyBorder="1" applyAlignment="1">
      <alignment horizontal="center" vertical="center"/>
    </xf>
    <xf numFmtId="49" fontId="130" fillId="10" borderId="0" xfId="0" applyNumberFormat="1" applyFont="1" applyFill="1" applyAlignment="1">
      <alignment horizontal="center" vertical="center" wrapText="1"/>
    </xf>
    <xf numFmtId="187" fontId="11" fillId="10" borderId="0" xfId="0" applyNumberFormat="1" applyFont="1" applyFill="1" applyAlignment="1">
      <alignment horizontal="center" vertical="center" wrapText="1" shrinkToFit="1"/>
    </xf>
    <xf numFmtId="49" fontId="11" fillId="10" borderId="0" xfId="0" applyNumberFormat="1" applyFont="1" applyFill="1" applyAlignment="1">
      <alignment horizontal="left" vertical="center" wrapText="1" shrinkToFit="1"/>
    </xf>
    <xf numFmtId="49" fontId="11" fillId="10" borderId="0" xfId="0" applyNumberFormat="1" applyFont="1" applyFill="1" applyAlignment="1">
      <alignment horizontal="center" vertical="center" wrapText="1" shrinkToFit="1"/>
    </xf>
    <xf numFmtId="49" fontId="130" fillId="0" borderId="0" xfId="0" applyNumberFormat="1" applyFont="1" applyProtection="1">
      <alignment vertical="center"/>
      <protection locked="0"/>
    </xf>
    <xf numFmtId="189" fontId="11" fillId="36" borderId="0" xfId="0" applyNumberFormat="1" applyFont="1" applyFill="1" applyAlignment="1">
      <alignment horizontal="center" vertical="center"/>
    </xf>
    <xf numFmtId="49" fontId="11" fillId="0" borderId="0" xfId="0" applyNumberFormat="1" applyFont="1" applyAlignment="1">
      <alignment horizontal="left" vertical="center"/>
    </xf>
    <xf numFmtId="49" fontId="130" fillId="0" borderId="0" xfId="0" applyNumberFormat="1" applyFont="1">
      <alignment vertical="center"/>
    </xf>
    <xf numFmtId="49" fontId="11" fillId="0" borderId="0" xfId="0" quotePrefix="1" applyNumberFormat="1" applyFont="1" applyAlignment="1">
      <alignment horizontal="center" vertical="center"/>
    </xf>
    <xf numFmtId="49" fontId="11" fillId="0" borderId="0" xfId="0" applyNumberFormat="1" applyFont="1" applyAlignment="1" applyProtection="1">
      <alignment horizontal="left" vertical="center" shrinkToFit="1"/>
      <protection locked="0"/>
    </xf>
    <xf numFmtId="49" fontId="11" fillId="0" borderId="0" xfId="0" applyNumberFormat="1" applyFont="1" applyAlignment="1" applyProtection="1">
      <alignment horizontal="center" vertical="center" shrinkToFit="1"/>
      <protection locked="0"/>
    </xf>
    <xf numFmtId="187" fontId="11" fillId="0" borderId="0" xfId="0" applyNumberFormat="1" applyFont="1" applyProtection="1">
      <alignment vertical="center"/>
      <protection locked="0"/>
    </xf>
    <xf numFmtId="20" fontId="11" fillId="0" borderId="0" xfId="0" applyNumberFormat="1" applyFont="1" applyAlignment="1">
      <alignment horizontal="center" vertical="center"/>
    </xf>
    <xf numFmtId="0" fontId="41" fillId="3" borderId="118" xfId="0" applyFont="1" applyFill="1" applyBorder="1" applyAlignment="1">
      <alignment horizontal="center" vertical="center"/>
    </xf>
    <xf numFmtId="0" fontId="87" fillId="19" borderId="0" xfId="0" applyFont="1" applyFill="1">
      <alignment vertical="center"/>
    </xf>
    <xf numFmtId="0" fontId="41" fillId="0" borderId="0" xfId="0" applyFont="1" applyAlignment="1">
      <alignment horizontal="left" vertical="center"/>
    </xf>
    <xf numFmtId="0" fontId="41" fillId="19" borderId="0" xfId="0" applyFont="1" applyFill="1">
      <alignment vertical="center"/>
    </xf>
    <xf numFmtId="0" fontId="41" fillId="0" borderId="0" xfId="0" applyFont="1" applyAlignment="1">
      <alignment horizontal="right" vertical="center"/>
    </xf>
    <xf numFmtId="0" fontId="89" fillId="0" borderId="0" xfId="0" applyFont="1">
      <alignment vertical="center"/>
    </xf>
    <xf numFmtId="186" fontId="91" fillId="3" borderId="156" xfId="0" applyNumberFormat="1" applyFont="1" applyFill="1" applyBorder="1" applyAlignment="1">
      <alignment horizontal="center" vertical="center"/>
    </xf>
    <xf numFmtId="186" fontId="91" fillId="2" borderId="156" xfId="0" applyNumberFormat="1" applyFont="1" applyFill="1" applyBorder="1" applyAlignment="1">
      <alignment horizontal="center" vertical="center"/>
    </xf>
    <xf numFmtId="181" fontId="18" fillId="2" borderId="0" xfId="0" applyNumberFormat="1" applyFont="1" applyFill="1" applyAlignment="1">
      <alignment horizontal="left" vertical="center"/>
    </xf>
    <xf numFmtId="0" fontId="18" fillId="0" borderId="0" xfId="0" applyFont="1" applyAlignment="1">
      <alignment horizontal="center" vertical="center"/>
    </xf>
    <xf numFmtId="0" fontId="18" fillId="20" borderId="0" xfId="0" applyFont="1" applyFill="1" applyAlignment="1">
      <alignment horizontal="center" vertical="center"/>
    </xf>
    <xf numFmtId="186" fontId="18" fillId="0" borderId="0" xfId="0" applyNumberFormat="1" applyFont="1" applyAlignment="1">
      <alignment horizontal="center" vertical="center"/>
    </xf>
    <xf numFmtId="184" fontId="18" fillId="0" borderId="0" xfId="0" applyNumberFormat="1" applyFont="1" applyAlignment="1">
      <alignment horizontal="center" vertical="center"/>
    </xf>
    <xf numFmtId="186" fontId="18" fillId="2" borderId="0" xfId="0" applyNumberFormat="1" applyFont="1" applyFill="1" applyAlignment="1">
      <alignment horizontal="center" vertical="center"/>
    </xf>
    <xf numFmtId="186" fontId="18" fillId="0" borderId="120" xfId="0" applyNumberFormat="1" applyFont="1" applyBorder="1" applyAlignment="1">
      <alignment horizontal="center" vertical="center"/>
    </xf>
    <xf numFmtId="49" fontId="91" fillId="0" borderId="12" xfId="0" applyNumberFormat="1" applyFont="1" applyBorder="1" applyAlignment="1">
      <alignment horizontal="center" vertical="center" wrapText="1"/>
    </xf>
    <xf numFmtId="0" fontId="131" fillId="0" borderId="157" xfId="0" applyFont="1" applyBorder="1">
      <alignment vertical="center"/>
    </xf>
    <xf numFmtId="181" fontId="18" fillId="0" borderId="0" xfId="0" applyNumberFormat="1" applyFont="1" applyAlignment="1">
      <alignment horizontal="left" vertical="center"/>
    </xf>
    <xf numFmtId="49" fontId="132" fillId="0" borderId="12" xfId="0" applyNumberFormat="1" applyFont="1" applyBorder="1" applyAlignment="1">
      <alignment horizontal="center" vertical="center" wrapText="1"/>
    </xf>
    <xf numFmtId="0" fontId="131" fillId="0" borderId="157" xfId="0" applyFont="1" applyBorder="1" applyAlignment="1">
      <alignment horizontal="center" vertical="center"/>
    </xf>
    <xf numFmtId="0" fontId="41" fillId="0" borderId="118" xfId="0" applyFont="1" applyFill="1" applyBorder="1" applyAlignment="1">
      <alignment horizontal="center" vertical="center"/>
    </xf>
    <xf numFmtId="49" fontId="27" fillId="3" borderId="36" xfId="0" applyNumberFormat="1" applyFont="1" applyFill="1" applyBorder="1" applyAlignment="1">
      <alignment horizontal="left" vertical="center" wrapText="1"/>
    </xf>
    <xf numFmtId="0" fontId="41" fillId="0" borderId="0" xfId="0" applyFont="1" applyFill="1">
      <alignment vertical="center"/>
    </xf>
    <xf numFmtId="0" fontId="41" fillId="23" borderId="0" xfId="0" applyFont="1" applyFill="1">
      <alignment vertical="center"/>
    </xf>
    <xf numFmtId="186" fontId="91" fillId="37" borderId="156" xfId="0" applyNumberFormat="1" applyFont="1" applyFill="1" applyBorder="1" applyAlignment="1">
      <alignment horizontal="center" vertical="center"/>
    </xf>
    <xf numFmtId="0" fontId="42" fillId="3" borderId="0" xfId="0" applyFont="1" applyFill="1">
      <alignment vertical="center"/>
    </xf>
    <xf numFmtId="0" fontId="41" fillId="3" borderId="0" xfId="0" applyFont="1" applyFill="1">
      <alignment vertical="center"/>
    </xf>
    <xf numFmtId="189" fontId="91" fillId="3" borderId="156" xfId="0" applyNumberFormat="1" applyFont="1" applyFill="1" applyBorder="1" applyAlignment="1">
      <alignment horizontal="center" vertical="center"/>
    </xf>
    <xf numFmtId="180" fontId="18" fillId="0" borderId="199" xfId="0" applyNumberFormat="1" applyFont="1" applyBorder="1" applyAlignment="1">
      <alignment horizontal="center" vertical="center"/>
    </xf>
    <xf numFmtId="184" fontId="18" fillId="0" borderId="199" xfId="0" applyNumberFormat="1" applyFont="1" applyBorder="1" applyAlignment="1">
      <alignment horizontal="center" vertical="center"/>
    </xf>
    <xf numFmtId="184" fontId="18" fillId="0" borderId="200" xfId="0" applyNumberFormat="1" applyFont="1" applyBorder="1" applyAlignment="1">
      <alignment horizontal="center" vertical="center"/>
    </xf>
    <xf numFmtId="49" fontId="24" fillId="13" borderId="36" xfId="0" applyNumberFormat="1" applyFont="1" applyFill="1" applyBorder="1" applyAlignment="1">
      <alignment horizontal="left" vertical="center" wrapText="1"/>
    </xf>
    <xf numFmtId="0" fontId="52" fillId="0" borderId="157" xfId="0" applyFont="1" applyBorder="1" applyAlignment="1">
      <alignment horizontal="center" vertical="center"/>
    </xf>
    <xf numFmtId="0" fontId="41" fillId="0" borderId="156" xfId="0" applyFont="1" applyFill="1" applyBorder="1" applyAlignment="1">
      <alignment horizontal="center" vertical="center"/>
    </xf>
    <xf numFmtId="0" fontId="41" fillId="0" borderId="161" xfId="0" applyFont="1" applyFill="1" applyBorder="1" applyAlignment="1">
      <alignment horizontal="center" vertical="center"/>
    </xf>
    <xf numFmtId="0" fontId="133" fillId="30" borderId="13" xfId="0" applyFont="1" applyFill="1" applyBorder="1" applyAlignment="1">
      <alignment horizontal="center" vertical="center"/>
    </xf>
    <xf numFmtId="0" fontId="20" fillId="5" borderId="12" xfId="0" applyFont="1" applyFill="1" applyBorder="1" applyAlignment="1">
      <alignment horizontal="center" vertical="center"/>
    </xf>
    <xf numFmtId="49" fontId="20" fillId="5" borderId="12" xfId="0" applyNumberFormat="1" applyFont="1" applyFill="1" applyBorder="1" applyAlignment="1">
      <alignment horizontal="left" vertical="center" wrapText="1"/>
    </xf>
    <xf numFmtId="189" fontId="91" fillId="3" borderId="12" xfId="0" applyNumberFormat="1" applyFont="1" applyFill="1" applyBorder="1" applyAlignment="1">
      <alignment horizontal="center" vertical="center"/>
    </xf>
    <xf numFmtId="189" fontId="91" fillId="19" borderId="12" xfId="0" applyNumberFormat="1" applyFont="1" applyFill="1" applyBorder="1" applyAlignment="1">
      <alignment horizontal="center" vertical="center"/>
    </xf>
    <xf numFmtId="186" fontId="91" fillId="0" borderId="12" xfId="0" applyNumberFormat="1" applyFont="1" applyBorder="1" applyAlignment="1">
      <alignment horizontal="center" vertical="center"/>
    </xf>
    <xf numFmtId="186" fontId="91" fillId="2" borderId="128" xfId="0" applyNumberFormat="1" applyFont="1" applyFill="1" applyBorder="1" applyAlignment="1">
      <alignment horizontal="center" vertical="center"/>
    </xf>
    <xf numFmtId="0" fontId="52" fillId="0" borderId="159" xfId="0" applyFont="1" applyBorder="1">
      <alignment vertical="center"/>
    </xf>
    <xf numFmtId="49" fontId="20" fillId="7" borderId="160" xfId="0" applyNumberFormat="1" applyFont="1" applyFill="1" applyBorder="1" applyAlignment="1">
      <alignment horizontal="left" vertical="center" wrapText="1"/>
    </xf>
    <xf numFmtId="0" fontId="11" fillId="36" borderId="0" xfId="0" applyFont="1" applyFill="1" applyAlignment="1">
      <alignment horizontal="center" vertical="center"/>
    </xf>
    <xf numFmtId="0" fontId="11" fillId="36" borderId="0" xfId="0" applyFont="1" applyFill="1" applyAlignment="1" applyProtection="1">
      <alignment horizontal="center" vertical="center"/>
      <protection locked="0"/>
    </xf>
    <xf numFmtId="0" fontId="20" fillId="0" borderId="163" xfId="0" applyFont="1" applyBorder="1" applyAlignment="1">
      <alignment horizontal="center" vertical="center"/>
    </xf>
    <xf numFmtId="49" fontId="20" fillId="7" borderId="201" xfId="0" applyNumberFormat="1" applyFont="1" applyFill="1" applyBorder="1" applyAlignment="1">
      <alignment horizontal="left" vertical="center" wrapText="1"/>
    </xf>
    <xf numFmtId="49" fontId="20" fillId="5" borderId="160" xfId="0" applyNumberFormat="1" applyFont="1" applyFill="1" applyBorder="1" applyAlignment="1">
      <alignment horizontal="left" vertical="center" wrapText="1"/>
    </xf>
    <xf numFmtId="49" fontId="26" fillId="5" borderId="160" xfId="0" applyNumberFormat="1" applyFont="1" applyFill="1" applyBorder="1" applyAlignment="1">
      <alignment horizontal="left" vertical="center" wrapText="1"/>
    </xf>
    <xf numFmtId="49" fontId="20" fillId="5" borderId="19" xfId="0" applyNumberFormat="1" applyFont="1" applyFill="1" applyBorder="1" applyAlignment="1">
      <alignment horizontal="center" vertical="center"/>
    </xf>
    <xf numFmtId="49" fontId="134" fillId="0" borderId="40" xfId="0" applyNumberFormat="1" applyFont="1" applyFill="1" applyBorder="1" applyAlignment="1">
      <alignment horizontal="center" vertical="center" shrinkToFit="1"/>
    </xf>
    <xf numFmtId="49" fontId="135" fillId="0" borderId="41" xfId="0" applyNumberFormat="1" applyFont="1" applyFill="1" applyBorder="1" applyAlignment="1">
      <alignment horizontal="center" vertical="center"/>
    </xf>
    <xf numFmtId="0" fontId="41" fillId="27" borderId="0" xfId="0" applyFont="1" applyFill="1">
      <alignment vertical="center"/>
    </xf>
    <xf numFmtId="0" fontId="20" fillId="5" borderId="89" xfId="0" applyFont="1" applyFill="1" applyBorder="1" applyAlignment="1">
      <alignment horizontal="center" vertical="center"/>
    </xf>
    <xf numFmtId="20" fontId="11" fillId="0" borderId="0" xfId="0" applyNumberFormat="1" applyFont="1" applyAlignment="1" applyProtection="1">
      <alignment horizontal="center" vertical="center"/>
      <protection locked="0"/>
    </xf>
    <xf numFmtId="0" fontId="41" fillId="0" borderId="0" xfId="0" applyFont="1" applyFill="1" applyBorder="1">
      <alignment vertical="center"/>
    </xf>
    <xf numFmtId="189" fontId="91" fillId="0" borderId="108" xfId="0" applyNumberFormat="1" applyFont="1" applyFill="1" applyBorder="1" applyAlignment="1">
      <alignment horizontal="center" vertical="center"/>
    </xf>
    <xf numFmtId="186" fontId="91" fillId="0" borderId="108" xfId="0" applyNumberFormat="1" applyFont="1" applyFill="1" applyBorder="1" applyAlignment="1">
      <alignment horizontal="center" vertical="center"/>
    </xf>
    <xf numFmtId="49" fontId="27" fillId="13" borderId="36" xfId="0" applyNumberFormat="1" applyFont="1" applyFill="1" applyBorder="1" applyAlignment="1">
      <alignment horizontal="left" vertical="center" wrapText="1"/>
    </xf>
    <xf numFmtId="20" fontId="133" fillId="30" borderId="5" xfId="0" applyNumberFormat="1" applyFont="1" applyFill="1" applyBorder="1" applyAlignment="1">
      <alignment horizontal="center" vertical="center"/>
    </xf>
    <xf numFmtId="0" fontId="136" fillId="0" borderId="157" xfId="0" applyFont="1" applyBorder="1">
      <alignment vertical="center"/>
    </xf>
    <xf numFmtId="186" fontId="91" fillId="0" borderId="0" xfId="0" applyNumberFormat="1" applyFont="1" applyBorder="1" applyAlignment="1">
      <alignment horizontal="center" vertical="center"/>
    </xf>
    <xf numFmtId="186" fontId="91" fillId="3" borderId="0" xfId="0" applyNumberFormat="1" applyFont="1" applyFill="1" applyBorder="1" applyAlignment="1">
      <alignment horizontal="center" vertical="center"/>
    </xf>
    <xf numFmtId="49" fontId="20" fillId="13" borderId="36" xfId="0" applyNumberFormat="1" applyFont="1" applyFill="1" applyBorder="1" applyAlignment="1">
      <alignment horizontal="left" vertical="center" wrapText="1"/>
    </xf>
    <xf numFmtId="20" fontId="88" fillId="3" borderId="156" xfId="0" applyNumberFormat="1" applyFont="1" applyFill="1" applyBorder="1" applyAlignment="1">
      <alignment horizontal="left" vertical="center"/>
    </xf>
    <xf numFmtId="0" fontId="23" fillId="15" borderId="46" xfId="0" applyFont="1" applyFill="1" applyBorder="1" applyAlignment="1">
      <alignment horizontal="center" vertical="center"/>
    </xf>
    <xf numFmtId="20" fontId="89" fillId="3" borderId="156" xfId="0" applyNumberFormat="1" applyFont="1" applyFill="1" applyBorder="1" applyAlignment="1">
      <alignment horizontal="left" vertical="center"/>
    </xf>
    <xf numFmtId="0" fontId="52" fillId="0" borderId="157" xfId="0" applyFont="1" applyBorder="1">
      <alignment vertical="center"/>
    </xf>
    <xf numFmtId="189" fontId="91" fillId="3" borderId="0" xfId="0" applyNumberFormat="1" applyFont="1" applyFill="1" applyBorder="1" applyAlignment="1">
      <alignment horizontal="center" vertical="center"/>
    </xf>
    <xf numFmtId="181" fontId="18" fillId="3" borderId="0" xfId="0" applyNumberFormat="1" applyFont="1" applyFill="1" applyAlignment="1">
      <alignment horizontal="left" vertical="center"/>
    </xf>
    <xf numFmtId="49" fontId="98" fillId="0" borderId="12" xfId="0" applyNumberFormat="1" applyFont="1" applyBorder="1" applyAlignment="1">
      <alignment horizontal="center" vertical="center" wrapText="1"/>
    </xf>
    <xf numFmtId="49" fontId="89" fillId="0" borderId="12" xfId="0" applyNumberFormat="1" applyFont="1" applyBorder="1" applyAlignment="1">
      <alignment horizontal="center" vertical="center" wrapText="1"/>
    </xf>
    <xf numFmtId="49" fontId="34" fillId="17" borderId="78" xfId="0" applyNumberFormat="1" applyFont="1" applyFill="1" applyBorder="1" applyAlignment="1">
      <alignment horizontal="center" vertical="center"/>
    </xf>
    <xf numFmtId="180" fontId="46" fillId="5" borderId="83" xfId="0" applyNumberFormat="1" applyFont="1" applyFill="1" applyBorder="1" applyAlignment="1">
      <alignment horizontal="center" vertical="center" textRotation="255"/>
    </xf>
    <xf numFmtId="180" fontId="46" fillId="5" borderId="32" xfId="0" applyNumberFormat="1" applyFont="1" applyFill="1" applyBorder="1" applyAlignment="1">
      <alignment horizontal="center" vertical="center" textRotation="255"/>
    </xf>
    <xf numFmtId="180" fontId="46" fillId="5" borderId="95" xfId="0" applyNumberFormat="1" applyFont="1" applyFill="1" applyBorder="1" applyAlignment="1">
      <alignment horizontal="center" vertical="center" textRotation="255"/>
    </xf>
    <xf numFmtId="49" fontId="43" fillId="5" borderId="6" xfId="0" applyNumberFormat="1" applyFont="1" applyFill="1" applyBorder="1" applyAlignment="1">
      <alignment horizontal="center" vertical="center" textRotation="255"/>
    </xf>
    <xf numFmtId="49" fontId="43" fillId="5" borderId="10" xfId="0" applyNumberFormat="1" applyFont="1" applyFill="1" applyBorder="1" applyAlignment="1">
      <alignment horizontal="center" vertical="center" textRotation="255"/>
    </xf>
    <xf numFmtId="49" fontId="43" fillId="5" borderId="14" xfId="0" applyNumberFormat="1" applyFont="1" applyFill="1" applyBorder="1" applyAlignment="1">
      <alignment horizontal="center" vertical="center" textRotation="255"/>
    </xf>
    <xf numFmtId="0" fontId="9" fillId="9" borderId="33" xfId="0" applyFont="1" applyFill="1" applyBorder="1" applyAlignment="1">
      <alignment horizontal="center" vertical="center" textRotation="255" wrapText="1"/>
    </xf>
    <xf numFmtId="0" fontId="9" fillId="9" borderId="37" xfId="0" applyFont="1" applyFill="1" applyBorder="1" applyAlignment="1">
      <alignment horizontal="center" vertical="center" textRotation="255" wrapText="1"/>
    </xf>
    <xf numFmtId="0" fontId="9" fillId="9" borderId="73" xfId="0" applyFont="1" applyFill="1" applyBorder="1" applyAlignment="1">
      <alignment horizontal="center" vertical="center" textRotation="255" wrapText="1"/>
    </xf>
    <xf numFmtId="0" fontId="9" fillId="10" borderId="33" xfId="0" applyFont="1" applyFill="1" applyBorder="1" applyAlignment="1">
      <alignment horizontal="center" vertical="center" textRotation="255" wrapText="1"/>
    </xf>
    <xf numFmtId="0" fontId="9" fillId="10" borderId="37" xfId="0" applyFont="1" applyFill="1" applyBorder="1" applyAlignment="1">
      <alignment horizontal="center" vertical="center" textRotation="255" wrapText="1"/>
    </xf>
    <xf numFmtId="0" fontId="9" fillId="10" borderId="73" xfId="0" applyFont="1" applyFill="1" applyBorder="1" applyAlignment="1">
      <alignment horizontal="center" vertical="center" textRotation="255" wrapText="1"/>
    </xf>
    <xf numFmtId="0" fontId="9" fillId="6" borderId="33" xfId="0" applyFont="1" applyFill="1" applyBorder="1" applyAlignment="1">
      <alignment horizontal="center" vertical="center" textRotation="255" wrapText="1"/>
    </xf>
    <xf numFmtId="0" fontId="9" fillId="6" borderId="37" xfId="0" applyFont="1" applyFill="1" applyBorder="1" applyAlignment="1">
      <alignment horizontal="center" vertical="center" textRotation="255" wrapText="1"/>
    </xf>
    <xf numFmtId="0" fontId="9" fillId="6" borderId="73" xfId="0" applyFont="1" applyFill="1" applyBorder="1" applyAlignment="1">
      <alignment horizontal="center" vertical="center" textRotation="255" wrapText="1"/>
    </xf>
    <xf numFmtId="177" fontId="31" fillId="12" borderId="38" xfId="0" applyNumberFormat="1" applyFont="1" applyFill="1" applyBorder="1" applyAlignment="1">
      <alignment horizontal="center" vertical="center" textRotation="255"/>
    </xf>
    <xf numFmtId="177" fontId="31" fillId="12" borderId="71" xfId="0" applyNumberFormat="1" applyFont="1" applyFill="1" applyBorder="1" applyAlignment="1">
      <alignment horizontal="center" vertical="center" textRotation="255"/>
    </xf>
    <xf numFmtId="49" fontId="34" fillId="17" borderId="77" xfId="0" applyNumberFormat="1" applyFont="1" applyFill="1" applyBorder="1" applyAlignment="1">
      <alignment horizontal="center" vertical="center"/>
    </xf>
    <xf numFmtId="0" fontId="34" fillId="17" borderId="78" xfId="0" applyFont="1" applyFill="1" applyBorder="1" applyAlignment="1">
      <alignment horizontal="center" vertical="center"/>
    </xf>
    <xf numFmtId="0" fontId="9" fillId="6" borderId="55" xfId="0" applyFont="1" applyFill="1" applyBorder="1" applyAlignment="1">
      <alignment horizontal="center" vertical="center" textRotation="255" wrapText="1"/>
    </xf>
    <xf numFmtId="0" fontId="9" fillId="9" borderId="55" xfId="0" applyFont="1" applyFill="1" applyBorder="1" applyAlignment="1">
      <alignment horizontal="center" vertical="center" textRotation="255" wrapText="1"/>
    </xf>
    <xf numFmtId="0" fontId="9" fillId="10" borderId="55" xfId="0" applyFont="1" applyFill="1" applyBorder="1" applyAlignment="1">
      <alignment horizontal="center" vertical="center" textRotation="255" wrapText="1"/>
    </xf>
    <xf numFmtId="0" fontId="11" fillId="12" borderId="39" xfId="0" applyFont="1" applyFill="1" applyBorder="1" applyAlignment="1">
      <alignment horizontal="center" vertical="center"/>
    </xf>
    <xf numFmtId="0" fontId="11" fillId="12" borderId="42" xfId="0" applyFont="1" applyFill="1" applyBorder="1" applyAlignment="1">
      <alignment horizontal="center" vertical="center"/>
    </xf>
    <xf numFmtId="177" fontId="74" fillId="12" borderId="38" xfId="0" applyNumberFormat="1" applyFont="1" applyFill="1" applyBorder="1" applyAlignment="1">
      <alignment horizontal="center" vertical="top" textRotation="255"/>
    </xf>
    <xf numFmtId="0" fontId="23" fillId="15" borderId="39" xfId="0" applyFont="1" applyFill="1" applyBorder="1" applyAlignment="1">
      <alignment horizontal="center" vertical="center"/>
    </xf>
    <xf numFmtId="0" fontId="23" fillId="15" borderId="47"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3" xfId="0" applyFont="1" applyFill="1" applyBorder="1" applyAlignment="1">
      <alignment horizontal="center" vertical="center" wrapText="1"/>
    </xf>
    <xf numFmtId="179" fontId="11" fillId="14" borderId="39" xfId="0" applyNumberFormat="1" applyFont="1" applyFill="1" applyBorder="1" applyAlignment="1">
      <alignment horizontal="center" vertical="center"/>
    </xf>
    <xf numFmtId="179" fontId="11" fillId="14" borderId="46" xfId="0" applyNumberFormat="1" applyFont="1" applyFill="1" applyBorder="1" applyAlignment="1">
      <alignment horizontal="center" vertical="center"/>
    </xf>
    <xf numFmtId="179" fontId="11" fillId="14" borderId="42" xfId="0" applyNumberFormat="1" applyFont="1" applyFill="1" applyBorder="1" applyAlignment="1">
      <alignment horizontal="center" vertical="center"/>
    </xf>
    <xf numFmtId="0" fontId="11" fillId="12" borderId="46" xfId="0" applyFont="1" applyFill="1" applyBorder="1" applyAlignment="1">
      <alignment horizontal="center" vertical="center"/>
    </xf>
    <xf numFmtId="0" fontId="11" fillId="14" borderId="39" xfId="0" applyFont="1" applyFill="1" applyBorder="1" applyAlignment="1">
      <alignment horizontal="center" vertical="center"/>
    </xf>
    <xf numFmtId="0" fontId="11" fillId="14" borderId="42" xfId="0" applyFont="1" applyFill="1" applyBorder="1" applyAlignment="1">
      <alignment horizontal="center" vertical="center"/>
    </xf>
    <xf numFmtId="0" fontId="11" fillId="0" borderId="39" xfId="0" applyFont="1" applyFill="1" applyBorder="1" applyAlignment="1">
      <alignment horizontal="center" vertical="center" wrapText="1"/>
    </xf>
    <xf numFmtId="177" fontId="72" fillId="12" borderId="145" xfId="0" applyNumberFormat="1" applyFont="1" applyFill="1" applyBorder="1" applyAlignment="1">
      <alignment horizontal="center" vertical="top" textRotation="255"/>
    </xf>
    <xf numFmtId="177" fontId="72" fillId="12" borderId="38" xfId="0" applyNumberFormat="1" applyFont="1" applyFill="1" applyBorder="1" applyAlignment="1">
      <alignment horizontal="center" vertical="top" textRotation="255"/>
    </xf>
    <xf numFmtId="0" fontId="9" fillId="0" borderId="39" xfId="0" applyFont="1" applyFill="1" applyBorder="1" applyAlignment="1">
      <alignment horizontal="center" vertical="center" wrapText="1"/>
    </xf>
    <xf numFmtId="0" fontId="9" fillId="0" borderId="42" xfId="0" applyFont="1" applyFill="1" applyBorder="1" applyAlignment="1">
      <alignment horizontal="center" vertical="center" wrapText="1"/>
    </xf>
    <xf numFmtId="0" fontId="11" fillId="12" borderId="48" xfId="0" applyFont="1" applyFill="1" applyBorder="1" applyAlignment="1">
      <alignment horizontal="center" vertical="center"/>
    </xf>
    <xf numFmtId="0" fontId="11" fillId="14" borderId="46" xfId="0" applyFont="1" applyFill="1" applyBorder="1" applyAlignment="1">
      <alignment horizontal="center" vertical="center"/>
    </xf>
    <xf numFmtId="49" fontId="11" fillId="14" borderId="39" xfId="0" applyNumberFormat="1" applyFont="1" applyFill="1" applyBorder="1" applyAlignment="1">
      <alignment horizontal="center" vertical="center"/>
    </xf>
    <xf numFmtId="49" fontId="11" fillId="14" borderId="46" xfId="0" applyNumberFormat="1" applyFont="1" applyFill="1" applyBorder="1" applyAlignment="1">
      <alignment horizontal="center" vertical="center"/>
    </xf>
    <xf numFmtId="49" fontId="11" fillId="14" borderId="42" xfId="0" applyNumberFormat="1" applyFont="1" applyFill="1" applyBorder="1" applyAlignment="1">
      <alignment horizontal="center" vertical="center"/>
    </xf>
    <xf numFmtId="183" fontId="11" fillId="14" borderId="39" xfId="0" applyNumberFormat="1" applyFont="1" applyFill="1" applyBorder="1" applyAlignment="1">
      <alignment horizontal="center" vertical="center"/>
    </xf>
    <xf numFmtId="180" fontId="73" fillId="5" borderId="83" xfId="0" applyNumberFormat="1" applyFont="1" applyFill="1" applyBorder="1" applyAlignment="1">
      <alignment horizontal="center" vertical="center" textRotation="255"/>
    </xf>
    <xf numFmtId="180" fontId="73" fillId="5" borderId="32" xfId="0" applyNumberFormat="1" applyFont="1" applyFill="1" applyBorder="1" applyAlignment="1">
      <alignment horizontal="center" vertical="center" textRotation="255"/>
    </xf>
    <xf numFmtId="180" fontId="73" fillId="5" borderId="95" xfId="0" applyNumberFormat="1" applyFont="1" applyFill="1" applyBorder="1" applyAlignment="1">
      <alignment horizontal="center" vertical="center" textRotation="255"/>
    </xf>
    <xf numFmtId="0" fontId="13" fillId="9" borderId="21" xfId="0" applyFont="1" applyFill="1" applyBorder="1" applyAlignment="1">
      <alignment horizontal="center" vertical="center" wrapText="1"/>
    </xf>
    <xf numFmtId="0" fontId="13" fillId="9" borderId="2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5" fillId="10" borderId="24" xfId="0" applyFont="1" applyFill="1" applyBorder="1" applyAlignment="1">
      <alignment horizontal="center" vertical="center" wrapText="1"/>
    </xf>
    <xf numFmtId="0" fontId="15" fillId="10" borderId="25" xfId="0" applyFont="1" applyFill="1" applyBorder="1" applyAlignment="1">
      <alignment horizontal="center" vertical="center" wrapText="1"/>
    </xf>
    <xf numFmtId="0" fontId="15" fillId="10" borderId="26" xfId="0" applyFont="1" applyFill="1" applyBorder="1" applyAlignment="1">
      <alignment horizontal="center" vertical="center" wrapText="1"/>
    </xf>
    <xf numFmtId="0" fontId="12" fillId="6" borderId="27" xfId="0" applyFont="1" applyFill="1" applyBorder="1" applyAlignment="1">
      <alignment horizontal="center" vertical="center" wrapText="1"/>
    </xf>
    <xf numFmtId="0" fontId="12" fillId="6" borderId="28" xfId="0" applyFont="1" applyFill="1" applyBorder="1" applyAlignment="1">
      <alignment horizontal="center" vertical="center" wrapText="1"/>
    </xf>
    <xf numFmtId="0" fontId="12" fillId="6" borderId="29" xfId="0" applyFont="1" applyFill="1" applyBorder="1" applyAlignment="1">
      <alignment horizontal="center" vertical="center" wrapText="1"/>
    </xf>
    <xf numFmtId="177" fontId="74" fillId="12" borderId="31" xfId="0" applyNumberFormat="1" applyFont="1" applyFill="1" applyBorder="1" applyAlignment="1">
      <alignment horizontal="center" vertical="top" textRotation="255"/>
    </xf>
    <xf numFmtId="0" fontId="78" fillId="29" borderId="151" xfId="0" applyFont="1" applyFill="1" applyBorder="1" applyAlignment="1" applyProtection="1">
      <alignment horizontal="center" vertical="center"/>
    </xf>
    <xf numFmtId="0" fontId="78" fillId="29" borderId="30" xfId="0" applyFont="1" applyFill="1" applyBorder="1" applyAlignment="1" applyProtection="1">
      <alignment horizontal="center" vertical="center"/>
    </xf>
    <xf numFmtId="0" fontId="55" fillId="0" borderId="0" xfId="0" applyFont="1" applyAlignment="1">
      <alignment horizontal="center" vertical="center" readingOrder="1"/>
    </xf>
    <xf numFmtId="0" fontId="56" fillId="0" borderId="0" xfId="0" applyFont="1" applyBorder="1" applyAlignment="1">
      <alignment horizontal="left" vertical="center" wrapText="1"/>
    </xf>
    <xf numFmtId="192" fontId="56" fillId="0" borderId="0" xfId="0" applyNumberFormat="1" applyFont="1" applyBorder="1" applyAlignment="1">
      <alignment horizontal="right" vertical="center" wrapText="1"/>
    </xf>
    <xf numFmtId="0" fontId="58" fillId="0" borderId="0" xfId="0" applyFont="1" applyAlignment="1">
      <alignment horizontal="left" vertical="center"/>
    </xf>
    <xf numFmtId="14" fontId="58" fillId="0" borderId="33" xfId="0" quotePrefix="1" applyNumberFormat="1" applyFont="1" applyBorder="1" applyAlignment="1">
      <alignment horizontal="center" vertical="center"/>
    </xf>
    <xf numFmtId="14" fontId="0" fillId="0" borderId="37" xfId="0" applyNumberFormat="1" applyBorder="1" applyAlignment="1">
      <alignment horizontal="center" vertical="center"/>
    </xf>
    <xf numFmtId="14" fontId="0" fillId="0" borderId="55" xfId="0" applyNumberFormat="1" applyBorder="1" applyAlignment="1">
      <alignment horizontal="center" vertical="center"/>
    </xf>
    <xf numFmtId="182" fontId="36" fillId="7" borderId="103" xfId="0" applyNumberFormat="1" applyFont="1" applyFill="1" applyBorder="1" applyAlignment="1">
      <alignment horizontal="center" vertical="center" textRotation="255"/>
    </xf>
    <xf numFmtId="182" fontId="36" fillId="7" borderId="106" xfId="0" applyNumberFormat="1" applyFont="1" applyFill="1" applyBorder="1" applyAlignment="1">
      <alignment horizontal="center" vertical="center" textRotation="255"/>
    </xf>
    <xf numFmtId="182" fontId="36" fillId="7" borderId="107" xfId="0" applyNumberFormat="1" applyFont="1" applyFill="1" applyBorder="1" applyAlignment="1">
      <alignment horizontal="center" vertical="center" textRotation="255"/>
    </xf>
    <xf numFmtId="183" fontId="36" fillId="30" borderId="104" xfId="0" applyNumberFormat="1" applyFont="1" applyFill="1" applyBorder="1" applyAlignment="1">
      <alignment horizontal="center" vertical="center"/>
    </xf>
    <xf numFmtId="183" fontId="36" fillId="30" borderId="12" xfId="0" applyNumberFormat="1" applyFont="1" applyFill="1" applyBorder="1" applyAlignment="1">
      <alignment horizontal="center" vertical="center"/>
    </xf>
    <xf numFmtId="183" fontId="36" fillId="30" borderId="90" xfId="0" applyNumberFormat="1" applyFont="1" applyFill="1" applyBorder="1" applyAlignment="1">
      <alignment horizontal="center" vertical="center"/>
    </xf>
    <xf numFmtId="0" fontId="36" fillId="30" borderId="1" xfId="0" applyFont="1" applyFill="1" applyBorder="1" applyAlignment="1">
      <alignment horizontal="center" vertical="center"/>
    </xf>
    <xf numFmtId="0" fontId="36" fillId="30" borderId="0" xfId="0" applyFont="1" applyFill="1" applyBorder="1" applyAlignment="1">
      <alignment horizontal="center" vertical="center"/>
    </xf>
    <xf numFmtId="0" fontId="36" fillId="30" borderId="108" xfId="0" applyFont="1" applyFill="1" applyBorder="1" applyAlignment="1">
      <alignment horizontal="center" vertical="center"/>
    </xf>
    <xf numFmtId="0" fontId="36" fillId="30" borderId="94" xfId="0" applyFont="1" applyFill="1" applyBorder="1" applyAlignment="1">
      <alignment horizontal="center" vertical="center"/>
    </xf>
    <xf numFmtId="182" fontId="36" fillId="6" borderId="106" xfId="0" applyNumberFormat="1" applyFont="1" applyFill="1" applyBorder="1" applyAlignment="1">
      <alignment horizontal="center" vertical="center" textRotation="255"/>
    </xf>
    <xf numFmtId="182" fontId="36" fillId="6" borderId="103" xfId="0" applyNumberFormat="1" applyFont="1" applyFill="1" applyBorder="1" applyAlignment="1">
      <alignment horizontal="center" vertical="center" textRotation="255"/>
    </xf>
    <xf numFmtId="183" fontId="36" fillId="6" borderId="90" xfId="0" applyNumberFormat="1" applyFont="1" applyFill="1" applyBorder="1" applyAlignment="1">
      <alignment horizontal="center" vertical="center"/>
    </xf>
    <xf numFmtId="183" fontId="36" fillId="6" borderId="104" xfId="0" applyNumberFormat="1" applyFont="1" applyFill="1" applyBorder="1" applyAlignment="1">
      <alignment horizontal="center" vertical="center"/>
    </xf>
    <xf numFmtId="183" fontId="36" fillId="6" borderId="12" xfId="0" applyNumberFormat="1" applyFont="1" applyFill="1" applyBorder="1" applyAlignment="1">
      <alignment horizontal="center" vertical="center"/>
    </xf>
    <xf numFmtId="0" fontId="36" fillId="6" borderId="1" xfId="0" applyFont="1" applyFill="1" applyBorder="1" applyAlignment="1">
      <alignment horizontal="center" vertical="center"/>
    </xf>
    <xf numFmtId="0" fontId="36" fillId="6" borderId="0" xfId="0" applyFont="1" applyFill="1" applyBorder="1" applyAlignment="1">
      <alignment horizontal="center" vertical="center"/>
    </xf>
    <xf numFmtId="0" fontId="36" fillId="6" borderId="108" xfId="0" applyFont="1" applyFill="1" applyBorder="1" applyAlignment="1">
      <alignment horizontal="center" vertical="center"/>
    </xf>
    <xf numFmtId="0" fontId="36" fillId="6" borderId="94" xfId="0" applyFont="1" applyFill="1" applyBorder="1" applyAlignment="1">
      <alignment horizontal="center" vertical="center"/>
    </xf>
    <xf numFmtId="182" fontId="36" fillId="30" borderId="103" xfId="0" applyNumberFormat="1" applyFont="1" applyFill="1" applyBorder="1" applyAlignment="1">
      <alignment horizontal="center" vertical="center" textRotation="255"/>
    </xf>
    <xf numFmtId="182" fontId="36" fillId="30" borderId="106" xfId="0" applyNumberFormat="1" applyFont="1" applyFill="1" applyBorder="1" applyAlignment="1">
      <alignment horizontal="center" vertical="center" textRotation="255"/>
    </xf>
    <xf numFmtId="182" fontId="36" fillId="30" borderId="107" xfId="0" applyNumberFormat="1" applyFont="1" applyFill="1" applyBorder="1" applyAlignment="1">
      <alignment horizontal="center" vertical="center" textRotation="255"/>
    </xf>
    <xf numFmtId="0" fontId="45" fillId="19" borderId="125" xfId="0" applyFont="1" applyFill="1" applyBorder="1" applyAlignment="1">
      <alignment horizontal="center" vertical="center"/>
    </xf>
    <xf numFmtId="0" fontId="0" fillId="0" borderId="123" xfId="0" applyBorder="1" applyAlignment="1"/>
    <xf numFmtId="0" fontId="0" fillId="0" borderId="124" xfId="0" applyBorder="1" applyAlignment="1"/>
    <xf numFmtId="0" fontId="38" fillId="0" borderId="111" xfId="0" applyFont="1" applyBorder="1" applyAlignment="1">
      <alignment horizontal="center" vertical="center"/>
    </xf>
    <xf numFmtId="0" fontId="0" fillId="0" borderId="111" xfId="0" applyBorder="1" applyAlignment="1"/>
    <xf numFmtId="0" fontId="41" fillId="19" borderId="197" xfId="0" applyFont="1" applyFill="1" applyBorder="1" applyAlignment="1">
      <alignment horizontal="center" vertical="center"/>
    </xf>
    <xf numFmtId="0" fontId="0" fillId="0" borderId="113" xfId="0" applyBorder="1" applyAlignment="1"/>
    <xf numFmtId="0" fontId="0" fillId="0" borderId="114" xfId="0" applyBorder="1" applyAlignment="1"/>
    <xf numFmtId="0" fontId="38" fillId="19" borderId="109" xfId="0" applyFont="1" applyFill="1" applyBorder="1" applyAlignment="1">
      <alignment horizontal="center" vertical="center"/>
    </xf>
    <xf numFmtId="0" fontId="0" fillId="0" borderId="110" xfId="0" applyBorder="1" applyAlignment="1"/>
    <xf numFmtId="14" fontId="38" fillId="0" borderId="111" xfId="0" applyNumberFormat="1" applyFont="1" applyBorder="1" applyAlignment="1">
      <alignment horizontal="center" vertical="center"/>
    </xf>
    <xf numFmtId="0" fontId="41" fillId="19" borderId="198" xfId="0" applyFont="1" applyFill="1" applyBorder="1" applyAlignment="1">
      <alignment horizontal="center" vertical="center"/>
    </xf>
    <xf numFmtId="180" fontId="87" fillId="30" borderId="1" xfId="0" applyNumberFormat="1" applyFont="1" applyFill="1" applyBorder="1" applyAlignment="1">
      <alignment horizontal="center" vertical="center" textRotation="255"/>
    </xf>
    <xf numFmtId="180" fontId="87" fillId="30" borderId="160" xfId="0" applyNumberFormat="1" applyFont="1" applyFill="1" applyBorder="1" applyAlignment="1">
      <alignment horizontal="center" vertical="center" textRotation="255"/>
    </xf>
    <xf numFmtId="177" fontId="11" fillId="5" borderId="6" xfId="0" applyNumberFormat="1" applyFont="1" applyFill="1" applyBorder="1" applyAlignment="1">
      <alignment horizontal="center" vertical="center" textRotation="255"/>
    </xf>
    <xf numFmtId="177" fontId="11" fillId="5" borderId="10" xfId="0" applyNumberFormat="1" applyFont="1" applyFill="1" applyBorder="1" applyAlignment="1">
      <alignment horizontal="center" vertical="center" textRotation="255"/>
    </xf>
    <xf numFmtId="177" fontId="11" fillId="5" borderId="14" xfId="0" applyNumberFormat="1" applyFont="1" applyFill="1" applyBorder="1" applyAlignment="1">
      <alignment horizontal="center" vertical="center" textRotation="255"/>
    </xf>
    <xf numFmtId="49" fontId="10" fillId="4" borderId="0" xfId="0" applyNumberFormat="1" applyFont="1" applyFill="1" applyAlignment="1">
      <alignment horizontal="center" vertical="center"/>
    </xf>
    <xf numFmtId="177" fontId="11" fillId="6" borderId="10" xfId="0" applyNumberFormat="1" applyFont="1" applyFill="1" applyBorder="1" applyAlignment="1">
      <alignment horizontal="center" vertical="center" textRotation="255"/>
    </xf>
    <xf numFmtId="177" fontId="11" fillId="6" borderId="14" xfId="0" applyNumberFormat="1" applyFont="1" applyFill="1" applyBorder="1" applyAlignment="1">
      <alignment horizontal="center" vertical="center" textRotation="255"/>
    </xf>
    <xf numFmtId="177" fontId="11" fillId="6" borderId="6" xfId="0" applyNumberFormat="1" applyFont="1" applyFill="1" applyBorder="1" applyAlignment="1">
      <alignment horizontal="center" vertical="center" textRotation="255"/>
    </xf>
    <xf numFmtId="177" fontId="11" fillId="7" borderId="6" xfId="0" applyNumberFormat="1" applyFont="1" applyFill="1" applyBorder="1" applyAlignment="1">
      <alignment horizontal="center" vertical="center" textRotation="255"/>
    </xf>
    <xf numFmtId="177" fontId="11" fillId="7" borderId="10" xfId="0" applyNumberFormat="1" applyFont="1" applyFill="1" applyBorder="1" applyAlignment="1">
      <alignment horizontal="center" vertical="center" textRotation="255"/>
    </xf>
    <xf numFmtId="177" fontId="11" fillId="7" borderId="14" xfId="0" applyNumberFormat="1" applyFont="1" applyFill="1" applyBorder="1" applyAlignment="1">
      <alignment horizontal="center" vertical="center" textRotation="255"/>
    </xf>
    <xf numFmtId="0" fontId="109" fillId="0" borderId="0" xfId="18" applyFont="1" applyAlignment="1">
      <alignment horizontal="center" vertical="center"/>
    </xf>
    <xf numFmtId="0" fontId="111" fillId="0" borderId="0" xfId="18" applyFont="1" applyAlignment="1">
      <alignment horizontal="center" vertical="center" wrapText="1"/>
    </xf>
    <xf numFmtId="0" fontId="111" fillId="0" borderId="0" xfId="18" applyFont="1" applyAlignment="1">
      <alignment horizontal="center" vertical="center"/>
    </xf>
    <xf numFmtId="0" fontId="112" fillId="0" borderId="0" xfId="18" applyFont="1" applyAlignment="1">
      <alignment horizontal="center" vertical="center"/>
    </xf>
    <xf numFmtId="0" fontId="113" fillId="0" borderId="0" xfId="18" applyFont="1" applyAlignment="1">
      <alignment horizontal="center" vertical="center"/>
    </xf>
    <xf numFmtId="0" fontId="114" fillId="0" borderId="158" xfId="18" applyFont="1" applyBorder="1" applyAlignment="1">
      <alignment horizontal="center" vertical="center" wrapText="1"/>
    </xf>
    <xf numFmtId="0" fontId="114" fillId="0" borderId="12" xfId="18" applyFont="1" applyBorder="1" applyAlignment="1">
      <alignment horizontal="center" vertical="center" wrapText="1"/>
    </xf>
    <xf numFmtId="0" fontId="116" fillId="0" borderId="161" xfId="18" applyFont="1" applyBorder="1" applyAlignment="1">
      <alignment horizontal="center" vertical="center"/>
    </xf>
    <xf numFmtId="0" fontId="119" fillId="0" borderId="157" xfId="18" applyFont="1" applyBorder="1" applyAlignment="1">
      <alignment horizontal="center" vertical="center"/>
    </xf>
    <xf numFmtId="0" fontId="119" fillId="0" borderId="87" xfId="18" applyFont="1" applyBorder="1" applyAlignment="1">
      <alignment horizontal="center" vertical="center"/>
    </xf>
    <xf numFmtId="0" fontId="122" fillId="0" borderId="157" xfId="18" applyFont="1" applyBorder="1" applyAlignment="1">
      <alignment horizontal="center" vertical="center"/>
    </xf>
    <xf numFmtId="0" fontId="122" fillId="0" borderId="87" xfId="18" applyFont="1" applyBorder="1" applyAlignment="1">
      <alignment horizontal="center" vertical="center"/>
    </xf>
    <xf numFmtId="0" fontId="123" fillId="0" borderId="0" xfId="18" applyFont="1" applyAlignment="1">
      <alignment horizontal="center" vertical="center" wrapText="1"/>
    </xf>
    <xf numFmtId="0" fontId="125" fillId="0" borderId="161" xfId="18" applyFont="1" applyBorder="1" applyAlignment="1">
      <alignment horizontal="left" vertical="center" wrapText="1"/>
    </xf>
    <xf numFmtId="0" fontId="125" fillId="0" borderId="93" xfId="18" applyFont="1" applyBorder="1" applyAlignment="1">
      <alignment horizontal="left" vertical="center" wrapText="1"/>
    </xf>
    <xf numFmtId="0" fontId="123" fillId="0" borderId="189" xfId="18" applyFont="1" applyBorder="1" applyAlignment="1">
      <alignment horizontal="left" vertical="center"/>
    </xf>
    <xf numFmtId="0" fontId="123" fillId="0" borderId="190" xfId="18" applyFont="1" applyBorder="1" applyAlignment="1">
      <alignment horizontal="left" vertical="center"/>
    </xf>
    <xf numFmtId="0" fontId="123" fillId="0" borderId="191" xfId="18" applyFont="1" applyBorder="1" applyAlignment="1">
      <alignment horizontal="left" vertical="center"/>
    </xf>
    <xf numFmtId="0" fontId="126" fillId="0" borderId="160" xfId="18" applyFont="1" applyBorder="1" applyAlignment="1">
      <alignment horizontal="left" vertical="center"/>
    </xf>
    <xf numFmtId="0" fontId="126" fillId="0" borderId="157" xfId="18" applyFont="1" applyBorder="1" applyAlignment="1">
      <alignment horizontal="left" vertical="center"/>
    </xf>
    <xf numFmtId="0" fontId="126" fillId="0" borderId="87" xfId="18" applyFont="1" applyBorder="1" applyAlignment="1">
      <alignment horizontal="left" vertical="center"/>
    </xf>
    <xf numFmtId="0" fontId="123" fillId="0" borderId="107" xfId="18" applyFont="1" applyBorder="1" applyAlignment="1">
      <alignment horizontal="left" vertical="center" wrapText="1"/>
    </xf>
    <xf numFmtId="0" fontId="123" fillId="0" borderId="161" xfId="18" applyFont="1" applyBorder="1" applyAlignment="1">
      <alignment horizontal="left" vertical="center" wrapText="1"/>
    </xf>
    <xf numFmtId="0" fontId="123" fillId="0" borderId="93" xfId="18" applyFont="1" applyBorder="1" applyAlignment="1">
      <alignment horizontal="left" vertical="center" wrapText="1"/>
    </xf>
    <xf numFmtId="0" fontId="123" fillId="0" borderId="186" xfId="18" applyFont="1" applyBorder="1" applyAlignment="1">
      <alignment horizontal="left" vertical="center"/>
    </xf>
    <xf numFmtId="0" fontId="123" fillId="0" borderId="187" xfId="18" applyFont="1" applyBorder="1" applyAlignment="1">
      <alignment horizontal="left" vertical="center"/>
    </xf>
    <xf numFmtId="0" fontId="123" fillId="0" borderId="188" xfId="18" applyFont="1" applyBorder="1" applyAlignment="1">
      <alignment horizontal="left" vertical="center"/>
    </xf>
    <xf numFmtId="0" fontId="123" fillId="0" borderId="189" xfId="18" applyFont="1" applyBorder="1" applyAlignment="1">
      <alignment horizontal="left" vertical="center" wrapText="1"/>
    </xf>
    <xf numFmtId="0" fontId="123" fillId="0" borderId="190" xfId="18" applyFont="1" applyBorder="1" applyAlignment="1">
      <alignment horizontal="left" vertical="center" wrapText="1"/>
    </xf>
    <xf numFmtId="0" fontId="123" fillId="0" borderId="191" xfId="18" applyFont="1" applyBorder="1" applyAlignment="1">
      <alignment horizontal="left" vertical="center" wrapText="1"/>
    </xf>
    <xf numFmtId="0" fontId="123" fillId="0" borderId="192" xfId="18" applyFont="1" applyBorder="1" applyAlignment="1">
      <alignment horizontal="left" vertical="center"/>
    </xf>
    <xf numFmtId="0" fontId="123" fillId="0" borderId="193" xfId="18" applyFont="1" applyBorder="1" applyAlignment="1">
      <alignment horizontal="left" vertical="center"/>
    </xf>
    <xf numFmtId="0" fontId="123" fillId="0" borderId="194" xfId="18" applyFont="1" applyBorder="1" applyAlignment="1">
      <alignment horizontal="left" vertical="center"/>
    </xf>
    <xf numFmtId="0" fontId="123" fillId="0" borderId="195" xfId="18" applyFont="1" applyBorder="1" applyAlignment="1">
      <alignment horizontal="left" vertical="top" wrapText="1"/>
    </xf>
    <xf numFmtId="0" fontId="123" fillId="0" borderId="0" xfId="18" applyFont="1" applyAlignment="1">
      <alignment horizontal="left" vertical="top" wrapText="1"/>
    </xf>
    <xf numFmtId="0" fontId="123" fillId="0" borderId="196" xfId="18" applyFont="1" applyBorder="1" applyAlignment="1">
      <alignment horizontal="left" vertical="top" wrapText="1"/>
    </xf>
    <xf numFmtId="0" fontId="45" fillId="0" borderId="160" xfId="18" applyFont="1" applyBorder="1" applyAlignment="1">
      <alignment horizontal="left" vertical="top" wrapText="1"/>
    </xf>
    <xf numFmtId="0" fontId="123" fillId="0" borderId="157" xfId="18" applyFont="1" applyBorder="1" applyAlignment="1">
      <alignment horizontal="left" vertical="top" wrapText="1"/>
    </xf>
    <xf numFmtId="0" fontId="123" fillId="0" borderId="87" xfId="18" applyFont="1" applyBorder="1" applyAlignment="1">
      <alignment horizontal="left" vertical="top" wrapText="1"/>
    </xf>
    <xf numFmtId="0" fontId="123" fillId="0" borderId="107" xfId="18" applyFont="1" applyBorder="1" applyAlignment="1">
      <alignment horizontal="left" vertical="top"/>
    </xf>
    <xf numFmtId="0" fontId="123" fillId="0" borderId="161" xfId="18" applyFont="1" applyBorder="1" applyAlignment="1">
      <alignment horizontal="left" vertical="top"/>
    </xf>
    <xf numFmtId="0" fontId="123" fillId="0" borderId="93" xfId="18" applyFont="1" applyBorder="1" applyAlignment="1">
      <alignment horizontal="left" vertical="top"/>
    </xf>
    <xf numFmtId="0" fontId="114" fillId="0" borderId="160" xfId="18" applyFont="1" applyBorder="1" applyAlignment="1">
      <alignment horizontal="center" vertical="center" wrapText="1"/>
    </xf>
    <xf numFmtId="0" fontId="114" fillId="0" borderId="157" xfId="18" applyFont="1" applyBorder="1" applyAlignment="1">
      <alignment horizontal="center" vertical="center" wrapText="1"/>
    </xf>
    <xf numFmtId="0" fontId="114" fillId="0" borderId="87" xfId="18" applyFont="1" applyBorder="1" applyAlignment="1">
      <alignment horizontal="center" vertical="center" wrapText="1"/>
    </xf>
    <xf numFmtId="0" fontId="110" fillId="0" borderId="160" xfId="18" applyFont="1" applyBorder="1" applyAlignment="1">
      <alignment horizontal="center" vertical="center"/>
    </xf>
    <xf numFmtId="0" fontId="110" fillId="0" borderId="157" xfId="18" applyFont="1" applyBorder="1" applyAlignment="1">
      <alignment horizontal="center" vertical="center"/>
    </xf>
    <xf numFmtId="0" fontId="110" fillId="0" borderId="87" xfId="18" applyFont="1" applyBorder="1" applyAlignment="1">
      <alignment horizontal="center" vertical="center"/>
    </xf>
    <xf numFmtId="0" fontId="121" fillId="0" borderId="160" xfId="18" applyFont="1" applyBorder="1" applyAlignment="1">
      <alignment horizontal="left" vertical="top" wrapText="1"/>
    </xf>
    <xf numFmtId="0" fontId="121" fillId="0" borderId="157" xfId="18" applyFont="1" applyBorder="1" applyAlignment="1">
      <alignment horizontal="left" vertical="top" wrapText="1"/>
    </xf>
    <xf numFmtId="0" fontId="121" fillId="0" borderId="87" xfId="18" applyFont="1" applyBorder="1" applyAlignment="1">
      <alignment horizontal="left" vertical="top" wrapText="1"/>
    </xf>
    <xf numFmtId="0" fontId="103" fillId="0" borderId="89" xfId="0" applyNumberFormat="1" applyFont="1" applyFill="1" applyBorder="1" applyAlignment="1" applyProtection="1">
      <alignment horizontal="center" vertical="center"/>
      <protection locked="0"/>
    </xf>
    <xf numFmtId="0" fontId="103" fillId="18" borderId="12" xfId="0" applyNumberFormat="1" applyFont="1" applyFill="1" applyBorder="1" applyAlignment="1" applyProtection="1">
      <alignment horizontal="center" vertical="center"/>
      <protection locked="0"/>
    </xf>
    <xf numFmtId="0" fontId="103" fillId="0" borderId="87" xfId="0" applyNumberFormat="1" applyFont="1" applyFill="1" applyBorder="1" applyAlignment="1" applyProtection="1">
      <alignment horizontal="center" vertical="center"/>
      <protection locked="0"/>
    </xf>
    <xf numFmtId="0" fontId="103" fillId="18" borderId="1" xfId="0" applyNumberFormat="1" applyFont="1" applyFill="1" applyBorder="1" applyAlignment="1" applyProtection="1">
      <alignment horizontal="center" vertical="center"/>
      <protection locked="0"/>
    </xf>
    <xf numFmtId="0" fontId="41" fillId="38" borderId="118" xfId="0" applyFont="1" applyFill="1" applyBorder="1" applyAlignment="1">
      <alignment horizontal="center" vertical="center"/>
    </xf>
    <xf numFmtId="187" fontId="20" fillId="34" borderId="140" xfId="0" applyNumberFormat="1" applyFont="1" applyFill="1" applyBorder="1" applyAlignment="1">
      <alignment horizontal="center" vertical="center"/>
    </xf>
    <xf numFmtId="193" fontId="20" fillId="34" borderId="140" xfId="9" applyNumberFormat="1" applyFont="1" applyFill="1" applyBorder="1" applyAlignment="1">
      <alignment horizontal="center" vertical="center"/>
    </xf>
    <xf numFmtId="0" fontId="20" fillId="34" borderId="140" xfId="0" applyFont="1" applyFill="1" applyBorder="1" applyAlignment="1">
      <alignment horizontal="center" vertical="center"/>
    </xf>
    <xf numFmtId="183" fontId="20" fillId="0" borderId="202" xfId="0" applyNumberFormat="1" applyFont="1" applyBorder="1">
      <alignment vertical="center"/>
    </xf>
    <xf numFmtId="0" fontId="20" fillId="0" borderId="202" xfId="0" applyFont="1" applyBorder="1">
      <alignment vertical="center"/>
    </xf>
    <xf numFmtId="0" fontId="20" fillId="19" borderId="202" xfId="0" applyFont="1" applyFill="1" applyBorder="1">
      <alignment vertical="center"/>
    </xf>
    <xf numFmtId="0" fontId="20" fillId="33" borderId="203" xfId="0" applyFont="1" applyFill="1" applyBorder="1">
      <alignment vertical="center"/>
    </xf>
    <xf numFmtId="0" fontId="20" fillId="33" borderId="202" xfId="0" applyFont="1" applyFill="1" applyBorder="1">
      <alignment vertical="center"/>
    </xf>
    <xf numFmtId="0" fontId="20" fillId="33" borderId="204" xfId="0" applyFont="1" applyFill="1" applyBorder="1">
      <alignment vertical="center"/>
    </xf>
    <xf numFmtId="0" fontId="20" fillId="0" borderId="203" xfId="0" applyFont="1" applyBorder="1" applyAlignment="1">
      <alignment horizontal="center" vertical="center"/>
    </xf>
    <xf numFmtId="0" fontId="20" fillId="0" borderId="202" xfId="0" applyFont="1" applyBorder="1" applyAlignment="1">
      <alignment horizontal="center" vertical="center"/>
    </xf>
    <xf numFmtId="0" fontId="20" fillId="0" borderId="202" xfId="0" applyFont="1" applyBorder="1" applyAlignment="1">
      <alignment horizontal="center" vertical="center" shrinkToFit="1"/>
    </xf>
    <xf numFmtId="0" fontId="20" fillId="0" borderId="204" xfId="0" applyFont="1" applyBorder="1" applyAlignment="1">
      <alignment horizontal="center" vertical="center" shrinkToFit="1"/>
    </xf>
    <xf numFmtId="187" fontId="20" fillId="8" borderId="202" xfId="0" applyNumberFormat="1" applyFont="1" applyFill="1" applyBorder="1" applyAlignment="1">
      <alignment horizontal="center" vertical="center"/>
    </xf>
    <xf numFmtId="193" fontId="20" fillId="8" borderId="202" xfId="9" applyNumberFormat="1" applyFont="1" applyFill="1" applyBorder="1" applyAlignment="1">
      <alignment horizontal="center" vertical="center"/>
    </xf>
    <xf numFmtId="0" fontId="20" fillId="8" borderId="202" xfId="0" applyFont="1" applyFill="1" applyBorder="1" applyAlignment="1">
      <alignment horizontal="center" vertical="center"/>
    </xf>
    <xf numFmtId="0" fontId="20" fillId="0" borderId="183" xfId="0" applyFont="1" applyBorder="1" applyAlignment="1">
      <alignment horizontal="center" vertical="center" shrinkToFit="1"/>
    </xf>
    <xf numFmtId="0" fontId="20" fillId="0" borderId="61" xfId="0" applyFont="1" applyBorder="1" applyAlignment="1">
      <alignment horizontal="center" vertical="center" shrinkToFit="1"/>
    </xf>
    <xf numFmtId="0" fontId="20" fillId="0" borderId="205" xfId="0" applyFont="1" applyBorder="1" applyAlignment="1">
      <alignment vertical="center" shrinkToFit="1"/>
    </xf>
    <xf numFmtId="0" fontId="20" fillId="0" borderId="206" xfId="0" applyFont="1" applyBorder="1" applyAlignment="1">
      <alignment horizontal="center" vertical="center" shrinkToFit="1"/>
    </xf>
    <xf numFmtId="20" fontId="52" fillId="3" borderId="156" xfId="0" applyNumberFormat="1" applyFont="1" applyFill="1" applyBorder="1" applyAlignment="1">
      <alignment horizontal="left" vertical="center"/>
    </xf>
  </cellXfs>
  <cellStyles count="19">
    <cellStyle name="一般" xfId="0" builtinId="0"/>
    <cellStyle name="一般 10" xfId="16"/>
    <cellStyle name="一般 11" xfId="17"/>
    <cellStyle name="一般 12" xfId="18"/>
    <cellStyle name="一般 2" xfId="1"/>
    <cellStyle name="一般 3" xfId="2"/>
    <cellStyle name="一般 4" xfId="3"/>
    <cellStyle name="一般 5" xfId="4"/>
    <cellStyle name="一般 6" xfId="5"/>
    <cellStyle name="一般 7" xfId="6"/>
    <cellStyle name="一般 8" xfId="7"/>
    <cellStyle name="一般 9" xfId="10"/>
    <cellStyle name="一般 9 2" xfId="11"/>
    <cellStyle name="一般 9 3" xfId="12"/>
    <cellStyle name="一般 9 4" xfId="13"/>
    <cellStyle name="一般 9 5" xfId="14"/>
    <cellStyle name="好" xfId="15" builtinId="26"/>
    <cellStyle name="百分比" xfId="9" builtinId="5"/>
    <cellStyle name="百分比 2" xfId="8"/>
  </cellStyles>
  <dxfs count="3257">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8"/>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2"/>
      </font>
      <fill>
        <patternFill>
          <bgColor indexed="27"/>
        </patternFill>
      </fill>
    </dxf>
    <dxf>
      <font>
        <b/>
        <i val="0"/>
        <condense val="0"/>
        <extend val="0"/>
        <color indexed="58"/>
      </font>
      <fill>
        <patternFill>
          <bgColor indexed="42"/>
        </patternFill>
      </fill>
    </dxf>
    <dxf>
      <font>
        <b/>
        <i val="0"/>
        <condense val="0"/>
        <extend val="0"/>
        <color indexed="53"/>
      </font>
      <fill>
        <patternFill>
          <bgColor indexed="47"/>
        </patternFill>
      </fill>
    </dxf>
    <dxf>
      <font>
        <b/>
        <i val="0"/>
        <condense val="0"/>
        <extend val="0"/>
        <color indexed="18"/>
      </font>
    </dxf>
    <dxf>
      <font>
        <b/>
        <i val="0"/>
        <condense val="0"/>
        <extend val="0"/>
        <color indexed="10"/>
        <name val="新細明體"/>
        <scheme val="none"/>
      </font>
    </dxf>
    <dxf>
      <font>
        <b/>
        <i val="0"/>
        <strike val="0"/>
        <condense val="0"/>
        <extend val="0"/>
        <color indexed="60"/>
      </font>
    </dxf>
    <dxf>
      <font>
        <b/>
        <i val="0"/>
        <condense val="0"/>
        <extend val="0"/>
        <color indexed="17"/>
      </font>
    </dxf>
    <dxf>
      <font>
        <b/>
        <i val="0"/>
        <condense val="0"/>
        <extend val="0"/>
        <color indexed="12"/>
      </font>
    </dxf>
    <dxf>
      <font>
        <b/>
        <i val="0"/>
        <condense val="0"/>
        <extend val="0"/>
        <color indexed="60"/>
      </font>
    </dxf>
    <dxf>
      <font>
        <b/>
        <i val="0"/>
        <condense val="0"/>
        <extend val="0"/>
        <color indexed="17"/>
      </font>
    </dxf>
    <dxf>
      <font>
        <b/>
        <i val="0"/>
        <condense val="0"/>
        <extend val="0"/>
        <color indexed="12"/>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condense val="0"/>
        <extend val="0"/>
        <color indexed="12"/>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font>
    </dxf>
    <dxf>
      <font>
        <name val="微軟正黑體"/>
        <scheme val="none"/>
      </font>
    </dxf>
    <dxf>
      <alignment horizontal="center" readingOrder="0"/>
    </dxf>
    <dxf>
      <numFmt numFmtId="184" formatCode="0.00_ "/>
    </dxf>
    <dxf>
      <font>
        <b/>
      </font>
    </dxf>
    <dxf>
      <alignment horizontal="center" readingOrder="0"/>
    </dxf>
    <dxf>
      <font>
        <b/>
      </font>
    </dxf>
    <dxf>
      <font>
        <name val="微軟正黑體"/>
        <scheme val="none"/>
      </font>
    </dxf>
    <dxf>
      <font>
        <b/>
      </font>
    </dxf>
    <dxf>
      <font>
        <name val="微軟正黑體"/>
        <scheme val="none"/>
      </font>
    </dxf>
    <dxf>
      <font>
        <b/>
      </font>
    </dxf>
    <dxf>
      <font>
        <name val="微軟正黑體"/>
        <scheme val="none"/>
      </font>
    </dxf>
    <dxf>
      <alignment horizontal="center" readingOrder="0"/>
    </dxf>
    <dxf>
      <numFmt numFmtId="184" formatCode="0.00_ "/>
    </dxf>
    <dxf>
      <font>
        <b/>
        <i val="0"/>
        <strike val="0"/>
        <condense val="0"/>
        <extend val="0"/>
        <outline val="0"/>
        <shadow val="0"/>
        <u val="none"/>
        <vertAlign val="baseline"/>
        <sz val="12"/>
        <color rgb="FF000000"/>
        <name val="Arial"/>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Arial"/>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新細明體"/>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numFmt numFmtId="19" formatCode="yyyy/m/d"/>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6100"/>
        <name val="新細明體"/>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0000CC"/>
      <color rgb="FFFFCCFF"/>
      <color rgb="FFFF9999"/>
      <color rgb="FFFF99CC"/>
      <color rgb="FF006600"/>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pivotCacheDefinition" Target="pivotCache/pivotCacheDefinition2.xml"/><Relationship Id="rId40"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dr:twoCellAnchor editAs="oneCell">
    <xdr:from>
      <xdr:col>1</xdr:col>
      <xdr:colOff>107156</xdr:colOff>
      <xdr:row>12</xdr:row>
      <xdr:rowOff>100013</xdr:rowOff>
    </xdr:from>
    <xdr:to>
      <xdr:col>3</xdr:col>
      <xdr:colOff>435769</xdr:colOff>
      <xdr:row>23</xdr:row>
      <xdr:rowOff>123825</xdr:rowOff>
    </xdr:to>
    <mc:AlternateContent xmlns:mc="http://schemas.openxmlformats.org/markup-compatibility/2006" xmlns:a14="http://schemas.microsoft.com/office/drawing/2010/main">
      <mc:Choice Requires="a14">
        <xdr:graphicFrame macro="">
          <xdr:nvGraphicFramePr>
            <xdr:cNvPr id="2" name="日期"/>
            <xdr:cNvGraphicFramePr/>
          </xdr:nvGraphicFramePr>
          <xdr:xfrm>
            <a:off x="0" y="0"/>
            <a:ext cx="0" cy="0"/>
          </xdr:xfrm>
          <a:graphic>
            <a:graphicData uri="http://schemas.microsoft.com/office/drawing/2010/slicer">
              <sle:slicer xmlns:sle="http://schemas.microsoft.com/office/drawing/2010/slicer" name="日期"/>
            </a:graphicData>
          </a:graphic>
        </xdr:graphicFrame>
      </mc:Choice>
      <mc:Fallback xmlns="">
        <xdr:sp macro="" textlink="">
          <xdr:nvSpPr>
            <xdr:cNvPr id="0" name=""/>
            <xdr:cNvSpPr>
              <a:spLocks noTextEdit="1"/>
            </xdr:cNvSpPr>
          </xdr:nvSpPr>
          <xdr:spPr>
            <a:xfrm>
              <a:off x="857250" y="2921794"/>
              <a:ext cx="1828800" cy="2381250"/>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29577;&#33805;&#30340;%20Documents\&#25754;&#20108;&#31185;&#20540;&#29677;&#26085;&#35468;\114&#24180;02&#26376;&#25754;&#20108;&#31185;&#29983;&#29986;&#36039;&#353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4&#24180;08&#26376;&#25754;&#20108;&#31185;&#29983;&#29986;&#36039;&#3533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14&#24180;01&#26376;&#25754;&#20108;&#31185;&#29983;&#29986;&#36039;&#3533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14&#24180;04&#26376;&#25754;&#20108;&#31185;&#29983;&#29986;&#36039;&#3533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67019\AppData\Local\Microsoft\Windows\Temporary%20Internet%20Files\Content.Outlook\7RQ3A805\107&#24180;07&#26376;&#25754;&#20108;&#31185;&#29983;&#29986;&#36039;&#35338;NEW%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user\Local%20Settings\Temporary%20Internet%20Files\Content.IE5\RL4XSN1O\100&#24180;05&#26376;&#25754;&#20108;&#31185;&#29983;&#29986;&#36039;&#3533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29577;&#33805;&#30340;%20Documents\&#29983;&#29986;&#26085;&#22577;&#34920;\&#29983;&#29986;&#26085;&#22577;&#34920;(2025-0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工作表1"/>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A1" t="str">
            <v>批號</v>
          </cell>
        </row>
      </sheetData>
      <sheetData sheetId="22" refreshError="1"/>
      <sheetData sheetId="23">
        <row r="2">
          <cell r="S2" t="str">
            <v>白底紫三角</v>
          </cell>
        </row>
        <row r="3">
          <cell r="S3" t="str">
            <v>白紫大三角</v>
          </cell>
        </row>
        <row r="4">
          <cell r="S4" t="str">
            <v>白黑大三角</v>
          </cell>
        </row>
        <row r="5">
          <cell r="S5" t="str">
            <v>白底黑方塊</v>
          </cell>
        </row>
        <row r="6">
          <cell r="S6" t="str">
            <v>白底黑十字</v>
          </cell>
        </row>
        <row r="7">
          <cell r="S7" t="str">
            <v>白黑三角</v>
          </cell>
        </row>
        <row r="8">
          <cell r="S8" t="str">
            <v>白底黑點</v>
          </cell>
        </row>
        <row r="9">
          <cell r="S9" t="str">
            <v>白底黑星</v>
          </cell>
        </row>
        <row r="10">
          <cell r="S10" t="str">
            <v>白底黑心</v>
          </cell>
        </row>
        <row r="11">
          <cell r="S11" t="str">
            <v>白底綠十字</v>
          </cell>
        </row>
        <row r="12">
          <cell r="S12" t="str">
            <v>白底綠方塊</v>
          </cell>
        </row>
        <row r="13">
          <cell r="S13" t="str">
            <v>白底綠點</v>
          </cell>
        </row>
        <row r="14">
          <cell r="S14" t="str">
            <v>白底綠星</v>
          </cell>
        </row>
        <row r="15">
          <cell r="S15" t="str">
            <v>白底綠心</v>
          </cell>
        </row>
        <row r="16">
          <cell r="S16" t="str">
            <v>白底藍點</v>
          </cell>
        </row>
        <row r="17">
          <cell r="S17" t="str">
            <v>白底藍十字</v>
          </cell>
        </row>
        <row r="18">
          <cell r="S18" t="str">
            <v>白底藍三角</v>
          </cell>
        </row>
        <row r="19">
          <cell r="S19" t="str">
            <v>白底藍方塊</v>
          </cell>
        </row>
        <row r="20">
          <cell r="S20" t="str">
            <v>白黃條紋</v>
          </cell>
        </row>
        <row r="21">
          <cell r="S21" t="str">
            <v>白黑條紋</v>
          </cell>
        </row>
        <row r="22">
          <cell r="S22" t="str">
            <v>白黑直條</v>
          </cell>
        </row>
        <row r="23">
          <cell r="S23" t="str">
            <v>白綠條紋</v>
          </cell>
        </row>
        <row r="24">
          <cell r="S24" t="str">
            <v>白綠直條</v>
          </cell>
        </row>
        <row r="25">
          <cell r="S25" t="str">
            <v>白藍條紋</v>
          </cell>
        </row>
        <row r="26">
          <cell r="S26" t="str">
            <v>白紫條紋</v>
          </cell>
        </row>
        <row r="27">
          <cell r="S27" t="str">
            <v>白橘雙色</v>
          </cell>
        </row>
        <row r="28">
          <cell r="S28" t="str">
            <v>白底黃十字</v>
          </cell>
        </row>
        <row r="29">
          <cell r="S29" t="str">
            <v>白底紫十字</v>
          </cell>
        </row>
        <row r="30">
          <cell r="S30" t="str">
            <v>白底紅十字</v>
          </cell>
        </row>
        <row r="31">
          <cell r="S31" t="str">
            <v>白底紅點</v>
          </cell>
        </row>
        <row r="32">
          <cell r="S32" t="str">
            <v>白底紅星</v>
          </cell>
        </row>
        <row r="33">
          <cell r="S33" t="str">
            <v>白底橘方塊</v>
          </cell>
        </row>
        <row r="34">
          <cell r="S34" t="str">
            <v>白底橘十字</v>
          </cell>
        </row>
        <row r="35">
          <cell r="S35" t="str">
            <v>白底紅三角</v>
          </cell>
        </row>
        <row r="36">
          <cell r="S36" t="str">
            <v>白底紅心</v>
          </cell>
        </row>
        <row r="37">
          <cell r="S37" t="str">
            <v>白紅條紋</v>
          </cell>
        </row>
        <row r="38">
          <cell r="S38" t="str">
            <v>白紅星星</v>
          </cell>
        </row>
        <row r="39">
          <cell r="S39" t="str">
            <v>白黑星星</v>
          </cell>
        </row>
        <row r="40">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１１直送"/>
      <sheetName val="１２升降速作業"/>
      <sheetName val="１３產銷延誤說明"/>
      <sheetName val="缺勤"/>
      <sheetName val="機台故障"/>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A1" t="str">
            <v>批號</v>
          </cell>
        </row>
      </sheetData>
      <sheetData sheetId="23" refreshError="1"/>
      <sheetData sheetId="24">
        <row r="1">
          <cell r="V1" t="str">
            <v>羅文亨</v>
          </cell>
          <cell r="W1" t="str">
            <v>劉政賢</v>
          </cell>
          <cell r="X1" t="str">
            <v>吳宥庭</v>
          </cell>
        </row>
        <row r="2">
          <cell r="A2" t="str">
            <v>早班</v>
          </cell>
          <cell r="C2" t="str">
            <v>周明宗</v>
          </cell>
          <cell r="D2" t="str">
            <v>BAI</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鍾祐寧</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C7" t="str">
            <v>賴增倫</v>
          </cell>
          <cell r="E7" t="str">
            <v>T2J</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row r="98">
          <cell r="S98" t="str">
            <v>白底藍心</v>
          </cell>
        </row>
      </sheetData>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全)"/>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１生產資訊 (備用)"/>
      <sheetName val="２斷絲.IAD.效率0112起"/>
      <sheetName val="２斷絲.IAD.效率 (備用)"/>
      <sheetName val="斷絲.IAD.效率 (備用-舊公式)"/>
      <sheetName val="斷絲.IAD.效率 (備用-新公式)"/>
      <sheetName val="２斷絲.IAD.效率 (停用) (2)"/>
      <sheetName val="２斷絲.IAD.效率(NEW) (備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
          <cell r="V1" t="str">
            <v>羅文亨</v>
          </cell>
          <cell r="W1" t="str">
            <v>劉政賢</v>
          </cell>
          <cell r="X1" t="str">
            <v>吳宥庭</v>
          </cell>
        </row>
        <row r="2">
          <cell r="A2" t="str">
            <v>早班</v>
          </cell>
          <cell r="C2" t="str">
            <v>周明宗</v>
          </cell>
          <cell r="D2" t="str">
            <v>JOY</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鄭子強</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E7" t="str">
            <v>T2J</v>
          </cell>
          <cell r="H7" t="str">
            <v>鍾政霖</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E19" t="str">
            <v>MHOY</v>
          </cell>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升降速作業"/>
      <sheetName val="機台故障"/>
      <sheetName val="缺勤"/>
      <sheetName val="直送"/>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V1" t="str">
            <v>羅文亨</v>
          </cell>
          <cell r="W1" t="str">
            <v>劉政賢</v>
          </cell>
          <cell r="X1" t="str">
            <v>吳宥庭</v>
          </cell>
        </row>
        <row r="2">
          <cell r="A2" t="str">
            <v>早班</v>
          </cell>
          <cell r="C2" t="str">
            <v>周明宗</v>
          </cell>
          <cell r="D2" t="str">
            <v>JOY</v>
          </cell>
          <cell r="H2" t="str">
            <v>陳嘉宏</v>
          </cell>
          <cell r="I2" t="str">
            <v>陳瑞貞</v>
          </cell>
          <cell r="J2" t="str">
            <v>鍾茂莉</v>
          </cell>
          <cell r="N2" t="str">
            <v>首落</v>
          </cell>
          <cell r="O2" t="str">
            <v>自動化</v>
          </cell>
          <cell r="P2" t="str">
            <v>改紡</v>
          </cell>
          <cell r="Q2" t="str">
            <v>副廠長</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H3" t="str">
            <v>王派庭</v>
          </cell>
          <cell r="I3" t="str">
            <v>潘月霞</v>
          </cell>
          <cell r="J3" t="str">
            <v>張郁旋</v>
          </cell>
          <cell r="N3" t="str">
            <v>結批</v>
          </cell>
          <cell r="O3" t="str">
            <v>CAW</v>
          </cell>
          <cell r="P3" t="str">
            <v>了機</v>
          </cell>
          <cell r="Q3" t="str">
            <v>主任</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H4" t="str">
            <v>羅守寬</v>
          </cell>
          <cell r="I4" t="str">
            <v>何梅君</v>
          </cell>
          <cell r="J4" t="str">
            <v>潘月霞</v>
          </cell>
          <cell r="N4" t="str">
            <v>改包</v>
          </cell>
          <cell r="O4" t="str">
            <v>堆高機</v>
          </cell>
          <cell r="P4" t="str">
            <v>了空</v>
          </cell>
          <cell r="Q4" t="str">
            <v>賴增倫</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鍾政霖</v>
          </cell>
          <cell r="I5" t="str">
            <v>鍾茂莉</v>
          </cell>
          <cell r="J5" t="str">
            <v>何梅君</v>
          </cell>
          <cell r="N5" t="str">
            <v>重編</v>
          </cell>
          <cell r="O5" t="str">
            <v>DTY5</v>
          </cell>
          <cell r="P5" t="str">
            <v>Final停</v>
          </cell>
          <cell r="Q5" t="str">
            <v>林明輝</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H6" t="str">
            <v>彭榮豊</v>
          </cell>
          <cell r="I6" t="str">
            <v>張郁旋</v>
          </cell>
          <cell r="J6" t="str">
            <v>陳瑞貞</v>
          </cell>
          <cell r="N6" t="str">
            <v>重繳</v>
          </cell>
          <cell r="O6" t="str">
            <v>自動倉</v>
          </cell>
          <cell r="P6" t="str">
            <v>Sample</v>
          </cell>
          <cell r="Q6" t="str">
            <v>李永順</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J7" t="str">
            <v>章玉娟</v>
          </cell>
          <cell r="N7" t="str">
            <v>其他</v>
          </cell>
          <cell r="O7" t="str">
            <v>電腦室</v>
          </cell>
          <cell r="P7" t="str">
            <v>AK</v>
          </cell>
          <cell r="Q7" t="str">
            <v>陳金松</v>
          </cell>
          <cell r="V7" t="str">
            <v>Ａ２０</v>
          </cell>
          <cell r="W7" t="str">
            <v>Ａ１５Ｂ</v>
          </cell>
          <cell r="X7" t="str">
            <v>Ａ１２Ｂ</v>
          </cell>
          <cell r="AB7" t="str">
            <v>直送</v>
          </cell>
          <cell r="AN7" t="str">
            <v>加班單_遲到/早退</v>
          </cell>
          <cell r="AQ7" t="str">
            <v>ERICKSON</v>
          </cell>
          <cell r="AT7" t="str">
            <v>特休</v>
          </cell>
        </row>
        <row r="8">
          <cell r="J8" t="str">
            <v>劉六妹</v>
          </cell>
          <cell r="O8" t="str">
            <v>棧板機</v>
          </cell>
          <cell r="P8" t="str">
            <v>挑紗</v>
          </cell>
          <cell r="Q8" t="str">
            <v>玉萍</v>
          </cell>
          <cell r="V8" t="str">
            <v>Ａ１３</v>
          </cell>
          <cell r="W8" t="str">
            <v>Ａ１６Ａ</v>
          </cell>
          <cell r="X8" t="str">
            <v>Ａ１７</v>
          </cell>
          <cell r="AB8" t="str">
            <v>製程</v>
          </cell>
          <cell r="AQ8" t="str">
            <v>PEREZ</v>
          </cell>
          <cell r="AT8" t="str">
            <v>代休</v>
          </cell>
        </row>
        <row r="9">
          <cell r="I9" t="str">
            <v>TIDOY</v>
          </cell>
          <cell r="O9" t="str">
            <v>噴霧系統</v>
          </cell>
          <cell r="P9" t="str">
            <v>結批</v>
          </cell>
          <cell r="V9" t="str">
            <v>Ａ１４</v>
          </cell>
          <cell r="W9" t="str">
            <v>Ａ１６Ｂ</v>
          </cell>
          <cell r="X9" t="str">
            <v>Ａ１７Ａ</v>
          </cell>
          <cell r="AB9" t="str">
            <v>其他</v>
          </cell>
          <cell r="AQ9" t="str">
            <v>JHO</v>
          </cell>
          <cell r="AT9" t="str">
            <v>事假</v>
          </cell>
        </row>
        <row r="10">
          <cell r="H10" t="str">
            <v>BONG</v>
          </cell>
          <cell r="I10" t="str">
            <v>APRIL</v>
          </cell>
          <cell r="J10" t="str">
            <v>LLOYD</v>
          </cell>
          <cell r="O10" t="str">
            <v>套袋機</v>
          </cell>
          <cell r="P10" t="str">
            <v>TEST</v>
          </cell>
          <cell r="V10" t="str">
            <v>Ｊ０７</v>
          </cell>
          <cell r="W10" t="str">
            <v>Ａ２１Ａ</v>
          </cell>
          <cell r="X10" t="str">
            <v>Ａ１７Ｂ</v>
          </cell>
          <cell r="AT10" t="str">
            <v>病假</v>
          </cell>
        </row>
        <row r="11">
          <cell r="H11" t="str">
            <v>JAYJAY</v>
          </cell>
          <cell r="I11" t="str">
            <v>BOY</v>
          </cell>
          <cell r="J11" t="str">
            <v>ROLDAN</v>
          </cell>
          <cell r="O11" t="str">
            <v>編織機</v>
          </cell>
          <cell r="P11" t="str">
            <v>檢修</v>
          </cell>
          <cell r="V11" t="str">
            <v>Ｔ０５</v>
          </cell>
          <cell r="W11" t="str">
            <v>Ａ２１Ｂ</v>
          </cell>
          <cell r="X11" t="str">
            <v>Ａ１８</v>
          </cell>
          <cell r="AT11" t="str">
            <v>曠職</v>
          </cell>
        </row>
        <row r="12">
          <cell r="H12" t="str">
            <v>FRANCIS</v>
          </cell>
          <cell r="I12" t="str">
            <v>IKONG</v>
          </cell>
          <cell r="J12" t="str">
            <v>APRIL</v>
          </cell>
          <cell r="O12" t="str">
            <v>製箱機</v>
          </cell>
          <cell r="P12" t="str">
            <v>無絲尾</v>
          </cell>
          <cell r="V12" t="str">
            <v>Ｔ０６</v>
          </cell>
          <cell r="W12" t="str">
            <v>Ａ２２Ａ</v>
          </cell>
          <cell r="X12" t="str">
            <v>Ａ１８Ａ</v>
          </cell>
          <cell r="AT12" t="str">
            <v>其他</v>
          </cell>
        </row>
        <row r="13">
          <cell r="H13" t="str">
            <v>IKONG</v>
          </cell>
          <cell r="I13" t="str">
            <v>NALD</v>
          </cell>
          <cell r="O13" t="str">
            <v>電動拖板車</v>
          </cell>
          <cell r="P13" t="str">
            <v>復開</v>
          </cell>
          <cell r="V13" t="str">
            <v>Ｍ０１</v>
          </cell>
          <cell r="W13" t="str">
            <v>Ａ２２Ｂ</v>
          </cell>
          <cell r="X13" t="str">
            <v>Ａ１８Ｂ</v>
          </cell>
        </row>
        <row r="14">
          <cell r="H14" t="str">
            <v>ALI</v>
          </cell>
          <cell r="J14" t="str">
            <v>N/A</v>
          </cell>
          <cell r="O14" t="str">
            <v>其他</v>
          </cell>
          <cell r="P14" t="str">
            <v>EIB</v>
          </cell>
          <cell r="V14" t="str">
            <v>Ｍ０２</v>
          </cell>
          <cell r="W14" t="str">
            <v>Ｔ０３Ｌ</v>
          </cell>
          <cell r="X14" t="str">
            <v>Ａ２３</v>
          </cell>
        </row>
        <row r="15">
          <cell r="I15" t="str">
            <v>LLOYD</v>
          </cell>
          <cell r="J15" t="str">
            <v>EDLAR</v>
          </cell>
          <cell r="P15" t="str">
            <v>留樣</v>
          </cell>
          <cell r="V15" t="str">
            <v>Ｍ０７</v>
          </cell>
          <cell r="W15" t="str">
            <v>Ｔ０３Ｒ</v>
          </cell>
          <cell r="X15" t="str">
            <v>Ａ２３Ａ</v>
          </cell>
        </row>
        <row r="16">
          <cell r="H16" t="str">
            <v>EMMER</v>
          </cell>
          <cell r="I16" t="str">
            <v>MARLO</v>
          </cell>
          <cell r="J16" t="str">
            <v>ROD</v>
          </cell>
          <cell r="P16" t="str">
            <v>量測溫度</v>
          </cell>
          <cell r="V16" t="str">
            <v>Ｍ０８</v>
          </cell>
          <cell r="W16" t="str">
            <v>Ｔ０４Ｌ</v>
          </cell>
          <cell r="X16" t="str">
            <v>Ａ２３Ｂ</v>
          </cell>
        </row>
        <row r="17">
          <cell r="H17" t="str">
            <v>LLOYD</v>
          </cell>
          <cell r="I17" t="str">
            <v>ALFRED</v>
          </cell>
          <cell r="J17" t="str">
            <v>JAY</v>
          </cell>
          <cell r="P17" t="str">
            <v>檢修空錠</v>
          </cell>
          <cell r="V17" t="str">
            <v>Ｓ０１</v>
          </cell>
          <cell r="W17" t="str">
            <v>Ｔ０４Ｒ</v>
          </cell>
          <cell r="X17" t="str">
            <v>Ａ２４</v>
          </cell>
        </row>
        <row r="18">
          <cell r="H18" t="str">
            <v>N/A</v>
          </cell>
          <cell r="I18" t="str">
            <v>N/A</v>
          </cell>
          <cell r="J18" t="str">
            <v>ALFHON</v>
          </cell>
          <cell r="P18" t="str">
            <v>染色比對</v>
          </cell>
          <cell r="W18" t="str">
            <v>Ｊ０８</v>
          </cell>
          <cell r="X18" t="str">
            <v>Ａ２４Ａ</v>
          </cell>
        </row>
        <row r="19">
          <cell r="H19" t="str">
            <v>DONG</v>
          </cell>
          <cell r="I19" t="str">
            <v>EDLAR</v>
          </cell>
          <cell r="J19" t="str">
            <v>ALFRED</v>
          </cell>
          <cell r="W19" t="str">
            <v>Ｍ０３</v>
          </cell>
          <cell r="X19" t="str">
            <v>Ａ２４Ｂ</v>
          </cell>
        </row>
        <row r="20">
          <cell r="H20" t="str">
            <v>BOY</v>
          </cell>
          <cell r="I20" t="str">
            <v>JAY</v>
          </cell>
          <cell r="J20" t="str">
            <v>TIDOY</v>
          </cell>
          <cell r="W20" t="str">
            <v>Ｍ０４</v>
          </cell>
          <cell r="X20" t="str">
            <v>Ｊ０９</v>
          </cell>
        </row>
        <row r="21">
          <cell r="H21" t="str">
            <v>MHIN</v>
          </cell>
          <cell r="I21" t="str">
            <v>ALFHON</v>
          </cell>
          <cell r="J21" t="str">
            <v>ANTHONY</v>
          </cell>
          <cell r="W21" t="str">
            <v>Ａ０９</v>
          </cell>
          <cell r="X21" t="str">
            <v>Ｔ０１</v>
          </cell>
        </row>
        <row r="22">
          <cell r="H22" t="str">
            <v>CARLO</v>
          </cell>
          <cell r="I22" t="str">
            <v>ROLDAN</v>
          </cell>
          <cell r="J22" t="str">
            <v>CARLO</v>
          </cell>
          <cell r="W22" t="str">
            <v>Ａ１０</v>
          </cell>
          <cell r="X22" t="str">
            <v>Ｔ０１Ｌ</v>
          </cell>
        </row>
        <row r="23">
          <cell r="H23" t="str">
            <v>ALVIN</v>
          </cell>
          <cell r="I23" t="str">
            <v>CARLO</v>
          </cell>
          <cell r="W23" t="str">
            <v>Ａ１５</v>
          </cell>
          <cell r="X23" t="str">
            <v>Ｔ０１Ｒ</v>
          </cell>
        </row>
        <row r="24">
          <cell r="H24" t="str">
            <v>NALD</v>
          </cell>
          <cell r="I24" t="str">
            <v>KC</v>
          </cell>
          <cell r="W24" t="str">
            <v>Ａ１６</v>
          </cell>
          <cell r="X24" t="str">
            <v>Ｔ０２</v>
          </cell>
        </row>
        <row r="25">
          <cell r="H25" t="str">
            <v>RONALD</v>
          </cell>
          <cell r="I25" t="str">
            <v>ANTHONY</v>
          </cell>
          <cell r="W25" t="str">
            <v>Ａ２１</v>
          </cell>
          <cell r="X25" t="str">
            <v>Ｔ０２L</v>
          </cell>
        </row>
        <row r="26">
          <cell r="H26" t="str">
            <v>APRIL</v>
          </cell>
          <cell r="W26" t="str">
            <v>Ａ２２</v>
          </cell>
          <cell r="X26" t="str">
            <v>Ｔ０２R</v>
          </cell>
        </row>
        <row r="27">
          <cell r="H27" t="str">
            <v>BAJA</v>
          </cell>
          <cell r="W27" t="str">
            <v>Ｔ０３</v>
          </cell>
          <cell r="X27" t="str">
            <v>Ｆ０１</v>
          </cell>
        </row>
        <row r="28">
          <cell r="H28" t="str">
            <v>KC</v>
          </cell>
          <cell r="W28" t="str">
            <v>Ｔ０４</v>
          </cell>
          <cell r="X28" t="str">
            <v>Ｆ０２</v>
          </cell>
        </row>
        <row r="29">
          <cell r="H29" t="str">
            <v>EDLAR</v>
          </cell>
        </row>
      </sheetData>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外勞異常記錄"/>
      <sheetName val="直送"/>
      <sheetName val="生產資訊"/>
      <sheetName val="生產資訊→交代事項"/>
      <sheetName val="包裝員"/>
      <sheetName val="結批追蹤"/>
      <sheetName val="斷絲.IAD.效率"/>
      <sheetName val="斷絲分析"/>
      <sheetName val="倒筒機 (NEW)"/>
      <sheetName val="倒筒機分析(NEW)"/>
      <sheetName val="NEW"/>
      <sheetName val="交接表"/>
      <sheetName val="機台故障"/>
      <sheetName val="包裝狀況(印)"/>
      <sheetName val="製程交代列印"/>
      <sheetName val="條件"/>
      <sheetName val="重大異常"/>
      <sheetName val="工安5S稽核"/>
      <sheetName val="SOP作業稽核"/>
      <sheetName val="OJT實施狀況"/>
      <sheetName val="高低壓"/>
      <sheetName val="清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2">
          <cell r="M2" t="str">
            <v>Final</v>
          </cell>
        </row>
        <row r="3">
          <cell r="M3" t="str">
            <v>Test</v>
          </cell>
        </row>
        <row r="4">
          <cell r="M4" t="str">
            <v>改紡</v>
          </cell>
        </row>
        <row r="5">
          <cell r="M5" t="str">
            <v>改紡停機</v>
          </cell>
        </row>
        <row r="6">
          <cell r="M6" t="str">
            <v>停機</v>
          </cell>
        </row>
        <row r="7">
          <cell r="M7" t="str">
            <v>了機</v>
          </cell>
        </row>
        <row r="8">
          <cell r="M8" t="str">
            <v>清車</v>
          </cell>
        </row>
        <row r="9">
          <cell r="M9" t="str">
            <v>絲開發</v>
          </cell>
        </row>
        <row r="10">
          <cell r="M10" t="str">
            <v>明改紡</v>
          </cell>
        </row>
        <row r="11">
          <cell r="M11" t="str">
            <v>明清車</v>
          </cell>
        </row>
        <row r="12">
          <cell r="M12" t="str">
            <v>明復開</v>
          </cell>
        </row>
        <row r="13">
          <cell r="M13" t="str">
            <v>明檢修</v>
          </cell>
        </row>
        <row r="14">
          <cell r="M14" t="str">
            <v>清加熱器</v>
          </cell>
        </row>
        <row r="15">
          <cell r="M15" t="str">
            <v>待檢修</v>
          </cell>
        </row>
        <row r="16">
          <cell r="M16" t="str">
            <v>檢修停機</v>
          </cell>
        </row>
        <row r="17">
          <cell r="M17" t="str">
            <v>首落紗徑</v>
          </cell>
        </row>
        <row r="18">
          <cell r="M18" t="str">
            <v>次落紗徑</v>
          </cell>
        </row>
        <row r="19">
          <cell r="M19" t="str">
            <v>清車改紡</v>
          </cell>
        </row>
        <row r="20">
          <cell r="M20" t="str">
            <v>POY不足</v>
          </cell>
        </row>
        <row r="21">
          <cell r="M21" t="str">
            <v>清車復開</v>
          </cell>
        </row>
        <row r="22">
          <cell r="M22" t="str">
            <v>清車停機</v>
          </cell>
        </row>
        <row r="23">
          <cell r="M23" t="str">
            <v>染色異常</v>
          </cell>
        </row>
        <row r="24">
          <cell r="M24" t="str">
            <v>溫度異常</v>
          </cell>
        </row>
        <row r="25">
          <cell r="M25" t="str">
            <v>無絲尾</v>
          </cell>
        </row>
        <row r="26">
          <cell r="M26" t="str">
            <v>跳車</v>
          </cell>
        </row>
        <row r="27">
          <cell r="M27" t="str">
            <v>檢修</v>
          </cell>
        </row>
        <row r="28">
          <cell r="M28" t="str">
            <v>易斷機台</v>
          </cell>
        </row>
        <row r="29">
          <cell r="M29" t="str">
            <v>其他</v>
          </cell>
        </row>
        <row r="30">
          <cell r="M30" t="str">
            <v>了機畢停機</v>
          </cell>
        </row>
        <row r="31">
          <cell r="M31" t="str">
            <v>了機移紗</v>
          </cell>
        </row>
        <row r="32">
          <cell r="M32" t="str">
            <v>復開</v>
          </cell>
        </row>
        <row r="33">
          <cell r="M33" t="str">
            <v>移紗</v>
          </cell>
        </row>
        <row r="34">
          <cell r="M34" t="str">
            <v>挑紗</v>
          </cell>
        </row>
        <row r="35">
          <cell r="M35" t="str">
            <v>SAMPLE</v>
          </cell>
        </row>
        <row r="36">
          <cell r="M36" t="str">
            <v>染色比對</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產資訊"/>
      <sheetName val="直送"/>
      <sheetName val="斷絲.IAD.效率"/>
      <sheetName val="包裝員"/>
      <sheetName val="斷絲分析"/>
      <sheetName val="交接表"/>
      <sheetName val="工作分配表"/>
      <sheetName val="跳車"/>
      <sheetName val="條件"/>
      <sheetName val="絲三廠值日簿"/>
      <sheetName val="加班單"/>
      <sheetName val="清單"/>
      <sheetName val="OJT實施狀況"/>
      <sheetName val="名單"/>
      <sheetName val="使用說明"/>
    </sheetNames>
    <sheetDataSet>
      <sheetData sheetId="0"/>
      <sheetData sheetId="1"/>
      <sheetData sheetId="2"/>
      <sheetData sheetId="3"/>
      <sheetData sheetId="4"/>
      <sheetData sheetId="5"/>
      <sheetData sheetId="6"/>
      <sheetData sheetId="7"/>
      <sheetData sheetId="8"/>
      <sheetData sheetId="9"/>
      <sheetData sheetId="10"/>
      <sheetData sheetId="11">
        <row r="2">
          <cell r="E2" t="str">
            <v>呂美枝</v>
          </cell>
          <cell r="F2" t="str">
            <v>林秋麗</v>
          </cell>
          <cell r="G2" t="str">
            <v>蕭來妹</v>
          </cell>
        </row>
        <row r="3">
          <cell r="E3" t="str">
            <v>簡春美</v>
          </cell>
          <cell r="F3" t="str">
            <v>吳桂珠</v>
          </cell>
          <cell r="G3" t="str">
            <v>黃大妹</v>
          </cell>
        </row>
        <row r="4">
          <cell r="E4" t="str">
            <v>范少玉</v>
          </cell>
          <cell r="F4" t="str">
            <v>JERINE</v>
          </cell>
          <cell r="G4" t="str">
            <v>周桂蘭</v>
          </cell>
        </row>
        <row r="5">
          <cell r="E5" t="str">
            <v>蕭來妹</v>
          </cell>
          <cell r="F5" t="str">
            <v>LEO</v>
          </cell>
          <cell r="G5" t="str">
            <v>WALTER</v>
          </cell>
        </row>
        <row r="6">
          <cell r="E6" t="str">
            <v>黃大妹</v>
          </cell>
          <cell r="F6" t="str">
            <v>MACOY</v>
          </cell>
          <cell r="G6" t="str">
            <v>BRIAN</v>
          </cell>
        </row>
        <row r="7">
          <cell r="E7" t="str">
            <v>周桂蘭</v>
          </cell>
          <cell r="F7" t="str">
            <v>NALD</v>
          </cell>
          <cell r="G7" t="str">
            <v>DANIEL</v>
          </cell>
        </row>
        <row r="8">
          <cell r="E8" t="str">
            <v>DANILO</v>
          </cell>
          <cell r="F8" t="str">
            <v>DANIEL</v>
          </cell>
          <cell r="G8" t="str">
            <v>DANILO</v>
          </cell>
        </row>
        <row r="9">
          <cell r="E9" t="str">
            <v>MIKE</v>
          </cell>
          <cell r="F9" t="str">
            <v>PJ</v>
          </cell>
          <cell r="G9" t="str">
            <v>JUNJUN</v>
          </cell>
        </row>
        <row r="10">
          <cell r="E10" t="str">
            <v>BUNSO</v>
          </cell>
          <cell r="F10" t="str">
            <v>JUNJUN</v>
          </cell>
          <cell r="G10" t="str">
            <v>MIKE</v>
          </cell>
        </row>
        <row r="11">
          <cell r="E11" t="str">
            <v>DY</v>
          </cell>
          <cell r="F11" t="str">
            <v>JET</v>
          </cell>
          <cell r="G11" t="str">
            <v>NALD</v>
          </cell>
        </row>
        <row r="12">
          <cell r="E12" t="str">
            <v>JET</v>
          </cell>
          <cell r="F12" t="str">
            <v>BATAS</v>
          </cell>
          <cell r="G12" t="str">
            <v>RHON</v>
          </cell>
        </row>
        <row r="13">
          <cell r="E13" t="str">
            <v>MARVIN</v>
          </cell>
          <cell r="G13" t="str">
            <v>CARLS</v>
          </cell>
        </row>
        <row r="14">
          <cell r="E14" t="str">
            <v>EKING</v>
          </cell>
          <cell r="G14" t="str">
            <v>NOEL</v>
          </cell>
        </row>
        <row r="15">
          <cell r="E15" t="str">
            <v>JAIME</v>
          </cell>
          <cell r="G15" t="str">
            <v>T2J</v>
          </cell>
        </row>
        <row r="16">
          <cell r="E16" t="str">
            <v>MACOY</v>
          </cell>
          <cell r="G16" t="str">
            <v>JEPOY</v>
          </cell>
        </row>
        <row r="17">
          <cell r="E17" t="str">
            <v>JUNJUN</v>
          </cell>
          <cell r="G17" t="str">
            <v>REYES</v>
          </cell>
        </row>
        <row r="18">
          <cell r="E18" t="str">
            <v>ROMY</v>
          </cell>
          <cell r="G18" t="str">
            <v>JAIME</v>
          </cell>
        </row>
        <row r="19">
          <cell r="E19" t="str">
            <v>JERINE</v>
          </cell>
          <cell r="G19" t="str">
            <v>孫鳳嬌</v>
          </cell>
        </row>
        <row r="20">
          <cell r="E20" t="str">
            <v>NOEL</v>
          </cell>
          <cell r="G20" t="str">
            <v>NA</v>
          </cell>
        </row>
        <row r="21">
          <cell r="E21" t="str">
            <v>GHOE</v>
          </cell>
        </row>
        <row r="22">
          <cell r="E22" t="str">
            <v>NOLS</v>
          </cell>
        </row>
        <row r="23">
          <cell r="E23" t="str">
            <v>TOR</v>
          </cell>
        </row>
        <row r="24">
          <cell r="E24" t="str">
            <v>PJ</v>
          </cell>
        </row>
        <row r="25">
          <cell r="E25" t="str">
            <v>DANIEL</v>
          </cell>
        </row>
        <row r="26">
          <cell r="E26" t="str">
            <v>BRIAN</v>
          </cell>
        </row>
        <row r="27">
          <cell r="E27" t="str">
            <v>LEO</v>
          </cell>
        </row>
      </sheetData>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80(20250122封存)"/>
      <sheetName val="AFK"/>
      <sheetName val="33J"/>
      <sheetName val="MPS"/>
      <sheetName val="TMT"/>
      <sheetName val="日報表"/>
      <sheetName val="斷絲"/>
      <sheetName val="實驗紗&amp;非當月生產"/>
      <sheetName val="C、D級"/>
      <sheetName val="(示眾台)"/>
      <sheetName val="IAD"/>
      <sheetName val="IAD (月報)"/>
      <sheetName val="效率"/>
      <sheetName val="高低壓"/>
      <sheetName val="Sheet2"/>
      <sheetName val="ABC區"/>
      <sheetName val="ISO品質目標"/>
      <sheetName val="整理"/>
      <sheetName val="月報"/>
      <sheetName val="外購"/>
      <sheetName val="產銷停機備註"/>
      <sheetName val="保留批號"/>
      <sheetName val="總表"/>
      <sheetName val="物性"/>
      <sheetName val="條件"/>
      <sheetName val="日誌斷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撚二值班室" refreshedDate="46184.398025925926" createdVersion="6" refreshedVersion="6" minRefreshableVersion="3" recordCount="1334">
  <cacheSource type="worksheet">
    <worksheetSource ref="A2:Y2999" sheet="４.１倒筒機(樣品製作)"/>
  </cacheSource>
  <cacheFields count="25">
    <cacheField name="日期" numFmtId="0">
      <sharedItems containsNonDate="0" containsDate="1" containsString="0" containsBlank="1" minDate="2024-02-01T00:00:00" maxDate="2026-07-02T00:00:00" count="125">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m/>
        <d v="2024-02-03T00:00:00" u="1"/>
        <d v="2025-07-26T00:00:00" u="1"/>
        <d v="2026-02-03T00:00:00" u="1"/>
        <d v="2025-07-22T00:00:00" u="1"/>
        <d v="2025-07-18T00:00:00" u="1"/>
        <d v="2025-07-14T00:00:00" u="1"/>
        <d v="2025-07-10T00:00:00" u="1"/>
        <d v="2025-07-06T00:00:00" u="1"/>
        <d v="2025-07-02T00:00:00" u="1"/>
        <d v="2024-02-26T00:00:00" u="1"/>
        <d v="2026-02-26T00:00:00" u="1"/>
        <d v="2024-02-22T00:00:00" u="1"/>
        <d v="2026-02-22T00:00:00" u="1"/>
        <d v="2026-03-03T00:00:00" u="1"/>
        <d v="2024-02-18T00:00:00" u="1"/>
        <d v="2026-02-18T00:00:00" u="1"/>
        <d v="2024-02-14T00:00:00" u="1"/>
        <d v="2026-02-14T00:00:00" u="1"/>
        <d v="2024-02-10T00:00:00" u="1"/>
        <d v="2026-02-10T00:00:00" u="1"/>
        <d v="2024-02-06T00:00:00" u="1"/>
        <d v="2025-07-29T00:00:00" u="1"/>
        <d v="2026-02-06T00:00:00" u="1"/>
        <d v="2024-02-02T00:00:00" u="1"/>
        <d v="2025-07-25T00:00:00" u="1"/>
        <d v="2026-02-02T00:00:00" u="1"/>
        <d v="2025-07-21T00:00:00" u="1"/>
        <d v="2025-07-17T00:00:00" u="1"/>
        <d v="2025-07-13T00:00:00" u="1"/>
        <d v="2025-07-09T00:00:00" u="1"/>
        <d v="2025-07-05T00:00:00" u="1"/>
        <d v="2025-07-01T00:00:00" u="1"/>
        <d v="2024-02-29T00:00:00" u="1"/>
        <d v="2024-02-25T00:00:00" u="1"/>
        <d v="2026-02-25T00:00:00" u="1"/>
        <d v="2024-02-21T00:00:00" u="1"/>
        <d v="2026-02-21T00:00:00" u="1"/>
        <d v="2024-03-02T00:00:00" u="1"/>
        <d v="2026-03-02T00:00:00" u="1"/>
        <d v="2024-02-17T00:00:00" u="1"/>
        <d v="2026-02-17T00:00:00" u="1"/>
        <d v="2024-02-13T00:00:00" u="1"/>
        <d v="2026-02-13T00:00:00" u="1"/>
        <d v="2024-02-09T00:00:00" u="1"/>
        <d v="2026-02-09T00:00:00" u="1"/>
        <d v="2024-02-05T00:00:00" u="1"/>
        <d v="2025-07-28T00:00:00" u="1"/>
        <d v="2026-02-05T00:00:00" u="1"/>
        <d v="2024-02-01T00:00:00" u="1"/>
        <d v="2025-07-24T00:00:00" u="1"/>
        <d v="2026-02-01T00:00:00" u="1"/>
        <d v="2025-07-20T00:00:00" u="1"/>
        <d v="2025-07-16T00:00:00" u="1"/>
        <d v="2025-07-12T00:00:00" u="1"/>
        <d v="2025-07-08T00:00:00" u="1"/>
        <d v="2025-07-04T00:00:00" u="1"/>
        <d v="2024-02-28T00:00:00" u="1"/>
        <d v="2026-02-28T00:00:00" u="1"/>
        <d v="2024-02-24T00:00:00" u="1"/>
        <d v="2026-02-24T00:00:00" u="1"/>
        <d v="2024-02-20T00:00:00" u="1"/>
        <d v="2026-02-20T00:00:00" u="1"/>
        <d v="2024-03-01T00:00:00" u="1"/>
        <d v="2026-03-01T00:00:00" u="1"/>
        <d v="2024-02-16T00:00:00" u="1"/>
        <d v="2026-02-16T00:00:00" u="1"/>
        <d v="2024-02-12T00:00:00" u="1"/>
        <d v="2026-02-12T00:00:00" u="1"/>
        <d v="2024-02-08T00:00:00" u="1"/>
        <d v="2025-07-31T00:00:00" u="1"/>
        <d v="2026-02-08T00:00:00" u="1"/>
        <d v="2024-02-04T00:00:00" u="1"/>
        <d v="2025-07-27T00:00:00" u="1"/>
        <d v="2026-02-04T00:00:00" u="1"/>
        <d v="2025-07-23T00:00:00" u="1"/>
        <d v="2025-07-19T00:00:00" u="1"/>
        <d v="2025-07-15T00:00:00" u="1"/>
        <d v="2025-07-11T00:00:00" u="1"/>
        <d v="2025-07-07T00:00:00" u="1"/>
        <d v="2025-07-03T00:00:00" u="1"/>
        <d v="2024-02-27T00:00:00" u="1"/>
        <d v="2026-02-27T00:00:00" u="1"/>
        <d v="2024-02-23T00:00:00" u="1"/>
        <d v="2026-02-23T00:00:00" u="1"/>
        <d v="2024-02-19T00:00:00" u="1"/>
        <d v="2026-02-19T00:00:00" u="1"/>
        <d v="2024-02-15T00:00:00" u="1"/>
        <d v="2026-02-15T00:00:00" u="1"/>
        <d v="2024-02-11T00:00:00" u="1"/>
        <d v="2026-02-11T00:00:00" u="1"/>
        <d v="2024-02-07T00:00:00" u="1"/>
        <d v="2025-07-30T00:00:00" u="1"/>
        <d v="2026-02-07T00:00:00" u="1"/>
      </sharedItems>
    </cacheField>
    <cacheField name="機台" numFmtId="49">
      <sharedItems containsBlank="1"/>
    </cacheField>
    <cacheField name="原機台" numFmtId="49">
      <sharedItems containsNonDate="0" containsString="0" containsBlank="1"/>
    </cacheField>
    <cacheField name="批號" numFmtId="49">
      <sharedItems containsNonDate="0" containsString="0" containsBlank="1" count="1">
        <m/>
      </sharedItems>
    </cacheField>
    <cacheField name="字尾" numFmtId="49">
      <sharedItems containsNonDate="0" containsString="0" containsBlank="1" count="1">
        <m/>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NonDate="0" containsString="0" containsBlank="1" count="1">
        <m/>
      </sharedItems>
    </cacheField>
    <cacheField name="丹尼" numFmtId="0">
      <sharedItems containsString="0" containsBlank="1" containsNumber="1" containsInteger="1" minValue="0" maxValue="0"/>
    </cacheField>
    <cacheField name="米長" numFmtId="0">
      <sharedItems containsNonDate="0" containsString="0" containsBlank="1"/>
    </cacheField>
    <cacheField name="車速" numFmtId="0">
      <sharedItems containsNonDate="0" containsString="0" containsBlank="1"/>
    </cacheField>
    <cacheField name="生產錠數" numFmtId="0">
      <sharedItems containsNonDate="0" containsString="0" containsBlank="1"/>
    </cacheField>
    <cacheField name="早班落紗顆數" numFmtId="0">
      <sharedItems containsNonDate="0" containsString="0" containsBlank="1"/>
    </cacheField>
    <cacheField name="早班生產時數" numFmtId="0">
      <sharedItems containsString="0" containsBlank="1" containsNumber="1" containsInteger="1" minValue="0" maxValue="0"/>
    </cacheField>
    <cacheField name="夜班落紗顆數" numFmtId="0">
      <sharedItems containsNonDate="0" containsString="0" containsBlank="1"/>
    </cacheField>
    <cacheField name="夜班生產時數" numFmtId="0">
      <sharedItems containsString="0" containsBlank="1" containsNumber="1" containsInteger="1" minValue="0" maxValue="0"/>
    </cacheField>
    <cacheField name="早班值車員" numFmtId="0">
      <sharedItems containsNonDate="0" containsString="0" containsBlank="1"/>
    </cacheField>
    <cacheField name="夜班值車員" numFmtId="0">
      <sharedItems containsNonDate="0" containsString="0" containsBlank="1"/>
    </cacheField>
    <cacheField name="平均車速" numFmtId="0">
      <sharedItems containsString="0" containsBlank="1" containsNumber="1" containsInteger="1" minValue="0" maxValue="0"/>
    </cacheField>
    <cacheField name="單位產量" numFmtId="0">
      <sharedItems containsString="0" containsBlank="1" containsNumber="1" containsInteger="1" minValue="0" maxValue="0"/>
    </cacheField>
    <cacheField name="理論產量" numFmtId="0">
      <sharedItems containsString="0" containsBlank="1" containsNumber="1" containsInteger="1" minValue="0" maxValue="0"/>
    </cacheField>
    <cacheField name="實際產量" numFmtId="0">
      <sharedItems containsString="0" containsBlank="1" containsNumber="1" containsInteger="1" minValue="0" maxValue="0"/>
    </cacheField>
    <cacheField name="效率" numFmtId="0">
      <sharedItems containsBlank="1" containsMixedTypes="1" containsNumber="1" containsInteger="1" minValue="0" maxValue="0"/>
    </cacheField>
    <cacheField name="預估人力(早)" numFmtId="0">
      <sharedItems containsBlank="1" containsMixedTypes="1" containsNumber="1" containsInteger="1" minValue="0" maxValue="0"/>
    </cacheField>
    <cacheField name="預估人力(夜)"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撚二值班室" refreshedDate="46184.659283564812" createdVersion="3" refreshedVersion="6" minRefreshableVersion="3" recordCount="1334">
  <cacheSource type="worksheet">
    <worksheetSource ref="A2:Y2999" sheet="４倒筒機"/>
  </cacheSource>
  <cacheFields count="25">
    <cacheField name="日期" numFmtId="0">
      <sharedItems containsNonDate="0" containsDate="1" containsString="0" containsBlank="1" minDate="2020-09-01T00:00:00" maxDate="2026-07-02T00:00:00" count="217">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m/>
        <d v="2020-10-06T00:00:00" u="1"/>
        <d v="2021-03-28T00:00:00" u="1"/>
        <d v="2023-12-04T00:00:00" u="1"/>
        <d v="2020-09-20T00:00:00" u="1"/>
        <d v="2021-03-02T00:00:00" u="1"/>
        <d v="2025-07-17T00:00:00" u="1"/>
        <d v="2020-10-25T00:00:00" u="1"/>
        <d v="2023-12-23T00:00:00" u="1"/>
        <d v="2026-02-04T00:00:00" u="1"/>
        <d v="2021-03-21T00:00:00" u="1"/>
        <d v="2020-09-13T00:00:00" u="1"/>
        <d v="2025-07-10T00:00:00" u="1"/>
        <d v="2026-02-23T00:00:00" u="1"/>
        <d v="2020-10-18T00:00:00" u="1"/>
        <d v="2023-12-16T00:00:00" u="1"/>
        <d v="2021-03-14T00:00:00" u="1"/>
        <d v="2025-07-29T00:00:00" u="1"/>
        <d v="2026-03-02T00:00:00" u="1"/>
        <d v="2020-09-06T00:00:00" u="1"/>
        <d v="2025-07-03T00:00:00" u="1"/>
        <d v="2026-02-16T00:00:00" u="1"/>
        <d v="2020-10-11T00:00:00" u="1"/>
        <d v="2023-12-09T00:00:00" u="1"/>
        <d v="2020-09-25T00:00:00" u="1"/>
        <d v="2021-03-07T00:00:00" u="1"/>
        <d v="2025-07-22T00:00:00" u="1"/>
        <d v="2020-10-30T00:00:00" u="1"/>
        <d v="2023-12-28T00:00:00" u="1"/>
        <d v="2026-02-09T00:00:00" u="1"/>
        <d v="2020-10-04T00:00:00" u="1"/>
        <d v="2021-03-26T00:00:00" u="1"/>
        <d v="2023-12-02T00:00:00" u="1"/>
        <d v="2020-09-18T00:00:00" u="1"/>
        <d v="2025-07-15T00:00:00" u="1"/>
        <d v="2026-02-28T00:00:00" u="1"/>
        <d v="2020-10-23T00:00:00" u="1"/>
        <d v="2023-12-21T00:00:00" u="1"/>
        <d v="2026-02-02T00:00:00" u="1"/>
        <d v="2021-03-19T00:00:00" u="1"/>
        <d v="2020-09-11T00:00:00" u="1"/>
        <d v="2025-07-08T00:00:00" u="1"/>
        <d v="2026-02-21T00:00:00" u="1"/>
        <d v="2020-10-16T00:00:00" u="1"/>
        <d v="2023-12-14T00:00:00" u="1"/>
        <d v="2020-09-30T00:00:00" u="1"/>
        <d v="2021-03-12T00:00:00" u="1"/>
        <d v="2025-07-27T00:00:00" u="1"/>
        <d v="2020-09-04T00:00:00" u="1"/>
        <d v="2025-07-01T00:00:00" u="1"/>
        <d v="2026-02-14T00:00:00" u="1"/>
        <d v="2020-10-09T00:00:00" u="1"/>
        <d v="2021-03-31T00:00:00" u="1"/>
        <d v="2023-12-07T00:00:00" u="1"/>
        <d v="2020-09-23T00:00:00" u="1"/>
        <d v="2021-03-05T00:00:00" u="1"/>
        <d v="2025-07-20T00:00:00" u="1"/>
        <d v="2020-10-28T00:00:00" u="1"/>
        <d v="2023-12-26T00:00:00" u="1"/>
        <d v="2026-02-07T00:00:00" u="1"/>
        <d v="2020-10-02T00:00:00" u="1"/>
        <d v="2021-03-24T00:00:00" u="1"/>
        <d v="2020-09-16T00:00:00" u="1"/>
        <d v="2025-07-13T00:00:00" u="1"/>
        <d v="2026-02-26T00:00:00" u="1"/>
        <d v="2020-10-21T00:00:00" u="1"/>
        <d v="2023-12-19T00:00:00" u="1"/>
        <d v="2021-03-17T00:00:00" u="1"/>
        <d v="2020-09-09T00:00:00" u="1"/>
        <d v="2025-07-06T00:00:00" u="1"/>
        <d v="2026-02-19T00:00:00" u="1"/>
        <d v="2020-10-14T00:00:00" u="1"/>
        <d v="2023-12-12T00:00:00" u="1"/>
        <d v="2020-09-28T00:00:00" u="1"/>
        <d v="2021-03-10T00:00:00" u="1"/>
        <d v="2025-07-25T00:00:00" u="1"/>
        <d v="2020-09-02T00:00:00" u="1"/>
        <d v="2023-12-31T00:00:00" u="1"/>
        <d v="2026-02-12T00:00:00" u="1"/>
        <d v="2020-10-07T00:00:00" u="1"/>
        <d v="2021-03-29T00:00:00" u="1"/>
        <d v="2023-12-05T00:00:00" u="1"/>
        <d v="2020-09-21T00:00:00" u="1"/>
        <d v="2021-03-03T00:00:00" u="1"/>
        <d v="2025-07-18T00:00:00" u="1"/>
        <d v="2020-10-26T00:00:00" u="1"/>
        <d v="2023-12-24T00:00:00" u="1"/>
        <d v="2026-02-05T00:00:00" u="1"/>
        <d v="2021-03-22T00:00:00" u="1"/>
        <d v="2020-09-14T00:00:00" u="1"/>
        <d v="2025-07-11T00:00:00" u="1"/>
        <d v="2026-02-24T00:00:00" u="1"/>
        <d v="2020-10-19T00:00:00" u="1"/>
        <d v="2023-12-17T00:00:00" u="1"/>
        <d v="2021-03-15T00:00:00" u="1"/>
        <d v="2025-07-30T00:00:00" u="1"/>
        <d v="2026-03-03T00:00:00" u="1"/>
        <d v="2020-09-07T00:00:00" u="1"/>
        <d v="2025-07-04T00:00:00" u="1"/>
        <d v="2026-02-17T00:00:00" u="1"/>
        <d v="2020-10-12T00:00:00" u="1"/>
        <d v="2023-12-10T00:00:00" u="1"/>
        <d v="2020-09-26T00:00:00" u="1"/>
        <d v="2021-03-08T00:00:00" u="1"/>
        <d v="2025-07-23T00:00:00" u="1"/>
        <d v="2020-10-31T00:00:00" u="1"/>
        <d v="2023-12-29T00:00:00" u="1"/>
        <d v="2026-02-10T00:00:00" u="1"/>
        <d v="2020-10-05T00:00:00" u="1"/>
        <d v="2021-03-27T00:00:00" u="1"/>
        <d v="2023-12-03T00:00:00" u="1"/>
        <d v="2020-09-19T00:00:00" u="1"/>
        <d v="2021-03-01T00:00:00" u="1"/>
        <d v="2025-07-16T00:00:00" u="1"/>
        <d v="2020-10-24T00:00:00" u="1"/>
        <d v="2023-12-22T00:00:00" u="1"/>
        <d v="2026-02-03T00:00:00" u="1"/>
        <d v="2021-03-20T00:00:00" u="1"/>
        <d v="2020-09-12T00:00:00" u="1"/>
        <d v="2025-07-09T00:00:00" u="1"/>
        <d v="2026-02-22T00:00:00" u="1"/>
        <d v="2020-10-17T00:00:00" u="1"/>
        <d v="2023-12-15T00:00:00" u="1"/>
        <d v="2021-03-13T00:00:00" u="1"/>
        <d v="2025-07-28T00:00:00" u="1"/>
        <d v="2026-03-01T00:00:00" u="1"/>
        <d v="2020-09-05T00:00:00" u="1"/>
        <d v="2025-07-02T00:00:00" u="1"/>
        <d v="2026-02-15T00:00:00" u="1"/>
        <d v="2020-10-10T00:00:00" u="1"/>
        <d v="2023-12-08T00:00:00" u="1"/>
        <d v="2020-09-24T00:00:00" u="1"/>
        <d v="2021-03-06T00:00:00" u="1"/>
        <d v="2025-07-21T00:00:00" u="1"/>
        <d v="2020-10-29T00:00:00" u="1"/>
        <d v="2023-12-27T00:00:00" u="1"/>
        <d v="2026-02-08T00:00:00" u="1"/>
        <d v="2020-10-03T00:00:00" u="1"/>
        <d v="2021-03-25T00:00:00" u="1"/>
        <d v="2023-12-01T00:00:00" u="1"/>
        <d v="2020-09-17T00:00:00" u="1"/>
        <d v="2025-07-14T00:00:00" u="1"/>
        <d v="2026-02-27T00:00:00" u="1"/>
        <d v="2020-10-22T00:00:00" u="1"/>
        <d v="2023-12-20T00:00:00" u="1"/>
        <d v="2026-02-01T00:00:00" u="1"/>
        <d v="2021-03-18T00:00:00" u="1"/>
        <d v="2020-09-10T00:00:00" u="1"/>
        <d v="2025-07-07T00:00:00" u="1"/>
        <d v="2026-02-20T00:00:00" u="1"/>
        <d v="2020-10-15T00:00:00" u="1"/>
        <d v="2023-12-13T00:00:00" u="1"/>
        <d v="2020-09-29T00:00:00" u="1"/>
        <d v="2021-03-11T00:00:00" u="1"/>
        <d v="2025-07-26T00:00:00" u="1"/>
        <d v="2020-09-03T00:00:00" u="1"/>
        <d v="2026-02-13T00:00:00" u="1"/>
        <d v="2020-10-08T00:00:00" u="1"/>
        <d v="2021-03-30T00:00:00" u="1"/>
        <d v="2023-12-06T00:00:00" u="1"/>
        <d v="2020-09-22T00:00:00" u="1"/>
        <d v="2021-03-04T00:00:00" u="1"/>
        <d v="2025-07-19T00:00:00" u="1"/>
        <d v="2020-10-27T00:00:00" u="1"/>
        <d v="2023-12-25T00:00:00" u="1"/>
        <d v="2026-02-06T00:00:00" u="1"/>
        <d v="2020-10-01T00:00:00" u="1"/>
        <d v="2021-03-23T00:00:00" u="1"/>
        <d v="2020-09-15T00:00:00" u="1"/>
        <d v="2025-07-12T00:00:00" u="1"/>
        <d v="2026-02-25T00:00:00" u="1"/>
        <d v="2020-10-20T00:00:00" u="1"/>
        <d v="2023-12-18T00:00:00" u="1"/>
        <d v="2021-03-16T00:00:00" u="1"/>
        <d v="2025-07-31T00:00:00" u="1"/>
        <d v="2020-09-08T00:00:00" u="1"/>
        <d v="2025-07-05T00:00:00" u="1"/>
        <d v="2026-02-18T00:00:00" u="1"/>
        <d v="2020-10-13T00:00:00" u="1"/>
        <d v="2023-12-11T00:00:00" u="1"/>
        <d v="2020-09-27T00:00:00" u="1"/>
        <d v="2021-03-09T00:00:00" u="1"/>
        <d v="2025-07-24T00:00:00" u="1"/>
        <d v="2020-09-01T00:00:00" u="1"/>
        <d v="2023-12-30T00:00:00" u="1"/>
        <d v="2026-02-11T00:00:00" u="1"/>
      </sharedItems>
    </cacheField>
    <cacheField name="機台" numFmtId="49">
      <sharedItems containsBlank="1"/>
    </cacheField>
    <cacheField name="原機台" numFmtId="49">
      <sharedItems containsBlank="1"/>
    </cacheField>
    <cacheField name="批號" numFmtId="49">
      <sharedItems containsBlank="1" count="20">
        <s v="2F42J2"/>
        <s v="2F28C2"/>
        <m/>
        <s v="2F9VH2"/>
        <s v="2F29A2"/>
        <s v="2F18Q2" u="1"/>
        <s v="2F1TY2" u="1"/>
        <s v="2F19C2" u="1"/>
        <s v="2F1B02" u="1"/>
        <s v="2F9T12" u="1"/>
        <s v="2F03D2" u="1"/>
        <s v="2F1093" u="1"/>
        <s v="2FL117" u="1"/>
        <s v="2F03C2" u="1"/>
        <s v="2F0172" u="1"/>
        <s v="2F1B33" u="1"/>
        <s v="2F02P2" u="1"/>
        <s v="2F21D2" u="1"/>
        <s v="2F1VL2" u="1"/>
        <s v="2F10W2" u="1"/>
      </sharedItems>
    </cacheField>
    <cacheField name="字尾" numFmtId="49">
      <sharedItems containsBlank="1" count="3">
        <s v="R"/>
        <m/>
        <s v="S" u="1"/>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String="0" containsBlank="1" containsNumber="1" minValue="1" maxValue="5" count="6">
        <n v="4"/>
        <m/>
        <n v="4.5" u="1"/>
        <n v="5" u="1"/>
        <n v="2" u="1"/>
        <n v="1" u="1"/>
      </sharedItems>
    </cacheField>
    <cacheField name="丹尼" numFmtId="0">
      <sharedItems containsString="0" containsBlank="1" containsNumber="1" containsInteger="1" minValue="0" maxValue="150"/>
    </cacheField>
    <cacheField name="米長" numFmtId="0">
      <sharedItems containsString="0" containsBlank="1" containsNumber="1" containsInteger="1" minValue="238000" maxValue="358000"/>
    </cacheField>
    <cacheField name="車速" numFmtId="0">
      <sharedItems containsString="0" containsBlank="1" containsNumber="1" containsInteger="1" minValue="1200" maxValue="1200"/>
    </cacheField>
    <cacheField name="生產錠數" numFmtId="0">
      <sharedItems containsString="0" containsBlank="1" containsNumber="1" containsInteger="1" minValue="12" maxValue="84"/>
    </cacheField>
    <cacheField name="早班落紗顆數" numFmtId="0">
      <sharedItems containsString="0" containsBlank="1" containsNumber="1" containsInteger="1" minValue="0" maxValue="70"/>
    </cacheField>
    <cacheField name="早班生產時數" numFmtId="0">
      <sharedItems containsString="0" containsBlank="1" containsNumber="1" containsInteger="1" minValue="0" maxValue="64"/>
    </cacheField>
    <cacheField name="夜班落紗顆數" numFmtId="0">
      <sharedItems containsString="0" containsBlank="1" containsNumber="1" containsInteger="1" minValue="0" maxValue="69"/>
    </cacheField>
    <cacheField name="夜班生產時數" numFmtId="0">
      <sharedItems containsString="0" containsBlank="1" containsNumber="1" containsInteger="1" minValue="0" maxValue="24"/>
    </cacheField>
    <cacheField name="早班值車員" numFmtId="0">
      <sharedItems containsBlank="1"/>
    </cacheField>
    <cacheField name="夜班值車員" numFmtId="0">
      <sharedItems containsBlank="1"/>
    </cacheField>
    <cacheField name="平均車速" numFmtId="0">
      <sharedItems containsString="0" containsBlank="1" containsNumber="1" containsInteger="1" minValue="0" maxValue="1020"/>
    </cacheField>
    <cacheField name="單位產量" numFmtId="0">
      <sharedItems containsString="0" containsBlank="1" containsNumber="1" minValue="0" maxValue="6.1714285714285708"/>
    </cacheField>
    <cacheField name="理論產量" numFmtId="0">
      <sharedItems containsString="0" containsBlank="1" containsNumber="1" minValue="0" maxValue="541.98956367014239"/>
    </cacheField>
    <cacheField name="實際產量" numFmtId="0">
      <sharedItems containsString="0" containsBlank="1" containsNumber="1" containsInteger="1" minValue="0" maxValue="256"/>
    </cacheField>
    <cacheField name="效率" numFmtId="0">
      <sharedItems containsBlank="1" containsMixedTypes="1" containsNumber="1" minValue="0" maxValue="1.1726259131103423"/>
    </cacheField>
    <cacheField name="預估人力(早)" numFmtId="0">
      <sharedItems containsBlank="1" containsMixedTypes="1" containsNumber="1" minValue="0" maxValue="1.4453055031203799"/>
    </cacheField>
    <cacheField name="預估人力(夜)" numFmtId="0">
      <sharedItems containsBlank="1" containsMixedTypes="1" containsNumber="1" minValue="0" maxValue="0.7226527515601898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撚二值班室" refreshedDate="46184.659370486108" createdVersion="6" refreshedVersion="6" minRefreshableVersion="3" recordCount="342">
  <cacheSource type="worksheet">
    <worksheetSource ref="A1:AK2554" sheet="２斷絲.IAD.效率"/>
  </cacheSource>
  <cacheFields count="37">
    <cacheField name="日期" numFmtId="0">
      <sharedItems containsNonDate="0" containsDate="1" containsString="0" containsBlank="1" minDate="2025-02-01T00:00:00" maxDate="2026-06-12T00:00:00" count="16">
        <d v="2026-06-01T00:00:00"/>
        <d v="2026-06-02T00:00:00"/>
        <d v="2026-06-03T00:00:00"/>
        <d v="2026-06-04T00:00:00"/>
        <d v="2026-06-05T00:00:00"/>
        <d v="2026-06-06T00:00:00"/>
        <d v="2026-06-07T00:00:00"/>
        <d v="2026-06-08T00:00:00"/>
        <d v="2026-06-09T00:00:00"/>
        <d v="2026-06-10T00:00:00"/>
        <d v="2026-06-11T00:00:00"/>
        <m/>
        <d v="2025-07-01T00:00:00" u="1"/>
        <d v="2025-07-02T00:00:00" u="1"/>
        <d v="2025-02-01T00:00:00" u="1"/>
        <d v="2026-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m/>
        <s v="M02" u="1"/>
        <s v="M03" u="1"/>
        <s v="M04" u="1"/>
        <s v="M05" u="1"/>
        <s v="M06" u="1"/>
        <s v="M07" u="1"/>
        <s v="M08" u="1"/>
        <s v="M01" u="1"/>
      </sharedItems>
    </cacheField>
    <cacheField name="批號" numFmtId="0">
      <sharedItems containsBlank="1" count="52">
        <s v="停機"/>
        <s v="2FA062"/>
        <s v="2F43R2"/>
        <s v="2F08R2"/>
        <s v="2F43P2"/>
        <s v="2F6IF2"/>
        <s v="2F6IB1"/>
        <s v="2F6ID2"/>
        <s v="2F9VH2"/>
        <s v="2F7E03"/>
        <s v="2F6II2"/>
        <s v="2F6IM2"/>
        <s v="2F43Q2"/>
        <s v="絲開發"/>
        <s v="2F08S2"/>
        <s v="2F43S2"/>
        <s v="2F6IK2"/>
        <s v="2F6IL2"/>
        <s v="2F6IN2"/>
        <s v="2F9VK2"/>
        <s v="2F6IR2"/>
        <s v="2FA072"/>
        <s v="2F6IQ2"/>
        <s v="2F7E13"/>
        <m/>
        <s v="封存" u="1"/>
        <s v="2F6EJ3" u="1"/>
        <s v="2F1WJ2" u="1"/>
        <s v="2F40P2" u="1"/>
        <s v="2F6EC2" u="1"/>
        <s v="2F1WP2" u="1"/>
        <s v="2F9TY2" u="1"/>
        <s v="2F6EH2" u="1"/>
        <s v="2F40N1" u="1"/>
        <s v="2F6DU2" u="1"/>
        <s v="2F6EG1" u="1"/>
        <s v="2F28H2" u="1"/>
        <s v="2F1WG2" u="1"/>
        <s v="2F40S2" u="1"/>
        <s v="2F6EF2" u="1"/>
        <s v="2F1WF1" u="1"/>
        <s v="2F6IP2" u="1"/>
        <s v="2F1WL2" u="1"/>
        <s v="2F40R2" u="1"/>
        <s v="2F6EE2" u="1"/>
        <s v="2F7B43" u="1"/>
        <s v="2F28F2" u="1"/>
        <s v="2F40E2" u="1"/>
        <s v="2F1VL2" u="1"/>
        <s v="2F1WK2" u="1"/>
        <s v="2F40Q2" u="1"/>
        <s v="2F6ED2" u="1"/>
      </sharedItems>
    </cacheField>
    <cacheField name="字尾" numFmtId="0">
      <sharedItems containsBlank="1" count="3">
        <m/>
        <s v="G"/>
        <s v="K"/>
      </sharedItems>
    </cacheField>
    <cacheField name="規格" numFmtId="0">
      <sharedItems containsBlank="1" count="26">
        <s v=""/>
        <s v="75/72SRR5"/>
        <s v="75/72/2SDr"/>
        <s v="50/72BSD3"/>
        <s v="150/48CDR"/>
        <s v="150/48/2SDr"/>
        <s v="75/72/2PFBR"/>
        <s v="225/72/2SDr"/>
        <s v="75/72/2SDFFR"/>
        <s v="50/36SDr"/>
        <s v="150/48SDr"/>
        <s v="75/72SR6"/>
        <s v="150/48/2CE"/>
        <m/>
        <s v="75/72/2PDR" u="1"/>
        <s v="75/36SDR" u="1"/>
        <s v="75/24/2SDR2" u="1"/>
        <s v="100/72PFR" u="1"/>
        <s v="75/144SDR" u="1"/>
        <s v="75/36HC" u="1"/>
        <s v="75/72FDR" u="1"/>
        <s v="75/72BKR07" u="1"/>
        <s v="150/48/2ODR" u="1"/>
        <s v="150/48BKR95" u="1"/>
        <s v="75/72SCCE" u="1"/>
        <s v="150/48/2SDR2" u="1"/>
      </sharedItems>
    </cacheField>
    <cacheField name="POY" numFmtId="0">
      <sharedItems containsBlank="1" count="39">
        <s v=""/>
        <s v="FP81631R"/>
        <s v="FP81390R×2"/>
        <s v="FP80141"/>
        <s v="FP82781"/>
        <s v="FP82171R×2"/>
        <s v="FP82169R×2"/>
        <s v="FP01432R×2"/>
        <s v="FP83024R×2"/>
        <s v="FP82173R×2"/>
        <s v="FP82177R×2"/>
        <s v="FP81209R×2"/>
        <s v="FP80148R"/>
        <s v="FP82179R"/>
        <s v="FP82175R×2"/>
        <s v="FP02312×2"/>
        <s v="FP83025R×2"/>
        <m/>
        <s v="FP82567R" u="1"/>
        <s v="FP82126R×2" u="1"/>
        <s v="FP82136R×2" u="1"/>
        <s v="FP82130R" u="1"/>
        <s v="FP81293R×2" u="1"/>
        <s v="FP82128R×2" u="1"/>
        <s v="FP81281R" u="1"/>
        <s v="FP81319R" u="1"/>
        <s v="FP81310R×2" u="1"/>
        <s v="FP81853" u="1"/>
        <s v="FP81312R×2" u="1"/>
        <s v="FP82765R" u="1"/>
        <s v="FP81277R" u="1"/>
        <s v="FP7KR25HJ×2" u="1"/>
        <s v="FP61109" u="1"/>
        <s v="FP83020R×2" u="1"/>
        <s v="FP7TR12AK" u="1"/>
        <s v="FP82131R×2" u="1"/>
        <s v="FP81311R" u="1"/>
        <s v="FP81545R" u="1"/>
        <s v="FP82134R×2" u="1"/>
      </sharedItems>
    </cacheField>
    <cacheField name="車速" numFmtId="0">
      <sharedItems containsBlank="1" containsMixedTypes="1" containsNumber="1" containsInteger="1" minValue="500" maxValue="750" count="11">
        <s v=""/>
        <n v="600"/>
        <n v="630"/>
        <n v="670"/>
        <n v="550"/>
        <n v="700"/>
        <n v="575"/>
        <n v="650"/>
        <m/>
        <n v="500" u="1"/>
        <n v="750" u="1"/>
      </sharedItems>
    </cacheField>
    <cacheField name="管色" numFmtId="0">
      <sharedItems containsBlank="1" count="40">
        <s v=""/>
        <s v="白藍條"/>
        <s v="白底藍三角"/>
        <s v="洋綠色"/>
        <s v="綠藍雙色"/>
        <s v="紅白直條"/>
        <s v="黃底紅點"/>
        <s v="紅底藍點"/>
        <s v="紫色"/>
        <s v="灰色"/>
        <s v="黃紅雙色"/>
        <s v="黃綠條紋"/>
        <s v="白底紅十字"/>
        <s v="白黑條紋"/>
        <s v="藍底白十字"/>
        <s v="白底綠星"/>
        <s v="黃底綠星"/>
        <s v="黑白直條"/>
        <s v="白底黑點"/>
        <s v="橘底黑三角"/>
        <s v="白底紅三角"/>
        <s v="白紅條紋"/>
        <m/>
        <s v="白底黑方塊" u="1"/>
        <s v="紅黑條紋" u="1"/>
        <s v="紅黑直條" u="1"/>
        <s v="白桔方塊" u="1"/>
        <s v="白黃條紋" u="1"/>
        <s v="白紅星星" u="1"/>
        <s v="白紅十字" u="1"/>
        <s v="藍白十字" u="1"/>
        <s v="白紫三角" u="1"/>
        <s v="白底藍方塊" u="1"/>
        <s v="藍色" u="1"/>
        <s v="黃色" u="1"/>
        <s v="白綠條紋" u="1"/>
        <s v="白底紅點" u="1"/>
        <s v="紅底黃星" u="1"/>
        <s v="藍白直條" u="1"/>
        <s v="綠底藍三角" u="1"/>
      </sharedItems>
    </cacheField>
    <cacheField name="定重" numFmtId="0">
      <sharedItems containsBlank="1" containsMixedTypes="1" containsNumber="1" minValue="2" maxValue="5.5" count="8">
        <s v=""/>
        <n v="4"/>
        <n v="5"/>
        <n v="2"/>
        <n v="5.5"/>
        <m/>
        <n v="4.5" u="1"/>
        <n v="3.7" u="1"/>
      </sharedItems>
    </cacheField>
    <cacheField name="早班斷絲" numFmtId="0">
      <sharedItems containsString="0" containsBlank="1" containsNumber="1" containsInteger="1" minValue="0" maxValue="86"/>
    </cacheField>
    <cacheField name="早班IAD" numFmtId="0">
      <sharedItems containsString="0" containsBlank="1" containsNumber="1" containsInteger="1" minValue="0" maxValue="16"/>
    </cacheField>
    <cacheField name="早班效率" numFmtId="0">
      <sharedItems containsBlank="1" containsMixedTypes="1" containsNumber="1" containsInteger="1" minValue="5370" maxValue="10000"/>
    </cacheField>
    <cacheField name="早班效率2" numFmtId="0">
      <sharedItems containsBlank="1" containsMixedTypes="1" containsNumber="1" containsInteger="1" minValue="6670" maxValue="10000"/>
    </cacheField>
    <cacheField name="中班斷絲" numFmtId="0">
      <sharedItems containsNonDate="0" containsString="0" containsBlank="1"/>
    </cacheField>
    <cacheField name="中班IAD" numFmtId="0">
      <sharedItems containsNonDate="0" containsString="0" containsBlank="1"/>
    </cacheField>
    <cacheField name="中班效率" numFmtId="0">
      <sharedItems containsBlank="1"/>
    </cacheField>
    <cacheField name="中班效率2" numFmtId="0">
      <sharedItems containsBlank="1"/>
    </cacheField>
    <cacheField name="中後斷絲" numFmtId="0">
      <sharedItems containsString="0" containsBlank="1" containsNumber="1" containsInteger="1" minValue="0" maxValue="98"/>
    </cacheField>
    <cacheField name="中後IAD" numFmtId="0">
      <sharedItems containsString="0" containsBlank="1" containsNumber="1" containsInteger="1" minValue="0" maxValue="12"/>
    </cacheField>
    <cacheField name="中後效率" numFmtId="0">
      <sharedItems containsBlank="1" containsMixedTypes="1" containsNumber="1" containsInteger="1" minValue="1940" maxValue="9729"/>
    </cacheField>
    <cacheField name="中後效率2" numFmtId="0">
      <sharedItems containsBlank="1" containsMixedTypes="1" containsNumber="1" containsInteger="1" minValue="4336" maxValue="9910"/>
    </cacheField>
    <cacheField name="夜班斷絲" numFmtId="0">
      <sharedItems containsString="0" containsBlank="1" containsNumber="1" containsInteger="1" minValue="0" maxValue="71"/>
    </cacheField>
    <cacheField name="夜班IAD" numFmtId="0">
      <sharedItems containsString="0" containsBlank="1" containsNumber="1" containsInteger="1" minValue="0" maxValue="29"/>
    </cacheField>
    <cacheField name="夜班效率" numFmtId="0">
      <sharedItems containsBlank="1" containsMixedTypes="1" containsNumber="1" containsInteger="1" minValue="2130" maxValue="10000"/>
    </cacheField>
    <cacheField name="夜班效率2" numFmtId="0">
      <sharedItems containsBlank="1" containsMixedTypes="1" containsNumber="1" containsInteger="1" minValue="5930" maxValue="10000"/>
    </cacheField>
    <cacheField name="落數" numFmtId="187">
      <sharedItems containsBlank="1" containsMixedTypes="1" containsNumber="1" minValue="1.1009174311926606" maxValue="6.6055045871559646"/>
    </cacheField>
    <cacheField name="斷絲(班)" numFmtId="187">
      <sharedItems containsBlank="1" containsMixedTypes="1" containsNumber="1" minValue="0" maxValue="76"/>
    </cacheField>
    <cacheField name="IAD" numFmtId="193">
      <sharedItems containsBlank="1" containsMixedTypes="1" containsNumber="1" minValue="0.94759615384615381" maxValue="1"/>
    </cacheField>
    <cacheField name="效率平均" numFmtId="187">
      <sharedItems containsBlank="1" containsMixedTypes="1" containsNumber="1" minValue="42.15" maxValue="97.073333333333338"/>
    </cacheField>
    <cacheField name="斷絲(H)" numFmtId="187">
      <sharedItems containsBlank="1" containsMixedTypes="1" containsNumber="1" minValue="0" maxValue="9.5"/>
    </cacheField>
    <cacheField name="斷絲扣IAD" numFmtId="187">
      <sharedItems containsBlank="1" containsMixedTypes="1" containsNumber="1" minValue="0.41666666666666669" maxValue="9.5"/>
    </cacheField>
    <cacheField name="機型" numFmtId="0">
      <sharedItems containsBlank="1"/>
    </cacheField>
    <cacheField name="MPS節數" numFmtId="0">
      <sharedItems containsString="0" containsBlank="1" containsNumber="1" minValue="0.5" maxValue="12"/>
    </cacheField>
    <cacheField name="早班_x000a_值車員" numFmtId="0">
      <sharedItems containsBlank="1"/>
    </cacheField>
    <cacheField name="中班_x000a_值車員" numFmtId="0">
      <sharedItems containsBlank="1"/>
    </cacheField>
    <cacheField name="中後_x000a_值車員" numFmtId="0">
      <sharedItems containsBlank="1"/>
    </cacheField>
    <cacheField name="夜班_x000a_值車員"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r:id="rId1" refreshedBy="撚二值班室" refreshedDate="46184.661873958335" createdVersion="6" refreshedVersion="6" minRefreshableVersion="3" recordCount="342">
  <cacheSource type="worksheet">
    <worksheetSource ref="A1:AF2535" sheet="２斷絲.IAD.效率"/>
  </cacheSource>
  <cacheFields count="32">
    <cacheField name="日期" numFmtId="0">
      <sharedItems containsNonDate="0" containsDate="1" containsString="0" containsBlank="1" minDate="2025-02-01T00:00:00" maxDate="2026-06-12T00:00:00" count="16">
        <d v="2026-06-01T00:00:00"/>
        <d v="2026-06-02T00:00:00"/>
        <d v="2026-06-03T00:00:00"/>
        <d v="2026-06-04T00:00:00"/>
        <d v="2026-06-05T00:00:00"/>
        <d v="2026-06-06T00:00:00"/>
        <d v="2026-06-07T00:00:00"/>
        <d v="2026-06-08T00:00:00"/>
        <d v="2026-06-09T00:00:00"/>
        <d v="2026-06-10T00:00:00"/>
        <d v="2026-06-11T00:00:00"/>
        <m/>
        <d v="2025-07-01T00:00:00" u="1"/>
        <d v="2025-04-01T00:00:00" u="1"/>
        <d v="2025-07-02T00:00:00" u="1"/>
        <d v="2025-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m/>
        <s v="M02" u="1"/>
        <s v="M03" u="1"/>
        <s v="M04" u="1"/>
        <s v="M05" u="1"/>
        <s v="M06" u="1"/>
        <s v="M07" u="1"/>
        <s v="M08" u="1"/>
        <s v="M01" u="1"/>
      </sharedItems>
    </cacheField>
    <cacheField name="批號" numFmtId="0">
      <sharedItems containsBlank="1" count="52">
        <s v="停機"/>
        <s v="2FA062"/>
        <s v="2F43R2"/>
        <s v="2F08R2"/>
        <s v="2F43P2"/>
        <s v="2F6IF2"/>
        <s v="2F6IB1"/>
        <s v="2F6ID2"/>
        <s v="2F9VH2"/>
        <s v="2F7E03"/>
        <s v="2F6II2"/>
        <s v="2F6IM2"/>
        <s v="2F43Q2"/>
        <s v="絲開發"/>
        <s v="2F08S2"/>
        <s v="2F43S2"/>
        <s v="2F6IK2"/>
        <s v="2F6IL2"/>
        <s v="2F6IN2"/>
        <s v="2F9VK2"/>
        <s v="2F6IR2"/>
        <s v="2FA072"/>
        <s v="2F6IQ2"/>
        <s v="2F7E13"/>
        <m/>
        <s v="封存" u="1"/>
        <s v="2F6EJ3" u="1"/>
        <s v="2F1WJ2" u="1"/>
        <s v="2F40P2" u="1"/>
        <s v="2F6EC2" u="1"/>
        <s v="2F1WP2" u="1"/>
        <s v="2F9TY2" u="1"/>
        <s v="2F6EH2" u="1"/>
        <s v="2F40N1" u="1"/>
        <s v="2F6DU2" u="1"/>
        <s v="2F6EG1" u="1"/>
        <s v="2F28H2" u="1"/>
        <s v="2F1WG2" u="1"/>
        <s v="2F40S2" u="1"/>
        <s v="2F6EF2" u="1"/>
        <s v="2F1WF1" u="1"/>
        <s v="2F6IP2" u="1"/>
        <s v="2F1WL2" u="1"/>
        <s v="2F40R2" u="1"/>
        <s v="2F6EE2" u="1"/>
        <s v="2F7B43" u="1"/>
        <s v="2F28F2" u="1"/>
        <s v="2F40E2" u="1"/>
        <s v="2F1VL2" u="1"/>
        <s v="2F1WK2" u="1"/>
        <s v="2F40Q2" u="1"/>
        <s v="2F6ED2" u="1"/>
      </sharedItems>
    </cacheField>
    <cacheField name="字尾" numFmtId="0">
      <sharedItems containsBlank="1"/>
    </cacheField>
    <cacheField name="規格" numFmtId="0">
      <sharedItems containsBlank="1" count="26">
        <s v=""/>
        <s v="75/72SRR5"/>
        <s v="75/72/2SDr"/>
        <s v="50/72BSD3"/>
        <s v="150/48CDR"/>
        <s v="150/48/2SDr"/>
        <s v="75/72/2PFBR"/>
        <s v="225/72/2SDr"/>
        <s v="75/72/2SDFFR"/>
        <s v="50/36SDr"/>
        <s v="150/48SDr"/>
        <s v="75/72SR6"/>
        <s v="150/48/2CE"/>
        <m/>
        <s v="75/72/2PDR" u="1"/>
        <s v="75/36SDR" u="1"/>
        <s v="75/24/2SDR2" u="1"/>
        <s v="100/72PFR" u="1"/>
        <s v="75/144SDR" u="1"/>
        <s v="75/36HC" u="1"/>
        <s v="75/72FDR" u="1"/>
        <s v="75/72BKR07" u="1"/>
        <s v="150/48/2ODR" u="1"/>
        <s v="150/48BKR95" u="1"/>
        <s v="75/72SCCE" u="1"/>
        <s v="150/48/2SDR2" u="1"/>
      </sharedItems>
    </cacheField>
    <cacheField name="POY" numFmtId="0">
      <sharedItems containsBlank="1" count="39">
        <s v=""/>
        <s v="FP81631R"/>
        <s v="FP81390R×2"/>
        <s v="FP80141"/>
        <s v="FP82781"/>
        <s v="FP82171R×2"/>
        <s v="FP82169R×2"/>
        <s v="FP01432R×2"/>
        <s v="FP83024R×2"/>
        <s v="FP82173R×2"/>
        <s v="FP82177R×2"/>
        <s v="FP81209R×2"/>
        <s v="FP80148R"/>
        <s v="FP82179R"/>
        <s v="FP82175R×2"/>
        <s v="FP02312×2"/>
        <s v="FP83025R×2"/>
        <m/>
        <s v="FP82567R" u="1"/>
        <s v="FP82126R×2" u="1"/>
        <s v="FP82136R×2" u="1"/>
        <s v="FP82130R" u="1"/>
        <s v="FP81293R×2" u="1"/>
        <s v="FP82128R×2" u="1"/>
        <s v="FP81281R" u="1"/>
        <s v="FP81319R" u="1"/>
        <s v="FP81310R×2" u="1"/>
        <s v="FP81853" u="1"/>
        <s v="FP81312R×2" u="1"/>
        <s v="FP82765R" u="1"/>
        <s v="FP81277R" u="1"/>
        <s v="FP7KR25HJ×2" u="1"/>
        <s v="FP61109" u="1"/>
        <s v="FP83020R×2" u="1"/>
        <s v="FP7TR12AK" u="1"/>
        <s v="FP82131R×2" u="1"/>
        <s v="FP81311R" u="1"/>
        <s v="FP81545R" u="1"/>
        <s v="FP82134R×2" u="1"/>
      </sharedItems>
    </cacheField>
    <cacheField name="車速" numFmtId="0">
      <sharedItems containsBlank="1" containsMixedTypes="1" containsNumber="1" containsInteger="1" minValue="500" maxValue="750" count="11">
        <s v=""/>
        <n v="600"/>
        <n v="630"/>
        <n v="670"/>
        <n v="550"/>
        <n v="700"/>
        <n v="575"/>
        <n v="650"/>
        <m/>
        <n v="500" u="1"/>
        <n v="750" u="1"/>
      </sharedItems>
    </cacheField>
    <cacheField name="管色" numFmtId="0">
      <sharedItems containsBlank="1"/>
    </cacheField>
    <cacheField name="定重" numFmtId="0">
      <sharedItems containsBlank="1" containsMixedTypes="1" containsNumber="1" minValue="2" maxValue="5.5"/>
    </cacheField>
    <cacheField name="早班斷絲" numFmtId="0">
      <sharedItems containsString="0" containsBlank="1" containsNumber="1" containsInteger="1" minValue="0" maxValue="86"/>
    </cacheField>
    <cacheField name="早班IAD" numFmtId="0">
      <sharedItems containsString="0" containsBlank="1" containsNumber="1" containsInteger="1" minValue="0" maxValue="16"/>
    </cacheField>
    <cacheField name="早班效率" numFmtId="0">
      <sharedItems containsBlank="1" containsMixedTypes="1" containsNumber="1" containsInteger="1" minValue="5370" maxValue="10000"/>
    </cacheField>
    <cacheField name="早班效率2" numFmtId="0">
      <sharedItems containsBlank="1" containsMixedTypes="1" containsNumber="1" containsInteger="1" minValue="6670" maxValue="10000"/>
    </cacheField>
    <cacheField name="中班斷絲" numFmtId="0">
      <sharedItems containsNonDate="0" containsString="0" containsBlank="1"/>
    </cacheField>
    <cacheField name="中班IAD" numFmtId="0">
      <sharedItems containsNonDate="0" containsString="0" containsBlank="1"/>
    </cacheField>
    <cacheField name="中班效率" numFmtId="0">
      <sharedItems containsBlank="1"/>
    </cacheField>
    <cacheField name="中班效率2" numFmtId="0">
      <sharedItems containsBlank="1"/>
    </cacheField>
    <cacheField name="中後斷絲" numFmtId="0">
      <sharedItems containsString="0" containsBlank="1" containsNumber="1" containsInteger="1" minValue="0" maxValue="98"/>
    </cacheField>
    <cacheField name="中後IAD" numFmtId="0">
      <sharedItems containsString="0" containsBlank="1" containsNumber="1" containsInteger="1" minValue="0" maxValue="12"/>
    </cacheField>
    <cacheField name="中後效率" numFmtId="0">
      <sharedItems containsBlank="1" containsMixedTypes="1" containsNumber="1" containsInteger="1" minValue="1940" maxValue="9729"/>
    </cacheField>
    <cacheField name="中後效率2" numFmtId="0">
      <sharedItems containsBlank="1" containsMixedTypes="1" containsNumber="1" containsInteger="1" minValue="4336" maxValue="9910"/>
    </cacheField>
    <cacheField name="夜班斷絲" numFmtId="0">
      <sharedItems containsString="0" containsBlank="1" containsNumber="1" containsInteger="1" minValue="0" maxValue="71"/>
    </cacheField>
    <cacheField name="夜班IAD" numFmtId="0">
      <sharedItems containsString="0" containsBlank="1" containsNumber="1" containsInteger="1" minValue="0" maxValue="29"/>
    </cacheField>
    <cacheField name="夜班效率" numFmtId="0">
      <sharedItems containsBlank="1" containsMixedTypes="1" containsNumber="1" containsInteger="1" minValue="2130" maxValue="10000"/>
    </cacheField>
    <cacheField name="夜班效率2" numFmtId="0">
      <sharedItems containsBlank="1" containsMixedTypes="1" containsNumber="1" containsInteger="1" minValue="5930" maxValue="10000"/>
    </cacheField>
    <cacheField name="落數" numFmtId="187">
      <sharedItems containsBlank="1" containsMixedTypes="1" containsNumber="1" minValue="1.1009174311926606" maxValue="6.6055045871559646"/>
    </cacheField>
    <cacheField name="斷絲(班)" numFmtId="187">
      <sharedItems containsBlank="1" containsMixedTypes="1" containsNumber="1" minValue="0" maxValue="76"/>
    </cacheField>
    <cacheField name="IAD" numFmtId="193">
      <sharedItems containsBlank="1" containsMixedTypes="1" containsNumber="1" minValue="0.94759615384615381" maxValue="1"/>
    </cacheField>
    <cacheField name="效率平均" numFmtId="187">
      <sharedItems containsBlank="1" containsMixedTypes="1" containsNumber="1" minValue="42.15" maxValue="97.073333333333338"/>
    </cacheField>
    <cacheField name="斷絲(H)" numFmtId="187">
      <sharedItems containsBlank="1" containsMixedTypes="1" containsNumber="1" minValue="0" maxValue="9.5"/>
    </cacheField>
    <cacheField name="斷絲扣IAD" numFmtId="187">
      <sharedItems containsBlank="1" containsMixedTypes="1" containsNumber="1" minValue="0.41666666666666669" maxValue="9.5"/>
    </cacheField>
    <cacheField name="機型"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34">
  <r>
    <x v="0"/>
    <s v="F01"/>
    <m/>
    <x v="0"/>
    <x v="0"/>
    <s v=""/>
    <m/>
    <x v="0"/>
    <m/>
    <m/>
    <m/>
    <m/>
    <m/>
    <m/>
    <m/>
    <m/>
    <m/>
    <m/>
    <n v="0"/>
    <n v="0"/>
    <n v="0"/>
    <n v="0"/>
    <s v=""/>
    <s v=""/>
    <s v=""/>
  </r>
  <r>
    <x v="0"/>
    <s v="F01"/>
    <m/>
    <x v="0"/>
    <x v="0"/>
    <s v=""/>
    <m/>
    <x v="0"/>
    <m/>
    <m/>
    <m/>
    <m/>
    <m/>
    <m/>
    <m/>
    <m/>
    <m/>
    <m/>
    <n v="0"/>
    <n v="0"/>
    <n v="0"/>
    <n v="0"/>
    <s v=""/>
    <s v=""/>
    <s v=""/>
  </r>
  <r>
    <x v="0"/>
    <s v="F01"/>
    <m/>
    <x v="0"/>
    <x v="0"/>
    <s v=""/>
    <m/>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小計"/>
    <m/>
    <x v="0"/>
    <x v="0"/>
    <m/>
    <m/>
    <x v="0"/>
    <n v="0"/>
    <m/>
    <m/>
    <m/>
    <m/>
    <n v="0"/>
    <m/>
    <n v="0"/>
    <m/>
    <m/>
    <m/>
    <m/>
    <n v="0"/>
    <n v="0"/>
    <n v="0"/>
    <n v="0"/>
    <n v="0"/>
  </r>
  <r>
    <x v="0"/>
    <s v="F02"/>
    <m/>
    <x v="0"/>
    <x v="0"/>
    <m/>
    <m/>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小計"/>
    <m/>
    <x v="0"/>
    <x v="0"/>
    <n v="0"/>
    <m/>
    <x v="0"/>
    <n v="0"/>
    <m/>
    <m/>
    <m/>
    <m/>
    <n v="0"/>
    <m/>
    <n v="0"/>
    <m/>
    <m/>
    <m/>
    <m/>
    <n v="0"/>
    <n v="0"/>
    <n v="0"/>
    <n v="0"/>
    <n v="0"/>
  </r>
  <r>
    <x v="0"/>
    <s v="合計"/>
    <m/>
    <x v="0"/>
    <x v="0"/>
    <m/>
    <m/>
    <x v="0"/>
    <n v="0"/>
    <m/>
    <m/>
    <m/>
    <m/>
    <n v="0"/>
    <m/>
    <n v="0"/>
    <m/>
    <m/>
    <m/>
    <m/>
    <n v="0"/>
    <n v="0"/>
    <n v="0"/>
    <n v="0"/>
    <n v="0"/>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m/>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小計"/>
    <m/>
    <x v="0"/>
    <x v="0"/>
    <m/>
    <m/>
    <x v="0"/>
    <n v="0"/>
    <m/>
    <m/>
    <m/>
    <m/>
    <n v="0"/>
    <m/>
    <n v="0"/>
    <m/>
    <m/>
    <m/>
    <m/>
    <n v="0"/>
    <n v="0"/>
    <n v="0"/>
    <n v="0"/>
    <n v="0"/>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小計"/>
    <m/>
    <x v="0"/>
    <x v="0"/>
    <n v="0"/>
    <m/>
    <x v="0"/>
    <n v="0"/>
    <m/>
    <m/>
    <m/>
    <m/>
    <n v="0"/>
    <m/>
    <n v="0"/>
    <m/>
    <m/>
    <m/>
    <m/>
    <n v="0"/>
    <n v="0"/>
    <n v="0"/>
    <n v="0"/>
    <n v="0"/>
  </r>
  <r>
    <x v="1"/>
    <s v="合計"/>
    <m/>
    <x v="0"/>
    <x v="0"/>
    <m/>
    <m/>
    <x v="0"/>
    <n v="0"/>
    <m/>
    <m/>
    <m/>
    <m/>
    <n v="0"/>
    <m/>
    <n v="0"/>
    <m/>
    <m/>
    <m/>
    <m/>
    <n v="0"/>
    <n v="0"/>
    <n v="0"/>
    <n v="0"/>
    <n v="0"/>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小計"/>
    <m/>
    <x v="0"/>
    <x v="0"/>
    <m/>
    <m/>
    <x v="0"/>
    <n v="0"/>
    <m/>
    <m/>
    <m/>
    <m/>
    <n v="0"/>
    <m/>
    <n v="0"/>
    <m/>
    <m/>
    <m/>
    <m/>
    <n v="0"/>
    <n v="0"/>
    <n v="0"/>
    <n v="0"/>
    <n v="0"/>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小計"/>
    <m/>
    <x v="0"/>
    <x v="0"/>
    <n v="0"/>
    <m/>
    <x v="0"/>
    <n v="0"/>
    <m/>
    <m/>
    <m/>
    <m/>
    <n v="0"/>
    <m/>
    <n v="0"/>
    <m/>
    <m/>
    <m/>
    <m/>
    <n v="0"/>
    <n v="0"/>
    <n v="0"/>
    <n v="0"/>
    <n v="0"/>
  </r>
  <r>
    <x v="2"/>
    <s v="合計"/>
    <m/>
    <x v="0"/>
    <x v="0"/>
    <m/>
    <m/>
    <x v="0"/>
    <n v="0"/>
    <m/>
    <m/>
    <m/>
    <m/>
    <n v="0"/>
    <m/>
    <n v="0"/>
    <m/>
    <m/>
    <m/>
    <m/>
    <n v="0"/>
    <n v="0"/>
    <n v="0"/>
    <n v="0"/>
    <n v="0"/>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小計"/>
    <m/>
    <x v="0"/>
    <x v="0"/>
    <m/>
    <m/>
    <x v="0"/>
    <n v="0"/>
    <m/>
    <m/>
    <m/>
    <m/>
    <n v="0"/>
    <m/>
    <n v="0"/>
    <m/>
    <m/>
    <m/>
    <m/>
    <n v="0"/>
    <n v="0"/>
    <n v="0"/>
    <n v="0"/>
    <n v="0"/>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小計"/>
    <m/>
    <x v="0"/>
    <x v="0"/>
    <n v="0"/>
    <m/>
    <x v="0"/>
    <n v="0"/>
    <m/>
    <m/>
    <m/>
    <m/>
    <n v="0"/>
    <m/>
    <n v="0"/>
    <m/>
    <m/>
    <m/>
    <m/>
    <n v="0"/>
    <n v="0"/>
    <n v="0"/>
    <n v="0"/>
    <n v="0"/>
  </r>
  <r>
    <x v="3"/>
    <s v="合計"/>
    <m/>
    <x v="0"/>
    <x v="0"/>
    <m/>
    <m/>
    <x v="0"/>
    <n v="0"/>
    <m/>
    <m/>
    <m/>
    <m/>
    <n v="0"/>
    <m/>
    <n v="0"/>
    <m/>
    <m/>
    <m/>
    <m/>
    <n v="0"/>
    <n v="0"/>
    <n v="0"/>
    <n v="0"/>
    <n v="0"/>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小計"/>
    <m/>
    <x v="0"/>
    <x v="0"/>
    <m/>
    <m/>
    <x v="0"/>
    <n v="0"/>
    <m/>
    <m/>
    <m/>
    <m/>
    <n v="0"/>
    <m/>
    <n v="0"/>
    <m/>
    <m/>
    <m/>
    <m/>
    <n v="0"/>
    <n v="0"/>
    <n v="0"/>
    <n v="0"/>
    <n v="0"/>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小計"/>
    <m/>
    <x v="0"/>
    <x v="0"/>
    <n v="0"/>
    <m/>
    <x v="0"/>
    <n v="0"/>
    <m/>
    <m/>
    <m/>
    <m/>
    <n v="0"/>
    <m/>
    <n v="0"/>
    <m/>
    <m/>
    <m/>
    <m/>
    <n v="0"/>
    <n v="0"/>
    <n v="0"/>
    <n v="0"/>
    <n v="0"/>
  </r>
  <r>
    <x v="4"/>
    <s v="合計"/>
    <m/>
    <x v="0"/>
    <x v="0"/>
    <m/>
    <m/>
    <x v="0"/>
    <n v="0"/>
    <m/>
    <m/>
    <m/>
    <m/>
    <n v="0"/>
    <m/>
    <n v="0"/>
    <m/>
    <m/>
    <m/>
    <m/>
    <n v="0"/>
    <n v="0"/>
    <n v="0"/>
    <n v="0"/>
    <n v="0"/>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小計"/>
    <m/>
    <x v="0"/>
    <x v="0"/>
    <m/>
    <m/>
    <x v="0"/>
    <n v="0"/>
    <m/>
    <m/>
    <m/>
    <m/>
    <n v="0"/>
    <m/>
    <n v="0"/>
    <m/>
    <m/>
    <m/>
    <m/>
    <n v="0"/>
    <n v="0"/>
    <n v="0"/>
    <n v="0"/>
    <n v="0"/>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小計"/>
    <m/>
    <x v="0"/>
    <x v="0"/>
    <n v="0"/>
    <m/>
    <x v="0"/>
    <n v="0"/>
    <m/>
    <m/>
    <m/>
    <m/>
    <n v="0"/>
    <m/>
    <n v="0"/>
    <m/>
    <m/>
    <m/>
    <m/>
    <n v="0"/>
    <n v="0"/>
    <n v="0"/>
    <n v="0"/>
    <n v="0"/>
  </r>
  <r>
    <x v="5"/>
    <s v="合計"/>
    <m/>
    <x v="0"/>
    <x v="0"/>
    <m/>
    <m/>
    <x v="0"/>
    <n v="0"/>
    <m/>
    <m/>
    <m/>
    <m/>
    <n v="0"/>
    <m/>
    <n v="0"/>
    <m/>
    <m/>
    <m/>
    <m/>
    <n v="0"/>
    <n v="0"/>
    <n v="0"/>
    <n v="0"/>
    <n v="0"/>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小計"/>
    <m/>
    <x v="0"/>
    <x v="0"/>
    <m/>
    <m/>
    <x v="0"/>
    <n v="0"/>
    <m/>
    <m/>
    <m/>
    <m/>
    <n v="0"/>
    <m/>
    <n v="0"/>
    <m/>
    <m/>
    <m/>
    <m/>
    <n v="0"/>
    <n v="0"/>
    <n v="0"/>
    <n v="0"/>
    <n v="0"/>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小計"/>
    <m/>
    <x v="0"/>
    <x v="0"/>
    <n v="0"/>
    <m/>
    <x v="0"/>
    <n v="0"/>
    <m/>
    <m/>
    <m/>
    <m/>
    <n v="0"/>
    <m/>
    <n v="0"/>
    <m/>
    <m/>
    <m/>
    <m/>
    <n v="0"/>
    <n v="0"/>
    <n v="0"/>
    <n v="0"/>
    <n v="0"/>
  </r>
  <r>
    <x v="6"/>
    <s v="合計"/>
    <m/>
    <x v="0"/>
    <x v="0"/>
    <m/>
    <m/>
    <x v="0"/>
    <n v="0"/>
    <m/>
    <m/>
    <m/>
    <m/>
    <n v="0"/>
    <m/>
    <n v="0"/>
    <m/>
    <m/>
    <m/>
    <m/>
    <n v="0"/>
    <n v="0"/>
    <n v="0"/>
    <n v="0"/>
    <n v="0"/>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小計"/>
    <m/>
    <x v="0"/>
    <x v="0"/>
    <m/>
    <m/>
    <x v="0"/>
    <n v="0"/>
    <m/>
    <m/>
    <m/>
    <m/>
    <n v="0"/>
    <m/>
    <n v="0"/>
    <m/>
    <m/>
    <m/>
    <m/>
    <n v="0"/>
    <n v="0"/>
    <n v="0"/>
    <n v="0"/>
    <n v="0"/>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小計"/>
    <m/>
    <x v="0"/>
    <x v="0"/>
    <n v="0"/>
    <m/>
    <x v="0"/>
    <n v="0"/>
    <m/>
    <m/>
    <m/>
    <m/>
    <n v="0"/>
    <m/>
    <n v="0"/>
    <m/>
    <m/>
    <m/>
    <m/>
    <n v="0"/>
    <n v="0"/>
    <n v="0"/>
    <n v="0"/>
    <n v="0"/>
  </r>
  <r>
    <x v="7"/>
    <s v="合計"/>
    <m/>
    <x v="0"/>
    <x v="0"/>
    <m/>
    <m/>
    <x v="0"/>
    <n v="0"/>
    <m/>
    <m/>
    <m/>
    <m/>
    <n v="0"/>
    <m/>
    <n v="0"/>
    <m/>
    <m/>
    <m/>
    <m/>
    <n v="0"/>
    <n v="0"/>
    <n v="0"/>
    <n v="0"/>
    <n v="0"/>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小計"/>
    <m/>
    <x v="0"/>
    <x v="0"/>
    <m/>
    <m/>
    <x v="0"/>
    <n v="0"/>
    <m/>
    <m/>
    <m/>
    <m/>
    <n v="0"/>
    <m/>
    <n v="0"/>
    <m/>
    <m/>
    <m/>
    <m/>
    <n v="0"/>
    <n v="0"/>
    <n v="0"/>
    <n v="0"/>
    <n v="0"/>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小計"/>
    <m/>
    <x v="0"/>
    <x v="0"/>
    <n v="0"/>
    <m/>
    <x v="0"/>
    <n v="0"/>
    <m/>
    <m/>
    <m/>
    <m/>
    <n v="0"/>
    <m/>
    <n v="0"/>
    <m/>
    <m/>
    <m/>
    <m/>
    <n v="0"/>
    <n v="0"/>
    <n v="0"/>
    <n v="0"/>
    <n v="0"/>
  </r>
  <r>
    <x v="8"/>
    <s v="合計"/>
    <m/>
    <x v="0"/>
    <x v="0"/>
    <m/>
    <m/>
    <x v="0"/>
    <n v="0"/>
    <m/>
    <m/>
    <m/>
    <m/>
    <n v="0"/>
    <m/>
    <n v="0"/>
    <m/>
    <m/>
    <m/>
    <m/>
    <n v="0"/>
    <n v="0"/>
    <n v="0"/>
    <n v="0"/>
    <n v="0"/>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小計"/>
    <m/>
    <x v="0"/>
    <x v="0"/>
    <m/>
    <m/>
    <x v="0"/>
    <n v="0"/>
    <m/>
    <m/>
    <m/>
    <m/>
    <n v="0"/>
    <m/>
    <n v="0"/>
    <m/>
    <m/>
    <m/>
    <m/>
    <n v="0"/>
    <n v="0"/>
    <n v="0"/>
    <n v="0"/>
    <n v="0"/>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小計"/>
    <m/>
    <x v="0"/>
    <x v="0"/>
    <n v="0"/>
    <m/>
    <x v="0"/>
    <n v="0"/>
    <m/>
    <m/>
    <m/>
    <m/>
    <n v="0"/>
    <m/>
    <n v="0"/>
    <m/>
    <m/>
    <m/>
    <m/>
    <n v="0"/>
    <n v="0"/>
    <n v="0"/>
    <n v="0"/>
    <n v="0"/>
  </r>
  <r>
    <x v="9"/>
    <s v="合計"/>
    <m/>
    <x v="0"/>
    <x v="0"/>
    <m/>
    <m/>
    <x v="0"/>
    <n v="0"/>
    <m/>
    <m/>
    <m/>
    <m/>
    <n v="0"/>
    <m/>
    <n v="0"/>
    <m/>
    <m/>
    <m/>
    <m/>
    <n v="0"/>
    <n v="0"/>
    <n v="0"/>
    <n v="0"/>
    <n v="0"/>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小計"/>
    <m/>
    <x v="0"/>
    <x v="0"/>
    <m/>
    <m/>
    <x v="0"/>
    <n v="0"/>
    <m/>
    <m/>
    <m/>
    <m/>
    <n v="0"/>
    <m/>
    <n v="0"/>
    <m/>
    <m/>
    <m/>
    <m/>
    <n v="0"/>
    <n v="0"/>
    <n v="0"/>
    <n v="0"/>
    <n v="0"/>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小計"/>
    <m/>
    <x v="0"/>
    <x v="0"/>
    <n v="0"/>
    <m/>
    <x v="0"/>
    <n v="0"/>
    <m/>
    <m/>
    <m/>
    <m/>
    <n v="0"/>
    <m/>
    <n v="0"/>
    <m/>
    <m/>
    <m/>
    <m/>
    <n v="0"/>
    <n v="0"/>
    <n v="0"/>
    <n v="0"/>
    <n v="0"/>
  </r>
  <r>
    <x v="10"/>
    <s v="合計"/>
    <m/>
    <x v="0"/>
    <x v="0"/>
    <m/>
    <m/>
    <x v="0"/>
    <n v="0"/>
    <m/>
    <m/>
    <m/>
    <m/>
    <n v="0"/>
    <m/>
    <n v="0"/>
    <m/>
    <m/>
    <m/>
    <m/>
    <n v="0"/>
    <n v="0"/>
    <n v="0"/>
    <n v="0"/>
    <n v="0"/>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小計"/>
    <m/>
    <x v="0"/>
    <x v="0"/>
    <m/>
    <m/>
    <x v="0"/>
    <n v="0"/>
    <m/>
    <m/>
    <m/>
    <m/>
    <n v="0"/>
    <m/>
    <n v="0"/>
    <m/>
    <m/>
    <m/>
    <m/>
    <n v="0"/>
    <n v="0"/>
    <n v="0"/>
    <n v="0"/>
    <n v="0"/>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小計"/>
    <m/>
    <x v="0"/>
    <x v="0"/>
    <n v="0"/>
    <m/>
    <x v="0"/>
    <n v="0"/>
    <m/>
    <m/>
    <m/>
    <m/>
    <n v="0"/>
    <m/>
    <n v="0"/>
    <m/>
    <m/>
    <m/>
    <m/>
    <n v="0"/>
    <n v="0"/>
    <n v="0"/>
    <n v="0"/>
    <n v="0"/>
  </r>
  <r>
    <x v="11"/>
    <s v="合計"/>
    <m/>
    <x v="0"/>
    <x v="0"/>
    <m/>
    <m/>
    <x v="0"/>
    <n v="0"/>
    <m/>
    <m/>
    <m/>
    <m/>
    <n v="0"/>
    <m/>
    <n v="0"/>
    <m/>
    <m/>
    <m/>
    <m/>
    <n v="0"/>
    <n v="0"/>
    <n v="0"/>
    <n v="0"/>
    <n v="0"/>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小計"/>
    <m/>
    <x v="0"/>
    <x v="0"/>
    <m/>
    <m/>
    <x v="0"/>
    <n v="0"/>
    <m/>
    <m/>
    <m/>
    <m/>
    <n v="0"/>
    <m/>
    <n v="0"/>
    <m/>
    <m/>
    <m/>
    <m/>
    <n v="0"/>
    <n v="0"/>
    <n v="0"/>
    <n v="0"/>
    <n v="0"/>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小計"/>
    <m/>
    <x v="0"/>
    <x v="0"/>
    <n v="0"/>
    <m/>
    <x v="0"/>
    <n v="0"/>
    <m/>
    <m/>
    <m/>
    <m/>
    <n v="0"/>
    <m/>
    <n v="0"/>
    <m/>
    <m/>
    <m/>
    <m/>
    <n v="0"/>
    <n v="0"/>
    <n v="0"/>
    <n v="0"/>
    <n v="0"/>
  </r>
  <r>
    <x v="12"/>
    <s v="合計"/>
    <m/>
    <x v="0"/>
    <x v="0"/>
    <m/>
    <m/>
    <x v="0"/>
    <n v="0"/>
    <m/>
    <m/>
    <m/>
    <m/>
    <n v="0"/>
    <m/>
    <n v="0"/>
    <m/>
    <m/>
    <m/>
    <m/>
    <n v="0"/>
    <n v="0"/>
    <n v="0"/>
    <n v="0"/>
    <n v="0"/>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小計"/>
    <m/>
    <x v="0"/>
    <x v="0"/>
    <m/>
    <m/>
    <x v="0"/>
    <n v="0"/>
    <m/>
    <m/>
    <m/>
    <m/>
    <n v="0"/>
    <m/>
    <n v="0"/>
    <m/>
    <m/>
    <m/>
    <m/>
    <n v="0"/>
    <n v="0"/>
    <n v="0"/>
    <n v="0"/>
    <n v="0"/>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小計"/>
    <m/>
    <x v="0"/>
    <x v="0"/>
    <n v="0"/>
    <m/>
    <x v="0"/>
    <n v="0"/>
    <m/>
    <m/>
    <m/>
    <m/>
    <n v="0"/>
    <m/>
    <n v="0"/>
    <m/>
    <m/>
    <m/>
    <m/>
    <n v="0"/>
    <n v="0"/>
    <n v="0"/>
    <n v="0"/>
    <n v="0"/>
  </r>
  <r>
    <x v="13"/>
    <s v="合計"/>
    <m/>
    <x v="0"/>
    <x v="0"/>
    <m/>
    <m/>
    <x v="0"/>
    <n v="0"/>
    <m/>
    <m/>
    <m/>
    <m/>
    <n v="0"/>
    <m/>
    <n v="0"/>
    <m/>
    <m/>
    <m/>
    <m/>
    <n v="0"/>
    <n v="0"/>
    <n v="0"/>
    <n v="0"/>
    <n v="0"/>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小計"/>
    <m/>
    <x v="0"/>
    <x v="0"/>
    <m/>
    <m/>
    <x v="0"/>
    <n v="0"/>
    <m/>
    <m/>
    <m/>
    <m/>
    <n v="0"/>
    <m/>
    <n v="0"/>
    <m/>
    <m/>
    <m/>
    <m/>
    <n v="0"/>
    <n v="0"/>
    <n v="0"/>
    <n v="0"/>
    <n v="0"/>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小計"/>
    <m/>
    <x v="0"/>
    <x v="0"/>
    <n v="0"/>
    <m/>
    <x v="0"/>
    <n v="0"/>
    <m/>
    <m/>
    <m/>
    <m/>
    <n v="0"/>
    <m/>
    <n v="0"/>
    <m/>
    <m/>
    <m/>
    <m/>
    <n v="0"/>
    <n v="0"/>
    <n v="0"/>
    <n v="0"/>
    <n v="0"/>
  </r>
  <r>
    <x v="14"/>
    <s v="合計"/>
    <m/>
    <x v="0"/>
    <x v="0"/>
    <m/>
    <m/>
    <x v="0"/>
    <n v="0"/>
    <m/>
    <m/>
    <m/>
    <m/>
    <n v="0"/>
    <m/>
    <n v="0"/>
    <m/>
    <m/>
    <m/>
    <m/>
    <n v="0"/>
    <n v="0"/>
    <n v="0"/>
    <n v="0"/>
    <n v="0"/>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小計"/>
    <m/>
    <x v="0"/>
    <x v="0"/>
    <m/>
    <m/>
    <x v="0"/>
    <n v="0"/>
    <m/>
    <m/>
    <m/>
    <m/>
    <n v="0"/>
    <m/>
    <n v="0"/>
    <m/>
    <m/>
    <m/>
    <m/>
    <n v="0"/>
    <n v="0"/>
    <n v="0"/>
    <n v="0"/>
    <n v="0"/>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小計"/>
    <m/>
    <x v="0"/>
    <x v="0"/>
    <n v="0"/>
    <m/>
    <x v="0"/>
    <n v="0"/>
    <m/>
    <m/>
    <m/>
    <m/>
    <n v="0"/>
    <m/>
    <n v="0"/>
    <m/>
    <m/>
    <m/>
    <m/>
    <n v="0"/>
    <n v="0"/>
    <n v="0"/>
    <n v="0"/>
    <n v="0"/>
  </r>
  <r>
    <x v="15"/>
    <s v="合計"/>
    <m/>
    <x v="0"/>
    <x v="0"/>
    <m/>
    <m/>
    <x v="0"/>
    <n v="0"/>
    <m/>
    <m/>
    <m/>
    <m/>
    <n v="0"/>
    <m/>
    <n v="0"/>
    <m/>
    <m/>
    <m/>
    <m/>
    <n v="0"/>
    <n v="0"/>
    <n v="0"/>
    <n v="0"/>
    <n v="0"/>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小計"/>
    <m/>
    <x v="0"/>
    <x v="0"/>
    <m/>
    <m/>
    <x v="0"/>
    <n v="0"/>
    <m/>
    <m/>
    <m/>
    <m/>
    <n v="0"/>
    <m/>
    <n v="0"/>
    <m/>
    <m/>
    <m/>
    <m/>
    <n v="0"/>
    <n v="0"/>
    <n v="0"/>
    <n v="0"/>
    <n v="0"/>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小計"/>
    <m/>
    <x v="0"/>
    <x v="0"/>
    <n v="0"/>
    <m/>
    <x v="0"/>
    <n v="0"/>
    <m/>
    <m/>
    <m/>
    <m/>
    <n v="0"/>
    <m/>
    <n v="0"/>
    <m/>
    <m/>
    <m/>
    <m/>
    <n v="0"/>
    <n v="0"/>
    <n v="0"/>
    <n v="0"/>
    <n v="0"/>
  </r>
  <r>
    <x v="16"/>
    <s v="合計"/>
    <m/>
    <x v="0"/>
    <x v="0"/>
    <m/>
    <m/>
    <x v="0"/>
    <n v="0"/>
    <m/>
    <m/>
    <m/>
    <m/>
    <n v="0"/>
    <m/>
    <n v="0"/>
    <m/>
    <m/>
    <m/>
    <m/>
    <n v="0"/>
    <n v="0"/>
    <n v="0"/>
    <n v="0"/>
    <n v="0"/>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小計"/>
    <m/>
    <x v="0"/>
    <x v="0"/>
    <m/>
    <m/>
    <x v="0"/>
    <n v="0"/>
    <m/>
    <m/>
    <m/>
    <m/>
    <n v="0"/>
    <m/>
    <n v="0"/>
    <m/>
    <m/>
    <m/>
    <m/>
    <n v="0"/>
    <n v="0"/>
    <n v="0"/>
    <n v="0"/>
    <n v="0"/>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小計"/>
    <m/>
    <x v="0"/>
    <x v="0"/>
    <n v="0"/>
    <m/>
    <x v="0"/>
    <n v="0"/>
    <m/>
    <m/>
    <m/>
    <m/>
    <n v="0"/>
    <m/>
    <n v="0"/>
    <m/>
    <m/>
    <m/>
    <m/>
    <n v="0"/>
    <n v="0"/>
    <n v="0"/>
    <n v="0"/>
    <n v="0"/>
  </r>
  <r>
    <x v="17"/>
    <s v="合計"/>
    <m/>
    <x v="0"/>
    <x v="0"/>
    <m/>
    <m/>
    <x v="0"/>
    <n v="0"/>
    <m/>
    <m/>
    <m/>
    <m/>
    <n v="0"/>
    <m/>
    <n v="0"/>
    <m/>
    <m/>
    <m/>
    <m/>
    <n v="0"/>
    <n v="0"/>
    <n v="0"/>
    <n v="0"/>
    <n v="0"/>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小計"/>
    <m/>
    <x v="0"/>
    <x v="0"/>
    <m/>
    <m/>
    <x v="0"/>
    <n v="0"/>
    <m/>
    <m/>
    <m/>
    <m/>
    <n v="0"/>
    <m/>
    <n v="0"/>
    <m/>
    <m/>
    <m/>
    <m/>
    <n v="0"/>
    <n v="0"/>
    <n v="0"/>
    <n v="0"/>
    <n v="0"/>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小計"/>
    <m/>
    <x v="0"/>
    <x v="0"/>
    <n v="0"/>
    <m/>
    <x v="0"/>
    <n v="0"/>
    <m/>
    <m/>
    <m/>
    <m/>
    <n v="0"/>
    <m/>
    <n v="0"/>
    <m/>
    <m/>
    <m/>
    <m/>
    <n v="0"/>
    <n v="0"/>
    <n v="0"/>
    <n v="0"/>
    <n v="0"/>
  </r>
  <r>
    <x v="18"/>
    <s v="合計"/>
    <m/>
    <x v="0"/>
    <x v="0"/>
    <m/>
    <m/>
    <x v="0"/>
    <n v="0"/>
    <m/>
    <m/>
    <m/>
    <m/>
    <n v="0"/>
    <m/>
    <n v="0"/>
    <m/>
    <m/>
    <m/>
    <m/>
    <n v="0"/>
    <n v="0"/>
    <n v="0"/>
    <n v="0"/>
    <n v="0"/>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小計"/>
    <m/>
    <x v="0"/>
    <x v="0"/>
    <m/>
    <m/>
    <x v="0"/>
    <n v="0"/>
    <m/>
    <m/>
    <m/>
    <m/>
    <n v="0"/>
    <m/>
    <n v="0"/>
    <m/>
    <m/>
    <m/>
    <m/>
    <n v="0"/>
    <n v="0"/>
    <n v="0"/>
    <n v="0"/>
    <n v="0"/>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小計"/>
    <m/>
    <x v="0"/>
    <x v="0"/>
    <n v="0"/>
    <m/>
    <x v="0"/>
    <n v="0"/>
    <m/>
    <m/>
    <m/>
    <m/>
    <n v="0"/>
    <m/>
    <n v="0"/>
    <m/>
    <m/>
    <m/>
    <m/>
    <n v="0"/>
    <n v="0"/>
    <n v="0"/>
    <n v="0"/>
    <n v="0"/>
  </r>
  <r>
    <x v="19"/>
    <s v="合計"/>
    <m/>
    <x v="0"/>
    <x v="0"/>
    <m/>
    <m/>
    <x v="0"/>
    <n v="0"/>
    <m/>
    <m/>
    <m/>
    <m/>
    <n v="0"/>
    <m/>
    <n v="0"/>
    <m/>
    <m/>
    <m/>
    <m/>
    <n v="0"/>
    <n v="0"/>
    <n v="0"/>
    <n v="0"/>
    <n v="0"/>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小計"/>
    <m/>
    <x v="0"/>
    <x v="0"/>
    <m/>
    <m/>
    <x v="0"/>
    <n v="0"/>
    <m/>
    <m/>
    <m/>
    <m/>
    <n v="0"/>
    <m/>
    <n v="0"/>
    <m/>
    <m/>
    <m/>
    <m/>
    <n v="0"/>
    <n v="0"/>
    <n v="0"/>
    <n v="0"/>
    <n v="0"/>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小計"/>
    <m/>
    <x v="0"/>
    <x v="0"/>
    <n v="0"/>
    <m/>
    <x v="0"/>
    <n v="0"/>
    <m/>
    <m/>
    <m/>
    <m/>
    <n v="0"/>
    <m/>
    <n v="0"/>
    <m/>
    <m/>
    <m/>
    <m/>
    <n v="0"/>
    <n v="0"/>
    <n v="0"/>
    <n v="0"/>
    <n v="0"/>
  </r>
  <r>
    <x v="20"/>
    <s v="合計"/>
    <m/>
    <x v="0"/>
    <x v="0"/>
    <m/>
    <m/>
    <x v="0"/>
    <n v="0"/>
    <m/>
    <m/>
    <m/>
    <m/>
    <n v="0"/>
    <m/>
    <n v="0"/>
    <m/>
    <m/>
    <m/>
    <m/>
    <n v="0"/>
    <n v="0"/>
    <n v="0"/>
    <n v="0"/>
    <n v="0"/>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小計"/>
    <m/>
    <x v="0"/>
    <x v="0"/>
    <m/>
    <m/>
    <x v="0"/>
    <n v="0"/>
    <m/>
    <m/>
    <m/>
    <m/>
    <n v="0"/>
    <m/>
    <n v="0"/>
    <m/>
    <m/>
    <m/>
    <m/>
    <n v="0"/>
    <n v="0"/>
    <n v="0"/>
    <n v="0"/>
    <n v="0"/>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小計"/>
    <m/>
    <x v="0"/>
    <x v="0"/>
    <n v="0"/>
    <m/>
    <x v="0"/>
    <n v="0"/>
    <m/>
    <m/>
    <m/>
    <m/>
    <n v="0"/>
    <m/>
    <n v="0"/>
    <m/>
    <m/>
    <m/>
    <m/>
    <n v="0"/>
    <n v="0"/>
    <n v="0"/>
    <n v="0"/>
    <n v="0"/>
  </r>
  <r>
    <x v="21"/>
    <s v="合計"/>
    <m/>
    <x v="0"/>
    <x v="0"/>
    <m/>
    <m/>
    <x v="0"/>
    <n v="0"/>
    <m/>
    <m/>
    <m/>
    <m/>
    <n v="0"/>
    <m/>
    <n v="0"/>
    <m/>
    <m/>
    <m/>
    <m/>
    <n v="0"/>
    <n v="0"/>
    <n v="0"/>
    <n v="0"/>
    <n v="0"/>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小計"/>
    <m/>
    <x v="0"/>
    <x v="0"/>
    <m/>
    <m/>
    <x v="0"/>
    <n v="0"/>
    <m/>
    <m/>
    <m/>
    <m/>
    <n v="0"/>
    <m/>
    <n v="0"/>
    <m/>
    <m/>
    <m/>
    <m/>
    <n v="0"/>
    <n v="0"/>
    <n v="0"/>
    <n v="0"/>
    <n v="0"/>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小計"/>
    <m/>
    <x v="0"/>
    <x v="0"/>
    <n v="0"/>
    <m/>
    <x v="0"/>
    <n v="0"/>
    <m/>
    <m/>
    <m/>
    <m/>
    <n v="0"/>
    <m/>
    <n v="0"/>
    <m/>
    <m/>
    <m/>
    <m/>
    <n v="0"/>
    <n v="0"/>
    <n v="0"/>
    <n v="0"/>
    <n v="0"/>
  </r>
  <r>
    <x v="22"/>
    <s v="合計"/>
    <m/>
    <x v="0"/>
    <x v="0"/>
    <m/>
    <m/>
    <x v="0"/>
    <n v="0"/>
    <m/>
    <m/>
    <m/>
    <m/>
    <n v="0"/>
    <m/>
    <n v="0"/>
    <m/>
    <m/>
    <m/>
    <m/>
    <n v="0"/>
    <n v="0"/>
    <n v="0"/>
    <n v="0"/>
    <n v="0"/>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小計"/>
    <m/>
    <x v="0"/>
    <x v="0"/>
    <m/>
    <m/>
    <x v="0"/>
    <n v="0"/>
    <m/>
    <m/>
    <m/>
    <m/>
    <n v="0"/>
    <m/>
    <n v="0"/>
    <m/>
    <m/>
    <m/>
    <m/>
    <n v="0"/>
    <n v="0"/>
    <n v="0"/>
    <n v="0"/>
    <n v="0"/>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小計"/>
    <m/>
    <x v="0"/>
    <x v="0"/>
    <n v="0"/>
    <m/>
    <x v="0"/>
    <n v="0"/>
    <m/>
    <m/>
    <m/>
    <m/>
    <n v="0"/>
    <m/>
    <n v="0"/>
    <m/>
    <m/>
    <m/>
    <m/>
    <n v="0"/>
    <n v="0"/>
    <n v="0"/>
    <n v="0"/>
    <n v="0"/>
  </r>
  <r>
    <x v="23"/>
    <s v="合計"/>
    <m/>
    <x v="0"/>
    <x v="0"/>
    <m/>
    <m/>
    <x v="0"/>
    <n v="0"/>
    <m/>
    <m/>
    <m/>
    <m/>
    <n v="0"/>
    <m/>
    <n v="0"/>
    <m/>
    <m/>
    <m/>
    <m/>
    <n v="0"/>
    <n v="0"/>
    <n v="0"/>
    <n v="0"/>
    <n v="0"/>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小計"/>
    <m/>
    <x v="0"/>
    <x v="0"/>
    <m/>
    <m/>
    <x v="0"/>
    <n v="0"/>
    <m/>
    <m/>
    <m/>
    <m/>
    <n v="0"/>
    <m/>
    <n v="0"/>
    <m/>
    <m/>
    <m/>
    <m/>
    <n v="0"/>
    <n v="0"/>
    <n v="0"/>
    <n v="0"/>
    <n v="0"/>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小計"/>
    <m/>
    <x v="0"/>
    <x v="0"/>
    <n v="0"/>
    <m/>
    <x v="0"/>
    <n v="0"/>
    <m/>
    <m/>
    <m/>
    <m/>
    <n v="0"/>
    <m/>
    <n v="0"/>
    <m/>
    <m/>
    <m/>
    <m/>
    <n v="0"/>
    <n v="0"/>
    <n v="0"/>
    <n v="0"/>
    <n v="0"/>
  </r>
  <r>
    <x v="24"/>
    <s v="合計"/>
    <m/>
    <x v="0"/>
    <x v="0"/>
    <m/>
    <m/>
    <x v="0"/>
    <n v="0"/>
    <m/>
    <m/>
    <m/>
    <m/>
    <n v="0"/>
    <m/>
    <n v="0"/>
    <m/>
    <m/>
    <m/>
    <m/>
    <n v="0"/>
    <n v="0"/>
    <n v="0"/>
    <n v="0"/>
    <n v="0"/>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小計"/>
    <m/>
    <x v="0"/>
    <x v="0"/>
    <m/>
    <m/>
    <x v="0"/>
    <n v="0"/>
    <m/>
    <m/>
    <m/>
    <m/>
    <n v="0"/>
    <m/>
    <n v="0"/>
    <m/>
    <m/>
    <m/>
    <m/>
    <n v="0"/>
    <n v="0"/>
    <n v="0"/>
    <n v="0"/>
    <n v="0"/>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小計"/>
    <m/>
    <x v="0"/>
    <x v="0"/>
    <n v="0"/>
    <m/>
    <x v="0"/>
    <n v="0"/>
    <m/>
    <m/>
    <m/>
    <m/>
    <n v="0"/>
    <m/>
    <n v="0"/>
    <m/>
    <m/>
    <m/>
    <m/>
    <n v="0"/>
    <n v="0"/>
    <n v="0"/>
    <n v="0"/>
    <n v="0"/>
  </r>
  <r>
    <x v="25"/>
    <s v="合計"/>
    <m/>
    <x v="0"/>
    <x v="0"/>
    <m/>
    <m/>
    <x v="0"/>
    <n v="0"/>
    <m/>
    <m/>
    <m/>
    <m/>
    <n v="0"/>
    <m/>
    <n v="0"/>
    <m/>
    <m/>
    <m/>
    <m/>
    <n v="0"/>
    <n v="0"/>
    <n v="0"/>
    <n v="0"/>
    <n v="0"/>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小計"/>
    <m/>
    <x v="0"/>
    <x v="0"/>
    <m/>
    <m/>
    <x v="0"/>
    <n v="0"/>
    <m/>
    <m/>
    <m/>
    <m/>
    <n v="0"/>
    <m/>
    <n v="0"/>
    <m/>
    <m/>
    <m/>
    <m/>
    <n v="0"/>
    <n v="0"/>
    <n v="0"/>
    <n v="0"/>
    <n v="0"/>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小計"/>
    <m/>
    <x v="0"/>
    <x v="0"/>
    <n v="0"/>
    <m/>
    <x v="0"/>
    <n v="0"/>
    <m/>
    <m/>
    <m/>
    <m/>
    <n v="0"/>
    <m/>
    <n v="0"/>
    <m/>
    <m/>
    <m/>
    <m/>
    <n v="0"/>
    <n v="0"/>
    <n v="0"/>
    <n v="0"/>
    <n v="0"/>
  </r>
  <r>
    <x v="26"/>
    <s v="合計"/>
    <m/>
    <x v="0"/>
    <x v="0"/>
    <m/>
    <m/>
    <x v="0"/>
    <n v="0"/>
    <m/>
    <m/>
    <m/>
    <m/>
    <n v="0"/>
    <m/>
    <n v="0"/>
    <m/>
    <m/>
    <m/>
    <m/>
    <n v="0"/>
    <n v="0"/>
    <n v="0"/>
    <n v="0"/>
    <n v="0"/>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小計"/>
    <m/>
    <x v="0"/>
    <x v="0"/>
    <m/>
    <m/>
    <x v="0"/>
    <n v="0"/>
    <m/>
    <m/>
    <m/>
    <m/>
    <n v="0"/>
    <m/>
    <n v="0"/>
    <m/>
    <m/>
    <m/>
    <m/>
    <n v="0"/>
    <n v="0"/>
    <n v="0"/>
    <n v="0"/>
    <n v="0"/>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小計"/>
    <m/>
    <x v="0"/>
    <x v="0"/>
    <n v="0"/>
    <m/>
    <x v="0"/>
    <n v="0"/>
    <m/>
    <m/>
    <m/>
    <m/>
    <n v="0"/>
    <m/>
    <n v="0"/>
    <m/>
    <m/>
    <m/>
    <m/>
    <n v="0"/>
    <n v="0"/>
    <n v="0"/>
    <n v="0"/>
    <n v="0"/>
  </r>
  <r>
    <x v="27"/>
    <s v="合計"/>
    <m/>
    <x v="0"/>
    <x v="0"/>
    <m/>
    <m/>
    <x v="0"/>
    <n v="0"/>
    <m/>
    <m/>
    <m/>
    <m/>
    <n v="0"/>
    <m/>
    <n v="0"/>
    <m/>
    <m/>
    <m/>
    <m/>
    <n v="0"/>
    <n v="0"/>
    <n v="0"/>
    <n v="0"/>
    <n v="0"/>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小計"/>
    <m/>
    <x v="0"/>
    <x v="0"/>
    <m/>
    <m/>
    <x v="0"/>
    <n v="0"/>
    <m/>
    <m/>
    <m/>
    <m/>
    <n v="0"/>
    <m/>
    <n v="0"/>
    <m/>
    <m/>
    <m/>
    <m/>
    <n v="0"/>
    <n v="0"/>
    <n v="0"/>
    <n v="0"/>
    <n v="0"/>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小計"/>
    <m/>
    <x v="0"/>
    <x v="0"/>
    <n v="0"/>
    <m/>
    <x v="0"/>
    <n v="0"/>
    <m/>
    <m/>
    <m/>
    <m/>
    <n v="0"/>
    <m/>
    <n v="0"/>
    <m/>
    <m/>
    <m/>
    <m/>
    <n v="0"/>
    <n v="0"/>
    <n v="0"/>
    <n v="0"/>
    <n v="0"/>
  </r>
  <r>
    <x v="28"/>
    <s v="合計"/>
    <m/>
    <x v="0"/>
    <x v="0"/>
    <m/>
    <m/>
    <x v="0"/>
    <n v="0"/>
    <m/>
    <m/>
    <m/>
    <m/>
    <n v="0"/>
    <m/>
    <n v="0"/>
    <m/>
    <m/>
    <m/>
    <m/>
    <n v="0"/>
    <n v="0"/>
    <n v="0"/>
    <n v="0"/>
    <n v="0"/>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小計"/>
    <m/>
    <x v="0"/>
    <x v="0"/>
    <m/>
    <m/>
    <x v="0"/>
    <n v="0"/>
    <m/>
    <m/>
    <m/>
    <m/>
    <n v="0"/>
    <m/>
    <n v="0"/>
    <m/>
    <m/>
    <m/>
    <m/>
    <n v="0"/>
    <n v="0"/>
    <n v="0"/>
    <n v="0"/>
    <n v="0"/>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小計"/>
    <m/>
    <x v="0"/>
    <x v="0"/>
    <n v="0"/>
    <m/>
    <x v="0"/>
    <n v="0"/>
    <m/>
    <m/>
    <m/>
    <m/>
    <n v="0"/>
    <m/>
    <n v="0"/>
    <m/>
    <m/>
    <m/>
    <m/>
    <n v="0"/>
    <n v="0"/>
    <n v="0"/>
    <n v="0"/>
    <n v="0"/>
  </r>
  <r>
    <x v="29"/>
    <s v="合計"/>
    <m/>
    <x v="0"/>
    <x v="0"/>
    <m/>
    <m/>
    <x v="0"/>
    <n v="0"/>
    <m/>
    <m/>
    <m/>
    <m/>
    <n v="0"/>
    <m/>
    <n v="0"/>
    <m/>
    <m/>
    <m/>
    <m/>
    <n v="0"/>
    <n v="0"/>
    <n v="0"/>
    <n v="0"/>
    <n v="0"/>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小計"/>
    <m/>
    <x v="0"/>
    <x v="0"/>
    <m/>
    <m/>
    <x v="0"/>
    <n v="0"/>
    <m/>
    <m/>
    <m/>
    <m/>
    <n v="0"/>
    <m/>
    <n v="0"/>
    <m/>
    <m/>
    <m/>
    <m/>
    <n v="0"/>
    <n v="0"/>
    <n v="0"/>
    <n v="0"/>
    <n v="0"/>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小計"/>
    <m/>
    <x v="0"/>
    <x v="0"/>
    <n v="0"/>
    <m/>
    <x v="0"/>
    <n v="0"/>
    <m/>
    <m/>
    <m/>
    <m/>
    <n v="0"/>
    <m/>
    <n v="0"/>
    <m/>
    <m/>
    <m/>
    <m/>
    <n v="0"/>
    <n v="0"/>
    <n v="0"/>
    <n v="0"/>
    <n v="0"/>
  </r>
  <r>
    <x v="30"/>
    <s v="合計"/>
    <m/>
    <x v="0"/>
    <x v="0"/>
    <m/>
    <m/>
    <x v="0"/>
    <n v="0"/>
    <m/>
    <m/>
    <m/>
    <m/>
    <n v="0"/>
    <m/>
    <n v="0"/>
    <m/>
    <m/>
    <m/>
    <m/>
    <n v="0"/>
    <n v="0"/>
    <n v="0"/>
    <n v="0"/>
    <n v="0"/>
  </r>
  <r>
    <x v="31"/>
    <m/>
    <m/>
    <x v="0"/>
    <x v="0"/>
    <m/>
    <m/>
    <x v="0"/>
    <m/>
    <m/>
    <m/>
    <m/>
    <m/>
    <m/>
    <m/>
    <m/>
    <m/>
    <m/>
    <m/>
    <m/>
    <m/>
    <m/>
    <m/>
    <m/>
    <m/>
  </r>
</pivotCacheRecords>
</file>

<file path=xl/pivotCache/pivotCacheRecords2.xml><?xml version="1.0" encoding="utf-8"?>
<pivotCacheRecords xmlns="http://schemas.openxmlformats.org/spreadsheetml/2006/main" xmlns:r="http://schemas.openxmlformats.org/officeDocument/2006/relationships" count="1334">
  <r>
    <x v="0"/>
    <s v="F01"/>
    <s v="T04"/>
    <x v="0"/>
    <x v="0"/>
    <s v="75/72/2PDR"/>
    <s v="白桔方塊"/>
    <x v="0"/>
    <n v="150"/>
    <n v="238000"/>
    <n v="1200"/>
    <n v="72"/>
    <m/>
    <n v="12"/>
    <n v="0"/>
    <n v="0"/>
    <s v="NA"/>
    <s v="NA"/>
    <n v="1020"/>
    <n v="6.1714285714285708"/>
    <n v="188.84571428571425"/>
    <n v="0"/>
    <n v="0"/>
    <n v="0.75538285714285702"/>
    <n v="0"/>
  </r>
  <r>
    <x v="0"/>
    <s v="F01"/>
    <s v="A24"/>
    <x v="1"/>
    <x v="0"/>
    <s v="100/72PFR"/>
    <s v="黃黑直條"/>
    <x v="0"/>
    <n v="100"/>
    <n v="358000"/>
    <n v="1200"/>
    <n v="48"/>
    <m/>
    <n v="12"/>
    <n v="0"/>
    <n v="0"/>
    <s v="NA"/>
    <s v="NA"/>
    <n v="1020"/>
    <n v="4.1027932960893851"/>
    <n v="83.69698324022346"/>
    <n v="0"/>
    <n v="0"/>
    <n v="0.33478793296089382"/>
    <n v="0"/>
  </r>
  <r>
    <x v="0"/>
    <s v="F01"/>
    <m/>
    <x v="2"/>
    <x v="1"/>
    <m/>
    <m/>
    <x v="1"/>
    <m/>
    <m/>
    <m/>
    <m/>
    <m/>
    <m/>
    <m/>
    <m/>
    <m/>
    <m/>
    <n v="0"/>
    <n v="0"/>
    <n v="0"/>
    <n v="0"/>
    <s v=""/>
    <s v=""/>
    <s v=""/>
  </r>
  <r>
    <x v="0"/>
    <s v="F01"/>
    <m/>
    <x v="2"/>
    <x v="1"/>
    <m/>
    <m/>
    <x v="1"/>
    <m/>
    <m/>
    <m/>
    <m/>
    <m/>
    <m/>
    <m/>
    <m/>
    <m/>
    <m/>
    <n v="0"/>
    <n v="0"/>
    <n v="0"/>
    <n v="0"/>
    <s v=""/>
    <s v=""/>
    <s v=""/>
  </r>
  <r>
    <x v="0"/>
    <s v="F01"/>
    <m/>
    <x v="2"/>
    <x v="1"/>
    <m/>
    <m/>
    <x v="1"/>
    <m/>
    <m/>
    <m/>
    <m/>
    <m/>
    <m/>
    <m/>
    <m/>
    <m/>
    <m/>
    <n v="0"/>
    <n v="0"/>
    <n v="0"/>
    <n v="0"/>
    <s v=""/>
    <s v=""/>
    <s v=""/>
  </r>
  <r>
    <x v="0"/>
    <s v="F01"/>
    <m/>
    <x v="2"/>
    <x v="1"/>
    <m/>
    <m/>
    <x v="1"/>
    <m/>
    <m/>
    <m/>
    <m/>
    <m/>
    <m/>
    <m/>
    <m/>
    <m/>
    <m/>
    <n v="0"/>
    <n v="0"/>
    <n v="0"/>
    <n v="0"/>
    <s v=""/>
    <s v=""/>
    <s v=""/>
  </r>
  <r>
    <x v="0"/>
    <s v="F01"/>
    <m/>
    <x v="2"/>
    <x v="1"/>
    <m/>
    <m/>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
    <m/>
    <x v="2"/>
    <x v="1"/>
    <s v=""/>
    <s v=""/>
    <x v="1"/>
    <m/>
    <m/>
    <m/>
    <m/>
    <m/>
    <m/>
    <m/>
    <m/>
    <m/>
    <m/>
    <n v="0"/>
    <n v="0"/>
    <n v="0"/>
    <n v="0"/>
    <s v=""/>
    <s v=""/>
    <s v=""/>
  </r>
  <r>
    <x v="0"/>
    <s v="F01小計"/>
    <m/>
    <x v="2"/>
    <x v="1"/>
    <m/>
    <m/>
    <x v="1"/>
    <n v="2"/>
    <m/>
    <m/>
    <m/>
    <m/>
    <n v="24"/>
    <m/>
    <n v="0"/>
    <m/>
    <m/>
    <m/>
    <m/>
    <n v="272.54269752593768"/>
    <n v="0"/>
    <n v="0"/>
    <n v="1.090170790103751"/>
    <n v="0"/>
  </r>
  <r>
    <x v="0"/>
    <s v="F02"/>
    <m/>
    <x v="2"/>
    <x v="1"/>
    <m/>
    <m/>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
    <m/>
    <x v="2"/>
    <x v="1"/>
    <s v=""/>
    <s v=""/>
    <x v="1"/>
    <m/>
    <m/>
    <m/>
    <m/>
    <m/>
    <m/>
    <m/>
    <m/>
    <m/>
    <m/>
    <n v="0"/>
    <n v="0"/>
    <n v="0"/>
    <n v="0"/>
    <s v=""/>
    <s v=""/>
    <s v=""/>
  </r>
  <r>
    <x v="0"/>
    <s v="F02小計"/>
    <m/>
    <x v="2"/>
    <x v="1"/>
    <n v="0"/>
    <m/>
    <x v="1"/>
    <n v="0"/>
    <m/>
    <m/>
    <m/>
    <m/>
    <n v="0"/>
    <m/>
    <n v="0"/>
    <m/>
    <m/>
    <m/>
    <m/>
    <n v="0"/>
    <n v="0"/>
    <n v="0"/>
    <n v="0"/>
    <n v="0"/>
  </r>
  <r>
    <x v="0"/>
    <s v="合計"/>
    <m/>
    <x v="2"/>
    <x v="1"/>
    <m/>
    <m/>
    <x v="1"/>
    <n v="2"/>
    <m/>
    <m/>
    <m/>
    <m/>
    <n v="24"/>
    <m/>
    <n v="0"/>
    <m/>
    <m/>
    <m/>
    <m/>
    <n v="272.54269752593768"/>
    <n v="0"/>
    <n v="0"/>
    <n v="1.090170790103751"/>
    <n v="0"/>
  </r>
  <r>
    <x v="1"/>
    <s v="F01"/>
    <s v="T04"/>
    <x v="0"/>
    <x v="0"/>
    <s v="75/72/2PDR"/>
    <s v="白桔方塊"/>
    <x v="0"/>
    <n v="150"/>
    <n v="238000"/>
    <n v="1200"/>
    <n v="72"/>
    <n v="70"/>
    <n v="8"/>
    <n v="0"/>
    <n v="0"/>
    <s v="JERBY"/>
    <s v="NA"/>
    <n v="1020"/>
    <n v="6.1714285714285708"/>
    <n v="125.89714285714284"/>
    <n v="70"/>
    <n v="0.55600944081336245"/>
    <n v="0.50358857142857139"/>
    <n v="0"/>
  </r>
  <r>
    <x v="1"/>
    <s v="F01"/>
    <s v="A24"/>
    <x v="1"/>
    <x v="0"/>
    <s v="100/72PFR"/>
    <s v="黃黑直條"/>
    <x v="0"/>
    <n v="100"/>
    <n v="358000"/>
    <n v="1200"/>
    <n v="48"/>
    <n v="46"/>
    <n v="8"/>
    <n v="0"/>
    <n v="0"/>
    <s v="JERBY"/>
    <s v="NA"/>
    <n v="1020"/>
    <n v="4.1027932960893851"/>
    <n v="55.797988826815633"/>
    <n v="46"/>
    <n v="0.82440247340766382"/>
    <n v="0.22319195530726252"/>
    <n v="0"/>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m/>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
    <m/>
    <x v="2"/>
    <x v="1"/>
    <s v=""/>
    <s v=""/>
    <x v="1"/>
    <m/>
    <m/>
    <m/>
    <m/>
    <m/>
    <m/>
    <m/>
    <m/>
    <m/>
    <m/>
    <n v="0"/>
    <n v="0"/>
    <n v="0"/>
    <n v="0"/>
    <s v=""/>
    <s v=""/>
    <s v=""/>
  </r>
  <r>
    <x v="1"/>
    <s v="F01小計"/>
    <m/>
    <x v="2"/>
    <x v="1"/>
    <m/>
    <m/>
    <x v="1"/>
    <n v="2"/>
    <m/>
    <m/>
    <m/>
    <m/>
    <n v="16"/>
    <m/>
    <n v="0"/>
    <m/>
    <m/>
    <m/>
    <m/>
    <n v="181.69513168395846"/>
    <n v="116"/>
    <n v="0.63843207533909629"/>
    <n v="0.72678052673583393"/>
    <n v="0"/>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
    <m/>
    <x v="2"/>
    <x v="1"/>
    <s v=""/>
    <s v=""/>
    <x v="1"/>
    <m/>
    <m/>
    <m/>
    <m/>
    <m/>
    <m/>
    <m/>
    <m/>
    <m/>
    <m/>
    <n v="0"/>
    <n v="0"/>
    <n v="0"/>
    <n v="0"/>
    <s v=""/>
    <s v=""/>
    <s v=""/>
  </r>
  <r>
    <x v="1"/>
    <s v="F02小計"/>
    <m/>
    <x v="2"/>
    <x v="1"/>
    <n v="0"/>
    <m/>
    <x v="1"/>
    <n v="0"/>
    <m/>
    <m/>
    <m/>
    <m/>
    <n v="0"/>
    <m/>
    <n v="0"/>
    <m/>
    <m/>
    <m/>
    <m/>
    <n v="0"/>
    <n v="0"/>
    <n v="0"/>
    <n v="0"/>
    <n v="0"/>
  </r>
  <r>
    <x v="1"/>
    <s v="合計"/>
    <m/>
    <x v="2"/>
    <x v="1"/>
    <m/>
    <m/>
    <x v="1"/>
    <n v="2"/>
    <m/>
    <m/>
    <m/>
    <m/>
    <n v="16"/>
    <m/>
    <n v="0"/>
    <m/>
    <m/>
    <m/>
    <m/>
    <n v="181.69513168395846"/>
    <n v="116"/>
    <n v="0.63843207533909629"/>
    <n v="0.72678052673583393"/>
    <n v="0"/>
  </r>
  <r>
    <x v="2"/>
    <s v="F01"/>
    <s v="T04"/>
    <x v="0"/>
    <x v="0"/>
    <s v="75/72/2PDR"/>
    <s v="白桔方塊"/>
    <x v="0"/>
    <n v="150"/>
    <n v="238000"/>
    <n v="1200"/>
    <n v="48"/>
    <n v="46"/>
    <n v="8"/>
    <n v="0"/>
    <n v="8"/>
    <s v="JERBY"/>
    <s v="ABE"/>
    <n v="1020"/>
    <n v="6.1714285714285708"/>
    <n v="167.86285714285711"/>
    <n v="46"/>
    <n v="0.27403322440087152"/>
    <n v="0.33572571428571424"/>
    <n v="0.33572571428571424"/>
  </r>
  <r>
    <x v="2"/>
    <s v="F01"/>
    <s v="A24"/>
    <x v="1"/>
    <x v="0"/>
    <s v="100/72PFR"/>
    <s v="黃黑直條"/>
    <x v="0"/>
    <n v="100"/>
    <n v="358000"/>
    <n v="1200"/>
    <n v="48"/>
    <n v="46"/>
    <n v="8"/>
    <n v="0"/>
    <n v="8"/>
    <s v="JERBY"/>
    <s v="ABE"/>
    <n v="1020"/>
    <n v="4.1027932960893851"/>
    <n v="111.59597765363127"/>
    <n v="46"/>
    <n v="0.41220123670383191"/>
    <n v="0.22319195530726252"/>
    <n v="0.22319195530726252"/>
  </r>
  <r>
    <x v="2"/>
    <s v="F01"/>
    <s v="T04L"/>
    <x v="3"/>
    <x v="1"/>
    <s v="75/72/2PFBR"/>
    <s v="紫色"/>
    <x v="0"/>
    <n v="100"/>
    <n v="244000"/>
    <n v="1200"/>
    <n v="24"/>
    <n v="24"/>
    <n v="8"/>
    <n v="24"/>
    <n v="8"/>
    <s v="JERBY"/>
    <s v="ABE"/>
    <n v="1020"/>
    <n v="6.0196721311475407"/>
    <n v="81.867540983606546"/>
    <n v="48"/>
    <n v="0.58631295655517113"/>
    <n v="0.16373508196721309"/>
    <n v="0.16373508196721309"/>
  </r>
  <r>
    <x v="2"/>
    <s v="F01"/>
    <s v="T04"/>
    <x v="0"/>
    <x v="0"/>
    <s v="75/72/2PDR"/>
    <s v="白桔方塊"/>
    <x v="0"/>
    <n v="150"/>
    <n v="238000"/>
    <n v="1200"/>
    <n v="48"/>
    <n v="46"/>
    <n v="8"/>
    <m/>
    <m/>
    <s v="JHO"/>
    <m/>
    <n v="1020"/>
    <n v="6.1714285714285708"/>
    <n v="83.931428571428555"/>
    <n v="46"/>
    <n v="0.54806644880174304"/>
    <n v="0.33572571428571424"/>
    <n v="0"/>
  </r>
  <r>
    <x v="2"/>
    <s v="F01"/>
    <s v="A24"/>
    <x v="1"/>
    <x v="0"/>
    <s v="100/72PFR"/>
    <s v="黃黑直條"/>
    <x v="0"/>
    <n v="100"/>
    <n v="358000"/>
    <n v="1200"/>
    <n v="48"/>
    <n v="46"/>
    <n v="8"/>
    <m/>
    <m/>
    <s v="JHO"/>
    <m/>
    <n v="1020"/>
    <n v="4.1027932960893851"/>
    <n v="55.797988826815633"/>
    <n v="46"/>
    <n v="0.82440247340766382"/>
    <n v="0.22319195530726252"/>
    <n v="0"/>
  </r>
  <r>
    <x v="2"/>
    <s v="F01"/>
    <s v="T04L"/>
    <x v="3"/>
    <x v="1"/>
    <s v="75/72/2PFBR"/>
    <s v="紫色"/>
    <x v="0"/>
    <n v="100"/>
    <n v="244000"/>
    <n v="1200"/>
    <n v="24"/>
    <n v="24"/>
    <n v="8"/>
    <m/>
    <m/>
    <s v="JHO"/>
    <m/>
    <n v="1020"/>
    <n v="6.0196721311475407"/>
    <n v="40.933770491803273"/>
    <n v="24"/>
    <n v="0.58631295655517113"/>
    <n v="0.16373508196721309"/>
    <n v="0"/>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
    <m/>
    <x v="2"/>
    <x v="1"/>
    <s v=""/>
    <s v=""/>
    <x v="1"/>
    <m/>
    <m/>
    <m/>
    <m/>
    <m/>
    <m/>
    <m/>
    <m/>
    <m/>
    <m/>
    <n v="0"/>
    <n v="0"/>
    <n v="0"/>
    <n v="0"/>
    <s v=""/>
    <s v=""/>
    <s v=""/>
  </r>
  <r>
    <x v="2"/>
    <s v="F01小計"/>
    <m/>
    <x v="2"/>
    <x v="1"/>
    <m/>
    <m/>
    <x v="1"/>
    <n v="6"/>
    <m/>
    <m/>
    <m/>
    <m/>
    <n v="48"/>
    <m/>
    <n v="24"/>
    <m/>
    <m/>
    <m/>
    <m/>
    <n v="541.98956367014239"/>
    <n v="256"/>
    <n v="0.47233381813935243"/>
    <n v="1.4453055031203799"/>
    <n v="0.72265275156018982"/>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
    <m/>
    <x v="2"/>
    <x v="1"/>
    <s v=""/>
    <s v=""/>
    <x v="1"/>
    <m/>
    <m/>
    <m/>
    <m/>
    <m/>
    <m/>
    <m/>
    <m/>
    <m/>
    <m/>
    <n v="0"/>
    <n v="0"/>
    <n v="0"/>
    <n v="0"/>
    <s v=""/>
    <s v=""/>
    <s v=""/>
  </r>
  <r>
    <x v="2"/>
    <s v="F02小計"/>
    <m/>
    <x v="2"/>
    <x v="1"/>
    <n v="0"/>
    <m/>
    <x v="1"/>
    <n v="0"/>
    <m/>
    <m/>
    <m/>
    <m/>
    <n v="0"/>
    <m/>
    <n v="0"/>
    <m/>
    <m/>
    <m/>
    <m/>
    <n v="0"/>
    <n v="0"/>
    <n v="0"/>
    <n v="0"/>
    <n v="0"/>
  </r>
  <r>
    <x v="2"/>
    <s v="合計"/>
    <m/>
    <x v="2"/>
    <x v="1"/>
    <m/>
    <m/>
    <x v="1"/>
    <n v="6"/>
    <m/>
    <m/>
    <m/>
    <m/>
    <n v="48"/>
    <m/>
    <n v="24"/>
    <m/>
    <m/>
    <m/>
    <m/>
    <n v="541.98956367014239"/>
    <n v="256"/>
    <n v="0.47233381813935243"/>
    <n v="1.4453055031203799"/>
    <n v="0.72265275156018982"/>
  </r>
  <r>
    <x v="3"/>
    <s v="F01"/>
    <s v="T04"/>
    <x v="0"/>
    <x v="0"/>
    <s v="75/72/2PDR"/>
    <s v="白桔方塊"/>
    <x v="0"/>
    <n v="150"/>
    <n v="238000"/>
    <n v="1200"/>
    <n v="48"/>
    <n v="12"/>
    <n v="8"/>
    <m/>
    <m/>
    <s v="JERBY"/>
    <m/>
    <n v="1020"/>
    <n v="6.1714285714285708"/>
    <n v="83.931428571428555"/>
    <n v="12"/>
    <n v="0.14297385620915035"/>
    <n v="0.33572571428571424"/>
    <n v="0"/>
  </r>
  <r>
    <x v="3"/>
    <s v="F01"/>
    <s v="A22"/>
    <x v="1"/>
    <x v="0"/>
    <s v="100/72PFR"/>
    <s v="黃黑直條"/>
    <x v="0"/>
    <n v="100"/>
    <n v="358000"/>
    <n v="1200"/>
    <n v="48"/>
    <n v="12"/>
    <n v="8"/>
    <m/>
    <m/>
    <s v="JERBY"/>
    <m/>
    <n v="1020"/>
    <n v="4.1027932960893851"/>
    <n v="55.797988826815633"/>
    <n v="12"/>
    <n v="0.21506151480199925"/>
    <n v="0.22319195530726252"/>
    <n v="0"/>
  </r>
  <r>
    <x v="3"/>
    <s v="F01"/>
    <s v="T04L"/>
    <x v="3"/>
    <x v="1"/>
    <s v="75/72/2PFBR"/>
    <s v="紫色"/>
    <x v="0"/>
    <n v="100"/>
    <n v="244000"/>
    <n v="1200"/>
    <n v="24"/>
    <n v="12"/>
    <n v="8"/>
    <m/>
    <m/>
    <s v="JERBY"/>
    <m/>
    <n v="1020"/>
    <n v="6.0196721311475407"/>
    <n v="40.933770491803273"/>
    <n v="12"/>
    <n v="0.29315647827758556"/>
    <n v="0.16373508196721309"/>
    <n v="0"/>
  </r>
  <r>
    <x v="3"/>
    <s v="F01"/>
    <s v="T04"/>
    <x v="0"/>
    <x v="0"/>
    <s v="75/72/2PDR"/>
    <s v="白桔方塊"/>
    <x v="0"/>
    <n v="150"/>
    <n v="238000"/>
    <n v="1200"/>
    <n v="12"/>
    <n v="12"/>
    <n v="8"/>
    <m/>
    <m/>
    <s v="JHO"/>
    <m/>
    <n v="1020"/>
    <n v="6.1714285714285708"/>
    <n v="20.982857142857139"/>
    <n v="12"/>
    <n v="0.57189542483660138"/>
    <n v="8.393142857142856E-2"/>
    <n v="0"/>
  </r>
  <r>
    <x v="3"/>
    <s v="F01"/>
    <s v="T04L"/>
    <x v="3"/>
    <x v="1"/>
    <s v="75/72/2PFBR"/>
    <s v="紫色"/>
    <x v="0"/>
    <n v="100"/>
    <n v="244000"/>
    <n v="1200"/>
    <n v="12"/>
    <n v="6"/>
    <n v="8"/>
    <n v="6"/>
    <n v="4"/>
    <s v="JHO"/>
    <s v="ABE"/>
    <n v="1020"/>
    <n v="6.0196721311475407"/>
    <n v="30.700327868852458"/>
    <n v="12"/>
    <n v="0.39087530437011409"/>
    <n v="8.186754098360656E-2"/>
    <n v="4.093377049180328E-2"/>
  </r>
  <r>
    <x v="3"/>
    <s v="F01"/>
    <s v="T04L"/>
    <x v="3"/>
    <x v="1"/>
    <s v="75/72/2PFBR"/>
    <s v="紫色"/>
    <x v="0"/>
    <n v="100"/>
    <n v="244000"/>
    <n v="1200"/>
    <n v="12"/>
    <n v="12"/>
    <n v="4"/>
    <m/>
    <m/>
    <s v="JHO"/>
    <m/>
    <n v="1020"/>
    <n v="6.0196721311475407"/>
    <n v="10.233442622950818"/>
    <n v="12"/>
    <n v="1.1726259131103423"/>
    <n v="4.0933770491803273E-2"/>
    <n v="0"/>
  </r>
  <r>
    <x v="3"/>
    <s v="F01"/>
    <s v="T04"/>
    <x v="0"/>
    <x v="0"/>
    <s v="75/72/2PDR"/>
    <s v="白桔方塊"/>
    <x v="0"/>
    <n v="150"/>
    <n v="238000"/>
    <n v="1200"/>
    <n v="12"/>
    <n v="0"/>
    <n v="4"/>
    <m/>
    <m/>
    <s v="JHO"/>
    <m/>
    <n v="1020"/>
    <n v="6.1714285714285708"/>
    <n v="10.491428571428569"/>
    <n v="0"/>
    <n v="0"/>
    <n v="4.196571428571428E-2"/>
    <n v="0"/>
  </r>
  <r>
    <x v="3"/>
    <s v="F01"/>
    <s v="T04"/>
    <x v="0"/>
    <x v="0"/>
    <s v="75/72/2PDR"/>
    <s v="白桔方塊"/>
    <x v="0"/>
    <n v="150"/>
    <n v="238000"/>
    <n v="1200"/>
    <n v="36"/>
    <n v="34"/>
    <n v="4"/>
    <m/>
    <m/>
    <s v="JHO"/>
    <m/>
    <n v="1020"/>
    <n v="6.1714285714285708"/>
    <n v="31.47428571428571"/>
    <n v="34"/>
    <n v="1.080246913580247"/>
    <n v="0.12589714285714285"/>
    <n v="0"/>
  </r>
  <r>
    <x v="3"/>
    <s v="F01"/>
    <s v="A22"/>
    <x v="1"/>
    <x v="0"/>
    <s v="100/72PFR"/>
    <s v="黃黑直條"/>
    <x v="0"/>
    <n v="100"/>
    <n v="358000"/>
    <n v="1200"/>
    <n v="36"/>
    <n v="0"/>
    <n v="4"/>
    <m/>
    <m/>
    <s v="JHO"/>
    <m/>
    <n v="1020"/>
    <n v="4.1027932960893851"/>
    <n v="20.924245810055865"/>
    <n v="0"/>
    <n v="0"/>
    <n v="8.3696983240223455E-2"/>
    <n v="0"/>
  </r>
  <r>
    <x v="3"/>
    <s v="F01"/>
    <s v="A22"/>
    <x v="1"/>
    <x v="0"/>
    <s v="100/72PFR"/>
    <s v="黃黑直條"/>
    <x v="0"/>
    <n v="100"/>
    <n v="358000"/>
    <n v="1200"/>
    <n v="48"/>
    <n v="44"/>
    <n v="8"/>
    <m/>
    <m/>
    <s v="JHO"/>
    <m/>
    <n v="1020"/>
    <n v="4.1027932960893851"/>
    <n v="55.797988826815633"/>
    <n v="44"/>
    <n v="0.78855888760733062"/>
    <n v="0.22319195530726252"/>
    <n v="0"/>
  </r>
  <r>
    <x v="3"/>
    <s v="F01"/>
    <s v="T04"/>
    <x v="0"/>
    <x v="0"/>
    <s v="75/72/2PDR"/>
    <s v="白桔方塊"/>
    <x v="0"/>
    <n v="150"/>
    <n v="238000"/>
    <n v="1200"/>
    <n v="24"/>
    <m/>
    <m/>
    <n v="14"/>
    <n v="8"/>
    <m/>
    <s v="ABE"/>
    <n v="1020"/>
    <n v="6.1714285714285708"/>
    <n v="41.965714285714277"/>
    <n v="14"/>
    <n v="0.33360566448801748"/>
    <n v="0"/>
    <n v="0.16786285714285712"/>
  </r>
  <r>
    <x v="3"/>
    <s v="F01"/>
    <s v="A15"/>
    <x v="4"/>
    <x v="0"/>
    <s v="100/72PFR"/>
    <s v="白綠十字"/>
    <x v="0"/>
    <n v="100"/>
    <n v="358000"/>
    <n v="1200"/>
    <n v="12"/>
    <m/>
    <m/>
    <n v="0"/>
    <n v="4"/>
    <m/>
    <s v="ABE"/>
    <n v="1020"/>
    <n v="4.1027932960893851"/>
    <n v="6.9747486033519541"/>
    <n v="0"/>
    <n v="0"/>
    <n v="0"/>
    <n v="2.7898994413407815E-2"/>
  </r>
  <r>
    <x v="3"/>
    <s v="F01"/>
    <s v="A22"/>
    <x v="1"/>
    <x v="0"/>
    <s v="100/72PFR"/>
    <s v="黃黑直條"/>
    <x v="0"/>
    <n v="100"/>
    <n v="358000"/>
    <n v="1200"/>
    <n v="84"/>
    <m/>
    <m/>
    <n v="69"/>
    <n v="8"/>
    <m/>
    <s v="ABE"/>
    <n v="1020"/>
    <n v="4.1027932960893851"/>
    <n v="97.64648044692737"/>
    <n v="69"/>
    <n v="0.70663069149228319"/>
    <n v="0"/>
    <n v="0.39058592178770946"/>
  </r>
  <r>
    <x v="3"/>
    <s v="F01"/>
    <m/>
    <x v="2"/>
    <x v="1"/>
    <s v=""/>
    <s v=""/>
    <x v="1"/>
    <m/>
    <m/>
    <m/>
    <m/>
    <m/>
    <m/>
    <m/>
    <m/>
    <m/>
    <m/>
    <n v="0"/>
    <n v="0"/>
    <n v="0"/>
    <n v="0"/>
    <s v=""/>
    <s v=""/>
    <s v=""/>
  </r>
  <r>
    <x v="3"/>
    <s v="F01"/>
    <m/>
    <x v="2"/>
    <x v="1"/>
    <s v=""/>
    <s v=""/>
    <x v="1"/>
    <m/>
    <m/>
    <m/>
    <m/>
    <m/>
    <m/>
    <m/>
    <m/>
    <m/>
    <m/>
    <n v="0"/>
    <n v="0"/>
    <n v="0"/>
    <n v="0"/>
    <s v=""/>
    <s v=""/>
    <s v=""/>
  </r>
  <r>
    <x v="3"/>
    <s v="F01"/>
    <m/>
    <x v="2"/>
    <x v="1"/>
    <s v=""/>
    <s v=""/>
    <x v="1"/>
    <m/>
    <m/>
    <m/>
    <m/>
    <m/>
    <m/>
    <m/>
    <m/>
    <m/>
    <m/>
    <n v="0"/>
    <n v="0"/>
    <n v="0"/>
    <n v="0"/>
    <s v=""/>
    <s v=""/>
    <s v=""/>
  </r>
  <r>
    <x v="3"/>
    <s v="F01"/>
    <m/>
    <x v="2"/>
    <x v="1"/>
    <s v=""/>
    <s v=""/>
    <x v="1"/>
    <m/>
    <m/>
    <m/>
    <m/>
    <m/>
    <m/>
    <m/>
    <m/>
    <m/>
    <m/>
    <n v="0"/>
    <n v="0"/>
    <n v="0"/>
    <n v="0"/>
    <s v=""/>
    <s v=""/>
    <s v=""/>
  </r>
  <r>
    <x v="3"/>
    <s v="F01"/>
    <m/>
    <x v="2"/>
    <x v="1"/>
    <s v=""/>
    <s v=""/>
    <x v="1"/>
    <m/>
    <m/>
    <m/>
    <m/>
    <m/>
    <m/>
    <m/>
    <m/>
    <m/>
    <m/>
    <n v="0"/>
    <n v="0"/>
    <n v="0"/>
    <n v="0"/>
    <s v=""/>
    <s v=""/>
    <s v=""/>
  </r>
  <r>
    <x v="3"/>
    <s v="F01"/>
    <m/>
    <x v="2"/>
    <x v="1"/>
    <s v=""/>
    <s v=""/>
    <x v="1"/>
    <m/>
    <m/>
    <m/>
    <m/>
    <m/>
    <m/>
    <m/>
    <m/>
    <m/>
    <m/>
    <n v="0"/>
    <n v="0"/>
    <n v="0"/>
    <n v="0"/>
    <s v=""/>
    <s v=""/>
    <s v=""/>
  </r>
  <r>
    <x v="3"/>
    <s v="F01"/>
    <m/>
    <x v="2"/>
    <x v="1"/>
    <s v=""/>
    <s v=""/>
    <x v="1"/>
    <m/>
    <m/>
    <m/>
    <m/>
    <m/>
    <m/>
    <m/>
    <m/>
    <m/>
    <m/>
    <n v="0"/>
    <n v="0"/>
    <n v="0"/>
    <n v="0"/>
    <s v=""/>
    <s v=""/>
    <s v=""/>
  </r>
  <r>
    <x v="3"/>
    <s v="F01小計"/>
    <m/>
    <x v="2"/>
    <x v="1"/>
    <m/>
    <m/>
    <x v="1"/>
    <n v="13"/>
    <m/>
    <m/>
    <m/>
    <m/>
    <n v="64"/>
    <m/>
    <n v="24"/>
    <m/>
    <m/>
    <m/>
    <m/>
    <n v="507.85470778328727"/>
    <n v="233"/>
    <n v="0.4587926358249419"/>
    <n v="1.4041372872973714"/>
    <n v="0.62728154383577772"/>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
    <m/>
    <x v="2"/>
    <x v="1"/>
    <s v=""/>
    <s v=""/>
    <x v="1"/>
    <m/>
    <m/>
    <m/>
    <m/>
    <m/>
    <m/>
    <m/>
    <m/>
    <m/>
    <m/>
    <n v="0"/>
    <n v="0"/>
    <n v="0"/>
    <n v="0"/>
    <s v=""/>
    <s v=""/>
    <s v=""/>
  </r>
  <r>
    <x v="3"/>
    <s v="F02小計"/>
    <m/>
    <x v="2"/>
    <x v="1"/>
    <n v="0"/>
    <m/>
    <x v="1"/>
    <n v="0"/>
    <m/>
    <m/>
    <m/>
    <m/>
    <n v="0"/>
    <m/>
    <n v="0"/>
    <m/>
    <m/>
    <m/>
    <m/>
    <n v="0"/>
    <n v="0"/>
    <n v="0"/>
    <n v="0"/>
    <n v="0"/>
  </r>
  <r>
    <x v="3"/>
    <s v="合計"/>
    <m/>
    <x v="2"/>
    <x v="1"/>
    <m/>
    <m/>
    <x v="1"/>
    <n v="13"/>
    <m/>
    <m/>
    <m/>
    <m/>
    <n v="64"/>
    <m/>
    <n v="24"/>
    <m/>
    <m/>
    <m/>
    <m/>
    <n v="507.85470778328727"/>
    <n v="233"/>
    <n v="0.4587926358249419"/>
    <n v="1.4041372872973714"/>
    <n v="0.62728154383577772"/>
  </r>
  <r>
    <x v="4"/>
    <s v="F01"/>
    <s v="T04"/>
    <x v="0"/>
    <x v="0"/>
    <s v="75/72/2PDR"/>
    <s v="白桔方塊"/>
    <x v="0"/>
    <n v="150"/>
    <n v="238000"/>
    <n v="1200"/>
    <n v="24"/>
    <n v="24"/>
    <n v="8"/>
    <m/>
    <m/>
    <s v="JERBY"/>
    <s v="N/A"/>
    <n v="1020"/>
    <n v="6.1714285714285708"/>
    <n v="41.965714285714277"/>
    <n v="24"/>
    <n v="0.57189542483660138"/>
    <n v="0.16786285714285712"/>
    <n v="0"/>
  </r>
  <r>
    <x v="4"/>
    <s v="F01"/>
    <s v="A15"/>
    <x v="4"/>
    <x v="0"/>
    <s v="100/72PFR"/>
    <s v="白綠十字"/>
    <x v="0"/>
    <n v="100"/>
    <n v="358000"/>
    <n v="1200"/>
    <n v="12"/>
    <n v="0"/>
    <n v="8"/>
    <m/>
    <m/>
    <s v="JERBY"/>
    <s v="N/A"/>
    <n v="1020"/>
    <n v="4.1027932960893851"/>
    <n v="13.949497206703908"/>
    <n v="0"/>
    <n v="0"/>
    <n v="5.579798882681563E-2"/>
    <n v="0"/>
  </r>
  <r>
    <x v="4"/>
    <s v="F01"/>
    <s v="A22"/>
    <x v="1"/>
    <x v="0"/>
    <s v="100/72PFR"/>
    <s v="黃黑直條"/>
    <x v="0"/>
    <n v="100"/>
    <n v="358000"/>
    <n v="1200"/>
    <n v="84"/>
    <n v="36"/>
    <n v="8"/>
    <m/>
    <m/>
    <s v="JERBY"/>
    <s v="N/A"/>
    <n v="1020"/>
    <n v="4.1027932960893851"/>
    <n v="97.64648044692737"/>
    <n v="36"/>
    <n v="0.36867688251771297"/>
    <n v="0.39058592178770946"/>
    <n v="0"/>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
    <m/>
    <x v="2"/>
    <x v="1"/>
    <s v=""/>
    <s v=""/>
    <x v="1"/>
    <m/>
    <m/>
    <m/>
    <m/>
    <m/>
    <m/>
    <m/>
    <m/>
    <m/>
    <m/>
    <n v="0"/>
    <n v="0"/>
    <n v="0"/>
    <n v="0"/>
    <s v=""/>
    <s v=""/>
    <s v=""/>
  </r>
  <r>
    <x v="4"/>
    <s v="F01小計"/>
    <m/>
    <x v="2"/>
    <x v="1"/>
    <m/>
    <m/>
    <x v="1"/>
    <n v="3"/>
    <m/>
    <m/>
    <m/>
    <m/>
    <n v="24"/>
    <m/>
    <n v="0"/>
    <m/>
    <m/>
    <m/>
    <m/>
    <n v="153.56169193934556"/>
    <n v="60"/>
    <n v="0.39072244673951007"/>
    <n v="0.61424676775738218"/>
    <n v="0"/>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
    <m/>
    <x v="2"/>
    <x v="1"/>
    <s v=""/>
    <s v=""/>
    <x v="1"/>
    <m/>
    <m/>
    <m/>
    <m/>
    <m/>
    <m/>
    <m/>
    <m/>
    <m/>
    <m/>
    <n v="0"/>
    <n v="0"/>
    <n v="0"/>
    <n v="0"/>
    <s v=""/>
    <s v=""/>
    <s v=""/>
  </r>
  <r>
    <x v="4"/>
    <s v="F02小計"/>
    <m/>
    <x v="2"/>
    <x v="1"/>
    <n v="0"/>
    <m/>
    <x v="1"/>
    <n v="0"/>
    <m/>
    <m/>
    <m/>
    <m/>
    <n v="0"/>
    <m/>
    <n v="0"/>
    <m/>
    <m/>
    <m/>
    <m/>
    <n v="0"/>
    <n v="0"/>
    <n v="0"/>
    <n v="0"/>
    <n v="0"/>
  </r>
  <r>
    <x v="4"/>
    <s v="合計"/>
    <m/>
    <x v="2"/>
    <x v="1"/>
    <m/>
    <m/>
    <x v="1"/>
    <n v="3"/>
    <m/>
    <m/>
    <m/>
    <m/>
    <n v="24"/>
    <m/>
    <n v="0"/>
    <m/>
    <m/>
    <m/>
    <m/>
    <n v="153.56169193934556"/>
    <n v="60"/>
    <n v="0.39072244673951007"/>
    <n v="0.61424676775738218"/>
    <n v="0"/>
  </r>
  <r>
    <x v="5"/>
    <s v="F01"/>
    <s v="A15"/>
    <x v="4"/>
    <x v="0"/>
    <s v="100/72PFR"/>
    <s v="白綠十字"/>
    <x v="0"/>
    <n v="100"/>
    <n v="358000"/>
    <n v="1200"/>
    <n v="36"/>
    <n v="36"/>
    <n v="8"/>
    <m/>
    <m/>
    <s v="JERBY"/>
    <s v="N/A"/>
    <n v="1020"/>
    <n v="4.1027932960893851"/>
    <n v="41.84849162011173"/>
    <n v="36"/>
    <n v="0.86024605920799702"/>
    <n v="0.16739396648044691"/>
    <n v="0"/>
  </r>
  <r>
    <x v="5"/>
    <s v="F01"/>
    <s v="A22"/>
    <x v="1"/>
    <x v="0"/>
    <s v="100/72PFR"/>
    <s v="黃黑直條"/>
    <x v="0"/>
    <n v="100"/>
    <n v="358000"/>
    <n v="1200"/>
    <n v="84"/>
    <n v="0"/>
    <n v="8"/>
    <m/>
    <m/>
    <s v="JERBY"/>
    <s v="N/A"/>
    <n v="1020"/>
    <n v="4.1027932960893851"/>
    <n v="97.64648044692737"/>
    <n v="0"/>
    <n v="0"/>
    <n v="0.39058592178770946"/>
    <n v="0"/>
  </r>
  <r>
    <x v="5"/>
    <s v="F01"/>
    <m/>
    <x v="2"/>
    <x v="1"/>
    <m/>
    <m/>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
    <m/>
    <x v="2"/>
    <x v="1"/>
    <s v=""/>
    <s v=""/>
    <x v="1"/>
    <m/>
    <m/>
    <m/>
    <m/>
    <m/>
    <m/>
    <m/>
    <m/>
    <m/>
    <m/>
    <n v="0"/>
    <n v="0"/>
    <n v="0"/>
    <n v="0"/>
    <s v=""/>
    <s v=""/>
    <s v=""/>
  </r>
  <r>
    <x v="5"/>
    <s v="F01小計"/>
    <m/>
    <x v="2"/>
    <x v="1"/>
    <m/>
    <m/>
    <x v="1"/>
    <n v="2"/>
    <m/>
    <m/>
    <m/>
    <m/>
    <n v="16"/>
    <m/>
    <n v="0"/>
    <m/>
    <m/>
    <m/>
    <m/>
    <n v="139.4949720670391"/>
    <n v="36"/>
    <n v="0.25807381776239907"/>
    <n v="0.55797988826815637"/>
    <n v="0"/>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
    <m/>
    <x v="2"/>
    <x v="1"/>
    <s v=""/>
    <s v=""/>
    <x v="1"/>
    <m/>
    <m/>
    <m/>
    <m/>
    <m/>
    <m/>
    <m/>
    <m/>
    <m/>
    <m/>
    <n v="0"/>
    <n v="0"/>
    <n v="0"/>
    <n v="0"/>
    <s v=""/>
    <s v=""/>
    <s v=""/>
  </r>
  <r>
    <x v="5"/>
    <s v="F02小計"/>
    <m/>
    <x v="2"/>
    <x v="1"/>
    <n v="0"/>
    <m/>
    <x v="1"/>
    <n v="0"/>
    <m/>
    <m/>
    <m/>
    <m/>
    <n v="0"/>
    <m/>
    <n v="0"/>
    <m/>
    <m/>
    <m/>
    <m/>
    <n v="0"/>
    <n v="0"/>
    <n v="0"/>
    <n v="0"/>
    <n v="0"/>
  </r>
  <r>
    <x v="5"/>
    <s v="合計"/>
    <m/>
    <x v="2"/>
    <x v="1"/>
    <m/>
    <m/>
    <x v="1"/>
    <n v="2"/>
    <m/>
    <m/>
    <m/>
    <m/>
    <n v="16"/>
    <m/>
    <n v="0"/>
    <m/>
    <m/>
    <m/>
    <m/>
    <n v="139.4949720670391"/>
    <n v="36"/>
    <n v="0.25807381776239907"/>
    <n v="0.55797988826815637"/>
    <n v="0"/>
  </r>
  <r>
    <x v="6"/>
    <s v="F01"/>
    <s v="A15"/>
    <x v="4"/>
    <x v="0"/>
    <s v="100/72PFR"/>
    <s v="白綠十字"/>
    <x v="0"/>
    <n v="100"/>
    <n v="358000"/>
    <n v="1200"/>
    <n v="36"/>
    <n v="36"/>
    <n v="8"/>
    <m/>
    <m/>
    <s v="JERBY"/>
    <s v="N/A"/>
    <n v="1020"/>
    <n v="4.1027932960893851"/>
    <n v="41.84849162011173"/>
    <n v="36"/>
    <n v="0.86024605920799702"/>
    <n v="0.16739396648044691"/>
    <n v="0"/>
  </r>
  <r>
    <x v="6"/>
    <s v="F01"/>
    <s v="A22"/>
    <x v="1"/>
    <x v="0"/>
    <s v="100/72PFR"/>
    <s v="黃黑直條"/>
    <x v="0"/>
    <n v="100"/>
    <n v="358000"/>
    <n v="1200"/>
    <n v="84"/>
    <n v="0"/>
    <n v="8"/>
    <m/>
    <m/>
    <s v="JERBY"/>
    <s v="N/A"/>
    <n v="1020"/>
    <n v="4.1027932960893851"/>
    <n v="97.64648044692737"/>
    <n v="0"/>
    <n v="0"/>
    <n v="0.39058592178770946"/>
    <n v="0"/>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
    <m/>
    <x v="2"/>
    <x v="1"/>
    <s v=""/>
    <s v=""/>
    <x v="1"/>
    <m/>
    <m/>
    <m/>
    <m/>
    <m/>
    <m/>
    <m/>
    <m/>
    <m/>
    <m/>
    <n v="0"/>
    <n v="0"/>
    <n v="0"/>
    <n v="0"/>
    <s v=""/>
    <s v=""/>
    <s v=""/>
  </r>
  <r>
    <x v="6"/>
    <s v="F01小計"/>
    <m/>
    <x v="2"/>
    <x v="1"/>
    <m/>
    <m/>
    <x v="1"/>
    <n v="2"/>
    <m/>
    <m/>
    <m/>
    <m/>
    <n v="16"/>
    <m/>
    <n v="0"/>
    <m/>
    <m/>
    <m/>
    <m/>
    <n v="139.4949720670391"/>
    <n v="36"/>
    <n v="0.25807381776239907"/>
    <n v="0.55797988826815637"/>
    <n v="0"/>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
    <m/>
    <x v="2"/>
    <x v="1"/>
    <s v=""/>
    <s v=""/>
    <x v="1"/>
    <m/>
    <m/>
    <m/>
    <m/>
    <m/>
    <m/>
    <m/>
    <m/>
    <m/>
    <m/>
    <n v="0"/>
    <n v="0"/>
    <n v="0"/>
    <n v="0"/>
    <s v=""/>
    <s v=""/>
    <s v=""/>
  </r>
  <r>
    <x v="6"/>
    <s v="F02小計"/>
    <m/>
    <x v="2"/>
    <x v="1"/>
    <n v="0"/>
    <m/>
    <x v="1"/>
    <n v="0"/>
    <m/>
    <m/>
    <m/>
    <m/>
    <n v="0"/>
    <m/>
    <n v="0"/>
    <m/>
    <m/>
    <m/>
    <m/>
    <n v="0"/>
    <n v="0"/>
    <n v="0"/>
    <n v="0"/>
    <n v="0"/>
  </r>
  <r>
    <x v="6"/>
    <s v="合計"/>
    <m/>
    <x v="2"/>
    <x v="1"/>
    <m/>
    <m/>
    <x v="1"/>
    <n v="2"/>
    <m/>
    <m/>
    <m/>
    <m/>
    <n v="16"/>
    <m/>
    <n v="0"/>
    <m/>
    <m/>
    <m/>
    <m/>
    <n v="139.4949720670391"/>
    <n v="36"/>
    <n v="0.25807381776239907"/>
    <n v="0.55797988826815637"/>
    <n v="0"/>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
    <m/>
    <x v="2"/>
    <x v="1"/>
    <s v=""/>
    <s v=""/>
    <x v="1"/>
    <m/>
    <m/>
    <m/>
    <m/>
    <m/>
    <m/>
    <m/>
    <m/>
    <m/>
    <m/>
    <n v="0"/>
    <n v="0"/>
    <n v="0"/>
    <n v="0"/>
    <s v=""/>
    <s v=""/>
    <s v=""/>
  </r>
  <r>
    <x v="7"/>
    <s v="F01小計"/>
    <m/>
    <x v="2"/>
    <x v="1"/>
    <m/>
    <m/>
    <x v="1"/>
    <n v="0"/>
    <m/>
    <m/>
    <m/>
    <m/>
    <n v="0"/>
    <m/>
    <n v="0"/>
    <m/>
    <m/>
    <m/>
    <m/>
    <n v="0"/>
    <n v="0"/>
    <n v="0"/>
    <n v="0"/>
    <n v="0"/>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
    <m/>
    <x v="2"/>
    <x v="1"/>
    <s v=""/>
    <s v=""/>
    <x v="1"/>
    <m/>
    <m/>
    <m/>
    <m/>
    <m/>
    <m/>
    <m/>
    <m/>
    <m/>
    <m/>
    <n v="0"/>
    <n v="0"/>
    <n v="0"/>
    <n v="0"/>
    <s v=""/>
    <s v=""/>
    <s v=""/>
  </r>
  <r>
    <x v="7"/>
    <s v="F02小計"/>
    <m/>
    <x v="2"/>
    <x v="1"/>
    <n v="0"/>
    <m/>
    <x v="1"/>
    <n v="0"/>
    <m/>
    <m/>
    <m/>
    <m/>
    <n v="0"/>
    <m/>
    <n v="0"/>
    <m/>
    <m/>
    <m/>
    <m/>
    <n v="0"/>
    <n v="0"/>
    <n v="0"/>
    <n v="0"/>
    <n v="0"/>
  </r>
  <r>
    <x v="7"/>
    <s v="合計"/>
    <m/>
    <x v="2"/>
    <x v="1"/>
    <m/>
    <m/>
    <x v="1"/>
    <n v="0"/>
    <m/>
    <m/>
    <m/>
    <m/>
    <n v="0"/>
    <m/>
    <n v="0"/>
    <m/>
    <m/>
    <m/>
    <m/>
    <n v="0"/>
    <n v="0"/>
    <n v="0"/>
    <n v="0"/>
    <n v="0"/>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
    <m/>
    <x v="2"/>
    <x v="1"/>
    <s v=""/>
    <s v=""/>
    <x v="1"/>
    <m/>
    <m/>
    <m/>
    <m/>
    <m/>
    <m/>
    <m/>
    <m/>
    <m/>
    <m/>
    <n v="0"/>
    <n v="0"/>
    <n v="0"/>
    <n v="0"/>
    <s v=""/>
    <s v=""/>
    <s v=""/>
  </r>
  <r>
    <x v="8"/>
    <s v="F01小計"/>
    <m/>
    <x v="2"/>
    <x v="1"/>
    <m/>
    <m/>
    <x v="1"/>
    <n v="0"/>
    <m/>
    <m/>
    <m/>
    <m/>
    <n v="0"/>
    <m/>
    <n v="0"/>
    <m/>
    <m/>
    <m/>
    <m/>
    <n v="0"/>
    <n v="0"/>
    <n v="0"/>
    <n v="0"/>
    <n v="0"/>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
    <m/>
    <x v="2"/>
    <x v="1"/>
    <s v=""/>
    <s v=""/>
    <x v="1"/>
    <m/>
    <m/>
    <m/>
    <m/>
    <m/>
    <m/>
    <m/>
    <m/>
    <m/>
    <m/>
    <n v="0"/>
    <n v="0"/>
    <n v="0"/>
    <n v="0"/>
    <s v=""/>
    <s v=""/>
    <s v=""/>
  </r>
  <r>
    <x v="8"/>
    <s v="F02小計"/>
    <m/>
    <x v="2"/>
    <x v="1"/>
    <n v="0"/>
    <m/>
    <x v="1"/>
    <n v="0"/>
    <m/>
    <m/>
    <m/>
    <m/>
    <n v="0"/>
    <m/>
    <n v="0"/>
    <m/>
    <m/>
    <m/>
    <m/>
    <n v="0"/>
    <n v="0"/>
    <n v="0"/>
    <n v="0"/>
    <n v="0"/>
  </r>
  <r>
    <x v="8"/>
    <s v="合計"/>
    <m/>
    <x v="2"/>
    <x v="1"/>
    <m/>
    <m/>
    <x v="1"/>
    <n v="0"/>
    <m/>
    <m/>
    <m/>
    <m/>
    <n v="0"/>
    <m/>
    <n v="0"/>
    <m/>
    <m/>
    <m/>
    <m/>
    <n v="0"/>
    <n v="0"/>
    <n v="0"/>
    <n v="0"/>
    <n v="0"/>
  </r>
  <r>
    <x v="9"/>
    <s v="F01"/>
    <s v="A15"/>
    <x v="4"/>
    <x v="0"/>
    <s v="100/72PFR"/>
    <s v="白綠十字"/>
    <x v="0"/>
    <n v="100"/>
    <n v="358000"/>
    <n v="1200"/>
    <n v="36"/>
    <n v="36"/>
    <n v="8"/>
    <n v="30"/>
    <n v="8"/>
    <s v="JERBY"/>
    <s v="ABE"/>
    <n v="1020"/>
    <n v="4.1027932960893851"/>
    <n v="83.69698324022346"/>
    <n v="66"/>
    <n v="0.78855888760733051"/>
    <n v="0.16739396648044691"/>
    <n v="0.16739396648044691"/>
  </r>
  <r>
    <x v="9"/>
    <s v="F01"/>
    <s v="A22"/>
    <x v="1"/>
    <x v="0"/>
    <s v="100/72PFR"/>
    <s v="黃黑直條"/>
    <x v="0"/>
    <n v="100"/>
    <n v="358000"/>
    <n v="1200"/>
    <n v="84"/>
    <n v="0"/>
    <n v="8"/>
    <n v="22"/>
    <n v="8"/>
    <s v="JERBY"/>
    <s v="ABE"/>
    <n v="1020"/>
    <n v="4.1027932960893851"/>
    <n v="195.29296089385474"/>
    <n v="22"/>
    <n v="0.11265126965819008"/>
    <n v="0.39058592178770946"/>
    <n v="0.39058592178770946"/>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
    <m/>
    <x v="2"/>
    <x v="1"/>
    <s v=""/>
    <s v=""/>
    <x v="1"/>
    <m/>
    <m/>
    <m/>
    <m/>
    <m/>
    <m/>
    <m/>
    <m/>
    <m/>
    <m/>
    <n v="0"/>
    <n v="0"/>
    <n v="0"/>
    <n v="0"/>
    <s v=""/>
    <s v=""/>
    <s v=""/>
  </r>
  <r>
    <x v="9"/>
    <s v="F01小計"/>
    <m/>
    <x v="2"/>
    <x v="1"/>
    <m/>
    <m/>
    <x v="1"/>
    <n v="2"/>
    <m/>
    <m/>
    <m/>
    <m/>
    <n v="16"/>
    <m/>
    <n v="16"/>
    <m/>
    <m/>
    <m/>
    <m/>
    <n v="278.9899441340782"/>
    <n v="88"/>
    <n v="0.31542355504293224"/>
    <n v="0.55797988826815637"/>
    <n v="0.55797988826815637"/>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
    <m/>
    <x v="2"/>
    <x v="1"/>
    <s v=""/>
    <s v=""/>
    <x v="1"/>
    <m/>
    <m/>
    <m/>
    <m/>
    <m/>
    <m/>
    <m/>
    <m/>
    <m/>
    <m/>
    <n v="0"/>
    <n v="0"/>
    <n v="0"/>
    <n v="0"/>
    <s v=""/>
    <s v=""/>
    <s v=""/>
  </r>
  <r>
    <x v="9"/>
    <s v="F02小計"/>
    <m/>
    <x v="2"/>
    <x v="1"/>
    <n v="0"/>
    <m/>
    <x v="1"/>
    <n v="0"/>
    <m/>
    <m/>
    <m/>
    <m/>
    <n v="0"/>
    <m/>
    <n v="0"/>
    <m/>
    <m/>
    <m/>
    <m/>
    <n v="0"/>
    <n v="0"/>
    <n v="0"/>
    <n v="0"/>
    <n v="0"/>
  </r>
  <r>
    <x v="9"/>
    <s v="合計"/>
    <m/>
    <x v="2"/>
    <x v="1"/>
    <m/>
    <m/>
    <x v="1"/>
    <n v="2"/>
    <m/>
    <m/>
    <m/>
    <m/>
    <n v="16"/>
    <m/>
    <n v="16"/>
    <m/>
    <m/>
    <m/>
    <m/>
    <n v="278.9899441340782"/>
    <n v="88"/>
    <n v="0.31542355504293224"/>
    <n v="0.55797988826815637"/>
    <n v="0.55797988826815637"/>
  </r>
  <r>
    <x v="10"/>
    <s v="F01"/>
    <s v="A15"/>
    <x v="4"/>
    <x v="0"/>
    <s v="100/72PFR"/>
    <s v="白綠十字"/>
    <x v="0"/>
    <n v="100"/>
    <n v="358000"/>
    <n v="1200"/>
    <n v="36"/>
    <m/>
    <m/>
    <m/>
    <m/>
    <m/>
    <m/>
    <n v="1020"/>
    <n v="4.1027932960893851"/>
    <n v="0"/>
    <n v="0"/>
    <s v=""/>
    <s v=""/>
    <s v=""/>
  </r>
  <r>
    <x v="10"/>
    <s v="F01"/>
    <s v="A22"/>
    <x v="1"/>
    <x v="0"/>
    <s v="100/72PFR"/>
    <s v="黃黑直條"/>
    <x v="0"/>
    <n v="100"/>
    <n v="358000"/>
    <n v="1200"/>
    <n v="84"/>
    <m/>
    <m/>
    <m/>
    <m/>
    <m/>
    <m/>
    <n v="1020"/>
    <n v="4.1027932960893851"/>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
    <m/>
    <x v="2"/>
    <x v="1"/>
    <s v=""/>
    <s v=""/>
    <x v="1"/>
    <m/>
    <m/>
    <m/>
    <m/>
    <m/>
    <m/>
    <m/>
    <m/>
    <m/>
    <m/>
    <n v="0"/>
    <n v="0"/>
    <n v="0"/>
    <n v="0"/>
    <s v=""/>
    <s v=""/>
    <s v=""/>
  </r>
  <r>
    <x v="10"/>
    <s v="F01小計"/>
    <m/>
    <x v="2"/>
    <x v="1"/>
    <m/>
    <m/>
    <x v="1"/>
    <n v="2"/>
    <m/>
    <m/>
    <m/>
    <m/>
    <n v="0"/>
    <m/>
    <n v="0"/>
    <m/>
    <m/>
    <m/>
    <m/>
    <n v="0"/>
    <n v="0"/>
    <n v="0"/>
    <n v="0"/>
    <n v="0"/>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
    <m/>
    <x v="2"/>
    <x v="1"/>
    <s v=""/>
    <s v=""/>
    <x v="1"/>
    <m/>
    <m/>
    <m/>
    <m/>
    <m/>
    <m/>
    <m/>
    <m/>
    <m/>
    <m/>
    <n v="0"/>
    <n v="0"/>
    <n v="0"/>
    <n v="0"/>
    <s v=""/>
    <s v=""/>
    <s v=""/>
  </r>
  <r>
    <x v="10"/>
    <s v="F02小計"/>
    <m/>
    <x v="2"/>
    <x v="1"/>
    <n v="0"/>
    <m/>
    <x v="1"/>
    <n v="0"/>
    <m/>
    <m/>
    <m/>
    <m/>
    <n v="0"/>
    <m/>
    <n v="0"/>
    <m/>
    <m/>
    <m/>
    <m/>
    <n v="0"/>
    <n v="0"/>
    <n v="0"/>
    <n v="0"/>
    <n v="0"/>
  </r>
  <r>
    <x v="10"/>
    <s v="合計"/>
    <m/>
    <x v="2"/>
    <x v="1"/>
    <m/>
    <m/>
    <x v="1"/>
    <n v="2"/>
    <m/>
    <m/>
    <m/>
    <m/>
    <n v="0"/>
    <m/>
    <n v="0"/>
    <m/>
    <m/>
    <m/>
    <m/>
    <n v="0"/>
    <n v="0"/>
    <n v="0"/>
    <n v="0"/>
    <n v="0"/>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
    <m/>
    <x v="2"/>
    <x v="1"/>
    <s v=""/>
    <s v=""/>
    <x v="1"/>
    <m/>
    <m/>
    <m/>
    <m/>
    <m/>
    <m/>
    <m/>
    <m/>
    <m/>
    <m/>
    <n v="0"/>
    <n v="0"/>
    <n v="0"/>
    <n v="0"/>
    <s v=""/>
    <s v=""/>
    <s v=""/>
  </r>
  <r>
    <x v="11"/>
    <s v="F01小計"/>
    <m/>
    <x v="2"/>
    <x v="1"/>
    <m/>
    <m/>
    <x v="1"/>
    <n v="0"/>
    <m/>
    <m/>
    <m/>
    <m/>
    <n v="0"/>
    <m/>
    <n v="0"/>
    <m/>
    <m/>
    <m/>
    <m/>
    <n v="0"/>
    <n v="0"/>
    <n v="0"/>
    <n v="0"/>
    <n v="0"/>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
    <m/>
    <x v="2"/>
    <x v="1"/>
    <s v=""/>
    <s v=""/>
    <x v="1"/>
    <m/>
    <m/>
    <m/>
    <m/>
    <m/>
    <m/>
    <m/>
    <m/>
    <m/>
    <m/>
    <n v="0"/>
    <n v="0"/>
    <n v="0"/>
    <n v="0"/>
    <s v=""/>
    <s v=""/>
    <s v=""/>
  </r>
  <r>
    <x v="11"/>
    <s v="F02小計"/>
    <m/>
    <x v="2"/>
    <x v="1"/>
    <n v="0"/>
    <m/>
    <x v="1"/>
    <n v="0"/>
    <m/>
    <m/>
    <m/>
    <m/>
    <n v="0"/>
    <m/>
    <n v="0"/>
    <m/>
    <m/>
    <m/>
    <m/>
    <n v="0"/>
    <n v="0"/>
    <n v="0"/>
    <n v="0"/>
    <n v="0"/>
  </r>
  <r>
    <x v="11"/>
    <s v="合計"/>
    <m/>
    <x v="2"/>
    <x v="1"/>
    <m/>
    <m/>
    <x v="1"/>
    <n v="0"/>
    <m/>
    <m/>
    <m/>
    <m/>
    <n v="0"/>
    <m/>
    <n v="0"/>
    <m/>
    <m/>
    <m/>
    <m/>
    <n v="0"/>
    <n v="0"/>
    <n v="0"/>
    <n v="0"/>
    <n v="0"/>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
    <m/>
    <x v="2"/>
    <x v="1"/>
    <s v=""/>
    <s v=""/>
    <x v="1"/>
    <m/>
    <m/>
    <m/>
    <m/>
    <m/>
    <m/>
    <m/>
    <m/>
    <m/>
    <m/>
    <n v="0"/>
    <n v="0"/>
    <n v="0"/>
    <n v="0"/>
    <s v=""/>
    <s v=""/>
    <s v=""/>
  </r>
  <r>
    <x v="12"/>
    <s v="F01小計"/>
    <m/>
    <x v="2"/>
    <x v="1"/>
    <m/>
    <m/>
    <x v="1"/>
    <n v="0"/>
    <m/>
    <m/>
    <m/>
    <m/>
    <n v="0"/>
    <m/>
    <n v="0"/>
    <m/>
    <m/>
    <m/>
    <m/>
    <n v="0"/>
    <n v="0"/>
    <n v="0"/>
    <n v="0"/>
    <n v="0"/>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
    <m/>
    <x v="2"/>
    <x v="1"/>
    <s v=""/>
    <s v=""/>
    <x v="1"/>
    <m/>
    <m/>
    <m/>
    <m/>
    <m/>
    <m/>
    <m/>
    <m/>
    <m/>
    <m/>
    <n v="0"/>
    <n v="0"/>
    <n v="0"/>
    <n v="0"/>
    <s v=""/>
    <s v=""/>
    <s v=""/>
  </r>
  <r>
    <x v="12"/>
    <s v="F02小計"/>
    <m/>
    <x v="2"/>
    <x v="1"/>
    <n v="0"/>
    <m/>
    <x v="1"/>
    <n v="0"/>
    <m/>
    <m/>
    <m/>
    <m/>
    <n v="0"/>
    <m/>
    <n v="0"/>
    <m/>
    <m/>
    <m/>
    <m/>
    <n v="0"/>
    <n v="0"/>
    <n v="0"/>
    <n v="0"/>
    <n v="0"/>
  </r>
  <r>
    <x v="12"/>
    <s v="合計"/>
    <m/>
    <x v="2"/>
    <x v="1"/>
    <m/>
    <m/>
    <x v="1"/>
    <n v="0"/>
    <m/>
    <m/>
    <m/>
    <m/>
    <n v="0"/>
    <m/>
    <n v="0"/>
    <m/>
    <m/>
    <m/>
    <m/>
    <n v="0"/>
    <n v="0"/>
    <n v="0"/>
    <n v="0"/>
    <n v="0"/>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
    <m/>
    <x v="2"/>
    <x v="1"/>
    <s v=""/>
    <s v=""/>
    <x v="1"/>
    <m/>
    <m/>
    <m/>
    <m/>
    <m/>
    <m/>
    <m/>
    <m/>
    <m/>
    <m/>
    <n v="0"/>
    <n v="0"/>
    <n v="0"/>
    <n v="0"/>
    <s v=""/>
    <s v=""/>
    <s v=""/>
  </r>
  <r>
    <x v="13"/>
    <s v="F01小計"/>
    <m/>
    <x v="2"/>
    <x v="1"/>
    <m/>
    <m/>
    <x v="1"/>
    <n v="0"/>
    <m/>
    <m/>
    <m/>
    <m/>
    <n v="0"/>
    <m/>
    <n v="0"/>
    <m/>
    <m/>
    <m/>
    <m/>
    <n v="0"/>
    <n v="0"/>
    <n v="0"/>
    <n v="0"/>
    <n v="0"/>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
    <m/>
    <x v="2"/>
    <x v="1"/>
    <s v=""/>
    <s v=""/>
    <x v="1"/>
    <m/>
    <m/>
    <m/>
    <m/>
    <m/>
    <m/>
    <m/>
    <m/>
    <m/>
    <m/>
    <n v="0"/>
    <n v="0"/>
    <n v="0"/>
    <n v="0"/>
    <s v=""/>
    <s v=""/>
    <s v=""/>
  </r>
  <r>
    <x v="13"/>
    <s v="F02小計"/>
    <m/>
    <x v="2"/>
    <x v="1"/>
    <n v="0"/>
    <m/>
    <x v="1"/>
    <n v="0"/>
    <m/>
    <m/>
    <m/>
    <m/>
    <n v="0"/>
    <m/>
    <n v="0"/>
    <m/>
    <m/>
    <m/>
    <m/>
    <n v="0"/>
    <n v="0"/>
    <n v="0"/>
    <n v="0"/>
    <n v="0"/>
  </r>
  <r>
    <x v="13"/>
    <s v="合計"/>
    <m/>
    <x v="2"/>
    <x v="1"/>
    <m/>
    <m/>
    <x v="1"/>
    <n v="0"/>
    <m/>
    <m/>
    <m/>
    <m/>
    <n v="0"/>
    <m/>
    <n v="0"/>
    <m/>
    <m/>
    <m/>
    <m/>
    <n v="0"/>
    <n v="0"/>
    <n v="0"/>
    <n v="0"/>
    <n v="0"/>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
    <m/>
    <x v="2"/>
    <x v="1"/>
    <s v=""/>
    <s v=""/>
    <x v="1"/>
    <m/>
    <m/>
    <m/>
    <m/>
    <m/>
    <m/>
    <m/>
    <m/>
    <m/>
    <m/>
    <n v="0"/>
    <n v="0"/>
    <n v="0"/>
    <n v="0"/>
    <s v=""/>
    <s v=""/>
    <s v=""/>
  </r>
  <r>
    <x v="14"/>
    <s v="F01小計"/>
    <m/>
    <x v="2"/>
    <x v="1"/>
    <m/>
    <m/>
    <x v="1"/>
    <n v="0"/>
    <m/>
    <m/>
    <m/>
    <m/>
    <n v="0"/>
    <m/>
    <n v="0"/>
    <m/>
    <m/>
    <m/>
    <m/>
    <n v="0"/>
    <n v="0"/>
    <n v="0"/>
    <n v="0"/>
    <n v="0"/>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
    <m/>
    <x v="2"/>
    <x v="1"/>
    <s v=""/>
    <s v=""/>
    <x v="1"/>
    <m/>
    <m/>
    <m/>
    <m/>
    <m/>
    <m/>
    <m/>
    <m/>
    <m/>
    <m/>
    <n v="0"/>
    <n v="0"/>
    <n v="0"/>
    <n v="0"/>
    <s v=""/>
    <s v=""/>
    <s v=""/>
  </r>
  <r>
    <x v="14"/>
    <s v="F02小計"/>
    <m/>
    <x v="2"/>
    <x v="1"/>
    <n v="0"/>
    <m/>
    <x v="1"/>
    <n v="0"/>
    <m/>
    <m/>
    <m/>
    <m/>
    <n v="0"/>
    <m/>
    <n v="0"/>
    <m/>
    <m/>
    <m/>
    <m/>
    <n v="0"/>
    <n v="0"/>
    <n v="0"/>
    <n v="0"/>
    <n v="0"/>
  </r>
  <r>
    <x v="14"/>
    <s v="合計"/>
    <m/>
    <x v="2"/>
    <x v="1"/>
    <m/>
    <m/>
    <x v="1"/>
    <n v="0"/>
    <m/>
    <m/>
    <m/>
    <m/>
    <n v="0"/>
    <m/>
    <n v="0"/>
    <m/>
    <m/>
    <m/>
    <m/>
    <n v="0"/>
    <n v="0"/>
    <n v="0"/>
    <n v="0"/>
    <n v="0"/>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
    <m/>
    <x v="2"/>
    <x v="1"/>
    <s v=""/>
    <s v=""/>
    <x v="1"/>
    <m/>
    <m/>
    <m/>
    <m/>
    <m/>
    <m/>
    <m/>
    <m/>
    <m/>
    <m/>
    <n v="0"/>
    <n v="0"/>
    <n v="0"/>
    <n v="0"/>
    <s v=""/>
    <s v=""/>
    <s v=""/>
  </r>
  <r>
    <x v="15"/>
    <s v="F01小計"/>
    <m/>
    <x v="2"/>
    <x v="1"/>
    <m/>
    <m/>
    <x v="1"/>
    <n v="0"/>
    <m/>
    <m/>
    <m/>
    <m/>
    <n v="0"/>
    <m/>
    <n v="0"/>
    <m/>
    <m/>
    <m/>
    <m/>
    <n v="0"/>
    <n v="0"/>
    <n v="0"/>
    <n v="0"/>
    <n v="0"/>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
    <m/>
    <x v="2"/>
    <x v="1"/>
    <s v=""/>
    <s v=""/>
    <x v="1"/>
    <m/>
    <m/>
    <m/>
    <m/>
    <m/>
    <m/>
    <m/>
    <m/>
    <m/>
    <m/>
    <n v="0"/>
    <n v="0"/>
    <n v="0"/>
    <n v="0"/>
    <s v=""/>
    <s v=""/>
    <s v=""/>
  </r>
  <r>
    <x v="15"/>
    <s v="F02小計"/>
    <m/>
    <x v="2"/>
    <x v="1"/>
    <n v="0"/>
    <m/>
    <x v="1"/>
    <n v="0"/>
    <m/>
    <m/>
    <m/>
    <m/>
    <n v="0"/>
    <m/>
    <n v="0"/>
    <m/>
    <m/>
    <m/>
    <m/>
    <n v="0"/>
    <n v="0"/>
    <n v="0"/>
    <n v="0"/>
    <n v="0"/>
  </r>
  <r>
    <x v="15"/>
    <s v="合計"/>
    <m/>
    <x v="2"/>
    <x v="1"/>
    <m/>
    <m/>
    <x v="1"/>
    <n v="0"/>
    <m/>
    <m/>
    <m/>
    <m/>
    <n v="0"/>
    <m/>
    <n v="0"/>
    <m/>
    <m/>
    <m/>
    <m/>
    <n v="0"/>
    <n v="0"/>
    <n v="0"/>
    <n v="0"/>
    <n v="0"/>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
    <m/>
    <x v="2"/>
    <x v="1"/>
    <s v=""/>
    <s v=""/>
    <x v="1"/>
    <m/>
    <m/>
    <m/>
    <m/>
    <m/>
    <m/>
    <m/>
    <m/>
    <m/>
    <m/>
    <n v="0"/>
    <n v="0"/>
    <n v="0"/>
    <n v="0"/>
    <s v=""/>
    <s v=""/>
    <s v=""/>
  </r>
  <r>
    <x v="16"/>
    <s v="F01小計"/>
    <m/>
    <x v="2"/>
    <x v="1"/>
    <m/>
    <m/>
    <x v="1"/>
    <n v="0"/>
    <m/>
    <m/>
    <m/>
    <m/>
    <n v="0"/>
    <m/>
    <n v="0"/>
    <m/>
    <m/>
    <m/>
    <m/>
    <n v="0"/>
    <n v="0"/>
    <n v="0"/>
    <n v="0"/>
    <n v="0"/>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
    <m/>
    <x v="2"/>
    <x v="1"/>
    <s v=""/>
    <s v=""/>
    <x v="1"/>
    <m/>
    <m/>
    <m/>
    <m/>
    <m/>
    <m/>
    <m/>
    <m/>
    <m/>
    <m/>
    <n v="0"/>
    <n v="0"/>
    <n v="0"/>
    <n v="0"/>
    <s v=""/>
    <s v=""/>
    <s v=""/>
  </r>
  <r>
    <x v="16"/>
    <s v="F02小計"/>
    <m/>
    <x v="2"/>
    <x v="1"/>
    <n v="0"/>
    <m/>
    <x v="1"/>
    <n v="0"/>
    <m/>
    <m/>
    <m/>
    <m/>
    <n v="0"/>
    <m/>
    <n v="0"/>
    <m/>
    <m/>
    <m/>
    <m/>
    <n v="0"/>
    <n v="0"/>
    <n v="0"/>
    <n v="0"/>
    <n v="0"/>
  </r>
  <r>
    <x v="16"/>
    <s v="合計"/>
    <m/>
    <x v="2"/>
    <x v="1"/>
    <m/>
    <m/>
    <x v="1"/>
    <n v="0"/>
    <m/>
    <m/>
    <m/>
    <m/>
    <n v="0"/>
    <m/>
    <n v="0"/>
    <m/>
    <m/>
    <m/>
    <m/>
    <n v="0"/>
    <n v="0"/>
    <n v="0"/>
    <n v="0"/>
    <n v="0"/>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
    <m/>
    <x v="2"/>
    <x v="1"/>
    <s v=""/>
    <s v=""/>
    <x v="1"/>
    <m/>
    <m/>
    <m/>
    <m/>
    <m/>
    <m/>
    <m/>
    <m/>
    <m/>
    <m/>
    <n v="0"/>
    <n v="0"/>
    <n v="0"/>
    <n v="0"/>
    <s v=""/>
    <s v=""/>
    <s v=""/>
  </r>
  <r>
    <x v="17"/>
    <s v="F01小計"/>
    <m/>
    <x v="2"/>
    <x v="1"/>
    <m/>
    <m/>
    <x v="1"/>
    <n v="0"/>
    <m/>
    <m/>
    <m/>
    <m/>
    <n v="0"/>
    <m/>
    <n v="0"/>
    <m/>
    <m/>
    <m/>
    <m/>
    <n v="0"/>
    <n v="0"/>
    <n v="0"/>
    <n v="0"/>
    <n v="0"/>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
    <m/>
    <x v="2"/>
    <x v="1"/>
    <s v=""/>
    <s v=""/>
    <x v="1"/>
    <m/>
    <m/>
    <m/>
    <m/>
    <m/>
    <m/>
    <m/>
    <m/>
    <m/>
    <m/>
    <n v="0"/>
    <n v="0"/>
    <n v="0"/>
    <n v="0"/>
    <s v=""/>
    <s v=""/>
    <s v=""/>
  </r>
  <r>
    <x v="17"/>
    <s v="F02小計"/>
    <m/>
    <x v="2"/>
    <x v="1"/>
    <n v="0"/>
    <m/>
    <x v="1"/>
    <n v="0"/>
    <m/>
    <m/>
    <m/>
    <m/>
    <n v="0"/>
    <m/>
    <n v="0"/>
    <m/>
    <m/>
    <m/>
    <m/>
    <n v="0"/>
    <n v="0"/>
    <n v="0"/>
    <n v="0"/>
    <n v="0"/>
  </r>
  <r>
    <x v="17"/>
    <s v="合計"/>
    <m/>
    <x v="2"/>
    <x v="1"/>
    <m/>
    <m/>
    <x v="1"/>
    <n v="0"/>
    <m/>
    <m/>
    <m/>
    <m/>
    <n v="0"/>
    <m/>
    <n v="0"/>
    <m/>
    <m/>
    <m/>
    <m/>
    <n v="0"/>
    <n v="0"/>
    <n v="0"/>
    <n v="0"/>
    <n v="0"/>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
    <m/>
    <x v="2"/>
    <x v="1"/>
    <s v=""/>
    <s v=""/>
    <x v="1"/>
    <m/>
    <m/>
    <m/>
    <m/>
    <m/>
    <m/>
    <m/>
    <m/>
    <m/>
    <m/>
    <n v="0"/>
    <n v="0"/>
    <n v="0"/>
    <n v="0"/>
    <s v=""/>
    <s v=""/>
    <s v=""/>
  </r>
  <r>
    <x v="18"/>
    <s v="F01小計"/>
    <m/>
    <x v="2"/>
    <x v="1"/>
    <m/>
    <m/>
    <x v="1"/>
    <n v="0"/>
    <m/>
    <m/>
    <m/>
    <m/>
    <n v="0"/>
    <m/>
    <n v="0"/>
    <m/>
    <m/>
    <m/>
    <m/>
    <n v="0"/>
    <n v="0"/>
    <n v="0"/>
    <n v="0"/>
    <n v="0"/>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
    <m/>
    <x v="2"/>
    <x v="1"/>
    <s v=""/>
    <s v=""/>
    <x v="1"/>
    <m/>
    <m/>
    <m/>
    <m/>
    <m/>
    <m/>
    <m/>
    <m/>
    <m/>
    <m/>
    <n v="0"/>
    <n v="0"/>
    <n v="0"/>
    <n v="0"/>
    <s v=""/>
    <s v=""/>
    <s v=""/>
  </r>
  <r>
    <x v="18"/>
    <s v="F02小計"/>
    <m/>
    <x v="2"/>
    <x v="1"/>
    <n v="0"/>
    <m/>
    <x v="1"/>
    <n v="0"/>
    <m/>
    <m/>
    <m/>
    <m/>
    <n v="0"/>
    <m/>
    <n v="0"/>
    <m/>
    <m/>
    <m/>
    <m/>
    <n v="0"/>
    <n v="0"/>
    <n v="0"/>
    <n v="0"/>
    <n v="0"/>
  </r>
  <r>
    <x v="18"/>
    <s v="合計"/>
    <m/>
    <x v="2"/>
    <x v="1"/>
    <m/>
    <m/>
    <x v="1"/>
    <n v="0"/>
    <m/>
    <m/>
    <m/>
    <m/>
    <n v="0"/>
    <m/>
    <n v="0"/>
    <m/>
    <m/>
    <m/>
    <m/>
    <n v="0"/>
    <n v="0"/>
    <n v="0"/>
    <n v="0"/>
    <n v="0"/>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
    <m/>
    <x v="2"/>
    <x v="1"/>
    <s v=""/>
    <s v=""/>
    <x v="1"/>
    <m/>
    <m/>
    <m/>
    <m/>
    <m/>
    <m/>
    <m/>
    <m/>
    <m/>
    <m/>
    <n v="0"/>
    <n v="0"/>
    <n v="0"/>
    <n v="0"/>
    <s v=""/>
    <s v=""/>
    <s v=""/>
  </r>
  <r>
    <x v="19"/>
    <s v="F01小計"/>
    <m/>
    <x v="2"/>
    <x v="1"/>
    <m/>
    <m/>
    <x v="1"/>
    <n v="0"/>
    <m/>
    <m/>
    <m/>
    <m/>
    <n v="0"/>
    <m/>
    <n v="0"/>
    <m/>
    <m/>
    <m/>
    <m/>
    <n v="0"/>
    <n v="0"/>
    <n v="0"/>
    <n v="0"/>
    <n v="0"/>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
    <m/>
    <x v="2"/>
    <x v="1"/>
    <s v=""/>
    <s v=""/>
    <x v="1"/>
    <m/>
    <m/>
    <m/>
    <m/>
    <m/>
    <m/>
    <m/>
    <m/>
    <m/>
    <m/>
    <n v="0"/>
    <n v="0"/>
    <n v="0"/>
    <n v="0"/>
    <s v=""/>
    <s v=""/>
    <s v=""/>
  </r>
  <r>
    <x v="19"/>
    <s v="F02小計"/>
    <m/>
    <x v="2"/>
    <x v="1"/>
    <n v="0"/>
    <m/>
    <x v="1"/>
    <n v="0"/>
    <m/>
    <m/>
    <m/>
    <m/>
    <n v="0"/>
    <m/>
    <n v="0"/>
    <m/>
    <m/>
    <m/>
    <m/>
    <n v="0"/>
    <n v="0"/>
    <n v="0"/>
    <n v="0"/>
    <n v="0"/>
  </r>
  <r>
    <x v="19"/>
    <s v="合計"/>
    <m/>
    <x v="2"/>
    <x v="1"/>
    <m/>
    <m/>
    <x v="1"/>
    <n v="0"/>
    <m/>
    <m/>
    <m/>
    <m/>
    <n v="0"/>
    <m/>
    <n v="0"/>
    <m/>
    <m/>
    <m/>
    <m/>
    <n v="0"/>
    <n v="0"/>
    <n v="0"/>
    <n v="0"/>
    <n v="0"/>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
    <m/>
    <x v="2"/>
    <x v="1"/>
    <s v=""/>
    <s v=""/>
    <x v="1"/>
    <m/>
    <m/>
    <m/>
    <m/>
    <m/>
    <m/>
    <m/>
    <m/>
    <m/>
    <m/>
    <n v="0"/>
    <n v="0"/>
    <n v="0"/>
    <n v="0"/>
    <s v=""/>
    <s v=""/>
    <s v=""/>
  </r>
  <r>
    <x v="20"/>
    <s v="F01小計"/>
    <m/>
    <x v="2"/>
    <x v="1"/>
    <m/>
    <m/>
    <x v="1"/>
    <n v="0"/>
    <m/>
    <m/>
    <m/>
    <m/>
    <n v="0"/>
    <m/>
    <n v="0"/>
    <m/>
    <m/>
    <m/>
    <m/>
    <n v="0"/>
    <n v="0"/>
    <n v="0"/>
    <n v="0"/>
    <n v="0"/>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
    <m/>
    <x v="2"/>
    <x v="1"/>
    <s v=""/>
    <s v=""/>
    <x v="1"/>
    <m/>
    <m/>
    <m/>
    <m/>
    <m/>
    <m/>
    <m/>
    <m/>
    <m/>
    <m/>
    <n v="0"/>
    <n v="0"/>
    <n v="0"/>
    <n v="0"/>
    <s v=""/>
    <s v=""/>
    <s v=""/>
  </r>
  <r>
    <x v="20"/>
    <s v="F02小計"/>
    <m/>
    <x v="2"/>
    <x v="1"/>
    <n v="0"/>
    <m/>
    <x v="1"/>
    <n v="0"/>
    <m/>
    <m/>
    <m/>
    <m/>
    <n v="0"/>
    <m/>
    <n v="0"/>
    <m/>
    <m/>
    <m/>
    <m/>
    <n v="0"/>
    <n v="0"/>
    <n v="0"/>
    <n v="0"/>
    <n v="0"/>
  </r>
  <r>
    <x v="20"/>
    <s v="合計"/>
    <m/>
    <x v="2"/>
    <x v="1"/>
    <m/>
    <m/>
    <x v="1"/>
    <n v="0"/>
    <m/>
    <m/>
    <m/>
    <m/>
    <n v="0"/>
    <m/>
    <n v="0"/>
    <m/>
    <m/>
    <m/>
    <m/>
    <n v="0"/>
    <n v="0"/>
    <n v="0"/>
    <n v="0"/>
    <n v="0"/>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
    <m/>
    <x v="2"/>
    <x v="1"/>
    <s v=""/>
    <s v=""/>
    <x v="1"/>
    <m/>
    <m/>
    <m/>
    <m/>
    <m/>
    <m/>
    <m/>
    <m/>
    <m/>
    <m/>
    <n v="0"/>
    <n v="0"/>
    <n v="0"/>
    <n v="0"/>
    <s v=""/>
    <s v=""/>
    <s v=""/>
  </r>
  <r>
    <x v="21"/>
    <s v="F01小計"/>
    <m/>
    <x v="2"/>
    <x v="1"/>
    <m/>
    <m/>
    <x v="1"/>
    <n v="0"/>
    <m/>
    <m/>
    <m/>
    <m/>
    <n v="0"/>
    <m/>
    <n v="0"/>
    <m/>
    <m/>
    <m/>
    <m/>
    <n v="0"/>
    <n v="0"/>
    <n v="0"/>
    <n v="0"/>
    <n v="0"/>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
    <m/>
    <x v="2"/>
    <x v="1"/>
    <s v=""/>
    <s v=""/>
    <x v="1"/>
    <m/>
    <m/>
    <m/>
    <m/>
    <m/>
    <m/>
    <m/>
    <m/>
    <m/>
    <m/>
    <n v="0"/>
    <n v="0"/>
    <n v="0"/>
    <n v="0"/>
    <s v=""/>
    <s v=""/>
    <s v=""/>
  </r>
  <r>
    <x v="21"/>
    <s v="F02小計"/>
    <m/>
    <x v="2"/>
    <x v="1"/>
    <n v="0"/>
    <m/>
    <x v="1"/>
    <n v="0"/>
    <m/>
    <m/>
    <m/>
    <m/>
    <n v="0"/>
    <m/>
    <n v="0"/>
    <m/>
    <m/>
    <m/>
    <m/>
    <n v="0"/>
    <n v="0"/>
    <n v="0"/>
    <n v="0"/>
    <n v="0"/>
  </r>
  <r>
    <x v="21"/>
    <s v="合計"/>
    <m/>
    <x v="2"/>
    <x v="1"/>
    <m/>
    <m/>
    <x v="1"/>
    <n v="0"/>
    <m/>
    <m/>
    <m/>
    <m/>
    <n v="0"/>
    <m/>
    <n v="0"/>
    <m/>
    <m/>
    <m/>
    <m/>
    <n v="0"/>
    <n v="0"/>
    <n v="0"/>
    <n v="0"/>
    <n v="0"/>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
    <m/>
    <x v="2"/>
    <x v="1"/>
    <s v=""/>
    <s v=""/>
    <x v="1"/>
    <m/>
    <m/>
    <m/>
    <m/>
    <m/>
    <m/>
    <m/>
    <m/>
    <m/>
    <m/>
    <n v="0"/>
    <n v="0"/>
    <n v="0"/>
    <n v="0"/>
    <s v=""/>
    <s v=""/>
    <s v=""/>
  </r>
  <r>
    <x v="22"/>
    <s v="F01小計"/>
    <m/>
    <x v="2"/>
    <x v="1"/>
    <m/>
    <m/>
    <x v="1"/>
    <n v="0"/>
    <m/>
    <m/>
    <m/>
    <m/>
    <n v="0"/>
    <m/>
    <n v="0"/>
    <m/>
    <m/>
    <m/>
    <m/>
    <n v="0"/>
    <n v="0"/>
    <n v="0"/>
    <n v="0"/>
    <n v="0"/>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
    <m/>
    <x v="2"/>
    <x v="1"/>
    <s v=""/>
    <s v=""/>
    <x v="1"/>
    <m/>
    <m/>
    <m/>
    <m/>
    <m/>
    <m/>
    <m/>
    <m/>
    <m/>
    <m/>
    <n v="0"/>
    <n v="0"/>
    <n v="0"/>
    <n v="0"/>
    <s v=""/>
    <s v=""/>
    <s v=""/>
  </r>
  <r>
    <x v="22"/>
    <s v="F02小計"/>
    <m/>
    <x v="2"/>
    <x v="1"/>
    <n v="0"/>
    <m/>
    <x v="1"/>
    <n v="0"/>
    <m/>
    <m/>
    <m/>
    <m/>
    <n v="0"/>
    <m/>
    <n v="0"/>
    <m/>
    <m/>
    <m/>
    <m/>
    <n v="0"/>
    <n v="0"/>
    <n v="0"/>
    <n v="0"/>
    <n v="0"/>
  </r>
  <r>
    <x v="22"/>
    <s v="合計"/>
    <m/>
    <x v="2"/>
    <x v="1"/>
    <m/>
    <m/>
    <x v="1"/>
    <n v="0"/>
    <m/>
    <m/>
    <m/>
    <m/>
    <n v="0"/>
    <m/>
    <n v="0"/>
    <m/>
    <m/>
    <m/>
    <m/>
    <n v="0"/>
    <n v="0"/>
    <n v="0"/>
    <n v="0"/>
    <n v="0"/>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
    <m/>
    <x v="2"/>
    <x v="1"/>
    <s v=""/>
    <s v=""/>
    <x v="1"/>
    <m/>
    <m/>
    <m/>
    <m/>
    <m/>
    <m/>
    <m/>
    <m/>
    <m/>
    <m/>
    <n v="0"/>
    <n v="0"/>
    <n v="0"/>
    <n v="0"/>
    <s v=""/>
    <s v=""/>
    <s v=""/>
  </r>
  <r>
    <x v="23"/>
    <s v="F01小計"/>
    <m/>
    <x v="2"/>
    <x v="1"/>
    <m/>
    <m/>
    <x v="1"/>
    <n v="0"/>
    <m/>
    <m/>
    <m/>
    <m/>
    <n v="0"/>
    <m/>
    <n v="0"/>
    <m/>
    <m/>
    <m/>
    <m/>
    <n v="0"/>
    <n v="0"/>
    <n v="0"/>
    <n v="0"/>
    <n v="0"/>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
    <m/>
    <x v="2"/>
    <x v="1"/>
    <s v=""/>
    <s v=""/>
    <x v="1"/>
    <m/>
    <m/>
    <m/>
    <m/>
    <m/>
    <m/>
    <m/>
    <m/>
    <m/>
    <m/>
    <n v="0"/>
    <n v="0"/>
    <n v="0"/>
    <n v="0"/>
    <s v=""/>
    <s v=""/>
    <s v=""/>
  </r>
  <r>
    <x v="23"/>
    <s v="F02小計"/>
    <m/>
    <x v="2"/>
    <x v="1"/>
    <n v="0"/>
    <m/>
    <x v="1"/>
    <n v="0"/>
    <m/>
    <m/>
    <m/>
    <m/>
    <n v="0"/>
    <m/>
    <n v="0"/>
    <m/>
    <m/>
    <m/>
    <m/>
    <n v="0"/>
    <n v="0"/>
    <n v="0"/>
    <n v="0"/>
    <n v="0"/>
  </r>
  <r>
    <x v="23"/>
    <s v="合計"/>
    <m/>
    <x v="2"/>
    <x v="1"/>
    <m/>
    <m/>
    <x v="1"/>
    <n v="0"/>
    <m/>
    <m/>
    <m/>
    <m/>
    <n v="0"/>
    <m/>
    <n v="0"/>
    <m/>
    <m/>
    <m/>
    <m/>
    <n v="0"/>
    <n v="0"/>
    <n v="0"/>
    <n v="0"/>
    <n v="0"/>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
    <m/>
    <x v="2"/>
    <x v="1"/>
    <s v=""/>
    <s v=""/>
    <x v="1"/>
    <m/>
    <m/>
    <m/>
    <m/>
    <m/>
    <m/>
    <m/>
    <m/>
    <m/>
    <m/>
    <n v="0"/>
    <n v="0"/>
    <n v="0"/>
    <n v="0"/>
    <s v=""/>
    <s v=""/>
    <s v=""/>
  </r>
  <r>
    <x v="24"/>
    <s v="F01小計"/>
    <m/>
    <x v="2"/>
    <x v="1"/>
    <m/>
    <m/>
    <x v="1"/>
    <n v="0"/>
    <m/>
    <m/>
    <m/>
    <m/>
    <n v="0"/>
    <m/>
    <n v="0"/>
    <m/>
    <m/>
    <m/>
    <m/>
    <n v="0"/>
    <n v="0"/>
    <n v="0"/>
    <n v="0"/>
    <n v="0"/>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
    <m/>
    <x v="2"/>
    <x v="1"/>
    <s v=""/>
    <s v=""/>
    <x v="1"/>
    <m/>
    <m/>
    <m/>
    <m/>
    <m/>
    <m/>
    <m/>
    <m/>
    <m/>
    <m/>
    <n v="0"/>
    <n v="0"/>
    <n v="0"/>
    <n v="0"/>
    <s v=""/>
    <s v=""/>
    <s v=""/>
  </r>
  <r>
    <x v="24"/>
    <s v="F02小計"/>
    <m/>
    <x v="2"/>
    <x v="1"/>
    <n v="0"/>
    <m/>
    <x v="1"/>
    <n v="0"/>
    <m/>
    <m/>
    <m/>
    <m/>
    <n v="0"/>
    <m/>
    <n v="0"/>
    <m/>
    <m/>
    <m/>
    <m/>
    <n v="0"/>
    <n v="0"/>
    <n v="0"/>
    <n v="0"/>
    <n v="0"/>
  </r>
  <r>
    <x v="24"/>
    <s v="合計"/>
    <m/>
    <x v="2"/>
    <x v="1"/>
    <m/>
    <m/>
    <x v="1"/>
    <n v="0"/>
    <m/>
    <m/>
    <m/>
    <m/>
    <n v="0"/>
    <m/>
    <n v="0"/>
    <m/>
    <m/>
    <m/>
    <m/>
    <n v="0"/>
    <n v="0"/>
    <n v="0"/>
    <n v="0"/>
    <n v="0"/>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
    <m/>
    <x v="2"/>
    <x v="1"/>
    <s v=""/>
    <s v=""/>
    <x v="1"/>
    <m/>
    <m/>
    <m/>
    <m/>
    <m/>
    <m/>
    <m/>
    <m/>
    <m/>
    <m/>
    <n v="0"/>
    <n v="0"/>
    <n v="0"/>
    <n v="0"/>
    <s v=""/>
    <s v=""/>
    <s v=""/>
  </r>
  <r>
    <x v="25"/>
    <s v="F01小計"/>
    <m/>
    <x v="2"/>
    <x v="1"/>
    <m/>
    <m/>
    <x v="1"/>
    <n v="0"/>
    <m/>
    <m/>
    <m/>
    <m/>
    <n v="0"/>
    <m/>
    <n v="0"/>
    <m/>
    <m/>
    <m/>
    <m/>
    <n v="0"/>
    <n v="0"/>
    <n v="0"/>
    <n v="0"/>
    <n v="0"/>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
    <m/>
    <x v="2"/>
    <x v="1"/>
    <s v=""/>
    <s v=""/>
    <x v="1"/>
    <m/>
    <m/>
    <m/>
    <m/>
    <m/>
    <m/>
    <m/>
    <m/>
    <m/>
    <m/>
    <n v="0"/>
    <n v="0"/>
    <n v="0"/>
    <n v="0"/>
    <s v=""/>
    <s v=""/>
    <s v=""/>
  </r>
  <r>
    <x v="25"/>
    <s v="F02小計"/>
    <m/>
    <x v="2"/>
    <x v="1"/>
    <n v="0"/>
    <m/>
    <x v="1"/>
    <n v="0"/>
    <m/>
    <m/>
    <m/>
    <m/>
    <n v="0"/>
    <m/>
    <n v="0"/>
    <m/>
    <m/>
    <m/>
    <m/>
    <n v="0"/>
    <n v="0"/>
    <n v="0"/>
    <n v="0"/>
    <n v="0"/>
  </r>
  <r>
    <x v="25"/>
    <s v="合計"/>
    <m/>
    <x v="2"/>
    <x v="1"/>
    <m/>
    <m/>
    <x v="1"/>
    <n v="0"/>
    <m/>
    <m/>
    <m/>
    <m/>
    <n v="0"/>
    <m/>
    <n v="0"/>
    <m/>
    <m/>
    <m/>
    <m/>
    <n v="0"/>
    <n v="0"/>
    <n v="0"/>
    <n v="0"/>
    <n v="0"/>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
    <m/>
    <x v="2"/>
    <x v="1"/>
    <s v=""/>
    <s v=""/>
    <x v="1"/>
    <m/>
    <m/>
    <m/>
    <m/>
    <m/>
    <m/>
    <m/>
    <m/>
    <m/>
    <m/>
    <n v="0"/>
    <n v="0"/>
    <n v="0"/>
    <n v="0"/>
    <s v=""/>
    <s v=""/>
    <s v=""/>
  </r>
  <r>
    <x v="26"/>
    <s v="F01小計"/>
    <m/>
    <x v="2"/>
    <x v="1"/>
    <m/>
    <m/>
    <x v="1"/>
    <n v="0"/>
    <m/>
    <m/>
    <m/>
    <m/>
    <n v="0"/>
    <m/>
    <n v="0"/>
    <m/>
    <m/>
    <m/>
    <m/>
    <n v="0"/>
    <n v="0"/>
    <n v="0"/>
    <n v="0"/>
    <n v="0"/>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
    <m/>
    <x v="2"/>
    <x v="1"/>
    <s v=""/>
    <s v=""/>
    <x v="1"/>
    <m/>
    <m/>
    <m/>
    <m/>
    <m/>
    <m/>
    <m/>
    <m/>
    <m/>
    <m/>
    <n v="0"/>
    <n v="0"/>
    <n v="0"/>
    <n v="0"/>
    <s v=""/>
    <s v=""/>
    <s v=""/>
  </r>
  <r>
    <x v="26"/>
    <s v="F02小計"/>
    <m/>
    <x v="2"/>
    <x v="1"/>
    <n v="0"/>
    <m/>
    <x v="1"/>
    <n v="0"/>
    <m/>
    <m/>
    <m/>
    <m/>
    <n v="0"/>
    <m/>
    <n v="0"/>
    <m/>
    <m/>
    <m/>
    <m/>
    <n v="0"/>
    <n v="0"/>
    <n v="0"/>
    <n v="0"/>
    <n v="0"/>
  </r>
  <r>
    <x v="26"/>
    <s v="合計"/>
    <m/>
    <x v="2"/>
    <x v="1"/>
    <m/>
    <m/>
    <x v="1"/>
    <n v="0"/>
    <m/>
    <m/>
    <m/>
    <m/>
    <n v="0"/>
    <m/>
    <n v="0"/>
    <m/>
    <m/>
    <m/>
    <m/>
    <n v="0"/>
    <n v="0"/>
    <n v="0"/>
    <n v="0"/>
    <n v="0"/>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
    <m/>
    <x v="2"/>
    <x v="1"/>
    <s v=""/>
    <s v=""/>
    <x v="1"/>
    <m/>
    <m/>
    <m/>
    <m/>
    <m/>
    <m/>
    <m/>
    <m/>
    <m/>
    <m/>
    <n v="0"/>
    <n v="0"/>
    <n v="0"/>
    <n v="0"/>
    <s v=""/>
    <s v=""/>
    <s v=""/>
  </r>
  <r>
    <x v="27"/>
    <s v="F01小計"/>
    <m/>
    <x v="2"/>
    <x v="1"/>
    <m/>
    <m/>
    <x v="1"/>
    <n v="0"/>
    <m/>
    <m/>
    <m/>
    <m/>
    <n v="0"/>
    <m/>
    <n v="0"/>
    <m/>
    <m/>
    <m/>
    <m/>
    <n v="0"/>
    <n v="0"/>
    <n v="0"/>
    <n v="0"/>
    <n v="0"/>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
    <m/>
    <x v="2"/>
    <x v="1"/>
    <s v=""/>
    <s v=""/>
    <x v="1"/>
    <m/>
    <m/>
    <m/>
    <m/>
    <m/>
    <m/>
    <m/>
    <m/>
    <m/>
    <m/>
    <n v="0"/>
    <n v="0"/>
    <n v="0"/>
    <n v="0"/>
    <s v=""/>
    <s v=""/>
    <s v=""/>
  </r>
  <r>
    <x v="27"/>
    <s v="F02小計"/>
    <m/>
    <x v="2"/>
    <x v="1"/>
    <n v="0"/>
    <m/>
    <x v="1"/>
    <n v="0"/>
    <m/>
    <m/>
    <m/>
    <m/>
    <n v="0"/>
    <m/>
    <n v="0"/>
    <m/>
    <m/>
    <m/>
    <m/>
    <n v="0"/>
    <n v="0"/>
    <n v="0"/>
    <n v="0"/>
    <n v="0"/>
  </r>
  <r>
    <x v="27"/>
    <s v="合計"/>
    <m/>
    <x v="2"/>
    <x v="1"/>
    <m/>
    <m/>
    <x v="1"/>
    <n v="0"/>
    <m/>
    <m/>
    <m/>
    <m/>
    <n v="0"/>
    <m/>
    <n v="0"/>
    <m/>
    <m/>
    <m/>
    <m/>
    <n v="0"/>
    <n v="0"/>
    <n v="0"/>
    <n v="0"/>
    <n v="0"/>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
    <m/>
    <x v="2"/>
    <x v="1"/>
    <s v=""/>
    <s v=""/>
    <x v="1"/>
    <m/>
    <m/>
    <m/>
    <m/>
    <m/>
    <m/>
    <m/>
    <m/>
    <m/>
    <m/>
    <n v="0"/>
    <n v="0"/>
    <n v="0"/>
    <n v="0"/>
    <s v=""/>
    <s v=""/>
    <s v=""/>
  </r>
  <r>
    <x v="28"/>
    <s v="F01小計"/>
    <m/>
    <x v="2"/>
    <x v="1"/>
    <m/>
    <m/>
    <x v="1"/>
    <n v="0"/>
    <m/>
    <m/>
    <m/>
    <m/>
    <n v="0"/>
    <m/>
    <n v="0"/>
    <m/>
    <m/>
    <m/>
    <m/>
    <n v="0"/>
    <n v="0"/>
    <n v="0"/>
    <n v="0"/>
    <n v="0"/>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
    <m/>
    <x v="2"/>
    <x v="1"/>
    <s v=""/>
    <s v=""/>
    <x v="1"/>
    <m/>
    <m/>
    <m/>
    <m/>
    <m/>
    <m/>
    <m/>
    <m/>
    <m/>
    <m/>
    <n v="0"/>
    <n v="0"/>
    <n v="0"/>
    <n v="0"/>
    <s v=""/>
    <s v=""/>
    <s v=""/>
  </r>
  <r>
    <x v="28"/>
    <s v="F02小計"/>
    <m/>
    <x v="2"/>
    <x v="1"/>
    <n v="0"/>
    <m/>
    <x v="1"/>
    <n v="0"/>
    <m/>
    <m/>
    <m/>
    <m/>
    <n v="0"/>
    <m/>
    <n v="0"/>
    <m/>
    <m/>
    <m/>
    <m/>
    <n v="0"/>
    <n v="0"/>
    <n v="0"/>
    <n v="0"/>
    <n v="0"/>
  </r>
  <r>
    <x v="28"/>
    <s v="合計"/>
    <m/>
    <x v="2"/>
    <x v="1"/>
    <m/>
    <m/>
    <x v="1"/>
    <n v="0"/>
    <m/>
    <m/>
    <m/>
    <m/>
    <n v="0"/>
    <m/>
    <n v="0"/>
    <m/>
    <m/>
    <m/>
    <m/>
    <n v="0"/>
    <n v="0"/>
    <n v="0"/>
    <n v="0"/>
    <n v="0"/>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
    <m/>
    <x v="2"/>
    <x v="1"/>
    <s v=""/>
    <s v=""/>
    <x v="1"/>
    <m/>
    <m/>
    <m/>
    <m/>
    <m/>
    <m/>
    <m/>
    <m/>
    <m/>
    <m/>
    <n v="0"/>
    <n v="0"/>
    <n v="0"/>
    <n v="0"/>
    <s v=""/>
    <s v=""/>
    <s v=""/>
  </r>
  <r>
    <x v="29"/>
    <s v="F01小計"/>
    <m/>
    <x v="2"/>
    <x v="1"/>
    <m/>
    <m/>
    <x v="1"/>
    <n v="0"/>
    <m/>
    <m/>
    <m/>
    <m/>
    <n v="0"/>
    <m/>
    <n v="0"/>
    <m/>
    <m/>
    <m/>
    <m/>
    <n v="0"/>
    <n v="0"/>
    <n v="0"/>
    <n v="0"/>
    <n v="0"/>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
    <m/>
    <x v="2"/>
    <x v="1"/>
    <s v=""/>
    <s v=""/>
    <x v="1"/>
    <m/>
    <m/>
    <m/>
    <m/>
    <m/>
    <m/>
    <m/>
    <m/>
    <m/>
    <m/>
    <n v="0"/>
    <n v="0"/>
    <n v="0"/>
    <n v="0"/>
    <s v=""/>
    <s v=""/>
    <s v=""/>
  </r>
  <r>
    <x v="29"/>
    <s v="F02小計"/>
    <m/>
    <x v="2"/>
    <x v="1"/>
    <n v="0"/>
    <m/>
    <x v="1"/>
    <n v="0"/>
    <m/>
    <m/>
    <m/>
    <m/>
    <n v="0"/>
    <m/>
    <n v="0"/>
    <m/>
    <m/>
    <m/>
    <m/>
    <n v="0"/>
    <n v="0"/>
    <n v="0"/>
    <n v="0"/>
    <n v="0"/>
  </r>
  <r>
    <x v="29"/>
    <s v="合計"/>
    <m/>
    <x v="2"/>
    <x v="1"/>
    <m/>
    <m/>
    <x v="1"/>
    <n v="0"/>
    <m/>
    <m/>
    <m/>
    <m/>
    <n v="0"/>
    <m/>
    <n v="0"/>
    <m/>
    <m/>
    <m/>
    <m/>
    <n v="0"/>
    <n v="0"/>
    <n v="0"/>
    <n v="0"/>
    <n v="0"/>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
    <m/>
    <x v="2"/>
    <x v="1"/>
    <s v=""/>
    <s v=""/>
    <x v="1"/>
    <m/>
    <m/>
    <m/>
    <m/>
    <m/>
    <m/>
    <m/>
    <m/>
    <m/>
    <m/>
    <n v="0"/>
    <n v="0"/>
    <n v="0"/>
    <n v="0"/>
    <s v=""/>
    <s v=""/>
    <s v=""/>
  </r>
  <r>
    <x v="30"/>
    <s v="F01小計"/>
    <m/>
    <x v="2"/>
    <x v="1"/>
    <m/>
    <m/>
    <x v="1"/>
    <n v="0"/>
    <m/>
    <m/>
    <m/>
    <m/>
    <n v="0"/>
    <m/>
    <n v="0"/>
    <m/>
    <m/>
    <m/>
    <m/>
    <n v="0"/>
    <n v="0"/>
    <n v="0"/>
    <n v="0"/>
    <n v="0"/>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
    <m/>
    <x v="2"/>
    <x v="1"/>
    <s v=""/>
    <s v=""/>
    <x v="1"/>
    <m/>
    <m/>
    <m/>
    <m/>
    <m/>
    <m/>
    <m/>
    <m/>
    <m/>
    <m/>
    <n v="0"/>
    <n v="0"/>
    <n v="0"/>
    <n v="0"/>
    <s v=""/>
    <s v=""/>
    <s v=""/>
  </r>
  <r>
    <x v="30"/>
    <s v="F02小計"/>
    <m/>
    <x v="2"/>
    <x v="1"/>
    <n v="0"/>
    <m/>
    <x v="1"/>
    <n v="0"/>
    <m/>
    <m/>
    <m/>
    <m/>
    <n v="0"/>
    <m/>
    <n v="0"/>
    <m/>
    <m/>
    <m/>
    <m/>
    <n v="0"/>
    <n v="0"/>
    <n v="0"/>
    <n v="0"/>
    <n v="0"/>
  </r>
  <r>
    <x v="30"/>
    <s v="合計"/>
    <m/>
    <x v="2"/>
    <x v="1"/>
    <m/>
    <m/>
    <x v="1"/>
    <n v="0"/>
    <m/>
    <m/>
    <m/>
    <m/>
    <n v="0"/>
    <m/>
    <n v="0"/>
    <m/>
    <m/>
    <m/>
    <m/>
    <n v="0"/>
    <n v="0"/>
    <n v="0"/>
    <n v="0"/>
    <n v="0"/>
  </r>
  <r>
    <x v="31"/>
    <m/>
    <m/>
    <x v="2"/>
    <x v="1"/>
    <m/>
    <m/>
    <x v="1"/>
    <m/>
    <m/>
    <m/>
    <m/>
    <m/>
    <m/>
    <m/>
    <m/>
    <m/>
    <m/>
    <m/>
    <m/>
    <m/>
    <m/>
    <m/>
    <m/>
    <m/>
  </r>
</pivotCacheRecords>
</file>

<file path=xl/pivotCache/pivotCacheRecords3.xml><?xml version="1.0" encoding="utf-8"?>
<pivotCacheRecords xmlns="http://schemas.openxmlformats.org/spreadsheetml/2006/main" xmlns:r="http://schemas.openxmlformats.org/officeDocument/2006/relationships" count="342">
  <r>
    <x v="0"/>
    <x v="0"/>
    <x v="0"/>
    <x v="0"/>
    <x v="0"/>
    <x v="0"/>
    <x v="0"/>
    <x v="0"/>
    <x v="0"/>
    <m/>
    <m/>
    <s v="停機"/>
    <m/>
    <m/>
    <m/>
    <s v="停機"/>
    <m/>
    <m/>
    <m/>
    <s v="停機"/>
    <m/>
    <m/>
    <m/>
    <s v="停機"/>
    <m/>
    <s v=""/>
    <s v="停機"/>
    <s v=""/>
    <s v=""/>
    <s v=""/>
    <s v=""/>
    <s v="A"/>
    <n v="1"/>
    <s v="NA"/>
    <s v="NA"/>
    <s v="NA"/>
    <s v="NA"/>
  </r>
  <r>
    <x v="0"/>
    <x v="1"/>
    <x v="0"/>
    <x v="0"/>
    <x v="0"/>
    <x v="0"/>
    <x v="0"/>
    <x v="0"/>
    <x v="0"/>
    <m/>
    <m/>
    <s v="停機"/>
    <m/>
    <m/>
    <m/>
    <s v="停機"/>
    <m/>
    <m/>
    <m/>
    <s v="停機"/>
    <m/>
    <m/>
    <m/>
    <s v="停機"/>
    <m/>
    <s v=""/>
    <s v="停機"/>
    <s v=""/>
    <s v=""/>
    <s v=""/>
    <s v=""/>
    <s v="A"/>
    <n v="1"/>
    <s v="NA"/>
    <s v="NA"/>
    <s v="NA"/>
    <s v="NA"/>
  </r>
  <r>
    <x v="0"/>
    <x v="2"/>
    <x v="0"/>
    <x v="0"/>
    <x v="0"/>
    <x v="0"/>
    <x v="0"/>
    <x v="0"/>
    <x v="0"/>
    <m/>
    <m/>
    <s v="停機"/>
    <m/>
    <m/>
    <m/>
    <s v="停機"/>
    <m/>
    <m/>
    <m/>
    <s v="停機"/>
    <m/>
    <m/>
    <m/>
    <s v="停機"/>
    <m/>
    <s v=""/>
    <s v="停機"/>
    <s v=""/>
    <s v=""/>
    <s v=""/>
    <s v=""/>
    <s v="A"/>
    <n v="1"/>
    <s v="NA"/>
    <s v="NA"/>
    <s v="NA"/>
    <s v="NA"/>
  </r>
  <r>
    <x v="0"/>
    <x v="3"/>
    <x v="0"/>
    <x v="0"/>
    <x v="0"/>
    <x v="0"/>
    <x v="0"/>
    <x v="0"/>
    <x v="0"/>
    <m/>
    <m/>
    <s v="停機"/>
    <m/>
    <m/>
    <m/>
    <s v="停機"/>
    <m/>
    <m/>
    <m/>
    <s v="停機"/>
    <m/>
    <m/>
    <m/>
    <s v="停機"/>
    <m/>
    <s v=""/>
    <s v="停機"/>
    <s v=""/>
    <s v=""/>
    <s v=""/>
    <s v=""/>
    <s v="A"/>
    <n v="1"/>
    <s v="NA"/>
    <s v="NA"/>
    <s v="NA"/>
    <s v="NA"/>
  </r>
  <r>
    <x v="0"/>
    <x v="4"/>
    <x v="1"/>
    <x v="0"/>
    <x v="1"/>
    <x v="1"/>
    <x v="1"/>
    <x v="1"/>
    <x v="1"/>
    <n v="21"/>
    <n v="0"/>
    <n v="9320"/>
    <n v="9340"/>
    <m/>
    <m/>
    <m/>
    <m/>
    <n v="34"/>
    <n v="0"/>
    <n v="8744"/>
    <n v="9144"/>
    <n v="37"/>
    <n v="1"/>
    <n v="9379"/>
    <n v="9244"/>
    <n v="1.7625458996328029"/>
    <n v="30.666666666666668"/>
    <n v="0.9972723023504273"/>
    <n v="91.951666666666654"/>
    <n v="3.8333333333333335"/>
    <n v="3.7916666666666665"/>
    <s v="A"/>
    <n v="1"/>
    <s v="JOHNDEL"/>
    <s v="DENNIS"/>
    <s v="DENNIS"/>
    <s v="CHALS"/>
  </r>
  <r>
    <x v="0"/>
    <x v="5"/>
    <x v="2"/>
    <x v="0"/>
    <x v="2"/>
    <x v="2"/>
    <x v="1"/>
    <x v="2"/>
    <x v="2"/>
    <m/>
    <m/>
    <s v="改紡"/>
    <m/>
    <m/>
    <m/>
    <s v="改紡"/>
    <m/>
    <n v="60"/>
    <n v="0"/>
    <n v="6795"/>
    <n v="6557"/>
    <n v="40"/>
    <n v="2"/>
    <n v="9365"/>
    <n v="9816"/>
    <n v="2.8015564202334629"/>
    <s v="改紡"/>
    <s v=""/>
    <s v=""/>
    <s v=""/>
    <s v=""/>
    <s v="A"/>
    <n v="1"/>
    <s v="JOHNDEL"/>
    <s v="DENNIS"/>
    <s v="DENNIS"/>
    <s v="CHALS"/>
  </r>
  <r>
    <x v="0"/>
    <x v="6"/>
    <x v="3"/>
    <x v="1"/>
    <x v="3"/>
    <x v="3"/>
    <x v="2"/>
    <x v="3"/>
    <x v="3"/>
    <n v="33"/>
    <n v="0"/>
    <n v="9023"/>
    <n v="9022"/>
    <m/>
    <m/>
    <m/>
    <m/>
    <n v="22"/>
    <n v="0"/>
    <n v="8748"/>
    <n v="9254"/>
    <n v="25"/>
    <n v="0"/>
    <n v="9135"/>
    <n v="9335"/>
    <n v="2.4615384615384617"/>
    <n v="26.666666666666668"/>
    <n v="1"/>
    <n v="90.861666666666665"/>
    <n v="3.3333333333333335"/>
    <n v="3.3333333333333335"/>
    <s v="A"/>
    <n v="1"/>
    <s v="JOHNDEL"/>
    <s v="DENNIS"/>
    <s v="DENNIS"/>
    <s v="CHALS"/>
  </r>
  <r>
    <x v="0"/>
    <x v="7"/>
    <x v="0"/>
    <x v="0"/>
    <x v="0"/>
    <x v="0"/>
    <x v="0"/>
    <x v="0"/>
    <x v="0"/>
    <m/>
    <m/>
    <s v="停機"/>
    <m/>
    <m/>
    <m/>
    <s v="停機"/>
    <m/>
    <m/>
    <m/>
    <s v="停機"/>
    <m/>
    <m/>
    <m/>
    <s v="停機"/>
    <m/>
    <s v=""/>
    <s v="停機"/>
    <s v=""/>
    <s v=""/>
    <s v=""/>
    <s v=""/>
    <s v="A"/>
    <n v="1"/>
    <s v="NA"/>
    <s v="NA"/>
    <s v="NA"/>
    <s v="NA"/>
  </r>
  <r>
    <x v="0"/>
    <x v="8"/>
    <x v="4"/>
    <x v="0"/>
    <x v="4"/>
    <x v="4"/>
    <x v="1"/>
    <x v="4"/>
    <x v="2"/>
    <n v="11"/>
    <n v="3"/>
    <n v="9210"/>
    <n v="8831"/>
    <m/>
    <m/>
    <m/>
    <m/>
    <n v="8"/>
    <n v="0"/>
    <n v="9265"/>
    <n v="8866"/>
    <n v="17"/>
    <n v="2"/>
    <n v="9261"/>
    <n v="8916"/>
    <n v="2.8685258964143427"/>
    <n v="12"/>
    <n v="0.99161992521367526"/>
    <n v="90.581666666666663"/>
    <n v="1.5"/>
    <n v="1.2916666666666667"/>
    <s v="A"/>
    <n v="1"/>
    <s v="JOHNDEL"/>
    <s v="DENNIS"/>
    <s v="DENNIS"/>
    <s v="CHALS"/>
  </r>
  <r>
    <x v="0"/>
    <x v="9"/>
    <x v="0"/>
    <x v="0"/>
    <x v="0"/>
    <x v="0"/>
    <x v="0"/>
    <x v="0"/>
    <x v="0"/>
    <m/>
    <m/>
    <s v="停機"/>
    <m/>
    <m/>
    <m/>
    <s v="停機"/>
    <m/>
    <m/>
    <m/>
    <s v="停機"/>
    <m/>
    <m/>
    <m/>
    <s v="停機"/>
    <m/>
    <s v=""/>
    <s v="停機"/>
    <s v=""/>
    <s v=""/>
    <s v=""/>
    <s v=""/>
    <s v="A"/>
    <n v="1"/>
    <s v="JOHNDEL"/>
    <s v="DENNIS"/>
    <s v="DENNIS"/>
    <s v="NA"/>
  </r>
  <r>
    <x v="0"/>
    <x v="10"/>
    <x v="0"/>
    <x v="0"/>
    <x v="0"/>
    <x v="0"/>
    <x v="0"/>
    <x v="0"/>
    <x v="0"/>
    <m/>
    <m/>
    <s v="停機"/>
    <m/>
    <m/>
    <m/>
    <s v="停機"/>
    <m/>
    <m/>
    <m/>
    <s v="停機"/>
    <m/>
    <m/>
    <m/>
    <s v="停機"/>
    <m/>
    <s v=""/>
    <s v="停機"/>
    <s v=""/>
    <s v=""/>
    <s v=""/>
    <s v=""/>
    <s v="A"/>
    <n v="1"/>
    <s v="NA"/>
    <s v="NA"/>
    <s v="NA"/>
    <s v="NA"/>
  </r>
  <r>
    <x v="0"/>
    <x v="11"/>
    <x v="0"/>
    <x v="0"/>
    <x v="0"/>
    <x v="0"/>
    <x v="0"/>
    <x v="0"/>
    <x v="0"/>
    <m/>
    <m/>
    <s v="停機"/>
    <m/>
    <m/>
    <m/>
    <s v="停機"/>
    <m/>
    <m/>
    <m/>
    <s v="停機"/>
    <m/>
    <m/>
    <m/>
    <s v="停機"/>
    <m/>
    <s v=""/>
    <s v="停機"/>
    <s v=""/>
    <s v=""/>
    <s v=""/>
    <s v=""/>
    <s v="A"/>
    <n v="1"/>
    <s v="NA"/>
    <s v="NA"/>
    <s v="NA"/>
    <s v="NA"/>
  </r>
  <r>
    <x v="0"/>
    <x v="12"/>
    <x v="0"/>
    <x v="0"/>
    <x v="0"/>
    <x v="0"/>
    <x v="0"/>
    <x v="0"/>
    <x v="0"/>
    <m/>
    <m/>
    <s v="停機"/>
    <m/>
    <m/>
    <m/>
    <s v="停機"/>
    <m/>
    <m/>
    <m/>
    <s v="停機"/>
    <m/>
    <m/>
    <m/>
    <s v="停機"/>
    <m/>
    <s v=""/>
    <s v="停機"/>
    <s v=""/>
    <s v=""/>
    <s v=""/>
    <s v=""/>
    <s v="A"/>
    <n v="1"/>
    <s v="NA"/>
    <s v="NA"/>
    <s v="NA"/>
    <s v="NA"/>
  </r>
  <r>
    <x v="0"/>
    <x v="13"/>
    <x v="0"/>
    <x v="0"/>
    <x v="0"/>
    <x v="0"/>
    <x v="0"/>
    <x v="0"/>
    <x v="0"/>
    <m/>
    <m/>
    <s v="停機"/>
    <m/>
    <m/>
    <m/>
    <s v="停機"/>
    <m/>
    <m/>
    <m/>
    <s v="停機"/>
    <m/>
    <m/>
    <m/>
    <s v="停機"/>
    <m/>
    <s v=""/>
    <s v="停機"/>
    <s v=""/>
    <s v=""/>
    <s v=""/>
    <s v=""/>
    <s v="A"/>
    <n v="1"/>
    <s v="NA"/>
    <s v="NA"/>
    <s v="NA"/>
    <s v="NA"/>
  </r>
  <r>
    <x v="0"/>
    <x v="14"/>
    <x v="0"/>
    <x v="0"/>
    <x v="0"/>
    <x v="0"/>
    <x v="0"/>
    <x v="0"/>
    <x v="0"/>
    <m/>
    <m/>
    <s v="停機"/>
    <m/>
    <m/>
    <m/>
    <s v="停機"/>
    <m/>
    <m/>
    <m/>
    <s v="停機"/>
    <m/>
    <m/>
    <m/>
    <s v="停機"/>
    <m/>
    <s v=""/>
    <s v="停機"/>
    <s v=""/>
    <s v=""/>
    <s v=""/>
    <s v=""/>
    <s v="A"/>
    <n v="1"/>
    <s v="NA"/>
    <s v="NA"/>
    <s v="NA"/>
    <s v="NA"/>
  </r>
  <r>
    <x v="0"/>
    <x v="15"/>
    <x v="0"/>
    <x v="0"/>
    <x v="0"/>
    <x v="0"/>
    <x v="0"/>
    <x v="0"/>
    <x v="0"/>
    <m/>
    <m/>
    <s v="停機"/>
    <m/>
    <m/>
    <m/>
    <s v="停機"/>
    <m/>
    <m/>
    <m/>
    <s v="停機"/>
    <m/>
    <m/>
    <m/>
    <s v="停機"/>
    <m/>
    <s v=""/>
    <s v="停機"/>
    <s v=""/>
    <s v=""/>
    <s v=""/>
    <s v=""/>
    <s v="A"/>
    <n v="1"/>
    <s v="NA"/>
    <s v="NA"/>
    <s v="NA"/>
    <s v="NA"/>
  </r>
  <r>
    <x v="0"/>
    <x v="16"/>
    <x v="0"/>
    <x v="0"/>
    <x v="0"/>
    <x v="0"/>
    <x v="0"/>
    <x v="0"/>
    <x v="0"/>
    <m/>
    <m/>
    <s v="停機"/>
    <m/>
    <m/>
    <m/>
    <s v="停機"/>
    <m/>
    <m/>
    <m/>
    <s v="停機"/>
    <m/>
    <m/>
    <m/>
    <s v="停機"/>
    <m/>
    <s v=""/>
    <s v="停機"/>
    <s v=""/>
    <s v=""/>
    <s v=""/>
    <s v=""/>
    <s v="A"/>
    <n v="1"/>
    <s v="NA"/>
    <s v="NA"/>
    <s v="NA"/>
    <s v="NA"/>
  </r>
  <r>
    <x v="0"/>
    <x v="17"/>
    <x v="0"/>
    <x v="0"/>
    <x v="0"/>
    <x v="0"/>
    <x v="0"/>
    <x v="0"/>
    <x v="0"/>
    <m/>
    <m/>
    <s v="停機"/>
    <m/>
    <m/>
    <m/>
    <s v="停機"/>
    <m/>
    <m/>
    <m/>
    <s v="停機"/>
    <m/>
    <m/>
    <m/>
    <s v="停機"/>
    <m/>
    <s v=""/>
    <s v="停機"/>
    <s v=""/>
    <s v=""/>
    <s v=""/>
    <s v=""/>
    <s v="A"/>
    <n v="1"/>
    <s v="NA"/>
    <s v="NA"/>
    <s v="NA"/>
    <s v="NA"/>
  </r>
  <r>
    <x v="0"/>
    <x v="18"/>
    <x v="0"/>
    <x v="0"/>
    <x v="0"/>
    <x v="0"/>
    <x v="0"/>
    <x v="0"/>
    <x v="0"/>
    <m/>
    <m/>
    <s v="停機"/>
    <m/>
    <m/>
    <m/>
    <s v="停機"/>
    <m/>
    <m/>
    <m/>
    <s v="停機"/>
    <m/>
    <m/>
    <m/>
    <s v="停機"/>
    <m/>
    <s v=""/>
    <s v="停機"/>
    <s v=""/>
    <s v=""/>
    <s v=""/>
    <s v=""/>
    <s v="J"/>
    <n v="1"/>
    <s v="NA"/>
    <s v="NA"/>
    <s v="NA"/>
    <s v="NA"/>
  </r>
  <r>
    <x v="0"/>
    <x v="19"/>
    <x v="5"/>
    <x v="2"/>
    <x v="5"/>
    <x v="5"/>
    <x v="1"/>
    <x v="5"/>
    <x v="4"/>
    <m/>
    <m/>
    <s v="了機"/>
    <m/>
    <m/>
    <m/>
    <s v="了機"/>
    <m/>
    <m/>
    <m/>
    <s v="了機"/>
    <m/>
    <m/>
    <m/>
    <s v="了機"/>
    <m/>
    <n v="5.0526315789473673"/>
    <s v="了機"/>
    <s v=""/>
    <s v=""/>
    <s v=""/>
    <s v=""/>
    <s v="J"/>
    <n v="1"/>
    <s v="DENDEN"/>
    <s v="NASH"/>
    <s v="NASH"/>
    <s v="JUNJUN"/>
  </r>
  <r>
    <x v="0"/>
    <x v="20"/>
    <x v="0"/>
    <x v="0"/>
    <x v="0"/>
    <x v="0"/>
    <x v="0"/>
    <x v="0"/>
    <x v="0"/>
    <m/>
    <m/>
    <s v="停機"/>
    <m/>
    <m/>
    <m/>
    <s v="停機"/>
    <m/>
    <m/>
    <m/>
    <s v="停機"/>
    <m/>
    <m/>
    <m/>
    <s v="停機"/>
    <m/>
    <s v=""/>
    <s v="停機"/>
    <s v=""/>
    <s v=""/>
    <s v=""/>
    <s v=""/>
    <s v="J"/>
    <n v="1"/>
    <s v="NA"/>
    <s v="NA"/>
    <s v="NA"/>
    <s v="NA"/>
  </r>
  <r>
    <x v="0"/>
    <x v="21"/>
    <x v="0"/>
    <x v="0"/>
    <x v="0"/>
    <x v="0"/>
    <x v="0"/>
    <x v="0"/>
    <x v="0"/>
    <m/>
    <m/>
    <s v="停機"/>
    <m/>
    <m/>
    <m/>
    <s v="停機"/>
    <m/>
    <m/>
    <m/>
    <s v="停機"/>
    <m/>
    <m/>
    <m/>
    <s v="停機"/>
    <m/>
    <s v=""/>
    <s v="停機"/>
    <s v=""/>
    <s v=""/>
    <s v=""/>
    <s v=""/>
    <s v="T"/>
    <n v="1"/>
    <s v="DENDEN"/>
    <s v="WILSON"/>
    <s v="WILSON"/>
    <s v="JONA"/>
  </r>
  <r>
    <x v="0"/>
    <x v="22"/>
    <x v="0"/>
    <x v="0"/>
    <x v="0"/>
    <x v="0"/>
    <x v="0"/>
    <x v="0"/>
    <x v="0"/>
    <m/>
    <m/>
    <s v="停機"/>
    <m/>
    <m/>
    <m/>
    <s v="停機"/>
    <m/>
    <m/>
    <m/>
    <s v="停機"/>
    <m/>
    <m/>
    <m/>
    <s v="停機"/>
    <m/>
    <s v=""/>
    <s v="停機"/>
    <s v=""/>
    <s v=""/>
    <s v=""/>
    <s v=""/>
    <s v="T"/>
    <n v="1"/>
    <s v="DENDEN"/>
    <s v="WILSON"/>
    <s v="WILSON"/>
    <s v="JONA"/>
  </r>
  <r>
    <x v="0"/>
    <x v="23"/>
    <x v="6"/>
    <x v="0"/>
    <x v="5"/>
    <x v="6"/>
    <x v="3"/>
    <x v="6"/>
    <x v="2"/>
    <n v="26"/>
    <n v="0"/>
    <n v="8800"/>
    <m/>
    <m/>
    <m/>
    <m/>
    <m/>
    <n v="21"/>
    <n v="0"/>
    <n v="8610"/>
    <m/>
    <n v="10"/>
    <n v="0"/>
    <n v="8610"/>
    <m/>
    <n v="6.2882096069868991"/>
    <n v="38"/>
    <n v="1"/>
    <n v="86.733333333333334"/>
    <n v="4.75"/>
    <n v="4.75"/>
    <s v="T"/>
    <n v="2"/>
    <s v="MAR"/>
    <s v="VIN"/>
    <s v="VIN"/>
    <s v="MAMAY"/>
  </r>
  <r>
    <x v="0"/>
    <x v="23"/>
    <x v="7"/>
    <x v="0"/>
    <x v="5"/>
    <x v="6"/>
    <x v="3"/>
    <x v="7"/>
    <x v="2"/>
    <n v="27"/>
    <n v="0"/>
    <m/>
    <n v="9720"/>
    <m/>
    <m/>
    <m/>
    <m/>
    <n v="13"/>
    <n v="0"/>
    <m/>
    <n v="9440"/>
    <n v="14"/>
    <n v="0"/>
    <m/>
    <n v="9070"/>
    <n v="6.1802575107296125"/>
    <n v="36"/>
    <n v="1"/>
    <n v="94.1"/>
    <n v="4.5"/>
    <n v="4.5"/>
    <s v="T"/>
    <n v="2"/>
    <s v="MAR"/>
    <s v="VIN"/>
    <s v="VIN"/>
    <s v="MAMAY"/>
  </r>
  <r>
    <x v="0"/>
    <x v="24"/>
    <x v="8"/>
    <x v="0"/>
    <x v="6"/>
    <x v="7"/>
    <x v="4"/>
    <x v="8"/>
    <x v="1"/>
    <m/>
    <m/>
    <s v="了機"/>
    <m/>
    <m/>
    <m/>
    <s v="了機"/>
    <m/>
    <m/>
    <m/>
    <s v="了機"/>
    <m/>
    <m/>
    <m/>
    <s v="了機"/>
    <m/>
    <n v="3.1578947368421053"/>
    <s v="了機"/>
    <s v=""/>
    <s v=""/>
    <s v=""/>
    <s v=""/>
    <s v="T"/>
    <n v="2"/>
    <s v="MAR"/>
    <s v="VIN"/>
    <s v="VIN"/>
    <s v="MAMAY"/>
  </r>
  <r>
    <x v="0"/>
    <x v="24"/>
    <x v="9"/>
    <x v="2"/>
    <x v="7"/>
    <x v="8"/>
    <x v="4"/>
    <x v="9"/>
    <x v="4"/>
    <m/>
    <m/>
    <s v="改紡"/>
    <s v="改紡"/>
    <m/>
    <m/>
    <m/>
    <s v="改紡"/>
    <m/>
    <m/>
    <m/>
    <s v="改紡"/>
    <n v="9"/>
    <n v="2"/>
    <m/>
    <n v="9070"/>
    <n v="6.5454545454545459"/>
    <s v="改紡"/>
    <s v=""/>
    <s v=""/>
    <s v=""/>
    <s v=""/>
    <s v="T"/>
    <n v="2"/>
    <s v="MAR"/>
    <s v="VIN"/>
    <s v="VIN"/>
    <s v="MAMAY"/>
  </r>
  <r>
    <x v="0"/>
    <x v="25"/>
    <x v="10"/>
    <x v="2"/>
    <x v="5"/>
    <x v="9"/>
    <x v="5"/>
    <x v="10"/>
    <x v="4"/>
    <m/>
    <m/>
    <s v="了機"/>
    <s v="了機"/>
    <m/>
    <m/>
    <m/>
    <s v="了機"/>
    <m/>
    <m/>
    <m/>
    <s v="了機"/>
    <m/>
    <m/>
    <m/>
    <s v="了機"/>
    <n v="5.8536585365853666"/>
    <s v="了機"/>
    <s v=""/>
    <s v=""/>
    <s v=""/>
    <s v=""/>
    <s v="T"/>
    <n v="1"/>
    <s v="MAR"/>
    <s v="VIN"/>
    <s v="VIN"/>
    <s v="MAMAY"/>
  </r>
  <r>
    <x v="0"/>
    <x v="26"/>
    <x v="11"/>
    <x v="2"/>
    <x v="5"/>
    <x v="10"/>
    <x v="5"/>
    <x v="11"/>
    <x v="4"/>
    <m/>
    <m/>
    <s v="改紡"/>
    <m/>
    <m/>
    <m/>
    <s v="改紡"/>
    <m/>
    <m/>
    <m/>
    <s v="開車"/>
    <m/>
    <n v="8"/>
    <n v="0"/>
    <n v="9540"/>
    <n v="9070"/>
    <n v="5.8299595141700413"/>
    <s v="改紡"/>
    <s v=""/>
    <s v=""/>
    <s v=""/>
    <s v=""/>
    <s v="T"/>
    <n v="1"/>
    <s v="DENDEN"/>
    <s v="WILSON"/>
    <s v="WILSON"/>
    <s v="JONA"/>
  </r>
  <r>
    <x v="0"/>
    <x v="27"/>
    <x v="12"/>
    <x v="0"/>
    <x v="8"/>
    <x v="11"/>
    <x v="1"/>
    <x v="12"/>
    <x v="2"/>
    <m/>
    <m/>
    <s v="了機"/>
    <m/>
    <m/>
    <m/>
    <s v="了機"/>
    <m/>
    <m/>
    <m/>
    <s v="了機"/>
    <m/>
    <m/>
    <m/>
    <s v="了機"/>
    <m/>
    <n v="2.7852998065764023"/>
    <s v="了機"/>
    <s v=""/>
    <s v=""/>
    <s v=""/>
    <s v=""/>
    <s v="S"/>
    <n v="3"/>
    <s v="JOHNDEL"/>
    <s v="NASH"/>
    <s v="NASH"/>
    <s v="JUNJUN"/>
  </r>
  <r>
    <x v="0"/>
    <x v="28"/>
    <x v="13"/>
    <x v="0"/>
    <x v="0"/>
    <x v="0"/>
    <x v="0"/>
    <x v="0"/>
    <x v="0"/>
    <m/>
    <m/>
    <s v="絲開發"/>
    <m/>
    <m/>
    <m/>
    <s v="絲開發"/>
    <m/>
    <m/>
    <m/>
    <s v="絲開發"/>
    <m/>
    <m/>
    <m/>
    <s v="絲開發"/>
    <m/>
    <s v=""/>
    <s v="絲開發"/>
    <s v=""/>
    <s v=""/>
    <s v=""/>
    <s v=""/>
    <s v="S"/>
    <n v="5"/>
    <s v="JOHNDEL"/>
    <s v="NASH"/>
    <s v="NASH"/>
    <s v="JUNJUN"/>
  </r>
  <r>
    <x v="1"/>
    <x v="0"/>
    <x v="0"/>
    <x v="0"/>
    <x v="0"/>
    <x v="0"/>
    <x v="0"/>
    <x v="0"/>
    <x v="0"/>
    <m/>
    <m/>
    <s v="停機"/>
    <m/>
    <m/>
    <m/>
    <s v="停機"/>
    <m/>
    <m/>
    <m/>
    <s v="停機"/>
    <m/>
    <m/>
    <m/>
    <s v="停機"/>
    <m/>
    <s v=""/>
    <s v="停機"/>
    <s v=""/>
    <s v=""/>
    <s v=""/>
    <s v=""/>
    <s v="A"/>
    <n v="1"/>
    <s v="NA"/>
    <s v="NA"/>
    <s v="NA"/>
    <s v="NA"/>
  </r>
  <r>
    <x v="1"/>
    <x v="1"/>
    <x v="0"/>
    <x v="0"/>
    <x v="0"/>
    <x v="0"/>
    <x v="0"/>
    <x v="0"/>
    <x v="0"/>
    <m/>
    <m/>
    <s v="停機"/>
    <m/>
    <m/>
    <m/>
    <s v="停機"/>
    <m/>
    <m/>
    <m/>
    <s v="停機"/>
    <m/>
    <m/>
    <m/>
    <s v="停機"/>
    <m/>
    <s v=""/>
    <s v="停機"/>
    <s v=""/>
    <s v=""/>
    <s v=""/>
    <s v=""/>
    <s v="A"/>
    <n v="1"/>
    <s v="NA"/>
    <s v="NA"/>
    <s v="NA"/>
    <s v="NA"/>
  </r>
  <r>
    <x v="1"/>
    <x v="2"/>
    <x v="0"/>
    <x v="0"/>
    <x v="0"/>
    <x v="0"/>
    <x v="0"/>
    <x v="0"/>
    <x v="0"/>
    <m/>
    <m/>
    <s v="停機"/>
    <m/>
    <m/>
    <m/>
    <s v="停機"/>
    <m/>
    <m/>
    <m/>
    <s v="停機"/>
    <m/>
    <m/>
    <m/>
    <s v="停機"/>
    <m/>
    <s v=""/>
    <s v="停機"/>
    <s v=""/>
    <s v=""/>
    <s v=""/>
    <s v=""/>
    <s v="A"/>
    <n v="1"/>
    <s v="NA"/>
    <s v="NA"/>
    <s v="NA"/>
    <s v="NA"/>
  </r>
  <r>
    <x v="1"/>
    <x v="3"/>
    <x v="0"/>
    <x v="0"/>
    <x v="0"/>
    <x v="0"/>
    <x v="0"/>
    <x v="0"/>
    <x v="0"/>
    <m/>
    <m/>
    <s v="停機"/>
    <m/>
    <m/>
    <m/>
    <s v="停機"/>
    <m/>
    <m/>
    <m/>
    <s v="停機"/>
    <m/>
    <m/>
    <m/>
    <s v="停機"/>
    <m/>
    <s v=""/>
    <s v="停機"/>
    <s v=""/>
    <s v=""/>
    <s v=""/>
    <s v=""/>
    <s v="A"/>
    <n v="1"/>
    <s v="NA"/>
    <s v="NA"/>
    <s v="NA"/>
    <s v="NA"/>
  </r>
  <r>
    <x v="1"/>
    <x v="4"/>
    <x v="1"/>
    <x v="0"/>
    <x v="1"/>
    <x v="1"/>
    <x v="1"/>
    <x v="1"/>
    <x v="1"/>
    <n v="19"/>
    <n v="1"/>
    <n v="9448"/>
    <n v="9469"/>
    <m/>
    <m/>
    <m/>
    <m/>
    <n v="22"/>
    <n v="0"/>
    <n v="9357"/>
    <n v="9765"/>
    <n v="25"/>
    <n v="1"/>
    <n v="9569"/>
    <n v="9376"/>
    <n v="1.7625458996328029"/>
    <n v="22"/>
    <n v="0.99454460470085471"/>
    <n v="94.973333333333343"/>
    <n v="2.75"/>
    <n v="2.6666666666666665"/>
    <s v="A"/>
    <n v="1"/>
    <s v="JERON"/>
    <s v="JERON"/>
    <s v="JERON"/>
    <s v="RON"/>
  </r>
  <r>
    <x v="1"/>
    <x v="5"/>
    <x v="2"/>
    <x v="0"/>
    <x v="2"/>
    <x v="2"/>
    <x v="1"/>
    <x v="2"/>
    <x v="2"/>
    <n v="30"/>
    <n v="10"/>
    <n v="9584"/>
    <n v="9813"/>
    <m/>
    <m/>
    <m/>
    <m/>
    <n v="28"/>
    <n v="0"/>
    <n v="9484"/>
    <n v="9285"/>
    <n v="20"/>
    <n v="8"/>
    <n v="9453"/>
    <n v="9612"/>
    <n v="2.8015564202334629"/>
    <n v="13"/>
    <n v="0.96911057692307689"/>
    <n v="95.385000000000005"/>
    <n v="1.625"/>
    <n v="1.25"/>
    <s v="A"/>
    <n v="0.5"/>
    <s v="JERON"/>
    <s v="JERON"/>
    <s v="JERON"/>
    <s v="RON"/>
  </r>
  <r>
    <x v="1"/>
    <x v="6"/>
    <x v="3"/>
    <x v="1"/>
    <x v="3"/>
    <x v="3"/>
    <x v="2"/>
    <x v="3"/>
    <x v="3"/>
    <n v="28"/>
    <n v="3"/>
    <n v="9109"/>
    <n v="9423"/>
    <m/>
    <m/>
    <m/>
    <m/>
    <n v="20"/>
    <n v="0"/>
    <n v="9052"/>
    <n v="9471"/>
    <n v="17"/>
    <n v="0"/>
    <n v="9038"/>
    <n v="9382"/>
    <n v="2.4615384615384617"/>
    <n v="21.666666666666668"/>
    <n v="0.994140625"/>
    <n v="92.458333333333343"/>
    <n v="2.7083333333333335"/>
    <n v="2.5833333333333335"/>
    <s v="A"/>
    <n v="1"/>
    <s v="JERON"/>
    <s v="JERON"/>
    <s v="JERON"/>
    <s v="RON"/>
  </r>
  <r>
    <x v="1"/>
    <x v="7"/>
    <x v="0"/>
    <x v="0"/>
    <x v="0"/>
    <x v="0"/>
    <x v="0"/>
    <x v="0"/>
    <x v="0"/>
    <m/>
    <m/>
    <s v="停機"/>
    <m/>
    <m/>
    <m/>
    <s v="停機"/>
    <m/>
    <m/>
    <m/>
    <s v="停機"/>
    <m/>
    <m/>
    <m/>
    <s v="停機"/>
    <m/>
    <s v=""/>
    <s v="停機"/>
    <s v=""/>
    <s v=""/>
    <s v=""/>
    <s v=""/>
    <s v="A"/>
    <n v="1"/>
    <s v="NA"/>
    <s v="N/A"/>
    <s v="N/A"/>
    <s v="N/A"/>
  </r>
  <r>
    <x v="1"/>
    <x v="8"/>
    <x v="4"/>
    <x v="0"/>
    <x v="4"/>
    <x v="4"/>
    <x v="1"/>
    <x v="4"/>
    <x v="2"/>
    <n v="18"/>
    <n v="8"/>
    <n v="9269"/>
    <n v="8803"/>
    <m/>
    <m/>
    <m/>
    <m/>
    <n v="11"/>
    <n v="0"/>
    <n v="9335"/>
    <n v="9102"/>
    <n v="8"/>
    <n v="1"/>
    <n v="9350"/>
    <n v="9112"/>
    <n v="2.8685258964143427"/>
    <n v="12.333333333333334"/>
    <n v="0.9849158653846154"/>
    <n v="91.618333333333339"/>
    <n v="1.5416666666666667"/>
    <n v="1.1666666666666667"/>
    <s v="A"/>
    <n v="1"/>
    <s v="JERON"/>
    <s v="JERON"/>
    <s v="JERON"/>
    <s v="RON"/>
  </r>
  <r>
    <x v="1"/>
    <x v="9"/>
    <x v="14"/>
    <x v="0"/>
    <x v="9"/>
    <x v="12"/>
    <x v="6"/>
    <x v="13"/>
    <x v="1"/>
    <m/>
    <m/>
    <s v="改紡"/>
    <m/>
    <m/>
    <m/>
    <s v="改紡"/>
    <m/>
    <m/>
    <m/>
    <s v="改紡"/>
    <m/>
    <n v="17"/>
    <n v="0"/>
    <n v="8862"/>
    <n v="8970"/>
    <n v="1.1009174311926606"/>
    <s v="改紡"/>
    <s v=""/>
    <s v=""/>
    <s v=""/>
    <s v=""/>
    <s v="A"/>
    <n v="1"/>
    <s v="JERON"/>
    <s v="JERON"/>
    <s v="JERON"/>
    <s v="RON"/>
  </r>
  <r>
    <x v="1"/>
    <x v="10"/>
    <x v="0"/>
    <x v="0"/>
    <x v="0"/>
    <x v="0"/>
    <x v="0"/>
    <x v="0"/>
    <x v="0"/>
    <m/>
    <m/>
    <s v="停機"/>
    <m/>
    <m/>
    <m/>
    <s v="停機"/>
    <m/>
    <m/>
    <m/>
    <s v="停機"/>
    <m/>
    <m/>
    <m/>
    <s v="停機"/>
    <m/>
    <s v=""/>
    <s v="停機"/>
    <s v=""/>
    <s v=""/>
    <s v=""/>
    <s v=""/>
    <s v="A"/>
    <n v="1"/>
    <s v="NA"/>
    <s v="N/A"/>
    <s v="N/A"/>
    <s v="N/A"/>
  </r>
  <r>
    <x v="1"/>
    <x v="11"/>
    <x v="0"/>
    <x v="0"/>
    <x v="0"/>
    <x v="0"/>
    <x v="0"/>
    <x v="0"/>
    <x v="0"/>
    <m/>
    <m/>
    <s v="停機"/>
    <m/>
    <m/>
    <m/>
    <s v="停機"/>
    <m/>
    <m/>
    <m/>
    <s v="停機"/>
    <m/>
    <m/>
    <m/>
    <s v="停機"/>
    <m/>
    <s v=""/>
    <s v="停機"/>
    <s v=""/>
    <s v=""/>
    <s v=""/>
    <s v=""/>
    <s v="A"/>
    <n v="1"/>
    <s v="NA"/>
    <s v="N/A"/>
    <s v="N/A"/>
    <s v="N/A"/>
  </r>
  <r>
    <x v="1"/>
    <x v="12"/>
    <x v="15"/>
    <x v="0"/>
    <x v="10"/>
    <x v="13"/>
    <x v="7"/>
    <x v="14"/>
    <x v="2"/>
    <m/>
    <m/>
    <s v="改紡"/>
    <m/>
    <m/>
    <m/>
    <s v="改紡"/>
    <m/>
    <n v="0"/>
    <n v="0"/>
    <n v="4500"/>
    <n v="4336"/>
    <n v="41"/>
    <n v="0"/>
    <n v="8988"/>
    <n v="9006"/>
    <n v="3.0573248407643314"/>
    <s v="改紡"/>
    <s v=""/>
    <s v=""/>
    <s v=""/>
    <s v=""/>
    <s v="A"/>
    <n v="1"/>
    <s v="NA"/>
    <s v="JERON"/>
    <s v="JERON"/>
    <s v="JP"/>
  </r>
  <r>
    <x v="1"/>
    <x v="13"/>
    <x v="0"/>
    <x v="0"/>
    <x v="0"/>
    <x v="0"/>
    <x v="0"/>
    <x v="0"/>
    <x v="0"/>
    <m/>
    <m/>
    <s v="停機"/>
    <m/>
    <m/>
    <m/>
    <s v="停機"/>
    <m/>
    <m/>
    <m/>
    <s v="停機"/>
    <m/>
    <m/>
    <m/>
    <s v="停機"/>
    <m/>
    <s v=""/>
    <s v="停機"/>
    <s v=""/>
    <s v=""/>
    <s v=""/>
    <s v=""/>
    <s v="A"/>
    <n v="1"/>
    <s v="NA"/>
    <s v="N/A"/>
    <s v="N/A"/>
    <s v="N/A"/>
  </r>
  <r>
    <x v="1"/>
    <x v="14"/>
    <x v="0"/>
    <x v="0"/>
    <x v="0"/>
    <x v="0"/>
    <x v="0"/>
    <x v="0"/>
    <x v="0"/>
    <m/>
    <m/>
    <s v="停機"/>
    <m/>
    <m/>
    <m/>
    <s v="停機"/>
    <m/>
    <m/>
    <m/>
    <s v="停機"/>
    <m/>
    <m/>
    <m/>
    <s v="停機"/>
    <m/>
    <s v=""/>
    <s v="停機"/>
    <s v=""/>
    <s v=""/>
    <s v=""/>
    <s v=""/>
    <s v="A"/>
    <n v="1"/>
    <s v="NA"/>
    <s v="N/A"/>
    <s v="N/A"/>
    <s v="N/A"/>
  </r>
  <r>
    <x v="1"/>
    <x v="15"/>
    <x v="0"/>
    <x v="0"/>
    <x v="0"/>
    <x v="0"/>
    <x v="0"/>
    <x v="0"/>
    <x v="0"/>
    <m/>
    <m/>
    <s v="停機"/>
    <m/>
    <m/>
    <m/>
    <s v="停機"/>
    <m/>
    <m/>
    <m/>
    <s v="停機"/>
    <m/>
    <m/>
    <m/>
    <s v="停機"/>
    <m/>
    <s v=""/>
    <s v="停機"/>
    <s v=""/>
    <s v=""/>
    <s v=""/>
    <s v=""/>
    <s v="A"/>
    <n v="1"/>
    <s v="NA"/>
    <s v="N/A"/>
    <s v="N/A"/>
    <s v="N/A"/>
  </r>
  <r>
    <x v="1"/>
    <x v="16"/>
    <x v="0"/>
    <x v="0"/>
    <x v="0"/>
    <x v="0"/>
    <x v="0"/>
    <x v="0"/>
    <x v="0"/>
    <m/>
    <m/>
    <s v="停機"/>
    <m/>
    <m/>
    <m/>
    <s v="停機"/>
    <m/>
    <m/>
    <m/>
    <s v="停機"/>
    <m/>
    <m/>
    <m/>
    <s v="停機"/>
    <m/>
    <s v=""/>
    <s v="停機"/>
    <s v=""/>
    <s v=""/>
    <s v=""/>
    <s v=""/>
    <s v="A"/>
    <n v="1"/>
    <s v="NA"/>
    <s v="N/A"/>
    <s v="N/A"/>
    <s v="N/A"/>
  </r>
  <r>
    <x v="1"/>
    <x v="17"/>
    <x v="0"/>
    <x v="0"/>
    <x v="0"/>
    <x v="0"/>
    <x v="0"/>
    <x v="0"/>
    <x v="0"/>
    <m/>
    <m/>
    <s v="停機"/>
    <m/>
    <m/>
    <m/>
    <s v="停機"/>
    <m/>
    <m/>
    <m/>
    <s v="停機"/>
    <m/>
    <m/>
    <m/>
    <s v="停機"/>
    <m/>
    <s v=""/>
    <s v="停機"/>
    <s v=""/>
    <s v=""/>
    <s v=""/>
    <s v=""/>
    <s v="A"/>
    <n v="1"/>
    <s v="NA"/>
    <s v="N/A"/>
    <s v="N/A"/>
    <s v="N/A"/>
  </r>
  <r>
    <x v="1"/>
    <x v="18"/>
    <x v="0"/>
    <x v="0"/>
    <x v="0"/>
    <x v="0"/>
    <x v="0"/>
    <x v="0"/>
    <x v="0"/>
    <m/>
    <m/>
    <s v="停機"/>
    <m/>
    <m/>
    <m/>
    <s v="停機"/>
    <m/>
    <m/>
    <m/>
    <s v="停機"/>
    <m/>
    <m/>
    <m/>
    <s v="停機"/>
    <m/>
    <s v=""/>
    <s v="停機"/>
    <s v=""/>
    <s v=""/>
    <s v=""/>
    <s v=""/>
    <s v="J"/>
    <n v="1"/>
    <s v="NA"/>
    <s v="N/A"/>
    <s v="N/A"/>
    <s v="N/A"/>
  </r>
  <r>
    <x v="1"/>
    <x v="19"/>
    <x v="0"/>
    <x v="0"/>
    <x v="0"/>
    <x v="0"/>
    <x v="0"/>
    <x v="0"/>
    <x v="0"/>
    <m/>
    <m/>
    <s v="停機"/>
    <m/>
    <m/>
    <m/>
    <s v="停機"/>
    <m/>
    <m/>
    <m/>
    <s v="停機"/>
    <m/>
    <m/>
    <m/>
    <s v="停機"/>
    <m/>
    <s v=""/>
    <s v="停機"/>
    <s v=""/>
    <s v=""/>
    <s v=""/>
    <s v=""/>
    <s v="J"/>
    <n v="1"/>
    <s v="NA"/>
    <s v="N/A"/>
    <s v="N/A"/>
    <s v="N/A"/>
  </r>
  <r>
    <x v="1"/>
    <x v="20"/>
    <x v="0"/>
    <x v="0"/>
    <x v="0"/>
    <x v="0"/>
    <x v="0"/>
    <x v="0"/>
    <x v="0"/>
    <m/>
    <m/>
    <s v="停機"/>
    <m/>
    <m/>
    <m/>
    <s v="停機"/>
    <m/>
    <m/>
    <m/>
    <s v="停機"/>
    <m/>
    <m/>
    <m/>
    <s v="停機"/>
    <m/>
    <s v=""/>
    <s v="停機"/>
    <s v=""/>
    <s v=""/>
    <s v=""/>
    <s v=""/>
    <s v="J"/>
    <n v="1"/>
    <s v="NA"/>
    <s v="N/A"/>
    <s v="N/A"/>
    <s v="N/A"/>
  </r>
  <r>
    <x v="1"/>
    <x v="21"/>
    <x v="16"/>
    <x v="2"/>
    <x v="5"/>
    <x v="10"/>
    <x v="5"/>
    <x v="15"/>
    <x v="4"/>
    <m/>
    <m/>
    <s v="改紡"/>
    <m/>
    <m/>
    <m/>
    <s v="改紡"/>
    <m/>
    <m/>
    <m/>
    <s v="改紡"/>
    <m/>
    <n v="45"/>
    <n v="5"/>
    <n v="9170"/>
    <n v="9070"/>
    <n v="5.8299595141700413"/>
    <s v="改紡"/>
    <s v=""/>
    <s v=""/>
    <s v=""/>
    <s v=""/>
    <s v="T"/>
    <n v="1"/>
    <s v="BERT"/>
    <s v="WILSON"/>
    <s v="WILSON"/>
    <s v="JONA"/>
  </r>
  <r>
    <x v="1"/>
    <x v="22"/>
    <x v="17"/>
    <x v="2"/>
    <x v="5"/>
    <x v="14"/>
    <x v="5"/>
    <x v="16"/>
    <x v="4"/>
    <m/>
    <m/>
    <s v="改紡"/>
    <m/>
    <m/>
    <m/>
    <s v="改紡"/>
    <m/>
    <m/>
    <m/>
    <s v="改紡"/>
    <m/>
    <n v="39"/>
    <n v="4"/>
    <n v="9440"/>
    <n v="9260"/>
    <n v="5.8299595141700413"/>
    <s v="改紡"/>
    <s v=""/>
    <s v=""/>
    <s v=""/>
    <s v=""/>
    <s v="T"/>
    <n v="1"/>
    <s v="BERT"/>
    <s v="WILSON"/>
    <s v="WILSON"/>
    <s v="MAMAY"/>
  </r>
  <r>
    <x v="1"/>
    <x v="23"/>
    <x v="6"/>
    <x v="0"/>
    <x v="5"/>
    <x v="6"/>
    <x v="3"/>
    <x v="6"/>
    <x v="2"/>
    <n v="23"/>
    <n v="0"/>
    <n v="8240"/>
    <m/>
    <m/>
    <m/>
    <m/>
    <m/>
    <n v="13"/>
    <n v="0"/>
    <n v="7870"/>
    <m/>
    <n v="18"/>
    <n v="2"/>
    <n v="8520"/>
    <m/>
    <n v="6.2882096069868991"/>
    <n v="36"/>
    <n v="0.9984708867521368"/>
    <n v="82.1"/>
    <n v="4.5"/>
    <n v="4.333333333333333"/>
    <s v="T"/>
    <n v="2"/>
    <s v="BRYAN"/>
    <s v="VIN"/>
    <s v="VIN"/>
    <s v="JONA"/>
  </r>
  <r>
    <x v="1"/>
    <x v="23"/>
    <x v="7"/>
    <x v="0"/>
    <x v="5"/>
    <x v="6"/>
    <x v="3"/>
    <x v="7"/>
    <x v="2"/>
    <n v="18"/>
    <n v="0"/>
    <m/>
    <n v="8330"/>
    <m/>
    <m/>
    <m/>
    <m/>
    <n v="26"/>
    <n v="0"/>
    <n v="8330"/>
    <m/>
    <n v="27"/>
    <n v="1"/>
    <m/>
    <n v="8890"/>
    <n v="6.1802575107296125"/>
    <n v="47.333333333333336"/>
    <n v="0.99922208867521367"/>
    <n v="85.166666666666657"/>
    <n v="5.916666666666667"/>
    <n v="5.833333333333333"/>
    <s v="T"/>
    <n v="2"/>
    <s v="BRYAN"/>
    <s v="VIN"/>
    <s v="VIN"/>
    <s v="JONA"/>
  </r>
  <r>
    <x v="1"/>
    <x v="24"/>
    <x v="8"/>
    <x v="0"/>
    <x v="6"/>
    <x v="7"/>
    <x v="4"/>
    <x v="8"/>
    <x v="1"/>
    <m/>
    <m/>
    <s v="了機"/>
    <m/>
    <m/>
    <m/>
    <s v="了機"/>
    <m/>
    <m/>
    <m/>
    <s v="了機"/>
    <m/>
    <m/>
    <m/>
    <s v="了機"/>
    <m/>
    <n v="3.1578947368421053"/>
    <s v="了機"/>
    <s v=""/>
    <s v=""/>
    <s v=""/>
    <s v=""/>
    <s v="T"/>
    <n v="2"/>
    <s v="BRYAN"/>
    <s v="VIN"/>
    <s v="VIN"/>
    <s v="MAMAY"/>
  </r>
  <r>
    <x v="1"/>
    <x v="24"/>
    <x v="9"/>
    <x v="2"/>
    <x v="7"/>
    <x v="8"/>
    <x v="4"/>
    <x v="9"/>
    <x v="4"/>
    <n v="20"/>
    <n v="6"/>
    <m/>
    <n v="8890"/>
    <m/>
    <m/>
    <m/>
    <m/>
    <n v="30"/>
    <n v="0"/>
    <n v="9170"/>
    <m/>
    <n v="13"/>
    <n v="4"/>
    <m/>
    <n v="9350"/>
    <n v="6.5454545454545459"/>
    <n v="42"/>
    <n v="0.9926549145299145"/>
    <n v="91.36666666666666"/>
    <n v="5.25"/>
    <n v="4.416666666666667"/>
    <s v="T"/>
    <n v="2"/>
    <s v="BRYAN"/>
    <s v="VIN"/>
    <s v="VIN"/>
    <s v="MAMAY"/>
  </r>
  <r>
    <x v="1"/>
    <x v="25"/>
    <x v="10"/>
    <x v="2"/>
    <x v="5"/>
    <x v="9"/>
    <x v="5"/>
    <x v="10"/>
    <x v="4"/>
    <m/>
    <m/>
    <s v="了機"/>
    <s v="了機"/>
    <m/>
    <m/>
    <m/>
    <s v="了機"/>
    <m/>
    <m/>
    <m/>
    <s v="了機"/>
    <m/>
    <m/>
    <m/>
    <s v="了機"/>
    <n v="5.8536585365853666"/>
    <s v="了機"/>
    <s v=""/>
    <s v=""/>
    <s v=""/>
    <s v=""/>
    <s v="T"/>
    <n v="1"/>
    <s v="BRYAN"/>
    <s v="VIN"/>
    <s v="VIN"/>
    <s v="JONA"/>
  </r>
  <r>
    <x v="1"/>
    <x v="26"/>
    <x v="11"/>
    <x v="2"/>
    <x v="5"/>
    <x v="10"/>
    <x v="5"/>
    <x v="11"/>
    <x v="4"/>
    <n v="25"/>
    <n v="2"/>
    <n v="9540"/>
    <n v="9630"/>
    <m/>
    <m/>
    <m/>
    <m/>
    <n v="19"/>
    <n v="0"/>
    <n v="9170"/>
    <n v="9170"/>
    <n v="53"/>
    <n v="2"/>
    <n v="10000"/>
    <n v="9170"/>
    <n v="5.8299595141700413"/>
    <n v="32.333333333333336"/>
    <n v="0.99670138888888893"/>
    <n v="94.466666666666654"/>
    <n v="4.041666666666667"/>
    <n v="3.875"/>
    <s v="T"/>
    <n v="1"/>
    <s v="BRYAN"/>
    <s v="VIN"/>
    <s v="VIN"/>
    <s v="MAMAY"/>
  </r>
  <r>
    <x v="1"/>
    <x v="27"/>
    <x v="12"/>
    <x v="0"/>
    <x v="8"/>
    <x v="11"/>
    <x v="1"/>
    <x v="12"/>
    <x v="2"/>
    <m/>
    <m/>
    <s v="了機"/>
    <m/>
    <m/>
    <m/>
    <s v="了機"/>
    <m/>
    <m/>
    <m/>
    <s v="了機"/>
    <m/>
    <m/>
    <m/>
    <s v="了機"/>
    <m/>
    <n v="2.7852998065764023"/>
    <s v="了機"/>
    <s v=""/>
    <s v=""/>
    <s v=""/>
    <s v=""/>
    <s v="S"/>
    <n v="3"/>
    <s v="JOHNDEL"/>
    <s v="KIM"/>
    <s v="KIM"/>
    <s v="JP"/>
  </r>
  <r>
    <x v="1"/>
    <x v="28"/>
    <x v="13"/>
    <x v="0"/>
    <x v="0"/>
    <x v="0"/>
    <x v="0"/>
    <x v="0"/>
    <x v="0"/>
    <m/>
    <m/>
    <s v="絲開發"/>
    <m/>
    <m/>
    <m/>
    <s v="絲開發"/>
    <m/>
    <m/>
    <m/>
    <s v="絲開發"/>
    <m/>
    <m/>
    <m/>
    <s v="絲開發"/>
    <m/>
    <s v=""/>
    <s v="絲開發"/>
    <s v=""/>
    <s v=""/>
    <s v=""/>
    <s v=""/>
    <s v="S"/>
    <n v="5"/>
    <s v="JOHNDEL"/>
    <s v="KIM"/>
    <s v="KIM"/>
    <s v="JP"/>
  </r>
  <r>
    <x v="2"/>
    <x v="0"/>
    <x v="0"/>
    <x v="0"/>
    <x v="0"/>
    <x v="0"/>
    <x v="0"/>
    <x v="0"/>
    <x v="0"/>
    <m/>
    <m/>
    <s v="停機"/>
    <m/>
    <m/>
    <m/>
    <s v="停機"/>
    <m/>
    <m/>
    <m/>
    <s v="停機"/>
    <m/>
    <m/>
    <m/>
    <s v="停機"/>
    <m/>
    <s v=""/>
    <s v="停機"/>
    <s v=""/>
    <s v=""/>
    <s v=""/>
    <s v=""/>
    <s v="A"/>
    <n v="1"/>
    <s v="NA"/>
    <s v="NA"/>
    <s v="NA"/>
    <s v="NA"/>
  </r>
  <r>
    <x v="2"/>
    <x v="1"/>
    <x v="0"/>
    <x v="0"/>
    <x v="0"/>
    <x v="0"/>
    <x v="0"/>
    <x v="0"/>
    <x v="0"/>
    <m/>
    <m/>
    <s v="停機"/>
    <m/>
    <m/>
    <m/>
    <s v="停機"/>
    <m/>
    <m/>
    <m/>
    <s v="停機"/>
    <m/>
    <m/>
    <m/>
    <s v="停機"/>
    <m/>
    <s v=""/>
    <s v="停機"/>
    <s v=""/>
    <s v=""/>
    <s v=""/>
    <s v=""/>
    <s v="A"/>
    <n v="1"/>
    <s v="NA"/>
    <s v="NA"/>
    <s v="NA"/>
    <s v="NA"/>
  </r>
  <r>
    <x v="2"/>
    <x v="2"/>
    <x v="0"/>
    <x v="0"/>
    <x v="0"/>
    <x v="0"/>
    <x v="0"/>
    <x v="0"/>
    <x v="0"/>
    <m/>
    <m/>
    <s v="停機"/>
    <m/>
    <m/>
    <m/>
    <s v="停機"/>
    <m/>
    <m/>
    <m/>
    <s v="停機"/>
    <m/>
    <m/>
    <m/>
    <s v="停機"/>
    <m/>
    <s v=""/>
    <s v="停機"/>
    <s v=""/>
    <s v=""/>
    <s v=""/>
    <s v=""/>
    <s v="A"/>
    <n v="1"/>
    <s v="NA"/>
    <s v="NA"/>
    <s v="NA"/>
    <s v="NA"/>
  </r>
  <r>
    <x v="2"/>
    <x v="3"/>
    <x v="0"/>
    <x v="0"/>
    <x v="0"/>
    <x v="0"/>
    <x v="0"/>
    <x v="0"/>
    <x v="0"/>
    <m/>
    <m/>
    <s v="停機"/>
    <m/>
    <m/>
    <m/>
    <s v="停機"/>
    <m/>
    <m/>
    <m/>
    <s v="停機"/>
    <m/>
    <m/>
    <m/>
    <s v="停機"/>
    <m/>
    <s v=""/>
    <s v="停機"/>
    <s v=""/>
    <s v=""/>
    <s v=""/>
    <s v=""/>
    <s v="A"/>
    <n v="1"/>
    <s v="NA"/>
    <s v="NA"/>
    <s v="NA"/>
    <s v="NA"/>
  </r>
  <r>
    <x v="2"/>
    <x v="4"/>
    <x v="1"/>
    <x v="0"/>
    <x v="1"/>
    <x v="1"/>
    <x v="1"/>
    <x v="1"/>
    <x v="1"/>
    <n v="30"/>
    <n v="0"/>
    <n v="9621"/>
    <n v="9129"/>
    <m/>
    <m/>
    <m/>
    <m/>
    <n v="25"/>
    <n v="0"/>
    <n v="9593"/>
    <n v="9156"/>
    <n v="36"/>
    <n v="1"/>
    <n v="9498"/>
    <n v="9168"/>
    <n v="1.7625458996328029"/>
    <n v="30.333333333333332"/>
    <n v="0.9972723023504273"/>
    <n v="93.608333333333334"/>
    <n v="3.7916666666666665"/>
    <n v="3.75"/>
    <s v="A"/>
    <n v="1"/>
    <s v="JERON"/>
    <s v="JERON"/>
    <s v="JERON"/>
    <s v="MACMAC"/>
  </r>
  <r>
    <x v="2"/>
    <x v="5"/>
    <x v="2"/>
    <x v="0"/>
    <x v="2"/>
    <x v="2"/>
    <x v="1"/>
    <x v="2"/>
    <x v="2"/>
    <n v="18"/>
    <n v="0"/>
    <n v="9797"/>
    <n v="9815"/>
    <m/>
    <m/>
    <m/>
    <m/>
    <n v="12"/>
    <n v="6"/>
    <n v="9706"/>
    <n v="9758"/>
    <n v="42"/>
    <n v="0"/>
    <n v="9635"/>
    <n v="9533"/>
    <n v="2.8015564202334629"/>
    <n v="12"/>
    <n v="0.98970352564102559"/>
    <n v="97.073333333333338"/>
    <n v="1.5"/>
    <n v="1.375"/>
    <s v="A"/>
    <n v="0.5"/>
    <s v="JERON"/>
    <s v="JERON"/>
    <s v="JERON"/>
    <s v="MACMAC"/>
  </r>
  <r>
    <x v="2"/>
    <x v="6"/>
    <x v="3"/>
    <x v="1"/>
    <x v="3"/>
    <x v="3"/>
    <x v="2"/>
    <x v="3"/>
    <x v="3"/>
    <n v="16"/>
    <n v="0"/>
    <n v="9115"/>
    <n v="9471"/>
    <m/>
    <m/>
    <m/>
    <m/>
    <n v="22"/>
    <n v="0"/>
    <n v="9009"/>
    <n v="9491"/>
    <n v="22"/>
    <n v="2"/>
    <n v="8877"/>
    <n v="9494"/>
    <n v="2.4615384615384617"/>
    <n v="20"/>
    <n v="0.99609375"/>
    <n v="92.428333333333342"/>
    <n v="2.5"/>
    <n v="2.4166666666666665"/>
    <s v="A"/>
    <n v="1"/>
    <s v="JERON"/>
    <s v="JERON"/>
    <s v="JERON"/>
    <s v="MACMAC"/>
  </r>
  <r>
    <x v="2"/>
    <x v="7"/>
    <x v="0"/>
    <x v="0"/>
    <x v="0"/>
    <x v="0"/>
    <x v="0"/>
    <x v="0"/>
    <x v="0"/>
    <m/>
    <m/>
    <s v="停機"/>
    <m/>
    <m/>
    <m/>
    <s v="停機"/>
    <m/>
    <m/>
    <m/>
    <s v="停機"/>
    <m/>
    <m/>
    <m/>
    <s v="停機"/>
    <m/>
    <s v=""/>
    <s v="停機"/>
    <s v=""/>
    <s v=""/>
    <s v=""/>
    <s v=""/>
    <s v="A"/>
    <n v="1"/>
    <s v="NA"/>
    <s v="N/A"/>
    <s v="N/A"/>
    <s v="N/A"/>
  </r>
  <r>
    <x v="2"/>
    <x v="8"/>
    <x v="4"/>
    <x v="0"/>
    <x v="4"/>
    <x v="4"/>
    <x v="1"/>
    <x v="4"/>
    <x v="2"/>
    <n v="10"/>
    <n v="0"/>
    <n v="9343"/>
    <n v="9086"/>
    <m/>
    <m/>
    <m/>
    <m/>
    <n v="7"/>
    <n v="2"/>
    <n v="9327"/>
    <n v="9109"/>
    <n v="13"/>
    <n v="1"/>
    <n v="9309"/>
    <n v="8878"/>
    <n v="2.8685258964143427"/>
    <n v="10"/>
    <n v="0.99497195512820513"/>
    <n v="91.753333333333345"/>
    <n v="1.25"/>
    <n v="1.125"/>
    <s v="A"/>
    <n v="1"/>
    <s v="JERON"/>
    <s v="JERON"/>
    <s v="JERON"/>
    <s v="MACMAC"/>
  </r>
  <r>
    <x v="2"/>
    <x v="9"/>
    <x v="14"/>
    <x v="0"/>
    <x v="9"/>
    <x v="12"/>
    <x v="6"/>
    <x v="13"/>
    <x v="1"/>
    <n v="13"/>
    <n v="0"/>
    <n v="9405"/>
    <s v="檢修"/>
    <m/>
    <m/>
    <m/>
    <s v="開車"/>
    <n v="16"/>
    <n v="12"/>
    <n v="9498"/>
    <n v="7426"/>
    <n v="3"/>
    <n v="0"/>
    <n v="9521"/>
    <n v="9259"/>
    <n v="1.1009174311926606"/>
    <n v="10.666666666666666"/>
    <n v="0.94759615384615381"/>
    <n v="90.217999999999989"/>
    <n v="1.3333333333333333"/>
    <n v="0.83333333333333337"/>
    <s v="A"/>
    <n v="1"/>
    <s v="JERON"/>
    <s v="JERON"/>
    <s v="JERON"/>
    <s v="MACMAC"/>
  </r>
  <r>
    <x v="2"/>
    <x v="10"/>
    <x v="0"/>
    <x v="0"/>
    <x v="0"/>
    <x v="0"/>
    <x v="0"/>
    <x v="0"/>
    <x v="0"/>
    <m/>
    <m/>
    <s v="停機"/>
    <m/>
    <m/>
    <m/>
    <s v="停機"/>
    <m/>
    <m/>
    <m/>
    <s v="停機"/>
    <m/>
    <m/>
    <m/>
    <s v="停機"/>
    <m/>
    <s v=""/>
    <s v="停機"/>
    <s v=""/>
    <s v=""/>
    <s v=""/>
    <s v=""/>
    <s v="A"/>
    <n v="1"/>
    <s v="NA"/>
    <s v="N/A"/>
    <s v="N/A"/>
    <s v="N/A"/>
  </r>
  <r>
    <x v="2"/>
    <x v="11"/>
    <x v="0"/>
    <x v="0"/>
    <x v="0"/>
    <x v="0"/>
    <x v="0"/>
    <x v="0"/>
    <x v="0"/>
    <m/>
    <m/>
    <s v="停機"/>
    <m/>
    <m/>
    <m/>
    <s v="停機"/>
    <m/>
    <m/>
    <m/>
    <s v="停機"/>
    <m/>
    <m/>
    <m/>
    <s v="停機"/>
    <m/>
    <s v=""/>
    <s v="停機"/>
    <s v=""/>
    <s v=""/>
    <s v=""/>
    <s v=""/>
    <s v="A"/>
    <n v="1"/>
    <s v="NA"/>
    <s v="N/A"/>
    <s v="N/A"/>
    <s v="N/A"/>
  </r>
  <r>
    <x v="2"/>
    <x v="12"/>
    <x v="15"/>
    <x v="0"/>
    <x v="10"/>
    <x v="13"/>
    <x v="7"/>
    <x v="14"/>
    <x v="2"/>
    <n v="13"/>
    <n v="2"/>
    <n v="9214"/>
    <n v="8878"/>
    <m/>
    <m/>
    <m/>
    <m/>
    <n v="37"/>
    <n v="0"/>
    <n v="8829"/>
    <n v="9138"/>
    <n v="18"/>
    <n v="0"/>
    <n v="9263"/>
    <n v="9169"/>
    <n v="3.0573248407643314"/>
    <n v="22.666666666666668"/>
    <n v="0.99685496794871797"/>
    <n v="90.818333333333342"/>
    <n v="2.8333333333333335"/>
    <n v="2.75"/>
    <s v="A"/>
    <n v="1"/>
    <s v="NA"/>
    <s v="KIM"/>
    <s v="KIM"/>
    <s v="JP"/>
  </r>
  <r>
    <x v="2"/>
    <x v="13"/>
    <x v="0"/>
    <x v="0"/>
    <x v="0"/>
    <x v="0"/>
    <x v="0"/>
    <x v="0"/>
    <x v="0"/>
    <m/>
    <m/>
    <s v="停機"/>
    <m/>
    <m/>
    <m/>
    <s v="停機"/>
    <m/>
    <m/>
    <m/>
    <s v="停機"/>
    <m/>
    <m/>
    <m/>
    <s v="停機"/>
    <m/>
    <s v=""/>
    <s v="停機"/>
    <s v=""/>
    <s v=""/>
    <s v=""/>
    <s v=""/>
    <s v="A"/>
    <n v="1"/>
    <s v="NA"/>
    <s v="N/A"/>
    <s v="N/A"/>
    <s v="N/A"/>
  </r>
  <r>
    <x v="2"/>
    <x v="14"/>
    <x v="0"/>
    <x v="0"/>
    <x v="0"/>
    <x v="0"/>
    <x v="0"/>
    <x v="0"/>
    <x v="0"/>
    <m/>
    <m/>
    <s v="停機"/>
    <m/>
    <m/>
    <m/>
    <s v="停機"/>
    <m/>
    <m/>
    <m/>
    <s v="停機"/>
    <m/>
    <m/>
    <m/>
    <s v="停機"/>
    <m/>
    <s v=""/>
    <s v="停機"/>
    <s v=""/>
    <s v=""/>
    <s v=""/>
    <s v=""/>
    <s v="A"/>
    <n v="1"/>
    <s v="NA"/>
    <s v="N/A"/>
    <s v="N/A"/>
    <s v="N/A"/>
  </r>
  <r>
    <x v="2"/>
    <x v="15"/>
    <x v="0"/>
    <x v="0"/>
    <x v="0"/>
    <x v="0"/>
    <x v="0"/>
    <x v="0"/>
    <x v="0"/>
    <m/>
    <m/>
    <s v="停機"/>
    <m/>
    <m/>
    <m/>
    <s v="停機"/>
    <m/>
    <m/>
    <m/>
    <s v="停機"/>
    <m/>
    <m/>
    <m/>
    <s v="停機"/>
    <m/>
    <s v=""/>
    <s v="停機"/>
    <s v=""/>
    <s v=""/>
    <s v=""/>
    <s v=""/>
    <s v="A"/>
    <n v="1"/>
    <s v="NA"/>
    <s v="N/A"/>
    <s v="N/A"/>
    <s v="N/A"/>
  </r>
  <r>
    <x v="2"/>
    <x v="16"/>
    <x v="0"/>
    <x v="0"/>
    <x v="0"/>
    <x v="0"/>
    <x v="0"/>
    <x v="0"/>
    <x v="0"/>
    <m/>
    <m/>
    <s v="停機"/>
    <m/>
    <m/>
    <m/>
    <s v="停機"/>
    <m/>
    <m/>
    <m/>
    <s v="停機"/>
    <m/>
    <m/>
    <m/>
    <s v="停機"/>
    <m/>
    <s v=""/>
    <s v="停機"/>
    <s v=""/>
    <s v=""/>
    <s v=""/>
    <s v=""/>
    <s v="A"/>
    <n v="1"/>
    <s v="NA"/>
    <s v="N/A"/>
    <s v="N/A"/>
    <s v="N/A"/>
  </r>
  <r>
    <x v="2"/>
    <x v="17"/>
    <x v="0"/>
    <x v="0"/>
    <x v="0"/>
    <x v="0"/>
    <x v="0"/>
    <x v="0"/>
    <x v="0"/>
    <m/>
    <m/>
    <s v="停機"/>
    <m/>
    <m/>
    <m/>
    <s v="停機"/>
    <m/>
    <m/>
    <m/>
    <s v="停機"/>
    <m/>
    <m/>
    <m/>
    <s v="停機"/>
    <m/>
    <s v=""/>
    <s v="停機"/>
    <s v=""/>
    <s v=""/>
    <s v=""/>
    <s v=""/>
    <s v="A"/>
    <n v="1"/>
    <s v="NA"/>
    <s v="N/A"/>
    <s v="N/A"/>
    <s v="N/A"/>
  </r>
  <r>
    <x v="2"/>
    <x v="18"/>
    <x v="0"/>
    <x v="0"/>
    <x v="0"/>
    <x v="0"/>
    <x v="0"/>
    <x v="0"/>
    <x v="0"/>
    <m/>
    <m/>
    <s v="停機"/>
    <m/>
    <m/>
    <m/>
    <s v="停機"/>
    <m/>
    <m/>
    <m/>
    <s v="停機"/>
    <m/>
    <m/>
    <m/>
    <s v="停機"/>
    <m/>
    <s v=""/>
    <s v="停機"/>
    <s v=""/>
    <s v=""/>
    <s v=""/>
    <s v=""/>
    <s v="J"/>
    <n v="1"/>
    <s v="NA"/>
    <s v="N/A"/>
    <s v="N/A"/>
    <s v="N/A"/>
  </r>
  <r>
    <x v="2"/>
    <x v="19"/>
    <x v="18"/>
    <x v="2"/>
    <x v="5"/>
    <x v="14"/>
    <x v="1"/>
    <x v="17"/>
    <x v="4"/>
    <m/>
    <m/>
    <s v="改紡"/>
    <m/>
    <m/>
    <m/>
    <s v="改紡"/>
    <m/>
    <m/>
    <m/>
    <s v="開車"/>
    <m/>
    <n v="50"/>
    <n v="0"/>
    <n v="5970"/>
    <m/>
    <n v="5.8536585365853666"/>
    <s v="改紡"/>
    <s v=""/>
    <s v=""/>
    <s v=""/>
    <s v=""/>
    <s v="J"/>
    <n v="1"/>
    <s v="NA"/>
    <s v="NASH"/>
    <s v="NASH"/>
    <s v="JP"/>
  </r>
  <r>
    <x v="2"/>
    <x v="20"/>
    <x v="0"/>
    <x v="0"/>
    <x v="0"/>
    <x v="0"/>
    <x v="0"/>
    <x v="0"/>
    <x v="0"/>
    <m/>
    <m/>
    <s v="停機"/>
    <m/>
    <m/>
    <m/>
    <s v="停機"/>
    <m/>
    <m/>
    <m/>
    <s v="停機"/>
    <m/>
    <m/>
    <m/>
    <s v="停機"/>
    <m/>
    <s v=""/>
    <s v="停機"/>
    <s v=""/>
    <s v=""/>
    <s v=""/>
    <s v=""/>
    <s v="J"/>
    <n v="1"/>
    <s v="NA"/>
    <s v="N/A"/>
    <s v="N/A"/>
    <s v="N/A"/>
  </r>
  <r>
    <x v="2"/>
    <x v="21"/>
    <x v="16"/>
    <x v="2"/>
    <x v="5"/>
    <x v="10"/>
    <x v="5"/>
    <x v="15"/>
    <x v="4"/>
    <n v="35"/>
    <n v="0"/>
    <n v="9170"/>
    <n v="9540"/>
    <m/>
    <m/>
    <m/>
    <m/>
    <n v="28"/>
    <n v="0"/>
    <n v="8250"/>
    <n v="6850"/>
    <n v="58"/>
    <n v="0"/>
    <n v="8610"/>
    <n v="9260"/>
    <n v="5.8299595141700413"/>
    <n v="40.333333333333336"/>
    <n v="1"/>
    <n v="86.13333333333334"/>
    <n v="5.041666666666667"/>
    <n v="5.041666666666667"/>
    <s v="T"/>
    <n v="1"/>
    <s v="BERT"/>
    <s v="VIN"/>
    <s v="VIN"/>
    <s v="MAMAY"/>
  </r>
  <r>
    <x v="2"/>
    <x v="22"/>
    <x v="17"/>
    <x v="2"/>
    <x v="5"/>
    <x v="14"/>
    <x v="5"/>
    <x v="16"/>
    <x v="4"/>
    <n v="45"/>
    <n v="9"/>
    <n v="8750"/>
    <n v="9720"/>
    <m/>
    <m/>
    <m/>
    <m/>
    <n v="28"/>
    <n v="0"/>
    <n v="9680"/>
    <n v="7410"/>
    <n v="31"/>
    <n v="7"/>
    <n v="9120"/>
    <n v="8980"/>
    <n v="5.8299595141700413"/>
    <n v="34.666666666666664"/>
    <n v="0.9868055555555556"/>
    <n v="89.433333333333337"/>
    <n v="4.333333333333333"/>
    <n v="3.6666666666666665"/>
    <s v="T"/>
    <n v="1"/>
    <s v="BERT"/>
    <s v="WILSON"/>
    <s v="WILSON"/>
    <s v="JONA"/>
  </r>
  <r>
    <x v="2"/>
    <x v="23"/>
    <x v="6"/>
    <x v="0"/>
    <x v="5"/>
    <x v="6"/>
    <x v="3"/>
    <x v="6"/>
    <x v="2"/>
    <n v="23"/>
    <n v="0"/>
    <n v="9070"/>
    <m/>
    <m/>
    <m/>
    <m/>
    <m/>
    <n v="11"/>
    <n v="0"/>
    <n v="8520"/>
    <m/>
    <n v="18"/>
    <n v="2"/>
    <n v="8436"/>
    <m/>
    <n v="6.2882096069868991"/>
    <n v="34.666666666666664"/>
    <n v="0.9984708867521368"/>
    <n v="86.753333333333345"/>
    <n v="4.333333333333333"/>
    <n v="4.166666666666667"/>
    <s v="T"/>
    <n v="2"/>
    <s v="BRYAN"/>
    <s v="VIN"/>
    <s v="VIN"/>
    <s v="MAMAY"/>
  </r>
  <r>
    <x v="2"/>
    <x v="23"/>
    <x v="7"/>
    <x v="0"/>
    <x v="5"/>
    <x v="6"/>
    <x v="3"/>
    <x v="7"/>
    <x v="2"/>
    <n v="26"/>
    <n v="0"/>
    <m/>
    <n v="9540"/>
    <m/>
    <m/>
    <m/>
    <m/>
    <n v="16"/>
    <n v="0"/>
    <m/>
    <n v="9720"/>
    <n v="14"/>
    <n v="0"/>
    <m/>
    <n v="9350"/>
    <n v="6.1802575107296125"/>
    <n v="37.333333333333336"/>
    <n v="1"/>
    <n v="95.36666666666666"/>
    <n v="4.666666666666667"/>
    <n v="4.666666666666667"/>
    <s v="T"/>
    <n v="2"/>
    <s v="BRYAN"/>
    <s v="VIN"/>
    <s v="VIN"/>
    <s v="MAMAY"/>
  </r>
  <r>
    <x v="2"/>
    <x v="24"/>
    <x v="8"/>
    <x v="0"/>
    <x v="6"/>
    <x v="7"/>
    <x v="4"/>
    <x v="8"/>
    <x v="1"/>
    <m/>
    <m/>
    <s v="了機"/>
    <m/>
    <m/>
    <m/>
    <s v="了機"/>
    <m/>
    <m/>
    <m/>
    <s v="了機"/>
    <m/>
    <m/>
    <m/>
    <s v="了機"/>
    <m/>
    <n v="3.1578947368421053"/>
    <s v="了機"/>
    <s v=""/>
    <s v=""/>
    <s v=""/>
    <s v=""/>
    <s v="T"/>
    <n v="2"/>
    <s v="BRYAN"/>
    <s v="WILSON"/>
    <s v="WILSON"/>
    <s v="JONA"/>
  </r>
  <r>
    <x v="2"/>
    <x v="24"/>
    <x v="9"/>
    <x v="2"/>
    <x v="7"/>
    <x v="8"/>
    <x v="4"/>
    <x v="9"/>
    <x v="4"/>
    <n v="27"/>
    <n v="9"/>
    <m/>
    <n v="8980"/>
    <m/>
    <m/>
    <m/>
    <m/>
    <n v="29"/>
    <n v="0"/>
    <m/>
    <n v="8700"/>
    <n v="14"/>
    <n v="5"/>
    <m/>
    <n v="9440"/>
    <n v="6.5454545454545459"/>
    <n v="46.666666666666664"/>
    <n v="0.98971688034188032"/>
    <n v="90.4"/>
    <n v="5.833333333333333"/>
    <n v="4.666666666666667"/>
    <s v="T"/>
    <n v="2"/>
    <s v="BRYAN"/>
    <s v="WILSON"/>
    <s v="WILSON"/>
    <s v="JONA"/>
  </r>
  <r>
    <x v="2"/>
    <x v="25"/>
    <x v="10"/>
    <x v="2"/>
    <x v="5"/>
    <x v="9"/>
    <x v="5"/>
    <x v="10"/>
    <x v="4"/>
    <m/>
    <m/>
    <s v="了機"/>
    <s v="了機"/>
    <m/>
    <m/>
    <s v="停機"/>
    <s v="了機"/>
    <m/>
    <m/>
    <s v="停機"/>
    <s v="了機"/>
    <m/>
    <m/>
    <s v="停機"/>
    <s v="了機"/>
    <n v="5.8536585365853666"/>
    <s v="了機"/>
    <s v=""/>
    <s v=""/>
    <s v=""/>
    <s v=""/>
    <s v="T"/>
    <n v="1"/>
    <s v="BRYAN"/>
    <s v="WILSON"/>
    <s v="WILSON"/>
    <s v="JONA"/>
  </r>
  <r>
    <x v="2"/>
    <x v="26"/>
    <x v="11"/>
    <x v="2"/>
    <x v="5"/>
    <x v="10"/>
    <x v="5"/>
    <x v="11"/>
    <x v="4"/>
    <n v="17"/>
    <n v="0"/>
    <n v="10000"/>
    <n v="9260"/>
    <m/>
    <m/>
    <m/>
    <m/>
    <n v="49"/>
    <n v="0"/>
    <n v="9260"/>
    <n v="9350"/>
    <n v="32"/>
    <n v="1"/>
    <n v="9810"/>
    <n v="9310"/>
    <n v="5.8299595141700413"/>
    <n v="32.666666666666664"/>
    <n v="0.99917534722222223"/>
    <n v="94.983333333333334"/>
    <n v="4.083333333333333"/>
    <n v="4.041666666666667"/>
    <s v="T"/>
    <n v="1"/>
    <s v="BRYAN"/>
    <s v="VIN"/>
    <s v="VIN"/>
    <s v="MAMAY"/>
  </r>
  <r>
    <x v="2"/>
    <x v="27"/>
    <x v="12"/>
    <x v="0"/>
    <x v="8"/>
    <x v="11"/>
    <x v="1"/>
    <x v="12"/>
    <x v="2"/>
    <m/>
    <m/>
    <s v="了機"/>
    <m/>
    <m/>
    <m/>
    <s v="了機"/>
    <m/>
    <m/>
    <m/>
    <s v="了機"/>
    <m/>
    <m/>
    <m/>
    <s v="了機"/>
    <m/>
    <n v="2.7852998065764023"/>
    <s v="了機"/>
    <s v=""/>
    <s v=""/>
    <s v=""/>
    <s v=""/>
    <s v="S"/>
    <n v="3"/>
    <s v="JOHNDEL"/>
    <s v="KIM"/>
    <s v="KIM"/>
    <s v="JP"/>
  </r>
  <r>
    <x v="2"/>
    <x v="28"/>
    <x v="13"/>
    <x v="0"/>
    <x v="0"/>
    <x v="0"/>
    <x v="0"/>
    <x v="0"/>
    <x v="0"/>
    <m/>
    <m/>
    <s v="絲開發"/>
    <m/>
    <m/>
    <m/>
    <s v="絲開發"/>
    <m/>
    <m/>
    <m/>
    <s v="絲開發"/>
    <m/>
    <m/>
    <m/>
    <s v="絲開發"/>
    <m/>
    <s v=""/>
    <s v="絲開發"/>
    <s v=""/>
    <s v=""/>
    <s v=""/>
    <s v=""/>
    <s v="S"/>
    <n v="5"/>
    <s v="JOHNDEL"/>
    <s v="KIM"/>
    <s v="KIM"/>
    <s v="JP"/>
  </r>
  <r>
    <x v="3"/>
    <x v="0"/>
    <x v="0"/>
    <x v="0"/>
    <x v="0"/>
    <x v="0"/>
    <x v="0"/>
    <x v="0"/>
    <x v="0"/>
    <m/>
    <m/>
    <s v="停機"/>
    <m/>
    <m/>
    <m/>
    <s v="停機"/>
    <m/>
    <m/>
    <m/>
    <s v="停機"/>
    <m/>
    <m/>
    <m/>
    <s v="停機"/>
    <m/>
    <s v=""/>
    <s v="停機"/>
    <s v=""/>
    <s v=""/>
    <s v=""/>
    <s v=""/>
    <s v="A"/>
    <n v="1"/>
    <s v="NA"/>
    <s v="NA"/>
    <s v="NA"/>
    <s v="NA"/>
  </r>
  <r>
    <x v="3"/>
    <x v="1"/>
    <x v="0"/>
    <x v="0"/>
    <x v="0"/>
    <x v="0"/>
    <x v="0"/>
    <x v="0"/>
    <x v="0"/>
    <m/>
    <m/>
    <s v="停機"/>
    <m/>
    <m/>
    <m/>
    <s v="停機"/>
    <m/>
    <m/>
    <m/>
    <s v="停機"/>
    <m/>
    <m/>
    <m/>
    <s v="停機"/>
    <m/>
    <s v=""/>
    <s v="停機"/>
    <s v=""/>
    <s v=""/>
    <s v=""/>
    <s v=""/>
    <s v="A"/>
    <n v="1"/>
    <s v="NA"/>
    <s v="NA"/>
    <s v="NA"/>
    <s v="NA"/>
  </r>
  <r>
    <x v="3"/>
    <x v="2"/>
    <x v="0"/>
    <x v="0"/>
    <x v="0"/>
    <x v="0"/>
    <x v="0"/>
    <x v="0"/>
    <x v="0"/>
    <m/>
    <m/>
    <s v="停機"/>
    <m/>
    <m/>
    <m/>
    <s v="停機"/>
    <m/>
    <m/>
    <m/>
    <s v="停機"/>
    <m/>
    <m/>
    <m/>
    <s v="停機"/>
    <m/>
    <s v=""/>
    <s v="停機"/>
    <s v=""/>
    <s v=""/>
    <s v=""/>
    <s v=""/>
    <s v="A"/>
    <n v="1"/>
    <s v="NA"/>
    <s v="NA"/>
    <s v="NA"/>
    <s v="NA"/>
  </r>
  <r>
    <x v="3"/>
    <x v="3"/>
    <x v="0"/>
    <x v="0"/>
    <x v="0"/>
    <x v="0"/>
    <x v="0"/>
    <x v="0"/>
    <x v="0"/>
    <m/>
    <m/>
    <s v="停機"/>
    <m/>
    <m/>
    <m/>
    <s v="停機"/>
    <m/>
    <m/>
    <m/>
    <s v="停機"/>
    <m/>
    <m/>
    <m/>
    <s v="停機"/>
    <m/>
    <s v=""/>
    <s v="停機"/>
    <s v=""/>
    <s v=""/>
    <s v=""/>
    <s v=""/>
    <s v="A"/>
    <n v="1"/>
    <s v="N/A"/>
    <s v="NA"/>
    <s v="NA"/>
    <s v="NA"/>
  </r>
  <r>
    <x v="3"/>
    <x v="4"/>
    <x v="1"/>
    <x v="0"/>
    <x v="1"/>
    <x v="1"/>
    <x v="1"/>
    <x v="1"/>
    <x v="1"/>
    <n v="39"/>
    <n v="0"/>
    <n v="9420"/>
    <n v="9084"/>
    <m/>
    <m/>
    <m/>
    <m/>
    <n v="17"/>
    <n v="0"/>
    <n v="9298"/>
    <n v="8974"/>
    <n v="43"/>
    <n v="0"/>
    <n v="9073"/>
    <n v="8742"/>
    <n v="1.7625458996328029"/>
    <n v="33"/>
    <n v="1"/>
    <n v="90.984999999999999"/>
    <n v="4.125"/>
    <n v="4.125"/>
    <s v="A"/>
    <n v="1"/>
    <s v="JB"/>
    <s v="JERON"/>
    <s v="JERON"/>
    <s v="CHALS"/>
  </r>
  <r>
    <x v="3"/>
    <x v="5"/>
    <x v="2"/>
    <x v="0"/>
    <x v="2"/>
    <x v="2"/>
    <x v="1"/>
    <x v="2"/>
    <x v="2"/>
    <n v="18"/>
    <n v="0"/>
    <n v="9708"/>
    <n v="9743"/>
    <m/>
    <m/>
    <m/>
    <m/>
    <n v="10"/>
    <n v="2"/>
    <n v="9278"/>
    <s v="復開"/>
    <n v="28"/>
    <n v="0"/>
    <n v="9230"/>
    <n v="9145"/>
    <n v="2.8015564202334629"/>
    <n v="9.3333333333333339"/>
    <n v="0.99656784188034186"/>
    <n v="94.207999999999998"/>
    <n v="1.1666666666666667"/>
    <n v="1.125"/>
    <s v="A"/>
    <n v="0.5"/>
    <s v="JB"/>
    <s v="JERON"/>
    <s v="JERON"/>
    <s v="CHALS"/>
  </r>
  <r>
    <x v="3"/>
    <x v="6"/>
    <x v="3"/>
    <x v="1"/>
    <x v="3"/>
    <x v="3"/>
    <x v="2"/>
    <x v="3"/>
    <x v="3"/>
    <n v="18"/>
    <n v="0"/>
    <n v="8996"/>
    <n v="9412"/>
    <m/>
    <m/>
    <m/>
    <m/>
    <n v="24"/>
    <n v="5"/>
    <n v="9042"/>
    <n v="9259"/>
    <n v="25"/>
    <n v="0"/>
    <n v="8974"/>
    <n v="9357"/>
    <n v="2.4615384615384617"/>
    <n v="22.333333333333332"/>
    <n v="0.990234375"/>
    <n v="91.733333333333334"/>
    <n v="2.7916666666666665"/>
    <n v="2.5833333333333335"/>
    <s v="A"/>
    <n v="1"/>
    <s v="JB"/>
    <s v="JERON"/>
    <s v="JERON"/>
    <s v="CHALS"/>
  </r>
  <r>
    <x v="3"/>
    <x v="7"/>
    <x v="0"/>
    <x v="0"/>
    <x v="0"/>
    <x v="0"/>
    <x v="0"/>
    <x v="0"/>
    <x v="0"/>
    <m/>
    <m/>
    <s v="停機"/>
    <m/>
    <m/>
    <m/>
    <s v="停機"/>
    <m/>
    <m/>
    <m/>
    <s v="停機"/>
    <m/>
    <m/>
    <m/>
    <s v="停機"/>
    <m/>
    <s v=""/>
    <s v="停機"/>
    <s v=""/>
    <s v=""/>
    <s v=""/>
    <s v=""/>
    <s v="A"/>
    <n v="1"/>
    <s v="N/A"/>
    <s v="N/A"/>
    <s v="N/A"/>
    <m/>
  </r>
  <r>
    <x v="3"/>
    <x v="8"/>
    <x v="4"/>
    <x v="0"/>
    <x v="4"/>
    <x v="4"/>
    <x v="1"/>
    <x v="4"/>
    <x v="2"/>
    <n v="15"/>
    <n v="0"/>
    <n v="9438"/>
    <n v="8892"/>
    <m/>
    <m/>
    <m/>
    <m/>
    <n v="12"/>
    <n v="3"/>
    <s v="故障"/>
    <m/>
    <n v="27"/>
    <n v="0"/>
    <n v="8211"/>
    <n v="8519"/>
    <n v="2.8685258964143427"/>
    <n v="18"/>
    <n v="0.99497195512820513"/>
    <n v="87.65"/>
    <n v="2.25"/>
    <n v="2.125"/>
    <s v="A"/>
    <n v="1"/>
    <s v="JB"/>
    <s v="JERON"/>
    <s v="JERON"/>
    <s v="CHALS"/>
  </r>
  <r>
    <x v="3"/>
    <x v="9"/>
    <x v="14"/>
    <x v="0"/>
    <x v="9"/>
    <x v="12"/>
    <x v="6"/>
    <x v="13"/>
    <x v="1"/>
    <n v="15"/>
    <n v="0"/>
    <n v="9500"/>
    <n v="9291"/>
    <m/>
    <m/>
    <m/>
    <m/>
    <n v="13"/>
    <n v="9"/>
    <n v="9381"/>
    <n v="9342"/>
    <n v="4"/>
    <n v="0"/>
    <n v="9495"/>
    <n v="9398"/>
    <n v="1.1009174311926606"/>
    <n v="10.666666666666666"/>
    <n v="0.96069711538461533"/>
    <n v="94.011666666666656"/>
    <n v="1.3333333333333333"/>
    <n v="0.95833333333333337"/>
    <s v="A"/>
    <n v="1"/>
    <s v="JB"/>
    <s v="JERON"/>
    <s v="JERON"/>
    <s v="CHALS"/>
  </r>
  <r>
    <x v="3"/>
    <x v="10"/>
    <x v="0"/>
    <x v="0"/>
    <x v="0"/>
    <x v="0"/>
    <x v="0"/>
    <x v="0"/>
    <x v="0"/>
    <m/>
    <m/>
    <s v="停機"/>
    <m/>
    <m/>
    <m/>
    <s v="停機"/>
    <m/>
    <m/>
    <m/>
    <s v="停機"/>
    <m/>
    <m/>
    <m/>
    <s v="停機"/>
    <m/>
    <s v=""/>
    <s v="停機"/>
    <s v=""/>
    <s v=""/>
    <s v=""/>
    <s v=""/>
    <s v="A"/>
    <n v="1"/>
    <s v="N/A"/>
    <s v="N/A"/>
    <s v="N/A"/>
    <s v="N/A"/>
  </r>
  <r>
    <x v="3"/>
    <x v="11"/>
    <x v="0"/>
    <x v="0"/>
    <x v="0"/>
    <x v="0"/>
    <x v="0"/>
    <x v="0"/>
    <x v="0"/>
    <m/>
    <m/>
    <s v="停機"/>
    <m/>
    <m/>
    <m/>
    <s v="停機"/>
    <m/>
    <m/>
    <m/>
    <s v="停機"/>
    <m/>
    <m/>
    <m/>
    <s v="停機"/>
    <m/>
    <s v=""/>
    <s v="停機"/>
    <s v=""/>
    <s v=""/>
    <s v=""/>
    <s v=""/>
    <s v="A"/>
    <n v="1"/>
    <s v="N/A"/>
    <s v="N/A"/>
    <s v="N/A"/>
    <s v="N/A"/>
  </r>
  <r>
    <x v="3"/>
    <x v="12"/>
    <x v="15"/>
    <x v="0"/>
    <x v="10"/>
    <x v="13"/>
    <x v="7"/>
    <x v="14"/>
    <x v="2"/>
    <n v="25"/>
    <n v="0"/>
    <n v="9342"/>
    <n v="9041"/>
    <m/>
    <m/>
    <m/>
    <m/>
    <n v="27"/>
    <n v="3"/>
    <n v="9359"/>
    <n v="8923"/>
    <n v="33"/>
    <n v="7"/>
    <n v="9295"/>
    <n v="8741"/>
    <n v="3.0573248407643314"/>
    <n v="28.333333333333332"/>
    <n v="0.98427483974358976"/>
    <n v="91.168333333333337"/>
    <n v="3.5416666666666665"/>
    <n v="3.125"/>
    <s v="A"/>
    <n v="1"/>
    <s v="JOHNDEL"/>
    <s v="EDISON"/>
    <s v="EDISON"/>
    <s v="JUNJUN"/>
  </r>
  <r>
    <x v="3"/>
    <x v="13"/>
    <x v="0"/>
    <x v="0"/>
    <x v="0"/>
    <x v="0"/>
    <x v="0"/>
    <x v="0"/>
    <x v="0"/>
    <m/>
    <m/>
    <s v="停機"/>
    <m/>
    <m/>
    <m/>
    <s v="停機"/>
    <m/>
    <m/>
    <m/>
    <s v="停機"/>
    <m/>
    <m/>
    <m/>
    <s v="停機"/>
    <m/>
    <s v=""/>
    <s v="停機"/>
    <s v=""/>
    <s v=""/>
    <s v=""/>
    <s v=""/>
    <s v="A"/>
    <n v="1"/>
    <s v="N/A"/>
    <s v="N/A"/>
    <s v="N/A"/>
    <s v="N/A"/>
  </r>
  <r>
    <x v="3"/>
    <x v="14"/>
    <x v="0"/>
    <x v="0"/>
    <x v="0"/>
    <x v="0"/>
    <x v="0"/>
    <x v="0"/>
    <x v="0"/>
    <m/>
    <m/>
    <s v="停機"/>
    <m/>
    <m/>
    <m/>
    <s v="停機"/>
    <m/>
    <m/>
    <m/>
    <s v="停機"/>
    <m/>
    <m/>
    <m/>
    <s v="停機"/>
    <m/>
    <s v=""/>
    <s v="停機"/>
    <s v=""/>
    <s v=""/>
    <s v=""/>
    <s v=""/>
    <s v="A"/>
    <n v="1"/>
    <s v="N/A"/>
    <s v="N/A"/>
    <s v="N/A"/>
    <s v="N/A"/>
  </r>
  <r>
    <x v="3"/>
    <x v="15"/>
    <x v="0"/>
    <x v="0"/>
    <x v="0"/>
    <x v="0"/>
    <x v="0"/>
    <x v="0"/>
    <x v="0"/>
    <m/>
    <m/>
    <s v="停機"/>
    <m/>
    <m/>
    <m/>
    <s v="停機"/>
    <m/>
    <m/>
    <m/>
    <s v="停機"/>
    <m/>
    <m/>
    <m/>
    <s v="停機"/>
    <m/>
    <s v=""/>
    <s v="停機"/>
    <s v=""/>
    <s v=""/>
    <s v=""/>
    <s v=""/>
    <s v="A"/>
    <n v="1"/>
    <s v="N/A"/>
    <s v="N/A"/>
    <s v="N/A"/>
    <s v="N/A"/>
  </r>
  <r>
    <x v="3"/>
    <x v="16"/>
    <x v="0"/>
    <x v="0"/>
    <x v="0"/>
    <x v="0"/>
    <x v="0"/>
    <x v="0"/>
    <x v="0"/>
    <m/>
    <m/>
    <s v="停機"/>
    <m/>
    <m/>
    <m/>
    <s v="停機"/>
    <m/>
    <m/>
    <m/>
    <s v="停機"/>
    <m/>
    <m/>
    <m/>
    <s v="停機"/>
    <m/>
    <s v=""/>
    <s v="停機"/>
    <s v=""/>
    <s v=""/>
    <s v=""/>
    <s v=""/>
    <s v="A"/>
    <n v="1"/>
    <s v="N/A"/>
    <s v="N/A"/>
    <s v="N/A"/>
    <s v="N/A"/>
  </r>
  <r>
    <x v="3"/>
    <x v="17"/>
    <x v="0"/>
    <x v="0"/>
    <x v="0"/>
    <x v="0"/>
    <x v="0"/>
    <x v="0"/>
    <x v="0"/>
    <m/>
    <m/>
    <s v="停機"/>
    <m/>
    <m/>
    <m/>
    <s v="停機"/>
    <m/>
    <m/>
    <m/>
    <s v="停機"/>
    <m/>
    <m/>
    <m/>
    <s v="停機"/>
    <m/>
    <s v=""/>
    <s v="停機"/>
    <s v=""/>
    <s v=""/>
    <s v=""/>
    <s v=""/>
    <s v="A"/>
    <n v="1"/>
    <s v="N/A"/>
    <s v="N/A"/>
    <s v="N/A"/>
    <s v="N/A"/>
  </r>
  <r>
    <x v="3"/>
    <x v="18"/>
    <x v="0"/>
    <x v="0"/>
    <x v="0"/>
    <x v="0"/>
    <x v="0"/>
    <x v="0"/>
    <x v="0"/>
    <m/>
    <m/>
    <s v="停機"/>
    <m/>
    <m/>
    <m/>
    <s v="停機"/>
    <m/>
    <m/>
    <m/>
    <s v="停機"/>
    <m/>
    <m/>
    <m/>
    <s v="停機"/>
    <m/>
    <s v=""/>
    <s v="停機"/>
    <s v=""/>
    <s v=""/>
    <s v=""/>
    <s v=""/>
    <s v="J"/>
    <n v="1"/>
    <s v="N/A"/>
    <s v="N/A"/>
    <s v="N/A"/>
    <s v="N/A"/>
  </r>
  <r>
    <x v="3"/>
    <x v="19"/>
    <x v="18"/>
    <x v="2"/>
    <x v="5"/>
    <x v="14"/>
    <x v="1"/>
    <x v="17"/>
    <x v="4"/>
    <n v="55"/>
    <n v="0"/>
    <n v="6390"/>
    <m/>
    <m/>
    <m/>
    <m/>
    <m/>
    <n v="58"/>
    <n v="3"/>
    <n v="6960"/>
    <m/>
    <n v="33"/>
    <n v="5"/>
    <n v="5640"/>
    <m/>
    <n v="5.8536585365853666"/>
    <n v="48.666666666666664"/>
    <n v="0.9934294871794872"/>
    <n v="63.3"/>
    <n v="6.083333333333333"/>
    <n v="5.75"/>
    <s v="J"/>
    <n v="1"/>
    <s v="DENDEN"/>
    <s v="NASH"/>
    <s v="NASH"/>
    <s v="JUNJUN"/>
  </r>
  <r>
    <x v="3"/>
    <x v="20"/>
    <x v="0"/>
    <x v="0"/>
    <x v="0"/>
    <x v="0"/>
    <x v="0"/>
    <x v="0"/>
    <x v="0"/>
    <m/>
    <m/>
    <s v="停機"/>
    <m/>
    <m/>
    <m/>
    <s v="停機"/>
    <m/>
    <m/>
    <m/>
    <s v="停機"/>
    <m/>
    <m/>
    <m/>
    <s v="停機"/>
    <m/>
    <s v=""/>
    <s v="停機"/>
    <s v=""/>
    <s v=""/>
    <s v=""/>
    <s v=""/>
    <s v="J"/>
    <n v="1"/>
    <s v="N/A"/>
    <s v="N/A"/>
    <s v="N/A"/>
    <s v="N/A"/>
  </r>
  <r>
    <x v="3"/>
    <x v="21"/>
    <x v="16"/>
    <x v="2"/>
    <x v="5"/>
    <x v="10"/>
    <x v="5"/>
    <x v="15"/>
    <x v="4"/>
    <n v="46"/>
    <n v="0"/>
    <n v="8430"/>
    <n v="8330"/>
    <m/>
    <m/>
    <m/>
    <m/>
    <n v="44"/>
    <n v="0"/>
    <n v="8330"/>
    <n v="8800"/>
    <n v="47"/>
    <n v="0"/>
    <n v="8800"/>
    <n v="8520"/>
    <n v="5.8299595141700413"/>
    <n v="45.666666666666664"/>
    <n v="1"/>
    <n v="85.35"/>
    <n v="5.708333333333333"/>
    <n v="5.708333333333333"/>
    <s v="T"/>
    <n v="1"/>
    <s v="BRYAN"/>
    <s v="VIN"/>
    <s v="VIN"/>
    <s v="MAMAY"/>
  </r>
  <r>
    <x v="3"/>
    <x v="22"/>
    <x v="17"/>
    <x v="2"/>
    <x v="5"/>
    <x v="14"/>
    <x v="5"/>
    <x v="16"/>
    <x v="4"/>
    <n v="17"/>
    <n v="5"/>
    <n v="7450"/>
    <n v="8890"/>
    <m/>
    <m/>
    <m/>
    <m/>
    <n v="64"/>
    <n v="0"/>
    <n v="8380"/>
    <n v="9170"/>
    <n v="32"/>
    <n v="3"/>
    <n v="6850"/>
    <n v="8430"/>
    <n v="5.8299595141700413"/>
    <n v="37.666666666666664"/>
    <n v="0.99340277777777775"/>
    <n v="81.95"/>
    <n v="4.708333333333333"/>
    <n v="4.375"/>
    <s v="T"/>
    <n v="1"/>
    <s v="BRYAN"/>
    <s v="VIN"/>
    <s v="VIN"/>
    <s v="MAMAY"/>
  </r>
  <r>
    <x v="3"/>
    <x v="23"/>
    <x v="6"/>
    <x v="0"/>
    <x v="5"/>
    <x v="6"/>
    <x v="3"/>
    <x v="6"/>
    <x v="2"/>
    <n v="35"/>
    <n v="0"/>
    <n v="7590"/>
    <m/>
    <m/>
    <m/>
    <m/>
    <m/>
    <n v="25"/>
    <n v="0"/>
    <n v="7960"/>
    <m/>
    <n v="25"/>
    <n v="1"/>
    <n v="8430"/>
    <m/>
    <n v="6.2882096069868991"/>
    <n v="56.666666666666664"/>
    <n v="0.9992354433760684"/>
    <n v="79.933333333333337"/>
    <n v="7.083333333333333"/>
    <n v="7"/>
    <s v="T"/>
    <n v="2"/>
    <s v="BRYAN"/>
    <s v="VIN"/>
    <s v="VIN"/>
    <s v="MAMAY"/>
  </r>
  <r>
    <x v="3"/>
    <x v="23"/>
    <x v="7"/>
    <x v="0"/>
    <x v="5"/>
    <x v="6"/>
    <x v="3"/>
    <x v="7"/>
    <x v="2"/>
    <n v="26"/>
    <n v="0"/>
    <m/>
    <n v="6850"/>
    <m/>
    <m/>
    <m/>
    <m/>
    <n v="43"/>
    <n v="0"/>
    <m/>
    <n v="8430"/>
    <n v="23"/>
    <n v="0"/>
    <m/>
    <n v="8150"/>
    <n v="6.1802575107296125"/>
    <n v="61.333333333333336"/>
    <n v="1"/>
    <n v="78.099999999999994"/>
    <n v="7.666666666666667"/>
    <n v="7.666666666666667"/>
    <s v="T"/>
    <n v="2"/>
    <s v="BRYAN"/>
    <s v="VIN"/>
    <s v="VIN"/>
    <s v="MAMAY"/>
  </r>
  <r>
    <x v="3"/>
    <x v="24"/>
    <x v="19"/>
    <x v="0"/>
    <x v="0"/>
    <x v="0"/>
    <x v="0"/>
    <x v="0"/>
    <x v="0"/>
    <m/>
    <m/>
    <s v="改紡"/>
    <m/>
    <m/>
    <m/>
    <s v="改紡"/>
    <m/>
    <n v="10"/>
    <n v="0"/>
    <n v="1940"/>
    <m/>
    <n v="5"/>
    <n v="0"/>
    <n v="2130"/>
    <m/>
    <s v=""/>
    <s v="改紡"/>
    <s v=""/>
    <s v=""/>
    <s v=""/>
    <s v=""/>
    <s v="T"/>
    <n v="2"/>
    <s v="MAR"/>
    <s v="BERT"/>
    <s v="BERT"/>
    <s v="JONA"/>
  </r>
  <r>
    <x v="3"/>
    <x v="24"/>
    <x v="9"/>
    <x v="2"/>
    <x v="7"/>
    <x v="8"/>
    <x v="4"/>
    <x v="9"/>
    <x v="4"/>
    <n v="11"/>
    <n v="0"/>
    <m/>
    <n v="8700"/>
    <m/>
    <m/>
    <m/>
    <m/>
    <n v="34"/>
    <n v="4"/>
    <m/>
    <n v="9260"/>
    <n v="23"/>
    <n v="6"/>
    <m/>
    <n v="9630"/>
    <n v="6.5454545454545459"/>
    <n v="45.333333333333336"/>
    <n v="0.9926549145299145"/>
    <n v="91.966666666666654"/>
    <n v="5.666666666666667"/>
    <n v="4.833333333333333"/>
    <s v="T"/>
    <n v="2"/>
    <s v="MAR"/>
    <s v="BERT"/>
    <s v="BERT"/>
    <s v="JONA"/>
  </r>
  <r>
    <x v="3"/>
    <x v="25"/>
    <x v="10"/>
    <x v="2"/>
    <x v="5"/>
    <x v="9"/>
    <x v="5"/>
    <x v="10"/>
    <x v="4"/>
    <m/>
    <m/>
    <s v="停機"/>
    <m/>
    <m/>
    <m/>
    <s v="停機"/>
    <m/>
    <m/>
    <m/>
    <s v="停機"/>
    <m/>
    <m/>
    <m/>
    <s v="停機"/>
    <m/>
    <n v="5.8536585365853666"/>
    <s v="停機"/>
    <s v=""/>
    <s v=""/>
    <s v=""/>
    <s v=""/>
    <s v="T"/>
    <n v="1"/>
    <s v="MAR"/>
    <s v="BERT"/>
    <s v="BERT"/>
    <s v="JONA"/>
  </r>
  <r>
    <x v="3"/>
    <x v="26"/>
    <x v="11"/>
    <x v="2"/>
    <x v="5"/>
    <x v="10"/>
    <x v="5"/>
    <x v="11"/>
    <x v="4"/>
    <n v="47"/>
    <n v="0"/>
    <n v="8890"/>
    <n v="8430"/>
    <m/>
    <m/>
    <m/>
    <m/>
    <n v="41"/>
    <n v="0"/>
    <n v="8460"/>
    <n v="8890"/>
    <n v="58"/>
    <n v="16"/>
    <n v="9810"/>
    <n v="9630"/>
    <n v="5.8299595141700413"/>
    <n v="48.666666666666664"/>
    <n v="0.9868055555555556"/>
    <n v="90.183333333333337"/>
    <n v="6.083333333333333"/>
    <n v="5.416666666666667"/>
    <s v="T"/>
    <n v="1"/>
    <s v="MAR"/>
    <s v="BERT"/>
    <s v="BERT"/>
    <s v="JONA"/>
  </r>
  <r>
    <x v="3"/>
    <x v="27"/>
    <x v="12"/>
    <x v="0"/>
    <x v="8"/>
    <x v="11"/>
    <x v="1"/>
    <x v="12"/>
    <x v="2"/>
    <m/>
    <m/>
    <s v="了機"/>
    <m/>
    <m/>
    <m/>
    <s v="了機"/>
    <m/>
    <m/>
    <m/>
    <s v="了機"/>
    <m/>
    <m/>
    <m/>
    <s v="了機"/>
    <m/>
    <n v="2.7852998065764023"/>
    <s v="了機"/>
    <s v=""/>
    <s v=""/>
    <s v=""/>
    <s v=""/>
    <s v="S"/>
    <n v="3"/>
    <s v="JOHNDEL"/>
    <s v="EDISON"/>
    <s v="EDISON"/>
    <s v="JUNJUN"/>
  </r>
  <r>
    <x v="3"/>
    <x v="28"/>
    <x v="13"/>
    <x v="0"/>
    <x v="0"/>
    <x v="0"/>
    <x v="0"/>
    <x v="0"/>
    <x v="0"/>
    <m/>
    <m/>
    <s v="絲開發"/>
    <m/>
    <m/>
    <m/>
    <s v="絲開發"/>
    <m/>
    <m/>
    <m/>
    <s v="絲開發"/>
    <m/>
    <m/>
    <m/>
    <s v="絲開發"/>
    <m/>
    <s v=""/>
    <s v="絲開發"/>
    <s v=""/>
    <s v=""/>
    <s v=""/>
    <s v=""/>
    <s v="S"/>
    <n v="5"/>
    <s v="JOHNDEL"/>
    <s v="EDISON"/>
    <s v="EDISON"/>
    <s v="JUNJUN"/>
  </r>
  <r>
    <x v="4"/>
    <x v="0"/>
    <x v="0"/>
    <x v="0"/>
    <x v="0"/>
    <x v="0"/>
    <x v="0"/>
    <x v="0"/>
    <x v="0"/>
    <m/>
    <m/>
    <s v="停機"/>
    <m/>
    <m/>
    <m/>
    <s v="停機"/>
    <m/>
    <m/>
    <m/>
    <s v="停機"/>
    <m/>
    <m/>
    <m/>
    <s v="停機"/>
    <m/>
    <s v=""/>
    <s v="停機"/>
    <s v=""/>
    <s v=""/>
    <s v=""/>
    <s v=""/>
    <s v="A"/>
    <n v="1"/>
    <s v="NA"/>
    <s v="NA"/>
    <s v="NA"/>
    <s v="NA"/>
  </r>
  <r>
    <x v="4"/>
    <x v="1"/>
    <x v="0"/>
    <x v="0"/>
    <x v="0"/>
    <x v="0"/>
    <x v="0"/>
    <x v="0"/>
    <x v="0"/>
    <m/>
    <m/>
    <s v="停機"/>
    <m/>
    <m/>
    <m/>
    <s v="停機"/>
    <m/>
    <m/>
    <m/>
    <s v="停機"/>
    <m/>
    <m/>
    <m/>
    <s v="停機"/>
    <m/>
    <s v=""/>
    <s v="停機"/>
    <s v=""/>
    <s v=""/>
    <s v=""/>
    <s v=""/>
    <s v="A"/>
    <n v="1"/>
    <s v="NA"/>
    <s v="NA"/>
    <s v="NA"/>
    <s v="NA"/>
  </r>
  <r>
    <x v="4"/>
    <x v="2"/>
    <x v="0"/>
    <x v="0"/>
    <x v="0"/>
    <x v="0"/>
    <x v="0"/>
    <x v="0"/>
    <x v="0"/>
    <m/>
    <m/>
    <s v="停機"/>
    <m/>
    <m/>
    <m/>
    <s v="停機"/>
    <m/>
    <m/>
    <m/>
    <s v="停機"/>
    <m/>
    <m/>
    <m/>
    <s v="停機"/>
    <m/>
    <s v=""/>
    <s v="停機"/>
    <s v=""/>
    <s v=""/>
    <s v=""/>
    <s v=""/>
    <s v="A"/>
    <n v="1"/>
    <s v="NA"/>
    <s v="NA"/>
    <s v="NA"/>
    <s v="NA"/>
  </r>
  <r>
    <x v="4"/>
    <x v="3"/>
    <x v="0"/>
    <x v="0"/>
    <x v="0"/>
    <x v="0"/>
    <x v="0"/>
    <x v="0"/>
    <x v="0"/>
    <m/>
    <m/>
    <s v="停機"/>
    <m/>
    <m/>
    <m/>
    <s v="停機"/>
    <m/>
    <m/>
    <m/>
    <s v="停機"/>
    <m/>
    <m/>
    <m/>
    <s v="停機"/>
    <m/>
    <s v=""/>
    <s v="停機"/>
    <s v=""/>
    <s v=""/>
    <s v=""/>
    <s v=""/>
    <s v="A"/>
    <n v="1"/>
    <s v="N/A"/>
    <s v="NA"/>
    <s v="NA"/>
    <s v="NA"/>
  </r>
  <r>
    <x v="4"/>
    <x v="4"/>
    <x v="1"/>
    <x v="0"/>
    <x v="1"/>
    <x v="1"/>
    <x v="1"/>
    <x v="1"/>
    <x v="1"/>
    <n v="26"/>
    <n v="0"/>
    <n v="9313"/>
    <n v="8972"/>
    <m/>
    <m/>
    <m/>
    <m/>
    <n v="34"/>
    <n v="0"/>
    <n v="9092"/>
    <n v="8570"/>
    <n v="31"/>
    <n v="1"/>
    <n v="9403"/>
    <n v="9000"/>
    <n v="1.7625458996328029"/>
    <n v="30.333333333333332"/>
    <n v="0.9972723023504273"/>
    <n v="90.583333333333343"/>
    <n v="3.7916666666666665"/>
    <n v="3.75"/>
    <s v="A"/>
    <n v="1"/>
    <s v="RICKY"/>
    <s v="RON"/>
    <s v="RON"/>
    <s v="MACMAC"/>
  </r>
  <r>
    <x v="4"/>
    <x v="5"/>
    <x v="2"/>
    <x v="0"/>
    <x v="2"/>
    <x v="2"/>
    <x v="1"/>
    <x v="2"/>
    <x v="2"/>
    <n v="10"/>
    <n v="0"/>
    <n v="9636"/>
    <n v="9630"/>
    <m/>
    <m/>
    <m/>
    <m/>
    <n v="26"/>
    <n v="2"/>
    <n v="9088"/>
    <n v="9596"/>
    <n v="18"/>
    <n v="0"/>
    <n v="9769"/>
    <n v="9765"/>
    <n v="2.8015564202334629"/>
    <n v="9"/>
    <n v="0.99656784188034186"/>
    <n v="95.806666666666658"/>
    <n v="1.125"/>
    <n v="1.0833333333333333"/>
    <s v="A"/>
    <n v="0.5"/>
    <s v="RICKY"/>
    <s v="RON"/>
    <s v="RON"/>
    <s v="MACMAC"/>
  </r>
  <r>
    <x v="4"/>
    <x v="6"/>
    <x v="3"/>
    <x v="1"/>
    <x v="3"/>
    <x v="3"/>
    <x v="2"/>
    <x v="3"/>
    <x v="3"/>
    <n v="15"/>
    <n v="0"/>
    <n v="8820"/>
    <n v="9433"/>
    <m/>
    <m/>
    <m/>
    <m/>
    <n v="18"/>
    <n v="0"/>
    <n v="9223"/>
    <n v="9376"/>
    <n v="16"/>
    <n v="0"/>
    <n v="9275"/>
    <n v="9280"/>
    <n v="2.4615384615384617"/>
    <n v="16.333333333333332"/>
    <n v="1"/>
    <n v="92.344999999999999"/>
    <n v="2.0416666666666665"/>
    <n v="2.0416666666666665"/>
    <s v="A"/>
    <n v="1"/>
    <s v="RICKY"/>
    <s v="RON"/>
    <s v="RON"/>
    <s v="MACMAC"/>
  </r>
  <r>
    <x v="4"/>
    <x v="7"/>
    <x v="0"/>
    <x v="0"/>
    <x v="0"/>
    <x v="0"/>
    <x v="0"/>
    <x v="0"/>
    <x v="0"/>
    <m/>
    <m/>
    <s v="停機"/>
    <m/>
    <m/>
    <m/>
    <s v="停機"/>
    <m/>
    <m/>
    <m/>
    <s v="停機"/>
    <m/>
    <m/>
    <m/>
    <s v="停機"/>
    <m/>
    <s v=""/>
    <s v="停機"/>
    <s v=""/>
    <s v=""/>
    <s v=""/>
    <s v=""/>
    <s v="A"/>
    <n v="1"/>
    <s v="N/A"/>
    <s v="N/A"/>
    <s v="N/A"/>
    <s v="N/A"/>
  </r>
  <r>
    <x v="4"/>
    <x v="8"/>
    <x v="4"/>
    <x v="0"/>
    <x v="4"/>
    <x v="4"/>
    <x v="1"/>
    <x v="4"/>
    <x v="2"/>
    <n v="56"/>
    <n v="0"/>
    <s v="故障"/>
    <m/>
    <m/>
    <m/>
    <m/>
    <m/>
    <n v="18"/>
    <n v="4"/>
    <n v="9030"/>
    <n v="8919"/>
    <n v="11"/>
    <n v="3"/>
    <n v="9056"/>
    <n v="9015"/>
    <n v="2.8685258964143427"/>
    <n v="28.333333333333332"/>
    <n v="0.98826789529914527"/>
    <n v="90.05"/>
    <n v="3.5416666666666665"/>
    <n v="3.25"/>
    <s v="A"/>
    <n v="1"/>
    <s v="RICKY"/>
    <s v="RON"/>
    <s v="RON"/>
    <s v="MACMAC"/>
  </r>
  <r>
    <x v="4"/>
    <x v="9"/>
    <x v="14"/>
    <x v="0"/>
    <x v="9"/>
    <x v="12"/>
    <x v="6"/>
    <x v="13"/>
    <x v="1"/>
    <n v="17"/>
    <n v="0"/>
    <n v="9188"/>
    <n v="9348"/>
    <m/>
    <m/>
    <m/>
    <m/>
    <n v="30"/>
    <n v="0"/>
    <n v="8823"/>
    <n v="9208"/>
    <n v="5"/>
    <n v="0"/>
    <n v="9387"/>
    <n v="9236"/>
    <n v="1.1009174311926606"/>
    <n v="17.333333333333332"/>
    <n v="1"/>
    <n v="91.983333333333334"/>
    <n v="2.1666666666666665"/>
    <n v="2.1666666666666665"/>
    <s v="A"/>
    <n v="1"/>
    <s v="RICKY"/>
    <s v="RON"/>
    <s v="RON"/>
    <s v="MACMAC"/>
  </r>
  <r>
    <x v="4"/>
    <x v="10"/>
    <x v="0"/>
    <x v="0"/>
    <x v="0"/>
    <x v="0"/>
    <x v="0"/>
    <x v="0"/>
    <x v="0"/>
    <m/>
    <m/>
    <s v="停機"/>
    <m/>
    <m/>
    <m/>
    <s v="停機"/>
    <m/>
    <m/>
    <m/>
    <s v="停機"/>
    <m/>
    <m/>
    <m/>
    <s v="停機"/>
    <m/>
    <s v=""/>
    <s v="停機"/>
    <s v=""/>
    <s v=""/>
    <s v=""/>
    <s v=""/>
    <s v="A"/>
    <n v="1"/>
    <s v="N/A"/>
    <s v="N/A"/>
    <s v="N/A"/>
    <s v="N/A"/>
  </r>
  <r>
    <x v="4"/>
    <x v="11"/>
    <x v="0"/>
    <x v="0"/>
    <x v="0"/>
    <x v="0"/>
    <x v="0"/>
    <x v="0"/>
    <x v="0"/>
    <m/>
    <m/>
    <s v="停機"/>
    <m/>
    <m/>
    <m/>
    <s v="停機"/>
    <m/>
    <m/>
    <m/>
    <s v="停機"/>
    <m/>
    <m/>
    <m/>
    <s v="停機"/>
    <m/>
    <s v=""/>
    <s v="停機"/>
    <s v=""/>
    <s v=""/>
    <s v=""/>
    <s v=""/>
    <s v="A"/>
    <n v="1"/>
    <s v="N/A"/>
    <s v="N/A"/>
    <s v="N/A"/>
    <s v="N/A"/>
  </r>
  <r>
    <x v="4"/>
    <x v="12"/>
    <x v="15"/>
    <x v="0"/>
    <x v="10"/>
    <x v="13"/>
    <x v="7"/>
    <x v="14"/>
    <x v="2"/>
    <n v="20"/>
    <n v="1"/>
    <n v="9471"/>
    <n v="9084"/>
    <m/>
    <m/>
    <m/>
    <m/>
    <n v="17"/>
    <n v="5"/>
    <n v="9452"/>
    <n v="9183"/>
    <n v="4"/>
    <n v="0"/>
    <n v="8308"/>
    <n v="8037"/>
    <n v="3.0573248407643314"/>
    <n v="13.666666666666666"/>
    <n v="0.99056490384615381"/>
    <n v="89.224999999999994"/>
    <n v="1.7083333333333333"/>
    <n v="1.4583333333333333"/>
    <s v="A"/>
    <n v="1"/>
    <s v="KIM"/>
    <s v="EDISON"/>
    <s v="EDISON"/>
    <s v="JUNJUN"/>
  </r>
  <r>
    <x v="4"/>
    <x v="13"/>
    <x v="0"/>
    <x v="0"/>
    <x v="0"/>
    <x v="0"/>
    <x v="0"/>
    <x v="0"/>
    <x v="0"/>
    <m/>
    <m/>
    <s v="停機"/>
    <m/>
    <m/>
    <m/>
    <s v="停機"/>
    <m/>
    <m/>
    <m/>
    <s v="停機"/>
    <m/>
    <m/>
    <m/>
    <s v="停機"/>
    <m/>
    <s v=""/>
    <s v="停機"/>
    <s v=""/>
    <s v=""/>
    <s v=""/>
    <s v=""/>
    <s v="A"/>
    <n v="1"/>
    <s v="N/A"/>
    <s v="N/A"/>
    <s v="N/A"/>
    <s v="N/A"/>
  </r>
  <r>
    <x v="4"/>
    <x v="14"/>
    <x v="0"/>
    <x v="0"/>
    <x v="0"/>
    <x v="0"/>
    <x v="0"/>
    <x v="0"/>
    <x v="0"/>
    <m/>
    <m/>
    <s v="停機"/>
    <m/>
    <m/>
    <m/>
    <s v="停機"/>
    <m/>
    <m/>
    <m/>
    <s v="停機"/>
    <m/>
    <m/>
    <m/>
    <s v="停機"/>
    <m/>
    <s v=""/>
    <s v="停機"/>
    <s v=""/>
    <s v=""/>
    <s v=""/>
    <s v=""/>
    <s v="A"/>
    <n v="1"/>
    <s v="N/A"/>
    <s v="N/A"/>
    <s v="N/A"/>
    <s v="N/A"/>
  </r>
  <r>
    <x v="4"/>
    <x v="15"/>
    <x v="0"/>
    <x v="0"/>
    <x v="0"/>
    <x v="0"/>
    <x v="0"/>
    <x v="0"/>
    <x v="0"/>
    <m/>
    <m/>
    <s v="停機"/>
    <m/>
    <m/>
    <m/>
    <s v="停機"/>
    <m/>
    <m/>
    <m/>
    <s v="停機"/>
    <m/>
    <m/>
    <m/>
    <s v="停機"/>
    <m/>
    <s v=""/>
    <s v="停機"/>
    <s v=""/>
    <s v=""/>
    <s v=""/>
    <s v=""/>
    <s v="A"/>
    <n v="1"/>
    <s v="N/A"/>
    <s v="N/A"/>
    <s v="N/A"/>
    <s v="N/A"/>
  </r>
  <r>
    <x v="4"/>
    <x v="16"/>
    <x v="0"/>
    <x v="0"/>
    <x v="0"/>
    <x v="0"/>
    <x v="0"/>
    <x v="0"/>
    <x v="0"/>
    <m/>
    <m/>
    <s v="停機"/>
    <m/>
    <m/>
    <m/>
    <s v="停機"/>
    <m/>
    <m/>
    <m/>
    <s v="停機"/>
    <m/>
    <m/>
    <m/>
    <s v="停機"/>
    <m/>
    <s v=""/>
    <s v="停機"/>
    <s v=""/>
    <s v=""/>
    <s v=""/>
    <s v=""/>
    <s v="A"/>
    <n v="1"/>
    <s v="N/A"/>
    <s v="N/A"/>
    <s v="N/A"/>
    <s v="N/A"/>
  </r>
  <r>
    <x v="4"/>
    <x v="17"/>
    <x v="0"/>
    <x v="0"/>
    <x v="0"/>
    <x v="0"/>
    <x v="0"/>
    <x v="0"/>
    <x v="0"/>
    <m/>
    <m/>
    <s v="停機"/>
    <m/>
    <m/>
    <m/>
    <s v="停機"/>
    <m/>
    <m/>
    <m/>
    <s v="停機"/>
    <m/>
    <m/>
    <m/>
    <s v="停機"/>
    <m/>
    <s v=""/>
    <s v="停機"/>
    <s v=""/>
    <s v=""/>
    <s v=""/>
    <s v=""/>
    <s v="A"/>
    <n v="1"/>
    <s v="N/A"/>
    <s v="N/A"/>
    <s v="N/A"/>
    <s v="N/A"/>
  </r>
  <r>
    <x v="4"/>
    <x v="18"/>
    <x v="0"/>
    <x v="0"/>
    <x v="0"/>
    <x v="0"/>
    <x v="0"/>
    <x v="0"/>
    <x v="0"/>
    <m/>
    <m/>
    <s v="停機"/>
    <m/>
    <m/>
    <m/>
    <s v="停機"/>
    <m/>
    <m/>
    <m/>
    <s v="停機"/>
    <m/>
    <m/>
    <m/>
    <s v="停機"/>
    <m/>
    <s v=""/>
    <s v="停機"/>
    <s v=""/>
    <s v=""/>
    <s v=""/>
    <s v=""/>
    <s v="J"/>
    <n v="1"/>
    <s v="N/A"/>
    <s v="N/A"/>
    <s v="N/A"/>
    <s v="N/A"/>
  </r>
  <r>
    <x v="4"/>
    <x v="19"/>
    <x v="18"/>
    <x v="2"/>
    <x v="5"/>
    <x v="14"/>
    <x v="1"/>
    <x v="17"/>
    <x v="4"/>
    <n v="22"/>
    <n v="0"/>
    <n v="5730"/>
    <m/>
    <m/>
    <m/>
    <m/>
    <m/>
    <n v="98"/>
    <n v="0"/>
    <n v="6570"/>
    <m/>
    <n v="58"/>
    <n v="6"/>
    <n v="6610"/>
    <m/>
    <n v="5.8536585365853666"/>
    <n v="59.333333333333336"/>
    <n v="0.99507211538461537"/>
    <n v="63.033333333333331"/>
    <n v="7.416666666666667"/>
    <n v="7.166666666666667"/>
    <s v="J"/>
    <n v="1"/>
    <s v="DENDEN"/>
    <s v="JP"/>
    <s v="JP"/>
    <s v="JUNJUN"/>
  </r>
  <r>
    <x v="4"/>
    <x v="20"/>
    <x v="0"/>
    <x v="0"/>
    <x v="0"/>
    <x v="0"/>
    <x v="0"/>
    <x v="0"/>
    <x v="0"/>
    <m/>
    <m/>
    <s v="停機"/>
    <m/>
    <m/>
    <m/>
    <s v="停機"/>
    <m/>
    <m/>
    <m/>
    <s v="停機"/>
    <m/>
    <m/>
    <m/>
    <s v="停機"/>
    <m/>
    <s v=""/>
    <s v="停機"/>
    <s v=""/>
    <s v=""/>
    <s v=""/>
    <s v=""/>
    <s v="J"/>
    <n v="1"/>
    <s v="N/A"/>
    <s v="N/A"/>
    <s v="N/A"/>
    <s v="N/A"/>
  </r>
  <r>
    <x v="4"/>
    <x v="21"/>
    <x v="16"/>
    <x v="2"/>
    <x v="5"/>
    <x v="10"/>
    <x v="5"/>
    <x v="15"/>
    <x v="4"/>
    <n v="12"/>
    <n v="0"/>
    <n v="7690"/>
    <n v="8520"/>
    <m/>
    <m/>
    <m/>
    <m/>
    <n v="0"/>
    <n v="0"/>
    <n v="6670"/>
    <n v="7130"/>
    <n v="42"/>
    <n v="2"/>
    <n v="5830"/>
    <n v="8980"/>
    <n v="5.8299595141700413"/>
    <n v="18"/>
    <n v="0.99835069444444446"/>
    <n v="74.7"/>
    <n v="2.25"/>
    <n v="2.1666666666666665"/>
    <s v="T"/>
    <n v="1"/>
    <s v="BRYAN"/>
    <s v="VIN"/>
    <s v="VIN"/>
    <s v="MAMAY"/>
  </r>
  <r>
    <x v="4"/>
    <x v="22"/>
    <x v="17"/>
    <x v="2"/>
    <x v="5"/>
    <x v="14"/>
    <x v="5"/>
    <x v="16"/>
    <x v="4"/>
    <n v="67"/>
    <n v="0"/>
    <n v="8890"/>
    <n v="8830"/>
    <m/>
    <m/>
    <m/>
    <m/>
    <n v="0"/>
    <n v="0"/>
    <n v="7310"/>
    <n v="6670"/>
    <n v="33"/>
    <n v="0"/>
    <n v="9810"/>
    <n v="5930"/>
    <n v="5.8299595141700413"/>
    <n v="33.333333333333336"/>
    <n v="1"/>
    <n v="79.066666666666663"/>
    <n v="4.166666666666667"/>
    <n v="4.166666666666667"/>
    <s v="T"/>
    <n v="1"/>
    <s v="BRYAN"/>
    <s v="VIN"/>
    <s v="VIN"/>
    <s v="MAMAY"/>
  </r>
  <r>
    <x v="4"/>
    <x v="23"/>
    <x v="6"/>
    <x v="0"/>
    <x v="5"/>
    <x v="6"/>
    <x v="3"/>
    <x v="6"/>
    <x v="2"/>
    <n v="11"/>
    <n v="0"/>
    <n v="7590"/>
    <m/>
    <m/>
    <m/>
    <m/>
    <m/>
    <n v="19"/>
    <n v="0"/>
    <n v="8340"/>
    <m/>
    <n v="19"/>
    <n v="3"/>
    <n v="8330"/>
    <m/>
    <n v="6.2882096069868991"/>
    <n v="32.666666666666664"/>
    <n v="0.99770633012820509"/>
    <n v="80.866666666666674"/>
    <n v="4.083333333333333"/>
    <n v="3.8333333333333335"/>
    <s v="T"/>
    <n v="2"/>
    <s v="BRYAN"/>
    <s v="VIN"/>
    <s v="VIN"/>
    <s v="MAMAY"/>
  </r>
  <r>
    <x v="4"/>
    <x v="23"/>
    <x v="7"/>
    <x v="0"/>
    <x v="5"/>
    <x v="6"/>
    <x v="3"/>
    <x v="7"/>
    <x v="2"/>
    <n v="31"/>
    <n v="0"/>
    <m/>
    <n v="7410"/>
    <m/>
    <m/>
    <m/>
    <m/>
    <n v="21"/>
    <n v="0"/>
    <m/>
    <n v="7310"/>
    <n v="29"/>
    <n v="2"/>
    <n v="8610"/>
    <m/>
    <n v="6.1802575107296125"/>
    <n v="54"/>
    <n v="0.99844417735042734"/>
    <n v="77.766666666666666"/>
    <n v="6.75"/>
    <n v="6.583333333333333"/>
    <s v="T"/>
    <n v="2"/>
    <s v="BRYAN"/>
    <s v="VIN"/>
    <s v="VIN"/>
    <s v="MAMAY"/>
  </r>
  <r>
    <x v="4"/>
    <x v="24"/>
    <x v="19"/>
    <x v="0"/>
    <x v="0"/>
    <x v="0"/>
    <x v="0"/>
    <x v="0"/>
    <x v="0"/>
    <n v="12"/>
    <n v="4"/>
    <n v="5560"/>
    <m/>
    <m/>
    <m/>
    <m/>
    <m/>
    <n v="7"/>
    <n v="0"/>
    <n v="6200"/>
    <m/>
    <n v="8"/>
    <n v="4"/>
    <n v="6390"/>
    <m/>
    <s v=""/>
    <n v="18"/>
    <s v=""/>
    <n v="60.5"/>
    <n v="2.25"/>
    <n v="1.5833333333333333"/>
    <s v="T"/>
    <n v="2"/>
    <s v="JERBY"/>
    <s v="BERT"/>
    <s v="BERT"/>
    <s v="WILSON"/>
  </r>
  <r>
    <x v="4"/>
    <x v="24"/>
    <x v="9"/>
    <x v="2"/>
    <x v="7"/>
    <x v="8"/>
    <x v="4"/>
    <x v="9"/>
    <x v="4"/>
    <n v="9"/>
    <n v="5"/>
    <m/>
    <n v="9260"/>
    <m/>
    <m/>
    <m/>
    <m/>
    <n v="11"/>
    <n v="0"/>
    <m/>
    <n v="8560"/>
    <n v="17"/>
    <n v="1"/>
    <n v="6940"/>
    <m/>
    <n v="6.5454545454545459"/>
    <n v="24.666666666666668"/>
    <n v="0.99559294871794868"/>
    <n v="82.533333333333346"/>
    <n v="3.0833333333333335"/>
    <n v="2.5833333333333335"/>
    <s v="T"/>
    <n v="2"/>
    <s v="JERBY"/>
    <s v="BERT"/>
    <s v="BERT"/>
    <s v="WILSON"/>
  </r>
  <r>
    <x v="4"/>
    <x v="25"/>
    <x v="20"/>
    <x v="2"/>
    <x v="5"/>
    <x v="10"/>
    <x v="5"/>
    <x v="18"/>
    <x v="4"/>
    <m/>
    <m/>
    <s v="改紡"/>
    <m/>
    <m/>
    <m/>
    <s v="改紡"/>
    <m/>
    <m/>
    <m/>
    <s v="開車"/>
    <m/>
    <n v="31"/>
    <n v="0"/>
    <n v="6940"/>
    <n v="9720"/>
    <n v="5.8299595141700413"/>
    <s v="改紡"/>
    <s v=""/>
    <s v=""/>
    <s v=""/>
    <s v=""/>
    <s v="T"/>
    <n v="1"/>
    <s v="JERBY"/>
    <s v="BERT"/>
    <s v="BERT"/>
    <s v="WILSON"/>
  </r>
  <r>
    <x v="4"/>
    <x v="26"/>
    <x v="11"/>
    <x v="2"/>
    <x v="5"/>
    <x v="10"/>
    <x v="5"/>
    <x v="11"/>
    <x v="4"/>
    <n v="8"/>
    <n v="0"/>
    <n v="7040"/>
    <n v="8800"/>
    <m/>
    <m/>
    <m/>
    <m/>
    <n v="16"/>
    <n v="0"/>
    <n v="6150"/>
    <n v="9170"/>
    <n v="43"/>
    <n v="0"/>
    <n v="8330"/>
    <n v="7220"/>
    <n v="5.8299595141700413"/>
    <n v="22.333333333333332"/>
    <n v="1"/>
    <n v="77.849999999999994"/>
    <n v="2.7916666666666665"/>
    <n v="2.7916666666666665"/>
    <s v="T"/>
    <n v="1"/>
    <s v="JERBY"/>
    <s v="BERT"/>
    <s v="BERT"/>
    <s v="WILSON"/>
  </r>
  <r>
    <x v="4"/>
    <x v="27"/>
    <x v="12"/>
    <x v="0"/>
    <x v="8"/>
    <x v="11"/>
    <x v="1"/>
    <x v="12"/>
    <x v="2"/>
    <m/>
    <m/>
    <s v="了機"/>
    <m/>
    <m/>
    <m/>
    <s v="了機"/>
    <m/>
    <m/>
    <m/>
    <s v="了機"/>
    <m/>
    <m/>
    <m/>
    <s v="了機"/>
    <m/>
    <n v="2.7852998065764023"/>
    <s v="了機"/>
    <s v=""/>
    <s v=""/>
    <s v=""/>
    <s v=""/>
    <s v="S"/>
    <n v="3"/>
    <s v="KIM"/>
    <s v="EDISON"/>
    <s v="EDISON"/>
    <s v="JUNJUN"/>
  </r>
  <r>
    <x v="4"/>
    <x v="28"/>
    <x v="13"/>
    <x v="0"/>
    <x v="0"/>
    <x v="0"/>
    <x v="0"/>
    <x v="0"/>
    <x v="0"/>
    <m/>
    <m/>
    <s v="絲開發"/>
    <m/>
    <m/>
    <m/>
    <s v="絲開發"/>
    <m/>
    <m/>
    <m/>
    <s v="絲開發"/>
    <m/>
    <m/>
    <m/>
    <s v="絲開發"/>
    <m/>
    <s v=""/>
    <s v="絲開發"/>
    <s v=""/>
    <s v=""/>
    <s v=""/>
    <s v=""/>
    <s v="S"/>
    <n v="5"/>
    <s v="KIM"/>
    <s v="EDISON"/>
    <s v="EDISON"/>
    <s v="JUNJUN"/>
  </r>
  <r>
    <x v="5"/>
    <x v="0"/>
    <x v="0"/>
    <x v="0"/>
    <x v="0"/>
    <x v="0"/>
    <x v="0"/>
    <x v="0"/>
    <x v="0"/>
    <m/>
    <m/>
    <s v="停機"/>
    <m/>
    <m/>
    <m/>
    <s v="停機"/>
    <m/>
    <m/>
    <m/>
    <s v="停機"/>
    <m/>
    <m/>
    <m/>
    <s v="停機"/>
    <m/>
    <s v=""/>
    <s v="停機"/>
    <s v=""/>
    <s v=""/>
    <s v=""/>
    <s v=""/>
    <s v="A"/>
    <n v="1"/>
    <s v="NA"/>
    <s v="NA"/>
    <s v="NA"/>
    <s v="NA"/>
  </r>
  <r>
    <x v="5"/>
    <x v="1"/>
    <x v="0"/>
    <x v="0"/>
    <x v="0"/>
    <x v="0"/>
    <x v="0"/>
    <x v="0"/>
    <x v="0"/>
    <m/>
    <m/>
    <s v="停機"/>
    <m/>
    <m/>
    <m/>
    <s v="停機"/>
    <m/>
    <m/>
    <m/>
    <s v="停機"/>
    <m/>
    <m/>
    <m/>
    <s v="停機"/>
    <m/>
    <s v=""/>
    <s v="停機"/>
    <s v=""/>
    <s v=""/>
    <s v=""/>
    <s v=""/>
    <s v="A"/>
    <n v="1"/>
    <s v="NA"/>
    <s v="NA"/>
    <s v="NA"/>
    <s v="NA"/>
  </r>
  <r>
    <x v="5"/>
    <x v="2"/>
    <x v="0"/>
    <x v="0"/>
    <x v="0"/>
    <x v="0"/>
    <x v="0"/>
    <x v="0"/>
    <x v="0"/>
    <m/>
    <m/>
    <s v="停機"/>
    <m/>
    <m/>
    <m/>
    <s v="停機"/>
    <m/>
    <m/>
    <m/>
    <s v="停機"/>
    <m/>
    <m/>
    <m/>
    <s v="停機"/>
    <m/>
    <s v=""/>
    <s v="停機"/>
    <s v=""/>
    <s v=""/>
    <s v=""/>
    <s v=""/>
    <s v="A"/>
    <n v="1"/>
    <s v="NA"/>
    <s v="NA"/>
    <s v="NA"/>
    <s v="NA"/>
  </r>
  <r>
    <x v="5"/>
    <x v="3"/>
    <x v="0"/>
    <x v="0"/>
    <x v="0"/>
    <x v="0"/>
    <x v="0"/>
    <x v="0"/>
    <x v="0"/>
    <m/>
    <m/>
    <s v="停機"/>
    <m/>
    <m/>
    <m/>
    <s v="停機"/>
    <m/>
    <m/>
    <m/>
    <s v="停機"/>
    <m/>
    <m/>
    <m/>
    <s v="停機"/>
    <m/>
    <s v=""/>
    <s v="停機"/>
    <s v=""/>
    <s v=""/>
    <s v=""/>
    <s v=""/>
    <s v="A"/>
    <n v="1"/>
    <s v="N/A"/>
    <s v="NA"/>
    <s v="NA"/>
    <s v="NA"/>
  </r>
  <r>
    <x v="5"/>
    <x v="4"/>
    <x v="1"/>
    <x v="0"/>
    <x v="1"/>
    <x v="1"/>
    <x v="1"/>
    <x v="1"/>
    <x v="1"/>
    <n v="29"/>
    <n v="0"/>
    <n v="9127"/>
    <n v="8659"/>
    <m/>
    <m/>
    <m/>
    <m/>
    <n v="25"/>
    <n v="1"/>
    <n v="9053"/>
    <n v="8683"/>
    <n v="17"/>
    <n v="0"/>
    <n v="9391"/>
    <n v="8016"/>
    <n v="1.7625458996328029"/>
    <n v="23.666666666666668"/>
    <n v="0.9972723023504273"/>
    <n v="88.215000000000003"/>
    <n v="2.9583333333333335"/>
    <n v="2.9166666666666665"/>
    <s v="A"/>
    <n v="1"/>
    <s v="KV"/>
    <s v="RON"/>
    <s v="RON"/>
    <s v="CHALS"/>
  </r>
  <r>
    <x v="5"/>
    <x v="5"/>
    <x v="2"/>
    <x v="0"/>
    <x v="2"/>
    <x v="2"/>
    <x v="1"/>
    <x v="2"/>
    <x v="2"/>
    <n v="36"/>
    <n v="0"/>
    <n v="9269"/>
    <n v="9642"/>
    <m/>
    <m/>
    <m/>
    <m/>
    <n v="20"/>
    <n v="4"/>
    <n v="9183"/>
    <n v="9599"/>
    <n v="18"/>
    <n v="0"/>
    <n v="9468"/>
    <n v="9479"/>
    <n v="2.8015564202334629"/>
    <n v="12.333333333333334"/>
    <n v="0.99313568376068373"/>
    <n v="94.4"/>
    <n v="1.5416666666666667"/>
    <n v="1.4583333333333333"/>
    <s v="A"/>
    <n v="0.5"/>
    <s v="KV"/>
    <s v="RON"/>
    <s v="RON"/>
    <s v="CHALS"/>
  </r>
  <r>
    <x v="5"/>
    <x v="6"/>
    <x v="3"/>
    <x v="1"/>
    <x v="3"/>
    <x v="3"/>
    <x v="2"/>
    <x v="3"/>
    <x v="3"/>
    <n v="12"/>
    <n v="1"/>
    <n v="9215"/>
    <n v="9224"/>
    <m/>
    <m/>
    <m/>
    <m/>
    <n v="14"/>
    <n v="0"/>
    <n v="9269"/>
    <n v="9222"/>
    <n v="25"/>
    <n v="0"/>
    <n v="9238"/>
    <n v="9458"/>
    <n v="2.4615384615384617"/>
    <n v="17"/>
    <n v="0.998046875"/>
    <n v="92.71"/>
    <n v="2.125"/>
    <n v="2.0833333333333335"/>
    <s v="A"/>
    <n v="1"/>
    <s v="KV"/>
    <s v="RON"/>
    <s v="RON"/>
    <s v="CHALS"/>
  </r>
  <r>
    <x v="5"/>
    <x v="7"/>
    <x v="0"/>
    <x v="0"/>
    <x v="0"/>
    <x v="0"/>
    <x v="0"/>
    <x v="0"/>
    <x v="0"/>
    <m/>
    <m/>
    <s v="停機"/>
    <m/>
    <m/>
    <m/>
    <s v="停機"/>
    <m/>
    <m/>
    <m/>
    <s v="停機"/>
    <m/>
    <m/>
    <m/>
    <s v="停機"/>
    <m/>
    <s v=""/>
    <s v="停機"/>
    <s v=""/>
    <s v=""/>
    <s v=""/>
    <s v=""/>
    <s v="A"/>
    <n v="1"/>
    <s v="N/A"/>
    <s v="N/A"/>
    <s v="N/A"/>
    <s v="N/A"/>
  </r>
  <r>
    <x v="5"/>
    <x v="8"/>
    <x v="4"/>
    <x v="0"/>
    <x v="4"/>
    <x v="4"/>
    <x v="1"/>
    <x v="4"/>
    <x v="2"/>
    <n v="15"/>
    <n v="0"/>
    <n v="8843"/>
    <n v="8757"/>
    <m/>
    <m/>
    <m/>
    <m/>
    <n v="22"/>
    <n v="3"/>
    <n v="8405"/>
    <n v="8728"/>
    <n v="11"/>
    <n v="2"/>
    <n v="8500"/>
    <n v="8827"/>
    <n v="2.8685258964143427"/>
    <n v="16"/>
    <n v="0.99161992521367526"/>
    <n v="86.766666666666666"/>
    <n v="2"/>
    <n v="1.7916666666666667"/>
    <s v="A"/>
    <n v="1"/>
    <s v="KV"/>
    <s v="RON"/>
    <s v="RON"/>
    <s v="CHALS"/>
  </r>
  <r>
    <x v="5"/>
    <x v="9"/>
    <x v="14"/>
    <x v="0"/>
    <x v="9"/>
    <x v="12"/>
    <x v="6"/>
    <x v="13"/>
    <x v="1"/>
    <n v="13"/>
    <n v="0"/>
    <n v="9438"/>
    <n v="9093"/>
    <m/>
    <m/>
    <m/>
    <m/>
    <n v="12"/>
    <n v="0"/>
    <n v="9252"/>
    <n v="9583"/>
    <n v="8"/>
    <n v="0"/>
    <n v="9276"/>
    <n v="9602"/>
    <n v="1.1009174311926606"/>
    <n v="11"/>
    <n v="1"/>
    <n v="93.74"/>
    <n v="1.375"/>
    <n v="1.375"/>
    <s v="A"/>
    <n v="1"/>
    <s v="KV"/>
    <s v="RON"/>
    <s v="RON"/>
    <s v="CHALS"/>
  </r>
  <r>
    <x v="5"/>
    <x v="10"/>
    <x v="0"/>
    <x v="0"/>
    <x v="0"/>
    <x v="0"/>
    <x v="0"/>
    <x v="0"/>
    <x v="0"/>
    <m/>
    <m/>
    <s v="停機"/>
    <m/>
    <m/>
    <m/>
    <s v="停機"/>
    <m/>
    <m/>
    <m/>
    <s v="停機"/>
    <m/>
    <m/>
    <m/>
    <s v="停機"/>
    <m/>
    <s v=""/>
    <s v="停機"/>
    <s v=""/>
    <s v=""/>
    <s v=""/>
    <s v=""/>
    <s v="A"/>
    <n v="1"/>
    <s v="N/A"/>
    <s v="N/A"/>
    <s v="N/A"/>
    <s v="N/A"/>
  </r>
  <r>
    <x v="5"/>
    <x v="11"/>
    <x v="0"/>
    <x v="0"/>
    <x v="0"/>
    <x v="0"/>
    <x v="0"/>
    <x v="0"/>
    <x v="0"/>
    <m/>
    <m/>
    <s v="停機"/>
    <m/>
    <m/>
    <m/>
    <s v="停機"/>
    <m/>
    <m/>
    <m/>
    <s v="停機"/>
    <m/>
    <m/>
    <m/>
    <s v="停機"/>
    <m/>
    <s v=""/>
    <s v="停機"/>
    <s v=""/>
    <s v=""/>
    <s v=""/>
    <s v=""/>
    <s v="A"/>
    <n v="1"/>
    <s v="N/A"/>
    <s v="N/A"/>
    <s v="N/A"/>
    <s v="N/A"/>
  </r>
  <r>
    <x v="5"/>
    <x v="12"/>
    <x v="15"/>
    <x v="0"/>
    <x v="10"/>
    <x v="13"/>
    <x v="7"/>
    <x v="14"/>
    <x v="2"/>
    <n v="86"/>
    <n v="0"/>
    <n v="7228"/>
    <n v="7797"/>
    <m/>
    <m/>
    <m/>
    <m/>
    <n v="35"/>
    <n v="0"/>
    <n v="9009"/>
    <n v="8571"/>
    <n v="35"/>
    <n v="5"/>
    <n v="8923"/>
    <n v="8729"/>
    <n v="3.0573248407643314"/>
    <n v="52"/>
    <n v="0.99213741987179482"/>
    <n v="83.761666666666656"/>
    <n v="6.5"/>
    <n v="6.291666666666667"/>
    <s v="A"/>
    <n v="1"/>
    <s v="JOHNDEL"/>
    <s v="JP"/>
    <s v="JP"/>
    <s v="JUNJUN"/>
  </r>
  <r>
    <x v="5"/>
    <x v="13"/>
    <x v="0"/>
    <x v="0"/>
    <x v="0"/>
    <x v="0"/>
    <x v="0"/>
    <x v="0"/>
    <x v="0"/>
    <m/>
    <m/>
    <s v="停機"/>
    <m/>
    <m/>
    <m/>
    <s v="停機"/>
    <m/>
    <m/>
    <m/>
    <s v="停機"/>
    <m/>
    <m/>
    <m/>
    <s v="停機"/>
    <m/>
    <s v=""/>
    <s v="停機"/>
    <s v=""/>
    <s v=""/>
    <s v=""/>
    <s v=""/>
    <s v="A"/>
    <n v="1"/>
    <s v="N/A"/>
    <s v="N/A"/>
    <s v="N/A"/>
    <s v="N/A"/>
  </r>
  <r>
    <x v="5"/>
    <x v="14"/>
    <x v="0"/>
    <x v="0"/>
    <x v="0"/>
    <x v="0"/>
    <x v="0"/>
    <x v="0"/>
    <x v="0"/>
    <m/>
    <m/>
    <s v="停機"/>
    <m/>
    <m/>
    <m/>
    <s v="停機"/>
    <m/>
    <m/>
    <m/>
    <s v="停機"/>
    <m/>
    <m/>
    <m/>
    <s v="停機"/>
    <m/>
    <s v=""/>
    <s v="停機"/>
    <s v=""/>
    <s v=""/>
    <s v=""/>
    <s v=""/>
    <s v="A"/>
    <n v="1"/>
    <s v="N/A"/>
    <s v="N/A"/>
    <s v="N/A"/>
    <s v="N/A"/>
  </r>
  <r>
    <x v="5"/>
    <x v="15"/>
    <x v="0"/>
    <x v="0"/>
    <x v="0"/>
    <x v="0"/>
    <x v="0"/>
    <x v="0"/>
    <x v="0"/>
    <m/>
    <m/>
    <s v="停機"/>
    <m/>
    <m/>
    <m/>
    <s v="停機"/>
    <m/>
    <m/>
    <m/>
    <s v="停機"/>
    <m/>
    <m/>
    <m/>
    <s v="停機"/>
    <m/>
    <s v=""/>
    <s v="停機"/>
    <s v=""/>
    <s v=""/>
    <s v=""/>
    <s v=""/>
    <s v="A"/>
    <n v="1"/>
    <s v="N/A"/>
    <s v="N/A"/>
    <s v="N/A"/>
    <s v="N/A"/>
  </r>
  <r>
    <x v="5"/>
    <x v="16"/>
    <x v="0"/>
    <x v="0"/>
    <x v="0"/>
    <x v="0"/>
    <x v="0"/>
    <x v="0"/>
    <x v="0"/>
    <m/>
    <m/>
    <s v="停機"/>
    <m/>
    <m/>
    <m/>
    <s v="停機"/>
    <m/>
    <m/>
    <m/>
    <s v="停機"/>
    <m/>
    <m/>
    <m/>
    <s v="停機"/>
    <m/>
    <s v=""/>
    <s v="停機"/>
    <s v=""/>
    <s v=""/>
    <s v=""/>
    <s v=""/>
    <s v="A"/>
    <n v="1"/>
    <s v="N/A"/>
    <s v="N/A"/>
    <s v="N/A"/>
    <s v="N/A"/>
  </r>
  <r>
    <x v="5"/>
    <x v="17"/>
    <x v="0"/>
    <x v="0"/>
    <x v="0"/>
    <x v="0"/>
    <x v="0"/>
    <x v="0"/>
    <x v="0"/>
    <m/>
    <m/>
    <s v="停機"/>
    <m/>
    <m/>
    <m/>
    <s v="停機"/>
    <m/>
    <m/>
    <m/>
    <s v="停機"/>
    <m/>
    <m/>
    <m/>
    <s v="停機"/>
    <m/>
    <s v=""/>
    <s v="停機"/>
    <s v=""/>
    <s v=""/>
    <s v=""/>
    <s v=""/>
    <s v="A"/>
    <n v="1"/>
    <s v="N/A"/>
    <s v="N/A"/>
    <s v="N/A"/>
    <s v="N/A"/>
  </r>
  <r>
    <x v="5"/>
    <x v="18"/>
    <x v="0"/>
    <x v="0"/>
    <x v="0"/>
    <x v="0"/>
    <x v="0"/>
    <x v="0"/>
    <x v="0"/>
    <m/>
    <m/>
    <s v="停機"/>
    <m/>
    <m/>
    <m/>
    <s v="停機"/>
    <m/>
    <m/>
    <m/>
    <s v="停機"/>
    <m/>
    <m/>
    <m/>
    <s v="停機"/>
    <m/>
    <s v=""/>
    <s v="停機"/>
    <s v=""/>
    <s v=""/>
    <s v=""/>
    <s v=""/>
    <s v="J"/>
    <n v="1"/>
    <s v="N/A"/>
    <s v="N/A"/>
    <s v="N/A"/>
    <s v="N/A"/>
  </r>
  <r>
    <x v="5"/>
    <x v="19"/>
    <x v="18"/>
    <x v="2"/>
    <x v="5"/>
    <x v="14"/>
    <x v="1"/>
    <x v="17"/>
    <x v="4"/>
    <n v="49"/>
    <n v="4"/>
    <n v="6730"/>
    <m/>
    <m/>
    <m/>
    <m/>
    <m/>
    <n v="71"/>
    <n v="0"/>
    <n v="7330"/>
    <m/>
    <n v="49"/>
    <n v="12"/>
    <n v="7000"/>
    <m/>
    <n v="5.8536585365853666"/>
    <n v="56.333333333333336"/>
    <n v="0.98685897435897441"/>
    <n v="70.2"/>
    <n v="7.041666666666667"/>
    <n v="6.375"/>
    <s v="J"/>
    <n v="1"/>
    <s v="DENDEN"/>
    <s v="JP"/>
    <s v="JP"/>
    <s v="JUNJUN"/>
  </r>
  <r>
    <x v="5"/>
    <x v="20"/>
    <x v="0"/>
    <x v="0"/>
    <x v="0"/>
    <x v="0"/>
    <x v="0"/>
    <x v="0"/>
    <x v="0"/>
    <m/>
    <m/>
    <s v="停機"/>
    <m/>
    <m/>
    <m/>
    <s v="停機"/>
    <m/>
    <m/>
    <m/>
    <s v="停機"/>
    <m/>
    <m/>
    <m/>
    <s v="停機"/>
    <m/>
    <s v=""/>
    <s v="停機"/>
    <s v=""/>
    <s v=""/>
    <s v=""/>
    <s v=""/>
    <s v="J"/>
    <n v="1"/>
    <s v="N/A"/>
    <s v="N/A"/>
    <s v="N/A"/>
    <s v="N/A"/>
  </r>
  <r>
    <x v="5"/>
    <x v="21"/>
    <x v="16"/>
    <x v="2"/>
    <x v="5"/>
    <x v="10"/>
    <x v="5"/>
    <x v="15"/>
    <x v="4"/>
    <n v="33"/>
    <n v="1"/>
    <n v="7870"/>
    <n v="8330"/>
    <m/>
    <m/>
    <m/>
    <m/>
    <n v="56"/>
    <n v="2"/>
    <n v="7410"/>
    <n v="9070"/>
    <n v="41"/>
    <n v="1"/>
    <n v="7780"/>
    <n v="8060"/>
    <n v="5.8299595141700413"/>
    <n v="43.333333333333336"/>
    <n v="0.99670138888888893"/>
    <n v="80.866666666666674"/>
    <n v="5.416666666666667"/>
    <n v="5.25"/>
    <s v="T"/>
    <n v="1"/>
    <s v="JERBY"/>
    <s v="BERT"/>
    <s v="BERT"/>
    <s v="JONA"/>
  </r>
  <r>
    <x v="5"/>
    <x v="22"/>
    <x v="17"/>
    <x v="2"/>
    <x v="5"/>
    <x v="14"/>
    <x v="5"/>
    <x v="16"/>
    <x v="4"/>
    <n v="48"/>
    <n v="9"/>
    <n v="8620"/>
    <n v="8700"/>
    <m/>
    <m/>
    <m/>
    <m/>
    <n v="37"/>
    <n v="1"/>
    <n v="9440"/>
    <n v="6850"/>
    <n v="61"/>
    <n v="29"/>
    <n v="8330"/>
    <n v="9440"/>
    <n v="5.8299595141700413"/>
    <n v="48.666666666666664"/>
    <n v="0.96783854166666672"/>
    <n v="85.63333333333334"/>
    <n v="6.083333333333333"/>
    <n v="4.458333333333333"/>
    <s v="T"/>
    <n v="1"/>
    <s v="JERBY"/>
    <s v="BERT"/>
    <s v="BERT"/>
    <s v="JONA"/>
  </r>
  <r>
    <x v="5"/>
    <x v="23"/>
    <x v="6"/>
    <x v="0"/>
    <x v="5"/>
    <x v="6"/>
    <x v="3"/>
    <x v="6"/>
    <x v="2"/>
    <n v="23"/>
    <n v="0"/>
    <n v="7590"/>
    <m/>
    <m/>
    <m/>
    <m/>
    <m/>
    <n v="32"/>
    <n v="0"/>
    <n v="8060"/>
    <m/>
    <n v="11"/>
    <n v="0"/>
    <n v="6570"/>
    <m/>
    <n v="6.2882096069868991"/>
    <n v="44"/>
    <n v="1"/>
    <n v="74.066666666666663"/>
    <n v="5.5"/>
    <n v="5.5"/>
    <s v="T"/>
    <n v="2"/>
    <s v="MAR"/>
    <s v="VIN"/>
    <s v="VIN"/>
    <s v="WILSON"/>
  </r>
  <r>
    <x v="5"/>
    <x v="23"/>
    <x v="7"/>
    <x v="0"/>
    <x v="5"/>
    <x v="6"/>
    <x v="3"/>
    <x v="7"/>
    <x v="2"/>
    <n v="21"/>
    <n v="0"/>
    <m/>
    <n v="8330"/>
    <m/>
    <m/>
    <m/>
    <m/>
    <n v="27"/>
    <n v="0"/>
    <m/>
    <n v="9170"/>
    <n v="25"/>
    <n v="0"/>
    <n v="9350"/>
    <m/>
    <n v="6.1802575107296125"/>
    <n v="48.666666666666664"/>
    <n v="1"/>
    <n v="89.5"/>
    <n v="6.083333333333333"/>
    <n v="6.083333333333333"/>
    <s v="T"/>
    <n v="2"/>
    <s v="MAR"/>
    <s v="VIN"/>
    <s v="VIN"/>
    <s v="WILSON"/>
  </r>
  <r>
    <x v="5"/>
    <x v="24"/>
    <x v="19"/>
    <x v="0"/>
    <x v="0"/>
    <x v="0"/>
    <x v="0"/>
    <x v="0"/>
    <x v="0"/>
    <n v="7"/>
    <n v="1"/>
    <n v="6390"/>
    <m/>
    <m/>
    <m/>
    <m/>
    <m/>
    <n v="8"/>
    <n v="0"/>
    <n v="6300"/>
    <m/>
    <n v="5"/>
    <n v="0"/>
    <n v="6300"/>
    <m/>
    <s v=""/>
    <n v="13.333333333333334"/>
    <s v=""/>
    <n v="63.3"/>
    <n v="1.6666666666666667"/>
    <n v="1.5833333333333333"/>
    <s v="T"/>
    <n v="2"/>
    <s v="DENDEN"/>
    <s v="BERT"/>
    <s v="BERT"/>
    <s v="JONA"/>
  </r>
  <r>
    <x v="5"/>
    <x v="24"/>
    <x v="9"/>
    <x v="2"/>
    <x v="7"/>
    <x v="8"/>
    <x v="4"/>
    <x v="9"/>
    <x v="4"/>
    <m/>
    <m/>
    <s v="了機"/>
    <s v="了機"/>
    <m/>
    <m/>
    <m/>
    <s v="了機"/>
    <m/>
    <m/>
    <m/>
    <s v="了機"/>
    <m/>
    <m/>
    <m/>
    <s v="了機"/>
    <n v="6.5454545454545459"/>
    <s v="了機"/>
    <s v=""/>
    <s v=""/>
    <s v=""/>
    <s v=""/>
    <s v="T"/>
    <n v="2"/>
    <s v="DENDEN"/>
    <s v="BERT"/>
    <s v="BERT"/>
    <s v="JONA"/>
  </r>
  <r>
    <x v="5"/>
    <x v="25"/>
    <x v="20"/>
    <x v="2"/>
    <x v="5"/>
    <x v="10"/>
    <x v="5"/>
    <x v="18"/>
    <x v="4"/>
    <n v="25"/>
    <n v="0"/>
    <n v="7870"/>
    <n v="10000"/>
    <m/>
    <m/>
    <m/>
    <m/>
    <n v="25"/>
    <n v="0"/>
    <n v="5830"/>
    <n v="9910"/>
    <n v="30"/>
    <n v="0"/>
    <n v="7220"/>
    <n v="7870"/>
    <n v="5.8299595141700413"/>
    <n v="26.666666666666668"/>
    <n v="1"/>
    <n v="81.166666666666671"/>
    <n v="3.3333333333333335"/>
    <n v="3.3333333333333335"/>
    <s v="T"/>
    <n v="1"/>
    <s v="MAR"/>
    <s v="VIN"/>
    <s v="VIN"/>
    <s v="WILSON"/>
  </r>
  <r>
    <x v="5"/>
    <x v="26"/>
    <x v="11"/>
    <x v="2"/>
    <x v="5"/>
    <x v="10"/>
    <x v="5"/>
    <x v="11"/>
    <x v="4"/>
    <n v="53"/>
    <n v="0"/>
    <n v="8800"/>
    <n v="8700"/>
    <m/>
    <m/>
    <m/>
    <m/>
    <n v="34"/>
    <n v="0"/>
    <n v="8980"/>
    <n v="8800"/>
    <n v="37"/>
    <n v="0"/>
    <n v="7310"/>
    <n v="8310"/>
    <n v="5.8299595141700413"/>
    <n v="41.333333333333336"/>
    <n v="1"/>
    <n v="84.833333333333343"/>
    <n v="5.166666666666667"/>
    <n v="5.166666666666667"/>
    <s v="T"/>
    <n v="1"/>
    <s v="MAR"/>
    <s v="VIN"/>
    <s v="VIN"/>
    <s v="WILSON"/>
  </r>
  <r>
    <x v="5"/>
    <x v="27"/>
    <x v="0"/>
    <x v="0"/>
    <x v="0"/>
    <x v="0"/>
    <x v="0"/>
    <x v="0"/>
    <x v="0"/>
    <m/>
    <m/>
    <s v="停機"/>
    <m/>
    <m/>
    <m/>
    <s v="停機"/>
    <m/>
    <m/>
    <m/>
    <s v="停機"/>
    <m/>
    <m/>
    <m/>
    <s v="停機"/>
    <m/>
    <s v=""/>
    <s v="停機"/>
    <s v=""/>
    <s v=""/>
    <s v=""/>
    <s v=""/>
    <s v="S"/>
    <n v="12"/>
    <s v="JOHNDEL"/>
    <s v="EDISON"/>
    <s v="EDISON"/>
    <s v="JUNJUN"/>
  </r>
  <r>
    <x v="5"/>
    <x v="28"/>
    <x v="13"/>
    <x v="0"/>
    <x v="0"/>
    <x v="0"/>
    <x v="0"/>
    <x v="0"/>
    <x v="0"/>
    <m/>
    <m/>
    <s v="絲開發"/>
    <m/>
    <m/>
    <m/>
    <s v="絲開發"/>
    <m/>
    <m/>
    <m/>
    <s v="絲開發"/>
    <m/>
    <m/>
    <m/>
    <s v="絲開發"/>
    <m/>
    <s v=""/>
    <s v="絲開發"/>
    <s v=""/>
    <s v=""/>
    <s v=""/>
    <s v=""/>
    <s v="S"/>
    <n v="5"/>
    <s v="JOHNDEL"/>
    <s v="EDISON"/>
    <s v="EDISON"/>
    <s v="JUNJUN"/>
  </r>
  <r>
    <x v="6"/>
    <x v="0"/>
    <x v="0"/>
    <x v="0"/>
    <x v="0"/>
    <x v="0"/>
    <x v="0"/>
    <x v="0"/>
    <x v="0"/>
    <m/>
    <m/>
    <s v="停機"/>
    <m/>
    <m/>
    <m/>
    <s v="停機"/>
    <m/>
    <m/>
    <m/>
    <s v="停機"/>
    <m/>
    <m/>
    <m/>
    <s v="停機"/>
    <m/>
    <s v=""/>
    <s v="停機"/>
    <s v=""/>
    <s v=""/>
    <s v=""/>
    <s v=""/>
    <s v="A"/>
    <n v="1"/>
    <s v="NA"/>
    <s v="NA"/>
    <s v="NA"/>
    <s v="NA"/>
  </r>
  <r>
    <x v="6"/>
    <x v="1"/>
    <x v="0"/>
    <x v="0"/>
    <x v="0"/>
    <x v="0"/>
    <x v="0"/>
    <x v="0"/>
    <x v="0"/>
    <m/>
    <m/>
    <s v="停機"/>
    <m/>
    <m/>
    <m/>
    <s v="停機"/>
    <m/>
    <m/>
    <m/>
    <s v="停機"/>
    <m/>
    <m/>
    <m/>
    <s v="停機"/>
    <m/>
    <s v=""/>
    <s v="停機"/>
    <s v=""/>
    <s v=""/>
    <s v=""/>
    <s v=""/>
    <s v="A"/>
    <n v="1"/>
    <s v="NA"/>
    <s v="NA"/>
    <s v="NA"/>
    <s v="NA"/>
  </r>
  <r>
    <x v="6"/>
    <x v="2"/>
    <x v="0"/>
    <x v="0"/>
    <x v="0"/>
    <x v="0"/>
    <x v="0"/>
    <x v="0"/>
    <x v="0"/>
    <m/>
    <m/>
    <s v="停機"/>
    <m/>
    <m/>
    <m/>
    <s v="停機"/>
    <m/>
    <m/>
    <m/>
    <s v="停機"/>
    <m/>
    <m/>
    <m/>
    <s v="停機"/>
    <m/>
    <s v=""/>
    <s v="停機"/>
    <s v=""/>
    <s v=""/>
    <s v=""/>
    <s v=""/>
    <s v="A"/>
    <n v="1"/>
    <s v="NA"/>
    <s v="NA"/>
    <s v="NA"/>
    <s v="NA"/>
  </r>
  <r>
    <x v="6"/>
    <x v="3"/>
    <x v="0"/>
    <x v="0"/>
    <x v="0"/>
    <x v="0"/>
    <x v="0"/>
    <x v="0"/>
    <x v="0"/>
    <m/>
    <m/>
    <s v="停機"/>
    <m/>
    <m/>
    <m/>
    <s v="停機"/>
    <m/>
    <m/>
    <m/>
    <s v="停機"/>
    <m/>
    <m/>
    <m/>
    <s v="停機"/>
    <m/>
    <s v=""/>
    <s v="停機"/>
    <s v=""/>
    <s v=""/>
    <s v=""/>
    <s v=""/>
    <s v="A"/>
    <n v="1"/>
    <s v="N/A"/>
    <s v="NA"/>
    <s v="NA"/>
    <s v="NA"/>
  </r>
  <r>
    <x v="6"/>
    <x v="4"/>
    <x v="1"/>
    <x v="0"/>
    <x v="1"/>
    <x v="1"/>
    <x v="1"/>
    <x v="1"/>
    <x v="1"/>
    <n v="58"/>
    <n v="0"/>
    <n v="9197"/>
    <s v="復開"/>
    <m/>
    <m/>
    <m/>
    <m/>
    <n v="23"/>
    <n v="0"/>
    <n v="9151"/>
    <n v="8736"/>
    <n v="26"/>
    <n v="1"/>
    <n v="9414"/>
    <n v="8892"/>
    <n v="1.7625458996328029"/>
    <n v="35.666666666666664"/>
    <n v="0.9972723023504273"/>
    <n v="90.78"/>
    <n v="4.458333333333333"/>
    <n v="4.416666666666667"/>
    <s v="A"/>
    <n v="1"/>
    <s v="KIM"/>
    <s v="RON"/>
    <s v="RON"/>
    <s v="CHALS"/>
  </r>
  <r>
    <x v="6"/>
    <x v="5"/>
    <x v="2"/>
    <x v="0"/>
    <x v="2"/>
    <x v="2"/>
    <x v="1"/>
    <x v="2"/>
    <x v="2"/>
    <n v="24"/>
    <n v="0"/>
    <n v="9214"/>
    <n v="9367"/>
    <m/>
    <m/>
    <m/>
    <m/>
    <n v="34"/>
    <n v="4"/>
    <n v="9216"/>
    <n v="9454"/>
    <n v="24"/>
    <n v="0"/>
    <n v="9153"/>
    <n v="9815"/>
    <n v="2.8015564202334629"/>
    <n v="13.666666666666666"/>
    <n v="0.99313568376068373"/>
    <n v="93.698333333333338"/>
    <n v="1.7083333333333333"/>
    <n v="1.625"/>
    <s v="A"/>
    <n v="0.5"/>
    <s v="KIM"/>
    <s v="RON"/>
    <s v="RON"/>
    <s v="CHALS"/>
  </r>
  <r>
    <x v="6"/>
    <x v="6"/>
    <x v="3"/>
    <x v="1"/>
    <x v="3"/>
    <x v="3"/>
    <x v="2"/>
    <x v="3"/>
    <x v="3"/>
    <n v="10"/>
    <n v="0"/>
    <n v="9144"/>
    <n v="9396"/>
    <m/>
    <m/>
    <m/>
    <m/>
    <n v="11"/>
    <n v="0"/>
    <n v="9352"/>
    <n v="9558"/>
    <n v="14"/>
    <n v="0"/>
    <n v="9385"/>
    <n v="9568"/>
    <n v="2.4615384615384617"/>
    <n v="11.666666666666666"/>
    <n v="1"/>
    <n v="94.004999999999995"/>
    <n v="1.4583333333333333"/>
    <n v="1.4583333333333333"/>
    <s v="A"/>
    <n v="1"/>
    <s v="KIM"/>
    <s v="RON"/>
    <s v="RON"/>
    <s v="CHALS"/>
  </r>
  <r>
    <x v="6"/>
    <x v="7"/>
    <x v="0"/>
    <x v="0"/>
    <x v="0"/>
    <x v="0"/>
    <x v="0"/>
    <x v="0"/>
    <x v="0"/>
    <m/>
    <m/>
    <s v="停機"/>
    <m/>
    <m/>
    <m/>
    <s v="停機"/>
    <m/>
    <m/>
    <m/>
    <s v="停機"/>
    <m/>
    <m/>
    <m/>
    <s v="停機"/>
    <m/>
    <s v=""/>
    <s v="停機"/>
    <s v=""/>
    <s v=""/>
    <s v=""/>
    <s v=""/>
    <s v="A"/>
    <n v="1"/>
    <s v="N/A"/>
    <s v="N/A"/>
    <s v="N/A"/>
    <s v="N/A"/>
  </r>
  <r>
    <x v="6"/>
    <x v="8"/>
    <x v="4"/>
    <x v="0"/>
    <x v="4"/>
    <x v="4"/>
    <x v="1"/>
    <x v="4"/>
    <x v="2"/>
    <n v="16"/>
    <n v="0"/>
    <n v="8394"/>
    <n v="8695"/>
    <m/>
    <m/>
    <m/>
    <m/>
    <n v="17"/>
    <n v="3"/>
    <n v="8579"/>
    <n v="8794"/>
    <n v="8"/>
    <n v="0"/>
    <n v="8692"/>
    <n v="8734"/>
    <n v="2.8685258964143427"/>
    <n v="13.666666666666666"/>
    <n v="0.99497195512820513"/>
    <n v="86.48"/>
    <n v="1.7083333333333333"/>
    <n v="1.5833333333333333"/>
    <s v="A"/>
    <n v="1"/>
    <s v="KIM"/>
    <s v="RON"/>
    <s v="RON"/>
    <s v="CHALS"/>
  </r>
  <r>
    <x v="6"/>
    <x v="9"/>
    <x v="14"/>
    <x v="0"/>
    <x v="9"/>
    <x v="12"/>
    <x v="6"/>
    <x v="13"/>
    <x v="1"/>
    <n v="14"/>
    <n v="0"/>
    <n v="9177"/>
    <n v="9458"/>
    <m/>
    <m/>
    <m/>
    <m/>
    <n v="13"/>
    <n v="1"/>
    <n v="9489"/>
    <n v="9569"/>
    <n v="7"/>
    <n v="0"/>
    <n v="9515"/>
    <n v="9567"/>
    <n v="1.1009174311926606"/>
    <n v="11.333333333333334"/>
    <n v="0.99563301282051286"/>
    <n v="94.625"/>
    <n v="1.4166666666666667"/>
    <n v="1.375"/>
    <s v="A"/>
    <n v="1"/>
    <s v="KIM"/>
    <s v="RON"/>
    <s v="RON"/>
    <s v="CHALS"/>
  </r>
  <r>
    <x v="6"/>
    <x v="10"/>
    <x v="0"/>
    <x v="0"/>
    <x v="0"/>
    <x v="0"/>
    <x v="0"/>
    <x v="0"/>
    <x v="0"/>
    <m/>
    <m/>
    <s v="停機"/>
    <m/>
    <m/>
    <m/>
    <s v="停機"/>
    <m/>
    <m/>
    <m/>
    <s v="停機"/>
    <m/>
    <m/>
    <m/>
    <s v="停機"/>
    <m/>
    <s v=""/>
    <s v="停機"/>
    <s v=""/>
    <s v=""/>
    <s v=""/>
    <s v=""/>
    <s v="A"/>
    <n v="1"/>
    <s v="N/A"/>
    <s v="N/A"/>
    <s v="N/A"/>
    <s v="N/A"/>
  </r>
  <r>
    <x v="6"/>
    <x v="11"/>
    <x v="0"/>
    <x v="0"/>
    <x v="0"/>
    <x v="0"/>
    <x v="0"/>
    <x v="0"/>
    <x v="0"/>
    <m/>
    <m/>
    <s v="停機"/>
    <m/>
    <m/>
    <m/>
    <s v="停機"/>
    <m/>
    <m/>
    <m/>
    <s v="停機"/>
    <m/>
    <m/>
    <m/>
    <s v="停機"/>
    <m/>
    <s v=""/>
    <s v="停機"/>
    <s v=""/>
    <s v=""/>
    <s v=""/>
    <s v=""/>
    <s v="A"/>
    <n v="1"/>
    <s v="N/A"/>
    <s v="N/A"/>
    <s v="N/A"/>
    <s v="N/A"/>
  </r>
  <r>
    <x v="6"/>
    <x v="12"/>
    <x v="15"/>
    <x v="0"/>
    <x v="10"/>
    <x v="13"/>
    <x v="7"/>
    <x v="14"/>
    <x v="2"/>
    <n v="15"/>
    <n v="0"/>
    <n v="8974"/>
    <n v="8272"/>
    <m/>
    <m/>
    <m/>
    <m/>
    <n v="50"/>
    <n v="5"/>
    <n v="9156"/>
    <n v="8867"/>
    <n v="57"/>
    <n v="5"/>
    <n v="9003"/>
    <n v="8405"/>
    <n v="3.0573248407643314"/>
    <n v="40.666666666666664"/>
    <n v="0.98427483974358976"/>
    <n v="87.795000000000002"/>
    <n v="5.083333333333333"/>
    <n v="4.666666666666667"/>
    <s v="A"/>
    <n v="1"/>
    <s v="JOHNDEL"/>
    <s v="EDISON"/>
    <s v="EDISON"/>
    <s v="JUNJUN"/>
  </r>
  <r>
    <x v="6"/>
    <x v="13"/>
    <x v="0"/>
    <x v="0"/>
    <x v="0"/>
    <x v="0"/>
    <x v="0"/>
    <x v="0"/>
    <x v="0"/>
    <m/>
    <m/>
    <s v="停機"/>
    <m/>
    <m/>
    <m/>
    <s v="停機"/>
    <m/>
    <m/>
    <m/>
    <s v="停機"/>
    <m/>
    <m/>
    <m/>
    <s v="停機"/>
    <m/>
    <s v=""/>
    <s v="停機"/>
    <s v=""/>
    <s v=""/>
    <s v=""/>
    <s v=""/>
    <s v="A"/>
    <n v="1"/>
    <s v="N/A"/>
    <s v="N/A"/>
    <s v="N/A"/>
    <s v="N/A"/>
  </r>
  <r>
    <x v="6"/>
    <x v="14"/>
    <x v="0"/>
    <x v="0"/>
    <x v="0"/>
    <x v="0"/>
    <x v="0"/>
    <x v="0"/>
    <x v="0"/>
    <m/>
    <m/>
    <s v="停機"/>
    <m/>
    <m/>
    <m/>
    <s v="停機"/>
    <m/>
    <m/>
    <m/>
    <s v="停機"/>
    <m/>
    <m/>
    <m/>
    <s v="停機"/>
    <m/>
    <s v=""/>
    <s v="停機"/>
    <s v=""/>
    <s v=""/>
    <s v=""/>
    <s v=""/>
    <s v="A"/>
    <n v="1"/>
    <s v="N/A"/>
    <s v="N/A"/>
    <s v="N/A"/>
    <s v="N/A"/>
  </r>
  <r>
    <x v="6"/>
    <x v="15"/>
    <x v="0"/>
    <x v="0"/>
    <x v="0"/>
    <x v="0"/>
    <x v="0"/>
    <x v="0"/>
    <x v="0"/>
    <m/>
    <m/>
    <s v="停機"/>
    <m/>
    <m/>
    <m/>
    <s v="停機"/>
    <m/>
    <m/>
    <m/>
    <s v="停機"/>
    <m/>
    <m/>
    <m/>
    <s v="停機"/>
    <m/>
    <s v=""/>
    <s v="停機"/>
    <s v=""/>
    <s v=""/>
    <s v=""/>
    <s v=""/>
    <s v="A"/>
    <n v="1"/>
    <s v="N/A"/>
    <s v="N/A"/>
    <s v="N/A"/>
    <s v="N/A"/>
  </r>
  <r>
    <x v="6"/>
    <x v="16"/>
    <x v="0"/>
    <x v="0"/>
    <x v="0"/>
    <x v="0"/>
    <x v="0"/>
    <x v="0"/>
    <x v="0"/>
    <m/>
    <m/>
    <s v="停機"/>
    <m/>
    <m/>
    <m/>
    <s v="停機"/>
    <m/>
    <m/>
    <m/>
    <s v="停機"/>
    <m/>
    <m/>
    <m/>
    <s v="停機"/>
    <m/>
    <s v=""/>
    <s v="停機"/>
    <s v=""/>
    <s v=""/>
    <s v=""/>
    <s v=""/>
    <s v="A"/>
    <n v="1"/>
    <s v="N/A"/>
    <s v="N/A"/>
    <s v="N/A"/>
    <s v="N/A"/>
  </r>
  <r>
    <x v="6"/>
    <x v="17"/>
    <x v="0"/>
    <x v="0"/>
    <x v="0"/>
    <x v="0"/>
    <x v="0"/>
    <x v="0"/>
    <x v="0"/>
    <m/>
    <m/>
    <s v="停機"/>
    <m/>
    <m/>
    <m/>
    <s v="停機"/>
    <m/>
    <m/>
    <m/>
    <s v="停機"/>
    <m/>
    <m/>
    <m/>
    <s v="停機"/>
    <m/>
    <s v=""/>
    <s v="停機"/>
    <s v=""/>
    <s v=""/>
    <s v=""/>
    <s v=""/>
    <s v="A"/>
    <n v="1"/>
    <s v="N/A"/>
    <s v="N/A"/>
    <s v="N/A"/>
    <s v="N/A"/>
  </r>
  <r>
    <x v="6"/>
    <x v="18"/>
    <x v="0"/>
    <x v="0"/>
    <x v="0"/>
    <x v="0"/>
    <x v="0"/>
    <x v="0"/>
    <x v="0"/>
    <m/>
    <m/>
    <s v="停機"/>
    <m/>
    <m/>
    <m/>
    <s v="停機"/>
    <m/>
    <m/>
    <m/>
    <s v="停機"/>
    <m/>
    <m/>
    <m/>
    <s v="停機"/>
    <m/>
    <s v=""/>
    <s v="停機"/>
    <s v=""/>
    <s v=""/>
    <s v=""/>
    <s v=""/>
    <s v="J"/>
    <n v="1"/>
    <s v="N/A"/>
    <s v="N/A"/>
    <s v="N/A"/>
    <s v="N/A"/>
  </r>
  <r>
    <x v="6"/>
    <x v="19"/>
    <x v="18"/>
    <x v="2"/>
    <x v="5"/>
    <x v="14"/>
    <x v="1"/>
    <x v="17"/>
    <x v="4"/>
    <n v="30"/>
    <n v="6"/>
    <n v="6600"/>
    <m/>
    <m/>
    <m/>
    <m/>
    <m/>
    <n v="60"/>
    <n v="0"/>
    <n v="7120"/>
    <m/>
    <n v="21"/>
    <n v="7"/>
    <n v="7070"/>
    <m/>
    <n v="5.8536585365853666"/>
    <n v="37"/>
    <n v="0.98932291666666672"/>
    <n v="69.3"/>
    <n v="4.625"/>
    <n v="4.083333333333333"/>
    <s v="J"/>
    <n v="1"/>
    <s v="NASH"/>
    <s v="JP"/>
    <s v="JP"/>
    <s v="JUNJUN"/>
  </r>
  <r>
    <x v="6"/>
    <x v="20"/>
    <x v="0"/>
    <x v="0"/>
    <x v="0"/>
    <x v="0"/>
    <x v="0"/>
    <x v="0"/>
    <x v="0"/>
    <m/>
    <m/>
    <s v="停機"/>
    <m/>
    <m/>
    <m/>
    <s v="停機"/>
    <m/>
    <m/>
    <m/>
    <s v="停機"/>
    <m/>
    <m/>
    <m/>
    <s v="停機"/>
    <m/>
    <s v=""/>
    <s v="停機"/>
    <s v=""/>
    <s v=""/>
    <s v=""/>
    <s v=""/>
    <s v="J"/>
    <n v="1"/>
    <s v="N/A"/>
    <s v="N/A"/>
    <s v="N/A"/>
    <s v="N/A"/>
  </r>
  <r>
    <x v="6"/>
    <x v="21"/>
    <x v="16"/>
    <x v="2"/>
    <x v="5"/>
    <x v="10"/>
    <x v="5"/>
    <x v="15"/>
    <x v="4"/>
    <n v="48"/>
    <n v="0"/>
    <n v="8150"/>
    <n v="8430"/>
    <m/>
    <m/>
    <m/>
    <m/>
    <n v="62"/>
    <n v="7"/>
    <n v="8610"/>
    <n v="9170"/>
    <n v="12"/>
    <n v="0"/>
    <n v="7870"/>
    <n v="7870"/>
    <n v="5.8299595141700413"/>
    <n v="40.666666666666664"/>
    <n v="0.99422743055555551"/>
    <n v="83.5"/>
    <n v="5.083333333333333"/>
    <n v="4.791666666666667"/>
    <s v="T"/>
    <n v="1"/>
    <s v="MAR"/>
    <s v="MAMAY"/>
    <s v="MAMAY"/>
    <s v="WILSON"/>
  </r>
  <r>
    <x v="6"/>
    <x v="22"/>
    <x v="17"/>
    <x v="2"/>
    <x v="5"/>
    <x v="14"/>
    <x v="5"/>
    <x v="16"/>
    <x v="4"/>
    <n v="40"/>
    <n v="0"/>
    <n v="8610"/>
    <n v="8520"/>
    <m/>
    <m/>
    <m/>
    <m/>
    <n v="45"/>
    <n v="10"/>
    <n v="8700"/>
    <n v="8700"/>
    <n v="41"/>
    <n v="14"/>
    <n v="9120"/>
    <n v="9350"/>
    <n v="5.8299595141700413"/>
    <n v="42"/>
    <n v="0.98020833333333335"/>
    <n v="88.333333333333343"/>
    <n v="5.25"/>
    <n v="4.25"/>
    <s v="T"/>
    <n v="1"/>
    <s v="MAR"/>
    <s v="MAMAY"/>
    <s v="MAMAY"/>
    <s v="JONA"/>
  </r>
  <r>
    <x v="6"/>
    <x v="23"/>
    <x v="6"/>
    <x v="0"/>
    <x v="5"/>
    <x v="6"/>
    <x v="3"/>
    <x v="6"/>
    <x v="2"/>
    <n v="30"/>
    <n v="0"/>
    <n v="6850"/>
    <m/>
    <m/>
    <m/>
    <m/>
    <m/>
    <n v="37"/>
    <n v="0"/>
    <n v="6200"/>
    <m/>
    <n v="47"/>
    <n v="0"/>
    <n v="7590"/>
    <m/>
    <n v="6.2882096069868991"/>
    <n v="76"/>
    <n v="1"/>
    <n v="68.8"/>
    <n v="9.5"/>
    <n v="9.5"/>
    <s v="T"/>
    <n v="2"/>
    <s v="MAR"/>
    <s v="BERT"/>
    <s v="BERT"/>
    <s v="WILSON"/>
  </r>
  <r>
    <x v="6"/>
    <x v="23"/>
    <x v="7"/>
    <x v="0"/>
    <x v="5"/>
    <x v="6"/>
    <x v="3"/>
    <x v="7"/>
    <x v="2"/>
    <n v="14"/>
    <n v="0"/>
    <m/>
    <n v="8520"/>
    <m/>
    <m/>
    <m/>
    <m/>
    <n v="16"/>
    <n v="0"/>
    <m/>
    <n v="6200"/>
    <n v="29"/>
    <n v="0"/>
    <n v="7690"/>
    <m/>
    <n v="6.1802575107296125"/>
    <n v="39.333333333333336"/>
    <n v="1"/>
    <n v="74.7"/>
    <n v="4.916666666666667"/>
    <n v="4.916666666666667"/>
    <s v="T"/>
    <n v="2"/>
    <s v="MAR"/>
    <s v="BERT"/>
    <s v="BERT"/>
    <s v="WILSON"/>
  </r>
  <r>
    <x v="6"/>
    <x v="24"/>
    <x v="19"/>
    <x v="0"/>
    <x v="0"/>
    <x v="0"/>
    <x v="0"/>
    <x v="0"/>
    <x v="0"/>
    <n v="7"/>
    <n v="0"/>
    <n v="5930"/>
    <m/>
    <m/>
    <m/>
    <m/>
    <m/>
    <n v="6"/>
    <n v="0"/>
    <n v="5830"/>
    <m/>
    <n v="10"/>
    <n v="0"/>
    <n v="6200"/>
    <m/>
    <s v=""/>
    <n v="15.333333333333334"/>
    <s v=""/>
    <n v="59.866666666666667"/>
    <n v="1.9166666666666667"/>
    <n v="1.9166666666666667"/>
    <s v="T"/>
    <n v="2"/>
    <s v="MAR"/>
    <s v="MAMAY"/>
    <s v="MAMAY"/>
    <s v="JONA"/>
  </r>
  <r>
    <x v="6"/>
    <x v="24"/>
    <x v="9"/>
    <x v="2"/>
    <x v="7"/>
    <x v="8"/>
    <x v="4"/>
    <x v="9"/>
    <x v="4"/>
    <m/>
    <m/>
    <s v="了機"/>
    <s v="了機"/>
    <m/>
    <m/>
    <m/>
    <s v="了機"/>
    <m/>
    <m/>
    <m/>
    <s v="FINAL"/>
    <m/>
    <m/>
    <m/>
    <s v="停機"/>
    <n v="6.5454545454545459"/>
    <s v="了機"/>
    <s v=""/>
    <s v=""/>
    <s v=""/>
    <s v=""/>
    <s v="T"/>
    <n v="2"/>
    <s v="MAR"/>
    <s v="MAMAY"/>
    <s v="MAMAY"/>
    <s v="JONA"/>
  </r>
  <r>
    <x v="6"/>
    <x v="25"/>
    <x v="20"/>
    <x v="2"/>
    <x v="5"/>
    <x v="10"/>
    <x v="5"/>
    <x v="18"/>
    <x v="4"/>
    <n v="31"/>
    <n v="0"/>
    <n v="7130"/>
    <n v="8060"/>
    <m/>
    <m/>
    <m/>
    <m/>
    <n v="27"/>
    <n v="0"/>
    <n v="5930"/>
    <n v="9260"/>
    <n v="32"/>
    <n v="0"/>
    <n v="7500"/>
    <n v="9440"/>
    <n v="5.8299595141700413"/>
    <n v="30"/>
    <n v="1"/>
    <n v="78.866666666666674"/>
    <n v="3.75"/>
    <n v="3.75"/>
    <s v="T"/>
    <n v="1"/>
    <s v="NASH"/>
    <s v="BERT"/>
    <s v="BERT"/>
    <s v="WILSON"/>
  </r>
  <r>
    <x v="6"/>
    <x v="26"/>
    <x v="11"/>
    <x v="2"/>
    <x v="5"/>
    <x v="10"/>
    <x v="5"/>
    <x v="11"/>
    <x v="4"/>
    <n v="34"/>
    <n v="0"/>
    <n v="7040"/>
    <n v="7780"/>
    <m/>
    <m/>
    <m/>
    <m/>
    <n v="22"/>
    <n v="0"/>
    <n v="7590"/>
    <n v="6850"/>
    <n v="68"/>
    <n v="10"/>
    <n v="8980"/>
    <n v="8610"/>
    <n v="5.8299595141700413"/>
    <n v="41.333333333333336"/>
    <n v="0.99175347222222221"/>
    <n v="78.083333333333329"/>
    <n v="5.166666666666667"/>
    <n v="4.75"/>
    <s v="T"/>
    <n v="1"/>
    <s v="NASH"/>
    <s v="BERT"/>
    <s v="BERT"/>
    <s v="JONA"/>
  </r>
  <r>
    <x v="6"/>
    <x v="27"/>
    <x v="0"/>
    <x v="0"/>
    <x v="0"/>
    <x v="0"/>
    <x v="0"/>
    <x v="0"/>
    <x v="0"/>
    <m/>
    <m/>
    <s v="停機"/>
    <m/>
    <m/>
    <m/>
    <s v="停機"/>
    <m/>
    <m/>
    <m/>
    <s v="停機"/>
    <m/>
    <m/>
    <m/>
    <s v="停機"/>
    <m/>
    <s v=""/>
    <s v="停機"/>
    <s v=""/>
    <s v=""/>
    <s v=""/>
    <s v=""/>
    <s v="S"/>
    <n v="12"/>
    <s v="JOHNDEL"/>
    <s v="EDISON"/>
    <s v="EDISON"/>
    <s v="N/A"/>
  </r>
  <r>
    <x v="6"/>
    <x v="28"/>
    <x v="13"/>
    <x v="0"/>
    <x v="0"/>
    <x v="0"/>
    <x v="0"/>
    <x v="0"/>
    <x v="0"/>
    <m/>
    <m/>
    <s v="絲開發"/>
    <m/>
    <m/>
    <m/>
    <s v="絲開發"/>
    <m/>
    <m/>
    <m/>
    <s v="絲開發"/>
    <m/>
    <m/>
    <m/>
    <s v="絲開發"/>
    <m/>
    <s v=""/>
    <s v="絲開發"/>
    <s v=""/>
    <s v=""/>
    <s v=""/>
    <s v=""/>
    <s v="S"/>
    <n v="5"/>
    <s v="JOHNDEL"/>
    <s v="EDISON"/>
    <s v="EDISON"/>
    <s v="N/A"/>
  </r>
  <r>
    <x v="7"/>
    <x v="0"/>
    <x v="0"/>
    <x v="0"/>
    <x v="0"/>
    <x v="0"/>
    <x v="0"/>
    <x v="0"/>
    <x v="0"/>
    <m/>
    <m/>
    <s v="停機"/>
    <m/>
    <m/>
    <m/>
    <s v="停機"/>
    <m/>
    <m/>
    <m/>
    <s v="停機"/>
    <m/>
    <m/>
    <m/>
    <s v="停機"/>
    <m/>
    <s v=""/>
    <s v="停機"/>
    <s v=""/>
    <s v=""/>
    <s v=""/>
    <s v=""/>
    <s v="A"/>
    <n v="1"/>
    <s v="NA"/>
    <s v="NA"/>
    <s v="NA"/>
    <s v="NA"/>
  </r>
  <r>
    <x v="7"/>
    <x v="1"/>
    <x v="0"/>
    <x v="0"/>
    <x v="0"/>
    <x v="0"/>
    <x v="0"/>
    <x v="0"/>
    <x v="0"/>
    <m/>
    <m/>
    <s v="停機"/>
    <m/>
    <m/>
    <m/>
    <s v="停機"/>
    <m/>
    <m/>
    <m/>
    <s v="停機"/>
    <m/>
    <m/>
    <m/>
    <s v="停機"/>
    <m/>
    <s v=""/>
    <s v="停機"/>
    <s v=""/>
    <s v=""/>
    <s v=""/>
    <s v=""/>
    <s v="A"/>
    <n v="1"/>
    <s v="NA"/>
    <s v="NA"/>
    <s v="NA"/>
    <s v="NA"/>
  </r>
  <r>
    <x v="7"/>
    <x v="2"/>
    <x v="0"/>
    <x v="0"/>
    <x v="0"/>
    <x v="0"/>
    <x v="0"/>
    <x v="0"/>
    <x v="0"/>
    <m/>
    <m/>
    <s v="停機"/>
    <m/>
    <m/>
    <m/>
    <s v="停機"/>
    <m/>
    <m/>
    <m/>
    <s v="停機"/>
    <m/>
    <m/>
    <m/>
    <s v="停機"/>
    <m/>
    <s v=""/>
    <s v="停機"/>
    <s v=""/>
    <s v=""/>
    <s v=""/>
    <s v=""/>
    <s v="A"/>
    <n v="1"/>
    <s v="NA"/>
    <s v="NA"/>
    <s v="NA"/>
    <s v="NA"/>
  </r>
  <r>
    <x v="7"/>
    <x v="3"/>
    <x v="0"/>
    <x v="0"/>
    <x v="0"/>
    <x v="0"/>
    <x v="0"/>
    <x v="0"/>
    <x v="0"/>
    <m/>
    <m/>
    <s v="停機"/>
    <m/>
    <m/>
    <m/>
    <s v="停機"/>
    <m/>
    <m/>
    <m/>
    <s v="停機"/>
    <m/>
    <m/>
    <m/>
    <s v="停機"/>
    <m/>
    <s v=""/>
    <s v="停機"/>
    <s v=""/>
    <s v=""/>
    <s v=""/>
    <s v=""/>
    <s v="A"/>
    <n v="1"/>
    <s v="N/A"/>
    <s v="NA"/>
    <s v="NA"/>
    <s v="NA"/>
  </r>
  <r>
    <x v="7"/>
    <x v="4"/>
    <x v="21"/>
    <x v="0"/>
    <x v="11"/>
    <x v="1"/>
    <x v="1"/>
    <x v="19"/>
    <x v="2"/>
    <n v="4"/>
    <n v="0"/>
    <n v="8595"/>
    <n v="8741"/>
    <m/>
    <m/>
    <m/>
    <m/>
    <n v="40"/>
    <n v="0"/>
    <n v="8203"/>
    <n v="8522"/>
    <n v="41"/>
    <n v="0"/>
    <n v="8814"/>
    <n v="8001"/>
    <n v="1.4090019569471623"/>
    <n v="28.333333333333332"/>
    <n v="1"/>
    <n v="84.793333333333337"/>
    <n v="3.5416666666666665"/>
    <n v="3.5416666666666665"/>
    <s v="A"/>
    <n v="1"/>
    <s v="KIM"/>
    <s v="CEDIE"/>
    <s v="CEDIE"/>
    <s v="MACMAC"/>
  </r>
  <r>
    <x v="7"/>
    <x v="5"/>
    <x v="2"/>
    <x v="0"/>
    <x v="2"/>
    <x v="2"/>
    <x v="1"/>
    <x v="2"/>
    <x v="2"/>
    <n v="0"/>
    <n v="0"/>
    <n v="9283"/>
    <n v="9679"/>
    <m/>
    <m/>
    <m/>
    <m/>
    <n v="26"/>
    <n v="6"/>
    <n v="8718"/>
    <n v="7992"/>
    <m/>
    <m/>
    <s v="FINAL"/>
    <m/>
    <n v="2.8015564202334629"/>
    <n v="4.333333333333333"/>
    <n v="0.98970352564102559"/>
    <n v="89.18"/>
    <n v="0.54166666666666663"/>
    <n v="0.41666666666666669"/>
    <s v="A"/>
    <n v="0.5"/>
    <s v="KIM"/>
    <s v="CEDIE"/>
    <s v="CEDIE"/>
    <s v="MACMAC"/>
  </r>
  <r>
    <x v="7"/>
    <x v="6"/>
    <x v="3"/>
    <x v="1"/>
    <x v="3"/>
    <x v="3"/>
    <x v="2"/>
    <x v="3"/>
    <x v="3"/>
    <n v="8"/>
    <n v="0"/>
    <n v="9337"/>
    <n v="9305"/>
    <m/>
    <m/>
    <m/>
    <m/>
    <n v="10"/>
    <n v="2"/>
    <n v="9223"/>
    <n v="9209"/>
    <n v="16"/>
    <n v="2"/>
    <n v="9291"/>
    <n v="9234"/>
    <n v="2.4615384615384617"/>
    <n v="11.333333333333334"/>
    <n v="0.9921875"/>
    <n v="92.665000000000006"/>
    <n v="1.4166666666666667"/>
    <n v="1.25"/>
    <s v="A"/>
    <n v="1"/>
    <s v="KIM"/>
    <s v="CEDIE"/>
    <s v="CEDIE"/>
    <s v="MACMAC"/>
  </r>
  <r>
    <x v="7"/>
    <x v="7"/>
    <x v="0"/>
    <x v="0"/>
    <x v="0"/>
    <x v="0"/>
    <x v="0"/>
    <x v="0"/>
    <x v="0"/>
    <m/>
    <m/>
    <s v="停機"/>
    <m/>
    <m/>
    <m/>
    <s v="停機"/>
    <m/>
    <m/>
    <m/>
    <s v="停機"/>
    <m/>
    <m/>
    <m/>
    <s v="停機"/>
    <m/>
    <s v=""/>
    <s v="停機"/>
    <s v=""/>
    <s v=""/>
    <s v=""/>
    <s v=""/>
    <s v="A"/>
    <n v="1"/>
    <s v="N/A"/>
    <s v="N/A"/>
    <s v="N/A"/>
    <s v="N/A"/>
  </r>
  <r>
    <x v="7"/>
    <x v="8"/>
    <x v="4"/>
    <x v="0"/>
    <x v="4"/>
    <x v="4"/>
    <x v="1"/>
    <x v="4"/>
    <x v="2"/>
    <n v="20"/>
    <n v="1"/>
    <n v="8535"/>
    <n v="8424"/>
    <m/>
    <m/>
    <m/>
    <m/>
    <n v="23"/>
    <n v="2"/>
    <n v="8574"/>
    <n v="8187"/>
    <n v="17"/>
    <n v="1"/>
    <n v="8670"/>
    <n v="8540"/>
    <n v="2.8685258964143427"/>
    <n v="20"/>
    <n v="0.99329594017094014"/>
    <n v="84.88333333333334"/>
    <n v="2.5"/>
    <n v="2.3333333333333335"/>
    <s v="A"/>
    <n v="1"/>
    <s v="KIM"/>
    <s v="CEDIE"/>
    <s v="CEDIE"/>
    <s v="MACMAC"/>
  </r>
  <r>
    <x v="7"/>
    <x v="9"/>
    <x v="14"/>
    <x v="0"/>
    <x v="9"/>
    <x v="12"/>
    <x v="6"/>
    <x v="13"/>
    <x v="1"/>
    <n v="13"/>
    <n v="0"/>
    <n v="9117"/>
    <n v="9571"/>
    <m/>
    <m/>
    <m/>
    <m/>
    <n v="25"/>
    <n v="3"/>
    <n v="9431"/>
    <n v="9134"/>
    <n v="37"/>
    <n v="6"/>
    <n v="9404"/>
    <n v="9092"/>
    <n v="1.1009174311926606"/>
    <n v="25"/>
    <n v="0.96069711538461533"/>
    <n v="92.915000000000006"/>
    <n v="3.125"/>
    <n v="2.75"/>
    <s v="A"/>
    <n v="1"/>
    <s v="KIM"/>
    <s v="CEDIE"/>
    <s v="CEDIE"/>
    <s v="MACMAC"/>
  </r>
  <r>
    <x v="7"/>
    <x v="10"/>
    <x v="0"/>
    <x v="0"/>
    <x v="0"/>
    <x v="0"/>
    <x v="0"/>
    <x v="0"/>
    <x v="0"/>
    <m/>
    <m/>
    <s v="停機"/>
    <m/>
    <m/>
    <m/>
    <s v="停機"/>
    <m/>
    <m/>
    <m/>
    <s v="停機"/>
    <m/>
    <m/>
    <m/>
    <s v="停機"/>
    <m/>
    <s v=""/>
    <s v="停機"/>
    <s v=""/>
    <s v=""/>
    <s v=""/>
    <s v=""/>
    <s v="A"/>
    <n v="1"/>
    <s v="N/A"/>
    <s v="N/A"/>
    <s v="N/A"/>
    <s v="N/A"/>
  </r>
  <r>
    <x v="7"/>
    <x v="11"/>
    <x v="0"/>
    <x v="0"/>
    <x v="0"/>
    <x v="0"/>
    <x v="0"/>
    <x v="0"/>
    <x v="0"/>
    <m/>
    <m/>
    <s v="停機"/>
    <m/>
    <m/>
    <m/>
    <s v="停機"/>
    <m/>
    <m/>
    <m/>
    <s v="停機"/>
    <m/>
    <m/>
    <m/>
    <s v="停機"/>
    <m/>
    <s v=""/>
    <s v="停機"/>
    <s v=""/>
    <s v=""/>
    <s v=""/>
    <s v=""/>
    <s v="A"/>
    <n v="1"/>
    <s v="N/A"/>
    <s v="N/A"/>
    <s v="N/A"/>
    <s v="N/A"/>
  </r>
  <r>
    <x v="7"/>
    <x v="12"/>
    <x v="15"/>
    <x v="0"/>
    <x v="10"/>
    <x v="13"/>
    <x v="7"/>
    <x v="14"/>
    <x v="2"/>
    <n v="13"/>
    <n v="3"/>
    <n v="9185"/>
    <n v="8914"/>
    <m/>
    <m/>
    <m/>
    <m/>
    <n v="18"/>
    <n v="3"/>
    <n v="9433"/>
    <n v="9168"/>
    <n v="18"/>
    <n v="1"/>
    <n v="9013"/>
    <n v="9071"/>
    <n v="3.0573248407643314"/>
    <n v="16.333333333333332"/>
    <n v="0.9889923878205128"/>
    <n v="91.306666666666658"/>
    <n v="2.0416666666666665"/>
    <n v="1.75"/>
    <s v="A"/>
    <n v="1"/>
    <s v="NASH"/>
    <s v="EDISON"/>
    <s v="EDISON"/>
    <s v="JUNJUN"/>
  </r>
  <r>
    <x v="7"/>
    <x v="13"/>
    <x v="0"/>
    <x v="0"/>
    <x v="0"/>
    <x v="0"/>
    <x v="0"/>
    <x v="0"/>
    <x v="0"/>
    <m/>
    <m/>
    <s v="停機"/>
    <m/>
    <m/>
    <m/>
    <s v="停機"/>
    <m/>
    <m/>
    <m/>
    <s v="停機"/>
    <m/>
    <m/>
    <m/>
    <s v="停機"/>
    <m/>
    <s v=""/>
    <s v="停機"/>
    <s v=""/>
    <s v=""/>
    <s v=""/>
    <s v=""/>
    <s v="A"/>
    <n v="1"/>
    <s v="N/A"/>
    <s v="N/A"/>
    <s v="N/A"/>
    <s v="N/A"/>
  </r>
  <r>
    <x v="7"/>
    <x v="14"/>
    <x v="0"/>
    <x v="0"/>
    <x v="0"/>
    <x v="0"/>
    <x v="0"/>
    <x v="0"/>
    <x v="0"/>
    <m/>
    <m/>
    <s v="停機"/>
    <m/>
    <m/>
    <m/>
    <s v="停機"/>
    <m/>
    <m/>
    <m/>
    <s v="停機"/>
    <m/>
    <m/>
    <m/>
    <s v="停機"/>
    <m/>
    <s v=""/>
    <s v="停機"/>
    <s v=""/>
    <s v=""/>
    <s v=""/>
    <s v=""/>
    <s v="A"/>
    <n v="1"/>
    <s v="N/A"/>
    <s v="N/A"/>
    <s v="N/A"/>
    <s v="N/A"/>
  </r>
  <r>
    <x v="7"/>
    <x v="15"/>
    <x v="22"/>
    <x v="0"/>
    <x v="12"/>
    <x v="15"/>
    <x v="4"/>
    <x v="20"/>
    <x v="2"/>
    <m/>
    <m/>
    <s v="改紡"/>
    <m/>
    <m/>
    <m/>
    <s v="改紡"/>
    <m/>
    <m/>
    <m/>
    <s v="開車"/>
    <m/>
    <n v="40"/>
    <n v="6"/>
    <n v="6780"/>
    <n v="6871"/>
    <n v="5.161290322580645"/>
    <s v="改紡"/>
    <s v=""/>
    <s v=""/>
    <s v=""/>
    <s v=""/>
    <s v="A"/>
    <n v="0.5"/>
    <s v="N/A"/>
    <s v="N/A"/>
    <s v="N/A"/>
    <s v="MACMAC"/>
  </r>
  <r>
    <x v="7"/>
    <x v="16"/>
    <x v="0"/>
    <x v="0"/>
    <x v="0"/>
    <x v="0"/>
    <x v="0"/>
    <x v="0"/>
    <x v="0"/>
    <m/>
    <m/>
    <s v="停機"/>
    <m/>
    <m/>
    <m/>
    <s v="停機"/>
    <m/>
    <m/>
    <m/>
    <s v="停機"/>
    <m/>
    <m/>
    <m/>
    <s v="停機"/>
    <m/>
    <s v=""/>
    <s v="停機"/>
    <s v=""/>
    <s v=""/>
    <s v=""/>
    <s v=""/>
    <s v="A"/>
    <n v="1"/>
    <s v="N/A"/>
    <s v="N/A"/>
    <s v="N/A"/>
    <s v="N/A"/>
  </r>
  <r>
    <x v="7"/>
    <x v="17"/>
    <x v="0"/>
    <x v="0"/>
    <x v="0"/>
    <x v="0"/>
    <x v="0"/>
    <x v="0"/>
    <x v="0"/>
    <m/>
    <m/>
    <s v="停機"/>
    <m/>
    <m/>
    <m/>
    <s v="停機"/>
    <m/>
    <m/>
    <m/>
    <s v="停機"/>
    <m/>
    <m/>
    <m/>
    <s v="停機"/>
    <m/>
    <s v=""/>
    <s v="停機"/>
    <s v=""/>
    <s v=""/>
    <s v=""/>
    <s v=""/>
    <s v="A"/>
    <n v="1"/>
    <s v="N/A"/>
    <s v="N/A"/>
    <s v="N/A"/>
    <s v="N/A"/>
  </r>
  <r>
    <x v="7"/>
    <x v="18"/>
    <x v="0"/>
    <x v="0"/>
    <x v="0"/>
    <x v="0"/>
    <x v="0"/>
    <x v="0"/>
    <x v="0"/>
    <m/>
    <m/>
    <s v="停機"/>
    <m/>
    <m/>
    <m/>
    <s v="停機"/>
    <m/>
    <m/>
    <m/>
    <s v="停機"/>
    <m/>
    <m/>
    <m/>
    <s v="停機"/>
    <m/>
    <s v=""/>
    <s v="停機"/>
    <s v=""/>
    <s v=""/>
    <s v=""/>
    <s v=""/>
    <s v="J"/>
    <n v="1"/>
    <s v="N/A"/>
    <s v="N/A"/>
    <s v="N/A"/>
    <s v="N/A"/>
  </r>
  <r>
    <x v="7"/>
    <x v="19"/>
    <x v="18"/>
    <x v="2"/>
    <x v="5"/>
    <x v="14"/>
    <x v="1"/>
    <x v="17"/>
    <x v="4"/>
    <n v="15"/>
    <n v="3"/>
    <n v="6870"/>
    <m/>
    <m/>
    <m/>
    <m/>
    <m/>
    <n v="39"/>
    <n v="1"/>
    <n v="7130"/>
    <m/>
    <n v="34"/>
    <n v="12"/>
    <n v="6640"/>
    <m/>
    <n v="5.8536585365853666"/>
    <n v="29.333333333333332"/>
    <n v="0.98685897435897441"/>
    <n v="68.8"/>
    <n v="3.6666666666666665"/>
    <n v="3"/>
    <s v="J"/>
    <n v="1"/>
    <s v="NASH"/>
    <s v="DENDEN"/>
    <s v="DENDEN"/>
    <s v="JUNJUN"/>
  </r>
  <r>
    <x v="7"/>
    <x v="20"/>
    <x v="0"/>
    <x v="0"/>
    <x v="0"/>
    <x v="0"/>
    <x v="0"/>
    <x v="0"/>
    <x v="0"/>
    <m/>
    <m/>
    <s v="停機"/>
    <m/>
    <m/>
    <m/>
    <s v="停機"/>
    <m/>
    <m/>
    <m/>
    <s v="停機"/>
    <m/>
    <m/>
    <m/>
    <s v="停機"/>
    <m/>
    <s v=""/>
    <s v="停機"/>
    <s v=""/>
    <s v=""/>
    <s v=""/>
    <s v=""/>
    <s v="J"/>
    <n v="1"/>
    <s v="N/A"/>
    <s v="N/A"/>
    <s v="N/A"/>
    <s v="N/A"/>
  </r>
  <r>
    <x v="7"/>
    <x v="21"/>
    <x v="16"/>
    <x v="2"/>
    <x v="5"/>
    <x v="10"/>
    <x v="5"/>
    <x v="15"/>
    <x v="4"/>
    <n v="47"/>
    <n v="0"/>
    <n v="8800"/>
    <n v="8330"/>
    <m/>
    <m/>
    <m/>
    <m/>
    <n v="44"/>
    <n v="3"/>
    <n v="9440"/>
    <n v="8890"/>
    <n v="36"/>
    <n v="6"/>
    <n v="9540"/>
    <n v="9260"/>
    <n v="5.8299595141700413"/>
    <n v="42.333333333333336"/>
    <n v="0.99257812499999998"/>
    <n v="90.433333333333337"/>
    <n v="5.291666666666667"/>
    <n v="4.916666666666667"/>
    <s v="T"/>
    <n v="1"/>
    <s v="BRYAN"/>
    <s v="MAMAY"/>
    <s v="MAMAY"/>
    <s v="JONA"/>
  </r>
  <r>
    <x v="7"/>
    <x v="22"/>
    <x v="17"/>
    <x v="2"/>
    <x v="5"/>
    <x v="14"/>
    <x v="5"/>
    <x v="16"/>
    <x v="4"/>
    <n v="0"/>
    <n v="0"/>
    <n v="7360"/>
    <n v="7500"/>
    <m/>
    <m/>
    <m/>
    <m/>
    <n v="62"/>
    <n v="10"/>
    <n v="9070"/>
    <n v="8430"/>
    <n v="23"/>
    <n v="0"/>
    <n v="7820"/>
    <n v="9440"/>
    <n v="5.8299595141700413"/>
    <n v="28.333333333333332"/>
    <n v="0.99175347222222221"/>
    <n v="82.7"/>
    <n v="3.5416666666666665"/>
    <n v="3.125"/>
    <s v="T"/>
    <n v="1"/>
    <s v="BRYAN"/>
    <s v="MAMAY"/>
    <s v="MAMAY"/>
    <s v="WILSON"/>
  </r>
  <r>
    <x v="7"/>
    <x v="23"/>
    <x v="6"/>
    <x v="0"/>
    <x v="5"/>
    <x v="6"/>
    <x v="3"/>
    <x v="6"/>
    <x v="2"/>
    <n v="34"/>
    <n v="0"/>
    <n v="7310"/>
    <m/>
    <m/>
    <m/>
    <m/>
    <m/>
    <n v="29"/>
    <n v="0"/>
    <n v="7310"/>
    <m/>
    <n v="31"/>
    <n v="2"/>
    <n v="8700"/>
    <m/>
    <n v="6.2882096069868991"/>
    <n v="62.666666666666664"/>
    <n v="0.9984708867521368"/>
    <n v="77.733333333333334"/>
    <n v="7.833333333333333"/>
    <n v="7.666666666666667"/>
    <s v="T"/>
    <n v="2"/>
    <s v="MAR"/>
    <s v="VIN"/>
    <s v="VIN"/>
    <s v="JONA"/>
  </r>
  <r>
    <x v="7"/>
    <x v="23"/>
    <x v="7"/>
    <x v="0"/>
    <x v="5"/>
    <x v="6"/>
    <x v="3"/>
    <x v="7"/>
    <x v="2"/>
    <n v="30"/>
    <n v="0"/>
    <m/>
    <n v="7870"/>
    <m/>
    <m/>
    <m/>
    <m/>
    <n v="29"/>
    <n v="0"/>
    <m/>
    <n v="8800"/>
    <n v="18"/>
    <n v="0"/>
    <m/>
    <n v="8060"/>
    <n v="6.1802575107296125"/>
    <n v="51.333333333333336"/>
    <n v="1"/>
    <n v="82.433333333333337"/>
    <n v="6.416666666666667"/>
    <n v="6.416666666666667"/>
    <s v="T"/>
    <n v="2"/>
    <s v="MAR"/>
    <s v="VIN"/>
    <s v="VIN"/>
    <s v="JONA"/>
  </r>
  <r>
    <x v="7"/>
    <x v="24"/>
    <x v="19"/>
    <x v="0"/>
    <x v="0"/>
    <x v="0"/>
    <x v="0"/>
    <x v="0"/>
    <x v="0"/>
    <n v="15"/>
    <n v="0"/>
    <n v="5560"/>
    <m/>
    <m/>
    <m/>
    <m/>
    <m/>
    <n v="14"/>
    <n v="0"/>
    <n v="5740"/>
    <m/>
    <n v="18"/>
    <n v="0"/>
    <n v="6300"/>
    <m/>
    <s v=""/>
    <n v="31.333333333333332"/>
    <s v=""/>
    <n v="58.666666666666671"/>
    <n v="3.9166666666666665"/>
    <n v="3.9166666666666665"/>
    <s v="T"/>
    <n v="2"/>
    <s v="BRYAN"/>
    <s v="MAMAY"/>
    <s v="MAMAY"/>
    <s v="WILSON"/>
  </r>
  <r>
    <x v="7"/>
    <x v="24"/>
    <x v="23"/>
    <x v="2"/>
    <x v="7"/>
    <x v="16"/>
    <x v="4"/>
    <x v="21"/>
    <x v="4"/>
    <m/>
    <m/>
    <s v="改紡"/>
    <m/>
    <m/>
    <m/>
    <s v="改紡"/>
    <m/>
    <m/>
    <m/>
    <s v="開車"/>
    <m/>
    <n v="0"/>
    <n v="0"/>
    <m/>
    <n v="6300"/>
    <n v="6.6055045871559646"/>
    <s v="改紡"/>
    <s v=""/>
    <s v=""/>
    <s v=""/>
    <s v=""/>
    <s v="T"/>
    <n v="2"/>
    <s v="BRYAN"/>
    <s v="MAMAY"/>
    <s v="MAMAY"/>
    <s v="WILSON"/>
  </r>
  <r>
    <x v="7"/>
    <x v="25"/>
    <x v="20"/>
    <x v="2"/>
    <x v="5"/>
    <x v="10"/>
    <x v="5"/>
    <x v="18"/>
    <x v="4"/>
    <n v="25"/>
    <n v="0"/>
    <n v="7310"/>
    <n v="9170"/>
    <m/>
    <m/>
    <m/>
    <m/>
    <n v="25"/>
    <n v="0"/>
    <n v="6020"/>
    <n v="8800"/>
    <n v="41"/>
    <n v="13"/>
    <n v="7310"/>
    <n v="9440"/>
    <n v="5.8299595141700413"/>
    <n v="30.333333333333332"/>
    <n v="0.98927951388888891"/>
    <n v="80.083333333333329"/>
    <n v="3.7916666666666665"/>
    <n v="3.25"/>
    <s v="T"/>
    <n v="1"/>
    <s v="MAR"/>
    <s v="VIN"/>
    <s v="VIN"/>
    <s v="JONA"/>
  </r>
  <r>
    <x v="7"/>
    <x v="26"/>
    <x v="11"/>
    <x v="2"/>
    <x v="5"/>
    <x v="10"/>
    <x v="5"/>
    <x v="11"/>
    <x v="4"/>
    <n v="28"/>
    <n v="0"/>
    <n v="8610"/>
    <n v="7960"/>
    <m/>
    <m/>
    <m/>
    <m/>
    <n v="41"/>
    <n v="0"/>
    <n v="9170"/>
    <n v="8060"/>
    <n v="23"/>
    <n v="0"/>
    <n v="8330"/>
    <n v="9170"/>
    <n v="5.8299595141700413"/>
    <n v="30.666666666666668"/>
    <n v="1"/>
    <n v="85.5"/>
    <n v="3.8333333333333335"/>
    <n v="3.8333333333333335"/>
    <s v="T"/>
    <n v="1"/>
    <s v="MAR"/>
    <s v="VIN"/>
    <s v="VIN"/>
    <s v="WILSON"/>
  </r>
  <r>
    <x v="7"/>
    <x v="27"/>
    <x v="0"/>
    <x v="0"/>
    <x v="0"/>
    <x v="0"/>
    <x v="0"/>
    <x v="0"/>
    <x v="0"/>
    <m/>
    <m/>
    <s v="停機"/>
    <m/>
    <m/>
    <m/>
    <s v="停機"/>
    <m/>
    <m/>
    <m/>
    <s v="停機"/>
    <m/>
    <m/>
    <m/>
    <s v="停機"/>
    <m/>
    <s v=""/>
    <s v="停機"/>
    <s v=""/>
    <s v=""/>
    <s v=""/>
    <s v=""/>
    <s v="S"/>
    <n v="12"/>
    <s v="NASH"/>
    <s v="EDISON"/>
    <s v="EDISON"/>
    <s v="N/A"/>
  </r>
  <r>
    <x v="7"/>
    <x v="28"/>
    <x v="13"/>
    <x v="0"/>
    <x v="0"/>
    <x v="0"/>
    <x v="0"/>
    <x v="0"/>
    <x v="0"/>
    <m/>
    <m/>
    <s v="絲開發"/>
    <m/>
    <m/>
    <m/>
    <s v="絲開發"/>
    <m/>
    <m/>
    <m/>
    <s v="絲開發"/>
    <m/>
    <m/>
    <m/>
    <s v="絲開發"/>
    <m/>
    <s v=""/>
    <s v="絲開發"/>
    <s v=""/>
    <s v=""/>
    <s v=""/>
    <s v=""/>
    <s v="S"/>
    <n v="5"/>
    <s v="NASH"/>
    <s v="EDISON"/>
    <s v="EDISON"/>
    <s v="N/A"/>
  </r>
  <r>
    <x v="8"/>
    <x v="0"/>
    <x v="0"/>
    <x v="0"/>
    <x v="0"/>
    <x v="0"/>
    <x v="0"/>
    <x v="0"/>
    <x v="0"/>
    <m/>
    <m/>
    <s v="停機"/>
    <m/>
    <m/>
    <m/>
    <s v="停機"/>
    <m/>
    <m/>
    <m/>
    <s v="停機"/>
    <m/>
    <m/>
    <m/>
    <s v="停機"/>
    <m/>
    <s v=""/>
    <s v="停機"/>
    <s v=""/>
    <s v=""/>
    <s v=""/>
    <s v=""/>
    <s v="A"/>
    <n v="1"/>
    <s v="NA"/>
    <s v="NA"/>
    <s v="NA"/>
    <s v="NA"/>
  </r>
  <r>
    <x v="8"/>
    <x v="1"/>
    <x v="0"/>
    <x v="0"/>
    <x v="0"/>
    <x v="0"/>
    <x v="0"/>
    <x v="0"/>
    <x v="0"/>
    <m/>
    <m/>
    <s v="停機"/>
    <m/>
    <m/>
    <m/>
    <s v="停機"/>
    <m/>
    <m/>
    <m/>
    <s v="停機"/>
    <m/>
    <m/>
    <m/>
    <s v="停機"/>
    <m/>
    <s v=""/>
    <s v="停機"/>
    <s v=""/>
    <s v=""/>
    <s v=""/>
    <s v=""/>
    <s v="A"/>
    <n v="1"/>
    <s v="NA"/>
    <s v="NA"/>
    <s v="NA"/>
    <s v="NA"/>
  </r>
  <r>
    <x v="8"/>
    <x v="2"/>
    <x v="0"/>
    <x v="0"/>
    <x v="0"/>
    <x v="0"/>
    <x v="0"/>
    <x v="0"/>
    <x v="0"/>
    <m/>
    <m/>
    <s v="停機"/>
    <m/>
    <m/>
    <m/>
    <s v="停機"/>
    <m/>
    <m/>
    <m/>
    <s v="停機"/>
    <m/>
    <m/>
    <m/>
    <s v="停機"/>
    <m/>
    <s v=""/>
    <s v="停機"/>
    <s v=""/>
    <s v=""/>
    <s v=""/>
    <s v=""/>
    <s v="A"/>
    <n v="1"/>
    <s v="NA"/>
    <s v="NA"/>
    <s v="NA"/>
    <s v="NA"/>
  </r>
  <r>
    <x v="8"/>
    <x v="3"/>
    <x v="0"/>
    <x v="0"/>
    <x v="0"/>
    <x v="0"/>
    <x v="0"/>
    <x v="0"/>
    <x v="0"/>
    <m/>
    <m/>
    <s v="停機"/>
    <m/>
    <m/>
    <m/>
    <s v="停機"/>
    <m/>
    <m/>
    <m/>
    <s v="停機"/>
    <m/>
    <m/>
    <m/>
    <s v="停機"/>
    <m/>
    <s v=""/>
    <s v="停機"/>
    <s v=""/>
    <s v=""/>
    <s v=""/>
    <s v=""/>
    <s v="A"/>
    <n v="1"/>
    <s v="N/A"/>
    <s v="NA"/>
    <s v="NA"/>
    <s v="NA"/>
  </r>
  <r>
    <x v="8"/>
    <x v="4"/>
    <x v="21"/>
    <x v="0"/>
    <x v="11"/>
    <x v="1"/>
    <x v="1"/>
    <x v="19"/>
    <x v="2"/>
    <n v="39"/>
    <n v="4"/>
    <n v="8599"/>
    <n v="8271"/>
    <m/>
    <m/>
    <m/>
    <m/>
    <n v="32"/>
    <n v="0"/>
    <n v="9145"/>
    <n v="8392"/>
    <n v="4"/>
    <n v="0"/>
    <n v="9336"/>
    <n v="8732"/>
    <n v="1.4090019569471623"/>
    <n v="25"/>
    <n v="0.98635149572649572"/>
    <n v="87.458333333333343"/>
    <n v="3.125"/>
    <n v="2.9583333333333335"/>
    <s v="A"/>
    <n v="1"/>
    <s v="KIM"/>
    <s v="RON"/>
    <s v="RON"/>
    <s v="DENNIS"/>
  </r>
  <r>
    <x v="8"/>
    <x v="5"/>
    <x v="2"/>
    <x v="0"/>
    <x v="2"/>
    <x v="2"/>
    <x v="1"/>
    <x v="2"/>
    <x v="2"/>
    <m/>
    <m/>
    <s v="清車"/>
    <m/>
    <m/>
    <m/>
    <s v="清車"/>
    <m/>
    <m/>
    <m/>
    <s v="清車"/>
    <m/>
    <m/>
    <m/>
    <s v="清車"/>
    <m/>
    <n v="2.8015564202334629"/>
    <s v="清車"/>
    <s v=""/>
    <s v=""/>
    <s v=""/>
    <s v=""/>
    <s v="A"/>
    <n v="0.5"/>
    <s v="KIM"/>
    <s v="RON"/>
    <s v="RON"/>
    <s v="DENNIS"/>
  </r>
  <r>
    <x v="8"/>
    <x v="6"/>
    <x v="3"/>
    <x v="1"/>
    <x v="3"/>
    <x v="3"/>
    <x v="2"/>
    <x v="3"/>
    <x v="3"/>
    <n v="19"/>
    <n v="0"/>
    <n v="8979"/>
    <n v="9311"/>
    <m/>
    <m/>
    <m/>
    <m/>
    <n v="21"/>
    <n v="1"/>
    <n v="9179"/>
    <n v="9514"/>
    <n v="13"/>
    <n v="0"/>
    <n v="9200"/>
    <n v="9333"/>
    <n v="2.4615384615384617"/>
    <n v="17.666666666666668"/>
    <n v="0.998046875"/>
    <n v="92.526666666666657"/>
    <n v="2.2083333333333335"/>
    <n v="2.1666666666666665"/>
    <s v="A"/>
    <n v="1"/>
    <s v="KIM"/>
    <s v="RON"/>
    <s v="RON"/>
    <s v="DENNIS"/>
  </r>
  <r>
    <x v="8"/>
    <x v="7"/>
    <x v="0"/>
    <x v="0"/>
    <x v="0"/>
    <x v="0"/>
    <x v="0"/>
    <x v="0"/>
    <x v="0"/>
    <m/>
    <m/>
    <s v="停機"/>
    <m/>
    <m/>
    <m/>
    <s v="停機"/>
    <m/>
    <m/>
    <m/>
    <s v="停機"/>
    <m/>
    <m/>
    <m/>
    <s v="停機"/>
    <m/>
    <s v=""/>
    <s v="停機"/>
    <s v=""/>
    <s v=""/>
    <s v=""/>
    <s v=""/>
    <s v="A"/>
    <n v="1"/>
    <s v="N/A"/>
    <s v="N/A"/>
    <s v="N/A"/>
    <s v="N/A"/>
  </r>
  <r>
    <x v="8"/>
    <x v="8"/>
    <x v="4"/>
    <x v="0"/>
    <x v="4"/>
    <x v="4"/>
    <x v="1"/>
    <x v="4"/>
    <x v="2"/>
    <n v="17"/>
    <n v="0"/>
    <n v="8625"/>
    <n v="8566"/>
    <m/>
    <m/>
    <m/>
    <m/>
    <n v="15"/>
    <n v="2"/>
    <n v="8797"/>
    <n v="8662"/>
    <n v="16"/>
    <n v="0"/>
    <n v="8903"/>
    <n v="8512"/>
    <n v="2.8685258964143427"/>
    <n v="16"/>
    <n v="0.99664797008547013"/>
    <n v="86.775000000000006"/>
    <n v="2"/>
    <n v="1.9166666666666667"/>
    <s v="A"/>
    <n v="1"/>
    <s v="KIM"/>
    <s v="RON"/>
    <s v="RON"/>
    <s v="DENNIS"/>
  </r>
  <r>
    <x v="8"/>
    <x v="9"/>
    <x v="14"/>
    <x v="0"/>
    <x v="9"/>
    <x v="12"/>
    <x v="6"/>
    <x v="13"/>
    <x v="1"/>
    <n v="19"/>
    <n v="0"/>
    <n v="9344"/>
    <n v="9341"/>
    <m/>
    <m/>
    <m/>
    <m/>
    <n v="22"/>
    <n v="0"/>
    <n v="9555"/>
    <n v="9536"/>
    <n v="16"/>
    <n v="0"/>
    <n v="9767"/>
    <n v="9458"/>
    <n v="1.1009174311926606"/>
    <n v="19"/>
    <n v="1"/>
    <n v="95.001666666666665"/>
    <n v="2.375"/>
    <n v="2.375"/>
    <s v="A"/>
    <n v="1"/>
    <s v="KIM"/>
    <s v="RON"/>
    <s v="RON"/>
    <s v="DENNIS"/>
  </r>
  <r>
    <x v="8"/>
    <x v="10"/>
    <x v="0"/>
    <x v="0"/>
    <x v="0"/>
    <x v="0"/>
    <x v="0"/>
    <x v="0"/>
    <x v="0"/>
    <m/>
    <m/>
    <s v="停機"/>
    <m/>
    <m/>
    <m/>
    <s v="停機"/>
    <m/>
    <m/>
    <m/>
    <s v="停機"/>
    <m/>
    <m/>
    <m/>
    <s v="停機"/>
    <m/>
    <s v=""/>
    <s v="停機"/>
    <s v=""/>
    <s v=""/>
    <s v=""/>
    <s v=""/>
    <s v="A"/>
    <n v="1"/>
    <s v="N/A"/>
    <s v="N/A"/>
    <s v="N/A"/>
    <s v="N/A"/>
  </r>
  <r>
    <x v="8"/>
    <x v="11"/>
    <x v="0"/>
    <x v="0"/>
    <x v="0"/>
    <x v="0"/>
    <x v="0"/>
    <x v="0"/>
    <x v="0"/>
    <m/>
    <m/>
    <s v="停機"/>
    <m/>
    <m/>
    <m/>
    <s v="停機"/>
    <m/>
    <m/>
    <m/>
    <s v="停機"/>
    <m/>
    <m/>
    <m/>
    <s v="停機"/>
    <m/>
    <s v=""/>
    <s v="停機"/>
    <s v=""/>
    <s v=""/>
    <s v=""/>
    <s v=""/>
    <s v="A"/>
    <n v="1"/>
    <s v="N/A"/>
    <s v="N/A"/>
    <s v="N/A"/>
    <s v="N/A"/>
  </r>
  <r>
    <x v="8"/>
    <x v="12"/>
    <x v="15"/>
    <x v="0"/>
    <x v="10"/>
    <x v="13"/>
    <x v="7"/>
    <x v="14"/>
    <x v="2"/>
    <n v="26"/>
    <n v="15"/>
    <n v="9358"/>
    <n v="9166"/>
    <m/>
    <m/>
    <m/>
    <m/>
    <n v="22"/>
    <n v="3"/>
    <n v="9446"/>
    <n v="9181"/>
    <n v="27"/>
    <n v="0"/>
    <n v="8853"/>
    <n v="8893"/>
    <n v="3.0573248407643314"/>
    <n v="25"/>
    <n v="0.97169471153846154"/>
    <n v="91.495000000000005"/>
    <n v="3.125"/>
    <n v="2.375"/>
    <s v="A"/>
    <n v="1"/>
    <s v="NASH"/>
    <s v="JOHNDEL"/>
    <s v="JOHNDEL"/>
    <s v="JP"/>
  </r>
  <r>
    <x v="8"/>
    <x v="13"/>
    <x v="0"/>
    <x v="0"/>
    <x v="0"/>
    <x v="0"/>
    <x v="0"/>
    <x v="0"/>
    <x v="0"/>
    <m/>
    <m/>
    <s v="停機"/>
    <m/>
    <m/>
    <m/>
    <s v="停機"/>
    <m/>
    <m/>
    <m/>
    <s v="停機"/>
    <m/>
    <m/>
    <m/>
    <s v="停機"/>
    <m/>
    <s v=""/>
    <s v="停機"/>
    <s v=""/>
    <s v=""/>
    <s v=""/>
    <s v=""/>
    <s v="A"/>
    <n v="1"/>
    <s v="N/A"/>
    <s v="N/A"/>
    <s v="N/A"/>
    <s v="N/A"/>
  </r>
  <r>
    <x v="8"/>
    <x v="14"/>
    <x v="0"/>
    <x v="0"/>
    <x v="0"/>
    <x v="0"/>
    <x v="0"/>
    <x v="0"/>
    <x v="0"/>
    <m/>
    <m/>
    <s v="停機"/>
    <m/>
    <m/>
    <m/>
    <s v="停機"/>
    <m/>
    <m/>
    <m/>
    <s v="停機"/>
    <m/>
    <m/>
    <m/>
    <s v="停機"/>
    <m/>
    <s v=""/>
    <s v="停機"/>
    <s v=""/>
    <s v=""/>
    <s v=""/>
    <s v=""/>
    <s v="A"/>
    <n v="1"/>
    <s v="N/A"/>
    <s v="N/A"/>
    <s v="N/A"/>
    <s v="N/A"/>
  </r>
  <r>
    <x v="8"/>
    <x v="15"/>
    <x v="22"/>
    <x v="0"/>
    <x v="12"/>
    <x v="15"/>
    <x v="4"/>
    <x v="20"/>
    <x v="2"/>
    <n v="26"/>
    <n v="0"/>
    <n v="7891"/>
    <n v="7530"/>
    <m/>
    <m/>
    <m/>
    <m/>
    <n v="42"/>
    <n v="2"/>
    <n v="8168"/>
    <n v="7910"/>
    <n v="26"/>
    <n v="0"/>
    <n v="8532"/>
    <n v="8340"/>
    <n v="5.161290322580645"/>
    <n v="15.666666666666666"/>
    <n v="0.99813701923076925"/>
    <n v="80.618333333333325"/>
    <n v="1.9583333333333333"/>
    <n v="1.9166666666666667"/>
    <s v="A"/>
    <n v="0.5"/>
    <s v="N/A"/>
    <s v="JOHNDEL"/>
    <s v="JOHNDEL"/>
    <s v="JP"/>
  </r>
  <r>
    <x v="8"/>
    <x v="16"/>
    <x v="0"/>
    <x v="0"/>
    <x v="0"/>
    <x v="0"/>
    <x v="0"/>
    <x v="0"/>
    <x v="0"/>
    <m/>
    <m/>
    <s v="停機"/>
    <m/>
    <m/>
    <m/>
    <s v="停機"/>
    <m/>
    <m/>
    <m/>
    <s v="停機"/>
    <m/>
    <m/>
    <m/>
    <s v="停機"/>
    <m/>
    <s v=""/>
    <s v="停機"/>
    <s v=""/>
    <s v=""/>
    <s v=""/>
    <s v=""/>
    <s v="A"/>
    <n v="1"/>
    <s v="N/A"/>
    <s v="N/A"/>
    <s v="N/A"/>
    <s v="N/A"/>
  </r>
  <r>
    <x v="8"/>
    <x v="17"/>
    <x v="0"/>
    <x v="0"/>
    <x v="0"/>
    <x v="0"/>
    <x v="0"/>
    <x v="0"/>
    <x v="0"/>
    <m/>
    <m/>
    <s v="停機"/>
    <m/>
    <m/>
    <m/>
    <s v="停機"/>
    <m/>
    <m/>
    <m/>
    <s v="停機"/>
    <m/>
    <m/>
    <m/>
    <s v="停機"/>
    <m/>
    <s v=""/>
    <s v="停機"/>
    <s v=""/>
    <s v=""/>
    <s v=""/>
    <s v=""/>
    <s v="A"/>
    <n v="1"/>
    <s v="N/A"/>
    <s v="N/A"/>
    <s v="N/A"/>
    <s v="N/A"/>
  </r>
  <r>
    <x v="8"/>
    <x v="18"/>
    <x v="0"/>
    <x v="0"/>
    <x v="0"/>
    <x v="0"/>
    <x v="0"/>
    <x v="0"/>
    <x v="0"/>
    <m/>
    <m/>
    <s v="停機"/>
    <m/>
    <m/>
    <m/>
    <s v="停機"/>
    <m/>
    <m/>
    <m/>
    <s v="停機"/>
    <m/>
    <m/>
    <m/>
    <s v="停機"/>
    <m/>
    <s v=""/>
    <s v="停機"/>
    <s v=""/>
    <s v=""/>
    <s v=""/>
    <s v=""/>
    <s v="J"/>
    <n v="1"/>
    <s v="N/A"/>
    <s v="N/A"/>
    <s v="N/A"/>
    <s v="N/A"/>
  </r>
  <r>
    <x v="8"/>
    <x v="19"/>
    <x v="18"/>
    <x v="2"/>
    <x v="5"/>
    <x v="14"/>
    <x v="1"/>
    <x v="17"/>
    <x v="4"/>
    <n v="32"/>
    <n v="0"/>
    <m/>
    <m/>
    <m/>
    <m/>
    <m/>
    <m/>
    <n v="42"/>
    <n v="3"/>
    <n v="6560"/>
    <m/>
    <n v="55"/>
    <n v="0"/>
    <n v="6310"/>
    <m/>
    <n v="5.8536585365853666"/>
    <n v="43"/>
    <n v="0.99753605769230769"/>
    <n v="64.349999999999994"/>
    <n v="5.375"/>
    <n v="5.25"/>
    <s v="J"/>
    <n v="1"/>
    <s v="NASH"/>
    <s v="DENDEN"/>
    <s v="DENDEN"/>
    <s v="JP"/>
  </r>
  <r>
    <x v="8"/>
    <x v="20"/>
    <x v="0"/>
    <x v="0"/>
    <x v="0"/>
    <x v="0"/>
    <x v="0"/>
    <x v="0"/>
    <x v="0"/>
    <m/>
    <m/>
    <s v="停機"/>
    <m/>
    <m/>
    <m/>
    <s v="停機"/>
    <m/>
    <m/>
    <m/>
    <s v="停機"/>
    <m/>
    <m/>
    <m/>
    <s v="停機"/>
    <m/>
    <s v=""/>
    <s v="停機"/>
    <s v=""/>
    <s v=""/>
    <s v=""/>
    <s v=""/>
    <s v="J"/>
    <n v="1"/>
    <s v="N/A"/>
    <s v="N/A"/>
    <s v="N/A"/>
    <s v="N/A"/>
  </r>
  <r>
    <x v="8"/>
    <x v="21"/>
    <x v="16"/>
    <x v="2"/>
    <x v="5"/>
    <x v="10"/>
    <x v="5"/>
    <x v="15"/>
    <x v="4"/>
    <n v="39"/>
    <n v="0"/>
    <n v="8980"/>
    <n v="8240"/>
    <m/>
    <m/>
    <m/>
    <m/>
    <n v="45"/>
    <n v="0"/>
    <n v="9070"/>
    <n v="8610"/>
    <n v="38"/>
    <n v="8"/>
    <n v="8610"/>
    <n v="9260"/>
    <n v="5.8299595141700413"/>
    <n v="40.666666666666664"/>
    <n v="0.99340277777777775"/>
    <n v="87.95"/>
    <n v="5.083333333333333"/>
    <n v="4.75"/>
    <s v="T"/>
    <n v="1"/>
    <s v="BRYAN"/>
    <s v="VIN"/>
    <s v="VIN"/>
    <s v="JONA"/>
  </r>
  <r>
    <x v="8"/>
    <x v="22"/>
    <x v="17"/>
    <x v="2"/>
    <x v="5"/>
    <x v="14"/>
    <x v="5"/>
    <x v="16"/>
    <x v="4"/>
    <n v="25"/>
    <n v="0"/>
    <n v="8330"/>
    <n v="8330"/>
    <m/>
    <m/>
    <m/>
    <m/>
    <n v="50"/>
    <n v="0"/>
    <n v="8150"/>
    <n v="8350"/>
    <n v="40"/>
    <n v="9"/>
    <n v="9120"/>
    <n v="8150"/>
    <n v="5.8299595141700413"/>
    <n v="38.333333333333336"/>
    <n v="0.99257812499999998"/>
    <n v="84.05"/>
    <n v="4.791666666666667"/>
    <n v="4.416666666666667"/>
    <s v="T"/>
    <n v="1"/>
    <s v="BRYAN"/>
    <s v="VIN"/>
    <s v="VIN"/>
    <s v="WILSON"/>
  </r>
  <r>
    <x v="8"/>
    <x v="23"/>
    <x v="6"/>
    <x v="0"/>
    <x v="5"/>
    <x v="6"/>
    <x v="3"/>
    <x v="6"/>
    <x v="2"/>
    <n v="6"/>
    <n v="0"/>
    <n v="5370"/>
    <m/>
    <m/>
    <m/>
    <m/>
    <m/>
    <n v="5"/>
    <n v="0"/>
    <n v="3060"/>
    <m/>
    <m/>
    <m/>
    <s v="FINAL"/>
    <m/>
    <n v="6.2882096069868991"/>
    <n v="7.333333333333333"/>
    <n v="1"/>
    <n v="42.15"/>
    <n v="0.91666666666666663"/>
    <n v="0.91666666666666663"/>
    <s v="T"/>
    <n v="2"/>
    <s v="MAR"/>
    <s v="VIN"/>
    <s v="VIN"/>
    <s v="JONA"/>
  </r>
  <r>
    <x v="8"/>
    <x v="23"/>
    <x v="7"/>
    <x v="0"/>
    <x v="5"/>
    <x v="6"/>
    <x v="3"/>
    <x v="7"/>
    <x v="2"/>
    <n v="10"/>
    <n v="0"/>
    <n v="7500"/>
    <m/>
    <m/>
    <m/>
    <m/>
    <m/>
    <n v="29"/>
    <n v="0"/>
    <m/>
    <n v="7130"/>
    <n v="35"/>
    <n v="0"/>
    <m/>
    <n v="7040"/>
    <n v="6.1802575107296125"/>
    <n v="49.333333333333336"/>
    <n v="1"/>
    <n v="72.233333333333334"/>
    <n v="6.166666666666667"/>
    <n v="6.166666666666667"/>
    <s v="T"/>
    <n v="2"/>
    <s v="MAR"/>
    <s v="VIN"/>
    <s v="VIN"/>
    <s v="JONA"/>
  </r>
  <r>
    <x v="8"/>
    <x v="24"/>
    <x v="19"/>
    <x v="0"/>
    <x v="0"/>
    <x v="0"/>
    <x v="0"/>
    <x v="0"/>
    <x v="0"/>
    <m/>
    <m/>
    <s v="了機"/>
    <m/>
    <m/>
    <m/>
    <s v="了機"/>
    <m/>
    <m/>
    <m/>
    <s v="了機"/>
    <m/>
    <m/>
    <m/>
    <s v="了機"/>
    <m/>
    <s v=""/>
    <s v="了機"/>
    <s v=""/>
    <s v=""/>
    <s v=""/>
    <s v=""/>
    <s v="T"/>
    <n v="2"/>
    <s v="BRYAN"/>
    <s v="BERT"/>
    <s v="BERT"/>
    <s v="WILSON"/>
  </r>
  <r>
    <x v="8"/>
    <x v="24"/>
    <x v="23"/>
    <x v="2"/>
    <x v="7"/>
    <x v="16"/>
    <x v="4"/>
    <x v="21"/>
    <x v="4"/>
    <n v="35"/>
    <n v="0"/>
    <n v="8060"/>
    <m/>
    <m/>
    <m/>
    <m/>
    <m/>
    <n v="33"/>
    <n v="0"/>
    <m/>
    <n v="8700"/>
    <n v="12"/>
    <n v="0"/>
    <m/>
    <n v="7960"/>
    <n v="6.6055045871559646"/>
    <n v="53.333333333333336"/>
    <n v="1"/>
    <n v="82.4"/>
    <n v="6.666666666666667"/>
    <n v="6.666666666666667"/>
    <s v="T"/>
    <n v="2"/>
    <s v="BRYAN"/>
    <s v="BERT"/>
    <s v="BERT"/>
    <s v="WILSON"/>
  </r>
  <r>
    <x v="8"/>
    <x v="25"/>
    <x v="20"/>
    <x v="2"/>
    <x v="5"/>
    <x v="10"/>
    <x v="5"/>
    <x v="18"/>
    <x v="4"/>
    <n v="35"/>
    <n v="0"/>
    <n v="7780"/>
    <n v="9810"/>
    <m/>
    <m/>
    <m/>
    <m/>
    <n v="18"/>
    <n v="2"/>
    <n v="7590"/>
    <n v="9630"/>
    <n v="14"/>
    <n v="0"/>
    <n v="6390"/>
    <n v="10000"/>
    <n v="5.8299595141700413"/>
    <n v="22.333333333333332"/>
    <n v="0.99835069444444446"/>
    <n v="85.333333333333343"/>
    <n v="2.7916666666666665"/>
    <n v="2.7083333333333335"/>
    <s v="T"/>
    <n v="1"/>
    <s v="MAR"/>
    <s v="BERT"/>
    <s v="BERT"/>
    <s v="JONA"/>
  </r>
  <r>
    <x v="8"/>
    <x v="26"/>
    <x v="11"/>
    <x v="2"/>
    <x v="5"/>
    <x v="10"/>
    <x v="5"/>
    <x v="11"/>
    <x v="4"/>
    <n v="41"/>
    <n v="0"/>
    <n v="6390"/>
    <n v="6670"/>
    <m/>
    <m/>
    <m/>
    <m/>
    <n v="44"/>
    <n v="0"/>
    <n v="8980"/>
    <n v="5650"/>
    <n v="40"/>
    <n v="0"/>
    <n v="8060"/>
    <n v="7310"/>
    <n v="5.8299595141700413"/>
    <n v="41.666666666666664"/>
    <n v="1"/>
    <n v="71.766666666666666"/>
    <n v="5.208333333333333"/>
    <n v="5.208333333333333"/>
    <s v="T"/>
    <n v="1"/>
    <s v="MAR"/>
    <s v="BERT"/>
    <s v="BERT"/>
    <s v="WILSON"/>
  </r>
  <r>
    <x v="8"/>
    <x v="27"/>
    <x v="0"/>
    <x v="0"/>
    <x v="0"/>
    <x v="0"/>
    <x v="0"/>
    <x v="0"/>
    <x v="0"/>
    <m/>
    <m/>
    <s v="停機"/>
    <m/>
    <m/>
    <m/>
    <s v="停機"/>
    <m/>
    <m/>
    <m/>
    <s v="停機"/>
    <m/>
    <m/>
    <m/>
    <s v="停機"/>
    <m/>
    <s v=""/>
    <s v="停機"/>
    <s v=""/>
    <s v=""/>
    <s v=""/>
    <s v=""/>
    <s v="S"/>
    <n v="12"/>
    <s v="NASH"/>
    <s v="JOHNDEL"/>
    <s v="JOHNDEL"/>
    <s v="N/A"/>
  </r>
  <r>
    <x v="8"/>
    <x v="28"/>
    <x v="13"/>
    <x v="0"/>
    <x v="0"/>
    <x v="0"/>
    <x v="0"/>
    <x v="0"/>
    <x v="0"/>
    <m/>
    <m/>
    <s v="絲開發"/>
    <m/>
    <m/>
    <m/>
    <s v="絲開發"/>
    <m/>
    <m/>
    <m/>
    <s v="絲開發"/>
    <m/>
    <m/>
    <m/>
    <s v="絲開發"/>
    <m/>
    <s v=""/>
    <s v="絲開發"/>
    <s v=""/>
    <s v=""/>
    <s v=""/>
    <s v=""/>
    <s v="S"/>
    <n v="5"/>
    <s v="NASH"/>
    <s v="JOHNDEL"/>
    <s v="JOHNDEL"/>
    <s v="JP"/>
  </r>
  <r>
    <x v="9"/>
    <x v="0"/>
    <x v="0"/>
    <x v="0"/>
    <x v="0"/>
    <x v="0"/>
    <x v="0"/>
    <x v="0"/>
    <x v="0"/>
    <m/>
    <m/>
    <s v="停機"/>
    <m/>
    <m/>
    <m/>
    <s v="停機"/>
    <m/>
    <m/>
    <m/>
    <s v="停機"/>
    <m/>
    <m/>
    <m/>
    <s v="停機"/>
    <m/>
    <s v=""/>
    <s v="停機"/>
    <s v=""/>
    <s v=""/>
    <s v=""/>
    <s v=""/>
    <s v="A"/>
    <n v="1"/>
    <s v="NA"/>
    <s v="NA"/>
    <s v="NA"/>
    <s v="NA"/>
  </r>
  <r>
    <x v="9"/>
    <x v="1"/>
    <x v="0"/>
    <x v="0"/>
    <x v="0"/>
    <x v="0"/>
    <x v="0"/>
    <x v="0"/>
    <x v="0"/>
    <m/>
    <m/>
    <s v="停機"/>
    <m/>
    <m/>
    <m/>
    <s v="停機"/>
    <m/>
    <m/>
    <m/>
    <s v="停機"/>
    <m/>
    <m/>
    <m/>
    <s v="停機"/>
    <m/>
    <s v=""/>
    <s v="停機"/>
    <s v=""/>
    <s v=""/>
    <s v=""/>
    <s v=""/>
    <s v="A"/>
    <n v="1"/>
    <s v="NA"/>
    <s v="NA"/>
    <s v="NA"/>
    <s v="NA"/>
  </r>
  <r>
    <x v="9"/>
    <x v="2"/>
    <x v="0"/>
    <x v="0"/>
    <x v="0"/>
    <x v="0"/>
    <x v="0"/>
    <x v="0"/>
    <x v="0"/>
    <m/>
    <m/>
    <s v="停機"/>
    <m/>
    <m/>
    <m/>
    <s v="停機"/>
    <m/>
    <m/>
    <m/>
    <s v="停機"/>
    <m/>
    <m/>
    <m/>
    <s v="停機"/>
    <m/>
    <s v=""/>
    <s v="停機"/>
    <s v=""/>
    <s v=""/>
    <s v=""/>
    <s v=""/>
    <s v="A"/>
    <n v="1"/>
    <s v="NA"/>
    <s v="NA"/>
    <s v="NA"/>
    <s v="NA"/>
  </r>
  <r>
    <x v="9"/>
    <x v="3"/>
    <x v="0"/>
    <x v="0"/>
    <x v="0"/>
    <x v="0"/>
    <x v="0"/>
    <x v="0"/>
    <x v="0"/>
    <m/>
    <m/>
    <s v="停機"/>
    <m/>
    <m/>
    <m/>
    <s v="停機"/>
    <m/>
    <m/>
    <m/>
    <s v="停機"/>
    <m/>
    <m/>
    <m/>
    <s v="停機"/>
    <m/>
    <s v=""/>
    <s v="停機"/>
    <s v=""/>
    <s v=""/>
    <s v=""/>
    <s v=""/>
    <s v="A"/>
    <n v="1"/>
    <s v="N/A"/>
    <s v="NA"/>
    <s v="NA"/>
    <s v="NA"/>
  </r>
  <r>
    <x v="9"/>
    <x v="4"/>
    <x v="21"/>
    <x v="0"/>
    <x v="11"/>
    <x v="1"/>
    <x v="1"/>
    <x v="19"/>
    <x v="2"/>
    <n v="34"/>
    <n v="0"/>
    <n v="9187"/>
    <n v="8431"/>
    <m/>
    <m/>
    <m/>
    <m/>
    <n v="22"/>
    <n v="2"/>
    <n v="9294"/>
    <n v="8816"/>
    <n v="33"/>
    <n v="0"/>
    <n v="8970"/>
    <n v="8898"/>
    <n v="1.4090019569471623"/>
    <n v="29.666666666666668"/>
    <n v="0.99317574786324792"/>
    <n v="89.326666666666654"/>
    <n v="3.7083333333333335"/>
    <n v="3.625"/>
    <s v="A"/>
    <n v="1"/>
    <s v="JERON"/>
    <s v="RON"/>
    <s v="RON"/>
    <s v="CHALS"/>
  </r>
  <r>
    <x v="9"/>
    <x v="5"/>
    <x v="2"/>
    <x v="0"/>
    <x v="2"/>
    <x v="2"/>
    <x v="1"/>
    <x v="2"/>
    <x v="2"/>
    <m/>
    <m/>
    <s v="清車"/>
    <m/>
    <m/>
    <m/>
    <s v="清車"/>
    <m/>
    <m/>
    <m/>
    <s v="開車"/>
    <m/>
    <n v="30"/>
    <n v="0"/>
    <n v="9183"/>
    <n v="9395"/>
    <n v="2.8015564202334629"/>
    <s v="清車"/>
    <s v=""/>
    <s v=""/>
    <s v=""/>
    <s v=""/>
    <s v="A"/>
    <n v="0.5"/>
    <s v="JERON"/>
    <s v="RON"/>
    <s v="RON"/>
    <s v="CHALS"/>
  </r>
  <r>
    <x v="9"/>
    <x v="6"/>
    <x v="3"/>
    <x v="1"/>
    <x v="3"/>
    <x v="3"/>
    <x v="2"/>
    <x v="3"/>
    <x v="3"/>
    <n v="13"/>
    <n v="2"/>
    <n v="9152"/>
    <n v="9362"/>
    <m/>
    <m/>
    <m/>
    <m/>
    <n v="20"/>
    <n v="0"/>
    <n v="9171"/>
    <n v="9499"/>
    <n v="14"/>
    <n v="1"/>
    <n v="9290"/>
    <n v="9646"/>
    <n v="2.4615384615384617"/>
    <n v="15.666666666666666"/>
    <n v="0.994140625"/>
    <n v="93.533333333333346"/>
    <n v="1.9583333333333333"/>
    <n v="1.8333333333333333"/>
    <s v="A"/>
    <n v="1"/>
    <s v="JERON"/>
    <s v="RON"/>
    <s v="RON"/>
    <s v="CHALS"/>
  </r>
  <r>
    <x v="9"/>
    <x v="7"/>
    <x v="0"/>
    <x v="0"/>
    <x v="0"/>
    <x v="0"/>
    <x v="0"/>
    <x v="0"/>
    <x v="0"/>
    <m/>
    <m/>
    <s v="停機"/>
    <m/>
    <m/>
    <m/>
    <s v="停機"/>
    <m/>
    <m/>
    <m/>
    <s v="停機"/>
    <m/>
    <m/>
    <m/>
    <s v="停機"/>
    <m/>
    <s v=""/>
    <s v="停機"/>
    <s v=""/>
    <s v=""/>
    <s v=""/>
    <s v=""/>
    <s v="A"/>
    <n v="1"/>
    <s v="N/A"/>
    <s v="N/A"/>
    <s v="N/A"/>
    <s v="N/A"/>
  </r>
  <r>
    <x v="9"/>
    <x v="8"/>
    <x v="4"/>
    <x v="0"/>
    <x v="4"/>
    <x v="4"/>
    <x v="1"/>
    <x v="4"/>
    <x v="2"/>
    <n v="22"/>
    <n v="3"/>
    <n v="9012"/>
    <n v="8509"/>
    <m/>
    <m/>
    <m/>
    <m/>
    <n v="13"/>
    <n v="1"/>
    <n v="9144"/>
    <n v="8759"/>
    <n v="17"/>
    <n v="0"/>
    <n v="8727"/>
    <n v="8724"/>
    <n v="2.8685258964143427"/>
    <n v="17.333333333333332"/>
    <n v="0.99329594017094014"/>
    <n v="88.125"/>
    <n v="2.1666666666666665"/>
    <n v="2"/>
    <s v="A"/>
    <n v="1"/>
    <s v="JERON"/>
    <s v="RON"/>
    <s v="RON"/>
    <s v="CHALS"/>
  </r>
  <r>
    <x v="9"/>
    <x v="9"/>
    <x v="14"/>
    <x v="0"/>
    <x v="9"/>
    <x v="12"/>
    <x v="6"/>
    <x v="13"/>
    <x v="1"/>
    <n v="4"/>
    <n v="3"/>
    <s v="了機"/>
    <n v="9665"/>
    <m/>
    <m/>
    <m/>
    <m/>
    <n v="12"/>
    <n v="1"/>
    <n v="9729"/>
    <n v="9601"/>
    <m/>
    <m/>
    <s v="了機"/>
    <m/>
    <n v="1.1009174311926606"/>
    <s v="了機"/>
    <n v="0.98253205128205123"/>
    <s v=""/>
    <s v=""/>
    <s v=""/>
    <s v="A"/>
    <n v="1"/>
    <s v="JERON"/>
    <s v="RON"/>
    <s v="RON"/>
    <s v="CHALS"/>
  </r>
  <r>
    <x v="9"/>
    <x v="10"/>
    <x v="0"/>
    <x v="0"/>
    <x v="0"/>
    <x v="0"/>
    <x v="0"/>
    <x v="0"/>
    <x v="0"/>
    <m/>
    <m/>
    <s v="停機"/>
    <m/>
    <m/>
    <m/>
    <s v="停機"/>
    <m/>
    <m/>
    <m/>
    <s v="停機"/>
    <m/>
    <m/>
    <m/>
    <s v="停機"/>
    <m/>
    <s v=""/>
    <s v="停機"/>
    <s v=""/>
    <s v=""/>
    <s v=""/>
    <s v=""/>
    <s v="A"/>
    <n v="1"/>
    <s v="N/A"/>
    <s v="N/A"/>
    <s v="N/A"/>
    <s v="N/A"/>
  </r>
  <r>
    <x v="9"/>
    <x v="11"/>
    <x v="0"/>
    <x v="0"/>
    <x v="0"/>
    <x v="0"/>
    <x v="0"/>
    <x v="0"/>
    <x v="0"/>
    <m/>
    <m/>
    <s v="停機"/>
    <m/>
    <m/>
    <m/>
    <s v="停機"/>
    <m/>
    <m/>
    <m/>
    <s v="停機"/>
    <m/>
    <m/>
    <m/>
    <s v="停機"/>
    <m/>
    <s v=""/>
    <s v="停機"/>
    <s v=""/>
    <s v=""/>
    <s v=""/>
    <s v=""/>
    <s v="A"/>
    <n v="1"/>
    <s v="N/A"/>
    <s v="N/A"/>
    <s v="N/A"/>
    <s v="N/A"/>
  </r>
  <r>
    <x v="9"/>
    <x v="12"/>
    <x v="15"/>
    <x v="0"/>
    <x v="10"/>
    <x v="13"/>
    <x v="7"/>
    <x v="14"/>
    <x v="2"/>
    <n v="19"/>
    <n v="3"/>
    <n v="9256"/>
    <n v="8742"/>
    <m/>
    <m/>
    <m/>
    <m/>
    <m/>
    <m/>
    <s v="FINAL"/>
    <m/>
    <m/>
    <m/>
    <s v="停機"/>
    <m/>
    <n v="3.0573248407643314"/>
    <n v="6.333333333333333"/>
    <n v="0.99528245192307696"/>
    <n v="89.99"/>
    <n v="0.79166666666666663"/>
    <n v="0.66666666666666663"/>
    <s v="A"/>
    <n v="1"/>
    <s v="EDSION"/>
    <s v="JOHNDEL"/>
    <s v="JOHNDEL"/>
    <s v="JP"/>
  </r>
  <r>
    <x v="9"/>
    <x v="13"/>
    <x v="0"/>
    <x v="0"/>
    <x v="0"/>
    <x v="0"/>
    <x v="0"/>
    <x v="0"/>
    <x v="0"/>
    <m/>
    <m/>
    <s v="停機"/>
    <m/>
    <m/>
    <m/>
    <s v="停機"/>
    <m/>
    <m/>
    <m/>
    <s v="停機"/>
    <m/>
    <m/>
    <m/>
    <s v="停機"/>
    <m/>
    <s v=""/>
    <s v="停機"/>
    <s v=""/>
    <s v=""/>
    <s v=""/>
    <s v=""/>
    <s v="A"/>
    <n v="1"/>
    <s v="N/A"/>
    <s v="N/A"/>
    <s v="N/A"/>
    <s v="N/A"/>
  </r>
  <r>
    <x v="9"/>
    <x v="14"/>
    <x v="0"/>
    <x v="0"/>
    <x v="0"/>
    <x v="0"/>
    <x v="0"/>
    <x v="0"/>
    <x v="0"/>
    <m/>
    <m/>
    <s v="停機"/>
    <m/>
    <m/>
    <m/>
    <s v="停機"/>
    <m/>
    <m/>
    <m/>
    <s v="停機"/>
    <m/>
    <m/>
    <m/>
    <s v="停機"/>
    <m/>
    <s v=""/>
    <s v="停機"/>
    <s v=""/>
    <s v=""/>
    <s v=""/>
    <s v=""/>
    <s v="A"/>
    <n v="1"/>
    <s v="N/A"/>
    <s v="N/A"/>
    <s v="N/A"/>
    <s v="N/A"/>
  </r>
  <r>
    <x v="9"/>
    <x v="15"/>
    <x v="22"/>
    <x v="0"/>
    <x v="12"/>
    <x v="15"/>
    <x v="4"/>
    <x v="20"/>
    <x v="2"/>
    <n v="56"/>
    <n v="4"/>
    <n v="8029"/>
    <n v="8443"/>
    <m/>
    <m/>
    <m/>
    <m/>
    <n v="24"/>
    <n v="4"/>
    <n v="8807"/>
    <n v="9284"/>
    <n v="8"/>
    <n v="0"/>
    <n v="8762"/>
    <n v="9218"/>
    <n v="5.161290322580645"/>
    <n v="14.666666666666666"/>
    <n v="0.99254807692307689"/>
    <n v="87.571666666666658"/>
    <n v="1.8333333333333333"/>
    <n v="1.6666666666666667"/>
    <s v="A"/>
    <n v="0.5"/>
    <s v="JERON"/>
    <s v="JOHNDEL"/>
    <s v="JOHNDEL"/>
    <s v="JP"/>
  </r>
  <r>
    <x v="9"/>
    <x v="16"/>
    <x v="0"/>
    <x v="0"/>
    <x v="0"/>
    <x v="0"/>
    <x v="0"/>
    <x v="0"/>
    <x v="0"/>
    <m/>
    <m/>
    <s v="停機"/>
    <m/>
    <m/>
    <m/>
    <s v="停機"/>
    <m/>
    <m/>
    <m/>
    <s v="停機"/>
    <m/>
    <m/>
    <m/>
    <s v="停機"/>
    <m/>
    <s v=""/>
    <s v="停機"/>
    <s v=""/>
    <s v=""/>
    <s v=""/>
    <s v=""/>
    <s v="A"/>
    <n v="1"/>
    <s v="N/A"/>
    <s v="N/A"/>
    <s v="N/A"/>
    <s v="N/A"/>
  </r>
  <r>
    <x v="9"/>
    <x v="17"/>
    <x v="0"/>
    <x v="0"/>
    <x v="0"/>
    <x v="0"/>
    <x v="0"/>
    <x v="0"/>
    <x v="0"/>
    <m/>
    <m/>
    <s v="停機"/>
    <m/>
    <m/>
    <m/>
    <s v="停機"/>
    <m/>
    <m/>
    <m/>
    <s v="停機"/>
    <m/>
    <m/>
    <m/>
    <s v="停機"/>
    <m/>
    <s v=""/>
    <s v="停機"/>
    <s v=""/>
    <s v=""/>
    <s v=""/>
    <s v=""/>
    <s v="A"/>
    <n v="1"/>
    <s v="N/A"/>
    <s v="N/A"/>
    <s v="N/A"/>
    <s v="N/A"/>
  </r>
  <r>
    <x v="9"/>
    <x v="18"/>
    <x v="0"/>
    <x v="0"/>
    <x v="0"/>
    <x v="0"/>
    <x v="0"/>
    <x v="0"/>
    <x v="0"/>
    <m/>
    <m/>
    <s v="停機"/>
    <m/>
    <m/>
    <m/>
    <s v="停機"/>
    <m/>
    <m/>
    <m/>
    <s v="停機"/>
    <m/>
    <m/>
    <m/>
    <s v="停機"/>
    <m/>
    <s v=""/>
    <s v="停機"/>
    <s v=""/>
    <s v=""/>
    <s v=""/>
    <s v=""/>
    <s v="J"/>
    <n v="1"/>
    <s v="N/A"/>
    <s v="N/A"/>
    <s v="N/A"/>
    <s v="N/A"/>
  </r>
  <r>
    <x v="9"/>
    <x v="19"/>
    <x v="18"/>
    <x v="2"/>
    <x v="5"/>
    <x v="14"/>
    <x v="1"/>
    <x v="17"/>
    <x v="4"/>
    <n v="45"/>
    <n v="5"/>
    <n v="6990"/>
    <m/>
    <m/>
    <m/>
    <m/>
    <m/>
    <n v="36"/>
    <n v="3"/>
    <n v="6710"/>
    <m/>
    <n v="71"/>
    <n v="5"/>
    <n v="6700"/>
    <m/>
    <n v="5.8536585365853666"/>
    <n v="50.666666666666664"/>
    <n v="0.98932291666666672"/>
    <n v="68"/>
    <n v="6.333333333333333"/>
    <n v="5.791666666666667"/>
    <s v="J"/>
    <n v="1"/>
    <s v="NASH"/>
    <s v="JUNJUN"/>
    <s v="DENDEN"/>
    <s v="JP"/>
  </r>
  <r>
    <x v="9"/>
    <x v="20"/>
    <x v="0"/>
    <x v="0"/>
    <x v="0"/>
    <x v="0"/>
    <x v="0"/>
    <x v="0"/>
    <x v="0"/>
    <m/>
    <m/>
    <s v="停機"/>
    <m/>
    <m/>
    <m/>
    <s v="停機"/>
    <m/>
    <m/>
    <m/>
    <s v="停機"/>
    <m/>
    <m/>
    <m/>
    <s v="停機"/>
    <m/>
    <s v=""/>
    <s v="停機"/>
    <s v=""/>
    <s v=""/>
    <s v=""/>
    <s v=""/>
    <s v="J"/>
    <n v="1"/>
    <s v="N/A"/>
    <s v="N/A"/>
    <s v="N/A"/>
    <s v="N/A"/>
  </r>
  <r>
    <x v="9"/>
    <x v="21"/>
    <x v="16"/>
    <x v="2"/>
    <x v="5"/>
    <x v="10"/>
    <x v="5"/>
    <x v="15"/>
    <x v="4"/>
    <n v="41"/>
    <n v="0"/>
    <n v="8240"/>
    <n v="8800"/>
    <m/>
    <m/>
    <m/>
    <m/>
    <n v="28"/>
    <n v="0"/>
    <n v="7960"/>
    <n v="8430"/>
    <n v="56"/>
    <n v="6"/>
    <n v="9170"/>
    <n v="9170"/>
    <n v="5.8299595141700413"/>
    <n v="41.666666666666664"/>
    <n v="0.99505208333333328"/>
    <n v="86.283333333333346"/>
    <n v="5.208333333333333"/>
    <n v="4.958333333333333"/>
    <s v="T"/>
    <n v="1"/>
    <s v="MAR"/>
    <s v="VIN"/>
    <s v="VIN"/>
    <s v="MAMAY"/>
  </r>
  <r>
    <x v="9"/>
    <x v="22"/>
    <x v="17"/>
    <x v="2"/>
    <x v="5"/>
    <x v="14"/>
    <x v="5"/>
    <x v="16"/>
    <x v="4"/>
    <n v="45"/>
    <n v="0"/>
    <n v="8660"/>
    <n v="8890"/>
    <m/>
    <m/>
    <m/>
    <m/>
    <n v="49"/>
    <n v="0"/>
    <n v="9030"/>
    <n v="9170"/>
    <n v="30"/>
    <n v="0"/>
    <n v="7730"/>
    <n v="9170"/>
    <n v="5.8299595141700413"/>
    <n v="41.333333333333336"/>
    <n v="1"/>
    <n v="87.75"/>
    <n v="5.166666666666667"/>
    <n v="5.166666666666667"/>
    <s v="T"/>
    <n v="1"/>
    <s v="MAR"/>
    <s v="VIN"/>
    <s v="VIN"/>
    <s v="WILSON"/>
  </r>
  <r>
    <x v="9"/>
    <x v="23"/>
    <x v="6"/>
    <x v="0"/>
    <x v="5"/>
    <x v="6"/>
    <x v="3"/>
    <x v="6"/>
    <x v="2"/>
    <m/>
    <m/>
    <s v="停機"/>
    <m/>
    <m/>
    <m/>
    <s v="停機"/>
    <m/>
    <m/>
    <m/>
    <s v="停機"/>
    <m/>
    <m/>
    <m/>
    <s v="停機"/>
    <m/>
    <n v="6.2882096069868991"/>
    <s v="停機"/>
    <s v=""/>
    <s v=""/>
    <s v=""/>
    <s v=""/>
    <s v="T"/>
    <n v="2"/>
    <s v="MAR"/>
    <s v="BERT"/>
    <s v="BERT"/>
    <s v="MAMAY"/>
  </r>
  <r>
    <x v="9"/>
    <x v="23"/>
    <x v="7"/>
    <x v="0"/>
    <x v="5"/>
    <x v="6"/>
    <x v="3"/>
    <x v="7"/>
    <x v="2"/>
    <n v="28"/>
    <n v="0"/>
    <s v="了機"/>
    <n v="7040"/>
    <m/>
    <m/>
    <s v="了機"/>
    <m/>
    <m/>
    <m/>
    <s v="了機"/>
    <m/>
    <m/>
    <m/>
    <s v="了機"/>
    <m/>
    <n v="6.1802575107296125"/>
    <s v="了機"/>
    <n v="1"/>
    <s v=""/>
    <s v=""/>
    <s v=""/>
    <s v="T"/>
    <n v="2"/>
    <s v="MAR"/>
    <s v="BERT"/>
    <s v="BERT"/>
    <s v="MAMAY"/>
  </r>
  <r>
    <x v="9"/>
    <x v="24"/>
    <x v="19"/>
    <x v="0"/>
    <x v="0"/>
    <x v="0"/>
    <x v="0"/>
    <x v="0"/>
    <x v="0"/>
    <m/>
    <m/>
    <s v="了機"/>
    <m/>
    <m/>
    <m/>
    <s v="了機"/>
    <m/>
    <m/>
    <m/>
    <s v="了機"/>
    <m/>
    <m/>
    <m/>
    <s v="了機"/>
    <m/>
    <s v=""/>
    <s v="了機"/>
    <s v=""/>
    <s v=""/>
    <s v=""/>
    <s v=""/>
    <s v="T"/>
    <n v="2"/>
    <s v="JERBY"/>
    <s v="BERT"/>
    <s v="BERT"/>
    <s v="WILSON"/>
  </r>
  <r>
    <x v="9"/>
    <x v="24"/>
    <x v="23"/>
    <x v="2"/>
    <x v="7"/>
    <x v="16"/>
    <x v="4"/>
    <x v="21"/>
    <x v="4"/>
    <n v="23"/>
    <n v="16"/>
    <n v="9170"/>
    <m/>
    <m/>
    <m/>
    <m/>
    <m/>
    <n v="18"/>
    <n v="0"/>
    <m/>
    <n v="9440"/>
    <n v="7"/>
    <n v="0"/>
    <m/>
    <n v="8610"/>
    <n v="6.6055045871559646"/>
    <n v="32"/>
    <n v="0.9883547008547009"/>
    <n v="90.733333333333334"/>
    <n v="4"/>
    <n v="2.6666666666666665"/>
    <s v="T"/>
    <n v="2"/>
    <s v="JERBY"/>
    <s v="BERT"/>
    <s v="BERT"/>
    <s v="WILSON"/>
  </r>
  <r>
    <x v="9"/>
    <x v="25"/>
    <x v="20"/>
    <x v="2"/>
    <x v="5"/>
    <x v="10"/>
    <x v="5"/>
    <x v="18"/>
    <x v="4"/>
    <n v="34"/>
    <n v="4"/>
    <n v="7690"/>
    <n v="9540"/>
    <m/>
    <m/>
    <m/>
    <m/>
    <n v="19"/>
    <n v="0"/>
    <n v="6670"/>
    <n v="9810"/>
    <n v="42"/>
    <n v="2"/>
    <n v="7780"/>
    <n v="9810"/>
    <n v="5.8299595141700413"/>
    <n v="31.666666666666668"/>
    <n v="0.99505208333333328"/>
    <n v="85.5"/>
    <n v="3.9583333333333335"/>
    <n v="3.7083333333333335"/>
    <s v="T"/>
    <n v="1"/>
    <s v="MAR"/>
    <s v="VIN"/>
    <s v="VIN"/>
    <s v="MAMAY"/>
  </r>
  <r>
    <x v="9"/>
    <x v="26"/>
    <x v="11"/>
    <x v="2"/>
    <x v="5"/>
    <x v="10"/>
    <x v="5"/>
    <x v="11"/>
    <x v="4"/>
    <n v="50"/>
    <n v="0"/>
    <n v="8150"/>
    <n v="8520"/>
    <m/>
    <m/>
    <m/>
    <m/>
    <n v="52"/>
    <n v="0"/>
    <n v="9170"/>
    <n v="7870"/>
    <n v="32"/>
    <n v="0"/>
    <n v="8060"/>
    <n v="8960"/>
    <n v="5.8299595141700413"/>
    <n v="44.666666666666664"/>
    <n v="1"/>
    <n v="84.55"/>
    <n v="5.583333333333333"/>
    <n v="5.583333333333333"/>
    <s v="T"/>
    <n v="1"/>
    <s v="NASH"/>
    <s v="BERT"/>
    <s v="BERT"/>
    <s v="WILSON"/>
  </r>
  <r>
    <x v="9"/>
    <x v="27"/>
    <x v="0"/>
    <x v="0"/>
    <x v="0"/>
    <x v="0"/>
    <x v="0"/>
    <x v="0"/>
    <x v="0"/>
    <m/>
    <m/>
    <s v="停機"/>
    <m/>
    <m/>
    <m/>
    <s v="停機"/>
    <m/>
    <m/>
    <m/>
    <s v="停機"/>
    <m/>
    <m/>
    <m/>
    <s v="停機"/>
    <m/>
    <s v=""/>
    <s v="停機"/>
    <s v=""/>
    <s v=""/>
    <s v=""/>
    <s v=""/>
    <s v="S"/>
    <n v="12"/>
    <s v="EDSION"/>
    <s v="JOHNDEL"/>
    <s v="JOHNDEL"/>
    <s v="N/A"/>
  </r>
  <r>
    <x v="9"/>
    <x v="28"/>
    <x v="13"/>
    <x v="0"/>
    <x v="0"/>
    <x v="0"/>
    <x v="0"/>
    <x v="0"/>
    <x v="0"/>
    <m/>
    <m/>
    <s v="絲開發"/>
    <m/>
    <m/>
    <m/>
    <s v="絲開發"/>
    <m/>
    <m/>
    <m/>
    <s v="絲開發"/>
    <m/>
    <m/>
    <m/>
    <s v="絲開發"/>
    <m/>
    <s v=""/>
    <s v="絲開發"/>
    <s v=""/>
    <s v=""/>
    <s v=""/>
    <s v=""/>
    <s v="S"/>
    <n v="5"/>
    <s v="EDSION"/>
    <s v="JOHNDEL"/>
    <s v="JOHNDEL"/>
    <s v="JP"/>
  </r>
  <r>
    <x v="10"/>
    <x v="0"/>
    <x v="0"/>
    <x v="0"/>
    <x v="0"/>
    <x v="0"/>
    <x v="0"/>
    <x v="0"/>
    <x v="0"/>
    <m/>
    <m/>
    <s v="停機"/>
    <m/>
    <m/>
    <m/>
    <s v="停機"/>
    <m/>
    <m/>
    <m/>
    <s v="停機"/>
    <m/>
    <m/>
    <m/>
    <s v="停機"/>
    <m/>
    <s v=""/>
    <s v="停機"/>
    <s v=""/>
    <s v=""/>
    <s v=""/>
    <s v=""/>
    <s v="A"/>
    <n v="1"/>
    <s v="NA"/>
    <s v="NA"/>
    <s v="NA"/>
    <s v="NA"/>
  </r>
  <r>
    <x v="10"/>
    <x v="1"/>
    <x v="0"/>
    <x v="0"/>
    <x v="0"/>
    <x v="0"/>
    <x v="0"/>
    <x v="0"/>
    <x v="0"/>
    <m/>
    <m/>
    <s v="停機"/>
    <m/>
    <m/>
    <m/>
    <s v="停機"/>
    <m/>
    <m/>
    <m/>
    <s v="停機"/>
    <m/>
    <m/>
    <m/>
    <s v="停機"/>
    <m/>
    <s v=""/>
    <s v="停機"/>
    <s v=""/>
    <s v=""/>
    <s v=""/>
    <s v=""/>
    <s v="A"/>
    <n v="1"/>
    <s v="NA"/>
    <s v="NA"/>
    <s v="NA"/>
    <s v="NA"/>
  </r>
  <r>
    <x v="10"/>
    <x v="2"/>
    <x v="0"/>
    <x v="0"/>
    <x v="0"/>
    <x v="0"/>
    <x v="0"/>
    <x v="0"/>
    <x v="0"/>
    <m/>
    <m/>
    <s v="停機"/>
    <m/>
    <m/>
    <m/>
    <s v="停機"/>
    <m/>
    <m/>
    <m/>
    <s v="停機"/>
    <m/>
    <m/>
    <m/>
    <s v="停機"/>
    <m/>
    <s v=""/>
    <s v="停機"/>
    <s v=""/>
    <s v=""/>
    <s v=""/>
    <s v=""/>
    <s v="A"/>
    <n v="1"/>
    <s v="NA"/>
    <s v="NA"/>
    <s v="NA"/>
    <s v="NA"/>
  </r>
  <r>
    <x v="10"/>
    <x v="3"/>
    <x v="0"/>
    <x v="0"/>
    <x v="0"/>
    <x v="0"/>
    <x v="0"/>
    <x v="0"/>
    <x v="0"/>
    <m/>
    <m/>
    <s v="停機"/>
    <m/>
    <m/>
    <m/>
    <s v="停機"/>
    <m/>
    <m/>
    <m/>
    <s v="停機"/>
    <m/>
    <m/>
    <m/>
    <s v="停機"/>
    <m/>
    <s v=""/>
    <s v="停機"/>
    <s v=""/>
    <s v=""/>
    <s v=""/>
    <s v=""/>
    <s v="A"/>
    <n v="1"/>
    <s v="N/A"/>
    <s v="NA"/>
    <s v="NA"/>
    <s v="NA"/>
  </r>
  <r>
    <x v="10"/>
    <x v="4"/>
    <x v="21"/>
    <x v="0"/>
    <x v="11"/>
    <x v="1"/>
    <x v="1"/>
    <x v="19"/>
    <x v="2"/>
    <m/>
    <m/>
    <m/>
    <m/>
    <m/>
    <m/>
    <m/>
    <m/>
    <m/>
    <m/>
    <m/>
    <m/>
    <m/>
    <m/>
    <m/>
    <m/>
    <n v="1.4090019569471623"/>
    <n v="0"/>
    <s v=""/>
    <s v=""/>
    <n v="0"/>
    <s v=""/>
    <s v="A"/>
    <n v="1"/>
    <s v="KV"/>
    <s v="RON"/>
    <s v="RON"/>
    <m/>
  </r>
  <r>
    <x v="10"/>
    <x v="5"/>
    <x v="2"/>
    <x v="0"/>
    <x v="2"/>
    <x v="2"/>
    <x v="1"/>
    <x v="2"/>
    <x v="2"/>
    <m/>
    <m/>
    <m/>
    <m/>
    <m/>
    <m/>
    <m/>
    <m/>
    <m/>
    <m/>
    <m/>
    <m/>
    <m/>
    <m/>
    <m/>
    <m/>
    <n v="2.8015564202334629"/>
    <n v="0"/>
    <s v=""/>
    <s v=""/>
    <n v="0"/>
    <s v=""/>
    <s v="A"/>
    <n v="0.5"/>
    <s v="KV"/>
    <s v="RON"/>
    <s v="RON"/>
    <m/>
  </r>
  <r>
    <x v="10"/>
    <x v="6"/>
    <x v="3"/>
    <x v="1"/>
    <x v="3"/>
    <x v="3"/>
    <x v="2"/>
    <x v="3"/>
    <x v="3"/>
    <m/>
    <m/>
    <m/>
    <m/>
    <m/>
    <m/>
    <m/>
    <m/>
    <m/>
    <m/>
    <m/>
    <m/>
    <m/>
    <m/>
    <m/>
    <m/>
    <n v="2.4615384615384617"/>
    <n v="0"/>
    <s v=""/>
    <s v=""/>
    <n v="0"/>
    <s v=""/>
    <s v="A"/>
    <n v="1"/>
    <s v="KV"/>
    <s v="JUNJUN"/>
    <s v="JUNJUN"/>
    <m/>
  </r>
  <r>
    <x v="10"/>
    <x v="7"/>
    <x v="0"/>
    <x v="0"/>
    <x v="0"/>
    <x v="0"/>
    <x v="0"/>
    <x v="0"/>
    <x v="0"/>
    <m/>
    <m/>
    <s v="停機"/>
    <m/>
    <m/>
    <m/>
    <s v="停機"/>
    <m/>
    <m/>
    <m/>
    <s v="停機"/>
    <m/>
    <m/>
    <m/>
    <s v="停機"/>
    <m/>
    <s v=""/>
    <s v="停機"/>
    <s v=""/>
    <s v=""/>
    <s v=""/>
    <s v=""/>
    <s v="A"/>
    <n v="1"/>
    <s v="N/A"/>
    <s v="N/A"/>
    <s v="N/A"/>
    <s v="N/A"/>
  </r>
  <r>
    <x v="10"/>
    <x v="8"/>
    <x v="4"/>
    <x v="0"/>
    <x v="4"/>
    <x v="4"/>
    <x v="1"/>
    <x v="4"/>
    <x v="2"/>
    <m/>
    <m/>
    <m/>
    <m/>
    <m/>
    <m/>
    <m/>
    <m/>
    <m/>
    <m/>
    <m/>
    <m/>
    <m/>
    <m/>
    <m/>
    <m/>
    <n v="2.8685258964143427"/>
    <n v="0"/>
    <s v=""/>
    <s v=""/>
    <n v="0"/>
    <s v=""/>
    <s v="A"/>
    <n v="1"/>
    <s v="KV"/>
    <s v="RON"/>
    <s v="RON"/>
    <m/>
  </r>
  <r>
    <x v="10"/>
    <x v="9"/>
    <x v="14"/>
    <x v="0"/>
    <x v="9"/>
    <x v="12"/>
    <x v="6"/>
    <x v="13"/>
    <x v="1"/>
    <m/>
    <m/>
    <s v="了機"/>
    <m/>
    <m/>
    <m/>
    <s v="了機"/>
    <m/>
    <m/>
    <m/>
    <s v="了機"/>
    <m/>
    <m/>
    <m/>
    <s v="了機"/>
    <m/>
    <n v="1.1009174311926606"/>
    <s v="了機"/>
    <s v=""/>
    <s v=""/>
    <s v=""/>
    <s v=""/>
    <s v="A"/>
    <n v="1"/>
    <s v="KV"/>
    <s v="RON"/>
    <s v="RON"/>
    <m/>
  </r>
  <r>
    <x v="10"/>
    <x v="10"/>
    <x v="0"/>
    <x v="0"/>
    <x v="0"/>
    <x v="0"/>
    <x v="0"/>
    <x v="0"/>
    <x v="0"/>
    <m/>
    <m/>
    <s v="停機"/>
    <m/>
    <m/>
    <m/>
    <s v="停機"/>
    <m/>
    <m/>
    <m/>
    <s v="停機"/>
    <m/>
    <m/>
    <m/>
    <s v="停機"/>
    <m/>
    <s v=""/>
    <s v="停機"/>
    <s v=""/>
    <s v=""/>
    <s v=""/>
    <s v=""/>
    <s v="A"/>
    <n v="1"/>
    <s v="N/A"/>
    <s v="N/A"/>
    <s v="N/A"/>
    <s v="N/A"/>
  </r>
  <r>
    <x v="10"/>
    <x v="11"/>
    <x v="0"/>
    <x v="0"/>
    <x v="0"/>
    <x v="0"/>
    <x v="0"/>
    <x v="0"/>
    <x v="0"/>
    <m/>
    <m/>
    <s v="停機"/>
    <m/>
    <m/>
    <m/>
    <s v="停機"/>
    <m/>
    <m/>
    <m/>
    <s v="停機"/>
    <m/>
    <m/>
    <m/>
    <s v="停機"/>
    <m/>
    <s v=""/>
    <s v="停機"/>
    <s v=""/>
    <s v=""/>
    <s v=""/>
    <s v=""/>
    <s v="A"/>
    <n v="1"/>
    <s v="N/A"/>
    <s v="N/A"/>
    <s v="N/A"/>
    <s v="N/A"/>
  </r>
  <r>
    <x v="10"/>
    <x v="12"/>
    <x v="15"/>
    <x v="0"/>
    <x v="10"/>
    <x v="13"/>
    <x v="7"/>
    <x v="14"/>
    <x v="2"/>
    <m/>
    <m/>
    <m/>
    <m/>
    <m/>
    <m/>
    <m/>
    <m/>
    <m/>
    <m/>
    <m/>
    <m/>
    <m/>
    <m/>
    <s v="停機"/>
    <m/>
    <n v="3.0573248407643314"/>
    <n v="0"/>
    <s v=""/>
    <s v=""/>
    <n v="0"/>
    <s v=""/>
    <s v="A"/>
    <n v="1"/>
    <s v="KV"/>
    <s v="JUNJUN"/>
    <s v="JUNJUN"/>
    <m/>
  </r>
  <r>
    <x v="10"/>
    <x v="13"/>
    <x v="0"/>
    <x v="0"/>
    <x v="0"/>
    <x v="0"/>
    <x v="0"/>
    <x v="0"/>
    <x v="0"/>
    <m/>
    <m/>
    <s v="停機"/>
    <m/>
    <m/>
    <m/>
    <s v="停機"/>
    <m/>
    <m/>
    <m/>
    <s v="停機"/>
    <m/>
    <m/>
    <m/>
    <s v="停機"/>
    <m/>
    <s v=""/>
    <s v="停機"/>
    <s v=""/>
    <s v=""/>
    <s v=""/>
    <s v=""/>
    <s v="A"/>
    <n v="1"/>
    <s v="N/A"/>
    <s v="N/A"/>
    <s v="N/A"/>
    <s v="N/A"/>
  </r>
  <r>
    <x v="10"/>
    <x v="14"/>
    <x v="0"/>
    <x v="0"/>
    <x v="0"/>
    <x v="0"/>
    <x v="0"/>
    <x v="0"/>
    <x v="0"/>
    <m/>
    <m/>
    <s v="停機"/>
    <m/>
    <m/>
    <m/>
    <s v="停機"/>
    <m/>
    <m/>
    <m/>
    <s v="停機"/>
    <m/>
    <m/>
    <m/>
    <s v="停機"/>
    <m/>
    <s v=""/>
    <s v="停機"/>
    <s v=""/>
    <s v=""/>
    <s v=""/>
    <s v=""/>
    <s v="A"/>
    <n v="1"/>
    <s v="N/A"/>
    <s v="N/A"/>
    <s v="N/A"/>
    <s v="N/A"/>
  </r>
  <r>
    <x v="10"/>
    <x v="15"/>
    <x v="22"/>
    <x v="0"/>
    <x v="12"/>
    <x v="15"/>
    <x v="4"/>
    <x v="20"/>
    <x v="2"/>
    <m/>
    <m/>
    <m/>
    <m/>
    <m/>
    <m/>
    <m/>
    <m/>
    <m/>
    <m/>
    <m/>
    <m/>
    <m/>
    <m/>
    <m/>
    <m/>
    <n v="5.161290322580645"/>
    <n v="0"/>
    <s v=""/>
    <s v=""/>
    <n v="0"/>
    <s v=""/>
    <s v="A"/>
    <n v="0.5"/>
    <s v="EDSION"/>
    <s v="RON"/>
    <s v="RON"/>
    <m/>
  </r>
  <r>
    <x v="10"/>
    <x v="16"/>
    <x v="0"/>
    <x v="0"/>
    <x v="0"/>
    <x v="0"/>
    <x v="0"/>
    <x v="0"/>
    <x v="0"/>
    <m/>
    <m/>
    <s v="停機"/>
    <m/>
    <m/>
    <m/>
    <s v="停機"/>
    <m/>
    <m/>
    <m/>
    <s v="停機"/>
    <m/>
    <m/>
    <m/>
    <s v="停機"/>
    <m/>
    <s v=""/>
    <s v="停機"/>
    <s v=""/>
    <s v=""/>
    <s v=""/>
    <s v=""/>
    <s v="A"/>
    <n v="1"/>
    <s v="N/A"/>
    <s v="N/A"/>
    <s v="N/A"/>
    <s v="N/A"/>
  </r>
  <r>
    <x v="10"/>
    <x v="17"/>
    <x v="0"/>
    <x v="0"/>
    <x v="0"/>
    <x v="0"/>
    <x v="0"/>
    <x v="0"/>
    <x v="0"/>
    <m/>
    <m/>
    <s v="停機"/>
    <m/>
    <m/>
    <m/>
    <s v="停機"/>
    <m/>
    <m/>
    <m/>
    <s v="停機"/>
    <m/>
    <m/>
    <m/>
    <s v="停機"/>
    <m/>
    <s v=""/>
    <s v="停機"/>
    <s v=""/>
    <s v=""/>
    <s v=""/>
    <s v=""/>
    <s v="A"/>
    <n v="1"/>
    <s v="N/A"/>
    <s v="N/A"/>
    <s v="N/A"/>
    <s v="N/A"/>
  </r>
  <r>
    <x v="10"/>
    <x v="18"/>
    <x v="0"/>
    <x v="0"/>
    <x v="0"/>
    <x v="0"/>
    <x v="0"/>
    <x v="0"/>
    <x v="0"/>
    <m/>
    <m/>
    <s v="停機"/>
    <m/>
    <m/>
    <m/>
    <s v="停機"/>
    <m/>
    <m/>
    <m/>
    <s v="停機"/>
    <m/>
    <m/>
    <m/>
    <s v="停機"/>
    <m/>
    <s v=""/>
    <s v="停機"/>
    <s v=""/>
    <s v=""/>
    <s v=""/>
    <s v=""/>
    <s v="J"/>
    <n v="1"/>
    <s v="N/A"/>
    <s v="N/A"/>
    <s v="N/A"/>
    <s v="N/A"/>
  </r>
  <r>
    <x v="10"/>
    <x v="19"/>
    <x v="18"/>
    <x v="2"/>
    <x v="5"/>
    <x v="14"/>
    <x v="1"/>
    <x v="17"/>
    <x v="4"/>
    <m/>
    <m/>
    <m/>
    <m/>
    <m/>
    <m/>
    <m/>
    <m/>
    <m/>
    <m/>
    <m/>
    <m/>
    <m/>
    <m/>
    <m/>
    <m/>
    <n v="5.8536585365853666"/>
    <n v="0"/>
    <s v=""/>
    <s v=""/>
    <n v="0"/>
    <s v=""/>
    <s v="J"/>
    <n v="1"/>
    <s v="NASH"/>
    <s v="JUNJUN"/>
    <s v="JUNJUN"/>
    <m/>
  </r>
  <r>
    <x v="10"/>
    <x v="20"/>
    <x v="0"/>
    <x v="0"/>
    <x v="0"/>
    <x v="0"/>
    <x v="0"/>
    <x v="0"/>
    <x v="0"/>
    <m/>
    <m/>
    <s v="停機"/>
    <m/>
    <m/>
    <m/>
    <s v="停機"/>
    <m/>
    <m/>
    <m/>
    <s v="停機"/>
    <m/>
    <m/>
    <m/>
    <s v="停機"/>
    <m/>
    <s v=""/>
    <s v="停機"/>
    <s v=""/>
    <s v=""/>
    <s v=""/>
    <s v=""/>
    <s v="J"/>
    <n v="1"/>
    <s v="N/A"/>
    <s v="N/A"/>
    <s v="N/A"/>
    <s v="N/A"/>
  </r>
  <r>
    <x v="10"/>
    <x v="21"/>
    <x v="16"/>
    <x v="2"/>
    <x v="5"/>
    <x v="10"/>
    <x v="5"/>
    <x v="15"/>
    <x v="4"/>
    <m/>
    <m/>
    <m/>
    <m/>
    <m/>
    <m/>
    <m/>
    <m/>
    <m/>
    <m/>
    <m/>
    <m/>
    <m/>
    <m/>
    <m/>
    <m/>
    <n v="5.8299595141700413"/>
    <n v="0"/>
    <s v=""/>
    <s v=""/>
    <n v="0"/>
    <s v=""/>
    <s v="T"/>
    <n v="1"/>
    <s v="BRYAN"/>
    <s v="JHO"/>
    <s v="JHO"/>
    <m/>
  </r>
  <r>
    <x v="10"/>
    <x v="22"/>
    <x v="17"/>
    <x v="2"/>
    <x v="5"/>
    <x v="14"/>
    <x v="5"/>
    <x v="16"/>
    <x v="4"/>
    <m/>
    <m/>
    <m/>
    <m/>
    <m/>
    <m/>
    <m/>
    <m/>
    <m/>
    <m/>
    <m/>
    <m/>
    <m/>
    <m/>
    <m/>
    <m/>
    <n v="5.8299595141700413"/>
    <n v="0"/>
    <s v=""/>
    <s v=""/>
    <n v="0"/>
    <s v=""/>
    <s v="T"/>
    <n v="1"/>
    <s v="BRYAN"/>
    <s v="VIN"/>
    <s v="VIN"/>
    <m/>
  </r>
  <r>
    <x v="10"/>
    <x v="23"/>
    <x v="0"/>
    <x v="0"/>
    <x v="0"/>
    <x v="0"/>
    <x v="0"/>
    <x v="0"/>
    <x v="0"/>
    <m/>
    <m/>
    <s v="停機"/>
    <m/>
    <m/>
    <m/>
    <s v="停機"/>
    <m/>
    <m/>
    <m/>
    <s v="停機"/>
    <m/>
    <m/>
    <m/>
    <s v="停機"/>
    <m/>
    <s v=""/>
    <s v="停機"/>
    <s v=""/>
    <s v=""/>
    <s v=""/>
    <s v=""/>
    <s v="T"/>
    <n v="2"/>
    <s v="N/A"/>
    <s v="N/A"/>
    <s v="N/A"/>
    <s v="N/A"/>
  </r>
  <r>
    <x v="10"/>
    <x v="23"/>
    <x v="7"/>
    <x v="0"/>
    <x v="5"/>
    <x v="6"/>
    <x v="3"/>
    <x v="7"/>
    <x v="2"/>
    <m/>
    <m/>
    <s v="了機"/>
    <m/>
    <m/>
    <m/>
    <m/>
    <s v="了機"/>
    <m/>
    <m/>
    <m/>
    <s v="了機"/>
    <m/>
    <m/>
    <m/>
    <s v="了機"/>
    <n v="6.1802575107296125"/>
    <s v="了機"/>
    <s v=""/>
    <s v=""/>
    <s v=""/>
    <s v=""/>
    <s v="T"/>
    <n v="2"/>
    <s v="MAR"/>
    <s v="JHO"/>
    <s v="JHO"/>
    <m/>
  </r>
  <r>
    <x v="10"/>
    <x v="24"/>
    <x v="19"/>
    <x v="0"/>
    <x v="0"/>
    <x v="0"/>
    <x v="0"/>
    <x v="0"/>
    <x v="0"/>
    <m/>
    <m/>
    <s v="了機"/>
    <m/>
    <m/>
    <m/>
    <s v="了機"/>
    <m/>
    <m/>
    <m/>
    <s v="了機"/>
    <m/>
    <m/>
    <m/>
    <s v="了機"/>
    <m/>
    <s v=""/>
    <s v="了機"/>
    <s v=""/>
    <s v=""/>
    <s v=""/>
    <s v=""/>
    <s v="T"/>
    <n v="2"/>
    <s v="MAR"/>
    <s v="VIN"/>
    <s v="VIN"/>
    <m/>
  </r>
  <r>
    <x v="10"/>
    <x v="24"/>
    <x v="23"/>
    <x v="2"/>
    <x v="7"/>
    <x v="16"/>
    <x v="4"/>
    <x v="21"/>
    <x v="4"/>
    <m/>
    <m/>
    <m/>
    <m/>
    <m/>
    <m/>
    <m/>
    <m/>
    <m/>
    <m/>
    <m/>
    <m/>
    <m/>
    <m/>
    <m/>
    <m/>
    <n v="6.6055045871559646"/>
    <n v="0"/>
    <s v=""/>
    <s v=""/>
    <n v="0"/>
    <s v=""/>
    <s v="T"/>
    <n v="2"/>
    <s v="MAR"/>
    <s v="VIN"/>
    <s v="VIN"/>
    <m/>
  </r>
  <r>
    <x v="10"/>
    <x v="25"/>
    <x v="20"/>
    <x v="2"/>
    <x v="5"/>
    <x v="10"/>
    <x v="5"/>
    <x v="18"/>
    <x v="4"/>
    <m/>
    <m/>
    <m/>
    <m/>
    <m/>
    <m/>
    <m/>
    <m/>
    <m/>
    <m/>
    <m/>
    <m/>
    <m/>
    <m/>
    <m/>
    <m/>
    <n v="5.8299595141700413"/>
    <n v="0"/>
    <s v=""/>
    <s v=""/>
    <n v="0"/>
    <s v=""/>
    <s v="T"/>
    <n v="1"/>
    <s v="BRYAN"/>
    <s v="JHO"/>
    <s v="JHO"/>
    <m/>
  </r>
  <r>
    <x v="10"/>
    <x v="26"/>
    <x v="11"/>
    <x v="2"/>
    <x v="5"/>
    <x v="10"/>
    <x v="5"/>
    <x v="11"/>
    <x v="4"/>
    <m/>
    <m/>
    <m/>
    <m/>
    <m/>
    <m/>
    <m/>
    <m/>
    <m/>
    <m/>
    <m/>
    <m/>
    <m/>
    <m/>
    <m/>
    <m/>
    <n v="5.8299595141700413"/>
    <n v="0"/>
    <s v=""/>
    <s v=""/>
    <n v="0"/>
    <s v=""/>
    <s v="T"/>
    <n v="1"/>
    <s v="NASH"/>
    <s v="VIN"/>
    <s v="VIN"/>
    <m/>
  </r>
  <r>
    <x v="10"/>
    <x v="27"/>
    <x v="0"/>
    <x v="0"/>
    <x v="0"/>
    <x v="0"/>
    <x v="0"/>
    <x v="0"/>
    <x v="0"/>
    <m/>
    <m/>
    <s v="停機"/>
    <m/>
    <m/>
    <m/>
    <s v="停機"/>
    <m/>
    <m/>
    <m/>
    <s v="停機"/>
    <m/>
    <m/>
    <m/>
    <s v="停機"/>
    <m/>
    <s v=""/>
    <s v="停機"/>
    <s v=""/>
    <s v=""/>
    <s v=""/>
    <s v=""/>
    <s v="S"/>
    <n v="12"/>
    <s v="N/A"/>
    <s v="N/A"/>
    <s v="N/A"/>
    <s v="N/A"/>
  </r>
  <r>
    <x v="10"/>
    <x v="28"/>
    <x v="13"/>
    <x v="0"/>
    <x v="0"/>
    <x v="0"/>
    <x v="0"/>
    <x v="0"/>
    <x v="0"/>
    <m/>
    <m/>
    <s v="絲開發"/>
    <m/>
    <m/>
    <m/>
    <s v="絲開發"/>
    <m/>
    <m/>
    <m/>
    <s v="絲開發"/>
    <m/>
    <m/>
    <m/>
    <s v="絲開發"/>
    <m/>
    <s v=""/>
    <s v="絲開發"/>
    <s v=""/>
    <s v=""/>
    <s v=""/>
    <s v=""/>
    <s v="S"/>
    <n v="5"/>
    <s v="EDSION"/>
    <s v="JOHNDEL"/>
    <s v="JOHNDEL"/>
    <m/>
  </r>
  <r>
    <x v="11"/>
    <x v="29"/>
    <x v="24"/>
    <x v="0"/>
    <x v="13"/>
    <x v="17"/>
    <x v="8"/>
    <x v="22"/>
    <x v="5"/>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count="342">
  <r>
    <x v="0"/>
    <x v="0"/>
    <x v="0"/>
    <m/>
    <x v="0"/>
    <x v="0"/>
    <x v="0"/>
    <s v=""/>
    <s v=""/>
    <m/>
    <m/>
    <s v="停機"/>
    <m/>
    <m/>
    <m/>
    <s v="停機"/>
    <m/>
    <m/>
    <m/>
    <s v="停機"/>
    <m/>
    <m/>
    <m/>
    <s v="停機"/>
    <m/>
    <s v=""/>
    <s v="停機"/>
    <s v=""/>
    <s v=""/>
    <s v=""/>
    <s v=""/>
    <s v="A"/>
  </r>
  <r>
    <x v="0"/>
    <x v="1"/>
    <x v="0"/>
    <m/>
    <x v="0"/>
    <x v="0"/>
    <x v="0"/>
    <s v=""/>
    <s v=""/>
    <m/>
    <m/>
    <s v="停機"/>
    <m/>
    <m/>
    <m/>
    <s v="停機"/>
    <m/>
    <m/>
    <m/>
    <s v="停機"/>
    <m/>
    <m/>
    <m/>
    <s v="停機"/>
    <m/>
    <s v=""/>
    <s v="停機"/>
    <s v=""/>
    <s v=""/>
    <s v=""/>
    <s v=""/>
    <s v="A"/>
  </r>
  <r>
    <x v="0"/>
    <x v="2"/>
    <x v="0"/>
    <m/>
    <x v="0"/>
    <x v="0"/>
    <x v="0"/>
    <s v=""/>
    <s v=""/>
    <m/>
    <m/>
    <s v="停機"/>
    <m/>
    <m/>
    <m/>
    <s v="停機"/>
    <m/>
    <m/>
    <m/>
    <s v="停機"/>
    <m/>
    <m/>
    <m/>
    <s v="停機"/>
    <m/>
    <s v=""/>
    <s v="停機"/>
    <s v=""/>
    <s v=""/>
    <s v=""/>
    <s v=""/>
    <s v="A"/>
  </r>
  <r>
    <x v="0"/>
    <x v="3"/>
    <x v="0"/>
    <m/>
    <x v="0"/>
    <x v="0"/>
    <x v="0"/>
    <s v=""/>
    <s v=""/>
    <m/>
    <m/>
    <s v="停機"/>
    <m/>
    <m/>
    <m/>
    <s v="停機"/>
    <m/>
    <m/>
    <m/>
    <s v="停機"/>
    <m/>
    <m/>
    <m/>
    <s v="停機"/>
    <m/>
    <s v=""/>
    <s v="停機"/>
    <s v=""/>
    <s v=""/>
    <s v=""/>
    <s v=""/>
    <s v="A"/>
  </r>
  <r>
    <x v="0"/>
    <x v="4"/>
    <x v="1"/>
    <m/>
    <x v="1"/>
    <x v="1"/>
    <x v="1"/>
    <s v="白藍條"/>
    <n v="4"/>
    <n v="21"/>
    <n v="0"/>
    <n v="9320"/>
    <n v="9340"/>
    <m/>
    <m/>
    <m/>
    <m/>
    <n v="34"/>
    <n v="0"/>
    <n v="8744"/>
    <n v="9144"/>
    <n v="37"/>
    <n v="1"/>
    <n v="9379"/>
    <n v="9244"/>
    <n v="1.7625458996328029"/>
    <n v="30.666666666666668"/>
    <n v="0.9972723023504273"/>
    <n v="91.951666666666654"/>
    <n v="3.8333333333333335"/>
    <n v="3.7916666666666665"/>
    <s v="A"/>
  </r>
  <r>
    <x v="0"/>
    <x v="5"/>
    <x v="2"/>
    <m/>
    <x v="2"/>
    <x v="2"/>
    <x v="1"/>
    <s v="白底藍三角"/>
    <n v="5"/>
    <m/>
    <m/>
    <s v="改紡"/>
    <m/>
    <m/>
    <m/>
    <s v="改紡"/>
    <m/>
    <n v="60"/>
    <n v="0"/>
    <n v="6795"/>
    <n v="6557"/>
    <n v="40"/>
    <n v="2"/>
    <n v="9365"/>
    <n v="9816"/>
    <n v="2.8015564202334629"/>
    <s v="改紡"/>
    <s v=""/>
    <s v=""/>
    <s v=""/>
    <s v=""/>
    <s v="A"/>
  </r>
  <r>
    <x v="0"/>
    <x v="6"/>
    <x v="3"/>
    <s v="G"/>
    <x v="3"/>
    <x v="3"/>
    <x v="2"/>
    <s v="洋綠色"/>
    <n v="2"/>
    <n v="33"/>
    <n v="0"/>
    <n v="9023"/>
    <n v="9022"/>
    <m/>
    <m/>
    <m/>
    <m/>
    <n v="22"/>
    <n v="0"/>
    <n v="8748"/>
    <n v="9254"/>
    <n v="25"/>
    <n v="0"/>
    <n v="9135"/>
    <n v="9335"/>
    <n v="2.4615384615384617"/>
    <n v="26.666666666666668"/>
    <n v="1"/>
    <n v="90.861666666666665"/>
    <n v="3.3333333333333335"/>
    <n v="3.3333333333333335"/>
    <s v="A"/>
  </r>
  <r>
    <x v="0"/>
    <x v="7"/>
    <x v="0"/>
    <m/>
    <x v="0"/>
    <x v="0"/>
    <x v="0"/>
    <s v=""/>
    <s v=""/>
    <m/>
    <m/>
    <s v="停機"/>
    <m/>
    <m/>
    <m/>
    <s v="停機"/>
    <m/>
    <m/>
    <m/>
    <s v="停機"/>
    <m/>
    <m/>
    <m/>
    <s v="停機"/>
    <m/>
    <s v=""/>
    <s v="停機"/>
    <s v=""/>
    <s v=""/>
    <s v=""/>
    <s v=""/>
    <s v="A"/>
  </r>
  <r>
    <x v="0"/>
    <x v="8"/>
    <x v="4"/>
    <m/>
    <x v="4"/>
    <x v="4"/>
    <x v="1"/>
    <s v="綠藍雙色"/>
    <n v="5"/>
    <n v="11"/>
    <n v="3"/>
    <n v="9210"/>
    <n v="8831"/>
    <m/>
    <m/>
    <m/>
    <m/>
    <n v="8"/>
    <n v="0"/>
    <n v="9265"/>
    <n v="8866"/>
    <n v="17"/>
    <n v="2"/>
    <n v="9261"/>
    <n v="8916"/>
    <n v="2.8685258964143427"/>
    <n v="12"/>
    <n v="0.99161992521367526"/>
    <n v="90.581666666666663"/>
    <n v="1.5"/>
    <n v="1.2916666666666667"/>
    <s v="A"/>
  </r>
  <r>
    <x v="0"/>
    <x v="9"/>
    <x v="0"/>
    <m/>
    <x v="0"/>
    <x v="0"/>
    <x v="0"/>
    <s v=""/>
    <s v=""/>
    <m/>
    <m/>
    <s v="停機"/>
    <m/>
    <m/>
    <m/>
    <s v="停機"/>
    <m/>
    <m/>
    <m/>
    <s v="停機"/>
    <m/>
    <m/>
    <m/>
    <s v="停機"/>
    <m/>
    <s v=""/>
    <s v="停機"/>
    <s v=""/>
    <s v=""/>
    <s v=""/>
    <s v=""/>
    <s v="A"/>
  </r>
  <r>
    <x v="0"/>
    <x v="10"/>
    <x v="0"/>
    <m/>
    <x v="0"/>
    <x v="0"/>
    <x v="0"/>
    <s v=""/>
    <s v=""/>
    <m/>
    <m/>
    <s v="停機"/>
    <m/>
    <m/>
    <m/>
    <s v="停機"/>
    <m/>
    <m/>
    <m/>
    <s v="停機"/>
    <m/>
    <m/>
    <m/>
    <s v="停機"/>
    <m/>
    <s v=""/>
    <s v="停機"/>
    <s v=""/>
    <s v=""/>
    <s v=""/>
    <s v=""/>
    <s v="A"/>
  </r>
  <r>
    <x v="0"/>
    <x v="11"/>
    <x v="0"/>
    <m/>
    <x v="0"/>
    <x v="0"/>
    <x v="0"/>
    <s v=""/>
    <s v=""/>
    <m/>
    <m/>
    <s v="停機"/>
    <m/>
    <m/>
    <m/>
    <s v="停機"/>
    <m/>
    <m/>
    <m/>
    <s v="停機"/>
    <m/>
    <m/>
    <m/>
    <s v="停機"/>
    <m/>
    <s v=""/>
    <s v="停機"/>
    <s v=""/>
    <s v=""/>
    <s v=""/>
    <s v=""/>
    <s v="A"/>
  </r>
  <r>
    <x v="0"/>
    <x v="12"/>
    <x v="0"/>
    <m/>
    <x v="0"/>
    <x v="0"/>
    <x v="0"/>
    <s v=""/>
    <s v=""/>
    <m/>
    <m/>
    <s v="停機"/>
    <m/>
    <m/>
    <m/>
    <s v="停機"/>
    <m/>
    <m/>
    <m/>
    <s v="停機"/>
    <m/>
    <m/>
    <m/>
    <s v="停機"/>
    <m/>
    <s v=""/>
    <s v="停機"/>
    <s v=""/>
    <s v=""/>
    <s v=""/>
    <s v=""/>
    <s v="A"/>
  </r>
  <r>
    <x v="0"/>
    <x v="13"/>
    <x v="0"/>
    <m/>
    <x v="0"/>
    <x v="0"/>
    <x v="0"/>
    <s v=""/>
    <s v=""/>
    <m/>
    <m/>
    <s v="停機"/>
    <m/>
    <m/>
    <m/>
    <s v="停機"/>
    <m/>
    <m/>
    <m/>
    <s v="停機"/>
    <m/>
    <m/>
    <m/>
    <s v="停機"/>
    <m/>
    <s v=""/>
    <s v="停機"/>
    <s v=""/>
    <s v=""/>
    <s v=""/>
    <s v=""/>
    <s v="A"/>
  </r>
  <r>
    <x v="0"/>
    <x v="14"/>
    <x v="0"/>
    <m/>
    <x v="0"/>
    <x v="0"/>
    <x v="0"/>
    <s v=""/>
    <s v=""/>
    <m/>
    <m/>
    <s v="停機"/>
    <m/>
    <m/>
    <m/>
    <s v="停機"/>
    <m/>
    <m/>
    <m/>
    <s v="停機"/>
    <m/>
    <m/>
    <m/>
    <s v="停機"/>
    <m/>
    <s v=""/>
    <s v="停機"/>
    <s v=""/>
    <s v=""/>
    <s v=""/>
    <s v=""/>
    <s v="A"/>
  </r>
  <r>
    <x v="0"/>
    <x v="15"/>
    <x v="0"/>
    <m/>
    <x v="0"/>
    <x v="0"/>
    <x v="0"/>
    <s v=""/>
    <s v=""/>
    <m/>
    <m/>
    <s v="停機"/>
    <m/>
    <m/>
    <m/>
    <s v="停機"/>
    <m/>
    <m/>
    <m/>
    <s v="停機"/>
    <m/>
    <m/>
    <m/>
    <s v="停機"/>
    <m/>
    <s v=""/>
    <s v="停機"/>
    <s v=""/>
    <s v=""/>
    <s v=""/>
    <s v=""/>
    <s v="A"/>
  </r>
  <r>
    <x v="0"/>
    <x v="16"/>
    <x v="0"/>
    <m/>
    <x v="0"/>
    <x v="0"/>
    <x v="0"/>
    <s v=""/>
    <s v=""/>
    <m/>
    <m/>
    <s v="停機"/>
    <m/>
    <m/>
    <m/>
    <s v="停機"/>
    <m/>
    <m/>
    <m/>
    <s v="停機"/>
    <m/>
    <m/>
    <m/>
    <s v="停機"/>
    <m/>
    <s v=""/>
    <s v="停機"/>
    <s v=""/>
    <s v=""/>
    <s v=""/>
    <s v=""/>
    <s v="A"/>
  </r>
  <r>
    <x v="0"/>
    <x v="17"/>
    <x v="0"/>
    <m/>
    <x v="0"/>
    <x v="0"/>
    <x v="0"/>
    <s v=""/>
    <s v=""/>
    <m/>
    <m/>
    <s v="停機"/>
    <m/>
    <m/>
    <m/>
    <s v="停機"/>
    <m/>
    <m/>
    <m/>
    <s v="停機"/>
    <m/>
    <m/>
    <m/>
    <s v="停機"/>
    <m/>
    <s v=""/>
    <s v="停機"/>
    <s v=""/>
    <s v=""/>
    <s v=""/>
    <s v=""/>
    <s v="A"/>
  </r>
  <r>
    <x v="0"/>
    <x v="18"/>
    <x v="0"/>
    <m/>
    <x v="0"/>
    <x v="0"/>
    <x v="0"/>
    <s v=""/>
    <s v=""/>
    <m/>
    <m/>
    <s v="停機"/>
    <m/>
    <m/>
    <m/>
    <s v="停機"/>
    <m/>
    <m/>
    <m/>
    <s v="停機"/>
    <m/>
    <m/>
    <m/>
    <s v="停機"/>
    <m/>
    <s v=""/>
    <s v="停機"/>
    <s v=""/>
    <s v=""/>
    <s v=""/>
    <s v=""/>
    <s v="J"/>
  </r>
  <r>
    <x v="0"/>
    <x v="19"/>
    <x v="5"/>
    <s v="K"/>
    <x v="5"/>
    <x v="5"/>
    <x v="1"/>
    <s v="紅白直條"/>
    <n v="5.5"/>
    <m/>
    <m/>
    <s v="了機"/>
    <m/>
    <m/>
    <m/>
    <s v="了機"/>
    <m/>
    <m/>
    <m/>
    <s v="了機"/>
    <m/>
    <m/>
    <m/>
    <s v="了機"/>
    <m/>
    <n v="5.0526315789473673"/>
    <s v="了機"/>
    <s v=""/>
    <s v=""/>
    <s v=""/>
    <s v=""/>
    <s v="J"/>
  </r>
  <r>
    <x v="0"/>
    <x v="20"/>
    <x v="0"/>
    <m/>
    <x v="0"/>
    <x v="0"/>
    <x v="0"/>
    <s v=""/>
    <s v=""/>
    <m/>
    <m/>
    <s v="停機"/>
    <m/>
    <m/>
    <m/>
    <s v="停機"/>
    <m/>
    <m/>
    <m/>
    <s v="停機"/>
    <m/>
    <m/>
    <m/>
    <s v="停機"/>
    <m/>
    <s v=""/>
    <s v="停機"/>
    <s v=""/>
    <s v=""/>
    <s v=""/>
    <s v=""/>
    <s v="J"/>
  </r>
  <r>
    <x v="0"/>
    <x v="21"/>
    <x v="0"/>
    <m/>
    <x v="0"/>
    <x v="0"/>
    <x v="0"/>
    <s v=""/>
    <s v=""/>
    <m/>
    <m/>
    <s v="停機"/>
    <m/>
    <m/>
    <m/>
    <s v="停機"/>
    <m/>
    <m/>
    <m/>
    <s v="停機"/>
    <m/>
    <m/>
    <m/>
    <s v="停機"/>
    <m/>
    <s v=""/>
    <s v="停機"/>
    <s v=""/>
    <s v=""/>
    <s v=""/>
    <s v=""/>
    <s v="T"/>
  </r>
  <r>
    <x v="0"/>
    <x v="22"/>
    <x v="0"/>
    <m/>
    <x v="0"/>
    <x v="0"/>
    <x v="0"/>
    <s v=""/>
    <s v=""/>
    <m/>
    <m/>
    <s v="停機"/>
    <m/>
    <m/>
    <m/>
    <s v="停機"/>
    <m/>
    <m/>
    <m/>
    <s v="停機"/>
    <m/>
    <m/>
    <m/>
    <s v="停機"/>
    <m/>
    <s v=""/>
    <s v="停機"/>
    <s v=""/>
    <s v=""/>
    <s v=""/>
    <s v=""/>
    <s v="T"/>
  </r>
  <r>
    <x v="0"/>
    <x v="23"/>
    <x v="6"/>
    <m/>
    <x v="5"/>
    <x v="6"/>
    <x v="3"/>
    <s v="黃底紅點"/>
    <n v="5"/>
    <n v="26"/>
    <n v="0"/>
    <n v="8800"/>
    <m/>
    <m/>
    <m/>
    <m/>
    <m/>
    <n v="21"/>
    <n v="0"/>
    <n v="8610"/>
    <m/>
    <n v="10"/>
    <n v="0"/>
    <n v="8610"/>
    <m/>
    <n v="6.2882096069868991"/>
    <n v="38"/>
    <n v="1"/>
    <n v="86.733333333333334"/>
    <n v="4.75"/>
    <n v="4.75"/>
    <s v="T"/>
  </r>
  <r>
    <x v="0"/>
    <x v="23"/>
    <x v="7"/>
    <m/>
    <x v="5"/>
    <x v="6"/>
    <x v="3"/>
    <s v="紅底藍點"/>
    <n v="5"/>
    <n v="27"/>
    <n v="0"/>
    <m/>
    <n v="9720"/>
    <m/>
    <m/>
    <m/>
    <m/>
    <n v="13"/>
    <n v="0"/>
    <m/>
    <n v="9440"/>
    <n v="14"/>
    <n v="0"/>
    <m/>
    <n v="9070"/>
    <n v="6.1802575107296125"/>
    <n v="36"/>
    <n v="1"/>
    <n v="94.1"/>
    <n v="4.5"/>
    <n v="4.5"/>
    <s v="T"/>
  </r>
  <r>
    <x v="0"/>
    <x v="24"/>
    <x v="8"/>
    <m/>
    <x v="6"/>
    <x v="7"/>
    <x v="4"/>
    <s v="紫色"/>
    <n v="4"/>
    <m/>
    <m/>
    <s v="了機"/>
    <m/>
    <m/>
    <m/>
    <s v="了機"/>
    <m/>
    <m/>
    <m/>
    <s v="了機"/>
    <m/>
    <m/>
    <m/>
    <s v="了機"/>
    <m/>
    <n v="3.1578947368421053"/>
    <s v="了機"/>
    <s v=""/>
    <s v=""/>
    <s v=""/>
    <s v=""/>
    <s v="T"/>
  </r>
  <r>
    <x v="0"/>
    <x v="24"/>
    <x v="9"/>
    <s v="K"/>
    <x v="7"/>
    <x v="8"/>
    <x v="4"/>
    <s v="灰色"/>
    <n v="5.5"/>
    <m/>
    <m/>
    <s v="改紡"/>
    <s v="改紡"/>
    <m/>
    <m/>
    <m/>
    <s v="改紡"/>
    <m/>
    <m/>
    <m/>
    <s v="改紡"/>
    <n v="9"/>
    <n v="2"/>
    <m/>
    <n v="9070"/>
    <n v="6.5454545454545459"/>
    <s v="改紡"/>
    <s v=""/>
    <s v=""/>
    <s v=""/>
    <s v=""/>
    <s v="T"/>
  </r>
  <r>
    <x v="0"/>
    <x v="25"/>
    <x v="10"/>
    <s v="K"/>
    <x v="5"/>
    <x v="9"/>
    <x v="5"/>
    <s v="黃紅雙色"/>
    <n v="5.5"/>
    <m/>
    <m/>
    <s v="了機"/>
    <s v="了機"/>
    <m/>
    <m/>
    <m/>
    <s v="了機"/>
    <m/>
    <m/>
    <m/>
    <s v="了機"/>
    <m/>
    <m/>
    <m/>
    <s v="了機"/>
    <n v="5.8536585365853666"/>
    <s v="了機"/>
    <s v=""/>
    <s v=""/>
    <s v=""/>
    <s v=""/>
    <s v="T"/>
  </r>
  <r>
    <x v="0"/>
    <x v="26"/>
    <x v="11"/>
    <s v="K"/>
    <x v="5"/>
    <x v="10"/>
    <x v="5"/>
    <s v="黃綠條紋"/>
    <n v="5.5"/>
    <m/>
    <m/>
    <s v="改紡"/>
    <m/>
    <m/>
    <m/>
    <s v="改紡"/>
    <m/>
    <m/>
    <m/>
    <s v="開車"/>
    <m/>
    <n v="8"/>
    <n v="0"/>
    <n v="9540"/>
    <n v="9070"/>
    <n v="5.8299595141700413"/>
    <s v="改紡"/>
    <s v=""/>
    <s v=""/>
    <s v=""/>
    <s v=""/>
    <s v="T"/>
  </r>
  <r>
    <x v="0"/>
    <x v="27"/>
    <x v="12"/>
    <m/>
    <x v="8"/>
    <x v="11"/>
    <x v="1"/>
    <s v="白底紅十字"/>
    <n v="5"/>
    <m/>
    <m/>
    <s v="了機"/>
    <m/>
    <m/>
    <m/>
    <s v="了機"/>
    <m/>
    <m/>
    <m/>
    <s v="了機"/>
    <m/>
    <m/>
    <m/>
    <s v="了機"/>
    <m/>
    <n v="2.7852998065764023"/>
    <s v="了機"/>
    <s v=""/>
    <s v=""/>
    <s v=""/>
    <s v=""/>
    <s v="S"/>
  </r>
  <r>
    <x v="0"/>
    <x v="28"/>
    <x v="13"/>
    <m/>
    <x v="0"/>
    <x v="0"/>
    <x v="0"/>
    <s v=""/>
    <s v=""/>
    <m/>
    <m/>
    <s v="絲開發"/>
    <m/>
    <m/>
    <m/>
    <s v="絲開發"/>
    <m/>
    <m/>
    <m/>
    <s v="絲開發"/>
    <m/>
    <m/>
    <m/>
    <s v="絲開發"/>
    <m/>
    <s v=""/>
    <s v="絲開發"/>
    <s v=""/>
    <s v=""/>
    <s v=""/>
    <s v=""/>
    <s v="S"/>
  </r>
  <r>
    <x v="1"/>
    <x v="0"/>
    <x v="0"/>
    <m/>
    <x v="0"/>
    <x v="0"/>
    <x v="0"/>
    <s v=""/>
    <s v=""/>
    <m/>
    <m/>
    <s v="停機"/>
    <m/>
    <m/>
    <m/>
    <s v="停機"/>
    <m/>
    <m/>
    <m/>
    <s v="停機"/>
    <m/>
    <m/>
    <m/>
    <s v="停機"/>
    <m/>
    <s v=""/>
    <s v="停機"/>
    <s v=""/>
    <s v=""/>
    <s v=""/>
    <s v=""/>
    <s v="A"/>
  </r>
  <r>
    <x v="1"/>
    <x v="1"/>
    <x v="0"/>
    <m/>
    <x v="0"/>
    <x v="0"/>
    <x v="0"/>
    <s v=""/>
    <s v=""/>
    <m/>
    <m/>
    <s v="停機"/>
    <m/>
    <m/>
    <m/>
    <s v="停機"/>
    <m/>
    <m/>
    <m/>
    <s v="停機"/>
    <m/>
    <m/>
    <m/>
    <s v="停機"/>
    <m/>
    <s v=""/>
    <s v="停機"/>
    <s v=""/>
    <s v=""/>
    <s v=""/>
    <s v=""/>
    <s v="A"/>
  </r>
  <r>
    <x v="1"/>
    <x v="2"/>
    <x v="0"/>
    <m/>
    <x v="0"/>
    <x v="0"/>
    <x v="0"/>
    <s v=""/>
    <s v=""/>
    <m/>
    <m/>
    <s v="停機"/>
    <m/>
    <m/>
    <m/>
    <s v="停機"/>
    <m/>
    <m/>
    <m/>
    <s v="停機"/>
    <m/>
    <m/>
    <m/>
    <s v="停機"/>
    <m/>
    <s v=""/>
    <s v="停機"/>
    <s v=""/>
    <s v=""/>
    <s v=""/>
    <s v=""/>
    <s v="A"/>
  </r>
  <r>
    <x v="1"/>
    <x v="3"/>
    <x v="0"/>
    <m/>
    <x v="0"/>
    <x v="0"/>
    <x v="0"/>
    <s v=""/>
    <s v=""/>
    <m/>
    <m/>
    <s v="停機"/>
    <m/>
    <m/>
    <m/>
    <s v="停機"/>
    <m/>
    <m/>
    <m/>
    <s v="停機"/>
    <m/>
    <m/>
    <m/>
    <s v="停機"/>
    <m/>
    <s v=""/>
    <s v="停機"/>
    <s v=""/>
    <s v=""/>
    <s v=""/>
    <s v=""/>
    <s v="A"/>
  </r>
  <r>
    <x v="1"/>
    <x v="4"/>
    <x v="1"/>
    <m/>
    <x v="1"/>
    <x v="1"/>
    <x v="1"/>
    <s v="白藍條"/>
    <n v="4"/>
    <n v="19"/>
    <n v="1"/>
    <n v="9448"/>
    <n v="9469"/>
    <m/>
    <m/>
    <m/>
    <m/>
    <n v="22"/>
    <n v="0"/>
    <n v="9357"/>
    <n v="9765"/>
    <n v="25"/>
    <n v="1"/>
    <n v="9569"/>
    <n v="9376"/>
    <n v="1.7625458996328029"/>
    <n v="22"/>
    <n v="0.99454460470085471"/>
    <n v="94.973333333333343"/>
    <n v="2.75"/>
    <n v="2.6666666666666665"/>
    <s v="A"/>
  </r>
  <r>
    <x v="1"/>
    <x v="5"/>
    <x v="2"/>
    <m/>
    <x v="2"/>
    <x v="2"/>
    <x v="1"/>
    <s v="白底藍三角"/>
    <n v="5"/>
    <n v="30"/>
    <n v="10"/>
    <n v="9584"/>
    <n v="9813"/>
    <m/>
    <m/>
    <m/>
    <m/>
    <n v="28"/>
    <n v="0"/>
    <n v="9484"/>
    <n v="9285"/>
    <n v="20"/>
    <n v="8"/>
    <n v="9453"/>
    <n v="9612"/>
    <n v="2.8015564202334629"/>
    <n v="13"/>
    <n v="0.96911057692307689"/>
    <n v="95.385000000000005"/>
    <n v="1.625"/>
    <n v="1.25"/>
    <s v="A"/>
  </r>
  <r>
    <x v="1"/>
    <x v="6"/>
    <x v="3"/>
    <s v="G"/>
    <x v="3"/>
    <x v="3"/>
    <x v="2"/>
    <s v="洋綠色"/>
    <n v="2"/>
    <n v="28"/>
    <n v="3"/>
    <n v="9109"/>
    <n v="9423"/>
    <m/>
    <m/>
    <m/>
    <m/>
    <n v="20"/>
    <n v="0"/>
    <n v="9052"/>
    <n v="9471"/>
    <n v="17"/>
    <n v="0"/>
    <n v="9038"/>
    <n v="9382"/>
    <n v="2.4615384615384617"/>
    <n v="21.666666666666668"/>
    <n v="0.994140625"/>
    <n v="92.458333333333343"/>
    <n v="2.7083333333333335"/>
    <n v="2.5833333333333335"/>
    <s v="A"/>
  </r>
  <r>
    <x v="1"/>
    <x v="7"/>
    <x v="0"/>
    <m/>
    <x v="0"/>
    <x v="0"/>
    <x v="0"/>
    <s v=""/>
    <s v=""/>
    <m/>
    <m/>
    <s v="停機"/>
    <m/>
    <m/>
    <m/>
    <s v="停機"/>
    <m/>
    <m/>
    <m/>
    <s v="停機"/>
    <m/>
    <m/>
    <m/>
    <s v="停機"/>
    <m/>
    <s v=""/>
    <s v="停機"/>
    <s v=""/>
    <s v=""/>
    <s v=""/>
    <s v=""/>
    <s v="A"/>
  </r>
  <r>
    <x v="1"/>
    <x v="8"/>
    <x v="4"/>
    <m/>
    <x v="4"/>
    <x v="4"/>
    <x v="1"/>
    <s v="綠藍雙色"/>
    <n v="5"/>
    <n v="18"/>
    <n v="8"/>
    <n v="9269"/>
    <n v="8803"/>
    <m/>
    <m/>
    <m/>
    <m/>
    <n v="11"/>
    <n v="0"/>
    <n v="9335"/>
    <n v="9102"/>
    <n v="8"/>
    <n v="1"/>
    <n v="9350"/>
    <n v="9112"/>
    <n v="2.8685258964143427"/>
    <n v="12.333333333333334"/>
    <n v="0.9849158653846154"/>
    <n v="91.618333333333339"/>
    <n v="1.5416666666666667"/>
    <n v="1.1666666666666667"/>
    <s v="A"/>
  </r>
  <r>
    <x v="1"/>
    <x v="9"/>
    <x v="14"/>
    <m/>
    <x v="9"/>
    <x v="12"/>
    <x v="6"/>
    <s v="白黑條紋"/>
    <n v="4"/>
    <m/>
    <m/>
    <s v="改紡"/>
    <m/>
    <m/>
    <m/>
    <s v="改紡"/>
    <m/>
    <m/>
    <m/>
    <s v="改紡"/>
    <m/>
    <n v="17"/>
    <n v="0"/>
    <n v="8862"/>
    <n v="8970"/>
    <n v="1.1009174311926606"/>
    <s v="改紡"/>
    <s v=""/>
    <s v=""/>
    <s v=""/>
    <s v=""/>
    <s v="A"/>
  </r>
  <r>
    <x v="1"/>
    <x v="10"/>
    <x v="0"/>
    <m/>
    <x v="0"/>
    <x v="0"/>
    <x v="0"/>
    <s v=""/>
    <s v=""/>
    <m/>
    <m/>
    <s v="停機"/>
    <m/>
    <m/>
    <m/>
    <s v="停機"/>
    <m/>
    <m/>
    <m/>
    <s v="停機"/>
    <m/>
    <m/>
    <m/>
    <s v="停機"/>
    <m/>
    <s v=""/>
    <s v="停機"/>
    <s v=""/>
    <s v=""/>
    <s v=""/>
    <s v=""/>
    <s v="A"/>
  </r>
  <r>
    <x v="1"/>
    <x v="11"/>
    <x v="0"/>
    <m/>
    <x v="0"/>
    <x v="0"/>
    <x v="0"/>
    <s v=""/>
    <s v=""/>
    <m/>
    <m/>
    <s v="停機"/>
    <m/>
    <m/>
    <m/>
    <s v="停機"/>
    <m/>
    <m/>
    <m/>
    <s v="停機"/>
    <m/>
    <m/>
    <m/>
    <s v="停機"/>
    <m/>
    <s v=""/>
    <s v="停機"/>
    <s v=""/>
    <s v=""/>
    <s v=""/>
    <s v=""/>
    <s v="A"/>
  </r>
  <r>
    <x v="1"/>
    <x v="12"/>
    <x v="15"/>
    <m/>
    <x v="10"/>
    <x v="13"/>
    <x v="7"/>
    <s v="藍底白十字"/>
    <n v="5"/>
    <m/>
    <m/>
    <s v="改紡"/>
    <m/>
    <m/>
    <m/>
    <s v="改紡"/>
    <m/>
    <n v="0"/>
    <n v="0"/>
    <n v="4500"/>
    <n v="4336"/>
    <n v="41"/>
    <n v="0"/>
    <n v="8988"/>
    <n v="9006"/>
    <n v="3.0573248407643314"/>
    <s v="改紡"/>
    <s v=""/>
    <s v=""/>
    <s v=""/>
    <s v=""/>
    <s v="A"/>
  </r>
  <r>
    <x v="1"/>
    <x v="13"/>
    <x v="0"/>
    <m/>
    <x v="0"/>
    <x v="0"/>
    <x v="0"/>
    <s v=""/>
    <s v=""/>
    <m/>
    <m/>
    <s v="停機"/>
    <m/>
    <m/>
    <m/>
    <s v="停機"/>
    <m/>
    <m/>
    <m/>
    <s v="停機"/>
    <m/>
    <m/>
    <m/>
    <s v="停機"/>
    <m/>
    <s v=""/>
    <s v="停機"/>
    <s v=""/>
    <s v=""/>
    <s v=""/>
    <s v=""/>
    <s v="A"/>
  </r>
  <r>
    <x v="1"/>
    <x v="14"/>
    <x v="0"/>
    <m/>
    <x v="0"/>
    <x v="0"/>
    <x v="0"/>
    <s v=""/>
    <s v=""/>
    <m/>
    <m/>
    <s v="停機"/>
    <m/>
    <m/>
    <m/>
    <s v="停機"/>
    <m/>
    <m/>
    <m/>
    <s v="停機"/>
    <m/>
    <m/>
    <m/>
    <s v="停機"/>
    <m/>
    <s v=""/>
    <s v="停機"/>
    <s v=""/>
    <s v=""/>
    <s v=""/>
    <s v=""/>
    <s v="A"/>
  </r>
  <r>
    <x v="1"/>
    <x v="15"/>
    <x v="0"/>
    <m/>
    <x v="0"/>
    <x v="0"/>
    <x v="0"/>
    <s v=""/>
    <s v=""/>
    <m/>
    <m/>
    <s v="停機"/>
    <m/>
    <m/>
    <m/>
    <s v="停機"/>
    <m/>
    <m/>
    <m/>
    <s v="停機"/>
    <m/>
    <m/>
    <m/>
    <s v="停機"/>
    <m/>
    <s v=""/>
    <s v="停機"/>
    <s v=""/>
    <s v=""/>
    <s v=""/>
    <s v=""/>
    <s v="A"/>
  </r>
  <r>
    <x v="1"/>
    <x v="16"/>
    <x v="0"/>
    <m/>
    <x v="0"/>
    <x v="0"/>
    <x v="0"/>
    <s v=""/>
    <s v=""/>
    <m/>
    <m/>
    <s v="停機"/>
    <m/>
    <m/>
    <m/>
    <s v="停機"/>
    <m/>
    <m/>
    <m/>
    <s v="停機"/>
    <m/>
    <m/>
    <m/>
    <s v="停機"/>
    <m/>
    <s v=""/>
    <s v="停機"/>
    <s v=""/>
    <s v=""/>
    <s v=""/>
    <s v=""/>
    <s v="A"/>
  </r>
  <r>
    <x v="1"/>
    <x v="17"/>
    <x v="0"/>
    <m/>
    <x v="0"/>
    <x v="0"/>
    <x v="0"/>
    <s v=""/>
    <s v=""/>
    <m/>
    <m/>
    <s v="停機"/>
    <m/>
    <m/>
    <m/>
    <s v="停機"/>
    <m/>
    <m/>
    <m/>
    <s v="停機"/>
    <m/>
    <m/>
    <m/>
    <s v="停機"/>
    <m/>
    <s v=""/>
    <s v="停機"/>
    <s v=""/>
    <s v=""/>
    <s v=""/>
    <s v=""/>
    <s v="A"/>
  </r>
  <r>
    <x v="1"/>
    <x v="18"/>
    <x v="0"/>
    <m/>
    <x v="0"/>
    <x v="0"/>
    <x v="0"/>
    <s v=""/>
    <s v=""/>
    <m/>
    <m/>
    <s v="停機"/>
    <m/>
    <m/>
    <m/>
    <s v="停機"/>
    <m/>
    <m/>
    <m/>
    <s v="停機"/>
    <m/>
    <m/>
    <m/>
    <s v="停機"/>
    <m/>
    <s v=""/>
    <s v="停機"/>
    <s v=""/>
    <s v=""/>
    <s v=""/>
    <s v=""/>
    <s v="J"/>
  </r>
  <r>
    <x v="1"/>
    <x v="19"/>
    <x v="0"/>
    <m/>
    <x v="0"/>
    <x v="0"/>
    <x v="0"/>
    <s v=""/>
    <s v=""/>
    <m/>
    <m/>
    <s v="停機"/>
    <m/>
    <m/>
    <m/>
    <s v="停機"/>
    <m/>
    <m/>
    <m/>
    <s v="停機"/>
    <m/>
    <m/>
    <m/>
    <s v="停機"/>
    <m/>
    <s v=""/>
    <s v="停機"/>
    <s v=""/>
    <s v=""/>
    <s v=""/>
    <s v=""/>
    <s v="J"/>
  </r>
  <r>
    <x v="1"/>
    <x v="20"/>
    <x v="0"/>
    <m/>
    <x v="0"/>
    <x v="0"/>
    <x v="0"/>
    <s v=""/>
    <s v=""/>
    <m/>
    <m/>
    <s v="停機"/>
    <m/>
    <m/>
    <m/>
    <s v="停機"/>
    <m/>
    <m/>
    <m/>
    <s v="停機"/>
    <m/>
    <m/>
    <m/>
    <s v="停機"/>
    <m/>
    <s v=""/>
    <s v="停機"/>
    <s v=""/>
    <s v=""/>
    <s v=""/>
    <s v=""/>
    <s v="J"/>
  </r>
  <r>
    <x v="1"/>
    <x v="21"/>
    <x v="16"/>
    <s v="K"/>
    <x v="5"/>
    <x v="10"/>
    <x v="5"/>
    <s v="白底綠星"/>
    <n v="5.5"/>
    <m/>
    <m/>
    <s v="改紡"/>
    <m/>
    <m/>
    <m/>
    <s v="改紡"/>
    <m/>
    <m/>
    <m/>
    <s v="改紡"/>
    <m/>
    <n v="45"/>
    <n v="5"/>
    <n v="9170"/>
    <n v="9070"/>
    <n v="5.8299595141700413"/>
    <s v="改紡"/>
    <s v=""/>
    <s v=""/>
    <s v=""/>
    <s v=""/>
    <s v="T"/>
  </r>
  <r>
    <x v="1"/>
    <x v="22"/>
    <x v="17"/>
    <s v="K"/>
    <x v="5"/>
    <x v="14"/>
    <x v="5"/>
    <s v="黃底綠星"/>
    <n v="5.5"/>
    <m/>
    <m/>
    <s v="改紡"/>
    <m/>
    <m/>
    <m/>
    <s v="改紡"/>
    <m/>
    <m/>
    <m/>
    <s v="改紡"/>
    <m/>
    <n v="39"/>
    <n v="4"/>
    <n v="9440"/>
    <n v="9260"/>
    <n v="5.8299595141700413"/>
    <s v="改紡"/>
    <s v=""/>
    <s v=""/>
    <s v=""/>
    <s v=""/>
    <s v="T"/>
  </r>
  <r>
    <x v="1"/>
    <x v="23"/>
    <x v="6"/>
    <m/>
    <x v="5"/>
    <x v="6"/>
    <x v="3"/>
    <s v="黃底紅點"/>
    <n v="5"/>
    <n v="23"/>
    <n v="0"/>
    <n v="8240"/>
    <m/>
    <m/>
    <m/>
    <m/>
    <m/>
    <n v="13"/>
    <n v="0"/>
    <n v="7870"/>
    <m/>
    <n v="18"/>
    <n v="2"/>
    <n v="8520"/>
    <m/>
    <n v="6.2882096069868991"/>
    <n v="36"/>
    <n v="0.9984708867521368"/>
    <n v="82.1"/>
    <n v="4.5"/>
    <n v="4.333333333333333"/>
    <s v="T"/>
  </r>
  <r>
    <x v="1"/>
    <x v="23"/>
    <x v="7"/>
    <m/>
    <x v="5"/>
    <x v="6"/>
    <x v="3"/>
    <s v="紅底藍點"/>
    <n v="5"/>
    <n v="18"/>
    <n v="0"/>
    <m/>
    <n v="8330"/>
    <m/>
    <m/>
    <m/>
    <m/>
    <n v="26"/>
    <n v="0"/>
    <n v="8330"/>
    <m/>
    <n v="27"/>
    <n v="1"/>
    <m/>
    <n v="8890"/>
    <n v="6.1802575107296125"/>
    <n v="47.333333333333336"/>
    <n v="0.99922208867521367"/>
    <n v="85.166666666666657"/>
    <n v="5.916666666666667"/>
    <n v="5.833333333333333"/>
    <s v="T"/>
  </r>
  <r>
    <x v="1"/>
    <x v="24"/>
    <x v="8"/>
    <m/>
    <x v="6"/>
    <x v="7"/>
    <x v="4"/>
    <s v="紫色"/>
    <n v="4"/>
    <m/>
    <m/>
    <s v="了機"/>
    <m/>
    <m/>
    <m/>
    <s v="了機"/>
    <m/>
    <m/>
    <m/>
    <s v="了機"/>
    <m/>
    <m/>
    <m/>
    <s v="了機"/>
    <m/>
    <n v="3.1578947368421053"/>
    <s v="了機"/>
    <s v=""/>
    <s v=""/>
    <s v=""/>
    <s v=""/>
    <s v="T"/>
  </r>
  <r>
    <x v="1"/>
    <x v="24"/>
    <x v="9"/>
    <s v="K"/>
    <x v="7"/>
    <x v="8"/>
    <x v="4"/>
    <s v="灰色"/>
    <n v="5.5"/>
    <n v="20"/>
    <n v="6"/>
    <m/>
    <n v="8890"/>
    <m/>
    <m/>
    <m/>
    <m/>
    <n v="30"/>
    <n v="0"/>
    <n v="9170"/>
    <m/>
    <n v="13"/>
    <n v="4"/>
    <m/>
    <n v="9350"/>
    <n v="6.5454545454545459"/>
    <n v="42"/>
    <n v="0.9926549145299145"/>
    <n v="91.36666666666666"/>
    <n v="5.25"/>
    <n v="4.416666666666667"/>
    <s v="T"/>
  </r>
  <r>
    <x v="1"/>
    <x v="25"/>
    <x v="10"/>
    <s v="K"/>
    <x v="5"/>
    <x v="9"/>
    <x v="5"/>
    <s v="黃紅雙色"/>
    <n v="5.5"/>
    <m/>
    <m/>
    <s v="了機"/>
    <s v="了機"/>
    <m/>
    <m/>
    <m/>
    <s v="了機"/>
    <m/>
    <m/>
    <m/>
    <s v="了機"/>
    <m/>
    <m/>
    <m/>
    <s v="了機"/>
    <n v="5.8536585365853666"/>
    <s v="了機"/>
    <s v=""/>
    <s v=""/>
    <s v=""/>
    <s v=""/>
    <s v="T"/>
  </r>
  <r>
    <x v="1"/>
    <x v="26"/>
    <x v="11"/>
    <s v="K"/>
    <x v="5"/>
    <x v="10"/>
    <x v="5"/>
    <s v="黃綠條紋"/>
    <n v="5.5"/>
    <n v="25"/>
    <n v="2"/>
    <n v="9540"/>
    <n v="9630"/>
    <m/>
    <m/>
    <m/>
    <m/>
    <n v="19"/>
    <n v="0"/>
    <n v="9170"/>
    <n v="9170"/>
    <n v="53"/>
    <n v="2"/>
    <n v="10000"/>
    <n v="9170"/>
    <n v="5.8299595141700413"/>
    <n v="32.333333333333336"/>
    <n v="0.99670138888888893"/>
    <n v="94.466666666666654"/>
    <n v="4.041666666666667"/>
    <n v="3.875"/>
    <s v="T"/>
  </r>
  <r>
    <x v="1"/>
    <x v="27"/>
    <x v="12"/>
    <m/>
    <x v="8"/>
    <x v="11"/>
    <x v="1"/>
    <s v="白底紅十字"/>
    <n v="5"/>
    <m/>
    <m/>
    <s v="了機"/>
    <m/>
    <m/>
    <m/>
    <s v="了機"/>
    <m/>
    <m/>
    <m/>
    <s v="了機"/>
    <m/>
    <m/>
    <m/>
    <s v="了機"/>
    <m/>
    <n v="2.7852998065764023"/>
    <s v="了機"/>
    <s v=""/>
    <s v=""/>
    <s v=""/>
    <s v=""/>
    <s v="S"/>
  </r>
  <r>
    <x v="1"/>
    <x v="28"/>
    <x v="13"/>
    <m/>
    <x v="0"/>
    <x v="0"/>
    <x v="0"/>
    <s v=""/>
    <s v=""/>
    <m/>
    <m/>
    <s v="絲開發"/>
    <m/>
    <m/>
    <m/>
    <s v="絲開發"/>
    <m/>
    <m/>
    <m/>
    <s v="絲開發"/>
    <m/>
    <m/>
    <m/>
    <s v="絲開發"/>
    <m/>
    <s v=""/>
    <s v="絲開發"/>
    <s v=""/>
    <s v=""/>
    <s v=""/>
    <s v=""/>
    <s v="S"/>
  </r>
  <r>
    <x v="2"/>
    <x v="0"/>
    <x v="0"/>
    <m/>
    <x v="0"/>
    <x v="0"/>
    <x v="0"/>
    <s v=""/>
    <s v=""/>
    <m/>
    <m/>
    <s v="停機"/>
    <m/>
    <m/>
    <m/>
    <s v="停機"/>
    <m/>
    <m/>
    <m/>
    <s v="停機"/>
    <m/>
    <m/>
    <m/>
    <s v="停機"/>
    <m/>
    <s v=""/>
    <s v="停機"/>
    <s v=""/>
    <s v=""/>
    <s v=""/>
    <s v=""/>
    <s v="A"/>
  </r>
  <r>
    <x v="2"/>
    <x v="1"/>
    <x v="0"/>
    <m/>
    <x v="0"/>
    <x v="0"/>
    <x v="0"/>
    <s v=""/>
    <s v=""/>
    <m/>
    <m/>
    <s v="停機"/>
    <m/>
    <m/>
    <m/>
    <s v="停機"/>
    <m/>
    <m/>
    <m/>
    <s v="停機"/>
    <m/>
    <m/>
    <m/>
    <s v="停機"/>
    <m/>
    <s v=""/>
    <s v="停機"/>
    <s v=""/>
    <s v=""/>
    <s v=""/>
    <s v=""/>
    <s v="A"/>
  </r>
  <r>
    <x v="2"/>
    <x v="2"/>
    <x v="0"/>
    <m/>
    <x v="0"/>
    <x v="0"/>
    <x v="0"/>
    <s v=""/>
    <s v=""/>
    <m/>
    <m/>
    <s v="停機"/>
    <m/>
    <m/>
    <m/>
    <s v="停機"/>
    <m/>
    <m/>
    <m/>
    <s v="停機"/>
    <m/>
    <m/>
    <m/>
    <s v="停機"/>
    <m/>
    <s v=""/>
    <s v="停機"/>
    <s v=""/>
    <s v=""/>
    <s v=""/>
    <s v=""/>
    <s v="A"/>
  </r>
  <r>
    <x v="2"/>
    <x v="3"/>
    <x v="0"/>
    <m/>
    <x v="0"/>
    <x v="0"/>
    <x v="0"/>
    <s v=""/>
    <s v=""/>
    <m/>
    <m/>
    <s v="停機"/>
    <m/>
    <m/>
    <m/>
    <s v="停機"/>
    <m/>
    <m/>
    <m/>
    <s v="停機"/>
    <m/>
    <m/>
    <m/>
    <s v="停機"/>
    <m/>
    <s v=""/>
    <s v="停機"/>
    <s v=""/>
    <s v=""/>
    <s v=""/>
    <s v=""/>
    <s v="A"/>
  </r>
  <r>
    <x v="2"/>
    <x v="4"/>
    <x v="1"/>
    <m/>
    <x v="1"/>
    <x v="1"/>
    <x v="1"/>
    <s v="白藍條"/>
    <n v="4"/>
    <n v="30"/>
    <n v="0"/>
    <n v="9621"/>
    <n v="9129"/>
    <m/>
    <m/>
    <m/>
    <m/>
    <n v="25"/>
    <n v="0"/>
    <n v="9593"/>
    <n v="9156"/>
    <n v="36"/>
    <n v="1"/>
    <n v="9498"/>
    <n v="9168"/>
    <n v="1.7625458996328029"/>
    <n v="30.333333333333332"/>
    <n v="0.9972723023504273"/>
    <n v="93.608333333333334"/>
    <n v="3.7916666666666665"/>
    <n v="3.75"/>
    <s v="A"/>
  </r>
  <r>
    <x v="2"/>
    <x v="5"/>
    <x v="2"/>
    <m/>
    <x v="2"/>
    <x v="2"/>
    <x v="1"/>
    <s v="白底藍三角"/>
    <n v="5"/>
    <n v="18"/>
    <n v="0"/>
    <n v="9797"/>
    <n v="9815"/>
    <m/>
    <m/>
    <m/>
    <m/>
    <n v="12"/>
    <n v="6"/>
    <n v="9706"/>
    <n v="9758"/>
    <n v="42"/>
    <n v="0"/>
    <n v="9635"/>
    <n v="9533"/>
    <n v="2.8015564202334629"/>
    <n v="12"/>
    <n v="0.98970352564102559"/>
    <n v="97.073333333333338"/>
    <n v="1.5"/>
    <n v="1.375"/>
    <s v="A"/>
  </r>
  <r>
    <x v="2"/>
    <x v="6"/>
    <x v="3"/>
    <s v="G"/>
    <x v="3"/>
    <x v="3"/>
    <x v="2"/>
    <s v="洋綠色"/>
    <n v="2"/>
    <n v="16"/>
    <n v="0"/>
    <n v="9115"/>
    <n v="9471"/>
    <m/>
    <m/>
    <m/>
    <m/>
    <n v="22"/>
    <n v="0"/>
    <n v="9009"/>
    <n v="9491"/>
    <n v="22"/>
    <n v="2"/>
    <n v="8877"/>
    <n v="9494"/>
    <n v="2.4615384615384617"/>
    <n v="20"/>
    <n v="0.99609375"/>
    <n v="92.428333333333342"/>
    <n v="2.5"/>
    <n v="2.4166666666666665"/>
    <s v="A"/>
  </r>
  <r>
    <x v="2"/>
    <x v="7"/>
    <x v="0"/>
    <m/>
    <x v="0"/>
    <x v="0"/>
    <x v="0"/>
    <s v=""/>
    <s v=""/>
    <m/>
    <m/>
    <s v="停機"/>
    <m/>
    <m/>
    <m/>
    <s v="停機"/>
    <m/>
    <m/>
    <m/>
    <s v="停機"/>
    <m/>
    <m/>
    <m/>
    <s v="停機"/>
    <m/>
    <s v=""/>
    <s v="停機"/>
    <s v=""/>
    <s v=""/>
    <s v=""/>
    <s v=""/>
    <s v="A"/>
  </r>
  <r>
    <x v="2"/>
    <x v="8"/>
    <x v="4"/>
    <m/>
    <x v="4"/>
    <x v="4"/>
    <x v="1"/>
    <s v="綠藍雙色"/>
    <n v="5"/>
    <n v="10"/>
    <n v="0"/>
    <n v="9343"/>
    <n v="9086"/>
    <m/>
    <m/>
    <m/>
    <m/>
    <n v="7"/>
    <n v="2"/>
    <n v="9327"/>
    <n v="9109"/>
    <n v="13"/>
    <n v="1"/>
    <n v="9309"/>
    <n v="8878"/>
    <n v="2.8685258964143427"/>
    <n v="10"/>
    <n v="0.99497195512820513"/>
    <n v="91.753333333333345"/>
    <n v="1.25"/>
    <n v="1.125"/>
    <s v="A"/>
  </r>
  <r>
    <x v="2"/>
    <x v="9"/>
    <x v="14"/>
    <m/>
    <x v="9"/>
    <x v="12"/>
    <x v="6"/>
    <s v="白黑條紋"/>
    <n v="4"/>
    <n v="13"/>
    <n v="0"/>
    <n v="9405"/>
    <s v="檢修"/>
    <m/>
    <m/>
    <m/>
    <s v="開車"/>
    <n v="16"/>
    <n v="12"/>
    <n v="9498"/>
    <n v="7426"/>
    <n v="3"/>
    <n v="0"/>
    <n v="9521"/>
    <n v="9259"/>
    <n v="1.1009174311926606"/>
    <n v="10.666666666666666"/>
    <n v="0.94759615384615381"/>
    <n v="90.217999999999989"/>
    <n v="1.3333333333333333"/>
    <n v="0.83333333333333337"/>
    <s v="A"/>
  </r>
  <r>
    <x v="2"/>
    <x v="10"/>
    <x v="0"/>
    <m/>
    <x v="0"/>
    <x v="0"/>
    <x v="0"/>
    <s v=""/>
    <s v=""/>
    <m/>
    <m/>
    <s v="停機"/>
    <m/>
    <m/>
    <m/>
    <s v="停機"/>
    <m/>
    <m/>
    <m/>
    <s v="停機"/>
    <m/>
    <m/>
    <m/>
    <s v="停機"/>
    <m/>
    <s v=""/>
    <s v="停機"/>
    <s v=""/>
    <s v=""/>
    <s v=""/>
    <s v=""/>
    <s v="A"/>
  </r>
  <r>
    <x v="2"/>
    <x v="11"/>
    <x v="0"/>
    <m/>
    <x v="0"/>
    <x v="0"/>
    <x v="0"/>
    <s v=""/>
    <s v=""/>
    <m/>
    <m/>
    <s v="停機"/>
    <m/>
    <m/>
    <m/>
    <s v="停機"/>
    <m/>
    <m/>
    <m/>
    <s v="停機"/>
    <m/>
    <m/>
    <m/>
    <s v="停機"/>
    <m/>
    <s v=""/>
    <s v="停機"/>
    <s v=""/>
    <s v=""/>
    <s v=""/>
    <s v=""/>
    <s v="A"/>
  </r>
  <r>
    <x v="2"/>
    <x v="12"/>
    <x v="15"/>
    <m/>
    <x v="10"/>
    <x v="13"/>
    <x v="7"/>
    <s v="藍底白十字"/>
    <n v="5"/>
    <n v="13"/>
    <n v="2"/>
    <n v="9214"/>
    <n v="8878"/>
    <m/>
    <m/>
    <m/>
    <m/>
    <n v="37"/>
    <n v="0"/>
    <n v="8829"/>
    <n v="9138"/>
    <n v="18"/>
    <n v="0"/>
    <n v="9263"/>
    <n v="9169"/>
    <n v="3.0573248407643314"/>
    <n v="22.666666666666668"/>
    <n v="0.99685496794871797"/>
    <n v="90.818333333333342"/>
    <n v="2.8333333333333335"/>
    <n v="2.75"/>
    <s v="A"/>
  </r>
  <r>
    <x v="2"/>
    <x v="13"/>
    <x v="0"/>
    <m/>
    <x v="0"/>
    <x v="0"/>
    <x v="0"/>
    <s v=""/>
    <s v=""/>
    <m/>
    <m/>
    <s v="停機"/>
    <m/>
    <m/>
    <m/>
    <s v="停機"/>
    <m/>
    <m/>
    <m/>
    <s v="停機"/>
    <m/>
    <m/>
    <m/>
    <s v="停機"/>
    <m/>
    <s v=""/>
    <s v="停機"/>
    <s v=""/>
    <s v=""/>
    <s v=""/>
    <s v=""/>
    <s v="A"/>
  </r>
  <r>
    <x v="2"/>
    <x v="14"/>
    <x v="0"/>
    <m/>
    <x v="0"/>
    <x v="0"/>
    <x v="0"/>
    <s v=""/>
    <s v=""/>
    <m/>
    <m/>
    <s v="停機"/>
    <m/>
    <m/>
    <m/>
    <s v="停機"/>
    <m/>
    <m/>
    <m/>
    <s v="停機"/>
    <m/>
    <m/>
    <m/>
    <s v="停機"/>
    <m/>
    <s v=""/>
    <s v="停機"/>
    <s v=""/>
    <s v=""/>
    <s v=""/>
    <s v=""/>
    <s v="A"/>
  </r>
  <r>
    <x v="2"/>
    <x v="15"/>
    <x v="0"/>
    <m/>
    <x v="0"/>
    <x v="0"/>
    <x v="0"/>
    <s v=""/>
    <s v=""/>
    <m/>
    <m/>
    <s v="停機"/>
    <m/>
    <m/>
    <m/>
    <s v="停機"/>
    <m/>
    <m/>
    <m/>
    <s v="停機"/>
    <m/>
    <m/>
    <m/>
    <s v="停機"/>
    <m/>
    <s v=""/>
    <s v="停機"/>
    <s v=""/>
    <s v=""/>
    <s v=""/>
    <s v=""/>
    <s v="A"/>
  </r>
  <r>
    <x v="2"/>
    <x v="16"/>
    <x v="0"/>
    <m/>
    <x v="0"/>
    <x v="0"/>
    <x v="0"/>
    <s v=""/>
    <s v=""/>
    <m/>
    <m/>
    <s v="停機"/>
    <m/>
    <m/>
    <m/>
    <s v="停機"/>
    <m/>
    <m/>
    <m/>
    <s v="停機"/>
    <m/>
    <m/>
    <m/>
    <s v="停機"/>
    <m/>
    <s v=""/>
    <s v="停機"/>
    <s v=""/>
    <s v=""/>
    <s v=""/>
    <s v=""/>
    <s v="A"/>
  </r>
  <r>
    <x v="2"/>
    <x v="17"/>
    <x v="0"/>
    <m/>
    <x v="0"/>
    <x v="0"/>
    <x v="0"/>
    <s v=""/>
    <s v=""/>
    <m/>
    <m/>
    <s v="停機"/>
    <m/>
    <m/>
    <m/>
    <s v="停機"/>
    <m/>
    <m/>
    <m/>
    <s v="停機"/>
    <m/>
    <m/>
    <m/>
    <s v="停機"/>
    <m/>
    <s v=""/>
    <s v="停機"/>
    <s v=""/>
    <s v=""/>
    <s v=""/>
    <s v=""/>
    <s v="A"/>
  </r>
  <r>
    <x v="2"/>
    <x v="18"/>
    <x v="0"/>
    <m/>
    <x v="0"/>
    <x v="0"/>
    <x v="0"/>
    <s v=""/>
    <s v=""/>
    <m/>
    <m/>
    <s v="停機"/>
    <m/>
    <m/>
    <m/>
    <s v="停機"/>
    <m/>
    <m/>
    <m/>
    <s v="停機"/>
    <m/>
    <m/>
    <m/>
    <s v="停機"/>
    <m/>
    <s v=""/>
    <s v="停機"/>
    <s v=""/>
    <s v=""/>
    <s v=""/>
    <s v=""/>
    <s v="J"/>
  </r>
  <r>
    <x v="2"/>
    <x v="19"/>
    <x v="18"/>
    <s v="K"/>
    <x v="5"/>
    <x v="14"/>
    <x v="1"/>
    <s v="黑白直條"/>
    <n v="5.5"/>
    <m/>
    <m/>
    <s v="改紡"/>
    <m/>
    <m/>
    <m/>
    <s v="改紡"/>
    <m/>
    <m/>
    <m/>
    <s v="開車"/>
    <m/>
    <n v="50"/>
    <n v="0"/>
    <n v="5970"/>
    <m/>
    <n v="5.8536585365853666"/>
    <s v="改紡"/>
    <s v=""/>
    <s v=""/>
    <s v=""/>
    <s v=""/>
    <s v="J"/>
  </r>
  <r>
    <x v="2"/>
    <x v="20"/>
    <x v="0"/>
    <m/>
    <x v="0"/>
    <x v="0"/>
    <x v="0"/>
    <s v=""/>
    <s v=""/>
    <m/>
    <m/>
    <s v="停機"/>
    <m/>
    <m/>
    <m/>
    <s v="停機"/>
    <m/>
    <m/>
    <m/>
    <s v="停機"/>
    <m/>
    <m/>
    <m/>
    <s v="停機"/>
    <m/>
    <s v=""/>
    <s v="停機"/>
    <s v=""/>
    <s v=""/>
    <s v=""/>
    <s v=""/>
    <s v="J"/>
  </r>
  <r>
    <x v="2"/>
    <x v="21"/>
    <x v="16"/>
    <s v="K"/>
    <x v="5"/>
    <x v="10"/>
    <x v="5"/>
    <s v="白底綠星"/>
    <n v="5.5"/>
    <n v="35"/>
    <n v="0"/>
    <n v="9170"/>
    <n v="9540"/>
    <m/>
    <m/>
    <m/>
    <m/>
    <n v="28"/>
    <n v="0"/>
    <n v="8250"/>
    <n v="6850"/>
    <n v="58"/>
    <n v="0"/>
    <n v="8610"/>
    <n v="9260"/>
    <n v="5.8299595141700413"/>
    <n v="40.333333333333336"/>
    <n v="1"/>
    <n v="86.13333333333334"/>
    <n v="5.041666666666667"/>
    <n v="5.041666666666667"/>
    <s v="T"/>
  </r>
  <r>
    <x v="2"/>
    <x v="22"/>
    <x v="17"/>
    <s v="K"/>
    <x v="5"/>
    <x v="14"/>
    <x v="5"/>
    <s v="黃底綠星"/>
    <n v="5.5"/>
    <n v="45"/>
    <n v="9"/>
    <n v="8750"/>
    <n v="9720"/>
    <m/>
    <m/>
    <m/>
    <m/>
    <n v="28"/>
    <n v="0"/>
    <n v="9680"/>
    <n v="7410"/>
    <n v="31"/>
    <n v="7"/>
    <n v="9120"/>
    <n v="8980"/>
    <n v="5.8299595141700413"/>
    <n v="34.666666666666664"/>
    <n v="0.9868055555555556"/>
    <n v="89.433333333333337"/>
    <n v="4.333333333333333"/>
    <n v="3.6666666666666665"/>
    <s v="T"/>
  </r>
  <r>
    <x v="2"/>
    <x v="23"/>
    <x v="6"/>
    <m/>
    <x v="5"/>
    <x v="6"/>
    <x v="3"/>
    <s v="黃底紅點"/>
    <n v="5"/>
    <n v="23"/>
    <n v="0"/>
    <n v="9070"/>
    <m/>
    <m/>
    <m/>
    <m/>
    <m/>
    <n v="11"/>
    <n v="0"/>
    <n v="8520"/>
    <m/>
    <n v="18"/>
    <n v="2"/>
    <n v="8436"/>
    <m/>
    <n v="6.2882096069868991"/>
    <n v="34.666666666666664"/>
    <n v="0.9984708867521368"/>
    <n v="86.753333333333345"/>
    <n v="4.333333333333333"/>
    <n v="4.166666666666667"/>
    <s v="T"/>
  </r>
  <r>
    <x v="2"/>
    <x v="23"/>
    <x v="7"/>
    <m/>
    <x v="5"/>
    <x v="6"/>
    <x v="3"/>
    <s v="紅底藍點"/>
    <n v="5"/>
    <n v="26"/>
    <n v="0"/>
    <m/>
    <n v="9540"/>
    <m/>
    <m/>
    <m/>
    <m/>
    <n v="16"/>
    <n v="0"/>
    <m/>
    <n v="9720"/>
    <n v="14"/>
    <n v="0"/>
    <m/>
    <n v="9350"/>
    <n v="6.1802575107296125"/>
    <n v="37.333333333333336"/>
    <n v="1"/>
    <n v="95.36666666666666"/>
    <n v="4.666666666666667"/>
    <n v="4.666666666666667"/>
    <s v="T"/>
  </r>
  <r>
    <x v="2"/>
    <x v="24"/>
    <x v="8"/>
    <m/>
    <x v="6"/>
    <x v="7"/>
    <x v="4"/>
    <s v="紫色"/>
    <n v="4"/>
    <m/>
    <m/>
    <s v="了機"/>
    <m/>
    <m/>
    <m/>
    <s v="了機"/>
    <m/>
    <m/>
    <m/>
    <s v="了機"/>
    <m/>
    <m/>
    <m/>
    <s v="了機"/>
    <m/>
    <n v="3.1578947368421053"/>
    <s v="了機"/>
    <s v=""/>
    <s v=""/>
    <s v=""/>
    <s v=""/>
    <s v="T"/>
  </r>
  <r>
    <x v="2"/>
    <x v="24"/>
    <x v="9"/>
    <s v="K"/>
    <x v="7"/>
    <x v="8"/>
    <x v="4"/>
    <s v="灰色"/>
    <n v="5.5"/>
    <n v="27"/>
    <n v="9"/>
    <m/>
    <n v="8980"/>
    <m/>
    <m/>
    <m/>
    <m/>
    <n v="29"/>
    <n v="0"/>
    <m/>
    <n v="8700"/>
    <n v="14"/>
    <n v="5"/>
    <m/>
    <n v="9440"/>
    <n v="6.5454545454545459"/>
    <n v="46.666666666666664"/>
    <n v="0.98971688034188032"/>
    <n v="90.4"/>
    <n v="5.833333333333333"/>
    <n v="4.666666666666667"/>
    <s v="T"/>
  </r>
  <r>
    <x v="2"/>
    <x v="25"/>
    <x v="10"/>
    <s v="K"/>
    <x v="5"/>
    <x v="9"/>
    <x v="5"/>
    <s v="黃紅雙色"/>
    <n v="5.5"/>
    <m/>
    <m/>
    <s v="了機"/>
    <s v="了機"/>
    <m/>
    <m/>
    <s v="停機"/>
    <s v="了機"/>
    <m/>
    <m/>
    <s v="停機"/>
    <s v="了機"/>
    <m/>
    <m/>
    <s v="停機"/>
    <s v="了機"/>
    <n v="5.8536585365853666"/>
    <s v="了機"/>
    <s v=""/>
    <s v=""/>
    <s v=""/>
    <s v=""/>
    <s v="T"/>
  </r>
  <r>
    <x v="2"/>
    <x v="26"/>
    <x v="11"/>
    <s v="K"/>
    <x v="5"/>
    <x v="10"/>
    <x v="5"/>
    <s v="黃綠條紋"/>
    <n v="5.5"/>
    <n v="17"/>
    <n v="0"/>
    <n v="10000"/>
    <n v="9260"/>
    <m/>
    <m/>
    <m/>
    <m/>
    <n v="49"/>
    <n v="0"/>
    <n v="9260"/>
    <n v="9350"/>
    <n v="32"/>
    <n v="1"/>
    <n v="9810"/>
    <n v="9310"/>
    <n v="5.8299595141700413"/>
    <n v="32.666666666666664"/>
    <n v="0.99917534722222223"/>
    <n v="94.983333333333334"/>
    <n v="4.083333333333333"/>
    <n v="4.041666666666667"/>
    <s v="T"/>
  </r>
  <r>
    <x v="2"/>
    <x v="27"/>
    <x v="12"/>
    <m/>
    <x v="8"/>
    <x v="11"/>
    <x v="1"/>
    <s v="白底紅十字"/>
    <n v="5"/>
    <m/>
    <m/>
    <s v="了機"/>
    <m/>
    <m/>
    <m/>
    <s v="了機"/>
    <m/>
    <m/>
    <m/>
    <s v="了機"/>
    <m/>
    <m/>
    <m/>
    <s v="了機"/>
    <m/>
    <n v="2.7852998065764023"/>
    <s v="了機"/>
    <s v=""/>
    <s v=""/>
    <s v=""/>
    <s v=""/>
    <s v="S"/>
  </r>
  <r>
    <x v="2"/>
    <x v="28"/>
    <x v="13"/>
    <m/>
    <x v="0"/>
    <x v="0"/>
    <x v="0"/>
    <s v=""/>
    <s v=""/>
    <m/>
    <m/>
    <s v="絲開發"/>
    <m/>
    <m/>
    <m/>
    <s v="絲開發"/>
    <m/>
    <m/>
    <m/>
    <s v="絲開發"/>
    <m/>
    <m/>
    <m/>
    <s v="絲開發"/>
    <m/>
    <s v=""/>
    <s v="絲開發"/>
    <s v=""/>
    <s v=""/>
    <s v=""/>
    <s v=""/>
    <s v="S"/>
  </r>
  <r>
    <x v="3"/>
    <x v="0"/>
    <x v="0"/>
    <m/>
    <x v="0"/>
    <x v="0"/>
    <x v="0"/>
    <s v=""/>
    <s v=""/>
    <m/>
    <m/>
    <s v="停機"/>
    <m/>
    <m/>
    <m/>
    <s v="停機"/>
    <m/>
    <m/>
    <m/>
    <s v="停機"/>
    <m/>
    <m/>
    <m/>
    <s v="停機"/>
    <m/>
    <s v=""/>
    <s v="停機"/>
    <s v=""/>
    <s v=""/>
    <s v=""/>
    <s v=""/>
    <s v="A"/>
  </r>
  <r>
    <x v="3"/>
    <x v="1"/>
    <x v="0"/>
    <m/>
    <x v="0"/>
    <x v="0"/>
    <x v="0"/>
    <s v=""/>
    <s v=""/>
    <m/>
    <m/>
    <s v="停機"/>
    <m/>
    <m/>
    <m/>
    <s v="停機"/>
    <m/>
    <m/>
    <m/>
    <s v="停機"/>
    <m/>
    <m/>
    <m/>
    <s v="停機"/>
    <m/>
    <s v=""/>
    <s v="停機"/>
    <s v=""/>
    <s v=""/>
    <s v=""/>
    <s v=""/>
    <s v="A"/>
  </r>
  <r>
    <x v="3"/>
    <x v="2"/>
    <x v="0"/>
    <m/>
    <x v="0"/>
    <x v="0"/>
    <x v="0"/>
    <s v=""/>
    <s v=""/>
    <m/>
    <m/>
    <s v="停機"/>
    <m/>
    <m/>
    <m/>
    <s v="停機"/>
    <m/>
    <m/>
    <m/>
    <s v="停機"/>
    <m/>
    <m/>
    <m/>
    <s v="停機"/>
    <m/>
    <s v=""/>
    <s v="停機"/>
    <s v=""/>
    <s v=""/>
    <s v=""/>
    <s v=""/>
    <s v="A"/>
  </r>
  <r>
    <x v="3"/>
    <x v="3"/>
    <x v="0"/>
    <m/>
    <x v="0"/>
    <x v="0"/>
    <x v="0"/>
    <s v=""/>
    <s v=""/>
    <m/>
    <m/>
    <s v="停機"/>
    <m/>
    <m/>
    <m/>
    <s v="停機"/>
    <m/>
    <m/>
    <m/>
    <s v="停機"/>
    <m/>
    <m/>
    <m/>
    <s v="停機"/>
    <m/>
    <s v=""/>
    <s v="停機"/>
    <s v=""/>
    <s v=""/>
    <s v=""/>
    <s v=""/>
    <s v="A"/>
  </r>
  <r>
    <x v="3"/>
    <x v="4"/>
    <x v="1"/>
    <m/>
    <x v="1"/>
    <x v="1"/>
    <x v="1"/>
    <s v="白藍條"/>
    <n v="4"/>
    <n v="39"/>
    <n v="0"/>
    <n v="9420"/>
    <n v="9084"/>
    <m/>
    <m/>
    <m/>
    <m/>
    <n v="17"/>
    <n v="0"/>
    <n v="9298"/>
    <n v="8974"/>
    <n v="43"/>
    <n v="0"/>
    <n v="9073"/>
    <n v="8742"/>
    <n v="1.7625458996328029"/>
    <n v="33"/>
    <n v="1"/>
    <n v="90.984999999999999"/>
    <n v="4.125"/>
    <n v="4.125"/>
    <s v="A"/>
  </r>
  <r>
    <x v="3"/>
    <x v="5"/>
    <x v="2"/>
    <m/>
    <x v="2"/>
    <x v="2"/>
    <x v="1"/>
    <s v="白底藍三角"/>
    <n v="5"/>
    <n v="18"/>
    <n v="0"/>
    <n v="9708"/>
    <n v="9743"/>
    <m/>
    <m/>
    <m/>
    <m/>
    <n v="10"/>
    <n v="2"/>
    <n v="9278"/>
    <s v="復開"/>
    <n v="28"/>
    <n v="0"/>
    <n v="9230"/>
    <n v="9145"/>
    <n v="2.8015564202334629"/>
    <n v="9.3333333333333339"/>
    <n v="0.99656784188034186"/>
    <n v="94.207999999999998"/>
    <n v="1.1666666666666667"/>
    <n v="1.125"/>
    <s v="A"/>
  </r>
  <r>
    <x v="3"/>
    <x v="6"/>
    <x v="3"/>
    <s v="G"/>
    <x v="3"/>
    <x v="3"/>
    <x v="2"/>
    <s v="洋綠色"/>
    <n v="2"/>
    <n v="18"/>
    <n v="0"/>
    <n v="8996"/>
    <n v="9412"/>
    <m/>
    <m/>
    <m/>
    <m/>
    <n v="24"/>
    <n v="5"/>
    <n v="9042"/>
    <n v="9259"/>
    <n v="25"/>
    <n v="0"/>
    <n v="8974"/>
    <n v="9357"/>
    <n v="2.4615384615384617"/>
    <n v="22.333333333333332"/>
    <n v="0.990234375"/>
    <n v="91.733333333333334"/>
    <n v="2.7916666666666665"/>
    <n v="2.5833333333333335"/>
    <s v="A"/>
  </r>
  <r>
    <x v="3"/>
    <x v="7"/>
    <x v="0"/>
    <m/>
    <x v="0"/>
    <x v="0"/>
    <x v="0"/>
    <s v=""/>
    <s v=""/>
    <m/>
    <m/>
    <s v="停機"/>
    <m/>
    <m/>
    <m/>
    <s v="停機"/>
    <m/>
    <m/>
    <m/>
    <s v="停機"/>
    <m/>
    <m/>
    <m/>
    <s v="停機"/>
    <m/>
    <s v=""/>
    <s v="停機"/>
    <s v=""/>
    <s v=""/>
    <s v=""/>
    <s v=""/>
    <s v="A"/>
  </r>
  <r>
    <x v="3"/>
    <x v="8"/>
    <x v="4"/>
    <m/>
    <x v="4"/>
    <x v="4"/>
    <x v="1"/>
    <s v="綠藍雙色"/>
    <n v="5"/>
    <n v="15"/>
    <n v="0"/>
    <n v="9438"/>
    <n v="8892"/>
    <m/>
    <m/>
    <m/>
    <m/>
    <n v="12"/>
    <n v="3"/>
    <s v="故障"/>
    <m/>
    <n v="27"/>
    <n v="0"/>
    <n v="8211"/>
    <n v="8519"/>
    <n v="2.8685258964143427"/>
    <n v="18"/>
    <n v="0.99497195512820513"/>
    <n v="87.65"/>
    <n v="2.25"/>
    <n v="2.125"/>
    <s v="A"/>
  </r>
  <r>
    <x v="3"/>
    <x v="9"/>
    <x v="14"/>
    <m/>
    <x v="9"/>
    <x v="12"/>
    <x v="6"/>
    <s v="白黑條紋"/>
    <n v="4"/>
    <n v="15"/>
    <n v="0"/>
    <n v="9500"/>
    <n v="9291"/>
    <m/>
    <m/>
    <m/>
    <m/>
    <n v="13"/>
    <n v="9"/>
    <n v="9381"/>
    <n v="9342"/>
    <n v="4"/>
    <n v="0"/>
    <n v="9495"/>
    <n v="9398"/>
    <n v="1.1009174311926606"/>
    <n v="10.666666666666666"/>
    <n v="0.96069711538461533"/>
    <n v="94.011666666666656"/>
    <n v="1.3333333333333333"/>
    <n v="0.95833333333333337"/>
    <s v="A"/>
  </r>
  <r>
    <x v="3"/>
    <x v="10"/>
    <x v="0"/>
    <m/>
    <x v="0"/>
    <x v="0"/>
    <x v="0"/>
    <s v=""/>
    <s v=""/>
    <m/>
    <m/>
    <s v="停機"/>
    <m/>
    <m/>
    <m/>
    <s v="停機"/>
    <m/>
    <m/>
    <m/>
    <s v="停機"/>
    <m/>
    <m/>
    <m/>
    <s v="停機"/>
    <m/>
    <s v=""/>
    <s v="停機"/>
    <s v=""/>
    <s v=""/>
    <s v=""/>
    <s v=""/>
    <s v="A"/>
  </r>
  <r>
    <x v="3"/>
    <x v="11"/>
    <x v="0"/>
    <m/>
    <x v="0"/>
    <x v="0"/>
    <x v="0"/>
    <s v=""/>
    <s v=""/>
    <m/>
    <m/>
    <s v="停機"/>
    <m/>
    <m/>
    <m/>
    <s v="停機"/>
    <m/>
    <m/>
    <m/>
    <s v="停機"/>
    <m/>
    <m/>
    <m/>
    <s v="停機"/>
    <m/>
    <s v=""/>
    <s v="停機"/>
    <s v=""/>
    <s v=""/>
    <s v=""/>
    <s v=""/>
    <s v="A"/>
  </r>
  <r>
    <x v="3"/>
    <x v="12"/>
    <x v="15"/>
    <m/>
    <x v="10"/>
    <x v="13"/>
    <x v="7"/>
    <s v="藍底白十字"/>
    <n v="5"/>
    <n v="25"/>
    <n v="0"/>
    <n v="9342"/>
    <n v="9041"/>
    <m/>
    <m/>
    <m/>
    <m/>
    <n v="27"/>
    <n v="3"/>
    <n v="9359"/>
    <n v="8923"/>
    <n v="33"/>
    <n v="7"/>
    <n v="9295"/>
    <n v="8741"/>
    <n v="3.0573248407643314"/>
    <n v="28.333333333333332"/>
    <n v="0.98427483974358976"/>
    <n v="91.168333333333337"/>
    <n v="3.5416666666666665"/>
    <n v="3.125"/>
    <s v="A"/>
  </r>
  <r>
    <x v="3"/>
    <x v="13"/>
    <x v="0"/>
    <m/>
    <x v="0"/>
    <x v="0"/>
    <x v="0"/>
    <s v=""/>
    <s v=""/>
    <m/>
    <m/>
    <s v="停機"/>
    <m/>
    <m/>
    <m/>
    <s v="停機"/>
    <m/>
    <m/>
    <m/>
    <s v="停機"/>
    <m/>
    <m/>
    <m/>
    <s v="停機"/>
    <m/>
    <s v=""/>
    <s v="停機"/>
    <s v=""/>
    <s v=""/>
    <s v=""/>
    <s v=""/>
    <s v="A"/>
  </r>
  <r>
    <x v="3"/>
    <x v="14"/>
    <x v="0"/>
    <m/>
    <x v="0"/>
    <x v="0"/>
    <x v="0"/>
    <s v=""/>
    <s v=""/>
    <m/>
    <m/>
    <s v="停機"/>
    <m/>
    <m/>
    <m/>
    <s v="停機"/>
    <m/>
    <m/>
    <m/>
    <s v="停機"/>
    <m/>
    <m/>
    <m/>
    <s v="停機"/>
    <m/>
    <s v=""/>
    <s v="停機"/>
    <s v=""/>
    <s v=""/>
    <s v=""/>
    <s v=""/>
    <s v="A"/>
  </r>
  <r>
    <x v="3"/>
    <x v="15"/>
    <x v="0"/>
    <m/>
    <x v="0"/>
    <x v="0"/>
    <x v="0"/>
    <s v=""/>
    <s v=""/>
    <m/>
    <m/>
    <s v="停機"/>
    <m/>
    <m/>
    <m/>
    <s v="停機"/>
    <m/>
    <m/>
    <m/>
    <s v="停機"/>
    <m/>
    <m/>
    <m/>
    <s v="停機"/>
    <m/>
    <s v=""/>
    <s v="停機"/>
    <s v=""/>
    <s v=""/>
    <s v=""/>
    <s v=""/>
    <s v="A"/>
  </r>
  <r>
    <x v="3"/>
    <x v="16"/>
    <x v="0"/>
    <m/>
    <x v="0"/>
    <x v="0"/>
    <x v="0"/>
    <s v=""/>
    <s v=""/>
    <m/>
    <m/>
    <s v="停機"/>
    <m/>
    <m/>
    <m/>
    <s v="停機"/>
    <m/>
    <m/>
    <m/>
    <s v="停機"/>
    <m/>
    <m/>
    <m/>
    <s v="停機"/>
    <m/>
    <s v=""/>
    <s v="停機"/>
    <s v=""/>
    <s v=""/>
    <s v=""/>
    <s v=""/>
    <s v="A"/>
  </r>
  <r>
    <x v="3"/>
    <x v="17"/>
    <x v="0"/>
    <m/>
    <x v="0"/>
    <x v="0"/>
    <x v="0"/>
    <s v=""/>
    <s v=""/>
    <m/>
    <m/>
    <s v="停機"/>
    <m/>
    <m/>
    <m/>
    <s v="停機"/>
    <m/>
    <m/>
    <m/>
    <s v="停機"/>
    <m/>
    <m/>
    <m/>
    <s v="停機"/>
    <m/>
    <s v=""/>
    <s v="停機"/>
    <s v=""/>
    <s v=""/>
    <s v=""/>
    <s v=""/>
    <s v="A"/>
  </r>
  <r>
    <x v="3"/>
    <x v="18"/>
    <x v="0"/>
    <m/>
    <x v="0"/>
    <x v="0"/>
    <x v="0"/>
    <s v=""/>
    <s v=""/>
    <m/>
    <m/>
    <s v="停機"/>
    <m/>
    <m/>
    <m/>
    <s v="停機"/>
    <m/>
    <m/>
    <m/>
    <s v="停機"/>
    <m/>
    <m/>
    <m/>
    <s v="停機"/>
    <m/>
    <s v=""/>
    <s v="停機"/>
    <s v=""/>
    <s v=""/>
    <s v=""/>
    <s v=""/>
    <s v="J"/>
  </r>
  <r>
    <x v="3"/>
    <x v="19"/>
    <x v="18"/>
    <s v="K"/>
    <x v="5"/>
    <x v="14"/>
    <x v="1"/>
    <s v="黑白直條"/>
    <n v="5.5"/>
    <n v="55"/>
    <n v="0"/>
    <n v="6390"/>
    <m/>
    <m/>
    <m/>
    <m/>
    <m/>
    <n v="58"/>
    <n v="3"/>
    <n v="6960"/>
    <m/>
    <n v="33"/>
    <n v="5"/>
    <n v="5640"/>
    <m/>
    <n v="5.8536585365853666"/>
    <n v="48.666666666666664"/>
    <n v="0.9934294871794872"/>
    <n v="63.3"/>
    <n v="6.083333333333333"/>
    <n v="5.75"/>
    <s v="J"/>
  </r>
  <r>
    <x v="3"/>
    <x v="20"/>
    <x v="0"/>
    <m/>
    <x v="0"/>
    <x v="0"/>
    <x v="0"/>
    <s v=""/>
    <s v=""/>
    <m/>
    <m/>
    <s v="停機"/>
    <m/>
    <m/>
    <m/>
    <s v="停機"/>
    <m/>
    <m/>
    <m/>
    <s v="停機"/>
    <m/>
    <m/>
    <m/>
    <s v="停機"/>
    <m/>
    <s v=""/>
    <s v="停機"/>
    <s v=""/>
    <s v=""/>
    <s v=""/>
    <s v=""/>
    <s v="J"/>
  </r>
  <r>
    <x v="3"/>
    <x v="21"/>
    <x v="16"/>
    <s v="K"/>
    <x v="5"/>
    <x v="10"/>
    <x v="5"/>
    <s v="白底綠星"/>
    <n v="5.5"/>
    <n v="46"/>
    <n v="0"/>
    <n v="8430"/>
    <n v="8330"/>
    <m/>
    <m/>
    <m/>
    <m/>
    <n v="44"/>
    <n v="0"/>
    <n v="8330"/>
    <n v="8800"/>
    <n v="47"/>
    <n v="0"/>
    <n v="8800"/>
    <n v="8520"/>
    <n v="5.8299595141700413"/>
    <n v="45.666666666666664"/>
    <n v="1"/>
    <n v="85.35"/>
    <n v="5.708333333333333"/>
    <n v="5.708333333333333"/>
    <s v="T"/>
  </r>
  <r>
    <x v="3"/>
    <x v="22"/>
    <x v="17"/>
    <s v="K"/>
    <x v="5"/>
    <x v="14"/>
    <x v="5"/>
    <s v="黃底綠星"/>
    <n v="5.5"/>
    <n v="17"/>
    <n v="5"/>
    <n v="7450"/>
    <n v="8890"/>
    <m/>
    <m/>
    <m/>
    <m/>
    <n v="64"/>
    <n v="0"/>
    <n v="8380"/>
    <n v="9170"/>
    <n v="32"/>
    <n v="3"/>
    <n v="6850"/>
    <n v="8430"/>
    <n v="5.8299595141700413"/>
    <n v="37.666666666666664"/>
    <n v="0.99340277777777775"/>
    <n v="81.95"/>
    <n v="4.708333333333333"/>
    <n v="4.375"/>
    <s v="T"/>
  </r>
  <r>
    <x v="3"/>
    <x v="23"/>
    <x v="6"/>
    <m/>
    <x v="5"/>
    <x v="6"/>
    <x v="3"/>
    <s v="黃底紅點"/>
    <n v="5"/>
    <n v="35"/>
    <n v="0"/>
    <n v="7590"/>
    <m/>
    <m/>
    <m/>
    <m/>
    <m/>
    <n v="25"/>
    <n v="0"/>
    <n v="7960"/>
    <m/>
    <n v="25"/>
    <n v="1"/>
    <n v="8430"/>
    <m/>
    <n v="6.2882096069868991"/>
    <n v="56.666666666666664"/>
    <n v="0.9992354433760684"/>
    <n v="79.933333333333337"/>
    <n v="7.083333333333333"/>
    <n v="7"/>
    <s v="T"/>
  </r>
  <r>
    <x v="3"/>
    <x v="23"/>
    <x v="7"/>
    <m/>
    <x v="5"/>
    <x v="6"/>
    <x v="3"/>
    <s v="紅底藍點"/>
    <n v="5"/>
    <n v="26"/>
    <n v="0"/>
    <m/>
    <n v="6850"/>
    <m/>
    <m/>
    <m/>
    <m/>
    <n v="43"/>
    <n v="0"/>
    <m/>
    <n v="8430"/>
    <n v="23"/>
    <n v="0"/>
    <m/>
    <n v="8150"/>
    <n v="6.1802575107296125"/>
    <n v="61.333333333333336"/>
    <n v="1"/>
    <n v="78.099999999999994"/>
    <n v="7.666666666666667"/>
    <n v="7.666666666666667"/>
    <s v="T"/>
  </r>
  <r>
    <x v="3"/>
    <x v="24"/>
    <x v="19"/>
    <m/>
    <x v="0"/>
    <x v="0"/>
    <x v="0"/>
    <s v=""/>
    <s v=""/>
    <m/>
    <m/>
    <s v="改紡"/>
    <m/>
    <m/>
    <m/>
    <s v="改紡"/>
    <m/>
    <n v="10"/>
    <n v="0"/>
    <n v="1940"/>
    <m/>
    <n v="5"/>
    <n v="0"/>
    <n v="2130"/>
    <m/>
    <s v=""/>
    <s v="改紡"/>
    <s v=""/>
    <s v=""/>
    <s v=""/>
    <s v=""/>
    <s v="T"/>
  </r>
  <r>
    <x v="3"/>
    <x v="24"/>
    <x v="9"/>
    <s v="K"/>
    <x v="7"/>
    <x v="8"/>
    <x v="4"/>
    <s v="灰色"/>
    <n v="5.5"/>
    <n v="11"/>
    <n v="0"/>
    <m/>
    <n v="8700"/>
    <m/>
    <m/>
    <m/>
    <m/>
    <n v="34"/>
    <n v="4"/>
    <m/>
    <n v="9260"/>
    <n v="23"/>
    <n v="6"/>
    <m/>
    <n v="9630"/>
    <n v="6.5454545454545459"/>
    <n v="45.333333333333336"/>
    <n v="0.9926549145299145"/>
    <n v="91.966666666666654"/>
    <n v="5.666666666666667"/>
    <n v="4.833333333333333"/>
    <s v="T"/>
  </r>
  <r>
    <x v="3"/>
    <x v="25"/>
    <x v="10"/>
    <s v="K"/>
    <x v="5"/>
    <x v="9"/>
    <x v="5"/>
    <s v="黃紅雙色"/>
    <n v="5.5"/>
    <m/>
    <m/>
    <s v="停機"/>
    <m/>
    <m/>
    <m/>
    <s v="停機"/>
    <m/>
    <m/>
    <m/>
    <s v="停機"/>
    <m/>
    <m/>
    <m/>
    <s v="停機"/>
    <m/>
    <n v="5.8536585365853666"/>
    <s v="停機"/>
    <s v=""/>
    <s v=""/>
    <s v=""/>
    <s v=""/>
    <s v="T"/>
  </r>
  <r>
    <x v="3"/>
    <x v="26"/>
    <x v="11"/>
    <s v="K"/>
    <x v="5"/>
    <x v="10"/>
    <x v="5"/>
    <s v="黃綠條紋"/>
    <n v="5.5"/>
    <n v="47"/>
    <n v="0"/>
    <n v="8890"/>
    <n v="8430"/>
    <m/>
    <m/>
    <m/>
    <m/>
    <n v="41"/>
    <n v="0"/>
    <n v="8460"/>
    <n v="8890"/>
    <n v="58"/>
    <n v="16"/>
    <n v="9810"/>
    <n v="9630"/>
    <n v="5.8299595141700413"/>
    <n v="48.666666666666664"/>
    <n v="0.9868055555555556"/>
    <n v="90.183333333333337"/>
    <n v="6.083333333333333"/>
    <n v="5.416666666666667"/>
    <s v="T"/>
  </r>
  <r>
    <x v="3"/>
    <x v="27"/>
    <x v="12"/>
    <m/>
    <x v="8"/>
    <x v="11"/>
    <x v="1"/>
    <s v="白底紅十字"/>
    <n v="5"/>
    <m/>
    <m/>
    <s v="了機"/>
    <m/>
    <m/>
    <m/>
    <s v="了機"/>
    <m/>
    <m/>
    <m/>
    <s v="了機"/>
    <m/>
    <m/>
    <m/>
    <s v="了機"/>
    <m/>
    <n v="2.7852998065764023"/>
    <s v="了機"/>
    <s v=""/>
    <s v=""/>
    <s v=""/>
    <s v=""/>
    <s v="S"/>
  </r>
  <r>
    <x v="3"/>
    <x v="28"/>
    <x v="13"/>
    <m/>
    <x v="0"/>
    <x v="0"/>
    <x v="0"/>
    <s v=""/>
    <s v=""/>
    <m/>
    <m/>
    <s v="絲開發"/>
    <m/>
    <m/>
    <m/>
    <s v="絲開發"/>
    <m/>
    <m/>
    <m/>
    <s v="絲開發"/>
    <m/>
    <m/>
    <m/>
    <s v="絲開發"/>
    <m/>
    <s v=""/>
    <s v="絲開發"/>
    <s v=""/>
    <s v=""/>
    <s v=""/>
    <s v=""/>
    <s v="S"/>
  </r>
  <r>
    <x v="4"/>
    <x v="0"/>
    <x v="0"/>
    <m/>
    <x v="0"/>
    <x v="0"/>
    <x v="0"/>
    <s v=""/>
    <s v=""/>
    <m/>
    <m/>
    <s v="停機"/>
    <m/>
    <m/>
    <m/>
    <s v="停機"/>
    <m/>
    <m/>
    <m/>
    <s v="停機"/>
    <m/>
    <m/>
    <m/>
    <s v="停機"/>
    <m/>
    <s v=""/>
    <s v="停機"/>
    <s v=""/>
    <s v=""/>
    <s v=""/>
    <s v=""/>
    <s v="A"/>
  </r>
  <r>
    <x v="4"/>
    <x v="1"/>
    <x v="0"/>
    <m/>
    <x v="0"/>
    <x v="0"/>
    <x v="0"/>
    <s v=""/>
    <s v=""/>
    <m/>
    <m/>
    <s v="停機"/>
    <m/>
    <m/>
    <m/>
    <s v="停機"/>
    <m/>
    <m/>
    <m/>
    <s v="停機"/>
    <m/>
    <m/>
    <m/>
    <s v="停機"/>
    <m/>
    <s v=""/>
    <s v="停機"/>
    <s v=""/>
    <s v=""/>
    <s v=""/>
    <s v=""/>
    <s v="A"/>
  </r>
  <r>
    <x v="4"/>
    <x v="2"/>
    <x v="0"/>
    <m/>
    <x v="0"/>
    <x v="0"/>
    <x v="0"/>
    <s v=""/>
    <s v=""/>
    <m/>
    <m/>
    <s v="停機"/>
    <m/>
    <m/>
    <m/>
    <s v="停機"/>
    <m/>
    <m/>
    <m/>
    <s v="停機"/>
    <m/>
    <m/>
    <m/>
    <s v="停機"/>
    <m/>
    <s v=""/>
    <s v="停機"/>
    <s v=""/>
    <s v=""/>
    <s v=""/>
    <s v=""/>
    <s v="A"/>
  </r>
  <r>
    <x v="4"/>
    <x v="3"/>
    <x v="0"/>
    <m/>
    <x v="0"/>
    <x v="0"/>
    <x v="0"/>
    <s v=""/>
    <s v=""/>
    <m/>
    <m/>
    <s v="停機"/>
    <m/>
    <m/>
    <m/>
    <s v="停機"/>
    <m/>
    <m/>
    <m/>
    <s v="停機"/>
    <m/>
    <m/>
    <m/>
    <s v="停機"/>
    <m/>
    <s v=""/>
    <s v="停機"/>
    <s v=""/>
    <s v=""/>
    <s v=""/>
    <s v=""/>
    <s v="A"/>
  </r>
  <r>
    <x v="4"/>
    <x v="4"/>
    <x v="1"/>
    <m/>
    <x v="1"/>
    <x v="1"/>
    <x v="1"/>
    <s v="白藍條"/>
    <n v="4"/>
    <n v="26"/>
    <n v="0"/>
    <n v="9313"/>
    <n v="8972"/>
    <m/>
    <m/>
    <m/>
    <m/>
    <n v="34"/>
    <n v="0"/>
    <n v="9092"/>
    <n v="8570"/>
    <n v="31"/>
    <n v="1"/>
    <n v="9403"/>
    <n v="9000"/>
    <n v="1.7625458996328029"/>
    <n v="30.333333333333332"/>
    <n v="0.9972723023504273"/>
    <n v="90.583333333333343"/>
    <n v="3.7916666666666665"/>
    <n v="3.75"/>
    <s v="A"/>
  </r>
  <r>
    <x v="4"/>
    <x v="5"/>
    <x v="2"/>
    <m/>
    <x v="2"/>
    <x v="2"/>
    <x v="1"/>
    <s v="白底藍三角"/>
    <n v="5"/>
    <n v="10"/>
    <n v="0"/>
    <n v="9636"/>
    <n v="9630"/>
    <m/>
    <m/>
    <m/>
    <m/>
    <n v="26"/>
    <n v="2"/>
    <n v="9088"/>
    <n v="9596"/>
    <n v="18"/>
    <n v="0"/>
    <n v="9769"/>
    <n v="9765"/>
    <n v="2.8015564202334629"/>
    <n v="9"/>
    <n v="0.99656784188034186"/>
    <n v="95.806666666666658"/>
    <n v="1.125"/>
    <n v="1.0833333333333333"/>
    <s v="A"/>
  </r>
  <r>
    <x v="4"/>
    <x v="6"/>
    <x v="3"/>
    <s v="G"/>
    <x v="3"/>
    <x v="3"/>
    <x v="2"/>
    <s v="洋綠色"/>
    <n v="2"/>
    <n v="15"/>
    <n v="0"/>
    <n v="8820"/>
    <n v="9433"/>
    <m/>
    <m/>
    <m/>
    <m/>
    <n v="18"/>
    <n v="0"/>
    <n v="9223"/>
    <n v="9376"/>
    <n v="16"/>
    <n v="0"/>
    <n v="9275"/>
    <n v="9280"/>
    <n v="2.4615384615384617"/>
    <n v="16.333333333333332"/>
    <n v="1"/>
    <n v="92.344999999999999"/>
    <n v="2.0416666666666665"/>
    <n v="2.0416666666666665"/>
    <s v="A"/>
  </r>
  <r>
    <x v="4"/>
    <x v="7"/>
    <x v="0"/>
    <m/>
    <x v="0"/>
    <x v="0"/>
    <x v="0"/>
    <s v=""/>
    <s v=""/>
    <m/>
    <m/>
    <s v="停機"/>
    <m/>
    <m/>
    <m/>
    <s v="停機"/>
    <m/>
    <m/>
    <m/>
    <s v="停機"/>
    <m/>
    <m/>
    <m/>
    <s v="停機"/>
    <m/>
    <s v=""/>
    <s v="停機"/>
    <s v=""/>
    <s v=""/>
    <s v=""/>
    <s v=""/>
    <s v="A"/>
  </r>
  <r>
    <x v="4"/>
    <x v="8"/>
    <x v="4"/>
    <m/>
    <x v="4"/>
    <x v="4"/>
    <x v="1"/>
    <s v="綠藍雙色"/>
    <n v="5"/>
    <n v="56"/>
    <n v="0"/>
    <s v="故障"/>
    <m/>
    <m/>
    <m/>
    <m/>
    <m/>
    <n v="18"/>
    <n v="4"/>
    <n v="9030"/>
    <n v="8919"/>
    <n v="11"/>
    <n v="3"/>
    <n v="9056"/>
    <n v="9015"/>
    <n v="2.8685258964143427"/>
    <n v="28.333333333333332"/>
    <n v="0.98826789529914527"/>
    <n v="90.05"/>
    <n v="3.5416666666666665"/>
    <n v="3.25"/>
    <s v="A"/>
  </r>
  <r>
    <x v="4"/>
    <x v="9"/>
    <x v="14"/>
    <m/>
    <x v="9"/>
    <x v="12"/>
    <x v="6"/>
    <s v="白黑條紋"/>
    <n v="4"/>
    <n v="17"/>
    <n v="0"/>
    <n v="9188"/>
    <n v="9348"/>
    <m/>
    <m/>
    <m/>
    <m/>
    <n v="30"/>
    <n v="0"/>
    <n v="8823"/>
    <n v="9208"/>
    <n v="5"/>
    <n v="0"/>
    <n v="9387"/>
    <n v="9236"/>
    <n v="1.1009174311926606"/>
    <n v="17.333333333333332"/>
    <n v="1"/>
    <n v="91.983333333333334"/>
    <n v="2.1666666666666665"/>
    <n v="2.1666666666666665"/>
    <s v="A"/>
  </r>
  <r>
    <x v="4"/>
    <x v="10"/>
    <x v="0"/>
    <m/>
    <x v="0"/>
    <x v="0"/>
    <x v="0"/>
    <s v=""/>
    <s v=""/>
    <m/>
    <m/>
    <s v="停機"/>
    <m/>
    <m/>
    <m/>
    <s v="停機"/>
    <m/>
    <m/>
    <m/>
    <s v="停機"/>
    <m/>
    <m/>
    <m/>
    <s v="停機"/>
    <m/>
    <s v=""/>
    <s v="停機"/>
    <s v=""/>
    <s v=""/>
    <s v=""/>
    <s v=""/>
    <s v="A"/>
  </r>
  <r>
    <x v="4"/>
    <x v="11"/>
    <x v="0"/>
    <m/>
    <x v="0"/>
    <x v="0"/>
    <x v="0"/>
    <s v=""/>
    <s v=""/>
    <m/>
    <m/>
    <s v="停機"/>
    <m/>
    <m/>
    <m/>
    <s v="停機"/>
    <m/>
    <m/>
    <m/>
    <s v="停機"/>
    <m/>
    <m/>
    <m/>
    <s v="停機"/>
    <m/>
    <s v=""/>
    <s v="停機"/>
    <s v=""/>
    <s v=""/>
    <s v=""/>
    <s v=""/>
    <s v="A"/>
  </r>
  <r>
    <x v="4"/>
    <x v="12"/>
    <x v="15"/>
    <m/>
    <x v="10"/>
    <x v="13"/>
    <x v="7"/>
    <s v="藍底白十字"/>
    <n v="5"/>
    <n v="20"/>
    <n v="1"/>
    <n v="9471"/>
    <n v="9084"/>
    <m/>
    <m/>
    <m/>
    <m/>
    <n v="17"/>
    <n v="5"/>
    <n v="9452"/>
    <n v="9183"/>
    <n v="4"/>
    <n v="0"/>
    <n v="8308"/>
    <n v="8037"/>
    <n v="3.0573248407643314"/>
    <n v="13.666666666666666"/>
    <n v="0.99056490384615381"/>
    <n v="89.224999999999994"/>
    <n v="1.7083333333333333"/>
    <n v="1.4583333333333333"/>
    <s v="A"/>
  </r>
  <r>
    <x v="4"/>
    <x v="13"/>
    <x v="0"/>
    <m/>
    <x v="0"/>
    <x v="0"/>
    <x v="0"/>
    <s v=""/>
    <s v=""/>
    <m/>
    <m/>
    <s v="停機"/>
    <m/>
    <m/>
    <m/>
    <s v="停機"/>
    <m/>
    <m/>
    <m/>
    <s v="停機"/>
    <m/>
    <m/>
    <m/>
    <s v="停機"/>
    <m/>
    <s v=""/>
    <s v="停機"/>
    <s v=""/>
    <s v=""/>
    <s v=""/>
    <s v=""/>
    <s v="A"/>
  </r>
  <r>
    <x v="4"/>
    <x v="14"/>
    <x v="0"/>
    <m/>
    <x v="0"/>
    <x v="0"/>
    <x v="0"/>
    <s v=""/>
    <s v=""/>
    <m/>
    <m/>
    <s v="停機"/>
    <m/>
    <m/>
    <m/>
    <s v="停機"/>
    <m/>
    <m/>
    <m/>
    <s v="停機"/>
    <m/>
    <m/>
    <m/>
    <s v="停機"/>
    <m/>
    <s v=""/>
    <s v="停機"/>
    <s v=""/>
    <s v=""/>
    <s v=""/>
    <s v=""/>
    <s v="A"/>
  </r>
  <r>
    <x v="4"/>
    <x v="15"/>
    <x v="0"/>
    <m/>
    <x v="0"/>
    <x v="0"/>
    <x v="0"/>
    <s v=""/>
    <s v=""/>
    <m/>
    <m/>
    <s v="停機"/>
    <m/>
    <m/>
    <m/>
    <s v="停機"/>
    <m/>
    <m/>
    <m/>
    <s v="停機"/>
    <m/>
    <m/>
    <m/>
    <s v="停機"/>
    <m/>
    <s v=""/>
    <s v="停機"/>
    <s v=""/>
    <s v=""/>
    <s v=""/>
    <s v=""/>
    <s v="A"/>
  </r>
  <r>
    <x v="4"/>
    <x v="16"/>
    <x v="0"/>
    <m/>
    <x v="0"/>
    <x v="0"/>
    <x v="0"/>
    <s v=""/>
    <s v=""/>
    <m/>
    <m/>
    <s v="停機"/>
    <m/>
    <m/>
    <m/>
    <s v="停機"/>
    <m/>
    <m/>
    <m/>
    <s v="停機"/>
    <m/>
    <m/>
    <m/>
    <s v="停機"/>
    <m/>
    <s v=""/>
    <s v="停機"/>
    <s v=""/>
    <s v=""/>
    <s v=""/>
    <s v=""/>
    <s v="A"/>
  </r>
  <r>
    <x v="4"/>
    <x v="17"/>
    <x v="0"/>
    <m/>
    <x v="0"/>
    <x v="0"/>
    <x v="0"/>
    <s v=""/>
    <s v=""/>
    <m/>
    <m/>
    <s v="停機"/>
    <m/>
    <m/>
    <m/>
    <s v="停機"/>
    <m/>
    <m/>
    <m/>
    <s v="停機"/>
    <m/>
    <m/>
    <m/>
    <s v="停機"/>
    <m/>
    <s v=""/>
    <s v="停機"/>
    <s v=""/>
    <s v=""/>
    <s v=""/>
    <s v=""/>
    <s v="A"/>
  </r>
  <r>
    <x v="4"/>
    <x v="18"/>
    <x v="0"/>
    <m/>
    <x v="0"/>
    <x v="0"/>
    <x v="0"/>
    <s v=""/>
    <s v=""/>
    <m/>
    <m/>
    <s v="停機"/>
    <m/>
    <m/>
    <m/>
    <s v="停機"/>
    <m/>
    <m/>
    <m/>
    <s v="停機"/>
    <m/>
    <m/>
    <m/>
    <s v="停機"/>
    <m/>
    <s v=""/>
    <s v="停機"/>
    <s v=""/>
    <s v=""/>
    <s v=""/>
    <s v=""/>
    <s v="J"/>
  </r>
  <r>
    <x v="4"/>
    <x v="19"/>
    <x v="18"/>
    <s v="K"/>
    <x v="5"/>
    <x v="14"/>
    <x v="1"/>
    <s v="黑白直條"/>
    <n v="5.5"/>
    <n v="22"/>
    <n v="0"/>
    <n v="5730"/>
    <m/>
    <m/>
    <m/>
    <m/>
    <m/>
    <n v="98"/>
    <n v="0"/>
    <n v="6570"/>
    <m/>
    <n v="58"/>
    <n v="6"/>
    <n v="6610"/>
    <m/>
    <n v="5.8536585365853666"/>
    <n v="59.333333333333336"/>
    <n v="0.99507211538461537"/>
    <n v="63.033333333333331"/>
    <n v="7.416666666666667"/>
    <n v="7.166666666666667"/>
    <s v="J"/>
  </r>
  <r>
    <x v="4"/>
    <x v="20"/>
    <x v="0"/>
    <m/>
    <x v="0"/>
    <x v="0"/>
    <x v="0"/>
    <s v=""/>
    <s v=""/>
    <m/>
    <m/>
    <s v="停機"/>
    <m/>
    <m/>
    <m/>
    <s v="停機"/>
    <m/>
    <m/>
    <m/>
    <s v="停機"/>
    <m/>
    <m/>
    <m/>
    <s v="停機"/>
    <m/>
    <s v=""/>
    <s v="停機"/>
    <s v=""/>
    <s v=""/>
    <s v=""/>
    <s v=""/>
    <s v="J"/>
  </r>
  <r>
    <x v="4"/>
    <x v="21"/>
    <x v="16"/>
    <s v="K"/>
    <x v="5"/>
    <x v="10"/>
    <x v="5"/>
    <s v="白底綠星"/>
    <n v="5.5"/>
    <n v="12"/>
    <n v="0"/>
    <n v="7690"/>
    <n v="8520"/>
    <m/>
    <m/>
    <m/>
    <m/>
    <n v="0"/>
    <n v="0"/>
    <n v="6670"/>
    <n v="7130"/>
    <n v="42"/>
    <n v="2"/>
    <n v="5830"/>
    <n v="8980"/>
    <n v="5.8299595141700413"/>
    <n v="18"/>
    <n v="0.99835069444444446"/>
    <n v="74.7"/>
    <n v="2.25"/>
    <n v="2.1666666666666665"/>
    <s v="T"/>
  </r>
  <r>
    <x v="4"/>
    <x v="22"/>
    <x v="17"/>
    <s v="K"/>
    <x v="5"/>
    <x v="14"/>
    <x v="5"/>
    <s v="黃底綠星"/>
    <n v="5.5"/>
    <n v="67"/>
    <n v="0"/>
    <n v="8890"/>
    <n v="8830"/>
    <m/>
    <m/>
    <m/>
    <m/>
    <n v="0"/>
    <n v="0"/>
    <n v="7310"/>
    <n v="6670"/>
    <n v="33"/>
    <n v="0"/>
    <n v="9810"/>
    <n v="5930"/>
    <n v="5.8299595141700413"/>
    <n v="33.333333333333336"/>
    <n v="1"/>
    <n v="79.066666666666663"/>
    <n v="4.166666666666667"/>
    <n v="4.166666666666667"/>
    <s v="T"/>
  </r>
  <r>
    <x v="4"/>
    <x v="23"/>
    <x v="6"/>
    <m/>
    <x v="5"/>
    <x v="6"/>
    <x v="3"/>
    <s v="黃底紅點"/>
    <n v="5"/>
    <n v="11"/>
    <n v="0"/>
    <n v="7590"/>
    <m/>
    <m/>
    <m/>
    <m/>
    <m/>
    <n v="19"/>
    <n v="0"/>
    <n v="8340"/>
    <m/>
    <n v="19"/>
    <n v="3"/>
    <n v="8330"/>
    <m/>
    <n v="6.2882096069868991"/>
    <n v="32.666666666666664"/>
    <n v="0.99770633012820509"/>
    <n v="80.866666666666674"/>
    <n v="4.083333333333333"/>
    <n v="3.8333333333333335"/>
    <s v="T"/>
  </r>
  <r>
    <x v="4"/>
    <x v="23"/>
    <x v="7"/>
    <m/>
    <x v="5"/>
    <x v="6"/>
    <x v="3"/>
    <s v="紅底藍點"/>
    <n v="5"/>
    <n v="31"/>
    <n v="0"/>
    <m/>
    <n v="7410"/>
    <m/>
    <m/>
    <m/>
    <m/>
    <n v="21"/>
    <n v="0"/>
    <m/>
    <n v="7310"/>
    <n v="29"/>
    <n v="2"/>
    <n v="8610"/>
    <m/>
    <n v="6.1802575107296125"/>
    <n v="54"/>
    <n v="0.99844417735042734"/>
    <n v="77.766666666666666"/>
    <n v="6.75"/>
    <n v="6.583333333333333"/>
    <s v="T"/>
  </r>
  <r>
    <x v="4"/>
    <x v="24"/>
    <x v="19"/>
    <m/>
    <x v="0"/>
    <x v="0"/>
    <x v="0"/>
    <s v=""/>
    <s v=""/>
    <n v="12"/>
    <n v="4"/>
    <n v="5560"/>
    <m/>
    <m/>
    <m/>
    <m/>
    <m/>
    <n v="7"/>
    <n v="0"/>
    <n v="6200"/>
    <m/>
    <n v="8"/>
    <n v="4"/>
    <n v="6390"/>
    <m/>
    <s v=""/>
    <n v="18"/>
    <s v=""/>
    <n v="60.5"/>
    <n v="2.25"/>
    <n v="1.5833333333333333"/>
    <s v="T"/>
  </r>
  <r>
    <x v="4"/>
    <x v="24"/>
    <x v="9"/>
    <s v="K"/>
    <x v="7"/>
    <x v="8"/>
    <x v="4"/>
    <s v="灰色"/>
    <n v="5.5"/>
    <n v="9"/>
    <n v="5"/>
    <m/>
    <n v="9260"/>
    <m/>
    <m/>
    <m/>
    <m/>
    <n v="11"/>
    <n v="0"/>
    <m/>
    <n v="8560"/>
    <n v="17"/>
    <n v="1"/>
    <n v="6940"/>
    <m/>
    <n v="6.5454545454545459"/>
    <n v="24.666666666666668"/>
    <n v="0.99559294871794868"/>
    <n v="82.533333333333346"/>
    <n v="3.0833333333333335"/>
    <n v="2.5833333333333335"/>
    <s v="T"/>
  </r>
  <r>
    <x v="4"/>
    <x v="25"/>
    <x v="20"/>
    <s v="K"/>
    <x v="5"/>
    <x v="10"/>
    <x v="5"/>
    <s v="白底黑點"/>
    <n v="5.5"/>
    <m/>
    <m/>
    <s v="改紡"/>
    <m/>
    <m/>
    <m/>
    <s v="改紡"/>
    <m/>
    <m/>
    <m/>
    <s v="開車"/>
    <m/>
    <n v="31"/>
    <n v="0"/>
    <n v="6940"/>
    <n v="9720"/>
    <n v="5.8299595141700413"/>
    <s v="改紡"/>
    <s v=""/>
    <s v=""/>
    <s v=""/>
    <s v=""/>
    <s v="T"/>
  </r>
  <r>
    <x v="4"/>
    <x v="26"/>
    <x v="11"/>
    <s v="K"/>
    <x v="5"/>
    <x v="10"/>
    <x v="5"/>
    <s v="黃綠條紋"/>
    <n v="5.5"/>
    <n v="8"/>
    <n v="0"/>
    <n v="7040"/>
    <n v="8800"/>
    <m/>
    <m/>
    <m/>
    <m/>
    <n v="16"/>
    <n v="0"/>
    <n v="6150"/>
    <n v="9170"/>
    <n v="43"/>
    <n v="0"/>
    <n v="8330"/>
    <n v="7220"/>
    <n v="5.8299595141700413"/>
    <n v="22.333333333333332"/>
    <n v="1"/>
    <n v="77.849999999999994"/>
    <n v="2.7916666666666665"/>
    <n v="2.7916666666666665"/>
    <s v="T"/>
  </r>
  <r>
    <x v="4"/>
    <x v="27"/>
    <x v="12"/>
    <m/>
    <x v="8"/>
    <x v="11"/>
    <x v="1"/>
    <s v="白底紅十字"/>
    <n v="5"/>
    <m/>
    <m/>
    <s v="了機"/>
    <m/>
    <m/>
    <m/>
    <s v="了機"/>
    <m/>
    <m/>
    <m/>
    <s v="了機"/>
    <m/>
    <m/>
    <m/>
    <s v="了機"/>
    <m/>
    <n v="2.7852998065764023"/>
    <s v="了機"/>
    <s v=""/>
    <s v=""/>
    <s v=""/>
    <s v=""/>
    <s v="S"/>
  </r>
  <r>
    <x v="4"/>
    <x v="28"/>
    <x v="13"/>
    <m/>
    <x v="0"/>
    <x v="0"/>
    <x v="0"/>
    <s v=""/>
    <s v=""/>
    <m/>
    <m/>
    <s v="絲開發"/>
    <m/>
    <m/>
    <m/>
    <s v="絲開發"/>
    <m/>
    <m/>
    <m/>
    <s v="絲開發"/>
    <m/>
    <m/>
    <m/>
    <s v="絲開發"/>
    <m/>
    <s v=""/>
    <s v="絲開發"/>
    <s v=""/>
    <s v=""/>
    <s v=""/>
    <s v=""/>
    <s v="S"/>
  </r>
  <r>
    <x v="5"/>
    <x v="0"/>
    <x v="0"/>
    <m/>
    <x v="0"/>
    <x v="0"/>
    <x v="0"/>
    <s v=""/>
    <s v=""/>
    <m/>
    <m/>
    <s v="停機"/>
    <m/>
    <m/>
    <m/>
    <s v="停機"/>
    <m/>
    <m/>
    <m/>
    <s v="停機"/>
    <m/>
    <m/>
    <m/>
    <s v="停機"/>
    <m/>
    <s v=""/>
    <s v="停機"/>
    <s v=""/>
    <s v=""/>
    <s v=""/>
    <s v=""/>
    <s v="A"/>
  </r>
  <r>
    <x v="5"/>
    <x v="1"/>
    <x v="0"/>
    <m/>
    <x v="0"/>
    <x v="0"/>
    <x v="0"/>
    <s v=""/>
    <s v=""/>
    <m/>
    <m/>
    <s v="停機"/>
    <m/>
    <m/>
    <m/>
    <s v="停機"/>
    <m/>
    <m/>
    <m/>
    <s v="停機"/>
    <m/>
    <m/>
    <m/>
    <s v="停機"/>
    <m/>
    <s v=""/>
    <s v="停機"/>
    <s v=""/>
    <s v=""/>
    <s v=""/>
    <s v=""/>
    <s v="A"/>
  </r>
  <r>
    <x v="5"/>
    <x v="2"/>
    <x v="0"/>
    <m/>
    <x v="0"/>
    <x v="0"/>
    <x v="0"/>
    <s v=""/>
    <s v=""/>
    <m/>
    <m/>
    <s v="停機"/>
    <m/>
    <m/>
    <m/>
    <s v="停機"/>
    <m/>
    <m/>
    <m/>
    <s v="停機"/>
    <m/>
    <m/>
    <m/>
    <s v="停機"/>
    <m/>
    <s v=""/>
    <s v="停機"/>
    <s v=""/>
    <s v=""/>
    <s v=""/>
    <s v=""/>
    <s v="A"/>
  </r>
  <r>
    <x v="5"/>
    <x v="3"/>
    <x v="0"/>
    <m/>
    <x v="0"/>
    <x v="0"/>
    <x v="0"/>
    <s v=""/>
    <s v=""/>
    <m/>
    <m/>
    <s v="停機"/>
    <m/>
    <m/>
    <m/>
    <s v="停機"/>
    <m/>
    <m/>
    <m/>
    <s v="停機"/>
    <m/>
    <m/>
    <m/>
    <s v="停機"/>
    <m/>
    <s v=""/>
    <s v="停機"/>
    <s v=""/>
    <s v=""/>
    <s v=""/>
    <s v=""/>
    <s v="A"/>
  </r>
  <r>
    <x v="5"/>
    <x v="4"/>
    <x v="1"/>
    <m/>
    <x v="1"/>
    <x v="1"/>
    <x v="1"/>
    <s v="白藍條"/>
    <n v="4"/>
    <n v="29"/>
    <n v="0"/>
    <n v="9127"/>
    <n v="8659"/>
    <m/>
    <m/>
    <m/>
    <m/>
    <n v="25"/>
    <n v="1"/>
    <n v="9053"/>
    <n v="8683"/>
    <n v="17"/>
    <n v="0"/>
    <n v="9391"/>
    <n v="8016"/>
    <n v="1.7625458996328029"/>
    <n v="23.666666666666668"/>
    <n v="0.9972723023504273"/>
    <n v="88.215000000000003"/>
    <n v="2.9583333333333335"/>
    <n v="2.9166666666666665"/>
    <s v="A"/>
  </r>
  <r>
    <x v="5"/>
    <x v="5"/>
    <x v="2"/>
    <m/>
    <x v="2"/>
    <x v="2"/>
    <x v="1"/>
    <s v="白底藍三角"/>
    <n v="5"/>
    <n v="36"/>
    <n v="0"/>
    <n v="9269"/>
    <n v="9642"/>
    <m/>
    <m/>
    <m/>
    <m/>
    <n v="20"/>
    <n v="4"/>
    <n v="9183"/>
    <n v="9599"/>
    <n v="18"/>
    <n v="0"/>
    <n v="9468"/>
    <n v="9479"/>
    <n v="2.8015564202334629"/>
    <n v="12.333333333333334"/>
    <n v="0.99313568376068373"/>
    <n v="94.4"/>
    <n v="1.5416666666666667"/>
    <n v="1.4583333333333333"/>
    <s v="A"/>
  </r>
  <r>
    <x v="5"/>
    <x v="6"/>
    <x v="3"/>
    <s v="G"/>
    <x v="3"/>
    <x v="3"/>
    <x v="2"/>
    <s v="洋綠色"/>
    <n v="2"/>
    <n v="12"/>
    <n v="1"/>
    <n v="9215"/>
    <n v="9224"/>
    <m/>
    <m/>
    <m/>
    <m/>
    <n v="14"/>
    <n v="0"/>
    <n v="9269"/>
    <n v="9222"/>
    <n v="25"/>
    <n v="0"/>
    <n v="9238"/>
    <n v="9458"/>
    <n v="2.4615384615384617"/>
    <n v="17"/>
    <n v="0.998046875"/>
    <n v="92.71"/>
    <n v="2.125"/>
    <n v="2.0833333333333335"/>
    <s v="A"/>
  </r>
  <r>
    <x v="5"/>
    <x v="7"/>
    <x v="0"/>
    <m/>
    <x v="0"/>
    <x v="0"/>
    <x v="0"/>
    <s v=""/>
    <s v=""/>
    <m/>
    <m/>
    <s v="停機"/>
    <m/>
    <m/>
    <m/>
    <s v="停機"/>
    <m/>
    <m/>
    <m/>
    <s v="停機"/>
    <m/>
    <m/>
    <m/>
    <s v="停機"/>
    <m/>
    <s v=""/>
    <s v="停機"/>
    <s v=""/>
    <s v=""/>
    <s v=""/>
    <s v=""/>
    <s v="A"/>
  </r>
  <r>
    <x v="5"/>
    <x v="8"/>
    <x v="4"/>
    <m/>
    <x v="4"/>
    <x v="4"/>
    <x v="1"/>
    <s v="綠藍雙色"/>
    <n v="5"/>
    <n v="15"/>
    <n v="0"/>
    <n v="8843"/>
    <n v="8757"/>
    <m/>
    <m/>
    <m/>
    <m/>
    <n v="22"/>
    <n v="3"/>
    <n v="8405"/>
    <n v="8728"/>
    <n v="11"/>
    <n v="2"/>
    <n v="8500"/>
    <n v="8827"/>
    <n v="2.8685258964143427"/>
    <n v="16"/>
    <n v="0.99161992521367526"/>
    <n v="86.766666666666666"/>
    <n v="2"/>
    <n v="1.7916666666666667"/>
    <s v="A"/>
  </r>
  <r>
    <x v="5"/>
    <x v="9"/>
    <x v="14"/>
    <m/>
    <x v="9"/>
    <x v="12"/>
    <x v="6"/>
    <s v="白黑條紋"/>
    <n v="4"/>
    <n v="13"/>
    <n v="0"/>
    <n v="9438"/>
    <n v="9093"/>
    <m/>
    <m/>
    <m/>
    <m/>
    <n v="12"/>
    <n v="0"/>
    <n v="9252"/>
    <n v="9583"/>
    <n v="8"/>
    <n v="0"/>
    <n v="9276"/>
    <n v="9602"/>
    <n v="1.1009174311926606"/>
    <n v="11"/>
    <n v="1"/>
    <n v="93.74"/>
    <n v="1.375"/>
    <n v="1.375"/>
    <s v="A"/>
  </r>
  <r>
    <x v="5"/>
    <x v="10"/>
    <x v="0"/>
    <m/>
    <x v="0"/>
    <x v="0"/>
    <x v="0"/>
    <s v=""/>
    <s v=""/>
    <m/>
    <m/>
    <s v="停機"/>
    <m/>
    <m/>
    <m/>
    <s v="停機"/>
    <m/>
    <m/>
    <m/>
    <s v="停機"/>
    <m/>
    <m/>
    <m/>
    <s v="停機"/>
    <m/>
    <s v=""/>
    <s v="停機"/>
    <s v=""/>
    <s v=""/>
    <s v=""/>
    <s v=""/>
    <s v="A"/>
  </r>
  <r>
    <x v="5"/>
    <x v="11"/>
    <x v="0"/>
    <m/>
    <x v="0"/>
    <x v="0"/>
    <x v="0"/>
    <s v=""/>
    <s v=""/>
    <m/>
    <m/>
    <s v="停機"/>
    <m/>
    <m/>
    <m/>
    <s v="停機"/>
    <m/>
    <m/>
    <m/>
    <s v="停機"/>
    <m/>
    <m/>
    <m/>
    <s v="停機"/>
    <m/>
    <s v=""/>
    <s v="停機"/>
    <s v=""/>
    <s v=""/>
    <s v=""/>
    <s v=""/>
    <s v="A"/>
  </r>
  <r>
    <x v="5"/>
    <x v="12"/>
    <x v="15"/>
    <m/>
    <x v="10"/>
    <x v="13"/>
    <x v="7"/>
    <s v="藍底白十字"/>
    <n v="5"/>
    <n v="86"/>
    <n v="0"/>
    <n v="7228"/>
    <n v="7797"/>
    <m/>
    <m/>
    <m/>
    <m/>
    <n v="35"/>
    <n v="0"/>
    <n v="9009"/>
    <n v="8571"/>
    <n v="35"/>
    <n v="5"/>
    <n v="8923"/>
    <n v="8729"/>
    <n v="3.0573248407643314"/>
    <n v="52"/>
    <n v="0.99213741987179482"/>
    <n v="83.761666666666656"/>
    <n v="6.5"/>
    <n v="6.291666666666667"/>
    <s v="A"/>
  </r>
  <r>
    <x v="5"/>
    <x v="13"/>
    <x v="0"/>
    <m/>
    <x v="0"/>
    <x v="0"/>
    <x v="0"/>
    <s v=""/>
    <s v=""/>
    <m/>
    <m/>
    <s v="停機"/>
    <m/>
    <m/>
    <m/>
    <s v="停機"/>
    <m/>
    <m/>
    <m/>
    <s v="停機"/>
    <m/>
    <m/>
    <m/>
    <s v="停機"/>
    <m/>
    <s v=""/>
    <s v="停機"/>
    <s v=""/>
    <s v=""/>
    <s v=""/>
    <s v=""/>
    <s v="A"/>
  </r>
  <r>
    <x v="5"/>
    <x v="14"/>
    <x v="0"/>
    <m/>
    <x v="0"/>
    <x v="0"/>
    <x v="0"/>
    <s v=""/>
    <s v=""/>
    <m/>
    <m/>
    <s v="停機"/>
    <m/>
    <m/>
    <m/>
    <s v="停機"/>
    <m/>
    <m/>
    <m/>
    <s v="停機"/>
    <m/>
    <m/>
    <m/>
    <s v="停機"/>
    <m/>
    <s v=""/>
    <s v="停機"/>
    <s v=""/>
    <s v=""/>
    <s v=""/>
    <s v=""/>
    <s v="A"/>
  </r>
  <r>
    <x v="5"/>
    <x v="15"/>
    <x v="0"/>
    <m/>
    <x v="0"/>
    <x v="0"/>
    <x v="0"/>
    <s v=""/>
    <s v=""/>
    <m/>
    <m/>
    <s v="停機"/>
    <m/>
    <m/>
    <m/>
    <s v="停機"/>
    <m/>
    <m/>
    <m/>
    <s v="停機"/>
    <m/>
    <m/>
    <m/>
    <s v="停機"/>
    <m/>
    <s v=""/>
    <s v="停機"/>
    <s v=""/>
    <s v=""/>
    <s v=""/>
    <s v=""/>
    <s v="A"/>
  </r>
  <r>
    <x v="5"/>
    <x v="16"/>
    <x v="0"/>
    <m/>
    <x v="0"/>
    <x v="0"/>
    <x v="0"/>
    <s v=""/>
    <s v=""/>
    <m/>
    <m/>
    <s v="停機"/>
    <m/>
    <m/>
    <m/>
    <s v="停機"/>
    <m/>
    <m/>
    <m/>
    <s v="停機"/>
    <m/>
    <m/>
    <m/>
    <s v="停機"/>
    <m/>
    <s v=""/>
    <s v="停機"/>
    <s v=""/>
    <s v=""/>
    <s v=""/>
    <s v=""/>
    <s v="A"/>
  </r>
  <r>
    <x v="5"/>
    <x v="17"/>
    <x v="0"/>
    <m/>
    <x v="0"/>
    <x v="0"/>
    <x v="0"/>
    <s v=""/>
    <s v=""/>
    <m/>
    <m/>
    <s v="停機"/>
    <m/>
    <m/>
    <m/>
    <s v="停機"/>
    <m/>
    <m/>
    <m/>
    <s v="停機"/>
    <m/>
    <m/>
    <m/>
    <s v="停機"/>
    <m/>
    <s v=""/>
    <s v="停機"/>
    <s v=""/>
    <s v=""/>
    <s v=""/>
    <s v=""/>
    <s v="A"/>
  </r>
  <r>
    <x v="5"/>
    <x v="18"/>
    <x v="0"/>
    <m/>
    <x v="0"/>
    <x v="0"/>
    <x v="0"/>
    <s v=""/>
    <s v=""/>
    <m/>
    <m/>
    <s v="停機"/>
    <m/>
    <m/>
    <m/>
    <s v="停機"/>
    <m/>
    <m/>
    <m/>
    <s v="停機"/>
    <m/>
    <m/>
    <m/>
    <s v="停機"/>
    <m/>
    <s v=""/>
    <s v="停機"/>
    <s v=""/>
    <s v=""/>
    <s v=""/>
    <s v=""/>
    <s v="J"/>
  </r>
  <r>
    <x v="5"/>
    <x v="19"/>
    <x v="18"/>
    <s v="K"/>
    <x v="5"/>
    <x v="14"/>
    <x v="1"/>
    <s v="黑白直條"/>
    <n v="5.5"/>
    <n v="49"/>
    <n v="4"/>
    <n v="6730"/>
    <m/>
    <m/>
    <m/>
    <m/>
    <m/>
    <n v="71"/>
    <n v="0"/>
    <n v="7330"/>
    <m/>
    <n v="49"/>
    <n v="12"/>
    <n v="7000"/>
    <m/>
    <n v="5.8536585365853666"/>
    <n v="56.333333333333336"/>
    <n v="0.98685897435897441"/>
    <n v="70.2"/>
    <n v="7.041666666666667"/>
    <n v="6.375"/>
    <s v="J"/>
  </r>
  <r>
    <x v="5"/>
    <x v="20"/>
    <x v="0"/>
    <m/>
    <x v="0"/>
    <x v="0"/>
    <x v="0"/>
    <s v=""/>
    <s v=""/>
    <m/>
    <m/>
    <s v="停機"/>
    <m/>
    <m/>
    <m/>
    <s v="停機"/>
    <m/>
    <m/>
    <m/>
    <s v="停機"/>
    <m/>
    <m/>
    <m/>
    <s v="停機"/>
    <m/>
    <s v=""/>
    <s v="停機"/>
    <s v=""/>
    <s v=""/>
    <s v=""/>
    <s v=""/>
    <s v="J"/>
  </r>
  <r>
    <x v="5"/>
    <x v="21"/>
    <x v="16"/>
    <s v="K"/>
    <x v="5"/>
    <x v="10"/>
    <x v="5"/>
    <s v="白底綠星"/>
    <n v="5.5"/>
    <n v="33"/>
    <n v="1"/>
    <n v="7870"/>
    <n v="8330"/>
    <m/>
    <m/>
    <m/>
    <m/>
    <n v="56"/>
    <n v="2"/>
    <n v="7410"/>
    <n v="9070"/>
    <n v="41"/>
    <n v="1"/>
    <n v="7780"/>
    <n v="8060"/>
    <n v="5.8299595141700413"/>
    <n v="43.333333333333336"/>
    <n v="0.99670138888888893"/>
    <n v="80.866666666666674"/>
    <n v="5.416666666666667"/>
    <n v="5.25"/>
    <s v="T"/>
  </r>
  <r>
    <x v="5"/>
    <x v="22"/>
    <x v="17"/>
    <s v="K"/>
    <x v="5"/>
    <x v="14"/>
    <x v="5"/>
    <s v="黃底綠星"/>
    <n v="5.5"/>
    <n v="48"/>
    <n v="9"/>
    <n v="8620"/>
    <n v="8700"/>
    <m/>
    <m/>
    <m/>
    <m/>
    <n v="37"/>
    <n v="1"/>
    <n v="9440"/>
    <n v="6850"/>
    <n v="61"/>
    <n v="29"/>
    <n v="8330"/>
    <n v="9440"/>
    <n v="5.8299595141700413"/>
    <n v="48.666666666666664"/>
    <n v="0.96783854166666672"/>
    <n v="85.63333333333334"/>
    <n v="6.083333333333333"/>
    <n v="4.458333333333333"/>
    <s v="T"/>
  </r>
  <r>
    <x v="5"/>
    <x v="23"/>
    <x v="6"/>
    <m/>
    <x v="5"/>
    <x v="6"/>
    <x v="3"/>
    <s v="黃底紅點"/>
    <n v="5"/>
    <n v="23"/>
    <n v="0"/>
    <n v="7590"/>
    <m/>
    <m/>
    <m/>
    <m/>
    <m/>
    <n v="32"/>
    <n v="0"/>
    <n v="8060"/>
    <m/>
    <n v="11"/>
    <n v="0"/>
    <n v="6570"/>
    <m/>
    <n v="6.2882096069868991"/>
    <n v="44"/>
    <n v="1"/>
    <n v="74.066666666666663"/>
    <n v="5.5"/>
    <n v="5.5"/>
    <s v="T"/>
  </r>
  <r>
    <x v="5"/>
    <x v="23"/>
    <x v="7"/>
    <m/>
    <x v="5"/>
    <x v="6"/>
    <x v="3"/>
    <s v="紅底藍點"/>
    <n v="5"/>
    <n v="21"/>
    <n v="0"/>
    <m/>
    <n v="8330"/>
    <m/>
    <m/>
    <m/>
    <m/>
    <n v="27"/>
    <n v="0"/>
    <m/>
    <n v="9170"/>
    <n v="25"/>
    <n v="0"/>
    <n v="9350"/>
    <m/>
    <n v="6.1802575107296125"/>
    <n v="48.666666666666664"/>
    <n v="1"/>
    <n v="89.5"/>
    <n v="6.083333333333333"/>
    <n v="6.083333333333333"/>
    <s v="T"/>
  </r>
  <r>
    <x v="5"/>
    <x v="24"/>
    <x v="19"/>
    <m/>
    <x v="0"/>
    <x v="0"/>
    <x v="0"/>
    <s v=""/>
    <s v=""/>
    <n v="7"/>
    <n v="1"/>
    <n v="6390"/>
    <m/>
    <m/>
    <m/>
    <m/>
    <m/>
    <n v="8"/>
    <n v="0"/>
    <n v="6300"/>
    <m/>
    <n v="5"/>
    <n v="0"/>
    <n v="6300"/>
    <m/>
    <s v=""/>
    <n v="13.333333333333334"/>
    <s v=""/>
    <n v="63.3"/>
    <n v="1.6666666666666667"/>
    <n v="1.5833333333333333"/>
    <s v="T"/>
  </r>
  <r>
    <x v="5"/>
    <x v="24"/>
    <x v="9"/>
    <s v="K"/>
    <x v="7"/>
    <x v="8"/>
    <x v="4"/>
    <s v="灰色"/>
    <n v="5.5"/>
    <m/>
    <m/>
    <s v="了機"/>
    <s v="了機"/>
    <m/>
    <m/>
    <m/>
    <s v="了機"/>
    <m/>
    <m/>
    <m/>
    <s v="了機"/>
    <m/>
    <m/>
    <m/>
    <s v="了機"/>
    <n v="6.5454545454545459"/>
    <s v="了機"/>
    <s v=""/>
    <s v=""/>
    <s v=""/>
    <s v=""/>
    <s v="T"/>
  </r>
  <r>
    <x v="5"/>
    <x v="25"/>
    <x v="20"/>
    <s v="K"/>
    <x v="5"/>
    <x v="10"/>
    <x v="5"/>
    <s v="白底黑點"/>
    <n v="5.5"/>
    <n v="25"/>
    <n v="0"/>
    <n v="7870"/>
    <n v="10000"/>
    <m/>
    <m/>
    <m/>
    <m/>
    <n v="25"/>
    <n v="0"/>
    <n v="5830"/>
    <n v="9910"/>
    <n v="30"/>
    <n v="0"/>
    <n v="7220"/>
    <n v="7870"/>
    <n v="5.8299595141700413"/>
    <n v="26.666666666666668"/>
    <n v="1"/>
    <n v="81.166666666666671"/>
    <n v="3.3333333333333335"/>
    <n v="3.3333333333333335"/>
    <s v="T"/>
  </r>
  <r>
    <x v="5"/>
    <x v="26"/>
    <x v="11"/>
    <s v="K"/>
    <x v="5"/>
    <x v="10"/>
    <x v="5"/>
    <s v="黃綠條紋"/>
    <n v="5.5"/>
    <n v="53"/>
    <n v="0"/>
    <n v="8800"/>
    <n v="8700"/>
    <m/>
    <m/>
    <m/>
    <m/>
    <n v="34"/>
    <n v="0"/>
    <n v="8980"/>
    <n v="8800"/>
    <n v="37"/>
    <n v="0"/>
    <n v="7310"/>
    <n v="8310"/>
    <n v="5.8299595141700413"/>
    <n v="41.333333333333336"/>
    <n v="1"/>
    <n v="84.833333333333343"/>
    <n v="5.166666666666667"/>
    <n v="5.166666666666667"/>
    <s v="T"/>
  </r>
  <r>
    <x v="5"/>
    <x v="27"/>
    <x v="0"/>
    <m/>
    <x v="0"/>
    <x v="0"/>
    <x v="0"/>
    <s v=""/>
    <s v=""/>
    <m/>
    <m/>
    <s v="停機"/>
    <m/>
    <m/>
    <m/>
    <s v="停機"/>
    <m/>
    <m/>
    <m/>
    <s v="停機"/>
    <m/>
    <m/>
    <m/>
    <s v="停機"/>
    <m/>
    <s v=""/>
    <s v="停機"/>
    <s v=""/>
    <s v=""/>
    <s v=""/>
    <s v=""/>
    <s v="S"/>
  </r>
  <r>
    <x v="5"/>
    <x v="28"/>
    <x v="13"/>
    <m/>
    <x v="0"/>
    <x v="0"/>
    <x v="0"/>
    <s v=""/>
    <s v=""/>
    <m/>
    <m/>
    <s v="絲開發"/>
    <m/>
    <m/>
    <m/>
    <s v="絲開發"/>
    <m/>
    <m/>
    <m/>
    <s v="絲開發"/>
    <m/>
    <m/>
    <m/>
    <s v="絲開發"/>
    <m/>
    <s v=""/>
    <s v="絲開發"/>
    <s v=""/>
    <s v=""/>
    <s v=""/>
    <s v=""/>
    <s v="S"/>
  </r>
  <r>
    <x v="6"/>
    <x v="0"/>
    <x v="0"/>
    <m/>
    <x v="0"/>
    <x v="0"/>
    <x v="0"/>
    <s v=""/>
    <s v=""/>
    <m/>
    <m/>
    <s v="停機"/>
    <m/>
    <m/>
    <m/>
    <s v="停機"/>
    <m/>
    <m/>
    <m/>
    <s v="停機"/>
    <m/>
    <m/>
    <m/>
    <s v="停機"/>
    <m/>
    <s v=""/>
    <s v="停機"/>
    <s v=""/>
    <s v=""/>
    <s v=""/>
    <s v=""/>
    <s v="A"/>
  </r>
  <r>
    <x v="6"/>
    <x v="1"/>
    <x v="0"/>
    <m/>
    <x v="0"/>
    <x v="0"/>
    <x v="0"/>
    <s v=""/>
    <s v=""/>
    <m/>
    <m/>
    <s v="停機"/>
    <m/>
    <m/>
    <m/>
    <s v="停機"/>
    <m/>
    <m/>
    <m/>
    <s v="停機"/>
    <m/>
    <m/>
    <m/>
    <s v="停機"/>
    <m/>
    <s v=""/>
    <s v="停機"/>
    <s v=""/>
    <s v=""/>
    <s v=""/>
    <s v=""/>
    <s v="A"/>
  </r>
  <r>
    <x v="6"/>
    <x v="2"/>
    <x v="0"/>
    <m/>
    <x v="0"/>
    <x v="0"/>
    <x v="0"/>
    <s v=""/>
    <s v=""/>
    <m/>
    <m/>
    <s v="停機"/>
    <m/>
    <m/>
    <m/>
    <s v="停機"/>
    <m/>
    <m/>
    <m/>
    <s v="停機"/>
    <m/>
    <m/>
    <m/>
    <s v="停機"/>
    <m/>
    <s v=""/>
    <s v="停機"/>
    <s v=""/>
    <s v=""/>
    <s v=""/>
    <s v=""/>
    <s v="A"/>
  </r>
  <r>
    <x v="6"/>
    <x v="3"/>
    <x v="0"/>
    <m/>
    <x v="0"/>
    <x v="0"/>
    <x v="0"/>
    <s v=""/>
    <s v=""/>
    <m/>
    <m/>
    <s v="停機"/>
    <m/>
    <m/>
    <m/>
    <s v="停機"/>
    <m/>
    <m/>
    <m/>
    <s v="停機"/>
    <m/>
    <m/>
    <m/>
    <s v="停機"/>
    <m/>
    <s v=""/>
    <s v="停機"/>
    <s v=""/>
    <s v=""/>
    <s v=""/>
    <s v=""/>
    <s v="A"/>
  </r>
  <r>
    <x v="6"/>
    <x v="4"/>
    <x v="1"/>
    <m/>
    <x v="1"/>
    <x v="1"/>
    <x v="1"/>
    <s v="白藍條"/>
    <n v="4"/>
    <n v="58"/>
    <n v="0"/>
    <n v="9197"/>
    <s v="復開"/>
    <m/>
    <m/>
    <m/>
    <m/>
    <n v="23"/>
    <n v="0"/>
    <n v="9151"/>
    <n v="8736"/>
    <n v="26"/>
    <n v="1"/>
    <n v="9414"/>
    <n v="8892"/>
    <n v="1.7625458996328029"/>
    <n v="35.666666666666664"/>
    <n v="0.9972723023504273"/>
    <n v="90.78"/>
    <n v="4.458333333333333"/>
    <n v="4.416666666666667"/>
    <s v="A"/>
  </r>
  <r>
    <x v="6"/>
    <x v="5"/>
    <x v="2"/>
    <m/>
    <x v="2"/>
    <x v="2"/>
    <x v="1"/>
    <s v="白底藍三角"/>
    <n v="5"/>
    <n v="24"/>
    <n v="0"/>
    <n v="9214"/>
    <n v="9367"/>
    <m/>
    <m/>
    <m/>
    <m/>
    <n v="34"/>
    <n v="4"/>
    <n v="9216"/>
    <n v="9454"/>
    <n v="24"/>
    <n v="0"/>
    <n v="9153"/>
    <n v="9815"/>
    <n v="2.8015564202334629"/>
    <n v="13.666666666666666"/>
    <n v="0.99313568376068373"/>
    <n v="93.698333333333338"/>
    <n v="1.7083333333333333"/>
    <n v="1.625"/>
    <s v="A"/>
  </r>
  <r>
    <x v="6"/>
    <x v="6"/>
    <x v="3"/>
    <s v="G"/>
    <x v="3"/>
    <x v="3"/>
    <x v="2"/>
    <s v="洋綠色"/>
    <n v="2"/>
    <n v="10"/>
    <n v="0"/>
    <n v="9144"/>
    <n v="9396"/>
    <m/>
    <m/>
    <m/>
    <m/>
    <n v="11"/>
    <n v="0"/>
    <n v="9352"/>
    <n v="9558"/>
    <n v="14"/>
    <n v="0"/>
    <n v="9385"/>
    <n v="9568"/>
    <n v="2.4615384615384617"/>
    <n v="11.666666666666666"/>
    <n v="1"/>
    <n v="94.004999999999995"/>
    <n v="1.4583333333333333"/>
    <n v="1.4583333333333333"/>
    <s v="A"/>
  </r>
  <r>
    <x v="6"/>
    <x v="7"/>
    <x v="0"/>
    <m/>
    <x v="0"/>
    <x v="0"/>
    <x v="0"/>
    <s v=""/>
    <s v=""/>
    <m/>
    <m/>
    <s v="停機"/>
    <m/>
    <m/>
    <m/>
    <s v="停機"/>
    <m/>
    <m/>
    <m/>
    <s v="停機"/>
    <m/>
    <m/>
    <m/>
    <s v="停機"/>
    <m/>
    <s v=""/>
    <s v="停機"/>
    <s v=""/>
    <s v=""/>
    <s v=""/>
    <s v=""/>
    <s v="A"/>
  </r>
  <r>
    <x v="6"/>
    <x v="8"/>
    <x v="4"/>
    <m/>
    <x v="4"/>
    <x v="4"/>
    <x v="1"/>
    <s v="綠藍雙色"/>
    <n v="5"/>
    <n v="16"/>
    <n v="0"/>
    <n v="8394"/>
    <n v="8695"/>
    <m/>
    <m/>
    <m/>
    <m/>
    <n v="17"/>
    <n v="3"/>
    <n v="8579"/>
    <n v="8794"/>
    <n v="8"/>
    <n v="0"/>
    <n v="8692"/>
    <n v="8734"/>
    <n v="2.8685258964143427"/>
    <n v="13.666666666666666"/>
    <n v="0.99497195512820513"/>
    <n v="86.48"/>
    <n v="1.7083333333333333"/>
    <n v="1.5833333333333333"/>
    <s v="A"/>
  </r>
  <r>
    <x v="6"/>
    <x v="9"/>
    <x v="14"/>
    <m/>
    <x v="9"/>
    <x v="12"/>
    <x v="6"/>
    <s v="白黑條紋"/>
    <n v="4"/>
    <n v="14"/>
    <n v="0"/>
    <n v="9177"/>
    <n v="9458"/>
    <m/>
    <m/>
    <m/>
    <m/>
    <n v="13"/>
    <n v="1"/>
    <n v="9489"/>
    <n v="9569"/>
    <n v="7"/>
    <n v="0"/>
    <n v="9515"/>
    <n v="9567"/>
    <n v="1.1009174311926606"/>
    <n v="11.333333333333334"/>
    <n v="0.99563301282051286"/>
    <n v="94.625"/>
    <n v="1.4166666666666667"/>
    <n v="1.375"/>
    <s v="A"/>
  </r>
  <r>
    <x v="6"/>
    <x v="10"/>
    <x v="0"/>
    <m/>
    <x v="0"/>
    <x v="0"/>
    <x v="0"/>
    <s v=""/>
    <s v=""/>
    <m/>
    <m/>
    <s v="停機"/>
    <m/>
    <m/>
    <m/>
    <s v="停機"/>
    <m/>
    <m/>
    <m/>
    <s v="停機"/>
    <m/>
    <m/>
    <m/>
    <s v="停機"/>
    <m/>
    <s v=""/>
    <s v="停機"/>
    <s v=""/>
    <s v=""/>
    <s v=""/>
    <s v=""/>
    <s v="A"/>
  </r>
  <r>
    <x v="6"/>
    <x v="11"/>
    <x v="0"/>
    <m/>
    <x v="0"/>
    <x v="0"/>
    <x v="0"/>
    <s v=""/>
    <s v=""/>
    <m/>
    <m/>
    <s v="停機"/>
    <m/>
    <m/>
    <m/>
    <s v="停機"/>
    <m/>
    <m/>
    <m/>
    <s v="停機"/>
    <m/>
    <m/>
    <m/>
    <s v="停機"/>
    <m/>
    <s v=""/>
    <s v="停機"/>
    <s v=""/>
    <s v=""/>
    <s v=""/>
    <s v=""/>
    <s v="A"/>
  </r>
  <r>
    <x v="6"/>
    <x v="12"/>
    <x v="15"/>
    <m/>
    <x v="10"/>
    <x v="13"/>
    <x v="7"/>
    <s v="藍底白十字"/>
    <n v="5"/>
    <n v="15"/>
    <n v="0"/>
    <n v="8974"/>
    <n v="8272"/>
    <m/>
    <m/>
    <m/>
    <m/>
    <n v="50"/>
    <n v="5"/>
    <n v="9156"/>
    <n v="8867"/>
    <n v="57"/>
    <n v="5"/>
    <n v="9003"/>
    <n v="8405"/>
    <n v="3.0573248407643314"/>
    <n v="40.666666666666664"/>
    <n v="0.98427483974358976"/>
    <n v="87.795000000000002"/>
    <n v="5.083333333333333"/>
    <n v="4.666666666666667"/>
    <s v="A"/>
  </r>
  <r>
    <x v="6"/>
    <x v="13"/>
    <x v="0"/>
    <m/>
    <x v="0"/>
    <x v="0"/>
    <x v="0"/>
    <s v=""/>
    <s v=""/>
    <m/>
    <m/>
    <s v="停機"/>
    <m/>
    <m/>
    <m/>
    <s v="停機"/>
    <m/>
    <m/>
    <m/>
    <s v="停機"/>
    <m/>
    <m/>
    <m/>
    <s v="停機"/>
    <m/>
    <s v=""/>
    <s v="停機"/>
    <s v=""/>
    <s v=""/>
    <s v=""/>
    <s v=""/>
    <s v="A"/>
  </r>
  <r>
    <x v="6"/>
    <x v="14"/>
    <x v="0"/>
    <m/>
    <x v="0"/>
    <x v="0"/>
    <x v="0"/>
    <s v=""/>
    <s v=""/>
    <m/>
    <m/>
    <s v="停機"/>
    <m/>
    <m/>
    <m/>
    <s v="停機"/>
    <m/>
    <m/>
    <m/>
    <s v="停機"/>
    <m/>
    <m/>
    <m/>
    <s v="停機"/>
    <m/>
    <s v=""/>
    <s v="停機"/>
    <s v=""/>
    <s v=""/>
    <s v=""/>
    <s v=""/>
    <s v="A"/>
  </r>
  <r>
    <x v="6"/>
    <x v="15"/>
    <x v="0"/>
    <m/>
    <x v="0"/>
    <x v="0"/>
    <x v="0"/>
    <s v=""/>
    <s v=""/>
    <m/>
    <m/>
    <s v="停機"/>
    <m/>
    <m/>
    <m/>
    <s v="停機"/>
    <m/>
    <m/>
    <m/>
    <s v="停機"/>
    <m/>
    <m/>
    <m/>
    <s v="停機"/>
    <m/>
    <s v=""/>
    <s v="停機"/>
    <s v=""/>
    <s v=""/>
    <s v=""/>
    <s v=""/>
    <s v="A"/>
  </r>
  <r>
    <x v="6"/>
    <x v="16"/>
    <x v="0"/>
    <m/>
    <x v="0"/>
    <x v="0"/>
    <x v="0"/>
    <s v=""/>
    <s v=""/>
    <m/>
    <m/>
    <s v="停機"/>
    <m/>
    <m/>
    <m/>
    <s v="停機"/>
    <m/>
    <m/>
    <m/>
    <s v="停機"/>
    <m/>
    <m/>
    <m/>
    <s v="停機"/>
    <m/>
    <s v=""/>
    <s v="停機"/>
    <s v=""/>
    <s v=""/>
    <s v=""/>
    <s v=""/>
    <s v="A"/>
  </r>
  <r>
    <x v="6"/>
    <x v="17"/>
    <x v="0"/>
    <m/>
    <x v="0"/>
    <x v="0"/>
    <x v="0"/>
    <s v=""/>
    <s v=""/>
    <m/>
    <m/>
    <s v="停機"/>
    <m/>
    <m/>
    <m/>
    <s v="停機"/>
    <m/>
    <m/>
    <m/>
    <s v="停機"/>
    <m/>
    <m/>
    <m/>
    <s v="停機"/>
    <m/>
    <s v=""/>
    <s v="停機"/>
    <s v=""/>
    <s v=""/>
    <s v=""/>
    <s v=""/>
    <s v="A"/>
  </r>
  <r>
    <x v="6"/>
    <x v="18"/>
    <x v="0"/>
    <m/>
    <x v="0"/>
    <x v="0"/>
    <x v="0"/>
    <s v=""/>
    <s v=""/>
    <m/>
    <m/>
    <s v="停機"/>
    <m/>
    <m/>
    <m/>
    <s v="停機"/>
    <m/>
    <m/>
    <m/>
    <s v="停機"/>
    <m/>
    <m/>
    <m/>
    <s v="停機"/>
    <m/>
    <s v=""/>
    <s v="停機"/>
    <s v=""/>
    <s v=""/>
    <s v=""/>
    <s v=""/>
    <s v="J"/>
  </r>
  <r>
    <x v="6"/>
    <x v="19"/>
    <x v="18"/>
    <s v="K"/>
    <x v="5"/>
    <x v="14"/>
    <x v="1"/>
    <s v="黑白直條"/>
    <n v="5.5"/>
    <n v="30"/>
    <n v="6"/>
    <n v="6600"/>
    <m/>
    <m/>
    <m/>
    <m/>
    <m/>
    <n v="60"/>
    <n v="0"/>
    <n v="7120"/>
    <m/>
    <n v="21"/>
    <n v="7"/>
    <n v="7070"/>
    <m/>
    <n v="5.8536585365853666"/>
    <n v="37"/>
    <n v="0.98932291666666672"/>
    <n v="69.3"/>
    <n v="4.625"/>
    <n v="4.083333333333333"/>
    <s v="J"/>
  </r>
  <r>
    <x v="6"/>
    <x v="20"/>
    <x v="0"/>
    <m/>
    <x v="0"/>
    <x v="0"/>
    <x v="0"/>
    <s v=""/>
    <s v=""/>
    <m/>
    <m/>
    <s v="停機"/>
    <m/>
    <m/>
    <m/>
    <s v="停機"/>
    <m/>
    <m/>
    <m/>
    <s v="停機"/>
    <m/>
    <m/>
    <m/>
    <s v="停機"/>
    <m/>
    <s v=""/>
    <s v="停機"/>
    <s v=""/>
    <s v=""/>
    <s v=""/>
    <s v=""/>
    <s v="J"/>
  </r>
  <r>
    <x v="6"/>
    <x v="21"/>
    <x v="16"/>
    <s v="K"/>
    <x v="5"/>
    <x v="10"/>
    <x v="5"/>
    <s v="白底綠星"/>
    <n v="5.5"/>
    <n v="48"/>
    <n v="0"/>
    <n v="8150"/>
    <n v="8430"/>
    <m/>
    <m/>
    <m/>
    <m/>
    <n v="62"/>
    <n v="7"/>
    <n v="8610"/>
    <n v="9170"/>
    <n v="12"/>
    <n v="0"/>
    <n v="7870"/>
    <n v="7870"/>
    <n v="5.8299595141700413"/>
    <n v="40.666666666666664"/>
    <n v="0.99422743055555551"/>
    <n v="83.5"/>
    <n v="5.083333333333333"/>
    <n v="4.791666666666667"/>
    <s v="T"/>
  </r>
  <r>
    <x v="6"/>
    <x v="22"/>
    <x v="17"/>
    <s v="K"/>
    <x v="5"/>
    <x v="14"/>
    <x v="5"/>
    <s v="黃底綠星"/>
    <n v="5.5"/>
    <n v="40"/>
    <n v="0"/>
    <n v="8610"/>
    <n v="8520"/>
    <m/>
    <m/>
    <m/>
    <m/>
    <n v="45"/>
    <n v="10"/>
    <n v="8700"/>
    <n v="8700"/>
    <n v="41"/>
    <n v="14"/>
    <n v="9120"/>
    <n v="9350"/>
    <n v="5.8299595141700413"/>
    <n v="42"/>
    <n v="0.98020833333333335"/>
    <n v="88.333333333333343"/>
    <n v="5.25"/>
    <n v="4.25"/>
    <s v="T"/>
  </r>
  <r>
    <x v="6"/>
    <x v="23"/>
    <x v="6"/>
    <m/>
    <x v="5"/>
    <x v="6"/>
    <x v="3"/>
    <s v="黃底紅點"/>
    <n v="5"/>
    <n v="30"/>
    <n v="0"/>
    <n v="6850"/>
    <m/>
    <m/>
    <m/>
    <m/>
    <m/>
    <n v="37"/>
    <n v="0"/>
    <n v="6200"/>
    <m/>
    <n v="47"/>
    <n v="0"/>
    <n v="7590"/>
    <m/>
    <n v="6.2882096069868991"/>
    <n v="76"/>
    <n v="1"/>
    <n v="68.8"/>
    <n v="9.5"/>
    <n v="9.5"/>
    <s v="T"/>
  </r>
  <r>
    <x v="6"/>
    <x v="23"/>
    <x v="7"/>
    <m/>
    <x v="5"/>
    <x v="6"/>
    <x v="3"/>
    <s v="紅底藍點"/>
    <n v="5"/>
    <n v="14"/>
    <n v="0"/>
    <m/>
    <n v="8520"/>
    <m/>
    <m/>
    <m/>
    <m/>
    <n v="16"/>
    <n v="0"/>
    <m/>
    <n v="6200"/>
    <n v="29"/>
    <n v="0"/>
    <n v="7690"/>
    <m/>
    <n v="6.1802575107296125"/>
    <n v="39.333333333333336"/>
    <n v="1"/>
    <n v="74.7"/>
    <n v="4.916666666666667"/>
    <n v="4.916666666666667"/>
    <s v="T"/>
  </r>
  <r>
    <x v="6"/>
    <x v="24"/>
    <x v="19"/>
    <m/>
    <x v="0"/>
    <x v="0"/>
    <x v="0"/>
    <s v=""/>
    <s v=""/>
    <n v="7"/>
    <n v="0"/>
    <n v="5930"/>
    <m/>
    <m/>
    <m/>
    <m/>
    <m/>
    <n v="6"/>
    <n v="0"/>
    <n v="5830"/>
    <m/>
    <n v="10"/>
    <n v="0"/>
    <n v="6200"/>
    <m/>
    <s v=""/>
    <n v="15.333333333333334"/>
    <s v=""/>
    <n v="59.866666666666667"/>
    <n v="1.9166666666666667"/>
    <n v="1.9166666666666667"/>
    <s v="T"/>
  </r>
  <r>
    <x v="6"/>
    <x v="24"/>
    <x v="9"/>
    <s v="K"/>
    <x v="7"/>
    <x v="8"/>
    <x v="4"/>
    <s v="灰色"/>
    <n v="5.5"/>
    <m/>
    <m/>
    <s v="了機"/>
    <s v="了機"/>
    <m/>
    <m/>
    <m/>
    <s v="了機"/>
    <m/>
    <m/>
    <m/>
    <s v="FINAL"/>
    <m/>
    <m/>
    <m/>
    <s v="停機"/>
    <n v="6.5454545454545459"/>
    <s v="了機"/>
    <s v=""/>
    <s v=""/>
    <s v=""/>
    <s v=""/>
    <s v="T"/>
  </r>
  <r>
    <x v="6"/>
    <x v="25"/>
    <x v="20"/>
    <s v="K"/>
    <x v="5"/>
    <x v="10"/>
    <x v="5"/>
    <s v="白底黑點"/>
    <n v="5.5"/>
    <n v="31"/>
    <n v="0"/>
    <n v="7130"/>
    <n v="8060"/>
    <m/>
    <m/>
    <m/>
    <m/>
    <n v="27"/>
    <n v="0"/>
    <n v="5930"/>
    <n v="9260"/>
    <n v="32"/>
    <n v="0"/>
    <n v="7500"/>
    <n v="9440"/>
    <n v="5.8299595141700413"/>
    <n v="30"/>
    <n v="1"/>
    <n v="78.866666666666674"/>
    <n v="3.75"/>
    <n v="3.75"/>
    <s v="T"/>
  </r>
  <r>
    <x v="6"/>
    <x v="26"/>
    <x v="11"/>
    <s v="K"/>
    <x v="5"/>
    <x v="10"/>
    <x v="5"/>
    <s v="黃綠條紋"/>
    <n v="5.5"/>
    <n v="34"/>
    <n v="0"/>
    <n v="7040"/>
    <n v="7780"/>
    <m/>
    <m/>
    <m/>
    <m/>
    <n v="22"/>
    <n v="0"/>
    <n v="7590"/>
    <n v="6850"/>
    <n v="68"/>
    <n v="10"/>
    <n v="8980"/>
    <n v="8610"/>
    <n v="5.8299595141700413"/>
    <n v="41.333333333333336"/>
    <n v="0.99175347222222221"/>
    <n v="78.083333333333329"/>
    <n v="5.166666666666667"/>
    <n v="4.75"/>
    <s v="T"/>
  </r>
  <r>
    <x v="6"/>
    <x v="27"/>
    <x v="0"/>
    <m/>
    <x v="0"/>
    <x v="0"/>
    <x v="0"/>
    <s v=""/>
    <s v=""/>
    <m/>
    <m/>
    <s v="停機"/>
    <m/>
    <m/>
    <m/>
    <s v="停機"/>
    <m/>
    <m/>
    <m/>
    <s v="停機"/>
    <m/>
    <m/>
    <m/>
    <s v="停機"/>
    <m/>
    <s v=""/>
    <s v="停機"/>
    <s v=""/>
    <s v=""/>
    <s v=""/>
    <s v=""/>
    <s v="S"/>
  </r>
  <r>
    <x v="6"/>
    <x v="28"/>
    <x v="13"/>
    <m/>
    <x v="0"/>
    <x v="0"/>
    <x v="0"/>
    <s v=""/>
    <s v=""/>
    <m/>
    <m/>
    <s v="絲開發"/>
    <m/>
    <m/>
    <m/>
    <s v="絲開發"/>
    <m/>
    <m/>
    <m/>
    <s v="絲開發"/>
    <m/>
    <m/>
    <m/>
    <s v="絲開發"/>
    <m/>
    <s v=""/>
    <s v="絲開發"/>
    <s v=""/>
    <s v=""/>
    <s v=""/>
    <s v=""/>
    <s v="S"/>
  </r>
  <r>
    <x v="7"/>
    <x v="0"/>
    <x v="0"/>
    <m/>
    <x v="0"/>
    <x v="0"/>
    <x v="0"/>
    <s v=""/>
    <s v=""/>
    <m/>
    <m/>
    <s v="停機"/>
    <m/>
    <m/>
    <m/>
    <s v="停機"/>
    <m/>
    <m/>
    <m/>
    <s v="停機"/>
    <m/>
    <m/>
    <m/>
    <s v="停機"/>
    <m/>
    <s v=""/>
    <s v="停機"/>
    <s v=""/>
    <s v=""/>
    <s v=""/>
    <s v=""/>
    <s v="A"/>
  </r>
  <r>
    <x v="7"/>
    <x v="1"/>
    <x v="0"/>
    <m/>
    <x v="0"/>
    <x v="0"/>
    <x v="0"/>
    <s v=""/>
    <s v=""/>
    <m/>
    <m/>
    <s v="停機"/>
    <m/>
    <m/>
    <m/>
    <s v="停機"/>
    <m/>
    <m/>
    <m/>
    <s v="停機"/>
    <m/>
    <m/>
    <m/>
    <s v="停機"/>
    <m/>
    <s v=""/>
    <s v="停機"/>
    <s v=""/>
    <s v=""/>
    <s v=""/>
    <s v=""/>
    <s v="A"/>
  </r>
  <r>
    <x v="7"/>
    <x v="2"/>
    <x v="0"/>
    <m/>
    <x v="0"/>
    <x v="0"/>
    <x v="0"/>
    <s v=""/>
    <s v=""/>
    <m/>
    <m/>
    <s v="停機"/>
    <m/>
    <m/>
    <m/>
    <s v="停機"/>
    <m/>
    <m/>
    <m/>
    <s v="停機"/>
    <m/>
    <m/>
    <m/>
    <s v="停機"/>
    <m/>
    <s v=""/>
    <s v="停機"/>
    <s v=""/>
    <s v=""/>
    <s v=""/>
    <s v=""/>
    <s v="A"/>
  </r>
  <r>
    <x v="7"/>
    <x v="3"/>
    <x v="0"/>
    <m/>
    <x v="0"/>
    <x v="0"/>
    <x v="0"/>
    <s v=""/>
    <s v=""/>
    <m/>
    <m/>
    <s v="停機"/>
    <m/>
    <m/>
    <m/>
    <s v="停機"/>
    <m/>
    <m/>
    <m/>
    <s v="停機"/>
    <m/>
    <m/>
    <m/>
    <s v="停機"/>
    <m/>
    <s v=""/>
    <s v="停機"/>
    <s v=""/>
    <s v=""/>
    <s v=""/>
    <s v=""/>
    <s v="A"/>
  </r>
  <r>
    <x v="7"/>
    <x v="4"/>
    <x v="21"/>
    <m/>
    <x v="11"/>
    <x v="1"/>
    <x v="1"/>
    <s v="橘底黑三角"/>
    <n v="5"/>
    <n v="4"/>
    <n v="0"/>
    <n v="8595"/>
    <n v="8741"/>
    <m/>
    <m/>
    <m/>
    <m/>
    <n v="40"/>
    <n v="0"/>
    <n v="8203"/>
    <n v="8522"/>
    <n v="41"/>
    <n v="0"/>
    <n v="8814"/>
    <n v="8001"/>
    <n v="1.4090019569471623"/>
    <n v="28.333333333333332"/>
    <n v="1"/>
    <n v="84.793333333333337"/>
    <n v="3.5416666666666665"/>
    <n v="3.5416666666666665"/>
    <s v="A"/>
  </r>
  <r>
    <x v="7"/>
    <x v="5"/>
    <x v="2"/>
    <m/>
    <x v="2"/>
    <x v="2"/>
    <x v="1"/>
    <s v="白底藍三角"/>
    <n v="5"/>
    <n v="0"/>
    <n v="0"/>
    <n v="9283"/>
    <n v="9679"/>
    <m/>
    <m/>
    <m/>
    <m/>
    <n v="26"/>
    <n v="6"/>
    <n v="8718"/>
    <n v="7992"/>
    <m/>
    <m/>
    <s v="FINAL"/>
    <m/>
    <n v="2.8015564202334629"/>
    <n v="4.333333333333333"/>
    <n v="0.98970352564102559"/>
    <n v="89.18"/>
    <n v="0.54166666666666663"/>
    <n v="0.41666666666666669"/>
    <s v="A"/>
  </r>
  <r>
    <x v="7"/>
    <x v="6"/>
    <x v="3"/>
    <s v="G"/>
    <x v="3"/>
    <x v="3"/>
    <x v="2"/>
    <s v="洋綠色"/>
    <n v="2"/>
    <n v="8"/>
    <n v="0"/>
    <n v="9337"/>
    <n v="9305"/>
    <m/>
    <m/>
    <m/>
    <m/>
    <n v="10"/>
    <n v="2"/>
    <n v="9223"/>
    <n v="9209"/>
    <n v="16"/>
    <n v="2"/>
    <n v="9291"/>
    <n v="9234"/>
    <n v="2.4615384615384617"/>
    <n v="11.333333333333334"/>
    <n v="0.9921875"/>
    <n v="92.665000000000006"/>
    <n v="1.4166666666666667"/>
    <n v="1.25"/>
    <s v="A"/>
  </r>
  <r>
    <x v="7"/>
    <x v="7"/>
    <x v="0"/>
    <m/>
    <x v="0"/>
    <x v="0"/>
    <x v="0"/>
    <s v=""/>
    <s v=""/>
    <m/>
    <m/>
    <s v="停機"/>
    <m/>
    <m/>
    <m/>
    <s v="停機"/>
    <m/>
    <m/>
    <m/>
    <s v="停機"/>
    <m/>
    <m/>
    <m/>
    <s v="停機"/>
    <m/>
    <s v=""/>
    <s v="停機"/>
    <s v=""/>
    <s v=""/>
    <s v=""/>
    <s v=""/>
    <s v="A"/>
  </r>
  <r>
    <x v="7"/>
    <x v="8"/>
    <x v="4"/>
    <m/>
    <x v="4"/>
    <x v="4"/>
    <x v="1"/>
    <s v="綠藍雙色"/>
    <n v="5"/>
    <n v="20"/>
    <n v="1"/>
    <n v="8535"/>
    <n v="8424"/>
    <m/>
    <m/>
    <m/>
    <m/>
    <n v="23"/>
    <n v="2"/>
    <n v="8574"/>
    <n v="8187"/>
    <n v="17"/>
    <n v="1"/>
    <n v="8670"/>
    <n v="8540"/>
    <n v="2.8685258964143427"/>
    <n v="20"/>
    <n v="0.99329594017094014"/>
    <n v="84.88333333333334"/>
    <n v="2.5"/>
    <n v="2.3333333333333335"/>
    <s v="A"/>
  </r>
  <r>
    <x v="7"/>
    <x v="9"/>
    <x v="14"/>
    <m/>
    <x v="9"/>
    <x v="12"/>
    <x v="6"/>
    <s v="白黑條紋"/>
    <n v="4"/>
    <n v="13"/>
    <n v="0"/>
    <n v="9117"/>
    <n v="9571"/>
    <m/>
    <m/>
    <m/>
    <m/>
    <n v="25"/>
    <n v="3"/>
    <n v="9431"/>
    <n v="9134"/>
    <n v="37"/>
    <n v="6"/>
    <n v="9404"/>
    <n v="9092"/>
    <n v="1.1009174311926606"/>
    <n v="25"/>
    <n v="0.96069711538461533"/>
    <n v="92.915000000000006"/>
    <n v="3.125"/>
    <n v="2.75"/>
    <s v="A"/>
  </r>
  <r>
    <x v="7"/>
    <x v="10"/>
    <x v="0"/>
    <m/>
    <x v="0"/>
    <x v="0"/>
    <x v="0"/>
    <s v=""/>
    <s v=""/>
    <m/>
    <m/>
    <s v="停機"/>
    <m/>
    <m/>
    <m/>
    <s v="停機"/>
    <m/>
    <m/>
    <m/>
    <s v="停機"/>
    <m/>
    <m/>
    <m/>
    <s v="停機"/>
    <m/>
    <s v=""/>
    <s v="停機"/>
    <s v=""/>
    <s v=""/>
    <s v=""/>
    <s v=""/>
    <s v="A"/>
  </r>
  <r>
    <x v="7"/>
    <x v="11"/>
    <x v="0"/>
    <m/>
    <x v="0"/>
    <x v="0"/>
    <x v="0"/>
    <s v=""/>
    <s v=""/>
    <m/>
    <m/>
    <s v="停機"/>
    <m/>
    <m/>
    <m/>
    <s v="停機"/>
    <m/>
    <m/>
    <m/>
    <s v="停機"/>
    <m/>
    <m/>
    <m/>
    <s v="停機"/>
    <m/>
    <s v=""/>
    <s v="停機"/>
    <s v=""/>
    <s v=""/>
    <s v=""/>
    <s v=""/>
    <s v="A"/>
  </r>
  <r>
    <x v="7"/>
    <x v="12"/>
    <x v="15"/>
    <m/>
    <x v="10"/>
    <x v="13"/>
    <x v="7"/>
    <s v="藍底白十字"/>
    <n v="5"/>
    <n v="13"/>
    <n v="3"/>
    <n v="9185"/>
    <n v="8914"/>
    <m/>
    <m/>
    <m/>
    <m/>
    <n v="18"/>
    <n v="3"/>
    <n v="9433"/>
    <n v="9168"/>
    <n v="18"/>
    <n v="1"/>
    <n v="9013"/>
    <n v="9071"/>
    <n v="3.0573248407643314"/>
    <n v="16.333333333333332"/>
    <n v="0.9889923878205128"/>
    <n v="91.306666666666658"/>
    <n v="2.0416666666666665"/>
    <n v="1.75"/>
    <s v="A"/>
  </r>
  <r>
    <x v="7"/>
    <x v="13"/>
    <x v="0"/>
    <m/>
    <x v="0"/>
    <x v="0"/>
    <x v="0"/>
    <s v=""/>
    <s v=""/>
    <m/>
    <m/>
    <s v="停機"/>
    <m/>
    <m/>
    <m/>
    <s v="停機"/>
    <m/>
    <m/>
    <m/>
    <s v="停機"/>
    <m/>
    <m/>
    <m/>
    <s v="停機"/>
    <m/>
    <s v=""/>
    <s v="停機"/>
    <s v=""/>
    <s v=""/>
    <s v=""/>
    <s v=""/>
    <s v="A"/>
  </r>
  <r>
    <x v="7"/>
    <x v="14"/>
    <x v="0"/>
    <m/>
    <x v="0"/>
    <x v="0"/>
    <x v="0"/>
    <s v=""/>
    <s v=""/>
    <m/>
    <m/>
    <s v="停機"/>
    <m/>
    <m/>
    <m/>
    <s v="停機"/>
    <m/>
    <m/>
    <m/>
    <s v="停機"/>
    <m/>
    <m/>
    <m/>
    <s v="停機"/>
    <m/>
    <s v=""/>
    <s v="停機"/>
    <s v=""/>
    <s v=""/>
    <s v=""/>
    <s v=""/>
    <s v="A"/>
  </r>
  <r>
    <x v="7"/>
    <x v="15"/>
    <x v="22"/>
    <m/>
    <x v="12"/>
    <x v="15"/>
    <x v="4"/>
    <s v="白底紅三角"/>
    <n v="5"/>
    <m/>
    <m/>
    <s v="改紡"/>
    <m/>
    <m/>
    <m/>
    <s v="改紡"/>
    <m/>
    <m/>
    <m/>
    <s v="開車"/>
    <m/>
    <n v="40"/>
    <n v="6"/>
    <n v="6780"/>
    <n v="6871"/>
    <n v="5.161290322580645"/>
    <s v="改紡"/>
    <s v=""/>
    <s v=""/>
    <s v=""/>
    <s v=""/>
    <s v="A"/>
  </r>
  <r>
    <x v="7"/>
    <x v="16"/>
    <x v="0"/>
    <m/>
    <x v="0"/>
    <x v="0"/>
    <x v="0"/>
    <s v=""/>
    <s v=""/>
    <m/>
    <m/>
    <s v="停機"/>
    <m/>
    <m/>
    <m/>
    <s v="停機"/>
    <m/>
    <m/>
    <m/>
    <s v="停機"/>
    <m/>
    <m/>
    <m/>
    <s v="停機"/>
    <m/>
    <s v=""/>
    <s v="停機"/>
    <s v=""/>
    <s v=""/>
    <s v=""/>
    <s v=""/>
    <s v="A"/>
  </r>
  <r>
    <x v="7"/>
    <x v="17"/>
    <x v="0"/>
    <m/>
    <x v="0"/>
    <x v="0"/>
    <x v="0"/>
    <s v=""/>
    <s v=""/>
    <m/>
    <m/>
    <s v="停機"/>
    <m/>
    <m/>
    <m/>
    <s v="停機"/>
    <m/>
    <m/>
    <m/>
    <s v="停機"/>
    <m/>
    <m/>
    <m/>
    <s v="停機"/>
    <m/>
    <s v=""/>
    <s v="停機"/>
    <s v=""/>
    <s v=""/>
    <s v=""/>
    <s v=""/>
    <s v="A"/>
  </r>
  <r>
    <x v="7"/>
    <x v="18"/>
    <x v="0"/>
    <m/>
    <x v="0"/>
    <x v="0"/>
    <x v="0"/>
    <s v=""/>
    <s v=""/>
    <m/>
    <m/>
    <s v="停機"/>
    <m/>
    <m/>
    <m/>
    <s v="停機"/>
    <m/>
    <m/>
    <m/>
    <s v="停機"/>
    <m/>
    <m/>
    <m/>
    <s v="停機"/>
    <m/>
    <s v=""/>
    <s v="停機"/>
    <s v=""/>
    <s v=""/>
    <s v=""/>
    <s v=""/>
    <s v="J"/>
  </r>
  <r>
    <x v="7"/>
    <x v="19"/>
    <x v="18"/>
    <s v="K"/>
    <x v="5"/>
    <x v="14"/>
    <x v="1"/>
    <s v="黑白直條"/>
    <n v="5.5"/>
    <n v="15"/>
    <n v="3"/>
    <n v="6870"/>
    <m/>
    <m/>
    <m/>
    <m/>
    <m/>
    <n v="39"/>
    <n v="1"/>
    <n v="7130"/>
    <m/>
    <n v="34"/>
    <n v="12"/>
    <n v="6640"/>
    <m/>
    <n v="5.8536585365853666"/>
    <n v="29.333333333333332"/>
    <n v="0.98685897435897441"/>
    <n v="68.8"/>
    <n v="3.6666666666666665"/>
    <n v="3"/>
    <s v="J"/>
  </r>
  <r>
    <x v="7"/>
    <x v="20"/>
    <x v="0"/>
    <m/>
    <x v="0"/>
    <x v="0"/>
    <x v="0"/>
    <s v=""/>
    <s v=""/>
    <m/>
    <m/>
    <s v="停機"/>
    <m/>
    <m/>
    <m/>
    <s v="停機"/>
    <m/>
    <m/>
    <m/>
    <s v="停機"/>
    <m/>
    <m/>
    <m/>
    <s v="停機"/>
    <m/>
    <s v=""/>
    <s v="停機"/>
    <s v=""/>
    <s v=""/>
    <s v=""/>
    <s v=""/>
    <s v="J"/>
  </r>
  <r>
    <x v="7"/>
    <x v="21"/>
    <x v="16"/>
    <s v="K"/>
    <x v="5"/>
    <x v="10"/>
    <x v="5"/>
    <s v="白底綠星"/>
    <n v="5.5"/>
    <n v="47"/>
    <n v="0"/>
    <n v="8800"/>
    <n v="8330"/>
    <m/>
    <m/>
    <m/>
    <m/>
    <n v="44"/>
    <n v="3"/>
    <n v="9440"/>
    <n v="8890"/>
    <n v="36"/>
    <n v="6"/>
    <n v="9540"/>
    <n v="9260"/>
    <n v="5.8299595141700413"/>
    <n v="42.333333333333336"/>
    <n v="0.99257812499999998"/>
    <n v="90.433333333333337"/>
    <n v="5.291666666666667"/>
    <n v="4.916666666666667"/>
    <s v="T"/>
  </r>
  <r>
    <x v="7"/>
    <x v="22"/>
    <x v="17"/>
    <s v="K"/>
    <x v="5"/>
    <x v="14"/>
    <x v="5"/>
    <s v="黃底綠星"/>
    <n v="5.5"/>
    <n v="0"/>
    <n v="0"/>
    <n v="7360"/>
    <n v="7500"/>
    <m/>
    <m/>
    <m/>
    <m/>
    <n v="62"/>
    <n v="10"/>
    <n v="9070"/>
    <n v="8430"/>
    <n v="23"/>
    <n v="0"/>
    <n v="7820"/>
    <n v="9440"/>
    <n v="5.8299595141700413"/>
    <n v="28.333333333333332"/>
    <n v="0.99175347222222221"/>
    <n v="82.7"/>
    <n v="3.5416666666666665"/>
    <n v="3.125"/>
    <s v="T"/>
  </r>
  <r>
    <x v="7"/>
    <x v="23"/>
    <x v="6"/>
    <m/>
    <x v="5"/>
    <x v="6"/>
    <x v="3"/>
    <s v="黃底紅點"/>
    <n v="5"/>
    <n v="34"/>
    <n v="0"/>
    <n v="7310"/>
    <m/>
    <m/>
    <m/>
    <m/>
    <m/>
    <n v="29"/>
    <n v="0"/>
    <n v="7310"/>
    <m/>
    <n v="31"/>
    <n v="2"/>
    <n v="8700"/>
    <m/>
    <n v="6.2882096069868991"/>
    <n v="62.666666666666664"/>
    <n v="0.9984708867521368"/>
    <n v="77.733333333333334"/>
    <n v="7.833333333333333"/>
    <n v="7.666666666666667"/>
    <s v="T"/>
  </r>
  <r>
    <x v="7"/>
    <x v="23"/>
    <x v="7"/>
    <m/>
    <x v="5"/>
    <x v="6"/>
    <x v="3"/>
    <s v="紅底藍點"/>
    <n v="5"/>
    <n v="30"/>
    <n v="0"/>
    <m/>
    <n v="7870"/>
    <m/>
    <m/>
    <m/>
    <m/>
    <n v="29"/>
    <n v="0"/>
    <m/>
    <n v="8800"/>
    <n v="18"/>
    <n v="0"/>
    <m/>
    <n v="8060"/>
    <n v="6.1802575107296125"/>
    <n v="51.333333333333336"/>
    <n v="1"/>
    <n v="82.433333333333337"/>
    <n v="6.416666666666667"/>
    <n v="6.416666666666667"/>
    <s v="T"/>
  </r>
  <r>
    <x v="7"/>
    <x v="24"/>
    <x v="19"/>
    <m/>
    <x v="0"/>
    <x v="0"/>
    <x v="0"/>
    <s v=""/>
    <s v=""/>
    <n v="15"/>
    <n v="0"/>
    <n v="5560"/>
    <m/>
    <m/>
    <m/>
    <m/>
    <m/>
    <n v="14"/>
    <n v="0"/>
    <n v="5740"/>
    <m/>
    <n v="18"/>
    <n v="0"/>
    <n v="6300"/>
    <m/>
    <s v=""/>
    <n v="31.333333333333332"/>
    <s v=""/>
    <n v="58.666666666666671"/>
    <n v="3.9166666666666665"/>
    <n v="3.9166666666666665"/>
    <s v="T"/>
  </r>
  <r>
    <x v="7"/>
    <x v="24"/>
    <x v="23"/>
    <s v="K"/>
    <x v="7"/>
    <x v="16"/>
    <x v="4"/>
    <s v="白紅條紋"/>
    <n v="5.5"/>
    <m/>
    <m/>
    <s v="改紡"/>
    <m/>
    <m/>
    <m/>
    <s v="改紡"/>
    <m/>
    <m/>
    <m/>
    <s v="開車"/>
    <m/>
    <n v="0"/>
    <n v="0"/>
    <m/>
    <n v="6300"/>
    <n v="6.6055045871559646"/>
    <s v="改紡"/>
    <s v=""/>
    <s v=""/>
    <s v=""/>
    <s v=""/>
    <s v="T"/>
  </r>
  <r>
    <x v="7"/>
    <x v="25"/>
    <x v="20"/>
    <s v="K"/>
    <x v="5"/>
    <x v="10"/>
    <x v="5"/>
    <s v="白底黑點"/>
    <n v="5.5"/>
    <n v="25"/>
    <n v="0"/>
    <n v="7310"/>
    <n v="9170"/>
    <m/>
    <m/>
    <m/>
    <m/>
    <n v="25"/>
    <n v="0"/>
    <n v="6020"/>
    <n v="8800"/>
    <n v="41"/>
    <n v="13"/>
    <n v="7310"/>
    <n v="9440"/>
    <n v="5.8299595141700413"/>
    <n v="30.333333333333332"/>
    <n v="0.98927951388888891"/>
    <n v="80.083333333333329"/>
    <n v="3.7916666666666665"/>
    <n v="3.25"/>
    <s v="T"/>
  </r>
  <r>
    <x v="7"/>
    <x v="26"/>
    <x v="11"/>
    <s v="K"/>
    <x v="5"/>
    <x v="10"/>
    <x v="5"/>
    <s v="黃綠條紋"/>
    <n v="5.5"/>
    <n v="28"/>
    <n v="0"/>
    <n v="8610"/>
    <n v="7960"/>
    <m/>
    <m/>
    <m/>
    <m/>
    <n v="41"/>
    <n v="0"/>
    <n v="9170"/>
    <n v="8060"/>
    <n v="23"/>
    <n v="0"/>
    <n v="8330"/>
    <n v="9170"/>
    <n v="5.8299595141700413"/>
    <n v="30.666666666666668"/>
    <n v="1"/>
    <n v="85.5"/>
    <n v="3.8333333333333335"/>
    <n v="3.8333333333333335"/>
    <s v="T"/>
  </r>
  <r>
    <x v="7"/>
    <x v="27"/>
    <x v="0"/>
    <m/>
    <x v="0"/>
    <x v="0"/>
    <x v="0"/>
    <s v=""/>
    <s v=""/>
    <m/>
    <m/>
    <s v="停機"/>
    <m/>
    <m/>
    <m/>
    <s v="停機"/>
    <m/>
    <m/>
    <m/>
    <s v="停機"/>
    <m/>
    <m/>
    <m/>
    <s v="停機"/>
    <m/>
    <s v=""/>
    <s v="停機"/>
    <s v=""/>
    <s v=""/>
    <s v=""/>
    <s v=""/>
    <s v="S"/>
  </r>
  <r>
    <x v="7"/>
    <x v="28"/>
    <x v="13"/>
    <m/>
    <x v="0"/>
    <x v="0"/>
    <x v="0"/>
    <s v=""/>
    <s v=""/>
    <m/>
    <m/>
    <s v="絲開發"/>
    <m/>
    <m/>
    <m/>
    <s v="絲開發"/>
    <m/>
    <m/>
    <m/>
    <s v="絲開發"/>
    <m/>
    <m/>
    <m/>
    <s v="絲開發"/>
    <m/>
    <s v=""/>
    <s v="絲開發"/>
    <s v=""/>
    <s v=""/>
    <s v=""/>
    <s v=""/>
    <s v="S"/>
  </r>
  <r>
    <x v="8"/>
    <x v="0"/>
    <x v="0"/>
    <m/>
    <x v="0"/>
    <x v="0"/>
    <x v="0"/>
    <s v=""/>
    <s v=""/>
    <m/>
    <m/>
    <s v="停機"/>
    <m/>
    <m/>
    <m/>
    <s v="停機"/>
    <m/>
    <m/>
    <m/>
    <s v="停機"/>
    <m/>
    <m/>
    <m/>
    <s v="停機"/>
    <m/>
    <s v=""/>
    <s v="停機"/>
    <s v=""/>
    <s v=""/>
    <s v=""/>
    <s v=""/>
    <s v="A"/>
  </r>
  <r>
    <x v="8"/>
    <x v="1"/>
    <x v="0"/>
    <m/>
    <x v="0"/>
    <x v="0"/>
    <x v="0"/>
    <s v=""/>
    <s v=""/>
    <m/>
    <m/>
    <s v="停機"/>
    <m/>
    <m/>
    <m/>
    <s v="停機"/>
    <m/>
    <m/>
    <m/>
    <s v="停機"/>
    <m/>
    <m/>
    <m/>
    <s v="停機"/>
    <m/>
    <s v=""/>
    <s v="停機"/>
    <s v=""/>
    <s v=""/>
    <s v=""/>
    <s v=""/>
    <s v="A"/>
  </r>
  <r>
    <x v="8"/>
    <x v="2"/>
    <x v="0"/>
    <m/>
    <x v="0"/>
    <x v="0"/>
    <x v="0"/>
    <s v=""/>
    <s v=""/>
    <m/>
    <m/>
    <s v="停機"/>
    <m/>
    <m/>
    <m/>
    <s v="停機"/>
    <m/>
    <m/>
    <m/>
    <s v="停機"/>
    <m/>
    <m/>
    <m/>
    <s v="停機"/>
    <m/>
    <s v=""/>
    <s v="停機"/>
    <s v=""/>
    <s v=""/>
    <s v=""/>
    <s v=""/>
    <s v="A"/>
  </r>
  <r>
    <x v="8"/>
    <x v="3"/>
    <x v="0"/>
    <m/>
    <x v="0"/>
    <x v="0"/>
    <x v="0"/>
    <s v=""/>
    <s v=""/>
    <m/>
    <m/>
    <s v="停機"/>
    <m/>
    <m/>
    <m/>
    <s v="停機"/>
    <m/>
    <m/>
    <m/>
    <s v="停機"/>
    <m/>
    <m/>
    <m/>
    <s v="停機"/>
    <m/>
    <s v=""/>
    <s v="停機"/>
    <s v=""/>
    <s v=""/>
    <s v=""/>
    <s v=""/>
    <s v="A"/>
  </r>
  <r>
    <x v="8"/>
    <x v="4"/>
    <x v="21"/>
    <m/>
    <x v="11"/>
    <x v="1"/>
    <x v="1"/>
    <s v="橘底黑三角"/>
    <n v="5"/>
    <n v="39"/>
    <n v="4"/>
    <n v="8599"/>
    <n v="8271"/>
    <m/>
    <m/>
    <m/>
    <m/>
    <n v="32"/>
    <n v="0"/>
    <n v="9145"/>
    <n v="8392"/>
    <n v="4"/>
    <n v="0"/>
    <n v="9336"/>
    <n v="8732"/>
    <n v="1.4090019569471623"/>
    <n v="25"/>
    <n v="0.98635149572649572"/>
    <n v="87.458333333333343"/>
    <n v="3.125"/>
    <n v="2.9583333333333335"/>
    <s v="A"/>
  </r>
  <r>
    <x v="8"/>
    <x v="5"/>
    <x v="2"/>
    <m/>
    <x v="2"/>
    <x v="2"/>
    <x v="1"/>
    <s v="白底藍三角"/>
    <n v="5"/>
    <m/>
    <m/>
    <s v="清車"/>
    <m/>
    <m/>
    <m/>
    <s v="清車"/>
    <m/>
    <m/>
    <m/>
    <s v="清車"/>
    <m/>
    <m/>
    <m/>
    <s v="清車"/>
    <m/>
    <n v="2.8015564202334629"/>
    <s v="清車"/>
    <s v=""/>
    <s v=""/>
    <s v=""/>
    <s v=""/>
    <s v="A"/>
  </r>
  <r>
    <x v="8"/>
    <x v="6"/>
    <x v="3"/>
    <s v="G"/>
    <x v="3"/>
    <x v="3"/>
    <x v="2"/>
    <s v="洋綠色"/>
    <n v="2"/>
    <n v="19"/>
    <n v="0"/>
    <n v="8979"/>
    <n v="9311"/>
    <m/>
    <m/>
    <m/>
    <m/>
    <n v="21"/>
    <n v="1"/>
    <n v="9179"/>
    <n v="9514"/>
    <n v="13"/>
    <n v="0"/>
    <n v="9200"/>
    <n v="9333"/>
    <n v="2.4615384615384617"/>
    <n v="17.666666666666668"/>
    <n v="0.998046875"/>
    <n v="92.526666666666657"/>
    <n v="2.2083333333333335"/>
    <n v="2.1666666666666665"/>
    <s v="A"/>
  </r>
  <r>
    <x v="8"/>
    <x v="7"/>
    <x v="0"/>
    <m/>
    <x v="0"/>
    <x v="0"/>
    <x v="0"/>
    <s v=""/>
    <s v=""/>
    <m/>
    <m/>
    <s v="停機"/>
    <m/>
    <m/>
    <m/>
    <s v="停機"/>
    <m/>
    <m/>
    <m/>
    <s v="停機"/>
    <m/>
    <m/>
    <m/>
    <s v="停機"/>
    <m/>
    <s v=""/>
    <s v="停機"/>
    <s v=""/>
    <s v=""/>
    <s v=""/>
    <s v=""/>
    <s v="A"/>
  </r>
  <r>
    <x v="8"/>
    <x v="8"/>
    <x v="4"/>
    <m/>
    <x v="4"/>
    <x v="4"/>
    <x v="1"/>
    <s v="綠藍雙色"/>
    <n v="5"/>
    <n v="17"/>
    <n v="0"/>
    <n v="8625"/>
    <n v="8566"/>
    <m/>
    <m/>
    <m/>
    <m/>
    <n v="15"/>
    <n v="2"/>
    <n v="8797"/>
    <n v="8662"/>
    <n v="16"/>
    <n v="0"/>
    <n v="8903"/>
    <n v="8512"/>
    <n v="2.8685258964143427"/>
    <n v="16"/>
    <n v="0.99664797008547013"/>
    <n v="86.775000000000006"/>
    <n v="2"/>
    <n v="1.9166666666666667"/>
    <s v="A"/>
  </r>
  <r>
    <x v="8"/>
    <x v="9"/>
    <x v="14"/>
    <m/>
    <x v="9"/>
    <x v="12"/>
    <x v="6"/>
    <s v="白黑條紋"/>
    <n v="4"/>
    <n v="19"/>
    <n v="0"/>
    <n v="9344"/>
    <n v="9341"/>
    <m/>
    <m/>
    <m/>
    <m/>
    <n v="22"/>
    <n v="0"/>
    <n v="9555"/>
    <n v="9536"/>
    <n v="16"/>
    <n v="0"/>
    <n v="9767"/>
    <n v="9458"/>
    <n v="1.1009174311926606"/>
    <n v="19"/>
    <n v="1"/>
    <n v="95.001666666666665"/>
    <n v="2.375"/>
    <n v="2.375"/>
    <s v="A"/>
  </r>
  <r>
    <x v="8"/>
    <x v="10"/>
    <x v="0"/>
    <m/>
    <x v="0"/>
    <x v="0"/>
    <x v="0"/>
    <s v=""/>
    <s v=""/>
    <m/>
    <m/>
    <s v="停機"/>
    <m/>
    <m/>
    <m/>
    <s v="停機"/>
    <m/>
    <m/>
    <m/>
    <s v="停機"/>
    <m/>
    <m/>
    <m/>
    <s v="停機"/>
    <m/>
    <s v=""/>
    <s v="停機"/>
    <s v=""/>
    <s v=""/>
    <s v=""/>
    <s v=""/>
    <s v="A"/>
  </r>
  <r>
    <x v="8"/>
    <x v="11"/>
    <x v="0"/>
    <m/>
    <x v="0"/>
    <x v="0"/>
    <x v="0"/>
    <s v=""/>
    <s v=""/>
    <m/>
    <m/>
    <s v="停機"/>
    <m/>
    <m/>
    <m/>
    <s v="停機"/>
    <m/>
    <m/>
    <m/>
    <s v="停機"/>
    <m/>
    <m/>
    <m/>
    <s v="停機"/>
    <m/>
    <s v=""/>
    <s v="停機"/>
    <s v=""/>
    <s v=""/>
    <s v=""/>
    <s v=""/>
    <s v="A"/>
  </r>
  <r>
    <x v="8"/>
    <x v="12"/>
    <x v="15"/>
    <m/>
    <x v="10"/>
    <x v="13"/>
    <x v="7"/>
    <s v="藍底白十字"/>
    <n v="5"/>
    <n v="26"/>
    <n v="15"/>
    <n v="9358"/>
    <n v="9166"/>
    <m/>
    <m/>
    <m/>
    <m/>
    <n v="22"/>
    <n v="3"/>
    <n v="9446"/>
    <n v="9181"/>
    <n v="27"/>
    <n v="0"/>
    <n v="8853"/>
    <n v="8893"/>
    <n v="3.0573248407643314"/>
    <n v="25"/>
    <n v="0.97169471153846154"/>
    <n v="91.495000000000005"/>
    <n v="3.125"/>
    <n v="2.375"/>
    <s v="A"/>
  </r>
  <r>
    <x v="8"/>
    <x v="13"/>
    <x v="0"/>
    <m/>
    <x v="0"/>
    <x v="0"/>
    <x v="0"/>
    <s v=""/>
    <s v=""/>
    <m/>
    <m/>
    <s v="停機"/>
    <m/>
    <m/>
    <m/>
    <s v="停機"/>
    <m/>
    <m/>
    <m/>
    <s v="停機"/>
    <m/>
    <m/>
    <m/>
    <s v="停機"/>
    <m/>
    <s v=""/>
    <s v="停機"/>
    <s v=""/>
    <s v=""/>
    <s v=""/>
    <s v=""/>
    <s v="A"/>
  </r>
  <r>
    <x v="8"/>
    <x v="14"/>
    <x v="0"/>
    <m/>
    <x v="0"/>
    <x v="0"/>
    <x v="0"/>
    <s v=""/>
    <s v=""/>
    <m/>
    <m/>
    <s v="停機"/>
    <m/>
    <m/>
    <m/>
    <s v="停機"/>
    <m/>
    <m/>
    <m/>
    <s v="停機"/>
    <m/>
    <m/>
    <m/>
    <s v="停機"/>
    <m/>
    <s v=""/>
    <s v="停機"/>
    <s v=""/>
    <s v=""/>
    <s v=""/>
    <s v=""/>
    <s v="A"/>
  </r>
  <r>
    <x v="8"/>
    <x v="15"/>
    <x v="22"/>
    <m/>
    <x v="12"/>
    <x v="15"/>
    <x v="4"/>
    <s v="白底紅三角"/>
    <n v="5"/>
    <n v="26"/>
    <n v="0"/>
    <n v="7891"/>
    <n v="7530"/>
    <m/>
    <m/>
    <m/>
    <m/>
    <n v="42"/>
    <n v="2"/>
    <n v="8168"/>
    <n v="7910"/>
    <n v="26"/>
    <n v="0"/>
    <n v="8532"/>
    <n v="8340"/>
    <n v="5.161290322580645"/>
    <n v="15.666666666666666"/>
    <n v="0.99813701923076925"/>
    <n v="80.618333333333325"/>
    <n v="1.9583333333333333"/>
    <n v="1.9166666666666667"/>
    <s v="A"/>
  </r>
  <r>
    <x v="8"/>
    <x v="16"/>
    <x v="0"/>
    <m/>
    <x v="0"/>
    <x v="0"/>
    <x v="0"/>
    <s v=""/>
    <s v=""/>
    <m/>
    <m/>
    <s v="停機"/>
    <m/>
    <m/>
    <m/>
    <s v="停機"/>
    <m/>
    <m/>
    <m/>
    <s v="停機"/>
    <m/>
    <m/>
    <m/>
    <s v="停機"/>
    <m/>
    <s v=""/>
    <s v="停機"/>
    <s v=""/>
    <s v=""/>
    <s v=""/>
    <s v=""/>
    <s v="A"/>
  </r>
  <r>
    <x v="8"/>
    <x v="17"/>
    <x v="0"/>
    <m/>
    <x v="0"/>
    <x v="0"/>
    <x v="0"/>
    <s v=""/>
    <s v=""/>
    <m/>
    <m/>
    <s v="停機"/>
    <m/>
    <m/>
    <m/>
    <s v="停機"/>
    <m/>
    <m/>
    <m/>
    <s v="停機"/>
    <m/>
    <m/>
    <m/>
    <s v="停機"/>
    <m/>
    <s v=""/>
    <s v="停機"/>
    <s v=""/>
    <s v=""/>
    <s v=""/>
    <s v=""/>
    <s v="A"/>
  </r>
  <r>
    <x v="8"/>
    <x v="18"/>
    <x v="0"/>
    <m/>
    <x v="0"/>
    <x v="0"/>
    <x v="0"/>
    <s v=""/>
    <s v=""/>
    <m/>
    <m/>
    <s v="停機"/>
    <m/>
    <m/>
    <m/>
    <s v="停機"/>
    <m/>
    <m/>
    <m/>
    <s v="停機"/>
    <m/>
    <m/>
    <m/>
    <s v="停機"/>
    <m/>
    <s v=""/>
    <s v="停機"/>
    <s v=""/>
    <s v=""/>
    <s v=""/>
    <s v=""/>
    <s v="J"/>
  </r>
  <r>
    <x v="8"/>
    <x v="19"/>
    <x v="18"/>
    <s v="K"/>
    <x v="5"/>
    <x v="14"/>
    <x v="1"/>
    <s v="黑白直條"/>
    <n v="5.5"/>
    <n v="32"/>
    <n v="0"/>
    <m/>
    <m/>
    <m/>
    <m/>
    <m/>
    <m/>
    <n v="42"/>
    <n v="3"/>
    <n v="6560"/>
    <m/>
    <n v="55"/>
    <n v="0"/>
    <n v="6310"/>
    <m/>
    <n v="5.8536585365853666"/>
    <n v="43"/>
    <n v="0.99753605769230769"/>
    <n v="64.349999999999994"/>
    <n v="5.375"/>
    <n v="5.25"/>
    <s v="J"/>
  </r>
  <r>
    <x v="8"/>
    <x v="20"/>
    <x v="0"/>
    <m/>
    <x v="0"/>
    <x v="0"/>
    <x v="0"/>
    <s v=""/>
    <s v=""/>
    <m/>
    <m/>
    <s v="停機"/>
    <m/>
    <m/>
    <m/>
    <s v="停機"/>
    <m/>
    <m/>
    <m/>
    <s v="停機"/>
    <m/>
    <m/>
    <m/>
    <s v="停機"/>
    <m/>
    <s v=""/>
    <s v="停機"/>
    <s v=""/>
    <s v=""/>
    <s v=""/>
    <s v=""/>
    <s v="J"/>
  </r>
  <r>
    <x v="8"/>
    <x v="21"/>
    <x v="16"/>
    <s v="K"/>
    <x v="5"/>
    <x v="10"/>
    <x v="5"/>
    <s v="白底綠星"/>
    <n v="5.5"/>
    <n v="39"/>
    <n v="0"/>
    <n v="8980"/>
    <n v="8240"/>
    <m/>
    <m/>
    <m/>
    <m/>
    <n v="45"/>
    <n v="0"/>
    <n v="9070"/>
    <n v="8610"/>
    <n v="38"/>
    <n v="8"/>
    <n v="8610"/>
    <n v="9260"/>
    <n v="5.8299595141700413"/>
    <n v="40.666666666666664"/>
    <n v="0.99340277777777775"/>
    <n v="87.95"/>
    <n v="5.083333333333333"/>
    <n v="4.75"/>
    <s v="T"/>
  </r>
  <r>
    <x v="8"/>
    <x v="22"/>
    <x v="17"/>
    <s v="K"/>
    <x v="5"/>
    <x v="14"/>
    <x v="5"/>
    <s v="黃底綠星"/>
    <n v="5.5"/>
    <n v="25"/>
    <n v="0"/>
    <n v="8330"/>
    <n v="8330"/>
    <m/>
    <m/>
    <m/>
    <m/>
    <n v="50"/>
    <n v="0"/>
    <n v="8150"/>
    <n v="8350"/>
    <n v="40"/>
    <n v="9"/>
    <n v="9120"/>
    <n v="8150"/>
    <n v="5.8299595141700413"/>
    <n v="38.333333333333336"/>
    <n v="0.99257812499999998"/>
    <n v="84.05"/>
    <n v="4.791666666666667"/>
    <n v="4.416666666666667"/>
    <s v="T"/>
  </r>
  <r>
    <x v="8"/>
    <x v="23"/>
    <x v="6"/>
    <m/>
    <x v="5"/>
    <x v="6"/>
    <x v="3"/>
    <s v="黃底紅點"/>
    <n v="5"/>
    <n v="6"/>
    <n v="0"/>
    <n v="5370"/>
    <m/>
    <m/>
    <m/>
    <m/>
    <m/>
    <n v="5"/>
    <n v="0"/>
    <n v="3060"/>
    <m/>
    <m/>
    <m/>
    <s v="FINAL"/>
    <m/>
    <n v="6.2882096069868991"/>
    <n v="7.333333333333333"/>
    <n v="1"/>
    <n v="42.15"/>
    <n v="0.91666666666666663"/>
    <n v="0.91666666666666663"/>
    <s v="T"/>
  </r>
  <r>
    <x v="8"/>
    <x v="23"/>
    <x v="7"/>
    <m/>
    <x v="5"/>
    <x v="6"/>
    <x v="3"/>
    <s v="紅底藍點"/>
    <n v="5"/>
    <n v="10"/>
    <n v="0"/>
    <n v="7500"/>
    <m/>
    <m/>
    <m/>
    <m/>
    <m/>
    <n v="29"/>
    <n v="0"/>
    <m/>
    <n v="7130"/>
    <n v="35"/>
    <n v="0"/>
    <m/>
    <n v="7040"/>
    <n v="6.1802575107296125"/>
    <n v="49.333333333333336"/>
    <n v="1"/>
    <n v="72.233333333333334"/>
    <n v="6.166666666666667"/>
    <n v="6.166666666666667"/>
    <s v="T"/>
  </r>
  <r>
    <x v="8"/>
    <x v="24"/>
    <x v="19"/>
    <m/>
    <x v="0"/>
    <x v="0"/>
    <x v="0"/>
    <s v=""/>
    <s v=""/>
    <m/>
    <m/>
    <s v="了機"/>
    <m/>
    <m/>
    <m/>
    <s v="了機"/>
    <m/>
    <m/>
    <m/>
    <s v="了機"/>
    <m/>
    <m/>
    <m/>
    <s v="了機"/>
    <m/>
    <s v=""/>
    <s v="了機"/>
    <s v=""/>
    <s v=""/>
    <s v=""/>
    <s v=""/>
    <s v="T"/>
  </r>
  <r>
    <x v="8"/>
    <x v="24"/>
    <x v="23"/>
    <s v="K"/>
    <x v="7"/>
    <x v="16"/>
    <x v="4"/>
    <s v="白紅條紋"/>
    <n v="5.5"/>
    <n v="35"/>
    <n v="0"/>
    <n v="8060"/>
    <m/>
    <m/>
    <m/>
    <m/>
    <m/>
    <n v="33"/>
    <n v="0"/>
    <m/>
    <n v="8700"/>
    <n v="12"/>
    <n v="0"/>
    <m/>
    <n v="7960"/>
    <n v="6.6055045871559646"/>
    <n v="53.333333333333336"/>
    <n v="1"/>
    <n v="82.4"/>
    <n v="6.666666666666667"/>
    <n v="6.666666666666667"/>
    <s v="T"/>
  </r>
  <r>
    <x v="8"/>
    <x v="25"/>
    <x v="20"/>
    <s v="K"/>
    <x v="5"/>
    <x v="10"/>
    <x v="5"/>
    <s v="白底黑點"/>
    <n v="5.5"/>
    <n v="35"/>
    <n v="0"/>
    <n v="7780"/>
    <n v="9810"/>
    <m/>
    <m/>
    <m/>
    <m/>
    <n v="18"/>
    <n v="2"/>
    <n v="7590"/>
    <n v="9630"/>
    <n v="14"/>
    <n v="0"/>
    <n v="6390"/>
    <n v="10000"/>
    <n v="5.8299595141700413"/>
    <n v="22.333333333333332"/>
    <n v="0.99835069444444446"/>
    <n v="85.333333333333343"/>
    <n v="2.7916666666666665"/>
    <n v="2.7083333333333335"/>
    <s v="T"/>
  </r>
  <r>
    <x v="8"/>
    <x v="26"/>
    <x v="11"/>
    <s v="K"/>
    <x v="5"/>
    <x v="10"/>
    <x v="5"/>
    <s v="黃綠條紋"/>
    <n v="5.5"/>
    <n v="41"/>
    <n v="0"/>
    <n v="6390"/>
    <n v="6670"/>
    <m/>
    <m/>
    <m/>
    <m/>
    <n v="44"/>
    <n v="0"/>
    <n v="8980"/>
    <n v="5650"/>
    <n v="40"/>
    <n v="0"/>
    <n v="8060"/>
    <n v="7310"/>
    <n v="5.8299595141700413"/>
    <n v="41.666666666666664"/>
    <n v="1"/>
    <n v="71.766666666666666"/>
    <n v="5.208333333333333"/>
    <n v="5.208333333333333"/>
    <s v="T"/>
  </r>
  <r>
    <x v="8"/>
    <x v="27"/>
    <x v="0"/>
    <m/>
    <x v="0"/>
    <x v="0"/>
    <x v="0"/>
    <s v=""/>
    <s v=""/>
    <m/>
    <m/>
    <s v="停機"/>
    <m/>
    <m/>
    <m/>
    <s v="停機"/>
    <m/>
    <m/>
    <m/>
    <s v="停機"/>
    <m/>
    <m/>
    <m/>
    <s v="停機"/>
    <m/>
    <s v=""/>
    <s v="停機"/>
    <s v=""/>
    <s v=""/>
    <s v=""/>
    <s v=""/>
    <s v="S"/>
  </r>
  <r>
    <x v="8"/>
    <x v="28"/>
    <x v="13"/>
    <m/>
    <x v="0"/>
    <x v="0"/>
    <x v="0"/>
    <s v=""/>
    <s v=""/>
    <m/>
    <m/>
    <s v="絲開發"/>
    <m/>
    <m/>
    <m/>
    <s v="絲開發"/>
    <m/>
    <m/>
    <m/>
    <s v="絲開發"/>
    <m/>
    <m/>
    <m/>
    <s v="絲開發"/>
    <m/>
    <s v=""/>
    <s v="絲開發"/>
    <s v=""/>
    <s v=""/>
    <s v=""/>
    <s v=""/>
    <s v="S"/>
  </r>
  <r>
    <x v="9"/>
    <x v="0"/>
    <x v="0"/>
    <m/>
    <x v="0"/>
    <x v="0"/>
    <x v="0"/>
    <s v=""/>
    <s v=""/>
    <m/>
    <m/>
    <s v="停機"/>
    <m/>
    <m/>
    <m/>
    <s v="停機"/>
    <m/>
    <m/>
    <m/>
    <s v="停機"/>
    <m/>
    <m/>
    <m/>
    <s v="停機"/>
    <m/>
    <s v=""/>
    <s v="停機"/>
    <s v=""/>
    <s v=""/>
    <s v=""/>
    <s v=""/>
    <s v="A"/>
  </r>
  <r>
    <x v="9"/>
    <x v="1"/>
    <x v="0"/>
    <m/>
    <x v="0"/>
    <x v="0"/>
    <x v="0"/>
    <s v=""/>
    <s v=""/>
    <m/>
    <m/>
    <s v="停機"/>
    <m/>
    <m/>
    <m/>
    <s v="停機"/>
    <m/>
    <m/>
    <m/>
    <s v="停機"/>
    <m/>
    <m/>
    <m/>
    <s v="停機"/>
    <m/>
    <s v=""/>
    <s v="停機"/>
    <s v=""/>
    <s v=""/>
    <s v=""/>
    <s v=""/>
    <s v="A"/>
  </r>
  <r>
    <x v="9"/>
    <x v="2"/>
    <x v="0"/>
    <m/>
    <x v="0"/>
    <x v="0"/>
    <x v="0"/>
    <s v=""/>
    <s v=""/>
    <m/>
    <m/>
    <s v="停機"/>
    <m/>
    <m/>
    <m/>
    <s v="停機"/>
    <m/>
    <m/>
    <m/>
    <s v="停機"/>
    <m/>
    <m/>
    <m/>
    <s v="停機"/>
    <m/>
    <s v=""/>
    <s v="停機"/>
    <s v=""/>
    <s v=""/>
    <s v=""/>
    <s v=""/>
    <s v="A"/>
  </r>
  <r>
    <x v="9"/>
    <x v="3"/>
    <x v="0"/>
    <m/>
    <x v="0"/>
    <x v="0"/>
    <x v="0"/>
    <s v=""/>
    <s v=""/>
    <m/>
    <m/>
    <s v="停機"/>
    <m/>
    <m/>
    <m/>
    <s v="停機"/>
    <m/>
    <m/>
    <m/>
    <s v="停機"/>
    <m/>
    <m/>
    <m/>
    <s v="停機"/>
    <m/>
    <s v=""/>
    <s v="停機"/>
    <s v=""/>
    <s v=""/>
    <s v=""/>
    <s v=""/>
    <s v="A"/>
  </r>
  <r>
    <x v="9"/>
    <x v="4"/>
    <x v="21"/>
    <m/>
    <x v="11"/>
    <x v="1"/>
    <x v="1"/>
    <s v="橘底黑三角"/>
    <n v="5"/>
    <n v="34"/>
    <n v="0"/>
    <n v="9187"/>
    <n v="8431"/>
    <m/>
    <m/>
    <m/>
    <m/>
    <n v="22"/>
    <n v="2"/>
    <n v="9294"/>
    <n v="8816"/>
    <n v="33"/>
    <n v="0"/>
    <n v="8970"/>
    <n v="8898"/>
    <n v="1.4090019569471623"/>
    <n v="29.666666666666668"/>
    <n v="0.99317574786324792"/>
    <n v="89.326666666666654"/>
    <n v="3.7083333333333335"/>
    <n v="3.625"/>
    <s v="A"/>
  </r>
  <r>
    <x v="9"/>
    <x v="5"/>
    <x v="2"/>
    <m/>
    <x v="2"/>
    <x v="2"/>
    <x v="1"/>
    <s v="白底藍三角"/>
    <n v="5"/>
    <m/>
    <m/>
    <s v="清車"/>
    <m/>
    <m/>
    <m/>
    <s v="清車"/>
    <m/>
    <m/>
    <m/>
    <s v="開車"/>
    <m/>
    <n v="30"/>
    <n v="0"/>
    <n v="9183"/>
    <n v="9395"/>
    <n v="2.8015564202334629"/>
    <s v="清車"/>
    <s v=""/>
    <s v=""/>
    <s v=""/>
    <s v=""/>
    <s v="A"/>
  </r>
  <r>
    <x v="9"/>
    <x v="6"/>
    <x v="3"/>
    <s v="G"/>
    <x v="3"/>
    <x v="3"/>
    <x v="2"/>
    <s v="洋綠色"/>
    <n v="2"/>
    <n v="13"/>
    <n v="2"/>
    <n v="9152"/>
    <n v="9362"/>
    <m/>
    <m/>
    <m/>
    <m/>
    <n v="20"/>
    <n v="0"/>
    <n v="9171"/>
    <n v="9499"/>
    <n v="14"/>
    <n v="1"/>
    <n v="9290"/>
    <n v="9646"/>
    <n v="2.4615384615384617"/>
    <n v="15.666666666666666"/>
    <n v="0.994140625"/>
    <n v="93.533333333333346"/>
    <n v="1.9583333333333333"/>
    <n v="1.8333333333333333"/>
    <s v="A"/>
  </r>
  <r>
    <x v="9"/>
    <x v="7"/>
    <x v="0"/>
    <m/>
    <x v="0"/>
    <x v="0"/>
    <x v="0"/>
    <s v=""/>
    <s v=""/>
    <m/>
    <m/>
    <s v="停機"/>
    <m/>
    <m/>
    <m/>
    <s v="停機"/>
    <m/>
    <m/>
    <m/>
    <s v="停機"/>
    <m/>
    <m/>
    <m/>
    <s v="停機"/>
    <m/>
    <s v=""/>
    <s v="停機"/>
    <s v=""/>
    <s v=""/>
    <s v=""/>
    <s v=""/>
    <s v="A"/>
  </r>
  <r>
    <x v="9"/>
    <x v="8"/>
    <x v="4"/>
    <m/>
    <x v="4"/>
    <x v="4"/>
    <x v="1"/>
    <s v="綠藍雙色"/>
    <n v="5"/>
    <n v="22"/>
    <n v="3"/>
    <n v="9012"/>
    <n v="8509"/>
    <m/>
    <m/>
    <m/>
    <m/>
    <n v="13"/>
    <n v="1"/>
    <n v="9144"/>
    <n v="8759"/>
    <n v="17"/>
    <n v="0"/>
    <n v="8727"/>
    <n v="8724"/>
    <n v="2.8685258964143427"/>
    <n v="17.333333333333332"/>
    <n v="0.99329594017094014"/>
    <n v="88.125"/>
    <n v="2.1666666666666665"/>
    <n v="2"/>
    <s v="A"/>
  </r>
  <r>
    <x v="9"/>
    <x v="9"/>
    <x v="14"/>
    <m/>
    <x v="9"/>
    <x v="12"/>
    <x v="6"/>
    <s v="白黑條紋"/>
    <n v="4"/>
    <n v="4"/>
    <n v="3"/>
    <s v="了機"/>
    <n v="9665"/>
    <m/>
    <m/>
    <m/>
    <m/>
    <n v="12"/>
    <n v="1"/>
    <n v="9729"/>
    <n v="9601"/>
    <m/>
    <m/>
    <s v="了機"/>
    <m/>
    <n v="1.1009174311926606"/>
    <s v="了機"/>
    <n v="0.98253205128205123"/>
    <s v=""/>
    <s v=""/>
    <s v=""/>
    <s v="A"/>
  </r>
  <r>
    <x v="9"/>
    <x v="10"/>
    <x v="0"/>
    <m/>
    <x v="0"/>
    <x v="0"/>
    <x v="0"/>
    <s v=""/>
    <s v=""/>
    <m/>
    <m/>
    <s v="停機"/>
    <m/>
    <m/>
    <m/>
    <s v="停機"/>
    <m/>
    <m/>
    <m/>
    <s v="停機"/>
    <m/>
    <m/>
    <m/>
    <s v="停機"/>
    <m/>
    <s v=""/>
    <s v="停機"/>
    <s v=""/>
    <s v=""/>
    <s v=""/>
    <s v=""/>
    <s v="A"/>
  </r>
  <r>
    <x v="9"/>
    <x v="11"/>
    <x v="0"/>
    <m/>
    <x v="0"/>
    <x v="0"/>
    <x v="0"/>
    <s v=""/>
    <s v=""/>
    <m/>
    <m/>
    <s v="停機"/>
    <m/>
    <m/>
    <m/>
    <s v="停機"/>
    <m/>
    <m/>
    <m/>
    <s v="停機"/>
    <m/>
    <m/>
    <m/>
    <s v="停機"/>
    <m/>
    <s v=""/>
    <s v="停機"/>
    <s v=""/>
    <s v=""/>
    <s v=""/>
    <s v=""/>
    <s v="A"/>
  </r>
  <r>
    <x v="9"/>
    <x v="12"/>
    <x v="15"/>
    <m/>
    <x v="10"/>
    <x v="13"/>
    <x v="7"/>
    <s v="藍底白十字"/>
    <n v="5"/>
    <n v="19"/>
    <n v="3"/>
    <n v="9256"/>
    <n v="8742"/>
    <m/>
    <m/>
    <m/>
    <m/>
    <m/>
    <m/>
    <s v="FINAL"/>
    <m/>
    <m/>
    <m/>
    <s v="停機"/>
    <m/>
    <n v="3.0573248407643314"/>
    <n v="6.333333333333333"/>
    <n v="0.99528245192307696"/>
    <n v="89.99"/>
    <n v="0.79166666666666663"/>
    <n v="0.66666666666666663"/>
    <s v="A"/>
  </r>
  <r>
    <x v="9"/>
    <x v="13"/>
    <x v="0"/>
    <m/>
    <x v="0"/>
    <x v="0"/>
    <x v="0"/>
    <s v=""/>
    <s v=""/>
    <m/>
    <m/>
    <s v="停機"/>
    <m/>
    <m/>
    <m/>
    <s v="停機"/>
    <m/>
    <m/>
    <m/>
    <s v="停機"/>
    <m/>
    <m/>
    <m/>
    <s v="停機"/>
    <m/>
    <s v=""/>
    <s v="停機"/>
    <s v=""/>
    <s v=""/>
    <s v=""/>
    <s v=""/>
    <s v="A"/>
  </r>
  <r>
    <x v="9"/>
    <x v="14"/>
    <x v="0"/>
    <m/>
    <x v="0"/>
    <x v="0"/>
    <x v="0"/>
    <s v=""/>
    <s v=""/>
    <m/>
    <m/>
    <s v="停機"/>
    <m/>
    <m/>
    <m/>
    <s v="停機"/>
    <m/>
    <m/>
    <m/>
    <s v="停機"/>
    <m/>
    <m/>
    <m/>
    <s v="停機"/>
    <m/>
    <s v=""/>
    <s v="停機"/>
    <s v=""/>
    <s v=""/>
    <s v=""/>
    <s v=""/>
    <s v="A"/>
  </r>
  <r>
    <x v="9"/>
    <x v="15"/>
    <x v="22"/>
    <m/>
    <x v="12"/>
    <x v="15"/>
    <x v="4"/>
    <s v="白底紅三角"/>
    <n v="5"/>
    <n v="56"/>
    <n v="4"/>
    <n v="8029"/>
    <n v="8443"/>
    <m/>
    <m/>
    <m/>
    <m/>
    <n v="24"/>
    <n v="4"/>
    <n v="8807"/>
    <n v="9284"/>
    <n v="8"/>
    <n v="0"/>
    <n v="8762"/>
    <n v="9218"/>
    <n v="5.161290322580645"/>
    <n v="14.666666666666666"/>
    <n v="0.99254807692307689"/>
    <n v="87.571666666666658"/>
    <n v="1.8333333333333333"/>
    <n v="1.6666666666666667"/>
    <s v="A"/>
  </r>
  <r>
    <x v="9"/>
    <x v="16"/>
    <x v="0"/>
    <m/>
    <x v="0"/>
    <x v="0"/>
    <x v="0"/>
    <s v=""/>
    <s v=""/>
    <m/>
    <m/>
    <s v="停機"/>
    <m/>
    <m/>
    <m/>
    <s v="停機"/>
    <m/>
    <m/>
    <m/>
    <s v="停機"/>
    <m/>
    <m/>
    <m/>
    <s v="停機"/>
    <m/>
    <s v=""/>
    <s v="停機"/>
    <s v=""/>
    <s v=""/>
    <s v=""/>
    <s v=""/>
    <s v="A"/>
  </r>
  <r>
    <x v="9"/>
    <x v="17"/>
    <x v="0"/>
    <m/>
    <x v="0"/>
    <x v="0"/>
    <x v="0"/>
    <s v=""/>
    <s v=""/>
    <m/>
    <m/>
    <s v="停機"/>
    <m/>
    <m/>
    <m/>
    <s v="停機"/>
    <m/>
    <m/>
    <m/>
    <s v="停機"/>
    <m/>
    <m/>
    <m/>
    <s v="停機"/>
    <m/>
    <s v=""/>
    <s v="停機"/>
    <s v=""/>
    <s v=""/>
    <s v=""/>
    <s v=""/>
    <s v="A"/>
  </r>
  <r>
    <x v="9"/>
    <x v="18"/>
    <x v="0"/>
    <m/>
    <x v="0"/>
    <x v="0"/>
    <x v="0"/>
    <s v=""/>
    <s v=""/>
    <m/>
    <m/>
    <s v="停機"/>
    <m/>
    <m/>
    <m/>
    <s v="停機"/>
    <m/>
    <m/>
    <m/>
    <s v="停機"/>
    <m/>
    <m/>
    <m/>
    <s v="停機"/>
    <m/>
    <s v=""/>
    <s v="停機"/>
    <s v=""/>
    <s v=""/>
    <s v=""/>
    <s v=""/>
    <s v="J"/>
  </r>
  <r>
    <x v="9"/>
    <x v="19"/>
    <x v="18"/>
    <s v="K"/>
    <x v="5"/>
    <x v="14"/>
    <x v="1"/>
    <s v="黑白直條"/>
    <n v="5.5"/>
    <n v="45"/>
    <n v="5"/>
    <n v="6990"/>
    <m/>
    <m/>
    <m/>
    <m/>
    <m/>
    <n v="36"/>
    <n v="3"/>
    <n v="6710"/>
    <m/>
    <n v="71"/>
    <n v="5"/>
    <n v="6700"/>
    <m/>
    <n v="5.8536585365853666"/>
    <n v="50.666666666666664"/>
    <n v="0.98932291666666672"/>
    <n v="68"/>
    <n v="6.333333333333333"/>
    <n v="5.791666666666667"/>
    <s v="J"/>
  </r>
  <r>
    <x v="9"/>
    <x v="20"/>
    <x v="0"/>
    <m/>
    <x v="0"/>
    <x v="0"/>
    <x v="0"/>
    <s v=""/>
    <s v=""/>
    <m/>
    <m/>
    <s v="停機"/>
    <m/>
    <m/>
    <m/>
    <s v="停機"/>
    <m/>
    <m/>
    <m/>
    <s v="停機"/>
    <m/>
    <m/>
    <m/>
    <s v="停機"/>
    <m/>
    <s v=""/>
    <s v="停機"/>
    <s v=""/>
    <s v=""/>
    <s v=""/>
    <s v=""/>
    <s v="J"/>
  </r>
  <r>
    <x v="9"/>
    <x v="21"/>
    <x v="16"/>
    <s v="K"/>
    <x v="5"/>
    <x v="10"/>
    <x v="5"/>
    <s v="白底綠星"/>
    <n v="5.5"/>
    <n v="41"/>
    <n v="0"/>
    <n v="8240"/>
    <n v="8800"/>
    <m/>
    <m/>
    <m/>
    <m/>
    <n v="28"/>
    <n v="0"/>
    <n v="7960"/>
    <n v="8430"/>
    <n v="56"/>
    <n v="6"/>
    <n v="9170"/>
    <n v="9170"/>
    <n v="5.8299595141700413"/>
    <n v="41.666666666666664"/>
    <n v="0.99505208333333328"/>
    <n v="86.283333333333346"/>
    <n v="5.208333333333333"/>
    <n v="4.958333333333333"/>
    <s v="T"/>
  </r>
  <r>
    <x v="9"/>
    <x v="22"/>
    <x v="17"/>
    <s v="K"/>
    <x v="5"/>
    <x v="14"/>
    <x v="5"/>
    <s v="黃底綠星"/>
    <n v="5.5"/>
    <n v="45"/>
    <n v="0"/>
    <n v="8660"/>
    <n v="8890"/>
    <m/>
    <m/>
    <m/>
    <m/>
    <n v="49"/>
    <n v="0"/>
    <n v="9030"/>
    <n v="9170"/>
    <n v="30"/>
    <n v="0"/>
    <n v="7730"/>
    <n v="9170"/>
    <n v="5.8299595141700413"/>
    <n v="41.333333333333336"/>
    <n v="1"/>
    <n v="87.75"/>
    <n v="5.166666666666667"/>
    <n v="5.166666666666667"/>
    <s v="T"/>
  </r>
  <r>
    <x v="9"/>
    <x v="23"/>
    <x v="24"/>
    <m/>
    <x v="0"/>
    <x v="0"/>
    <x v="0"/>
    <s v=""/>
    <s v=""/>
    <m/>
    <m/>
    <s v="停機"/>
    <m/>
    <m/>
    <m/>
    <s v="停機"/>
    <m/>
    <m/>
    <m/>
    <s v="停機"/>
    <m/>
    <m/>
    <m/>
    <s v="停機"/>
    <m/>
    <s v=""/>
    <s v="停機"/>
    <s v=""/>
    <s v=""/>
    <s v=""/>
    <s v=""/>
    <s v="T"/>
  </r>
  <r>
    <x v="9"/>
    <x v="23"/>
    <x v="7"/>
    <m/>
    <x v="5"/>
    <x v="6"/>
    <x v="3"/>
    <s v="紅底藍點"/>
    <n v="5"/>
    <n v="28"/>
    <n v="0"/>
    <s v="了機"/>
    <n v="7040"/>
    <m/>
    <m/>
    <s v="了機"/>
    <m/>
    <m/>
    <m/>
    <s v="了機"/>
    <m/>
    <m/>
    <m/>
    <s v="了機"/>
    <m/>
    <n v="6.1802575107296125"/>
    <s v="了機"/>
    <n v="1"/>
    <s v=""/>
    <s v=""/>
    <s v=""/>
    <s v="T"/>
  </r>
  <r>
    <x v="9"/>
    <x v="24"/>
    <x v="19"/>
    <m/>
    <x v="0"/>
    <x v="0"/>
    <x v="0"/>
    <s v=""/>
    <s v=""/>
    <m/>
    <m/>
    <s v="了機"/>
    <m/>
    <m/>
    <m/>
    <s v="了機"/>
    <m/>
    <m/>
    <m/>
    <s v="了機"/>
    <m/>
    <m/>
    <m/>
    <s v="了機"/>
    <m/>
    <s v=""/>
    <s v="了機"/>
    <s v=""/>
    <s v=""/>
    <s v=""/>
    <s v=""/>
    <s v="T"/>
  </r>
  <r>
    <x v="9"/>
    <x v="24"/>
    <x v="23"/>
    <s v="K"/>
    <x v="7"/>
    <x v="16"/>
    <x v="4"/>
    <s v="白紅條紋"/>
    <n v="5.5"/>
    <n v="23"/>
    <n v="16"/>
    <n v="9170"/>
    <m/>
    <m/>
    <m/>
    <m/>
    <m/>
    <n v="18"/>
    <n v="0"/>
    <m/>
    <n v="9440"/>
    <n v="7"/>
    <n v="0"/>
    <m/>
    <n v="8610"/>
    <n v="6.6055045871559646"/>
    <n v="32"/>
    <n v="0.9883547008547009"/>
    <n v="90.733333333333334"/>
    <n v="4"/>
    <n v="2.6666666666666665"/>
    <s v="T"/>
  </r>
  <r>
    <x v="9"/>
    <x v="25"/>
    <x v="20"/>
    <s v="K"/>
    <x v="5"/>
    <x v="10"/>
    <x v="5"/>
    <s v="白底黑點"/>
    <n v="5.5"/>
    <n v="34"/>
    <n v="4"/>
    <n v="7690"/>
    <n v="9540"/>
    <m/>
    <m/>
    <m/>
    <m/>
    <n v="19"/>
    <n v="0"/>
    <n v="6670"/>
    <n v="9810"/>
    <n v="42"/>
    <n v="2"/>
    <n v="7780"/>
    <n v="9810"/>
    <n v="5.8299595141700413"/>
    <n v="31.666666666666668"/>
    <n v="0.99505208333333328"/>
    <n v="85.5"/>
    <n v="3.9583333333333335"/>
    <n v="3.7083333333333335"/>
    <s v="T"/>
  </r>
  <r>
    <x v="9"/>
    <x v="26"/>
    <x v="11"/>
    <s v="K"/>
    <x v="5"/>
    <x v="10"/>
    <x v="5"/>
    <s v="黃綠條紋"/>
    <n v="5.5"/>
    <n v="50"/>
    <n v="0"/>
    <n v="8150"/>
    <n v="8520"/>
    <m/>
    <m/>
    <m/>
    <m/>
    <n v="52"/>
    <n v="0"/>
    <n v="9170"/>
    <n v="7870"/>
    <n v="32"/>
    <n v="0"/>
    <n v="8060"/>
    <n v="8960"/>
    <n v="5.8299595141700413"/>
    <n v="44.666666666666664"/>
    <n v="1"/>
    <n v="84.55"/>
    <n v="5.583333333333333"/>
    <n v="5.583333333333333"/>
    <s v="T"/>
  </r>
  <r>
    <x v="9"/>
    <x v="27"/>
    <x v="0"/>
    <m/>
    <x v="0"/>
    <x v="0"/>
    <x v="0"/>
    <s v=""/>
    <s v=""/>
    <m/>
    <m/>
    <s v="停機"/>
    <m/>
    <m/>
    <m/>
    <s v="停機"/>
    <m/>
    <m/>
    <m/>
    <s v="停機"/>
    <m/>
    <m/>
    <m/>
    <s v="停機"/>
    <m/>
    <s v=""/>
    <s v="停機"/>
    <s v=""/>
    <s v=""/>
    <s v=""/>
    <s v=""/>
    <s v="S"/>
  </r>
  <r>
    <x v="9"/>
    <x v="28"/>
    <x v="13"/>
    <m/>
    <x v="0"/>
    <x v="0"/>
    <x v="0"/>
    <s v=""/>
    <s v=""/>
    <m/>
    <m/>
    <s v="絲開發"/>
    <m/>
    <m/>
    <m/>
    <s v="絲開發"/>
    <m/>
    <m/>
    <m/>
    <s v="絲開發"/>
    <m/>
    <m/>
    <m/>
    <s v="絲開發"/>
    <m/>
    <s v=""/>
    <s v="絲開發"/>
    <s v=""/>
    <s v=""/>
    <s v=""/>
    <s v=""/>
    <s v="S"/>
  </r>
  <r>
    <x v="10"/>
    <x v="0"/>
    <x v="0"/>
    <m/>
    <x v="0"/>
    <x v="0"/>
    <x v="0"/>
    <s v=""/>
    <s v=""/>
    <m/>
    <m/>
    <s v="停機"/>
    <m/>
    <m/>
    <m/>
    <s v="停機"/>
    <m/>
    <m/>
    <m/>
    <s v="停機"/>
    <m/>
    <m/>
    <m/>
    <s v="停機"/>
    <m/>
    <s v=""/>
    <s v="停機"/>
    <s v=""/>
    <s v=""/>
    <s v=""/>
    <s v=""/>
    <s v="A"/>
  </r>
  <r>
    <x v="10"/>
    <x v="1"/>
    <x v="0"/>
    <m/>
    <x v="0"/>
    <x v="0"/>
    <x v="0"/>
    <s v=""/>
    <s v=""/>
    <m/>
    <m/>
    <s v="停機"/>
    <m/>
    <m/>
    <m/>
    <s v="停機"/>
    <m/>
    <m/>
    <m/>
    <s v="停機"/>
    <m/>
    <m/>
    <m/>
    <s v="停機"/>
    <m/>
    <s v=""/>
    <s v="停機"/>
    <s v=""/>
    <s v=""/>
    <s v=""/>
    <s v=""/>
    <s v="A"/>
  </r>
  <r>
    <x v="10"/>
    <x v="2"/>
    <x v="0"/>
    <m/>
    <x v="0"/>
    <x v="0"/>
    <x v="0"/>
    <s v=""/>
    <s v=""/>
    <m/>
    <m/>
    <s v="停機"/>
    <m/>
    <m/>
    <m/>
    <s v="停機"/>
    <m/>
    <m/>
    <m/>
    <s v="停機"/>
    <m/>
    <m/>
    <m/>
    <s v="停機"/>
    <m/>
    <s v=""/>
    <s v="停機"/>
    <s v=""/>
    <s v=""/>
    <s v=""/>
    <s v=""/>
    <s v="A"/>
  </r>
  <r>
    <x v="10"/>
    <x v="3"/>
    <x v="0"/>
    <m/>
    <x v="0"/>
    <x v="0"/>
    <x v="0"/>
    <s v=""/>
    <s v=""/>
    <m/>
    <m/>
    <s v="停機"/>
    <m/>
    <m/>
    <m/>
    <s v="停機"/>
    <m/>
    <m/>
    <m/>
    <s v="停機"/>
    <m/>
    <m/>
    <m/>
    <s v="停機"/>
    <m/>
    <s v=""/>
    <s v="停機"/>
    <s v=""/>
    <s v=""/>
    <s v=""/>
    <s v=""/>
    <s v="A"/>
  </r>
  <r>
    <x v="10"/>
    <x v="4"/>
    <x v="21"/>
    <m/>
    <x v="11"/>
    <x v="1"/>
    <x v="1"/>
    <s v="橘底黑三角"/>
    <n v="5"/>
    <m/>
    <m/>
    <m/>
    <m/>
    <m/>
    <m/>
    <m/>
    <m/>
    <m/>
    <m/>
    <m/>
    <m/>
    <m/>
    <m/>
    <m/>
    <m/>
    <n v="1.4090019569471623"/>
    <n v="0"/>
    <s v=""/>
    <s v=""/>
    <n v="0"/>
    <s v=""/>
    <s v="A"/>
  </r>
  <r>
    <x v="10"/>
    <x v="5"/>
    <x v="2"/>
    <m/>
    <x v="2"/>
    <x v="2"/>
    <x v="1"/>
    <s v="白底藍三角"/>
    <n v="5"/>
    <m/>
    <m/>
    <m/>
    <m/>
    <m/>
    <m/>
    <m/>
    <m/>
    <m/>
    <m/>
    <m/>
    <m/>
    <m/>
    <m/>
    <m/>
    <m/>
    <n v="2.8015564202334629"/>
    <n v="0"/>
    <s v=""/>
    <s v=""/>
    <n v="0"/>
    <s v=""/>
    <s v="A"/>
  </r>
  <r>
    <x v="10"/>
    <x v="6"/>
    <x v="3"/>
    <s v="G"/>
    <x v="3"/>
    <x v="3"/>
    <x v="2"/>
    <s v="洋綠色"/>
    <n v="2"/>
    <m/>
    <m/>
    <m/>
    <m/>
    <m/>
    <m/>
    <m/>
    <m/>
    <m/>
    <m/>
    <m/>
    <m/>
    <m/>
    <m/>
    <m/>
    <m/>
    <n v="2.4615384615384617"/>
    <n v="0"/>
    <s v=""/>
    <s v=""/>
    <n v="0"/>
    <s v=""/>
    <s v="A"/>
  </r>
  <r>
    <x v="10"/>
    <x v="7"/>
    <x v="0"/>
    <m/>
    <x v="0"/>
    <x v="0"/>
    <x v="0"/>
    <s v=""/>
    <s v=""/>
    <m/>
    <m/>
    <s v="停機"/>
    <m/>
    <m/>
    <m/>
    <s v="停機"/>
    <m/>
    <m/>
    <m/>
    <s v="停機"/>
    <m/>
    <m/>
    <m/>
    <s v="停機"/>
    <m/>
    <s v=""/>
    <s v="停機"/>
    <s v=""/>
    <s v=""/>
    <s v=""/>
    <s v=""/>
    <s v="A"/>
  </r>
  <r>
    <x v="10"/>
    <x v="8"/>
    <x v="4"/>
    <m/>
    <x v="4"/>
    <x v="4"/>
    <x v="1"/>
    <s v="綠藍雙色"/>
    <n v="5"/>
    <m/>
    <m/>
    <m/>
    <m/>
    <m/>
    <m/>
    <m/>
    <m/>
    <m/>
    <m/>
    <m/>
    <m/>
    <m/>
    <m/>
    <m/>
    <m/>
    <n v="2.8685258964143427"/>
    <n v="0"/>
    <s v=""/>
    <s v=""/>
    <n v="0"/>
    <s v=""/>
    <s v="A"/>
  </r>
  <r>
    <x v="10"/>
    <x v="9"/>
    <x v="14"/>
    <m/>
    <x v="9"/>
    <x v="12"/>
    <x v="6"/>
    <s v="白黑條紋"/>
    <n v="4"/>
    <m/>
    <m/>
    <s v="了機"/>
    <m/>
    <m/>
    <m/>
    <s v="了機"/>
    <m/>
    <m/>
    <m/>
    <s v="了機"/>
    <m/>
    <m/>
    <m/>
    <s v="了機"/>
    <m/>
    <n v="1.1009174311926606"/>
    <s v="了機"/>
    <s v=""/>
    <s v=""/>
    <s v=""/>
    <s v=""/>
    <s v="A"/>
  </r>
  <r>
    <x v="10"/>
    <x v="10"/>
    <x v="0"/>
    <m/>
    <x v="0"/>
    <x v="0"/>
    <x v="0"/>
    <s v=""/>
    <s v=""/>
    <m/>
    <m/>
    <s v="停機"/>
    <m/>
    <m/>
    <m/>
    <s v="停機"/>
    <m/>
    <m/>
    <m/>
    <s v="停機"/>
    <m/>
    <m/>
    <m/>
    <s v="停機"/>
    <m/>
    <s v=""/>
    <s v="停機"/>
    <s v=""/>
    <s v=""/>
    <s v=""/>
    <s v=""/>
    <s v="A"/>
  </r>
  <r>
    <x v="10"/>
    <x v="11"/>
    <x v="0"/>
    <m/>
    <x v="0"/>
    <x v="0"/>
    <x v="0"/>
    <s v=""/>
    <s v=""/>
    <m/>
    <m/>
    <s v="停機"/>
    <m/>
    <m/>
    <m/>
    <s v="停機"/>
    <m/>
    <m/>
    <m/>
    <s v="停機"/>
    <m/>
    <m/>
    <m/>
    <s v="停機"/>
    <m/>
    <s v=""/>
    <s v="停機"/>
    <s v=""/>
    <s v=""/>
    <s v=""/>
    <s v=""/>
    <s v="A"/>
  </r>
  <r>
    <x v="10"/>
    <x v="12"/>
    <x v="15"/>
    <m/>
    <x v="10"/>
    <x v="13"/>
    <x v="7"/>
    <s v="藍底白十字"/>
    <n v="5"/>
    <m/>
    <m/>
    <m/>
    <m/>
    <m/>
    <m/>
    <m/>
    <m/>
    <m/>
    <m/>
    <m/>
    <m/>
    <m/>
    <m/>
    <s v="停機"/>
    <m/>
    <n v="3.0573248407643314"/>
    <n v="0"/>
    <s v=""/>
    <s v=""/>
    <n v="0"/>
    <s v=""/>
    <s v="A"/>
  </r>
  <r>
    <x v="10"/>
    <x v="13"/>
    <x v="0"/>
    <m/>
    <x v="0"/>
    <x v="0"/>
    <x v="0"/>
    <s v=""/>
    <s v=""/>
    <m/>
    <m/>
    <s v="停機"/>
    <m/>
    <m/>
    <m/>
    <s v="停機"/>
    <m/>
    <m/>
    <m/>
    <s v="停機"/>
    <m/>
    <m/>
    <m/>
    <s v="停機"/>
    <m/>
    <s v=""/>
    <s v="停機"/>
    <s v=""/>
    <s v=""/>
    <s v=""/>
    <s v=""/>
    <s v="A"/>
  </r>
  <r>
    <x v="10"/>
    <x v="14"/>
    <x v="0"/>
    <m/>
    <x v="0"/>
    <x v="0"/>
    <x v="0"/>
    <s v=""/>
    <s v=""/>
    <m/>
    <m/>
    <s v="停機"/>
    <m/>
    <m/>
    <m/>
    <s v="停機"/>
    <m/>
    <m/>
    <m/>
    <s v="停機"/>
    <m/>
    <m/>
    <m/>
    <s v="停機"/>
    <m/>
    <s v=""/>
    <s v="停機"/>
    <s v=""/>
    <s v=""/>
    <s v=""/>
    <s v=""/>
    <s v="A"/>
  </r>
  <r>
    <x v="10"/>
    <x v="15"/>
    <x v="22"/>
    <m/>
    <x v="12"/>
    <x v="15"/>
    <x v="4"/>
    <s v="白底紅三角"/>
    <n v="5"/>
    <m/>
    <m/>
    <m/>
    <m/>
    <m/>
    <m/>
    <m/>
    <m/>
    <m/>
    <m/>
    <m/>
    <m/>
    <m/>
    <m/>
    <m/>
    <m/>
    <n v="5.161290322580645"/>
    <n v="0"/>
    <s v=""/>
    <s v=""/>
    <n v="0"/>
    <s v=""/>
    <s v="A"/>
  </r>
  <r>
    <x v="10"/>
    <x v="16"/>
    <x v="0"/>
    <m/>
    <x v="0"/>
    <x v="0"/>
    <x v="0"/>
    <s v=""/>
    <s v=""/>
    <m/>
    <m/>
    <s v="停機"/>
    <m/>
    <m/>
    <m/>
    <s v="停機"/>
    <m/>
    <m/>
    <m/>
    <s v="停機"/>
    <m/>
    <m/>
    <m/>
    <s v="停機"/>
    <m/>
    <s v=""/>
    <s v="停機"/>
    <s v=""/>
    <s v=""/>
    <s v=""/>
    <s v=""/>
    <s v="A"/>
  </r>
  <r>
    <x v="10"/>
    <x v="17"/>
    <x v="0"/>
    <m/>
    <x v="0"/>
    <x v="0"/>
    <x v="0"/>
    <s v=""/>
    <s v=""/>
    <m/>
    <m/>
    <s v="停機"/>
    <m/>
    <m/>
    <m/>
    <s v="停機"/>
    <m/>
    <m/>
    <m/>
    <s v="停機"/>
    <m/>
    <m/>
    <m/>
    <s v="停機"/>
    <m/>
    <s v=""/>
    <s v="停機"/>
    <s v=""/>
    <s v=""/>
    <s v=""/>
    <s v=""/>
    <s v="A"/>
  </r>
  <r>
    <x v="10"/>
    <x v="18"/>
    <x v="0"/>
    <m/>
    <x v="0"/>
    <x v="0"/>
    <x v="0"/>
    <s v=""/>
    <s v=""/>
    <m/>
    <m/>
    <s v="停機"/>
    <m/>
    <m/>
    <m/>
    <s v="停機"/>
    <m/>
    <m/>
    <m/>
    <s v="停機"/>
    <m/>
    <m/>
    <m/>
    <s v="停機"/>
    <m/>
    <s v=""/>
    <s v="停機"/>
    <s v=""/>
    <s v=""/>
    <s v=""/>
    <s v=""/>
    <s v="J"/>
  </r>
  <r>
    <x v="10"/>
    <x v="19"/>
    <x v="18"/>
    <s v="K"/>
    <x v="5"/>
    <x v="14"/>
    <x v="1"/>
    <s v="黑白直條"/>
    <n v="5.5"/>
    <m/>
    <m/>
    <m/>
    <m/>
    <m/>
    <m/>
    <m/>
    <m/>
    <m/>
    <m/>
    <m/>
    <m/>
    <m/>
    <m/>
    <m/>
    <m/>
    <n v="5.8536585365853666"/>
    <n v="0"/>
    <s v=""/>
    <s v=""/>
    <n v="0"/>
    <s v=""/>
    <s v="J"/>
  </r>
  <r>
    <x v="10"/>
    <x v="20"/>
    <x v="0"/>
    <m/>
    <x v="0"/>
    <x v="0"/>
    <x v="0"/>
    <s v=""/>
    <s v=""/>
    <m/>
    <m/>
    <s v="停機"/>
    <m/>
    <m/>
    <m/>
    <s v="停機"/>
    <m/>
    <m/>
    <m/>
    <s v="停機"/>
    <m/>
    <m/>
    <m/>
    <s v="停機"/>
    <m/>
    <s v=""/>
    <s v="停機"/>
    <s v=""/>
    <s v=""/>
    <s v=""/>
    <s v=""/>
    <s v="J"/>
  </r>
  <r>
    <x v="10"/>
    <x v="21"/>
    <x v="16"/>
    <s v="K"/>
    <x v="5"/>
    <x v="10"/>
    <x v="5"/>
    <s v="白底綠星"/>
    <n v="5.5"/>
    <m/>
    <m/>
    <m/>
    <m/>
    <m/>
    <m/>
    <m/>
    <m/>
    <m/>
    <m/>
    <m/>
    <m/>
    <m/>
    <m/>
    <m/>
    <m/>
    <n v="5.8299595141700413"/>
    <n v="0"/>
    <s v=""/>
    <s v=""/>
    <n v="0"/>
    <s v=""/>
    <s v="T"/>
  </r>
  <r>
    <x v="10"/>
    <x v="22"/>
    <x v="17"/>
    <s v="K"/>
    <x v="5"/>
    <x v="14"/>
    <x v="5"/>
    <s v="黃底綠星"/>
    <n v="5.5"/>
    <m/>
    <m/>
    <m/>
    <m/>
    <m/>
    <m/>
    <m/>
    <m/>
    <m/>
    <m/>
    <m/>
    <m/>
    <m/>
    <m/>
    <m/>
    <m/>
    <n v="5.8299595141700413"/>
    <n v="0"/>
    <s v=""/>
    <s v=""/>
    <n v="0"/>
    <s v=""/>
    <s v="T"/>
  </r>
  <r>
    <x v="10"/>
    <x v="23"/>
    <x v="0"/>
    <m/>
    <x v="0"/>
    <x v="0"/>
    <x v="0"/>
    <s v=""/>
    <s v=""/>
    <m/>
    <m/>
    <s v="停機"/>
    <m/>
    <m/>
    <m/>
    <s v="停機"/>
    <m/>
    <m/>
    <m/>
    <s v="停機"/>
    <m/>
    <m/>
    <m/>
    <s v="停機"/>
    <m/>
    <s v=""/>
    <s v="停機"/>
    <s v=""/>
    <s v=""/>
    <s v=""/>
    <s v=""/>
    <s v="T"/>
  </r>
  <r>
    <x v="10"/>
    <x v="23"/>
    <x v="7"/>
    <m/>
    <x v="5"/>
    <x v="6"/>
    <x v="3"/>
    <s v="紅底藍點"/>
    <n v="5"/>
    <m/>
    <m/>
    <s v="了機"/>
    <m/>
    <m/>
    <m/>
    <m/>
    <s v="了機"/>
    <m/>
    <m/>
    <m/>
    <s v="了機"/>
    <m/>
    <m/>
    <m/>
    <s v="了機"/>
    <n v="6.1802575107296125"/>
    <s v="了機"/>
    <s v=""/>
    <s v=""/>
    <s v=""/>
    <s v=""/>
    <s v="T"/>
  </r>
  <r>
    <x v="10"/>
    <x v="24"/>
    <x v="19"/>
    <m/>
    <x v="0"/>
    <x v="0"/>
    <x v="0"/>
    <s v=""/>
    <s v=""/>
    <m/>
    <m/>
    <s v="了機"/>
    <m/>
    <m/>
    <m/>
    <s v="了機"/>
    <m/>
    <m/>
    <m/>
    <s v="了機"/>
    <m/>
    <m/>
    <m/>
    <s v="了機"/>
    <m/>
    <s v=""/>
    <s v="了機"/>
    <s v=""/>
    <s v=""/>
    <s v=""/>
    <s v=""/>
    <s v="T"/>
  </r>
  <r>
    <x v="10"/>
    <x v="24"/>
    <x v="23"/>
    <s v="K"/>
    <x v="7"/>
    <x v="16"/>
    <x v="4"/>
    <s v="白紅條紋"/>
    <n v="5.5"/>
    <m/>
    <m/>
    <m/>
    <m/>
    <m/>
    <m/>
    <m/>
    <m/>
    <m/>
    <m/>
    <m/>
    <m/>
    <m/>
    <m/>
    <m/>
    <m/>
    <n v="6.6055045871559646"/>
    <n v="0"/>
    <s v=""/>
    <s v=""/>
    <n v="0"/>
    <s v=""/>
    <s v="T"/>
  </r>
  <r>
    <x v="10"/>
    <x v="25"/>
    <x v="20"/>
    <s v="K"/>
    <x v="5"/>
    <x v="10"/>
    <x v="5"/>
    <s v="白底黑點"/>
    <n v="5.5"/>
    <m/>
    <m/>
    <m/>
    <m/>
    <m/>
    <m/>
    <m/>
    <m/>
    <m/>
    <m/>
    <m/>
    <m/>
    <m/>
    <m/>
    <m/>
    <m/>
    <n v="5.8299595141700413"/>
    <n v="0"/>
    <s v=""/>
    <s v=""/>
    <n v="0"/>
    <s v=""/>
    <s v="T"/>
  </r>
  <r>
    <x v="10"/>
    <x v="26"/>
    <x v="11"/>
    <s v="K"/>
    <x v="5"/>
    <x v="10"/>
    <x v="5"/>
    <s v="黃綠條紋"/>
    <n v="5.5"/>
    <m/>
    <m/>
    <m/>
    <m/>
    <m/>
    <m/>
    <m/>
    <m/>
    <m/>
    <m/>
    <m/>
    <m/>
    <m/>
    <m/>
    <m/>
    <m/>
    <n v="5.8299595141700413"/>
    <n v="0"/>
    <s v=""/>
    <s v=""/>
    <n v="0"/>
    <s v=""/>
    <s v="T"/>
  </r>
  <r>
    <x v="10"/>
    <x v="27"/>
    <x v="0"/>
    <m/>
    <x v="0"/>
    <x v="0"/>
    <x v="0"/>
    <s v=""/>
    <s v=""/>
    <m/>
    <m/>
    <s v="停機"/>
    <m/>
    <m/>
    <m/>
    <s v="停機"/>
    <m/>
    <m/>
    <m/>
    <s v="停機"/>
    <m/>
    <m/>
    <m/>
    <s v="停機"/>
    <m/>
    <s v=""/>
    <s v="停機"/>
    <s v=""/>
    <s v=""/>
    <s v=""/>
    <s v=""/>
    <s v="S"/>
  </r>
  <r>
    <x v="10"/>
    <x v="28"/>
    <x v="13"/>
    <m/>
    <x v="0"/>
    <x v="0"/>
    <x v="0"/>
    <s v=""/>
    <s v=""/>
    <m/>
    <m/>
    <s v="絲開發"/>
    <m/>
    <m/>
    <m/>
    <s v="絲開發"/>
    <m/>
    <m/>
    <m/>
    <s v="絲開發"/>
    <m/>
    <m/>
    <m/>
    <s v="絲開發"/>
    <m/>
    <s v=""/>
    <s v="絲開發"/>
    <s v=""/>
    <s v=""/>
    <s v=""/>
    <s v=""/>
    <s v="S"/>
  </r>
  <r>
    <x v="11"/>
    <x v="29"/>
    <x v="24"/>
    <m/>
    <x v="13"/>
    <x v="17"/>
    <x v="8"/>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樞紐分析表1" cacheId="183"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location ref="A3:AT20" firstHeaderRow="1" firstDataRow="6" firstDataCol="1"/>
  <pivotFields count="32">
    <pivotField axis="axisRow" compact="0" numFmtId="180" outline="0" subtotalTop="0" showAll="0" includeNewItemsInFilter="1" sortType="ascending" rankBy="0">
      <items count="17">
        <item m="1" x="15"/>
        <item m="1" x="13"/>
        <item m="1" x="12"/>
        <item m="1" x="14"/>
        <item x="0"/>
        <item x="1"/>
        <item x="2"/>
        <item x="3"/>
        <item x="4"/>
        <item x="5"/>
        <item x="6"/>
        <item x="7"/>
        <item x="8"/>
        <item x="9"/>
        <item x="10"/>
        <item h="1" x="11"/>
        <item t="default"/>
      </items>
    </pivotField>
    <pivotField axis="axisCol" compact="0" outline="0" subtotalTop="0" showAll="0" includeNewItemsInFilter="1" sortType="ascending" rankBy="0" defaultSubtotal="0">
      <items count="38">
        <item x="0"/>
        <item x="1"/>
        <item x="2"/>
        <item x="3"/>
        <item x="4"/>
        <item x="5"/>
        <item x="6"/>
        <item x="7"/>
        <item x="8"/>
        <item x="9"/>
        <item x="10"/>
        <item x="11"/>
        <item x="12"/>
        <item x="13"/>
        <item x="14"/>
        <item x="15"/>
        <item x="16"/>
        <item x="17"/>
        <item x="18"/>
        <item x="19"/>
        <item x="20"/>
        <item m="1" x="37"/>
        <item m="1" x="30"/>
        <item m="1" x="31"/>
        <item m="1" x="32"/>
        <item m="1" x="33"/>
        <item m="1" x="34"/>
        <item m="1" x="35"/>
        <item m="1" x="36"/>
        <item x="27"/>
        <item x="28"/>
        <item x="21"/>
        <item x="22"/>
        <item x="23"/>
        <item x="24"/>
        <item x="25"/>
        <item x="26"/>
        <item x="29"/>
      </items>
    </pivotField>
    <pivotField axis="axisCol" compact="0" outline="0" subtotalTop="0" showAll="0" includeNewItemsInFilter="1" defaultSubtotal="0">
      <items count="52">
        <item h="1" x="24"/>
        <item x="13"/>
        <item x="0"/>
        <item m="1" x="37"/>
        <item m="1" x="36"/>
        <item m="1" x="50"/>
        <item m="1" x="28"/>
        <item m="1" x="29"/>
        <item m="1" x="27"/>
        <item m="1" x="40"/>
        <item m="1" x="42"/>
        <item m="1" x="33"/>
        <item m="1" x="51"/>
        <item m="1" x="47"/>
        <item m="1" x="30"/>
        <item m="1" x="48"/>
        <item m="1" x="46"/>
        <item m="1" x="26"/>
        <item m="1" x="49"/>
        <item m="1" x="39"/>
        <item m="1" x="34"/>
        <item m="1" x="38"/>
        <item m="1" x="43"/>
        <item m="1" x="44"/>
        <item m="1" x="32"/>
        <item h="1" m="1" x="31"/>
        <item m="1" x="35"/>
        <item m="1" x="45"/>
        <item x="1"/>
        <item x="2"/>
        <item x="3"/>
        <item x="4"/>
        <item x="5"/>
        <item x="6"/>
        <item x="7"/>
        <item x="8"/>
        <item x="9"/>
        <item x="10"/>
        <item x="11"/>
        <item x="12"/>
        <item m="1" x="25"/>
        <item x="14"/>
        <item x="15"/>
        <item x="16"/>
        <item x="17"/>
        <item x="18"/>
        <item x="19"/>
        <item m="1" x="41"/>
        <item x="20"/>
        <item x="21"/>
        <item x="22"/>
        <item x="23"/>
      </items>
    </pivotField>
    <pivotField compact="0" outline="0" subtotalTop="0" showAll="0" includeNewItemsInFilter="1"/>
    <pivotField axis="axisCol" compact="0" outline="0" subtotalTop="0" showAll="0" includeNewItemsInFilter="1" defaultSubtotal="0">
      <items count="26">
        <item x="0"/>
        <item x="13"/>
        <item m="1" x="24"/>
        <item m="1" x="17"/>
        <item x="4"/>
        <item m="1" x="23"/>
        <item m="1" x="25"/>
        <item m="1" x="19"/>
        <item m="1" x="18"/>
        <item m="1" x="20"/>
        <item x="10"/>
        <item m="1" x="14"/>
        <item m="1" x="15"/>
        <item m="1" x="22"/>
        <item m="1" x="21"/>
        <item m="1" x="16"/>
        <item x="5"/>
        <item x="7"/>
        <item x="1"/>
        <item x="2"/>
        <item x="3"/>
        <item x="6"/>
        <item x="8"/>
        <item x="9"/>
        <item x="11"/>
        <item x="12"/>
      </items>
    </pivotField>
    <pivotField axis="axisCol" compact="0" outline="0" subtotalTop="0" showAll="0" includeNewItemsInFilter="1" defaultSubtotal="0">
      <items count="39">
        <item x="0"/>
        <item x="17"/>
        <item m="1" x="32"/>
        <item m="1" x="36"/>
        <item m="1" x="29"/>
        <item m="1" x="18"/>
        <item m="1" x="19"/>
        <item m="1" x="27"/>
        <item m="1" x="34"/>
        <item m="1" x="25"/>
        <item m="1" x="21"/>
        <item m="1" x="23"/>
        <item m="1" x="22"/>
        <item m="1" x="24"/>
        <item m="1" x="30"/>
        <item m="1" x="20"/>
        <item m="1" x="37"/>
        <item m="1" x="35"/>
        <item m="1" x="31"/>
        <item m="1" x="26"/>
        <item m="1" x="28"/>
        <item m="1" x="38"/>
        <item m="1" x="33"/>
        <item x="1"/>
        <item x="2"/>
        <item x="3"/>
        <item x="4"/>
        <item x="5"/>
        <item x="6"/>
        <item x="7"/>
        <item x="8"/>
        <item x="9"/>
        <item x="10"/>
        <item x="11"/>
        <item x="12"/>
        <item x="13"/>
        <item x="14"/>
        <item x="15"/>
        <item x="16"/>
      </items>
    </pivotField>
    <pivotField axis="axisCol" compact="0" outline="0" subtotalTop="0" showAll="0" includeNewItemsInFilter="1">
      <items count="12">
        <item x="0"/>
        <item x="8"/>
        <item m="1" x="9"/>
        <item x="1"/>
        <item x="7"/>
        <item m="1" x="10"/>
        <item x="4"/>
        <item x="3"/>
        <item x="2"/>
        <item x="5"/>
        <item x="6"/>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12">
    <i>
      <x v="4"/>
    </i>
    <i>
      <x v="5"/>
    </i>
    <i>
      <x v="6"/>
    </i>
    <i>
      <x v="7"/>
    </i>
    <i>
      <x v="8"/>
    </i>
    <i>
      <x v="9"/>
    </i>
    <i>
      <x v="10"/>
    </i>
    <i>
      <x v="11"/>
    </i>
    <i>
      <x v="12"/>
    </i>
    <i>
      <x v="13"/>
    </i>
    <i>
      <x v="14"/>
    </i>
    <i t="grand">
      <x/>
    </i>
  </rowItems>
  <colFields count="5">
    <field x="1"/>
    <field x="2"/>
    <field x="4"/>
    <field x="5"/>
    <field x="6"/>
  </colFields>
  <colItems count="45">
    <i>
      <x/>
      <x v="2"/>
      <x/>
      <x/>
      <x/>
    </i>
    <i>
      <x v="1"/>
      <x v="2"/>
      <x/>
      <x/>
      <x/>
    </i>
    <i>
      <x v="2"/>
      <x v="2"/>
      <x/>
      <x/>
      <x/>
    </i>
    <i>
      <x v="3"/>
      <x v="2"/>
      <x/>
      <x/>
      <x/>
    </i>
    <i>
      <x v="4"/>
      <x v="28"/>
      <x v="18"/>
      <x v="23"/>
      <x v="3"/>
    </i>
    <i r="1">
      <x v="49"/>
      <x v="24"/>
      <x v="23"/>
      <x v="3"/>
    </i>
    <i>
      <x v="5"/>
      <x v="29"/>
      <x v="19"/>
      <x v="24"/>
      <x v="3"/>
    </i>
    <i>
      <x v="6"/>
      <x v="30"/>
      <x v="20"/>
      <x v="25"/>
      <x v="8"/>
    </i>
    <i>
      <x v="7"/>
      <x v="2"/>
      <x/>
      <x/>
      <x/>
    </i>
    <i>
      <x v="8"/>
      <x v="31"/>
      <x v="4"/>
      <x v="26"/>
      <x v="3"/>
    </i>
    <i>
      <x v="9"/>
      <x v="2"/>
      <x/>
      <x/>
      <x/>
    </i>
    <i r="1">
      <x v="41"/>
      <x v="23"/>
      <x v="34"/>
      <x v="10"/>
    </i>
    <i>
      <x v="10"/>
      <x v="2"/>
      <x/>
      <x/>
      <x/>
    </i>
    <i>
      <x v="11"/>
      <x v="2"/>
      <x/>
      <x/>
      <x/>
    </i>
    <i>
      <x v="12"/>
      <x v="2"/>
      <x/>
      <x/>
      <x/>
    </i>
    <i r="1">
      <x v="42"/>
      <x v="10"/>
      <x v="35"/>
      <x v="4"/>
    </i>
    <i>
      <x v="13"/>
      <x v="2"/>
      <x/>
      <x/>
      <x/>
    </i>
    <i>
      <x v="14"/>
      <x v="2"/>
      <x/>
      <x/>
      <x/>
    </i>
    <i>
      <x v="15"/>
      <x v="2"/>
      <x/>
      <x/>
      <x/>
    </i>
    <i r="1">
      <x v="50"/>
      <x v="25"/>
      <x v="37"/>
      <x v="6"/>
    </i>
    <i>
      <x v="16"/>
      <x v="2"/>
      <x/>
      <x/>
      <x/>
    </i>
    <i>
      <x v="17"/>
      <x v="2"/>
      <x/>
      <x/>
      <x/>
    </i>
    <i>
      <x v="18"/>
      <x v="2"/>
      <x/>
      <x/>
      <x/>
    </i>
    <i>
      <x v="19"/>
      <x v="2"/>
      <x/>
      <x/>
      <x/>
    </i>
    <i r="1">
      <x v="32"/>
      <x v="16"/>
      <x v="27"/>
      <x v="3"/>
    </i>
    <i r="1">
      <x v="45"/>
      <x v="16"/>
      <x v="36"/>
      <x v="3"/>
    </i>
    <i>
      <x v="20"/>
      <x v="2"/>
      <x/>
      <x/>
      <x/>
    </i>
    <i>
      <x v="29"/>
      <x v="2"/>
      <x/>
      <x/>
      <x/>
    </i>
    <i r="1">
      <x v="39"/>
      <x v="22"/>
      <x v="33"/>
      <x v="3"/>
    </i>
    <i>
      <x v="30"/>
      <x v="1"/>
      <x/>
      <x/>
      <x/>
    </i>
    <i>
      <x v="31"/>
      <x v="2"/>
      <x/>
      <x/>
      <x/>
    </i>
    <i r="1">
      <x v="43"/>
      <x v="16"/>
      <x v="32"/>
      <x v="9"/>
    </i>
    <i>
      <x v="32"/>
      <x v="2"/>
      <x/>
      <x/>
      <x/>
    </i>
    <i r="1">
      <x v="44"/>
      <x v="16"/>
      <x v="36"/>
      <x v="9"/>
    </i>
    <i>
      <x v="33"/>
      <x v="2"/>
      <x/>
      <x/>
      <x/>
    </i>
    <i r="1">
      <x v="33"/>
      <x v="16"/>
      <x v="28"/>
      <x v="7"/>
    </i>
    <i r="1">
      <x v="34"/>
      <x v="16"/>
      <x v="28"/>
      <x v="7"/>
    </i>
    <i>
      <x v="34"/>
      <x v="35"/>
      <x v="21"/>
      <x v="29"/>
      <x v="6"/>
    </i>
    <i r="1">
      <x v="36"/>
      <x v="17"/>
      <x v="30"/>
      <x v="6"/>
    </i>
    <i r="1">
      <x v="46"/>
      <x/>
      <x/>
      <x/>
    </i>
    <i r="1">
      <x v="51"/>
      <x v="17"/>
      <x v="38"/>
      <x v="6"/>
    </i>
    <i>
      <x v="35"/>
      <x v="37"/>
      <x v="16"/>
      <x v="31"/>
      <x v="9"/>
    </i>
    <i r="1">
      <x v="48"/>
      <x v="16"/>
      <x v="32"/>
      <x v="9"/>
    </i>
    <i>
      <x v="36"/>
      <x v="38"/>
      <x v="16"/>
      <x v="32"/>
      <x v="9"/>
    </i>
    <i t="grand">
      <x/>
    </i>
  </colItems>
  <dataFields count="1">
    <dataField name="平均值 的斷絲(H)" fld="29" subtotal="average" baseField="0" baseItem="0"/>
  </dataFields>
  <formats count="4">
    <format dxfId="3230">
      <pivotArea type="all" outline="0" fieldPosition="0"/>
    </format>
    <format dxfId="3229">
      <pivotArea type="all" dataOnly="0" outline="0" fieldPosition="0"/>
    </format>
    <format dxfId="3228">
      <pivotArea type="all" dataOnly="0" outline="0" fieldPosition="0"/>
    </format>
    <format dxfId="3227">
      <pivotArea type="all" dataOnly="0" outline="0" fieldPosition="0"/>
    </format>
  </formats>
  <pivotTableStyleInfo showRowHeaders="1" showColHeaders="1" showRowStripes="0" showColStripes="0" showLastColumn="1"/>
</pivotTableDefinition>
</file>

<file path=xl/pivotTables/pivotTable2.xml><?xml version="1.0" encoding="utf-8"?>
<pivotTableDefinition xmlns="http://schemas.openxmlformats.org/spreadsheetml/2006/main" name="樞紐分析表1" cacheId="156"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F16" firstHeaderRow="1" firstDataRow="4" firstDataCol="1"/>
  <pivotFields count="25">
    <pivotField axis="axisRow" numFmtId="191" showAll="0">
      <items count="218">
        <item x="31"/>
        <item m="1" x="214"/>
        <item m="1" x="107"/>
        <item m="1" x="186"/>
        <item m="1" x="79"/>
        <item m="1" x="157"/>
        <item m="1" x="50"/>
        <item m="1" x="128"/>
        <item m="1" x="206"/>
        <item m="1" x="99"/>
        <item m="1" x="178"/>
        <item m="1" x="71"/>
        <item m="1" x="149"/>
        <item m="1" x="42"/>
        <item m="1" x="120"/>
        <item m="1" x="199"/>
        <item m="1" x="93"/>
        <item m="1" x="171"/>
        <item m="1" x="64"/>
        <item m="1" x="142"/>
        <item m="1" x="35"/>
        <item m="1" x="113"/>
        <item m="1" x="191"/>
        <item m="1" x="85"/>
        <item m="1" x="162"/>
        <item m="1" x="55"/>
        <item m="1" x="133"/>
        <item m="1" x="211"/>
        <item m="1" x="104"/>
        <item m="1" x="183"/>
        <item m="1" x="76"/>
        <item m="1" x="197"/>
        <item m="1" x="91"/>
        <item m="1" x="168"/>
        <item m="1" x="61"/>
        <item m="1" x="139"/>
        <item m="1" x="32"/>
        <item m="1" x="110"/>
        <item m="1" x="188"/>
        <item m="1" x="82"/>
        <item m="1" x="160"/>
        <item m="1" x="53"/>
        <item m="1" x="131"/>
        <item m="1" x="209"/>
        <item m="1" x="102"/>
        <item m="1" x="181"/>
        <item m="1" x="74"/>
        <item m="1" x="152"/>
        <item m="1" x="45"/>
        <item m="1" x="123"/>
        <item m="1" x="202"/>
        <item m="1" x="96"/>
        <item m="1" x="174"/>
        <item m="1" x="67"/>
        <item m="1" x="145"/>
        <item m="1" x="38"/>
        <item m="1" x="116"/>
        <item m="1" x="194"/>
        <item m="1" x="88"/>
        <item m="1" x="165"/>
        <item m="1" x="58"/>
        <item m="1" x="136"/>
        <item m="1" x="143"/>
        <item m="1" x="36"/>
        <item m="1" x="114"/>
        <item m="1" x="192"/>
        <item m="1" x="86"/>
        <item m="1" x="163"/>
        <item m="1" x="56"/>
        <item m="1" x="134"/>
        <item m="1" x="212"/>
        <item m="1" x="105"/>
        <item m="1" x="184"/>
        <item m="1" x="77"/>
        <item m="1" x="154"/>
        <item m="1" x="47"/>
        <item m="1" x="125"/>
        <item m="1" x="204"/>
        <item m="1" x="98"/>
        <item m="1" x="177"/>
        <item m="1" x="70"/>
        <item m="1" x="148"/>
        <item m="1" x="41"/>
        <item m="1" x="119"/>
        <item m="1" x="198"/>
        <item m="1" x="92"/>
        <item m="1" x="169"/>
        <item m="1" x="62"/>
        <item m="1" x="140"/>
        <item m="1" x="33"/>
        <item m="1" x="111"/>
        <item m="1" x="189"/>
        <item m="1" x="83"/>
        <item m="1" x="170"/>
        <item m="1" x="63"/>
        <item m="1" x="141"/>
        <item m="1" x="34"/>
        <item m="1" x="112"/>
        <item m="1" x="190"/>
        <item m="1" x="84"/>
        <item m="1" x="161"/>
        <item m="1" x="54"/>
        <item m="1" x="132"/>
        <item m="1" x="210"/>
        <item m="1" x="103"/>
        <item m="1" x="182"/>
        <item m="1" x="75"/>
        <item m="1" x="153"/>
        <item m="1" x="46"/>
        <item m="1" x="124"/>
        <item m="1" x="203"/>
        <item m="1" x="97"/>
        <item m="1" x="175"/>
        <item m="1" x="68"/>
        <item m="1" x="146"/>
        <item m="1" x="39"/>
        <item m="1" x="117"/>
        <item m="1" x="195"/>
        <item m="1" x="89"/>
        <item m="1" x="166"/>
        <item m="1" x="59"/>
        <item m="1" x="137"/>
        <item m="1" x="215"/>
        <item m="1" x="108"/>
        <item m="1" x="80"/>
        <item m="1" x="158"/>
        <item m="1" x="51"/>
        <item m="1" x="129"/>
        <item m="1" x="207"/>
        <item m="1" x="100"/>
        <item m="1" x="179"/>
        <item m="1" x="72"/>
        <item m="1" x="150"/>
        <item m="1" x="43"/>
        <item m="1" x="121"/>
        <item m="1" x="200"/>
        <item m="1" x="94"/>
        <item m="1" x="172"/>
        <item m="1" x="65"/>
        <item m="1" x="144"/>
        <item m="1" x="37"/>
        <item m="1" x="115"/>
        <item m="1" x="193"/>
        <item m="1" x="87"/>
        <item m="1" x="164"/>
        <item m="1" x="57"/>
        <item m="1" x="135"/>
        <item m="1" x="213"/>
        <item m="1" x="106"/>
        <item m="1" x="185"/>
        <item m="1" x="78"/>
        <item m="1" x="155"/>
        <item m="1" x="48"/>
        <item m="1" x="126"/>
        <item m="1" x="205"/>
        <item m="1" x="176"/>
        <item m="1" x="69"/>
        <item m="1" x="147"/>
        <item m="1" x="40"/>
        <item m="1" x="118"/>
        <item m="1" x="196"/>
        <item m="1" x="90"/>
        <item m="1" x="167"/>
        <item m="1" x="60"/>
        <item m="1" x="138"/>
        <item m="1" x="216"/>
        <item m="1" x="109"/>
        <item m="1" x="187"/>
        <item m="1" x="81"/>
        <item m="1" x="159"/>
        <item m="1" x="52"/>
        <item m="1" x="130"/>
        <item m="1" x="208"/>
        <item m="1" x="101"/>
        <item m="1" x="180"/>
        <item m="1" x="73"/>
        <item m="1" x="151"/>
        <item m="1" x="44"/>
        <item m="1" x="122"/>
        <item m="1" x="201"/>
        <item m="1" x="95"/>
        <item m="1" x="173"/>
        <item m="1" x="66"/>
        <item m="1" x="156"/>
        <item m="1" x="49"/>
        <item m="1" x="127"/>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20">
        <item h="1" x="2"/>
        <item m="1" x="8"/>
        <item m="1" x="17"/>
        <item m="1" x="11"/>
        <item m="1" x="7"/>
        <item m="1" x="16"/>
        <item m="1" x="12"/>
        <item m="1" x="10"/>
        <item m="1" x="19"/>
        <item m="1" x="9"/>
        <item m="1" x="5"/>
        <item m="1" x="15"/>
        <item m="1" x="13"/>
        <item m="1" x="14"/>
        <item m="1" x="18"/>
        <item m="1" x="6"/>
        <item x="0"/>
        <item x="1"/>
        <item x="3"/>
        <item x="4"/>
      </items>
    </pivotField>
    <pivotField axis="axisCol" showAll="0" defaultSubtotal="0">
      <items count="3">
        <item x="1"/>
        <item x="0"/>
        <item m="1" x="2"/>
      </items>
    </pivotField>
    <pivotField showAll="0"/>
    <pivotField showAll="0"/>
    <pivotField axis="axisCol" showAll="0">
      <items count="7">
        <item x="1"/>
        <item m="1" x="3"/>
        <item m="1" x="2"/>
        <item m="1" x="4"/>
        <item x="0"/>
        <item m="1" x="5"/>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numFmtId="189" showAll="0"/>
    <pivotField dataField="1" showAll="0"/>
    <pivotField showAll="0"/>
    <pivotField numFmtId="184" showAll="0"/>
    <pivotField numFmtId="184" showAll="0"/>
  </pivotFields>
  <rowFields count="1">
    <field x="0"/>
  </rowFields>
  <rowItems count="10">
    <i>
      <x v="186"/>
    </i>
    <i>
      <x v="187"/>
    </i>
    <i>
      <x v="188"/>
    </i>
    <i>
      <x v="189"/>
    </i>
    <i>
      <x v="190"/>
    </i>
    <i>
      <x v="191"/>
    </i>
    <i>
      <x v="192"/>
    </i>
    <i>
      <x v="195"/>
    </i>
    <i>
      <x v="196"/>
    </i>
    <i t="grand">
      <x/>
    </i>
  </rowItems>
  <colFields count="3">
    <field x="3"/>
    <field x="4"/>
    <field x="7"/>
  </colFields>
  <colItems count="5">
    <i>
      <x v="16"/>
      <x v="1"/>
      <x v="4"/>
    </i>
    <i>
      <x v="17"/>
      <x v="1"/>
      <x v="4"/>
    </i>
    <i>
      <x v="18"/>
      <x/>
      <x v="4"/>
    </i>
    <i>
      <x v="19"/>
      <x v="1"/>
      <x v="4"/>
    </i>
    <i t="grand">
      <x/>
    </i>
  </colItems>
  <dataFields count="1">
    <dataField name="加總 - 實際產量" fld="21" baseField="0" baseItem="0"/>
  </dataFields>
  <formats count="2">
    <format dxfId="3226">
      <pivotArea type="all" dataOnly="0" outline="0" fieldPosition="0"/>
    </format>
    <format dxfId="3225">
      <pivotArea type="all" dataOnly="0" outline="0" fieldPosition="0"/>
    </format>
  </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樞紐分析表1" cacheId="119"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C39" firstHeaderRow="1" firstDataRow="4" firstDataCol="1"/>
  <pivotFields count="25">
    <pivotField axis="axisRow" numFmtId="191" showAll="0">
      <items count="126">
        <item x="31"/>
        <item m="1" x="80"/>
        <item m="1" x="55"/>
        <item m="1" x="32"/>
        <item m="1" x="103"/>
        <item m="1" x="77"/>
        <item m="1" x="52"/>
        <item m="1" x="122"/>
        <item m="1" x="100"/>
        <item m="1" x="75"/>
        <item m="1" x="50"/>
        <item m="1" x="120"/>
        <item m="1" x="98"/>
        <item m="1" x="73"/>
        <item m="1" x="48"/>
        <item m="1" x="118"/>
        <item m="1" x="96"/>
        <item m="1" x="71"/>
        <item m="1" x="46"/>
        <item m="1" x="116"/>
        <item m="1" x="92"/>
        <item m="1" x="67"/>
        <item m="1" x="43"/>
        <item m="1" x="114"/>
        <item m="1" x="90"/>
        <item m="1" x="65"/>
        <item m="1" x="41"/>
        <item m="1" x="112"/>
        <item m="1" x="88"/>
        <item m="1" x="64"/>
        <item m="1" x="94"/>
        <item m="1" x="69"/>
        <item m="1" x="63"/>
        <item m="1" x="40"/>
        <item m="1" x="111"/>
        <item m="1" x="87"/>
        <item m="1" x="62"/>
        <item m="1" x="39"/>
        <item m="1" x="110"/>
        <item m="1" x="86"/>
        <item m="1" x="61"/>
        <item m="1" x="38"/>
        <item m="1" x="109"/>
        <item m="1" x="85"/>
        <item m="1" x="60"/>
        <item m="1" x="37"/>
        <item m="1" x="108"/>
        <item m="1" x="84"/>
        <item m="1" x="59"/>
        <item m="1" x="36"/>
        <item m="1" x="107"/>
        <item m="1" x="83"/>
        <item m="1" x="58"/>
        <item m="1" x="35"/>
        <item m="1" x="106"/>
        <item m="1" x="81"/>
        <item m="1" x="56"/>
        <item m="1" x="33"/>
        <item m="1" x="104"/>
        <item m="1" x="78"/>
        <item m="1" x="53"/>
        <item m="1" x="123"/>
        <item m="1" x="101"/>
        <item m="1" x="82"/>
        <item m="1" x="57"/>
        <item m="1" x="34"/>
        <item m="1" x="105"/>
        <item m="1" x="79"/>
        <item m="1" x="54"/>
        <item m="1" x="124"/>
        <item m="1" x="102"/>
        <item m="1" x="76"/>
        <item m="1" x="51"/>
        <item m="1" x="121"/>
        <item m="1" x="99"/>
        <item m="1" x="74"/>
        <item m="1" x="49"/>
        <item m="1" x="119"/>
        <item m="1" x="97"/>
        <item m="1" x="72"/>
        <item m="1" x="47"/>
        <item m="1" x="117"/>
        <item m="1" x="93"/>
        <item m="1" x="68"/>
        <item m="1" x="44"/>
        <item m="1" x="115"/>
        <item m="1" x="91"/>
        <item m="1" x="66"/>
        <item m="1" x="42"/>
        <item m="1" x="113"/>
        <item m="1" x="89"/>
        <item m="1" x="95"/>
        <item m="1" x="70"/>
        <item m="1" x="45"/>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1">
        <item x="0"/>
      </items>
    </pivotField>
    <pivotField axis="axisCol" showAll="0" defaultSubtotal="0">
      <items count="1">
        <item x="0"/>
      </items>
    </pivotField>
    <pivotField showAll="0"/>
    <pivotField showAll="0"/>
    <pivotField axis="axisCol" showAll="0">
      <items count="2">
        <item x="0"/>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numFmtId="189" showAll="0"/>
    <pivotField dataField="1" showAll="0"/>
    <pivotField showAll="0"/>
    <pivotField numFmtId="184" showAll="0"/>
    <pivotField numFmtId="184" showAll="0"/>
  </pivotFields>
  <rowFields count="1">
    <field x="0"/>
  </rowFields>
  <rowItems count="33">
    <i>
      <x/>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t="grand">
      <x/>
    </i>
  </rowItems>
  <colFields count="3">
    <field x="3"/>
    <field x="4"/>
    <field x="7"/>
  </colFields>
  <colItems count="2">
    <i>
      <x/>
      <x/>
      <x/>
    </i>
    <i t="grand">
      <x/>
    </i>
  </colItems>
  <dataFields count="1">
    <dataField name="加總 - 實際產量" fld="21" baseField="0" baseItem="0"/>
  </dataFields>
  <formats count="2">
    <format dxfId="3224">
      <pivotArea type="all" dataOnly="0" outline="0" fieldPosition="0"/>
    </format>
    <format dxfId="3223">
      <pivotArea type="all" dataOnly="0" outline="0" fieldPosition="0"/>
    </format>
  </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樞紐分析表1" cacheId="167" dataOnRows="1" applyNumberFormats="0" applyBorderFormats="0" applyFontFormats="0" applyPatternFormats="0" applyAlignmentFormats="0" applyWidthHeightFormats="1" dataCaption="資料" updatedVersion="6" minRefreshableVersion="3" showDrill="0" showMemberPropertyTips="0" rowGrandTotals="0" colGrandTotals="0" itemPrintTitles="1" createdVersion="3" indent="0" outline="1" outlineData="1">
  <location ref="A3:AE11" firstHeaderRow="1" firstDataRow="9" firstDataCol="0" rowPageCount="1" colPageCount="1"/>
  <pivotFields count="37">
    <pivotField axis="axisPage" numFmtId="180" multipleItemSelectionAllowed="1" showAll="0" includeNewItemsInFilter="1" defaultSubtotal="0">
      <items count="16">
        <item h="1" x="11"/>
        <item h="1" m="1" x="14"/>
        <item h="1" m="1" x="12"/>
        <item h="1" m="1" x="13"/>
        <item h="1" m="1" x="15"/>
        <item h="1" x="0"/>
        <item h="1" x="1"/>
        <item h="1" x="2"/>
        <item h="1" x="3"/>
        <item h="1" x="4"/>
        <item h="1" x="5"/>
        <item h="1" x="6"/>
        <item h="1" x="7"/>
        <item h="1" x="8"/>
        <item h="1" x="9"/>
        <item x="10"/>
      </items>
    </pivotField>
    <pivotField axis="axisCol" showAll="0" includeNewItemsInFilter="1" defaultSubtotal="0">
      <items count="38">
        <item h="1" m="1" x="37"/>
        <item h="1" m="1" x="30"/>
        <item h="1" m="1" x="31"/>
        <item h="1" m="1" x="32"/>
        <item h="1" m="1" x="33"/>
        <item h="1" m="1" x="34"/>
        <item h="1" m="1" x="35"/>
        <item h="1" m="1" x="36"/>
        <item x="28"/>
        <item x="29"/>
        <item x="0"/>
        <item x="1"/>
        <item x="2"/>
        <item x="3"/>
        <item x="4"/>
        <item x="5"/>
        <item x="6"/>
        <item x="7"/>
        <item x="8"/>
        <item x="9"/>
        <item x="10"/>
        <item x="11"/>
        <item x="12"/>
        <item x="13"/>
        <item x="14"/>
        <item x="15"/>
        <item x="16"/>
        <item x="17"/>
        <item x="18"/>
        <item x="19"/>
        <item x="20"/>
        <item x="21"/>
        <item x="22"/>
        <item x="23"/>
        <item x="24"/>
        <item x="25"/>
        <item x="26"/>
        <item x="27"/>
      </items>
    </pivotField>
    <pivotField axis="axisCol" showAll="0" includeNewItemsInFilter="1" defaultSubtotal="0">
      <items count="52">
        <item h="1" x="24"/>
        <item x="13"/>
        <item x="0"/>
        <item m="1" x="37"/>
        <item m="1" x="36"/>
        <item m="1" x="50"/>
        <item m="1" x="28"/>
        <item m="1" x="29"/>
        <item m="1" x="27"/>
        <item m="1" x="40"/>
        <item m="1" x="42"/>
        <item m="1" x="33"/>
        <item m="1" x="51"/>
        <item m="1" x="47"/>
        <item m="1" x="30"/>
        <item m="1" x="48"/>
        <item m="1" x="46"/>
        <item m="1" x="26"/>
        <item m="1" x="49"/>
        <item m="1" x="39"/>
        <item m="1" x="34"/>
        <item m="1" x="38"/>
        <item m="1" x="43"/>
        <item m="1" x="44"/>
        <item m="1" x="32"/>
        <item m="1" x="31"/>
        <item m="1" x="35"/>
        <item m="1" x="45"/>
        <item x="1"/>
        <item x="2"/>
        <item x="3"/>
        <item x="4"/>
        <item x="5"/>
        <item x="6"/>
        <item x="7"/>
        <item x="8"/>
        <item x="9"/>
        <item x="10"/>
        <item x="11"/>
        <item x="12"/>
        <item m="1" x="25"/>
        <item x="14"/>
        <item x="15"/>
        <item x="16"/>
        <item x="17"/>
        <item x="18"/>
        <item x="19"/>
        <item m="1" x="41"/>
        <item x="20"/>
        <item x="21"/>
        <item x="22"/>
        <item x="23"/>
      </items>
    </pivotField>
    <pivotField axis="axisCol" outline="0" showAll="0" includeNewItemsInFilter="1" defaultSubtotal="0">
      <items count="3">
        <item x="0"/>
        <item x="2"/>
        <item x="1"/>
      </items>
    </pivotField>
    <pivotField axis="axisCol" showAll="0" includeNewItemsInFilter="1" defaultSubtotal="0">
      <items count="26">
        <item x="0"/>
        <item x="13"/>
        <item m="1" x="24"/>
        <item m="1" x="17"/>
        <item x="4"/>
        <item m="1" x="23"/>
        <item m="1" x="25"/>
        <item m="1" x="19"/>
        <item m="1" x="18"/>
        <item m="1" x="20"/>
        <item x="10"/>
        <item m="1" x="14"/>
        <item m="1" x="15"/>
        <item m="1" x="22"/>
        <item m="1" x="21"/>
        <item m="1" x="16"/>
        <item x="5"/>
        <item x="7"/>
        <item x="1"/>
        <item x="2"/>
        <item x="3"/>
        <item x="6"/>
        <item x="8"/>
        <item x="9"/>
        <item x="11"/>
        <item x="12"/>
      </items>
    </pivotField>
    <pivotField axis="axisCol" showAll="0" includeNewItemsInFilter="1" defaultSubtotal="0">
      <items count="39">
        <item x="0"/>
        <item x="17"/>
        <item m="1" x="32"/>
        <item m="1" x="36"/>
        <item m="1" x="29"/>
        <item m="1" x="18"/>
        <item m="1" x="19"/>
        <item m="1" x="27"/>
        <item m="1" x="34"/>
        <item m="1" x="25"/>
        <item m="1" x="21"/>
        <item m="1" x="23"/>
        <item m="1" x="22"/>
        <item m="1" x="24"/>
        <item m="1" x="30"/>
        <item m="1" x="20"/>
        <item m="1" x="37"/>
        <item m="1" x="35"/>
        <item m="1" x="31"/>
        <item m="1" x="26"/>
        <item m="1" x="28"/>
        <item m="1" x="38"/>
        <item m="1" x="33"/>
        <item x="1"/>
        <item x="2"/>
        <item x="3"/>
        <item x="4"/>
        <item x="5"/>
        <item x="6"/>
        <item x="7"/>
        <item x="8"/>
        <item x="9"/>
        <item x="10"/>
        <item x="11"/>
        <item x="12"/>
        <item x="13"/>
        <item x="14"/>
        <item x="15"/>
        <item x="16"/>
      </items>
    </pivotField>
    <pivotField axis="axisCol" showAll="0" includeNewItemsInFilter="1" defaultSubtotal="0">
      <items count="11">
        <item x="0"/>
        <item x="8"/>
        <item m="1" x="9"/>
        <item x="1"/>
        <item x="7"/>
        <item m="1" x="10"/>
        <item x="4"/>
        <item x="3"/>
        <item x="2"/>
        <item x="5"/>
        <item x="6"/>
      </items>
    </pivotField>
    <pivotField axis="axisCol" showAll="0" includeNewItemsInFilter="1" defaultSubtotal="0">
      <items count="40">
        <item x="0"/>
        <item x="22"/>
        <item x="11"/>
        <item m="1" x="34"/>
        <item m="1" x="29"/>
        <item m="1" x="33"/>
        <item x="4"/>
        <item m="1" x="32"/>
        <item m="1" x="27"/>
        <item m="1" x="35"/>
        <item x="21"/>
        <item m="1" x="31"/>
        <item x="8"/>
        <item m="1" x="23"/>
        <item x="3"/>
        <item m="1" x="39"/>
        <item m="1" x="24"/>
        <item m="1" x="28"/>
        <item x="5"/>
        <item m="1" x="38"/>
        <item m="1" x="37"/>
        <item m="1" x="25"/>
        <item m="1" x="26"/>
        <item m="1" x="30"/>
        <item m="1" x="36"/>
        <item x="10"/>
        <item x="1"/>
        <item x="2"/>
        <item x="6"/>
        <item x="7"/>
        <item x="9"/>
        <item x="12"/>
        <item x="13"/>
        <item x="14"/>
        <item x="15"/>
        <item x="16"/>
        <item x="17"/>
        <item x="18"/>
        <item x="19"/>
        <item x="20"/>
      </items>
    </pivotField>
    <pivotField axis="axisCol" outline="0" showAll="0" includeNewItemsInFilter="1" defaultSubtotal="0">
      <items count="8">
        <item x="0"/>
        <item x="5"/>
        <item x="3"/>
        <item x="1"/>
        <item x="2"/>
        <item x="4"/>
        <item m="1" x="7"/>
        <item m="1" x="6"/>
      </items>
    </pivotField>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defaultSubtotal="0"/>
    <pivotField showAll="0" defaultSubtotal="0"/>
    <pivotField showAll="0" defaultSubtotal="0"/>
    <pivotField showAll="0" defaultSubtotal="0"/>
  </pivotFields>
  <rowItems count="1">
    <i/>
  </rowItems>
  <colFields count="8">
    <field x="1"/>
    <field x="2"/>
    <field x="3"/>
    <field x="4"/>
    <field x="7"/>
    <field x="5"/>
    <field x="6"/>
    <field x="8"/>
  </colFields>
  <colItems count="31">
    <i>
      <x v="8"/>
      <x v="1"/>
      <x/>
      <x/>
      <x/>
      <x/>
      <x/>
      <x/>
    </i>
    <i>
      <x v="10"/>
      <x v="2"/>
      <x/>
      <x/>
      <x/>
      <x/>
      <x/>
      <x/>
    </i>
    <i>
      <x v="11"/>
      <x v="2"/>
      <x/>
      <x/>
      <x/>
      <x/>
      <x/>
      <x/>
    </i>
    <i>
      <x v="12"/>
      <x v="2"/>
      <x/>
      <x/>
      <x/>
      <x/>
      <x/>
      <x/>
    </i>
    <i>
      <x v="13"/>
      <x v="2"/>
      <x/>
      <x/>
      <x/>
      <x/>
      <x/>
      <x/>
    </i>
    <i>
      <x v="14"/>
      <x v="49"/>
      <x/>
      <x v="24"/>
      <x v="38"/>
      <x v="23"/>
      <x v="3"/>
      <x v="4"/>
    </i>
    <i>
      <x v="15"/>
      <x v="29"/>
      <x/>
      <x v="19"/>
      <x v="27"/>
      <x v="24"/>
      <x v="3"/>
      <x v="4"/>
    </i>
    <i>
      <x v="16"/>
      <x v="30"/>
      <x v="2"/>
      <x v="20"/>
      <x v="14"/>
      <x v="25"/>
      <x v="8"/>
      <x v="2"/>
    </i>
    <i>
      <x v="17"/>
      <x v="2"/>
      <x/>
      <x/>
      <x/>
      <x/>
      <x/>
      <x/>
    </i>
    <i>
      <x v="18"/>
      <x v="31"/>
      <x/>
      <x v="4"/>
      <x v="6"/>
      <x v="26"/>
      <x v="3"/>
      <x v="4"/>
    </i>
    <i>
      <x v="19"/>
      <x v="41"/>
      <x/>
      <x v="23"/>
      <x v="32"/>
      <x v="34"/>
      <x v="10"/>
      <x v="3"/>
    </i>
    <i>
      <x v="20"/>
      <x v="2"/>
      <x/>
      <x/>
      <x/>
      <x/>
      <x/>
      <x/>
    </i>
    <i>
      <x v="21"/>
      <x v="2"/>
      <x/>
      <x/>
      <x/>
      <x/>
      <x/>
      <x/>
    </i>
    <i>
      <x v="22"/>
      <x v="42"/>
      <x/>
      <x v="10"/>
      <x v="33"/>
      <x v="35"/>
      <x v="4"/>
      <x v="4"/>
    </i>
    <i>
      <x v="23"/>
      <x v="2"/>
      <x/>
      <x/>
      <x/>
      <x/>
      <x/>
      <x/>
    </i>
    <i>
      <x v="24"/>
      <x v="2"/>
      <x/>
      <x/>
      <x/>
      <x/>
      <x/>
      <x/>
    </i>
    <i>
      <x v="25"/>
      <x v="50"/>
      <x/>
      <x v="25"/>
      <x v="39"/>
      <x v="37"/>
      <x v="6"/>
      <x v="4"/>
    </i>
    <i>
      <x v="26"/>
      <x v="2"/>
      <x/>
      <x/>
      <x/>
      <x/>
      <x/>
      <x/>
    </i>
    <i>
      <x v="27"/>
      <x v="2"/>
      <x/>
      <x/>
      <x/>
      <x/>
      <x/>
      <x/>
    </i>
    <i>
      <x v="28"/>
      <x v="2"/>
      <x/>
      <x/>
      <x/>
      <x/>
      <x/>
      <x/>
    </i>
    <i>
      <x v="29"/>
      <x v="45"/>
      <x v="1"/>
      <x v="16"/>
      <x v="36"/>
      <x v="36"/>
      <x v="3"/>
      <x v="5"/>
    </i>
    <i>
      <x v="30"/>
      <x v="2"/>
      <x/>
      <x/>
      <x/>
      <x/>
      <x/>
      <x/>
    </i>
    <i>
      <x v="31"/>
      <x v="43"/>
      <x v="1"/>
      <x v="16"/>
      <x v="34"/>
      <x v="32"/>
      <x v="9"/>
      <x v="5"/>
    </i>
    <i>
      <x v="32"/>
      <x v="44"/>
      <x v="1"/>
      <x v="16"/>
      <x v="35"/>
      <x v="36"/>
      <x v="9"/>
      <x v="5"/>
    </i>
    <i>
      <x v="33"/>
      <x v="2"/>
      <x/>
      <x/>
      <x/>
      <x/>
      <x/>
      <x/>
    </i>
    <i r="1">
      <x v="34"/>
      <x/>
      <x v="16"/>
      <x v="29"/>
      <x v="28"/>
      <x v="7"/>
      <x v="4"/>
    </i>
    <i>
      <x v="34"/>
      <x v="46"/>
      <x/>
      <x/>
      <x/>
      <x/>
      <x/>
      <x/>
    </i>
    <i r="1">
      <x v="51"/>
      <x v="1"/>
      <x v="17"/>
      <x v="10"/>
      <x v="38"/>
      <x v="6"/>
      <x v="5"/>
    </i>
    <i>
      <x v="35"/>
      <x v="48"/>
      <x v="1"/>
      <x v="16"/>
      <x v="37"/>
      <x v="32"/>
      <x v="9"/>
      <x v="5"/>
    </i>
    <i>
      <x v="36"/>
      <x v="38"/>
      <x v="1"/>
      <x v="16"/>
      <x v="2"/>
      <x v="32"/>
      <x v="9"/>
      <x v="5"/>
    </i>
    <i>
      <x v="37"/>
      <x v="2"/>
      <x/>
      <x/>
      <x/>
      <x/>
      <x/>
      <x/>
    </i>
  </colItems>
  <pageFields count="1">
    <pageField fld="0" hier="0"/>
  </pageFields>
  <formats count="2">
    <format dxfId="3222">
      <pivotArea type="all" dataOnly="0" outline="0" fieldPosition="0"/>
    </format>
    <format dxfId="3221">
      <pivotArea type="all" dataOnly="0" outline="0" fieldPosition="0"/>
    </format>
  </formats>
  <pivotTableStyleInfo showRowHeaders="0" showColHeaders="1" showRowStripes="0" showColStripes="0" showLastColumn="1"/>
</pivotTableDefinition>
</file>

<file path=xl/pivotTables/pivotTable5.xml><?xml version="1.0" encoding="utf-8"?>
<pivotTableDefinition xmlns="http://schemas.openxmlformats.org/spreadsheetml/2006/main" name="樞紐分析表1" cacheId="183"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location ref="A3:AT20" firstHeaderRow="1" firstDataRow="6" firstDataCol="1"/>
  <pivotFields count="32">
    <pivotField axis="axisRow" compact="0" numFmtId="180" outline="0" subtotalTop="0" showAll="0" includeNewItemsInFilter="1" sortType="ascending">
      <items count="17">
        <item m="1" x="15"/>
        <item m="1" x="13"/>
        <item m="1" x="12"/>
        <item m="1" x="14"/>
        <item x="0"/>
        <item x="1"/>
        <item x="2"/>
        <item x="3"/>
        <item x="4"/>
        <item x="5"/>
        <item x="6"/>
        <item x="7"/>
        <item x="8"/>
        <item x="9"/>
        <item x="10"/>
        <item h="1" x="11"/>
        <item t="default"/>
      </items>
    </pivotField>
    <pivotField axis="axisCol" compact="0" outline="0" subtotalTop="0" showAll="0" includeNewItemsInFilter="1" sortType="ascending" defaultSubtotal="0">
      <items count="38">
        <item x="0"/>
        <item x="1"/>
        <item x="2"/>
        <item x="3"/>
        <item x="4"/>
        <item x="5"/>
        <item x="6"/>
        <item x="7"/>
        <item x="8"/>
        <item x="9"/>
        <item x="10"/>
        <item x="11"/>
        <item x="12"/>
        <item x="13"/>
        <item x="14"/>
        <item x="15"/>
        <item x="16"/>
        <item x="17"/>
        <item x="18"/>
        <item x="19"/>
        <item x="20"/>
        <item m="1" x="37"/>
        <item m="1" x="30"/>
        <item m="1" x="31"/>
        <item m="1" x="32"/>
        <item m="1" x="33"/>
        <item m="1" x="34"/>
        <item m="1" x="35"/>
        <item m="1" x="36"/>
        <item x="27"/>
        <item x="28"/>
        <item x="21"/>
        <item x="22"/>
        <item x="23"/>
        <item x="24"/>
        <item x="25"/>
        <item x="26"/>
        <item x="29"/>
      </items>
    </pivotField>
    <pivotField axis="axisCol" compact="0" outline="0" subtotalTop="0" showAll="0" includeNewItemsInFilter="1" defaultSubtotal="0">
      <items count="52">
        <item h="1" x="24"/>
        <item x="13"/>
        <item x="0"/>
        <item m="1" x="37"/>
        <item m="1" x="36"/>
        <item m="1" x="50"/>
        <item m="1" x="28"/>
        <item m="1" x="29"/>
        <item m="1" x="27"/>
        <item m="1" x="40"/>
        <item m="1" x="42"/>
        <item m="1" x="33"/>
        <item m="1" x="51"/>
        <item m="1" x="47"/>
        <item m="1" x="30"/>
        <item m="1" x="48"/>
        <item m="1" x="46"/>
        <item m="1" x="26"/>
        <item m="1" x="49"/>
        <item m="1" x="39"/>
        <item m="1" x="34"/>
        <item m="1" x="38"/>
        <item m="1" x="43"/>
        <item m="1" x="44"/>
        <item m="1" x="32"/>
        <item m="1" x="31"/>
        <item m="1" x="35"/>
        <item m="1" x="45"/>
        <item x="1"/>
        <item x="2"/>
        <item x="3"/>
        <item x="4"/>
        <item x="5"/>
        <item x="6"/>
        <item x="7"/>
        <item x="8"/>
        <item x="9"/>
        <item x="10"/>
        <item x="11"/>
        <item x="12"/>
        <item m="1" x="25"/>
        <item x="14"/>
        <item x="15"/>
        <item x="16"/>
        <item x="17"/>
        <item x="18"/>
        <item x="19"/>
        <item m="1" x="41"/>
        <item x="20"/>
        <item x="21"/>
        <item x="22"/>
        <item x="23"/>
      </items>
    </pivotField>
    <pivotField compact="0" outline="0" subtotalTop="0" showAll="0" includeNewItemsInFilter="1"/>
    <pivotField axis="axisCol" compact="0" outline="0" subtotalTop="0" showAll="0" includeNewItemsInFilter="1" defaultSubtotal="0">
      <items count="26">
        <item x="0"/>
        <item x="13"/>
        <item m="1" x="24"/>
        <item m="1" x="17"/>
        <item x="4"/>
        <item m="1" x="23"/>
        <item m="1" x="25"/>
        <item m="1" x="19"/>
        <item m="1" x="18"/>
        <item m="1" x="20"/>
        <item x="10"/>
        <item m="1" x="14"/>
        <item m="1" x="15"/>
        <item m="1" x="22"/>
        <item m="1" x="21"/>
        <item m="1" x="16"/>
        <item x="5"/>
        <item x="7"/>
        <item x="1"/>
        <item x="2"/>
        <item x="3"/>
        <item x="6"/>
        <item x="8"/>
        <item x="9"/>
        <item x="11"/>
        <item x="12"/>
      </items>
    </pivotField>
    <pivotField axis="axisCol" compact="0" outline="0" subtotalTop="0" showAll="0" includeNewItemsInFilter="1" defaultSubtotal="0">
      <items count="39">
        <item x="0"/>
        <item x="17"/>
        <item m="1" x="32"/>
        <item m="1" x="36"/>
        <item m="1" x="29"/>
        <item m="1" x="18"/>
        <item m="1" x="19"/>
        <item m="1" x="27"/>
        <item m="1" x="34"/>
        <item m="1" x="25"/>
        <item m="1" x="21"/>
        <item m="1" x="23"/>
        <item m="1" x="22"/>
        <item m="1" x="24"/>
        <item m="1" x="30"/>
        <item m="1" x="20"/>
        <item m="1" x="37"/>
        <item m="1" x="35"/>
        <item m="1" x="31"/>
        <item m="1" x="26"/>
        <item m="1" x="28"/>
        <item m="1" x="38"/>
        <item m="1" x="33"/>
        <item x="1"/>
        <item x="2"/>
        <item x="3"/>
        <item x="4"/>
        <item x="5"/>
        <item x="6"/>
        <item x="7"/>
        <item x="8"/>
        <item x="9"/>
        <item x="10"/>
        <item x="11"/>
        <item x="12"/>
        <item x="13"/>
        <item x="14"/>
        <item x="15"/>
        <item x="16"/>
      </items>
    </pivotField>
    <pivotField axis="axisCol" compact="0" outline="0" subtotalTop="0" showAll="0" includeNewItemsInFilter="1">
      <items count="12">
        <item x="0"/>
        <item x="8"/>
        <item m="1" x="9"/>
        <item x="1"/>
        <item x="7"/>
        <item m="1" x="10"/>
        <item x="4"/>
        <item x="3"/>
        <item x="2"/>
        <item x="5"/>
        <item x="6"/>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12">
    <i>
      <x v="4"/>
    </i>
    <i>
      <x v="5"/>
    </i>
    <i>
      <x v="6"/>
    </i>
    <i>
      <x v="7"/>
    </i>
    <i>
      <x v="8"/>
    </i>
    <i>
      <x v="9"/>
    </i>
    <i>
      <x v="10"/>
    </i>
    <i>
      <x v="11"/>
    </i>
    <i>
      <x v="12"/>
    </i>
    <i>
      <x v="13"/>
    </i>
    <i>
      <x v="14"/>
    </i>
    <i t="grand">
      <x/>
    </i>
  </rowItems>
  <colFields count="5">
    <field x="1"/>
    <field x="2"/>
    <field x="4"/>
    <field x="5"/>
    <field x="6"/>
  </colFields>
  <colItems count="45">
    <i>
      <x/>
      <x v="2"/>
      <x/>
      <x/>
      <x/>
    </i>
    <i>
      <x v="1"/>
      <x v="2"/>
      <x/>
      <x/>
      <x/>
    </i>
    <i>
      <x v="2"/>
      <x v="2"/>
      <x/>
      <x/>
      <x/>
    </i>
    <i>
      <x v="3"/>
      <x v="2"/>
      <x/>
      <x/>
      <x/>
    </i>
    <i>
      <x v="4"/>
      <x v="28"/>
      <x v="18"/>
      <x v="23"/>
      <x v="3"/>
    </i>
    <i r="1">
      <x v="49"/>
      <x v="24"/>
      <x v="23"/>
      <x v="3"/>
    </i>
    <i>
      <x v="5"/>
      <x v="29"/>
      <x v="19"/>
      <x v="24"/>
      <x v="3"/>
    </i>
    <i>
      <x v="6"/>
      <x v="30"/>
      <x v="20"/>
      <x v="25"/>
      <x v="8"/>
    </i>
    <i>
      <x v="7"/>
      <x v="2"/>
      <x/>
      <x/>
      <x/>
    </i>
    <i>
      <x v="8"/>
      <x v="31"/>
      <x v="4"/>
      <x v="26"/>
      <x v="3"/>
    </i>
    <i>
      <x v="9"/>
      <x v="2"/>
      <x/>
      <x/>
      <x/>
    </i>
    <i r="1">
      <x v="41"/>
      <x v="23"/>
      <x v="34"/>
      <x v="10"/>
    </i>
    <i>
      <x v="10"/>
      <x v="2"/>
      <x/>
      <x/>
      <x/>
    </i>
    <i>
      <x v="11"/>
      <x v="2"/>
      <x/>
      <x/>
      <x/>
    </i>
    <i>
      <x v="12"/>
      <x v="2"/>
      <x/>
      <x/>
      <x/>
    </i>
    <i r="1">
      <x v="42"/>
      <x v="10"/>
      <x v="35"/>
      <x v="4"/>
    </i>
    <i>
      <x v="13"/>
      <x v="2"/>
      <x/>
      <x/>
      <x/>
    </i>
    <i>
      <x v="14"/>
      <x v="2"/>
      <x/>
      <x/>
      <x/>
    </i>
    <i>
      <x v="15"/>
      <x v="2"/>
      <x/>
      <x/>
      <x/>
    </i>
    <i r="1">
      <x v="50"/>
      <x v="25"/>
      <x v="37"/>
      <x v="6"/>
    </i>
    <i>
      <x v="16"/>
      <x v="2"/>
      <x/>
      <x/>
      <x/>
    </i>
    <i>
      <x v="17"/>
      <x v="2"/>
      <x/>
      <x/>
      <x/>
    </i>
    <i>
      <x v="18"/>
      <x v="2"/>
      <x/>
      <x/>
      <x/>
    </i>
    <i>
      <x v="19"/>
      <x v="2"/>
      <x/>
      <x/>
      <x/>
    </i>
    <i r="1">
      <x v="32"/>
      <x v="16"/>
      <x v="27"/>
      <x v="3"/>
    </i>
    <i r="1">
      <x v="45"/>
      <x v="16"/>
      <x v="36"/>
      <x v="3"/>
    </i>
    <i>
      <x v="20"/>
      <x v="2"/>
      <x/>
      <x/>
      <x/>
    </i>
    <i>
      <x v="29"/>
      <x v="2"/>
      <x/>
      <x/>
      <x/>
    </i>
    <i r="1">
      <x v="39"/>
      <x v="22"/>
      <x v="33"/>
      <x v="3"/>
    </i>
    <i>
      <x v="30"/>
      <x v="1"/>
      <x/>
      <x/>
      <x/>
    </i>
    <i>
      <x v="31"/>
      <x v="2"/>
      <x/>
      <x/>
      <x/>
    </i>
    <i r="1">
      <x v="43"/>
      <x v="16"/>
      <x v="32"/>
      <x v="9"/>
    </i>
    <i>
      <x v="32"/>
      <x v="2"/>
      <x/>
      <x/>
      <x/>
    </i>
    <i r="1">
      <x v="44"/>
      <x v="16"/>
      <x v="36"/>
      <x v="9"/>
    </i>
    <i>
      <x v="33"/>
      <x v="2"/>
      <x/>
      <x/>
      <x/>
    </i>
    <i r="1">
      <x v="33"/>
      <x v="16"/>
      <x v="28"/>
      <x v="7"/>
    </i>
    <i r="1">
      <x v="34"/>
      <x v="16"/>
      <x v="28"/>
      <x v="7"/>
    </i>
    <i>
      <x v="34"/>
      <x v="35"/>
      <x v="21"/>
      <x v="29"/>
      <x v="6"/>
    </i>
    <i r="1">
      <x v="36"/>
      <x v="17"/>
      <x v="30"/>
      <x v="6"/>
    </i>
    <i r="1">
      <x v="46"/>
      <x/>
      <x/>
      <x/>
    </i>
    <i r="1">
      <x v="51"/>
      <x v="17"/>
      <x v="38"/>
      <x v="6"/>
    </i>
    <i>
      <x v="35"/>
      <x v="37"/>
      <x v="16"/>
      <x v="31"/>
      <x v="9"/>
    </i>
    <i r="1">
      <x v="48"/>
      <x v="16"/>
      <x v="32"/>
      <x v="9"/>
    </i>
    <i>
      <x v="36"/>
      <x v="38"/>
      <x v="16"/>
      <x v="32"/>
      <x v="9"/>
    </i>
    <i t="grand">
      <x/>
    </i>
  </colItems>
  <dataFields count="1">
    <dataField name="平均值 - 效率平均" fld="28" subtotal="average" baseField="0" baseItem="0"/>
  </dataFields>
  <formats count="4">
    <format dxfId="3220">
      <pivotArea type="all" outline="0" fieldPosition="0"/>
    </format>
    <format dxfId="3219">
      <pivotArea type="all" dataOnly="0" outline="0" fieldPosition="0"/>
    </format>
    <format dxfId="3218">
      <pivotArea type="all" dataOnly="0" outline="0" fieldPosition="0"/>
    </format>
    <format dxfId="3217">
      <pivotArea type="all" dataOnly="0" outline="0" fieldPosition="0"/>
    </format>
  </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日期" sourceName="日期">
  <pivotTables>
    <pivotTable tabId="6" name="樞紐分析表1"/>
  </pivotTables>
  <data>
    <tabular pivotCacheId="1">
      <items count="16">
        <i x="0"/>
        <i x="1"/>
        <i x="2"/>
        <i x="3"/>
        <i x="4"/>
        <i x="5"/>
        <i x="6"/>
        <i x="7"/>
        <i x="8"/>
        <i x="9"/>
        <i x="10" s="1"/>
        <i x="14" nd="1"/>
        <i x="12" nd="1"/>
        <i x="13" nd="1"/>
        <i x="15"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日期" cache="Slicer_日期" caption="日期" startItem="4" rowHeight="225425"/>
</slicers>
</file>

<file path=xl/tables/table1.xml><?xml version="1.0" encoding="utf-8"?>
<table xmlns="http://schemas.openxmlformats.org/spreadsheetml/2006/main" id="2" name="表格1_3" displayName="表格1_3" ref="A1:I116" totalsRowShown="0" headerRowDxfId="3256" headerRowBorderDxfId="3255" tableBorderDxfId="3254" totalsRowBorderDxfId="3253" headerRowCellStyle="好">
  <tableColumns count="9">
    <tableColumn id="1" name="日期" dataDxfId="3252" dataCellStyle="一般 10"/>
    <tableColumn id="2" name="機台" dataDxfId="3251" dataCellStyle="一般 10"/>
    <tableColumn id="3" name="批號" dataDxfId="3250" dataCellStyle="一般 10"/>
    <tableColumn id="8" name="規格" dataDxfId="3249" dataCellStyle="一般 10"/>
    <tableColumn id="9" name="POY" dataDxfId="3248" dataCellStyle="一般 10"/>
    <tableColumn id="4" name="原車速" dataDxfId="3247" dataCellStyle="一般 10"/>
    <tableColumn id="5" name="升/降速" dataDxfId="3246" dataCellStyle="一般 10"/>
    <tableColumn id="6" name="Doff落紗時間" dataDxfId="3245"/>
    <tableColumn id="7" name="其他" dataDxfId="3244" dataCellStyle="一般 10"/>
  </tableColumns>
  <tableStyleInfo name="TableStyleLight11" showFirstColumn="0" showLastColumn="0" showRowStripes="1" showColumnStripes="0"/>
</table>
</file>

<file path=xl/tables/table2.xml><?xml version="1.0" encoding="utf-8"?>
<table xmlns="http://schemas.openxmlformats.org/spreadsheetml/2006/main" id="1" name="表格1" displayName="表格1" ref="A2:I34" totalsRowShown="0" headerRowDxfId="3243" headerRowBorderDxfId="3242" tableBorderDxfId="3241" totalsRowBorderDxfId="3240" headerRowCellStyle="一般 11">
  <autoFilter ref="A2:I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序號" dataDxfId="3239" dataCellStyle="一般 11">
      <calculatedColumnFormula>ROW()-2</calculatedColumnFormula>
    </tableColumn>
    <tableColumn id="2" name="機台" dataDxfId="3238" dataCellStyle="一般 11"/>
    <tableColumn id="3" name="DTY批號" dataDxfId="3237" dataCellStyle="一般 11"/>
    <tableColumn id="4" name="DTY規格" dataDxfId="3236" dataCellStyle="一般 11"/>
    <tableColumn id="5" name="POY批號" dataDxfId="3235" dataCellStyle="一般 11"/>
    <tableColumn id="6" name="排產日期" dataDxfId="3234" dataCellStyle="一般 11"/>
    <tableColumn id="7" name="實際生產狀況" dataDxfId="3233" dataCellStyle="一般 11"/>
    <tableColumn id="8" name="影響產量" dataDxfId="3232" dataCellStyle="一般 11"/>
    <tableColumn id="9" name="影響原因" dataDxfId="3231" dataCellStyle="一般 11"/>
  </tableColumns>
  <tableStyleInfo name="TableStyleLight8"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0.bin"/><Relationship Id="rId1" Type="http://schemas.openxmlformats.org/officeDocument/2006/relationships/pivotTable" Target="../pivotTables/pivotTable4.xml"/><Relationship Id="rId4" Type="http://schemas.microsoft.com/office/2007/relationships/slicer" Target="../slicers/slicer1.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ivotTable" Target="../pivotTables/pivotTable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71"/>
  <sheetViews>
    <sheetView showGridLines="0" tabSelected="1" zoomScale="80" zoomScaleNormal="80" zoomScaleSheetLayoutView="100" workbookViewId="0">
      <pane xSplit="1" ySplit="2" topLeftCell="G1040" activePane="bottomRight" state="frozen"/>
      <selection activeCell="M24" sqref="M24"/>
      <selection pane="topRight" activeCell="M24" sqref="M24"/>
      <selection pane="bottomLeft" activeCell="M24" sqref="M24"/>
      <selection pane="bottomRight" activeCell="P1108" sqref="P1108"/>
    </sheetView>
  </sheetViews>
  <sheetFormatPr defaultRowHeight="16.5"/>
  <cols>
    <col min="1" max="1" width="8.375" style="69" customWidth="1"/>
    <col min="2" max="2" width="10.125" style="70" customWidth="1"/>
    <col min="3" max="3" width="10.125" style="71" customWidth="1"/>
    <col min="4" max="4" width="9.375" style="72" customWidth="1"/>
    <col min="5" max="5" width="4.625" style="73" customWidth="1"/>
    <col min="6" max="6" width="102.625" style="74" customWidth="1"/>
    <col min="7" max="7" width="10.125" style="70" customWidth="1"/>
    <col min="8" max="8" width="11" style="71" customWidth="1"/>
    <col min="9" max="9" width="9.125" style="72" customWidth="1"/>
    <col min="10" max="10" width="4.625" style="73" customWidth="1"/>
    <col min="11" max="11" width="98.625" style="75" customWidth="1"/>
    <col min="12" max="12" width="10.125" style="70" customWidth="1"/>
    <col min="13" max="13" width="11.625" style="71" customWidth="1"/>
    <col min="14" max="14" width="10.75" style="72" customWidth="1"/>
    <col min="15" max="15" width="4.625" style="73" customWidth="1"/>
    <col min="16" max="16" width="98.75" style="75" customWidth="1"/>
    <col min="17" max="16384" width="9" style="76"/>
  </cols>
  <sheetData>
    <row r="1" spans="1:16" s="68" customFormat="1" ht="27.75" customHeight="1" thickTop="1" thickBot="1">
      <c r="A1" s="67"/>
      <c r="B1" s="939" t="s">
        <v>103</v>
      </c>
      <c r="C1" s="940"/>
      <c r="D1" s="940"/>
      <c r="E1" s="940"/>
      <c r="F1" s="941"/>
      <c r="G1" s="942" t="s">
        <v>104</v>
      </c>
      <c r="H1" s="943"/>
      <c r="I1" s="943"/>
      <c r="J1" s="943"/>
      <c r="K1" s="944"/>
      <c r="L1" s="945" t="s">
        <v>105</v>
      </c>
      <c r="M1" s="946"/>
      <c r="N1" s="946"/>
      <c r="O1" s="946"/>
      <c r="P1" s="947"/>
    </row>
    <row r="2" spans="1:16" s="70" customFormat="1" ht="21.75" customHeight="1" thickTop="1" thickBot="1">
      <c r="A2" s="77" t="s">
        <v>91</v>
      </c>
      <c r="B2" s="78" t="s">
        <v>106</v>
      </c>
      <c r="C2" s="78" t="s">
        <v>107</v>
      </c>
      <c r="D2" s="79" t="s">
        <v>108</v>
      </c>
      <c r="E2" s="80" t="s">
        <v>109</v>
      </c>
      <c r="F2" s="81" t="s">
        <v>110</v>
      </c>
      <c r="G2" s="82" t="s">
        <v>106</v>
      </c>
      <c r="H2" s="82" t="s">
        <v>107</v>
      </c>
      <c r="I2" s="83" t="s">
        <v>108</v>
      </c>
      <c r="J2" s="84" t="s">
        <v>111</v>
      </c>
      <c r="K2" s="85" t="s">
        <v>112</v>
      </c>
      <c r="L2" s="86" t="s">
        <v>106</v>
      </c>
      <c r="M2" s="86" t="s">
        <v>107</v>
      </c>
      <c r="N2" s="87" t="s">
        <v>108</v>
      </c>
      <c r="O2" s="88" t="s">
        <v>109</v>
      </c>
      <c r="P2" s="89" t="s">
        <v>112</v>
      </c>
    </row>
    <row r="3" spans="1:16" s="71" customFormat="1" ht="34.5" thickTop="1" thickBot="1">
      <c r="A3" s="948">
        <f>'１１直送'!A3</f>
        <v>46174</v>
      </c>
      <c r="B3" s="90" t="s">
        <v>113</v>
      </c>
      <c r="C3" s="896" t="s">
        <v>665</v>
      </c>
      <c r="D3" s="91" t="s">
        <v>114</v>
      </c>
      <c r="E3" s="92" t="s">
        <v>137</v>
      </c>
      <c r="F3" s="93" t="s">
        <v>2737</v>
      </c>
      <c r="G3" s="90" t="s">
        <v>113</v>
      </c>
      <c r="H3" s="900" t="s">
        <v>163</v>
      </c>
      <c r="I3" s="91" t="s">
        <v>114</v>
      </c>
      <c r="J3" s="92" t="s">
        <v>137</v>
      </c>
      <c r="K3" s="93" t="s">
        <v>2842</v>
      </c>
      <c r="L3" s="90" t="s">
        <v>113</v>
      </c>
      <c r="M3" s="903" t="s">
        <v>163</v>
      </c>
      <c r="N3" s="91" t="s">
        <v>114</v>
      </c>
      <c r="O3" s="92" t="s">
        <v>137</v>
      </c>
      <c r="P3" s="93" t="s">
        <v>2934</v>
      </c>
    </row>
    <row r="4" spans="1:16" ht="16.5" customHeight="1">
      <c r="A4" s="914"/>
      <c r="B4" s="928" t="s">
        <v>2731</v>
      </c>
      <c r="C4" s="897"/>
      <c r="D4" s="94" t="s">
        <v>2685</v>
      </c>
      <c r="E4" s="95" t="s">
        <v>196</v>
      </c>
      <c r="F4" s="93" t="s">
        <v>2740</v>
      </c>
      <c r="G4" s="928" t="s">
        <v>12</v>
      </c>
      <c r="H4" s="900"/>
      <c r="I4" s="94" t="s">
        <v>2685</v>
      </c>
      <c r="J4" s="95" t="s">
        <v>196</v>
      </c>
      <c r="K4" s="97" t="s">
        <v>2871</v>
      </c>
      <c r="L4" s="928" t="s">
        <v>1476</v>
      </c>
      <c r="M4" s="903"/>
      <c r="N4" s="94" t="s">
        <v>1491</v>
      </c>
      <c r="O4" s="96" t="s">
        <v>1890</v>
      </c>
      <c r="P4" s="98" t="s">
        <v>2882</v>
      </c>
    </row>
    <row r="5" spans="1:16" ht="17.25" thickBot="1">
      <c r="A5" s="914"/>
      <c r="B5" s="929"/>
      <c r="C5" s="897"/>
      <c r="D5" s="94" t="s">
        <v>1491</v>
      </c>
      <c r="E5" s="96" t="s">
        <v>146</v>
      </c>
      <c r="F5" s="98" t="s">
        <v>2739</v>
      </c>
      <c r="G5" s="929"/>
      <c r="H5" s="900"/>
      <c r="I5" s="94" t="s">
        <v>1491</v>
      </c>
      <c r="J5" s="96" t="s">
        <v>146</v>
      </c>
      <c r="K5" s="98" t="s">
        <v>2843</v>
      </c>
      <c r="L5" s="929"/>
      <c r="M5" s="903"/>
      <c r="N5" s="94" t="s">
        <v>116</v>
      </c>
      <c r="O5" s="96" t="s">
        <v>1891</v>
      </c>
      <c r="P5" s="97" t="s">
        <v>2935</v>
      </c>
    </row>
    <row r="6" spans="1:16" ht="17.25" thickBot="1">
      <c r="A6" s="914"/>
      <c r="B6" s="90" t="s">
        <v>121</v>
      </c>
      <c r="C6" s="897"/>
      <c r="D6" s="94" t="s">
        <v>116</v>
      </c>
      <c r="E6" s="96" t="s">
        <v>239</v>
      </c>
      <c r="F6" s="97" t="s">
        <v>2738</v>
      </c>
      <c r="G6" s="90" t="s">
        <v>121</v>
      </c>
      <c r="H6" s="900"/>
      <c r="I6" s="94" t="s">
        <v>116</v>
      </c>
      <c r="J6" s="96" t="s">
        <v>239</v>
      </c>
      <c r="K6" s="97" t="s">
        <v>2844</v>
      </c>
      <c r="L6" s="90" t="s">
        <v>121</v>
      </c>
      <c r="M6" s="903"/>
      <c r="N6" s="94" t="s">
        <v>165</v>
      </c>
      <c r="O6" s="96" t="s">
        <v>1892</v>
      </c>
      <c r="P6" s="97" t="s">
        <v>2845</v>
      </c>
    </row>
    <row r="7" spans="1:16">
      <c r="A7" s="914"/>
      <c r="B7" s="925" t="s">
        <v>2734</v>
      </c>
      <c r="C7" s="897"/>
      <c r="D7" s="94" t="s">
        <v>165</v>
      </c>
      <c r="E7" s="96" t="s">
        <v>197</v>
      </c>
      <c r="F7" s="97" t="s">
        <v>1066</v>
      </c>
      <c r="G7" s="925" t="s">
        <v>1482</v>
      </c>
      <c r="H7" s="900"/>
      <c r="I7" s="94" t="s">
        <v>165</v>
      </c>
      <c r="J7" s="96" t="s">
        <v>197</v>
      </c>
      <c r="K7" s="97" t="s">
        <v>2845</v>
      </c>
      <c r="L7" s="925" t="s">
        <v>2783</v>
      </c>
      <c r="M7" s="903"/>
      <c r="N7" s="94" t="s">
        <v>120</v>
      </c>
      <c r="O7" s="96" t="s">
        <v>1895</v>
      </c>
      <c r="P7" s="97" t="s">
        <v>2929</v>
      </c>
    </row>
    <row r="8" spans="1:16">
      <c r="A8" s="914"/>
      <c r="B8" s="918"/>
      <c r="C8" s="897"/>
      <c r="D8" s="94" t="s">
        <v>120</v>
      </c>
      <c r="E8" s="96" t="s">
        <v>1568</v>
      </c>
      <c r="F8" s="97" t="s">
        <v>2845</v>
      </c>
      <c r="G8" s="918"/>
      <c r="H8" s="900"/>
      <c r="I8" s="94" t="s">
        <v>120</v>
      </c>
      <c r="J8" s="96" t="s">
        <v>1568</v>
      </c>
      <c r="K8" s="97" t="s">
        <v>2846</v>
      </c>
      <c r="L8" s="918"/>
      <c r="M8" s="903"/>
      <c r="N8" s="94" t="s">
        <v>1614</v>
      </c>
      <c r="O8" s="96" t="s">
        <v>1897</v>
      </c>
      <c r="P8" s="93" t="s">
        <v>2847</v>
      </c>
    </row>
    <row r="9" spans="1:16">
      <c r="A9" s="914"/>
      <c r="B9" s="917"/>
      <c r="C9" s="897"/>
      <c r="D9" s="94" t="s">
        <v>1614</v>
      </c>
      <c r="E9" s="96" t="s">
        <v>2801</v>
      </c>
      <c r="F9" s="93" t="s">
        <v>2807</v>
      </c>
      <c r="G9" s="917"/>
      <c r="H9" s="900"/>
      <c r="I9" s="94" t="s">
        <v>1614</v>
      </c>
      <c r="J9" s="96" t="s">
        <v>1664</v>
      </c>
      <c r="K9" s="93" t="s">
        <v>2847</v>
      </c>
      <c r="L9" s="917"/>
      <c r="M9" s="903"/>
      <c r="N9" s="94"/>
      <c r="O9" s="96" t="s">
        <v>2885</v>
      </c>
      <c r="P9" s="99" t="s">
        <v>2848</v>
      </c>
    </row>
    <row r="10" spans="1:16">
      <c r="A10" s="914"/>
      <c r="B10" s="918"/>
      <c r="C10" s="897"/>
      <c r="D10" s="94"/>
      <c r="E10" s="96" t="s">
        <v>2803</v>
      </c>
      <c r="F10" s="99" t="s">
        <v>2806</v>
      </c>
      <c r="G10" s="918"/>
      <c r="H10" s="900"/>
      <c r="I10" s="94"/>
      <c r="J10" s="96" t="s">
        <v>2803</v>
      </c>
      <c r="K10" s="99" t="s">
        <v>2848</v>
      </c>
      <c r="L10" s="918"/>
      <c r="M10" s="903"/>
      <c r="N10" s="94"/>
      <c r="O10" s="96" t="s">
        <v>2886</v>
      </c>
      <c r="P10" s="733" t="s">
        <v>2850</v>
      </c>
    </row>
    <row r="11" spans="1:16">
      <c r="A11" s="914"/>
      <c r="B11" s="917"/>
      <c r="C11" s="897"/>
      <c r="D11" s="94" t="s">
        <v>1614</v>
      </c>
      <c r="E11" s="96" t="s">
        <v>2801</v>
      </c>
      <c r="F11" s="93" t="s">
        <v>2807</v>
      </c>
      <c r="G11" s="917"/>
      <c r="H11" s="900"/>
      <c r="I11" s="94"/>
      <c r="J11" s="96" t="s">
        <v>2805</v>
      </c>
      <c r="K11" s="733" t="s">
        <v>2850</v>
      </c>
      <c r="L11" s="917"/>
      <c r="M11" s="903"/>
      <c r="N11" s="94"/>
      <c r="O11" s="96" t="s">
        <v>2887</v>
      </c>
      <c r="P11" s="99" t="s">
        <v>2851</v>
      </c>
    </row>
    <row r="12" spans="1:16" ht="17.25" thickBot="1">
      <c r="A12" s="914"/>
      <c r="B12" s="918"/>
      <c r="C12" s="897"/>
      <c r="D12" s="94" t="s">
        <v>1663</v>
      </c>
      <c r="E12" s="96" t="s">
        <v>2688</v>
      </c>
      <c r="F12" s="99" t="s">
        <v>2741</v>
      </c>
      <c r="G12" s="918"/>
      <c r="H12" s="900"/>
      <c r="I12" s="94"/>
      <c r="J12" s="96" t="s">
        <v>2852</v>
      </c>
      <c r="K12" s="99" t="s">
        <v>2851</v>
      </c>
      <c r="L12" s="918"/>
      <c r="M12" s="903"/>
      <c r="N12" s="94" t="s">
        <v>1663</v>
      </c>
      <c r="O12" s="96" t="s">
        <v>2779</v>
      </c>
      <c r="P12" s="99" t="s">
        <v>2883</v>
      </c>
    </row>
    <row r="13" spans="1:16" ht="17.25" thickBot="1">
      <c r="A13" s="914"/>
      <c r="B13" s="100" t="s">
        <v>122</v>
      </c>
      <c r="C13" s="897"/>
      <c r="D13" s="94"/>
      <c r="E13" s="96" t="s">
        <v>2689</v>
      </c>
      <c r="F13" s="733" t="s">
        <v>2690</v>
      </c>
      <c r="G13" s="100" t="s">
        <v>122</v>
      </c>
      <c r="H13" s="900"/>
      <c r="I13" s="94" t="s">
        <v>1663</v>
      </c>
      <c r="J13" s="96" t="s">
        <v>2688</v>
      </c>
      <c r="K13" s="99" t="s">
        <v>2856</v>
      </c>
      <c r="L13" s="100" t="s">
        <v>122</v>
      </c>
      <c r="M13" s="903"/>
      <c r="N13" s="94"/>
      <c r="O13" s="96" t="s">
        <v>2801</v>
      </c>
      <c r="P13" s="99" t="s">
        <v>2690</v>
      </c>
    </row>
    <row r="14" spans="1:16">
      <c r="A14" s="914"/>
      <c r="B14" s="919" t="s">
        <v>2735</v>
      </c>
      <c r="C14" s="897"/>
      <c r="D14" s="94"/>
      <c r="E14" s="96" t="s">
        <v>2691</v>
      </c>
      <c r="F14" s="99" t="s">
        <v>2692</v>
      </c>
      <c r="G14" s="919" t="s">
        <v>2820</v>
      </c>
      <c r="H14" s="900"/>
      <c r="I14" s="94"/>
      <c r="J14" s="96" t="s">
        <v>2689</v>
      </c>
      <c r="K14" s="99" t="s">
        <v>2690</v>
      </c>
      <c r="L14" s="919" t="s">
        <v>2930</v>
      </c>
      <c r="M14" s="903"/>
      <c r="N14" s="94"/>
      <c r="O14" s="96" t="s">
        <v>2803</v>
      </c>
      <c r="P14" s="99" t="s">
        <v>2692</v>
      </c>
    </row>
    <row r="15" spans="1:16">
      <c r="A15" s="914"/>
      <c r="B15" s="920"/>
      <c r="C15" s="897"/>
      <c r="D15" s="94" t="s">
        <v>147</v>
      </c>
      <c r="E15" s="96" t="s">
        <v>2693</v>
      </c>
      <c r="F15" s="99" t="s">
        <v>2742</v>
      </c>
      <c r="G15" s="920"/>
      <c r="H15" s="900"/>
      <c r="I15" s="94"/>
      <c r="J15" s="96" t="s">
        <v>2691</v>
      </c>
      <c r="K15" s="99" t="s">
        <v>2692</v>
      </c>
      <c r="L15" s="920"/>
      <c r="M15" s="903"/>
      <c r="N15" s="94"/>
      <c r="O15" s="96" t="s">
        <v>2805</v>
      </c>
      <c r="P15" s="112" t="s">
        <v>2884</v>
      </c>
    </row>
    <row r="16" spans="1:16" ht="17.25" thickBot="1">
      <c r="A16" s="914"/>
      <c r="B16" s="921"/>
      <c r="C16" s="897"/>
      <c r="D16" s="94"/>
      <c r="E16" s="96" t="s">
        <v>2694</v>
      </c>
      <c r="F16" s="99" t="s">
        <v>2743</v>
      </c>
      <c r="G16" s="921"/>
      <c r="H16" s="900"/>
      <c r="I16" s="94"/>
      <c r="J16" s="96" t="s">
        <v>2854</v>
      </c>
      <c r="K16" s="101" t="s">
        <v>2855</v>
      </c>
      <c r="L16" s="921"/>
      <c r="M16" s="903"/>
      <c r="N16" s="94" t="s">
        <v>147</v>
      </c>
      <c r="O16" s="96" t="s">
        <v>2889</v>
      </c>
      <c r="P16" s="97" t="s">
        <v>2857</v>
      </c>
    </row>
    <row r="17" spans="1:16" ht="17.25" thickBot="1">
      <c r="A17" s="914"/>
      <c r="B17" s="100" t="s">
        <v>123</v>
      </c>
      <c r="C17" s="897"/>
      <c r="D17" s="94"/>
      <c r="E17" s="96" t="s">
        <v>2695</v>
      </c>
      <c r="F17" s="99" t="s">
        <v>2696</v>
      </c>
      <c r="G17" s="100" t="s">
        <v>123</v>
      </c>
      <c r="H17" s="900"/>
      <c r="I17" s="94" t="s">
        <v>147</v>
      </c>
      <c r="J17" s="96" t="s">
        <v>2693</v>
      </c>
      <c r="K17" s="97" t="s">
        <v>2859</v>
      </c>
      <c r="L17" s="100" t="s">
        <v>123</v>
      </c>
      <c r="M17" s="903"/>
      <c r="N17" s="94"/>
      <c r="O17" s="96" t="s">
        <v>2890</v>
      </c>
      <c r="P17" s="97" t="s">
        <v>2910</v>
      </c>
    </row>
    <row r="18" spans="1:16">
      <c r="A18" s="914"/>
      <c r="B18" s="932" t="s">
        <v>2736</v>
      </c>
      <c r="C18" s="897"/>
      <c r="D18" s="94"/>
      <c r="E18" s="96" t="s">
        <v>2697</v>
      </c>
      <c r="F18" s="97" t="s">
        <v>2744</v>
      </c>
      <c r="G18" s="932" t="s">
        <v>2821</v>
      </c>
      <c r="H18" s="900"/>
      <c r="I18" s="94"/>
      <c r="J18" s="96" t="s">
        <v>2694</v>
      </c>
      <c r="K18" s="97" t="s">
        <v>2860</v>
      </c>
      <c r="L18" s="932" t="s">
        <v>2931</v>
      </c>
      <c r="M18" s="903"/>
      <c r="N18" s="94"/>
      <c r="O18" s="96" t="s">
        <v>2891</v>
      </c>
      <c r="P18" s="97" t="s">
        <v>2696</v>
      </c>
    </row>
    <row r="19" spans="1:16">
      <c r="A19" s="914"/>
      <c r="B19" s="933"/>
      <c r="C19" s="897"/>
      <c r="D19" s="94"/>
      <c r="E19" s="96" t="s">
        <v>2698</v>
      </c>
      <c r="F19" s="97" t="s">
        <v>2699</v>
      </c>
      <c r="G19" s="933"/>
      <c r="H19" s="900"/>
      <c r="I19" s="94"/>
      <c r="J19" s="96" t="s">
        <v>2695</v>
      </c>
      <c r="K19" s="97" t="s">
        <v>2696</v>
      </c>
      <c r="L19" s="933"/>
      <c r="M19" s="903"/>
      <c r="N19" s="94"/>
      <c r="O19" s="96" t="s">
        <v>2892</v>
      </c>
      <c r="P19" s="97" t="s">
        <v>3051</v>
      </c>
    </row>
    <row r="20" spans="1:16" ht="17.25" thickBot="1">
      <c r="A20" s="914"/>
      <c r="B20" s="934"/>
      <c r="C20" s="897"/>
      <c r="D20" s="94" t="s">
        <v>2700</v>
      </c>
      <c r="E20" s="96" t="s">
        <v>2701</v>
      </c>
      <c r="F20" s="97" t="s">
        <v>2702</v>
      </c>
      <c r="G20" s="934"/>
      <c r="H20" s="900"/>
      <c r="I20" s="94"/>
      <c r="J20" s="96" t="s">
        <v>2697</v>
      </c>
      <c r="K20" s="97" t="s">
        <v>2861</v>
      </c>
      <c r="L20" s="934"/>
      <c r="M20" s="903"/>
      <c r="N20" s="94"/>
      <c r="O20" s="96" t="s">
        <v>2854</v>
      </c>
      <c r="P20" s="97" t="s">
        <v>2699</v>
      </c>
    </row>
    <row r="21" spans="1:16" ht="33">
      <c r="A21" s="914"/>
      <c r="B21" s="915" t="s">
        <v>124</v>
      </c>
      <c r="C21" s="897"/>
      <c r="D21" s="94" t="s">
        <v>2703</v>
      </c>
      <c r="E21" s="96" t="s">
        <v>2704</v>
      </c>
      <c r="F21" s="97" t="s">
        <v>2745</v>
      </c>
      <c r="G21" s="915" t="s">
        <v>124</v>
      </c>
      <c r="H21" s="900"/>
      <c r="I21" s="94"/>
      <c r="J21" s="96" t="s">
        <v>2698</v>
      </c>
      <c r="K21" s="112" t="s">
        <v>2699</v>
      </c>
      <c r="L21" s="915" t="s">
        <v>124</v>
      </c>
      <c r="M21" s="903"/>
      <c r="N21" s="94" t="s">
        <v>2700</v>
      </c>
      <c r="O21" s="96" t="s">
        <v>2894</v>
      </c>
      <c r="P21" s="97" t="s">
        <v>2702</v>
      </c>
    </row>
    <row r="22" spans="1:16" ht="33.75" thickBot="1">
      <c r="A22" s="914"/>
      <c r="B22" s="916"/>
      <c r="C22" s="897"/>
      <c r="D22" s="94"/>
      <c r="E22" s="96" t="s">
        <v>2705</v>
      </c>
      <c r="F22" s="97" t="s">
        <v>2747</v>
      </c>
      <c r="G22" s="916"/>
      <c r="H22" s="900"/>
      <c r="I22" s="94" t="s">
        <v>2700</v>
      </c>
      <c r="J22" s="96" t="s">
        <v>2701</v>
      </c>
      <c r="K22" s="97" t="s">
        <v>2702</v>
      </c>
      <c r="L22" s="916"/>
      <c r="M22" s="903"/>
      <c r="N22" s="94" t="s">
        <v>2703</v>
      </c>
      <c r="O22" s="96" t="s">
        <v>2895</v>
      </c>
      <c r="P22" s="97" t="s">
        <v>2746</v>
      </c>
    </row>
    <row r="23" spans="1:16" ht="33.75" thickTop="1">
      <c r="A23" s="914"/>
      <c r="B23" s="930" t="s">
        <v>125</v>
      </c>
      <c r="C23" s="897"/>
      <c r="D23" s="94" t="s">
        <v>1888</v>
      </c>
      <c r="E23" s="96" t="s">
        <v>2748</v>
      </c>
      <c r="F23" s="97" t="s">
        <v>2749</v>
      </c>
      <c r="G23" s="930" t="s">
        <v>125</v>
      </c>
      <c r="H23" s="900"/>
      <c r="I23" s="94" t="s">
        <v>2703</v>
      </c>
      <c r="J23" s="96" t="s">
        <v>2704</v>
      </c>
      <c r="K23" s="97" t="s">
        <v>2862</v>
      </c>
      <c r="L23" s="930" t="s">
        <v>125</v>
      </c>
      <c r="M23" s="903"/>
      <c r="N23" s="94" t="s">
        <v>2903</v>
      </c>
      <c r="O23" s="96" t="s">
        <v>2897</v>
      </c>
      <c r="P23" s="93" t="s">
        <v>2909</v>
      </c>
    </row>
    <row r="24" spans="1:16" ht="33.75" thickBot="1">
      <c r="A24" s="914"/>
      <c r="B24" s="913"/>
      <c r="C24" s="897"/>
      <c r="D24" s="94"/>
      <c r="E24" s="96" t="s">
        <v>2750</v>
      </c>
      <c r="F24" s="97" t="s">
        <v>2753</v>
      </c>
      <c r="G24" s="913"/>
      <c r="H24" s="900"/>
      <c r="I24" s="94"/>
      <c r="J24" s="96" t="s">
        <v>2863</v>
      </c>
      <c r="K24" s="97" t="s">
        <v>2746</v>
      </c>
      <c r="L24" s="913"/>
      <c r="M24" s="903"/>
      <c r="N24" s="94"/>
      <c r="O24" s="96" t="s">
        <v>2898</v>
      </c>
      <c r="P24" s="99" t="s">
        <v>2908</v>
      </c>
    </row>
    <row r="25" spans="1:16" ht="33">
      <c r="A25" s="914"/>
      <c r="B25" s="923">
        <v>4</v>
      </c>
      <c r="C25" s="897"/>
      <c r="D25" s="94"/>
      <c r="E25" s="96" t="s">
        <v>2751</v>
      </c>
      <c r="F25" s="97" t="s">
        <v>2752</v>
      </c>
      <c r="G25" s="923">
        <v>4</v>
      </c>
      <c r="H25" s="900"/>
      <c r="I25" s="94" t="s">
        <v>1888</v>
      </c>
      <c r="J25" s="96" t="s">
        <v>2748</v>
      </c>
      <c r="K25" s="93" t="s">
        <v>2864</v>
      </c>
      <c r="L25" s="923">
        <v>4</v>
      </c>
      <c r="M25" s="903"/>
      <c r="N25" s="94"/>
      <c r="O25" s="96" t="s">
        <v>2863</v>
      </c>
      <c r="P25" s="99" t="s">
        <v>2912</v>
      </c>
    </row>
    <row r="26" spans="1:16" ht="33.75" thickBot="1">
      <c r="A26" s="914"/>
      <c r="B26" s="931"/>
      <c r="C26" s="897"/>
      <c r="D26" s="94"/>
      <c r="E26" s="96" t="s">
        <v>2794</v>
      </c>
      <c r="F26" s="93" t="s">
        <v>2797</v>
      </c>
      <c r="G26" s="931"/>
      <c r="H26" s="900"/>
      <c r="I26" s="94"/>
      <c r="J26" s="96" t="s">
        <v>2750</v>
      </c>
      <c r="K26" s="733" t="s">
        <v>2865</v>
      </c>
      <c r="L26" s="931"/>
      <c r="M26" s="903"/>
      <c r="N26" s="94" t="s">
        <v>2904</v>
      </c>
      <c r="O26" s="96" t="s">
        <v>2905</v>
      </c>
      <c r="P26" s="99" t="s">
        <v>2927</v>
      </c>
    </row>
    <row r="27" spans="1:16" ht="43.5" customHeight="1">
      <c r="A27" s="914"/>
      <c r="B27" s="912" t="s">
        <v>126</v>
      </c>
      <c r="C27" s="897"/>
      <c r="D27" s="94"/>
      <c r="E27" s="96" t="s">
        <v>2795</v>
      </c>
      <c r="F27" s="93" t="s">
        <v>2798</v>
      </c>
      <c r="G27" s="912" t="s">
        <v>126</v>
      </c>
      <c r="H27" s="900"/>
      <c r="I27" s="94"/>
      <c r="J27" s="96" t="s">
        <v>2751</v>
      </c>
      <c r="K27" s="99" t="s">
        <v>2866</v>
      </c>
      <c r="L27" s="912" t="s">
        <v>126</v>
      </c>
      <c r="M27" s="903"/>
      <c r="N27" s="94"/>
      <c r="O27" s="96" t="s">
        <v>2751</v>
      </c>
      <c r="P27" s="733" t="s">
        <v>2917</v>
      </c>
    </row>
    <row r="28" spans="1:16" ht="33.75" thickBot="1">
      <c r="A28" s="914"/>
      <c r="B28" s="913"/>
      <c r="C28" s="897"/>
      <c r="D28" s="94"/>
      <c r="E28" s="96" t="s">
        <v>2796</v>
      </c>
      <c r="F28" s="97" t="s">
        <v>2799</v>
      </c>
      <c r="G28" s="913"/>
      <c r="H28" s="900"/>
      <c r="I28" s="94"/>
      <c r="J28" s="96" t="s">
        <v>2794</v>
      </c>
      <c r="K28" s="733" t="s">
        <v>2867</v>
      </c>
      <c r="L28" s="913"/>
      <c r="M28" s="903"/>
      <c r="N28" s="94"/>
      <c r="O28" s="96" t="s">
        <v>2794</v>
      </c>
      <c r="P28" s="733" t="s">
        <v>2916</v>
      </c>
    </row>
    <row r="29" spans="1:16" ht="33">
      <c r="A29" s="914"/>
      <c r="B29" s="923">
        <v>4</v>
      </c>
      <c r="C29" s="897"/>
      <c r="D29" s="94" t="s">
        <v>2754</v>
      </c>
      <c r="E29" s="96" t="s">
        <v>2755</v>
      </c>
      <c r="F29" s="93" t="s">
        <v>2756</v>
      </c>
      <c r="G29" s="923">
        <v>4</v>
      </c>
      <c r="H29" s="900"/>
      <c r="I29" s="94"/>
      <c r="J29" s="96" t="s">
        <v>2795</v>
      </c>
      <c r="K29" s="99" t="s">
        <v>2868</v>
      </c>
      <c r="L29" s="923">
        <v>4</v>
      </c>
      <c r="M29" s="903"/>
      <c r="N29" s="94"/>
      <c r="O29" s="96" t="s">
        <v>2795</v>
      </c>
      <c r="P29" s="733" t="s">
        <v>2926</v>
      </c>
    </row>
    <row r="30" spans="1:16" ht="33.75" thickBot="1">
      <c r="A30" s="914"/>
      <c r="B30" s="924"/>
      <c r="C30" s="897"/>
      <c r="D30" s="94"/>
      <c r="E30" s="96" t="s">
        <v>2757</v>
      </c>
      <c r="F30" s="93" t="s">
        <v>2800</v>
      </c>
      <c r="G30" s="924"/>
      <c r="H30" s="900"/>
      <c r="I30" s="94"/>
      <c r="J30" s="96" t="s">
        <v>2796</v>
      </c>
      <c r="K30" s="99" t="s">
        <v>2869</v>
      </c>
      <c r="L30" s="924"/>
      <c r="M30" s="903"/>
      <c r="N30" s="94" t="s">
        <v>2919</v>
      </c>
      <c r="O30" s="96" t="s">
        <v>2918</v>
      </c>
      <c r="P30" s="837" t="s">
        <v>2937</v>
      </c>
    </row>
    <row r="31" spans="1:16">
      <c r="A31" s="914"/>
      <c r="B31" s="922" t="s">
        <v>127</v>
      </c>
      <c r="C31" s="897"/>
      <c r="D31" s="94"/>
      <c r="E31" s="96"/>
      <c r="F31" s="93"/>
      <c r="G31" s="922" t="s">
        <v>127</v>
      </c>
      <c r="H31" s="900"/>
      <c r="I31" s="94"/>
      <c r="J31" s="96"/>
      <c r="K31" s="99"/>
      <c r="L31" s="922" t="s">
        <v>127</v>
      </c>
      <c r="M31" s="903"/>
      <c r="N31" s="94"/>
      <c r="O31" s="96"/>
      <c r="P31" s="733"/>
    </row>
    <row r="32" spans="1:16" ht="17.25" thickBot="1">
      <c r="A32" s="914"/>
      <c r="B32" s="913"/>
      <c r="C32" s="897"/>
      <c r="D32" s="94"/>
      <c r="E32" s="96"/>
      <c r="F32" s="103"/>
      <c r="G32" s="913"/>
      <c r="H32" s="900"/>
      <c r="I32" s="94"/>
      <c r="J32" s="96"/>
      <c r="K32" s="99"/>
      <c r="L32" s="913"/>
      <c r="M32" s="903"/>
      <c r="N32" s="94"/>
      <c r="O32" s="96"/>
      <c r="P32" s="93"/>
    </row>
    <row r="33" spans="1:16">
      <c r="A33" s="914"/>
      <c r="B33" s="923">
        <v>23</v>
      </c>
      <c r="C33" s="897"/>
      <c r="D33" s="94"/>
      <c r="E33" s="96"/>
      <c r="F33" s="104"/>
      <c r="G33" s="923">
        <v>15</v>
      </c>
      <c r="H33" s="900"/>
      <c r="I33" s="94"/>
      <c r="J33" s="96"/>
      <c r="K33" s="99"/>
      <c r="L33" s="923">
        <v>11</v>
      </c>
      <c r="M33" s="903"/>
      <c r="N33" s="94"/>
      <c r="O33" s="96"/>
      <c r="P33" s="97"/>
    </row>
    <row r="34" spans="1:16" ht="17.25" customHeight="1" thickBot="1">
      <c r="A34" s="914"/>
      <c r="B34" s="924"/>
      <c r="C34" s="897"/>
      <c r="D34" s="94"/>
      <c r="E34" s="96"/>
      <c r="F34" s="99"/>
      <c r="G34" s="924"/>
      <c r="H34" s="900"/>
      <c r="I34" s="94"/>
      <c r="J34" s="96"/>
      <c r="K34" s="104"/>
      <c r="L34" s="924"/>
      <c r="M34" s="903"/>
      <c r="N34" s="94"/>
      <c r="O34" s="96"/>
      <c r="P34" s="93"/>
    </row>
    <row r="35" spans="1:16">
      <c r="A35" s="914"/>
      <c r="B35" s="922" t="s">
        <v>128</v>
      </c>
      <c r="C35" s="897"/>
      <c r="D35" s="94"/>
      <c r="E35" s="96"/>
      <c r="F35" s="97"/>
      <c r="G35" s="922" t="s">
        <v>128</v>
      </c>
      <c r="H35" s="900"/>
      <c r="I35" s="94"/>
      <c r="J35" s="96"/>
      <c r="K35" s="93"/>
      <c r="L35" s="922" t="s">
        <v>128</v>
      </c>
      <c r="M35" s="903"/>
      <c r="N35" s="94"/>
      <c r="O35" s="96"/>
      <c r="P35" s="93"/>
    </row>
    <row r="36" spans="1:16" ht="17.25" thickBot="1">
      <c r="A36" s="914"/>
      <c r="B36" s="913"/>
      <c r="C36" s="897"/>
      <c r="D36" s="94"/>
      <c r="E36" s="114"/>
      <c r="F36" s="97"/>
      <c r="G36" s="913"/>
      <c r="H36" s="900"/>
      <c r="I36" s="94"/>
      <c r="J36" s="96"/>
      <c r="K36" s="93"/>
      <c r="L36" s="913"/>
      <c r="M36" s="903"/>
      <c r="N36" s="94"/>
      <c r="O36" s="96"/>
      <c r="P36" s="93"/>
    </row>
    <row r="37" spans="1:16">
      <c r="A37" s="914"/>
      <c r="B37" s="923">
        <v>23</v>
      </c>
      <c r="C37" s="897"/>
      <c r="D37" s="94"/>
      <c r="E37" s="114"/>
      <c r="F37" s="97"/>
      <c r="G37" s="923">
        <v>15</v>
      </c>
      <c r="H37" s="900"/>
      <c r="I37" s="94"/>
      <c r="J37" s="96"/>
      <c r="K37" s="93"/>
      <c r="L37" s="923">
        <v>11</v>
      </c>
      <c r="M37" s="903"/>
      <c r="N37" s="94"/>
      <c r="O37" s="96"/>
      <c r="P37" s="97"/>
    </row>
    <row r="38" spans="1:16" ht="17.25" thickBot="1">
      <c r="A38" s="914"/>
      <c r="B38" s="924"/>
      <c r="C38" s="897"/>
      <c r="D38" s="94"/>
      <c r="E38" s="114"/>
      <c r="F38" s="101"/>
      <c r="G38" s="924"/>
      <c r="H38" s="900"/>
      <c r="I38" s="94"/>
      <c r="J38" s="96"/>
      <c r="K38" s="97"/>
      <c r="L38" s="924"/>
      <c r="M38" s="903"/>
      <c r="N38" s="94"/>
      <c r="O38" s="96"/>
      <c r="P38" s="93"/>
    </row>
    <row r="39" spans="1:16">
      <c r="A39" s="914"/>
      <c r="B39" s="912" t="s">
        <v>129</v>
      </c>
      <c r="C39" s="897"/>
      <c r="D39" s="94"/>
      <c r="E39" s="96"/>
      <c r="F39" s="101"/>
      <c r="G39" s="912" t="s">
        <v>129</v>
      </c>
      <c r="H39" s="900"/>
      <c r="I39" s="94"/>
      <c r="J39" s="96"/>
      <c r="K39" s="93"/>
      <c r="L39" s="912" t="s">
        <v>129</v>
      </c>
      <c r="M39" s="903"/>
      <c r="N39" s="94"/>
      <c r="O39" s="96"/>
      <c r="P39" s="93"/>
    </row>
    <row r="40" spans="1:16" ht="17.25" thickBot="1">
      <c r="A40" s="914"/>
      <c r="B40" s="913"/>
      <c r="C40" s="897"/>
      <c r="D40" s="94"/>
      <c r="E40" s="96"/>
      <c r="F40" s="97"/>
      <c r="G40" s="913"/>
      <c r="H40" s="900"/>
      <c r="I40" s="94"/>
      <c r="J40" s="96"/>
      <c r="K40" s="93"/>
      <c r="L40" s="913"/>
      <c r="M40" s="903"/>
      <c r="N40" s="94"/>
      <c r="O40" s="96"/>
      <c r="P40" s="93"/>
    </row>
    <row r="41" spans="1:16">
      <c r="A41" s="914"/>
      <c r="B41" s="106"/>
      <c r="C41" s="897"/>
      <c r="D41" s="113"/>
      <c r="E41" s="114"/>
      <c r="F41" s="104"/>
      <c r="G41" s="106" t="s">
        <v>421</v>
      </c>
      <c r="H41" s="900"/>
      <c r="I41" s="94"/>
      <c r="J41" s="96"/>
      <c r="K41" s="93"/>
      <c r="L41" s="106" t="s">
        <v>2783</v>
      </c>
      <c r="M41" s="903"/>
      <c r="N41" s="94"/>
      <c r="O41" s="96"/>
      <c r="P41" s="93"/>
    </row>
    <row r="42" spans="1:16" ht="17.25" thickBot="1">
      <c r="A42" s="914"/>
      <c r="B42" s="110"/>
      <c r="C42" s="910"/>
      <c r="D42" s="115"/>
      <c r="E42" s="116"/>
      <c r="F42" s="117"/>
      <c r="G42" s="110" t="s">
        <v>890</v>
      </c>
      <c r="H42" s="900"/>
      <c r="I42" s="115"/>
      <c r="J42" s="116"/>
      <c r="K42" s="117"/>
      <c r="L42" s="110"/>
      <c r="M42" s="903"/>
      <c r="N42" s="115"/>
      <c r="O42" s="116"/>
      <c r="P42" s="117"/>
    </row>
    <row r="43" spans="1:16">
      <c r="A43" s="914" t="str">
        <f>TEXT(A3,"AAAA")</f>
        <v>星期一</v>
      </c>
      <c r="B43" s="109"/>
      <c r="C43" s="896" t="s">
        <v>666</v>
      </c>
      <c r="D43" s="118"/>
      <c r="E43" s="119" t="s">
        <v>137</v>
      </c>
      <c r="F43" s="97" t="s">
        <v>2758</v>
      </c>
      <c r="G43" s="109" t="s">
        <v>2823</v>
      </c>
      <c r="H43" s="899" t="s">
        <v>666</v>
      </c>
      <c r="I43" s="118"/>
      <c r="J43" s="119" t="s">
        <v>137</v>
      </c>
      <c r="K43" s="97" t="s">
        <v>2826</v>
      </c>
      <c r="L43" s="109"/>
      <c r="M43" s="902" t="s">
        <v>666</v>
      </c>
      <c r="N43" s="118"/>
      <c r="O43" s="119" t="s">
        <v>137</v>
      </c>
      <c r="P43" s="97" t="s">
        <v>2900</v>
      </c>
    </row>
    <row r="44" spans="1:16">
      <c r="A44" s="914"/>
      <c r="B44" s="110"/>
      <c r="C44" s="897"/>
      <c r="D44" s="120"/>
      <c r="E44" s="96" t="s">
        <v>196</v>
      </c>
      <c r="F44" s="97" t="s">
        <v>2759</v>
      </c>
      <c r="G44" s="110"/>
      <c r="H44" s="900"/>
      <c r="I44" s="120"/>
      <c r="J44" s="96" t="s">
        <v>196</v>
      </c>
      <c r="K44" s="97" t="s">
        <v>2827</v>
      </c>
      <c r="L44" s="110"/>
      <c r="M44" s="903"/>
      <c r="N44" s="120"/>
      <c r="O44" s="96" t="s">
        <v>196</v>
      </c>
      <c r="P44" s="97" t="s">
        <v>2901</v>
      </c>
    </row>
    <row r="45" spans="1:16">
      <c r="A45" s="914"/>
      <c r="B45" s="109"/>
      <c r="C45" s="897"/>
      <c r="D45" s="120"/>
      <c r="E45" s="96" t="s">
        <v>146</v>
      </c>
      <c r="F45" s="97" t="s">
        <v>2760</v>
      </c>
      <c r="G45" s="109"/>
      <c r="H45" s="900"/>
      <c r="I45" s="120"/>
      <c r="J45" s="96" t="s">
        <v>146</v>
      </c>
      <c r="K45" s="97" t="s">
        <v>2828</v>
      </c>
      <c r="L45" s="109"/>
      <c r="M45" s="903"/>
      <c r="N45" s="120"/>
      <c r="O45" s="96" t="s">
        <v>146</v>
      </c>
      <c r="P45" s="97" t="s">
        <v>2932</v>
      </c>
    </row>
    <row r="46" spans="1:16">
      <c r="A46" s="914"/>
      <c r="B46" s="110"/>
      <c r="C46" s="897"/>
      <c r="D46" s="120"/>
      <c r="E46" s="96" t="s">
        <v>239</v>
      </c>
      <c r="F46" s="97" t="s">
        <v>2761</v>
      </c>
      <c r="G46" s="110"/>
      <c r="H46" s="900"/>
      <c r="I46" s="120"/>
      <c r="J46" s="96" t="s">
        <v>1892</v>
      </c>
      <c r="K46" s="97" t="s">
        <v>2870</v>
      </c>
      <c r="L46" s="110"/>
      <c r="M46" s="903"/>
      <c r="N46" s="120"/>
      <c r="O46" s="96" t="s">
        <v>1892</v>
      </c>
      <c r="P46" s="97" t="s">
        <v>2920</v>
      </c>
    </row>
    <row r="47" spans="1:16">
      <c r="A47" s="914"/>
      <c r="B47" s="109"/>
      <c r="C47" s="897"/>
      <c r="D47" s="120"/>
      <c r="E47" s="96" t="s">
        <v>197</v>
      </c>
      <c r="F47" s="97" t="s">
        <v>2762</v>
      </c>
      <c r="G47" s="109"/>
      <c r="H47" s="900"/>
      <c r="I47" s="94"/>
      <c r="J47" s="96" t="s">
        <v>197</v>
      </c>
      <c r="K47" s="97" t="s">
        <v>2829</v>
      </c>
      <c r="L47" s="109"/>
      <c r="M47" s="903"/>
      <c r="N47" s="94"/>
      <c r="O47" s="96" t="s">
        <v>197</v>
      </c>
      <c r="P47" s="97" t="s">
        <v>2902</v>
      </c>
    </row>
    <row r="48" spans="1:16">
      <c r="A48" s="914"/>
      <c r="B48" s="110"/>
      <c r="C48" s="897"/>
      <c r="D48" s="120"/>
      <c r="E48" s="96" t="s">
        <v>1568</v>
      </c>
      <c r="F48" s="97" t="s">
        <v>2709</v>
      </c>
      <c r="G48" s="110"/>
      <c r="H48" s="900"/>
      <c r="I48" s="94"/>
      <c r="J48" s="96" t="s">
        <v>1568</v>
      </c>
      <c r="K48" s="97" t="s">
        <v>2709</v>
      </c>
      <c r="L48" s="110"/>
      <c r="M48" s="903"/>
      <c r="N48" s="94"/>
      <c r="O48" s="96" t="s">
        <v>1568</v>
      </c>
      <c r="P48" s="97" t="s">
        <v>2709</v>
      </c>
    </row>
    <row r="49" spans="1:16">
      <c r="A49" s="914"/>
      <c r="B49" s="109"/>
      <c r="C49" s="897"/>
      <c r="D49" s="120"/>
      <c r="E49" s="96" t="s">
        <v>2687</v>
      </c>
      <c r="F49" s="93" t="s">
        <v>2763</v>
      </c>
      <c r="G49" s="109"/>
      <c r="H49" s="900"/>
      <c r="I49" s="94"/>
      <c r="J49" s="96" t="s">
        <v>2687</v>
      </c>
      <c r="K49" s="97" t="s">
        <v>2763</v>
      </c>
      <c r="L49" s="109"/>
      <c r="M49" s="903"/>
      <c r="N49" s="94"/>
      <c r="O49" s="96" t="s">
        <v>2687</v>
      </c>
      <c r="P49" s="97" t="s">
        <v>2763</v>
      </c>
    </row>
    <row r="50" spans="1:16">
      <c r="A50" s="914"/>
      <c r="B50" s="110"/>
      <c r="C50" s="897"/>
      <c r="D50" s="120"/>
      <c r="E50" s="96"/>
      <c r="F50" s="97"/>
      <c r="G50" s="110"/>
      <c r="H50" s="900"/>
      <c r="I50" s="94"/>
      <c r="J50" s="96"/>
      <c r="K50" s="97"/>
      <c r="L50" s="110"/>
      <c r="M50" s="903"/>
      <c r="N50" s="94"/>
      <c r="O50" s="96"/>
      <c r="P50" s="97"/>
    </row>
    <row r="51" spans="1:16">
      <c r="A51" s="914"/>
      <c r="B51" s="109"/>
      <c r="C51" s="897"/>
      <c r="D51" s="94"/>
      <c r="E51" s="121"/>
      <c r="F51" s="97"/>
      <c r="G51" s="109"/>
      <c r="H51" s="900"/>
      <c r="I51" s="94"/>
      <c r="J51" s="96"/>
      <c r="K51" s="97"/>
      <c r="L51" s="109"/>
      <c r="M51" s="903"/>
      <c r="N51" s="94"/>
      <c r="O51" s="96"/>
      <c r="P51" s="97"/>
    </row>
    <row r="52" spans="1:16" ht="17.25" thickBot="1">
      <c r="A52" s="914"/>
      <c r="B52" s="110"/>
      <c r="C52" s="910"/>
      <c r="D52" s="122" t="s">
        <v>132</v>
      </c>
      <c r="E52" s="123" t="s">
        <v>133</v>
      </c>
      <c r="F52" s="124"/>
      <c r="G52" s="110"/>
      <c r="H52" s="911"/>
      <c r="I52" s="122" t="s">
        <v>132</v>
      </c>
      <c r="J52" s="123" t="s">
        <v>133</v>
      </c>
      <c r="K52" s="97"/>
      <c r="L52" s="110"/>
      <c r="M52" s="909"/>
      <c r="N52" s="122" t="s">
        <v>132</v>
      </c>
      <c r="O52" s="123" t="s">
        <v>133</v>
      </c>
      <c r="P52" s="97"/>
    </row>
    <row r="53" spans="1:16">
      <c r="A53" s="105"/>
      <c r="B53" s="109"/>
      <c r="C53" s="896" t="s">
        <v>667</v>
      </c>
      <c r="D53" s="118"/>
      <c r="E53" s="119" t="s">
        <v>137</v>
      </c>
      <c r="F53" s="640" t="s">
        <v>2764</v>
      </c>
      <c r="G53" s="109"/>
      <c r="H53" s="899" t="s">
        <v>667</v>
      </c>
      <c r="I53" s="118"/>
      <c r="J53" s="119" t="s">
        <v>137</v>
      </c>
      <c r="K53" s="640" t="s">
        <v>2764</v>
      </c>
      <c r="L53" s="109"/>
      <c r="M53" s="902" t="s">
        <v>667</v>
      </c>
      <c r="N53" s="118"/>
      <c r="O53" s="119" t="s">
        <v>137</v>
      </c>
      <c r="P53" s="640" t="s">
        <v>2764</v>
      </c>
    </row>
    <row r="54" spans="1:16">
      <c r="A54" s="105"/>
      <c r="B54" s="110"/>
      <c r="C54" s="897"/>
      <c r="D54" s="94"/>
      <c r="E54" s="96" t="s">
        <v>196</v>
      </c>
      <c r="F54" s="93" t="s">
        <v>2765</v>
      </c>
      <c r="G54" s="110"/>
      <c r="H54" s="900"/>
      <c r="I54" s="94"/>
      <c r="J54" s="96" t="s">
        <v>1890</v>
      </c>
      <c r="K54" s="93" t="s">
        <v>2765</v>
      </c>
      <c r="L54" s="110"/>
      <c r="M54" s="903"/>
      <c r="N54" s="94"/>
      <c r="O54" s="96" t="s">
        <v>1890</v>
      </c>
      <c r="P54" s="93" t="s">
        <v>2765</v>
      </c>
    </row>
    <row r="55" spans="1:16">
      <c r="A55" s="105"/>
      <c r="B55" s="126"/>
      <c r="C55" s="897"/>
      <c r="D55" s="94"/>
      <c r="E55" s="96" t="s">
        <v>146</v>
      </c>
      <c r="F55" s="93" t="s">
        <v>2766</v>
      </c>
      <c r="G55" s="126"/>
      <c r="H55" s="900"/>
      <c r="I55" s="94"/>
      <c r="J55" s="96" t="s">
        <v>146</v>
      </c>
      <c r="K55" s="93" t="s">
        <v>2766</v>
      </c>
      <c r="L55" s="126"/>
      <c r="M55" s="903"/>
      <c r="N55" s="94"/>
      <c r="O55" s="96" t="s">
        <v>146</v>
      </c>
      <c r="P55" s="93" t="s">
        <v>2766</v>
      </c>
    </row>
    <row r="56" spans="1:16" ht="33">
      <c r="A56" s="105"/>
      <c r="B56" s="107"/>
      <c r="C56" s="897"/>
      <c r="D56" s="94"/>
      <c r="E56" s="96" t="s">
        <v>239</v>
      </c>
      <c r="F56" s="136" t="s">
        <v>2767</v>
      </c>
      <c r="G56" s="107"/>
      <c r="H56" s="900"/>
      <c r="I56" s="94"/>
      <c r="J56" s="96" t="s">
        <v>239</v>
      </c>
      <c r="K56" s="136" t="s">
        <v>2767</v>
      </c>
      <c r="L56" s="107"/>
      <c r="M56" s="903"/>
      <c r="N56" s="94"/>
      <c r="O56" s="96" t="s">
        <v>239</v>
      </c>
      <c r="P56" s="136" t="s">
        <v>2767</v>
      </c>
    </row>
    <row r="57" spans="1:16">
      <c r="A57" s="105"/>
      <c r="B57" s="126"/>
      <c r="C57" s="897"/>
      <c r="D57" s="94"/>
      <c r="E57" s="96" t="s">
        <v>197</v>
      </c>
      <c r="F57" s="93" t="s">
        <v>2768</v>
      </c>
      <c r="G57" s="126"/>
      <c r="H57" s="900"/>
      <c r="I57" s="94"/>
      <c r="J57" s="96" t="s">
        <v>197</v>
      </c>
      <c r="K57" s="93" t="s">
        <v>2768</v>
      </c>
      <c r="L57" s="126"/>
      <c r="M57" s="903"/>
      <c r="N57" s="94"/>
      <c r="O57" s="96" t="s">
        <v>197</v>
      </c>
      <c r="P57" s="93" t="s">
        <v>2768</v>
      </c>
    </row>
    <row r="58" spans="1:16" ht="33">
      <c r="A58" s="105"/>
      <c r="B58" s="107"/>
      <c r="C58" s="897"/>
      <c r="D58" s="94"/>
      <c r="E58" s="96" t="s">
        <v>1568</v>
      </c>
      <c r="F58" s="136" t="s">
        <v>2769</v>
      </c>
      <c r="G58" s="107"/>
      <c r="H58" s="900"/>
      <c r="I58" s="94"/>
      <c r="J58" s="96" t="s">
        <v>1568</v>
      </c>
      <c r="K58" s="97" t="s">
        <v>2769</v>
      </c>
      <c r="L58" s="107"/>
      <c r="M58" s="903"/>
      <c r="N58" s="94"/>
      <c r="O58" s="96"/>
      <c r="P58" s="97"/>
    </row>
    <row r="59" spans="1:16">
      <c r="A59" s="105"/>
      <c r="B59" s="109"/>
      <c r="C59" s="897"/>
      <c r="D59" s="94"/>
      <c r="E59" s="96"/>
      <c r="F59" s="128"/>
      <c r="G59" s="109"/>
      <c r="H59" s="900"/>
      <c r="I59" s="94"/>
      <c r="J59" s="96"/>
      <c r="K59" s="97"/>
      <c r="L59" s="109"/>
      <c r="M59" s="903"/>
      <c r="N59" s="94"/>
      <c r="O59" s="96"/>
      <c r="P59" s="97"/>
    </row>
    <row r="60" spans="1:16">
      <c r="A60" s="105"/>
      <c r="B60" s="110"/>
      <c r="C60" s="897"/>
      <c r="D60" s="94"/>
      <c r="E60" s="96"/>
      <c r="F60" s="127"/>
      <c r="G60" s="110"/>
      <c r="H60" s="900"/>
      <c r="I60" s="94"/>
      <c r="J60" s="96"/>
      <c r="K60" s="127"/>
      <c r="L60" s="110"/>
      <c r="M60" s="903"/>
      <c r="N60" s="94"/>
      <c r="O60" s="96"/>
      <c r="P60" s="127"/>
    </row>
    <row r="61" spans="1:16">
      <c r="A61" s="105"/>
      <c r="B61" s="126"/>
      <c r="C61" s="897"/>
      <c r="D61" s="94"/>
      <c r="E61" s="96"/>
      <c r="F61" s="97"/>
      <c r="G61" s="126"/>
      <c r="H61" s="900"/>
      <c r="I61" s="94"/>
      <c r="J61" s="96"/>
      <c r="K61" s="128"/>
      <c r="L61" s="126"/>
      <c r="M61" s="903"/>
      <c r="N61" s="94"/>
      <c r="O61" s="96"/>
      <c r="P61" s="128"/>
    </row>
    <row r="62" spans="1:16" ht="17.25" thickBot="1">
      <c r="A62" s="105"/>
      <c r="B62" s="107"/>
      <c r="C62" s="910"/>
      <c r="D62" s="129"/>
      <c r="E62" s="130"/>
      <c r="F62" s="104"/>
      <c r="G62" s="107"/>
      <c r="H62" s="911"/>
      <c r="I62" s="113"/>
      <c r="J62" s="131"/>
      <c r="K62" s="127"/>
      <c r="L62" s="107"/>
      <c r="M62" s="909"/>
      <c r="N62" s="113"/>
      <c r="O62" s="131"/>
      <c r="P62" s="127"/>
    </row>
    <row r="63" spans="1:16">
      <c r="A63" s="132"/>
      <c r="B63" s="109"/>
      <c r="C63" s="896" t="s">
        <v>668</v>
      </c>
      <c r="D63" s="118" t="s">
        <v>136</v>
      </c>
      <c r="E63" s="133" t="s">
        <v>137</v>
      </c>
      <c r="F63" s="125" t="s">
        <v>2770</v>
      </c>
      <c r="G63" s="109"/>
      <c r="H63" s="899" t="s">
        <v>668</v>
      </c>
      <c r="I63" s="118" t="s">
        <v>136</v>
      </c>
      <c r="J63" s="133" t="s">
        <v>137</v>
      </c>
      <c r="K63" s="125" t="s">
        <v>2825</v>
      </c>
      <c r="L63" s="109"/>
      <c r="M63" s="902" t="s">
        <v>668</v>
      </c>
      <c r="N63" s="118" t="s">
        <v>136</v>
      </c>
      <c r="O63" s="133" t="s">
        <v>137</v>
      </c>
      <c r="P63" s="125" t="s">
        <v>2933</v>
      </c>
    </row>
    <row r="64" spans="1:16">
      <c r="A64" s="132"/>
      <c r="B64" s="110"/>
      <c r="C64" s="897"/>
      <c r="D64" s="94" t="s">
        <v>141</v>
      </c>
      <c r="E64" s="96" t="s">
        <v>196</v>
      </c>
      <c r="F64" s="134" t="s">
        <v>2771</v>
      </c>
      <c r="G64" s="110"/>
      <c r="H64" s="900"/>
      <c r="I64" s="94" t="s">
        <v>141</v>
      </c>
      <c r="J64" s="96" t="s">
        <v>196</v>
      </c>
      <c r="K64" s="134" t="s">
        <v>2824</v>
      </c>
      <c r="L64" s="110"/>
      <c r="M64" s="903"/>
      <c r="N64" s="94" t="s">
        <v>141</v>
      </c>
      <c r="O64" s="96" t="s">
        <v>196</v>
      </c>
      <c r="P64" s="134" t="s">
        <v>2824</v>
      </c>
    </row>
    <row r="65" spans="1:16">
      <c r="A65" s="132"/>
      <c r="B65" s="135"/>
      <c r="C65" s="897"/>
      <c r="D65" s="94" t="s">
        <v>145</v>
      </c>
      <c r="E65" s="96" t="s">
        <v>146</v>
      </c>
      <c r="F65" s="97" t="s">
        <v>2772</v>
      </c>
      <c r="G65" s="135"/>
      <c r="H65" s="900"/>
      <c r="I65" s="94" t="s">
        <v>145</v>
      </c>
      <c r="J65" s="96" t="s">
        <v>146</v>
      </c>
      <c r="K65" s="97" t="s">
        <v>2772</v>
      </c>
      <c r="L65" s="135"/>
      <c r="M65" s="903"/>
      <c r="N65" s="94" t="s">
        <v>145</v>
      </c>
      <c r="O65" s="96" t="s">
        <v>146</v>
      </c>
      <c r="P65" s="97" t="s">
        <v>2772</v>
      </c>
    </row>
    <row r="66" spans="1:16">
      <c r="A66" s="132"/>
      <c r="B66" s="110"/>
      <c r="C66" s="897"/>
      <c r="D66" s="94" t="s">
        <v>147</v>
      </c>
      <c r="E66" s="114" t="s">
        <v>239</v>
      </c>
      <c r="F66" s="732" t="s">
        <v>2773</v>
      </c>
      <c r="G66" s="110"/>
      <c r="H66" s="900"/>
      <c r="I66" s="94" t="s">
        <v>147</v>
      </c>
      <c r="J66" s="96" t="s">
        <v>239</v>
      </c>
      <c r="K66" s="104" t="s">
        <v>2773</v>
      </c>
      <c r="L66" s="110"/>
      <c r="M66" s="903"/>
      <c r="N66" s="94" t="s">
        <v>147</v>
      </c>
      <c r="O66" s="96" t="s">
        <v>239</v>
      </c>
      <c r="P66" s="104" t="s">
        <v>2773</v>
      </c>
    </row>
    <row r="67" spans="1:16">
      <c r="A67" s="132"/>
      <c r="B67" s="135"/>
      <c r="C67" s="897"/>
      <c r="D67" s="94" t="s">
        <v>1569</v>
      </c>
      <c r="E67" s="96" t="s">
        <v>1895</v>
      </c>
      <c r="F67" s="97" t="s">
        <v>2774</v>
      </c>
      <c r="G67" s="135"/>
      <c r="H67" s="900"/>
      <c r="I67" s="94" t="s">
        <v>1569</v>
      </c>
      <c r="J67" s="114" t="s">
        <v>197</v>
      </c>
      <c r="K67" s="136" t="s">
        <v>2774</v>
      </c>
      <c r="L67" s="135"/>
      <c r="M67" s="903"/>
      <c r="N67" s="94" t="s">
        <v>1569</v>
      </c>
      <c r="O67" s="114" t="s">
        <v>197</v>
      </c>
      <c r="P67" s="136" t="s">
        <v>2774</v>
      </c>
    </row>
    <row r="68" spans="1:16">
      <c r="A68" s="132"/>
      <c r="B68" s="110"/>
      <c r="C68" s="897"/>
      <c r="D68" s="94"/>
      <c r="E68" s="114"/>
      <c r="F68" s="112"/>
      <c r="G68" s="110"/>
      <c r="H68" s="900"/>
      <c r="I68" s="94"/>
      <c r="J68" s="96"/>
      <c r="K68" s="97"/>
      <c r="L68" s="110"/>
      <c r="M68" s="903"/>
      <c r="N68" s="94"/>
      <c r="O68" s="96"/>
      <c r="P68" s="97"/>
    </row>
    <row r="69" spans="1:16">
      <c r="A69" s="132"/>
      <c r="B69" s="135"/>
      <c r="C69" s="897"/>
      <c r="D69" s="94"/>
      <c r="E69" s="96"/>
      <c r="F69" s="97"/>
      <c r="G69" s="135"/>
      <c r="H69" s="900"/>
      <c r="I69" s="94"/>
      <c r="J69" s="114"/>
      <c r="K69" s="136"/>
      <c r="L69" s="135"/>
      <c r="M69" s="903"/>
      <c r="N69" s="94"/>
      <c r="O69" s="114"/>
      <c r="P69" s="136"/>
    </row>
    <row r="70" spans="1:16">
      <c r="A70" s="132"/>
      <c r="B70" s="110"/>
      <c r="C70" s="897"/>
      <c r="D70" s="94"/>
      <c r="E70" s="96"/>
      <c r="F70" s="97"/>
      <c r="G70" s="110"/>
      <c r="H70" s="900"/>
      <c r="I70" s="94"/>
      <c r="J70" s="96"/>
      <c r="K70" s="97"/>
      <c r="L70" s="110"/>
      <c r="M70" s="903"/>
      <c r="N70" s="94"/>
      <c r="O70" s="96"/>
      <c r="P70" s="97"/>
    </row>
    <row r="71" spans="1:16">
      <c r="A71" s="132"/>
      <c r="B71" s="135"/>
      <c r="C71" s="897"/>
      <c r="D71" s="94"/>
      <c r="E71" s="96"/>
      <c r="F71" s="97"/>
      <c r="G71" s="135"/>
      <c r="H71" s="900"/>
      <c r="I71" s="94"/>
      <c r="J71" s="96"/>
      <c r="K71" s="97"/>
      <c r="L71" s="135"/>
      <c r="M71" s="903"/>
      <c r="N71" s="94"/>
      <c r="O71" s="96"/>
      <c r="P71" s="97"/>
    </row>
    <row r="72" spans="1:16" ht="17.25" thickBot="1">
      <c r="A72" s="132"/>
      <c r="B72" s="110"/>
      <c r="C72" s="910"/>
      <c r="D72" s="115"/>
      <c r="E72" s="116"/>
      <c r="F72" s="117"/>
      <c r="G72" s="110"/>
      <c r="H72" s="911"/>
      <c r="I72" s="115"/>
      <c r="J72" s="130"/>
      <c r="K72" s="104"/>
      <c r="L72" s="110"/>
      <c r="M72" s="909"/>
      <c r="N72" s="115"/>
      <c r="O72" s="130"/>
      <c r="P72" s="104"/>
    </row>
    <row r="73" spans="1:16">
      <c r="A73" s="132"/>
      <c r="B73" s="135"/>
      <c r="C73" s="896" t="s">
        <v>669</v>
      </c>
      <c r="D73" s="137" t="s">
        <v>150</v>
      </c>
      <c r="E73" s="138"/>
      <c r="F73" s="139" t="s">
        <v>151</v>
      </c>
      <c r="G73" s="135"/>
      <c r="H73" s="899" t="s">
        <v>669</v>
      </c>
      <c r="I73" s="137" t="s">
        <v>150</v>
      </c>
      <c r="J73" s="138"/>
      <c r="K73" s="139" t="s">
        <v>151</v>
      </c>
      <c r="L73" s="135"/>
      <c r="M73" s="902" t="s">
        <v>669</v>
      </c>
      <c r="N73" s="137" t="s">
        <v>150</v>
      </c>
      <c r="O73" s="138"/>
      <c r="P73" s="139" t="s">
        <v>151</v>
      </c>
    </row>
    <row r="74" spans="1:16">
      <c r="A74" s="132"/>
      <c r="B74" s="110"/>
      <c r="C74" s="897"/>
      <c r="D74" s="120"/>
      <c r="E74" s="121"/>
      <c r="F74" s="140"/>
      <c r="G74" s="110"/>
      <c r="H74" s="900"/>
      <c r="I74" s="94"/>
      <c r="J74" s="96"/>
      <c r="K74" s="97"/>
      <c r="L74" s="110"/>
      <c r="M74" s="903"/>
      <c r="N74" s="94"/>
      <c r="O74" s="96"/>
      <c r="P74" s="97"/>
    </row>
    <row r="75" spans="1:16">
      <c r="A75" s="132"/>
      <c r="B75" s="135"/>
      <c r="C75" s="897"/>
      <c r="D75" s="94"/>
      <c r="E75" s="96"/>
      <c r="F75" s="97"/>
      <c r="G75" s="135"/>
      <c r="H75" s="900"/>
      <c r="I75" s="94"/>
      <c r="J75" s="96"/>
      <c r="K75" s="97"/>
      <c r="L75" s="135"/>
      <c r="M75" s="903"/>
      <c r="N75" s="94"/>
      <c r="O75" s="96"/>
      <c r="P75" s="97"/>
    </row>
    <row r="76" spans="1:16">
      <c r="A76" s="132"/>
      <c r="B76" s="110"/>
      <c r="C76" s="897"/>
      <c r="D76" s="113"/>
      <c r="E76" s="114"/>
      <c r="F76" s="104"/>
      <c r="G76" s="110"/>
      <c r="H76" s="900"/>
      <c r="I76" s="113"/>
      <c r="J76" s="114"/>
      <c r="K76" s="104"/>
      <c r="L76" s="110"/>
      <c r="M76" s="903"/>
      <c r="N76" s="113"/>
      <c r="O76" s="114"/>
      <c r="P76" s="104"/>
    </row>
    <row r="77" spans="1:16">
      <c r="A77" s="905"/>
      <c r="B77" s="135"/>
      <c r="C77" s="897"/>
      <c r="D77" s="94"/>
      <c r="E77" s="96"/>
      <c r="F77" s="97"/>
      <c r="G77" s="135"/>
      <c r="H77" s="900"/>
      <c r="I77" s="94"/>
      <c r="J77" s="96"/>
      <c r="K77" s="97"/>
      <c r="L77" s="135"/>
      <c r="M77" s="903"/>
      <c r="N77" s="94"/>
      <c r="O77" s="96"/>
      <c r="P77" s="97"/>
    </row>
    <row r="78" spans="1:16">
      <c r="A78" s="905"/>
      <c r="B78" s="110"/>
      <c r="C78" s="897"/>
      <c r="D78" s="94"/>
      <c r="E78" s="96"/>
      <c r="F78" s="97"/>
      <c r="G78" s="110"/>
      <c r="H78" s="900"/>
      <c r="I78" s="94"/>
      <c r="J78" s="96"/>
      <c r="K78" s="97"/>
      <c r="L78" s="110"/>
      <c r="M78" s="903"/>
      <c r="N78" s="94"/>
      <c r="O78" s="96"/>
      <c r="P78" s="97"/>
    </row>
    <row r="79" spans="1:16">
      <c r="A79" s="905"/>
      <c r="B79" s="135"/>
      <c r="C79" s="897"/>
      <c r="D79" s="113"/>
      <c r="E79" s="114"/>
      <c r="F79" s="104"/>
      <c r="G79" s="135"/>
      <c r="H79" s="900"/>
      <c r="I79" s="113"/>
      <c r="J79" s="114"/>
      <c r="K79" s="104"/>
      <c r="L79" s="135"/>
      <c r="M79" s="903"/>
      <c r="N79" s="113"/>
      <c r="O79" s="114"/>
      <c r="P79" s="104"/>
    </row>
    <row r="80" spans="1:16" ht="17.25" thickBot="1">
      <c r="A80" s="906"/>
      <c r="B80" s="141"/>
      <c r="C80" s="898"/>
      <c r="D80" s="142"/>
      <c r="E80" s="143"/>
      <c r="F80" s="144"/>
      <c r="G80" s="141"/>
      <c r="H80" s="901"/>
      <c r="I80" s="142"/>
      <c r="J80" s="143"/>
      <c r="K80" s="144"/>
      <c r="L80" s="141"/>
      <c r="M80" s="904"/>
      <c r="N80" s="142"/>
      <c r="O80" s="143"/>
      <c r="P80" s="144"/>
    </row>
    <row r="81" spans="1:16" s="146" customFormat="1" ht="27" customHeight="1" thickTop="1" thickBot="1">
      <c r="A81" s="145"/>
      <c r="B81" s="907" t="s">
        <v>152</v>
      </c>
      <c r="C81" s="907"/>
      <c r="D81" s="907"/>
      <c r="E81" s="907"/>
      <c r="F81" s="907"/>
      <c r="G81" s="908" t="s">
        <v>153</v>
      </c>
      <c r="H81" s="908"/>
      <c r="I81" s="908"/>
      <c r="J81" s="908"/>
      <c r="K81" s="908"/>
      <c r="L81" s="908"/>
      <c r="M81" s="908"/>
      <c r="N81" s="889" t="s">
        <v>154</v>
      </c>
      <c r="O81" s="889"/>
      <c r="P81" s="889"/>
    </row>
    <row r="82" spans="1:16" s="159" customFormat="1" ht="21.75" customHeight="1" thickTop="1" thickBot="1">
      <c r="A82" s="147" t="s">
        <v>0</v>
      </c>
      <c r="B82" s="464"/>
      <c r="C82" s="465" t="s">
        <v>155</v>
      </c>
      <c r="D82" s="466" t="s">
        <v>156</v>
      </c>
      <c r="E82" s="467" t="s">
        <v>157</v>
      </c>
      <c r="F82" s="468" t="s">
        <v>158</v>
      </c>
      <c r="G82" s="465" t="s">
        <v>159</v>
      </c>
      <c r="H82" s="469" t="s">
        <v>150</v>
      </c>
      <c r="I82" s="467" t="s">
        <v>156</v>
      </c>
      <c r="J82" s="467" t="s">
        <v>157</v>
      </c>
      <c r="K82" s="467" t="s">
        <v>158</v>
      </c>
      <c r="L82" s="469" t="s">
        <v>160</v>
      </c>
      <c r="M82" s="470" t="s">
        <v>161</v>
      </c>
      <c r="N82" s="471" t="s">
        <v>155</v>
      </c>
      <c r="O82" s="467" t="s">
        <v>157</v>
      </c>
      <c r="P82" s="472" t="s">
        <v>158</v>
      </c>
    </row>
    <row r="83" spans="1:16" s="172" customFormat="1" ht="17.25" thickTop="1">
      <c r="A83" s="936">
        <f>A3</f>
        <v>46174</v>
      </c>
      <c r="B83" s="893" t="s">
        <v>670</v>
      </c>
      <c r="C83" s="160" t="s">
        <v>851</v>
      </c>
      <c r="D83" s="161" t="s">
        <v>978</v>
      </c>
      <c r="E83" s="162" t="s">
        <v>137</v>
      </c>
      <c r="F83" s="163" t="s">
        <v>1692</v>
      </c>
      <c r="G83" s="164" t="s">
        <v>1478</v>
      </c>
      <c r="H83" s="165" t="s">
        <v>1885</v>
      </c>
      <c r="I83" s="166" t="s">
        <v>1888</v>
      </c>
      <c r="J83" s="166" t="s">
        <v>1889</v>
      </c>
      <c r="K83" s="167" t="s">
        <v>2809</v>
      </c>
      <c r="L83" s="168"/>
      <c r="M83" s="354"/>
      <c r="N83" s="170"/>
      <c r="O83" s="166"/>
      <c r="P83" s="171"/>
    </row>
    <row r="84" spans="1:16" s="172" customFormat="1">
      <c r="A84" s="937"/>
      <c r="B84" s="894"/>
      <c r="C84" s="173"/>
      <c r="D84" s="174"/>
      <c r="E84" s="175"/>
      <c r="F84" s="176"/>
      <c r="G84" s="173" t="s">
        <v>1478</v>
      </c>
      <c r="H84" s="177" t="s">
        <v>1886</v>
      </c>
      <c r="I84" s="175" t="s">
        <v>1888</v>
      </c>
      <c r="J84" s="175" t="s">
        <v>1890</v>
      </c>
      <c r="K84" s="513" t="s">
        <v>2808</v>
      </c>
      <c r="L84" s="179"/>
      <c r="M84" s="355"/>
      <c r="N84" s="181"/>
      <c r="O84" s="175"/>
      <c r="P84" s="182"/>
    </row>
    <row r="85" spans="1:16" s="172" customFormat="1" ht="33">
      <c r="A85" s="937"/>
      <c r="B85" s="894"/>
      <c r="C85" s="173"/>
      <c r="D85" s="174"/>
      <c r="E85" s="175"/>
      <c r="F85" s="176"/>
      <c r="G85" s="173" t="s">
        <v>1551</v>
      </c>
      <c r="H85" s="186" t="s">
        <v>1899</v>
      </c>
      <c r="I85" s="175" t="s">
        <v>1888</v>
      </c>
      <c r="J85" s="175" t="s">
        <v>1891</v>
      </c>
      <c r="K85" s="187" t="s">
        <v>2782</v>
      </c>
      <c r="L85" s="179"/>
      <c r="M85" s="355"/>
      <c r="N85" s="181"/>
      <c r="O85" s="175"/>
      <c r="P85" s="182"/>
    </row>
    <row r="86" spans="1:16" s="172" customFormat="1">
      <c r="A86" s="937"/>
      <c r="B86" s="894"/>
      <c r="C86" s="173"/>
      <c r="D86" s="174"/>
      <c r="E86" s="175"/>
      <c r="F86" s="176"/>
      <c r="G86" s="173" t="s">
        <v>1551</v>
      </c>
      <c r="H86" s="186" t="s">
        <v>1898</v>
      </c>
      <c r="I86" s="175" t="s">
        <v>1888</v>
      </c>
      <c r="J86" s="175" t="s">
        <v>1892</v>
      </c>
      <c r="K86" s="187" t="s">
        <v>2778</v>
      </c>
      <c r="L86" s="184"/>
      <c r="M86" s="355"/>
      <c r="N86" s="181"/>
      <c r="O86" s="175"/>
      <c r="P86" s="182"/>
    </row>
    <row r="87" spans="1:16" s="172" customFormat="1">
      <c r="A87" s="937"/>
      <c r="B87" s="894"/>
      <c r="C87" s="173"/>
      <c r="D87" s="185"/>
      <c r="E87" s="175"/>
      <c r="F87" s="182"/>
      <c r="G87" s="173" t="s">
        <v>1478</v>
      </c>
      <c r="H87" s="186" t="s">
        <v>2775</v>
      </c>
      <c r="I87" s="175" t="s">
        <v>1888</v>
      </c>
      <c r="J87" s="175" t="s">
        <v>1895</v>
      </c>
      <c r="K87" s="187" t="s">
        <v>2776</v>
      </c>
      <c r="L87" s="184"/>
      <c r="M87" s="355"/>
      <c r="N87" s="181"/>
      <c r="O87" s="175"/>
      <c r="P87" s="182"/>
    </row>
    <row r="88" spans="1:16" s="172" customFormat="1">
      <c r="A88" s="937"/>
      <c r="B88" s="894"/>
      <c r="C88" s="173"/>
      <c r="D88" s="174"/>
      <c r="E88" s="175"/>
      <c r="F88" s="188"/>
      <c r="G88" s="173" t="s">
        <v>1478</v>
      </c>
      <c r="H88" s="186" t="s">
        <v>1887</v>
      </c>
      <c r="I88" s="175" t="s">
        <v>1888</v>
      </c>
      <c r="J88" s="175" t="s">
        <v>1897</v>
      </c>
      <c r="K88" s="187" t="s">
        <v>2777</v>
      </c>
      <c r="L88" s="189"/>
      <c r="M88" s="356"/>
      <c r="N88" s="181"/>
      <c r="O88" s="175"/>
      <c r="P88" s="182"/>
    </row>
    <row r="89" spans="1:16" s="172" customFormat="1">
      <c r="A89" s="937"/>
      <c r="B89" s="894"/>
      <c r="C89" s="173"/>
      <c r="D89" s="174"/>
      <c r="E89" s="175"/>
      <c r="F89" s="182"/>
      <c r="G89" s="173" t="s">
        <v>1551</v>
      </c>
      <c r="H89" s="183" t="s">
        <v>1517</v>
      </c>
      <c r="I89" s="175" t="s">
        <v>1888</v>
      </c>
      <c r="J89" s="175" t="s">
        <v>2779</v>
      </c>
      <c r="K89" s="187" t="s">
        <v>2780</v>
      </c>
      <c r="L89" s="184"/>
      <c r="M89" s="355"/>
      <c r="N89" s="181"/>
      <c r="O89" s="175"/>
      <c r="P89" s="182"/>
    </row>
    <row r="90" spans="1:16" s="172" customFormat="1">
      <c r="A90" s="937"/>
      <c r="B90" s="894"/>
      <c r="C90" s="173"/>
      <c r="D90" s="174"/>
      <c r="E90" s="175"/>
      <c r="F90" s="182"/>
      <c r="G90" s="198"/>
      <c r="H90" s="199"/>
      <c r="I90" s="200"/>
      <c r="J90" s="200"/>
      <c r="K90" s="197"/>
      <c r="L90" s="184"/>
      <c r="M90" s="355"/>
      <c r="N90" s="181"/>
      <c r="O90" s="175"/>
      <c r="P90" s="182"/>
    </row>
    <row r="91" spans="1:16" s="172" customFormat="1">
      <c r="A91" s="937"/>
      <c r="B91" s="894"/>
      <c r="C91" s="173"/>
      <c r="D91" s="174"/>
      <c r="E91" s="175"/>
      <c r="F91" s="188"/>
      <c r="G91" s="173"/>
      <c r="H91" s="183"/>
      <c r="I91" s="175"/>
      <c r="J91" s="175"/>
      <c r="K91" s="178"/>
      <c r="L91" s="184"/>
      <c r="M91" s="355"/>
      <c r="N91" s="181"/>
      <c r="O91" s="175"/>
      <c r="P91" s="182"/>
    </row>
    <row r="92" spans="1:16" s="172" customFormat="1">
      <c r="A92" s="937"/>
      <c r="B92" s="894"/>
      <c r="C92" s="173"/>
      <c r="D92" s="174"/>
      <c r="E92" s="175"/>
      <c r="F92" s="182"/>
      <c r="G92" s="173"/>
      <c r="H92" s="183"/>
      <c r="I92" s="191"/>
      <c r="J92" s="175"/>
      <c r="K92" s="178"/>
      <c r="L92" s="184"/>
      <c r="M92" s="355"/>
      <c r="N92" s="181"/>
      <c r="O92" s="175"/>
      <c r="P92" s="182"/>
    </row>
    <row r="93" spans="1:16" s="172" customFormat="1">
      <c r="A93" s="937"/>
      <c r="B93" s="894"/>
      <c r="C93" s="192"/>
      <c r="D93" s="193"/>
      <c r="E93" s="194"/>
      <c r="F93" s="195"/>
      <c r="G93" s="173"/>
      <c r="H93" s="183"/>
      <c r="I93" s="191"/>
      <c r="J93" s="175"/>
      <c r="K93" s="178"/>
      <c r="L93" s="184"/>
      <c r="M93" s="355"/>
      <c r="N93" s="196"/>
      <c r="O93" s="194"/>
      <c r="P93" s="195"/>
    </row>
    <row r="94" spans="1:16" s="172" customFormat="1">
      <c r="A94" s="937"/>
      <c r="B94" s="894"/>
      <c r="C94" s="192"/>
      <c r="D94" s="193"/>
      <c r="E94" s="194"/>
      <c r="F94" s="195"/>
      <c r="G94" s="173"/>
      <c r="H94" s="177"/>
      <c r="I94" s="175"/>
      <c r="J94" s="175"/>
      <c r="K94" s="197"/>
      <c r="L94" s="184"/>
      <c r="M94" s="355"/>
      <c r="N94" s="196"/>
      <c r="O94" s="194"/>
      <c r="P94" s="195"/>
    </row>
    <row r="95" spans="1:16" s="172" customFormat="1">
      <c r="A95" s="937"/>
      <c r="B95" s="894"/>
      <c r="C95" s="192"/>
      <c r="D95" s="193"/>
      <c r="E95" s="194"/>
      <c r="F95" s="195"/>
      <c r="G95" s="198"/>
      <c r="H95" s="199"/>
      <c r="I95" s="200"/>
      <c r="J95" s="200"/>
      <c r="K95" s="197"/>
      <c r="L95" s="184"/>
      <c r="M95" s="355"/>
      <c r="N95" s="196"/>
      <c r="O95" s="194"/>
      <c r="P95" s="195"/>
    </row>
    <row r="96" spans="1:16" s="172" customFormat="1">
      <c r="A96" s="937"/>
      <c r="B96" s="894"/>
      <c r="C96" s="192"/>
      <c r="D96" s="193"/>
      <c r="E96" s="194"/>
      <c r="F96" s="195"/>
      <c r="G96" s="173"/>
      <c r="H96" s="201"/>
      <c r="I96" s="175"/>
      <c r="J96" s="175"/>
      <c r="K96" s="178"/>
      <c r="L96" s="184"/>
      <c r="M96" s="355"/>
      <c r="N96" s="196"/>
      <c r="O96" s="194"/>
      <c r="P96" s="195"/>
    </row>
    <row r="97" spans="1:16" s="172" customFormat="1">
      <c r="A97" s="937"/>
      <c r="B97" s="894"/>
      <c r="C97" s="192"/>
      <c r="D97" s="193"/>
      <c r="E97" s="194"/>
      <c r="F97" s="195"/>
      <c r="G97" s="198"/>
      <c r="H97" s="183"/>
      <c r="I97" s="200"/>
      <c r="J97" s="200"/>
      <c r="K97" s="197"/>
      <c r="L97" s="184"/>
      <c r="M97" s="355"/>
      <c r="N97" s="196"/>
      <c r="O97" s="194"/>
      <c r="P97" s="195"/>
    </row>
    <row r="98" spans="1:16" s="172" customFormat="1">
      <c r="A98" s="937"/>
      <c r="B98" s="894"/>
      <c r="C98" s="192"/>
      <c r="D98" s="193"/>
      <c r="E98" s="194"/>
      <c r="F98" s="195"/>
      <c r="G98" s="173"/>
      <c r="H98" s="183"/>
      <c r="I98" s="200"/>
      <c r="J98" s="200"/>
      <c r="K98" s="197"/>
      <c r="L98" s="179"/>
      <c r="M98" s="355"/>
      <c r="N98" s="196"/>
      <c r="O98" s="194"/>
      <c r="P98" s="195"/>
    </row>
    <row r="99" spans="1:16" s="172" customFormat="1">
      <c r="A99" s="937"/>
      <c r="B99" s="894"/>
      <c r="C99" s="192"/>
      <c r="D99" s="193"/>
      <c r="E99" s="194"/>
      <c r="F99" s="195"/>
      <c r="G99" s="192"/>
      <c r="H99" s="201"/>
      <c r="I99" s="202"/>
      <c r="J99" s="202"/>
      <c r="K99" s="203"/>
      <c r="L99" s="204"/>
      <c r="M99" s="356"/>
      <c r="N99" s="196"/>
      <c r="O99" s="194"/>
      <c r="P99" s="195"/>
    </row>
    <row r="100" spans="1:16" s="172" customFormat="1">
      <c r="A100" s="937"/>
      <c r="B100" s="894"/>
      <c r="C100" s="192"/>
      <c r="D100" s="193"/>
      <c r="E100" s="194"/>
      <c r="F100" s="195"/>
      <c r="G100" s="192"/>
      <c r="H100" s="201"/>
      <c r="I100" s="202"/>
      <c r="J100" s="202"/>
      <c r="K100" s="203"/>
      <c r="L100" s="204"/>
      <c r="M100" s="356"/>
      <c r="N100" s="196"/>
      <c r="O100" s="194"/>
      <c r="P100" s="195"/>
    </row>
    <row r="101" spans="1:16" s="172" customFormat="1">
      <c r="A101" s="937"/>
      <c r="B101" s="894"/>
      <c r="C101" s="192"/>
      <c r="D101" s="193"/>
      <c r="E101" s="194"/>
      <c r="F101" s="195"/>
      <c r="G101" s="192"/>
      <c r="H101" s="201"/>
      <c r="I101" s="202"/>
      <c r="J101" s="202"/>
      <c r="K101" s="203"/>
      <c r="L101" s="204"/>
      <c r="M101" s="356"/>
      <c r="N101" s="196"/>
      <c r="O101" s="194"/>
      <c r="P101" s="195"/>
    </row>
    <row r="102" spans="1:16" s="172" customFormat="1" ht="17.25" thickBot="1">
      <c r="A102" s="938"/>
      <c r="B102" s="895"/>
      <c r="C102" s="205"/>
      <c r="D102" s="206"/>
      <c r="E102" s="207"/>
      <c r="F102" s="208"/>
      <c r="G102" s="209"/>
      <c r="H102" s="210"/>
      <c r="I102" s="211"/>
      <c r="J102" s="211"/>
      <c r="K102" s="212"/>
      <c r="L102" s="213"/>
      <c r="M102" s="357"/>
      <c r="N102" s="215"/>
      <c r="O102" s="207"/>
      <c r="P102" s="208"/>
    </row>
    <row r="103" spans="1:16" s="71" customFormat="1" ht="34.5" thickTop="1" thickBot="1">
      <c r="A103" s="926">
        <f>A3+1</f>
        <v>46175</v>
      </c>
      <c r="B103" s="90" t="s">
        <v>162</v>
      </c>
      <c r="C103" s="896" t="s">
        <v>665</v>
      </c>
      <c r="D103" s="91" t="s">
        <v>114</v>
      </c>
      <c r="E103" s="92" t="s">
        <v>137</v>
      </c>
      <c r="F103" s="93" t="s">
        <v>2934</v>
      </c>
      <c r="G103" s="90" t="s">
        <v>162</v>
      </c>
      <c r="H103" s="900" t="s">
        <v>163</v>
      </c>
      <c r="I103" s="91" t="s">
        <v>114</v>
      </c>
      <c r="J103" s="92" t="s">
        <v>1889</v>
      </c>
      <c r="K103" s="93" t="s">
        <v>3025</v>
      </c>
      <c r="L103" s="90" t="s">
        <v>162</v>
      </c>
      <c r="M103" s="903" t="s">
        <v>163</v>
      </c>
      <c r="N103" s="91" t="s">
        <v>114</v>
      </c>
      <c r="O103" s="92" t="s">
        <v>137</v>
      </c>
      <c r="P103" s="93" t="s">
        <v>3060</v>
      </c>
    </row>
    <row r="104" spans="1:16" ht="18" customHeight="1">
      <c r="A104" s="927"/>
      <c r="B104" s="928" t="s">
        <v>2731</v>
      </c>
      <c r="C104" s="897"/>
      <c r="D104" s="94" t="s">
        <v>1491</v>
      </c>
      <c r="E104" s="96" t="s">
        <v>1890</v>
      </c>
      <c r="F104" s="98" t="s">
        <v>2983</v>
      </c>
      <c r="G104" s="928" t="s">
        <v>12</v>
      </c>
      <c r="H104" s="900"/>
      <c r="I104" s="94" t="s">
        <v>1491</v>
      </c>
      <c r="J104" s="95" t="s">
        <v>1890</v>
      </c>
      <c r="K104" s="93" t="s">
        <v>2982</v>
      </c>
      <c r="L104" s="928" t="s">
        <v>1476</v>
      </c>
      <c r="M104" s="903"/>
      <c r="N104" s="94" t="s">
        <v>1491</v>
      </c>
      <c r="O104" s="96" t="s">
        <v>1890</v>
      </c>
      <c r="P104" s="98" t="s">
        <v>3050</v>
      </c>
    </row>
    <row r="105" spans="1:16" ht="17.25" thickBot="1">
      <c r="A105" s="927"/>
      <c r="B105" s="929"/>
      <c r="C105" s="897"/>
      <c r="D105" s="94" t="s">
        <v>116</v>
      </c>
      <c r="E105" s="96" t="s">
        <v>1891</v>
      </c>
      <c r="F105" s="97" t="s">
        <v>2935</v>
      </c>
      <c r="G105" s="929"/>
      <c r="H105" s="900"/>
      <c r="I105" s="94" t="s">
        <v>2685</v>
      </c>
      <c r="J105" s="96" t="s">
        <v>1891</v>
      </c>
      <c r="K105" s="847" t="s">
        <v>3026</v>
      </c>
      <c r="L105" s="929"/>
      <c r="M105" s="903"/>
      <c r="N105" s="94" t="s">
        <v>116</v>
      </c>
      <c r="O105" s="96" t="s">
        <v>1891</v>
      </c>
      <c r="P105" s="97" t="s">
        <v>3063</v>
      </c>
    </row>
    <row r="106" spans="1:16" ht="17.25" thickBot="1">
      <c r="A106" s="927"/>
      <c r="B106" s="90" t="s">
        <v>167</v>
      </c>
      <c r="C106" s="897"/>
      <c r="D106" s="94" t="s">
        <v>165</v>
      </c>
      <c r="E106" s="96" t="s">
        <v>1892</v>
      </c>
      <c r="F106" s="97" t="s">
        <v>2977</v>
      </c>
      <c r="G106" s="90" t="s">
        <v>167</v>
      </c>
      <c r="H106" s="900"/>
      <c r="I106" s="94" t="s">
        <v>116</v>
      </c>
      <c r="J106" s="96" t="s">
        <v>1892</v>
      </c>
      <c r="K106" s="112" t="s">
        <v>2998</v>
      </c>
      <c r="L106" s="90" t="s">
        <v>167</v>
      </c>
      <c r="M106" s="903"/>
      <c r="N106" s="94" t="s">
        <v>165</v>
      </c>
      <c r="O106" s="96" t="s">
        <v>1892</v>
      </c>
      <c r="P106" s="97" t="s">
        <v>2845</v>
      </c>
    </row>
    <row r="107" spans="1:16">
      <c r="A107" s="927"/>
      <c r="B107" s="925" t="s">
        <v>1482</v>
      </c>
      <c r="C107" s="897"/>
      <c r="D107" s="94" t="s">
        <v>120</v>
      </c>
      <c r="E107" s="96" t="s">
        <v>1895</v>
      </c>
      <c r="F107" s="97" t="s">
        <v>2978</v>
      </c>
      <c r="G107" s="925" t="s">
        <v>1482</v>
      </c>
      <c r="H107" s="900"/>
      <c r="I107" s="94" t="s">
        <v>165</v>
      </c>
      <c r="J107" s="96" t="s">
        <v>1895</v>
      </c>
      <c r="K107" s="97" t="s">
        <v>3028</v>
      </c>
      <c r="L107" s="925" t="s">
        <v>2783</v>
      </c>
      <c r="M107" s="903"/>
      <c r="N107" s="94" t="s">
        <v>120</v>
      </c>
      <c r="O107" s="96" t="s">
        <v>1895</v>
      </c>
      <c r="P107" s="97" t="s">
        <v>2929</v>
      </c>
    </row>
    <row r="108" spans="1:16">
      <c r="A108" s="927"/>
      <c r="B108" s="918"/>
      <c r="C108" s="897"/>
      <c r="D108" s="94" t="s">
        <v>1614</v>
      </c>
      <c r="E108" s="96" t="s">
        <v>1897</v>
      </c>
      <c r="F108" s="99" t="s">
        <v>2979</v>
      </c>
      <c r="G108" s="918"/>
      <c r="H108" s="900"/>
      <c r="I108" s="94" t="s">
        <v>120</v>
      </c>
      <c r="J108" s="96" t="s">
        <v>1897</v>
      </c>
      <c r="K108" s="97" t="s">
        <v>3027</v>
      </c>
      <c r="L108" s="918"/>
      <c r="M108" s="903"/>
      <c r="N108" s="94" t="s">
        <v>1614</v>
      </c>
      <c r="O108" s="96" t="s">
        <v>2801</v>
      </c>
      <c r="P108" s="99" t="s">
        <v>2849</v>
      </c>
    </row>
    <row r="109" spans="1:16">
      <c r="A109" s="927"/>
      <c r="B109" s="917"/>
      <c r="C109" s="897"/>
      <c r="D109" s="94"/>
      <c r="E109" s="96" t="s">
        <v>2885</v>
      </c>
      <c r="F109" s="733" t="s">
        <v>2850</v>
      </c>
      <c r="G109" s="917"/>
      <c r="H109" s="900"/>
      <c r="I109" s="94" t="s">
        <v>1614</v>
      </c>
      <c r="J109" s="96" t="s">
        <v>2801</v>
      </c>
      <c r="K109" s="93" t="s">
        <v>3029</v>
      </c>
      <c r="L109" s="917"/>
      <c r="M109" s="903"/>
      <c r="N109" s="94" t="s">
        <v>1663</v>
      </c>
      <c r="O109" s="96" t="s">
        <v>2889</v>
      </c>
      <c r="P109" s="102" t="s">
        <v>3064</v>
      </c>
    </row>
    <row r="110" spans="1:16">
      <c r="A110" s="927"/>
      <c r="B110" s="918"/>
      <c r="C110" s="897"/>
      <c r="D110" s="94" t="s">
        <v>1663</v>
      </c>
      <c r="E110" s="96" t="s">
        <v>2779</v>
      </c>
      <c r="F110" s="99" t="s">
        <v>2984</v>
      </c>
      <c r="G110" s="918"/>
      <c r="H110" s="900"/>
      <c r="I110" s="94"/>
      <c r="J110" s="96" t="s">
        <v>2803</v>
      </c>
      <c r="K110" s="99" t="s">
        <v>2849</v>
      </c>
      <c r="L110" s="918"/>
      <c r="M110" s="903"/>
      <c r="N110" s="94"/>
      <c r="O110" s="96" t="s">
        <v>2890</v>
      </c>
      <c r="P110" s="99" t="s">
        <v>2690</v>
      </c>
    </row>
    <row r="111" spans="1:16">
      <c r="A111" s="927"/>
      <c r="B111" s="917"/>
      <c r="C111" s="897"/>
      <c r="D111" s="94"/>
      <c r="E111" s="96" t="s">
        <v>2801</v>
      </c>
      <c r="F111" s="99" t="s">
        <v>2690</v>
      </c>
      <c r="G111" s="917"/>
      <c r="H111" s="900"/>
      <c r="I111" s="94" t="s">
        <v>1663</v>
      </c>
      <c r="J111" s="96" t="s">
        <v>2890</v>
      </c>
      <c r="K111" s="102" t="s">
        <v>3030</v>
      </c>
      <c r="L111" s="917"/>
      <c r="M111" s="903"/>
      <c r="N111" s="94"/>
      <c r="O111" s="96" t="s">
        <v>2689</v>
      </c>
      <c r="P111" s="99" t="s">
        <v>2692</v>
      </c>
    </row>
    <row r="112" spans="1:16" ht="17.25" thickBot="1">
      <c r="A112" s="927"/>
      <c r="B112" s="918"/>
      <c r="C112" s="897"/>
      <c r="D112" s="94"/>
      <c r="E112" s="96" t="s">
        <v>2803</v>
      </c>
      <c r="F112" s="99" t="s">
        <v>2692</v>
      </c>
      <c r="G112" s="918"/>
      <c r="H112" s="900"/>
      <c r="I112" s="94"/>
      <c r="J112" s="96" t="s">
        <v>2891</v>
      </c>
      <c r="K112" s="99" t="s">
        <v>2690</v>
      </c>
      <c r="L112" s="918"/>
      <c r="M112" s="903"/>
      <c r="N112" s="94" t="s">
        <v>147</v>
      </c>
      <c r="O112" s="96" t="s">
        <v>2894</v>
      </c>
      <c r="P112" s="97" t="s">
        <v>2857</v>
      </c>
    </row>
    <row r="113" spans="1:16" ht="17.25" thickBot="1">
      <c r="A113" s="927"/>
      <c r="B113" s="100" t="s">
        <v>168</v>
      </c>
      <c r="C113" s="897"/>
      <c r="D113" s="94" t="s">
        <v>147</v>
      </c>
      <c r="E113" s="96" t="s">
        <v>2889</v>
      </c>
      <c r="F113" s="97" t="s">
        <v>2991</v>
      </c>
      <c r="G113" s="100" t="s">
        <v>168</v>
      </c>
      <c r="H113" s="900"/>
      <c r="I113" s="94"/>
      <c r="J113" s="96" t="s">
        <v>2892</v>
      </c>
      <c r="K113" s="99" t="s">
        <v>2692</v>
      </c>
      <c r="L113" s="100" t="s">
        <v>168</v>
      </c>
      <c r="M113" s="903"/>
      <c r="N113" s="94"/>
      <c r="O113" s="96" t="s">
        <v>3032</v>
      </c>
      <c r="P113" s="97" t="s">
        <v>2910</v>
      </c>
    </row>
    <row r="114" spans="1:16">
      <c r="A114" s="927"/>
      <c r="B114" s="919" t="s">
        <v>2980</v>
      </c>
      <c r="C114" s="897"/>
      <c r="D114" s="94"/>
      <c r="E114" s="96" t="s">
        <v>2890</v>
      </c>
      <c r="F114" s="97" t="s">
        <v>2743</v>
      </c>
      <c r="G114" s="919" t="s">
        <v>3016</v>
      </c>
      <c r="H114" s="900"/>
      <c r="I114" s="94" t="s">
        <v>147</v>
      </c>
      <c r="J114" s="96" t="s">
        <v>3032</v>
      </c>
      <c r="K114" s="99" t="s">
        <v>2859</v>
      </c>
      <c r="L114" s="919" t="s">
        <v>3070</v>
      </c>
      <c r="M114" s="903"/>
      <c r="N114" s="94"/>
      <c r="O114" s="96" t="s">
        <v>2694</v>
      </c>
      <c r="P114" s="97" t="s">
        <v>3052</v>
      </c>
    </row>
    <row r="115" spans="1:16">
      <c r="A115" s="927"/>
      <c r="B115" s="920"/>
      <c r="C115" s="897"/>
      <c r="D115" s="94"/>
      <c r="E115" s="96" t="s">
        <v>2891</v>
      </c>
      <c r="F115" s="97" t="s">
        <v>3002</v>
      </c>
      <c r="G115" s="920"/>
      <c r="H115" s="900"/>
      <c r="I115" s="94"/>
      <c r="J115" s="96" t="s">
        <v>3033</v>
      </c>
      <c r="K115" s="99" t="s">
        <v>3031</v>
      </c>
      <c r="L115" s="920"/>
      <c r="M115" s="903"/>
      <c r="N115" s="94"/>
      <c r="O115" s="96" t="s">
        <v>2695</v>
      </c>
      <c r="P115" s="97" t="s">
        <v>3051</v>
      </c>
    </row>
    <row r="116" spans="1:16" ht="17.25" thickBot="1">
      <c r="A116" s="927"/>
      <c r="B116" s="921"/>
      <c r="C116" s="897"/>
      <c r="D116" s="94"/>
      <c r="E116" s="96" t="s">
        <v>2892</v>
      </c>
      <c r="F116" s="97" t="s">
        <v>2992</v>
      </c>
      <c r="G116" s="921"/>
      <c r="H116" s="900"/>
      <c r="I116" s="94"/>
      <c r="J116" s="96" t="s">
        <v>3034</v>
      </c>
      <c r="K116" s="97" t="s">
        <v>2696</v>
      </c>
      <c r="L116" s="921"/>
      <c r="M116" s="903"/>
      <c r="N116" s="94"/>
      <c r="O116" s="96" t="s">
        <v>2697</v>
      </c>
      <c r="P116" s="97" t="s">
        <v>2699</v>
      </c>
    </row>
    <row r="117" spans="1:16" ht="17.25" thickBot="1">
      <c r="A117" s="927"/>
      <c r="B117" s="100" t="s">
        <v>123</v>
      </c>
      <c r="C117" s="897"/>
      <c r="D117" s="94"/>
      <c r="E117" s="96" t="s">
        <v>2854</v>
      </c>
      <c r="F117" s="97" t="s">
        <v>2699</v>
      </c>
      <c r="G117" s="100" t="s">
        <v>123</v>
      </c>
      <c r="H117" s="900"/>
      <c r="I117" s="94"/>
      <c r="J117" s="96" t="s">
        <v>3036</v>
      </c>
      <c r="K117" s="97" t="s">
        <v>3035</v>
      </c>
      <c r="L117" s="100" t="s">
        <v>123</v>
      </c>
      <c r="M117" s="903"/>
      <c r="N117" s="94" t="s">
        <v>2700</v>
      </c>
      <c r="O117" s="96" t="s">
        <v>2895</v>
      </c>
      <c r="P117" s="97" t="s">
        <v>2702</v>
      </c>
    </row>
    <row r="118" spans="1:16" ht="33">
      <c r="A118" s="927"/>
      <c r="B118" s="932" t="s">
        <v>2981</v>
      </c>
      <c r="C118" s="897"/>
      <c r="D118" s="94" t="s">
        <v>2700</v>
      </c>
      <c r="E118" s="96" t="s">
        <v>2894</v>
      </c>
      <c r="F118" s="97" t="s">
        <v>2702</v>
      </c>
      <c r="G118" s="932" t="s">
        <v>3017</v>
      </c>
      <c r="H118" s="900"/>
      <c r="I118" s="94"/>
      <c r="J118" s="96" t="s">
        <v>3037</v>
      </c>
      <c r="K118" s="97" t="s">
        <v>2699</v>
      </c>
      <c r="L118" s="932" t="s">
        <v>3071</v>
      </c>
      <c r="M118" s="903"/>
      <c r="N118" s="94" t="s">
        <v>2703</v>
      </c>
      <c r="O118" s="96" t="s">
        <v>2897</v>
      </c>
      <c r="P118" s="97" t="s">
        <v>2746</v>
      </c>
    </row>
    <row r="119" spans="1:16" ht="33">
      <c r="A119" s="927"/>
      <c r="B119" s="933"/>
      <c r="C119" s="897"/>
      <c r="D119" s="94" t="s">
        <v>2703</v>
      </c>
      <c r="E119" s="96" t="s">
        <v>2895</v>
      </c>
      <c r="F119" s="97" t="s">
        <v>2747</v>
      </c>
      <c r="G119" s="933"/>
      <c r="H119" s="900"/>
      <c r="I119" s="94" t="s">
        <v>2700</v>
      </c>
      <c r="J119" s="96" t="s">
        <v>2895</v>
      </c>
      <c r="K119" s="97" t="s">
        <v>2702</v>
      </c>
      <c r="L119" s="933"/>
      <c r="M119" s="903"/>
      <c r="N119" s="94" t="s">
        <v>1888</v>
      </c>
      <c r="O119" s="96" t="s">
        <v>2898</v>
      </c>
      <c r="P119" s="97" t="s">
        <v>3057</v>
      </c>
    </row>
    <row r="120" spans="1:16" ht="33.75" thickBot="1">
      <c r="A120" s="927"/>
      <c r="B120" s="934"/>
      <c r="C120" s="897"/>
      <c r="D120" s="94" t="s">
        <v>1888</v>
      </c>
      <c r="E120" s="96" t="s">
        <v>2898</v>
      </c>
      <c r="F120" s="97" t="s">
        <v>2988</v>
      </c>
      <c r="G120" s="934"/>
      <c r="H120" s="900"/>
      <c r="I120" s="94" t="s">
        <v>2703</v>
      </c>
      <c r="J120" s="96" t="s">
        <v>2897</v>
      </c>
      <c r="K120" s="97" t="s">
        <v>2746</v>
      </c>
      <c r="L120" s="934"/>
      <c r="M120" s="903"/>
      <c r="N120" s="94"/>
      <c r="O120" s="96" t="s">
        <v>2705</v>
      </c>
      <c r="P120" s="97" t="s">
        <v>3042</v>
      </c>
    </row>
    <row r="121" spans="1:16" ht="33">
      <c r="A121" s="927"/>
      <c r="B121" s="915" t="s">
        <v>124</v>
      </c>
      <c r="C121" s="897"/>
      <c r="D121" s="94"/>
      <c r="E121" s="96" t="s">
        <v>2863</v>
      </c>
      <c r="F121" s="97" t="s">
        <v>2989</v>
      </c>
      <c r="G121" s="915" t="s">
        <v>124</v>
      </c>
      <c r="H121" s="900"/>
      <c r="I121" s="94" t="s">
        <v>1888</v>
      </c>
      <c r="J121" s="96" t="s">
        <v>2748</v>
      </c>
      <c r="K121" s="97" t="s">
        <v>3038</v>
      </c>
      <c r="L121" s="915" t="s">
        <v>124</v>
      </c>
      <c r="M121" s="903"/>
      <c r="N121" s="94"/>
      <c r="O121" s="96" t="s">
        <v>2899</v>
      </c>
      <c r="P121" s="93" t="s">
        <v>3056</v>
      </c>
    </row>
    <row r="122" spans="1:16" ht="33.75" thickBot="1">
      <c r="A122" s="927"/>
      <c r="B122" s="916"/>
      <c r="C122" s="897"/>
      <c r="D122" s="94"/>
      <c r="E122" s="96" t="s">
        <v>2985</v>
      </c>
      <c r="F122" s="97" t="s">
        <v>2990</v>
      </c>
      <c r="G122" s="916"/>
      <c r="H122" s="900"/>
      <c r="I122" s="94"/>
      <c r="J122" s="96" t="s">
        <v>2750</v>
      </c>
      <c r="K122" s="97" t="s">
        <v>3041</v>
      </c>
      <c r="L122" s="916"/>
      <c r="M122" s="903"/>
      <c r="N122" s="94" t="s">
        <v>3061</v>
      </c>
      <c r="O122" s="96" t="s">
        <v>2905</v>
      </c>
      <c r="P122" s="112" t="s">
        <v>3066</v>
      </c>
    </row>
    <row r="123" spans="1:16" ht="17.25" thickTop="1">
      <c r="A123" s="927"/>
      <c r="B123" s="930" t="s">
        <v>125</v>
      </c>
      <c r="C123" s="897"/>
      <c r="D123" s="745"/>
      <c r="E123" s="746" t="s">
        <v>2986</v>
      </c>
      <c r="F123" s="99" t="s">
        <v>2987</v>
      </c>
      <c r="G123" s="930" t="s">
        <v>125</v>
      </c>
      <c r="H123" s="900"/>
      <c r="I123" s="94"/>
      <c r="J123" s="96" t="s">
        <v>2751</v>
      </c>
      <c r="K123" s="93" t="s">
        <v>3040</v>
      </c>
      <c r="L123" s="930" t="s">
        <v>125</v>
      </c>
      <c r="M123" s="903"/>
      <c r="N123" s="94"/>
      <c r="O123" s="96"/>
      <c r="P123" s="93"/>
    </row>
    <row r="124" spans="1:16" ht="33.75" thickBot="1">
      <c r="A124" s="927"/>
      <c r="B124" s="913"/>
      <c r="C124" s="897"/>
      <c r="D124" s="745"/>
      <c r="E124" s="746"/>
      <c r="F124" s="99"/>
      <c r="G124" s="913"/>
      <c r="H124" s="900"/>
      <c r="I124" s="94"/>
      <c r="J124" s="96" t="s">
        <v>2794</v>
      </c>
      <c r="K124" s="93" t="s">
        <v>3039</v>
      </c>
      <c r="L124" s="913"/>
      <c r="M124" s="903"/>
      <c r="N124" s="94"/>
      <c r="O124" s="96"/>
      <c r="P124" s="101"/>
    </row>
    <row r="125" spans="1:16">
      <c r="A125" s="927"/>
      <c r="B125" s="923">
        <v>4</v>
      </c>
      <c r="C125" s="897"/>
      <c r="D125" s="745"/>
      <c r="E125" s="746"/>
      <c r="F125" s="99"/>
      <c r="G125" s="923">
        <v>5</v>
      </c>
      <c r="H125" s="900"/>
      <c r="I125" s="94"/>
      <c r="J125" s="96"/>
      <c r="K125" s="97"/>
      <c r="L125" s="923">
        <v>4</v>
      </c>
      <c r="M125" s="903"/>
      <c r="N125" s="94"/>
      <c r="O125" s="96"/>
      <c r="P125" s="103"/>
    </row>
    <row r="126" spans="1:16" ht="17.25" thickBot="1">
      <c r="A126" s="927"/>
      <c r="B126" s="931"/>
      <c r="C126" s="897"/>
      <c r="D126" s="94"/>
      <c r="E126" s="96"/>
      <c r="F126" s="93"/>
      <c r="G126" s="931"/>
      <c r="H126" s="900"/>
      <c r="I126" s="94"/>
      <c r="J126" s="96"/>
      <c r="K126" s="97"/>
      <c r="L126" s="931"/>
      <c r="M126" s="903"/>
      <c r="N126" s="94"/>
      <c r="O126" s="96"/>
      <c r="P126" s="104"/>
    </row>
    <row r="127" spans="1:16">
      <c r="A127" s="927"/>
      <c r="B127" s="912" t="s">
        <v>126</v>
      </c>
      <c r="C127" s="897"/>
      <c r="D127" s="94"/>
      <c r="E127" s="96"/>
      <c r="F127" s="93"/>
      <c r="G127" s="912" t="s">
        <v>126</v>
      </c>
      <c r="H127" s="900"/>
      <c r="I127" s="94"/>
      <c r="J127" s="96"/>
      <c r="K127" s="93"/>
      <c r="L127" s="912" t="s">
        <v>126</v>
      </c>
      <c r="M127" s="903"/>
      <c r="N127" s="94"/>
      <c r="O127" s="96"/>
      <c r="P127" s="99"/>
    </row>
    <row r="128" spans="1:16" ht="17.25" thickBot="1">
      <c r="A128" s="927"/>
      <c r="B128" s="913"/>
      <c r="C128" s="897"/>
      <c r="D128" s="94"/>
      <c r="E128" s="96"/>
      <c r="F128" s="101"/>
      <c r="G128" s="913"/>
      <c r="H128" s="900"/>
      <c r="I128" s="94"/>
      <c r="J128" s="96"/>
      <c r="K128" s="101"/>
      <c r="L128" s="913"/>
      <c r="M128" s="903"/>
      <c r="N128" s="94"/>
      <c r="O128" s="96"/>
      <c r="P128" s="104"/>
    </row>
    <row r="129" spans="1:16">
      <c r="A129" s="927"/>
      <c r="B129" s="923">
        <v>4</v>
      </c>
      <c r="C129" s="897"/>
      <c r="D129" s="94"/>
      <c r="E129" s="96"/>
      <c r="F129" s="102"/>
      <c r="G129" s="923">
        <v>5</v>
      </c>
      <c r="H129" s="900"/>
      <c r="I129" s="94"/>
      <c r="J129" s="96"/>
      <c r="K129" s="103"/>
      <c r="L129" s="923">
        <v>4</v>
      </c>
      <c r="M129" s="903"/>
      <c r="N129" s="94"/>
      <c r="O129" s="96"/>
      <c r="P129" s="93"/>
    </row>
    <row r="130" spans="1:16" ht="17.25" thickBot="1">
      <c r="A130" s="927"/>
      <c r="B130" s="924"/>
      <c r="C130" s="897"/>
      <c r="D130" s="94"/>
      <c r="E130" s="96"/>
      <c r="F130" s="99"/>
      <c r="G130" s="924"/>
      <c r="H130" s="900"/>
      <c r="I130" s="94"/>
      <c r="J130" s="96"/>
      <c r="K130" s="104"/>
      <c r="L130" s="924"/>
      <c r="M130" s="903"/>
      <c r="N130" s="94"/>
      <c r="O130" s="96"/>
      <c r="P130" s="97"/>
    </row>
    <row r="131" spans="1:16">
      <c r="A131" s="927"/>
      <c r="B131" s="922" t="s">
        <v>127</v>
      </c>
      <c r="C131" s="897"/>
      <c r="D131" s="94"/>
      <c r="E131" s="96"/>
      <c r="F131" s="103"/>
      <c r="G131" s="922" t="s">
        <v>127</v>
      </c>
      <c r="H131" s="900"/>
      <c r="I131" s="94"/>
      <c r="J131" s="96"/>
      <c r="K131" s="104"/>
      <c r="L131" s="922" t="s">
        <v>127</v>
      </c>
      <c r="M131" s="903"/>
      <c r="N131" s="94"/>
      <c r="O131" s="114"/>
      <c r="P131" s="97"/>
    </row>
    <row r="132" spans="1:16" ht="17.25" thickBot="1">
      <c r="A132" s="927"/>
      <c r="B132" s="913"/>
      <c r="C132" s="897"/>
      <c r="D132" s="94"/>
      <c r="E132" s="96"/>
      <c r="F132" s="104"/>
      <c r="G132" s="913"/>
      <c r="H132" s="900"/>
      <c r="I132" s="94"/>
      <c r="J132" s="96"/>
      <c r="K132" s="99"/>
      <c r="L132" s="913"/>
      <c r="M132" s="903"/>
      <c r="N132" s="113"/>
      <c r="O132" s="96"/>
      <c r="P132" s="112"/>
    </row>
    <row r="133" spans="1:16">
      <c r="A133" s="927"/>
      <c r="B133" s="923">
        <v>25</v>
      </c>
      <c r="C133" s="897"/>
      <c r="D133" s="94"/>
      <c r="E133" s="96"/>
      <c r="F133" s="104"/>
      <c r="G133" s="923" t="s">
        <v>3018</v>
      </c>
      <c r="H133" s="900"/>
      <c r="I133" s="94"/>
      <c r="J133" s="96"/>
      <c r="K133" s="104"/>
      <c r="L133" s="923">
        <v>10</v>
      </c>
      <c r="M133" s="903"/>
      <c r="N133" s="113"/>
      <c r="O133" s="114"/>
      <c r="P133" s="97"/>
    </row>
    <row r="134" spans="1:16" ht="17.25" thickBot="1">
      <c r="A134" s="927"/>
      <c r="B134" s="924"/>
      <c r="C134" s="897"/>
      <c r="D134" s="94"/>
      <c r="E134" s="96"/>
      <c r="F134" s="99"/>
      <c r="G134" s="924"/>
      <c r="H134" s="900"/>
      <c r="I134" s="94"/>
      <c r="J134" s="96"/>
      <c r="K134" s="93"/>
      <c r="L134" s="924"/>
      <c r="M134" s="903"/>
      <c r="N134" s="94"/>
      <c r="O134" s="114"/>
      <c r="P134" s="104"/>
    </row>
    <row r="135" spans="1:16">
      <c r="A135" s="927"/>
      <c r="B135" s="922" t="s">
        <v>128</v>
      </c>
      <c r="C135" s="897"/>
      <c r="D135" s="94"/>
      <c r="E135" s="96"/>
      <c r="F135" s="104"/>
      <c r="G135" s="922" t="s">
        <v>128</v>
      </c>
      <c r="H135" s="900"/>
      <c r="I135" s="94"/>
      <c r="J135" s="96"/>
      <c r="K135" s="97"/>
      <c r="L135" s="922" t="s">
        <v>128</v>
      </c>
      <c r="M135" s="903"/>
      <c r="N135" s="94"/>
      <c r="O135" s="96"/>
      <c r="P135" s="97"/>
    </row>
    <row r="136" spans="1:16" ht="17.25" thickBot="1">
      <c r="A136" s="927"/>
      <c r="B136" s="913"/>
      <c r="C136" s="897"/>
      <c r="D136" s="94"/>
      <c r="E136" s="96"/>
      <c r="F136" s="93"/>
      <c r="G136" s="913"/>
      <c r="H136" s="900"/>
      <c r="I136" s="94"/>
      <c r="J136" s="114"/>
      <c r="K136" s="97"/>
      <c r="L136" s="913"/>
      <c r="M136" s="903"/>
      <c r="N136" s="113"/>
      <c r="O136" s="114"/>
      <c r="P136" s="97"/>
    </row>
    <row r="137" spans="1:16">
      <c r="A137" s="927"/>
      <c r="B137" s="923">
        <v>25</v>
      </c>
      <c r="C137" s="897"/>
      <c r="D137" s="94"/>
      <c r="E137" s="96"/>
      <c r="F137" s="97"/>
      <c r="G137" s="923" t="s">
        <v>3018</v>
      </c>
      <c r="H137" s="900"/>
      <c r="I137" s="94"/>
      <c r="J137" s="96"/>
      <c r="K137" s="97"/>
      <c r="L137" s="923">
        <v>10</v>
      </c>
      <c r="M137" s="903"/>
      <c r="N137" s="113"/>
      <c r="O137" s="114"/>
      <c r="P137" s="97"/>
    </row>
    <row r="138" spans="1:16" ht="17.25" thickBot="1">
      <c r="A138" s="927"/>
      <c r="B138" s="924"/>
      <c r="C138" s="897"/>
      <c r="D138" s="94"/>
      <c r="E138" s="96"/>
      <c r="F138" s="93"/>
      <c r="G138" s="924"/>
      <c r="H138" s="900"/>
      <c r="I138" s="94"/>
      <c r="J138" s="114"/>
      <c r="K138" s="97"/>
      <c r="L138" s="924"/>
      <c r="M138" s="903"/>
      <c r="N138" s="94"/>
      <c r="O138" s="114"/>
      <c r="P138" s="97"/>
    </row>
    <row r="139" spans="1:16">
      <c r="A139" s="927"/>
      <c r="B139" s="912" t="s">
        <v>129</v>
      </c>
      <c r="C139" s="897"/>
      <c r="D139" s="94"/>
      <c r="E139" s="96"/>
      <c r="F139" s="93"/>
      <c r="G139" s="912" t="s">
        <v>129</v>
      </c>
      <c r="H139" s="900"/>
      <c r="I139" s="94"/>
      <c r="J139" s="114"/>
      <c r="K139" s="97"/>
      <c r="L139" s="912" t="s">
        <v>129</v>
      </c>
      <c r="M139" s="903"/>
      <c r="N139" s="113"/>
      <c r="O139" s="114"/>
      <c r="P139" s="97"/>
    </row>
    <row r="140" spans="1:16" ht="17.25" thickBot="1">
      <c r="A140" s="927"/>
      <c r="B140" s="913"/>
      <c r="C140" s="897"/>
      <c r="D140" s="94"/>
      <c r="E140" s="96"/>
      <c r="F140" s="93"/>
      <c r="G140" s="913"/>
      <c r="H140" s="900"/>
      <c r="I140" s="94"/>
      <c r="J140" s="114"/>
      <c r="K140" s="97"/>
      <c r="L140" s="913"/>
      <c r="M140" s="903"/>
      <c r="N140" s="94"/>
      <c r="O140" s="114"/>
      <c r="P140" s="97"/>
    </row>
    <row r="141" spans="1:16">
      <c r="A141" s="927"/>
      <c r="B141" s="106" t="s">
        <v>1688</v>
      </c>
      <c r="C141" s="897"/>
      <c r="D141" s="94"/>
      <c r="E141" s="96"/>
      <c r="F141" s="97"/>
      <c r="G141" s="106" t="s">
        <v>2783</v>
      </c>
      <c r="H141" s="900"/>
      <c r="I141" s="94"/>
      <c r="J141" s="96"/>
      <c r="K141" s="112"/>
      <c r="L141" s="106" t="s">
        <v>2783</v>
      </c>
      <c r="M141" s="903"/>
      <c r="N141" s="113"/>
      <c r="O141" s="96"/>
      <c r="P141" s="112"/>
    </row>
    <row r="142" spans="1:16" ht="17.25" thickBot="1">
      <c r="A142" s="927"/>
      <c r="B142" s="110"/>
      <c r="C142" s="910"/>
      <c r="D142" s="115"/>
      <c r="E142" s="116"/>
      <c r="F142" s="117"/>
      <c r="G142" s="110"/>
      <c r="H142" s="900"/>
      <c r="I142" s="115"/>
      <c r="J142" s="116"/>
      <c r="K142" s="117"/>
      <c r="L142" s="110"/>
      <c r="M142" s="903"/>
      <c r="N142" s="115"/>
      <c r="O142" s="116"/>
      <c r="P142" s="117"/>
    </row>
    <row r="143" spans="1:16">
      <c r="A143" s="914" t="str">
        <f>TEXT(A103,"AAAA")</f>
        <v>星期二</v>
      </c>
      <c r="B143" s="109"/>
      <c r="C143" s="896" t="s">
        <v>666</v>
      </c>
      <c r="D143" s="118"/>
      <c r="E143" s="119" t="s">
        <v>137</v>
      </c>
      <c r="F143" s="97" t="s">
        <v>2758</v>
      </c>
      <c r="G143" s="109"/>
      <c r="H143" s="899" t="s">
        <v>130</v>
      </c>
      <c r="I143" s="118"/>
      <c r="J143" s="119" t="s">
        <v>137</v>
      </c>
      <c r="K143" s="97" t="s">
        <v>3020</v>
      </c>
      <c r="L143" s="109"/>
      <c r="M143" s="902" t="s">
        <v>130</v>
      </c>
      <c r="N143" s="118"/>
      <c r="O143" s="119" t="s">
        <v>137</v>
      </c>
      <c r="P143" s="97" t="s">
        <v>3046</v>
      </c>
    </row>
    <row r="144" spans="1:16">
      <c r="A144" s="914"/>
      <c r="B144" s="110"/>
      <c r="C144" s="897"/>
      <c r="D144" s="120"/>
      <c r="E144" s="96" t="s">
        <v>196</v>
      </c>
      <c r="F144" s="97" t="s">
        <v>2759</v>
      </c>
      <c r="G144" s="110"/>
      <c r="H144" s="900"/>
      <c r="I144" s="94"/>
      <c r="J144" s="96" t="s">
        <v>196</v>
      </c>
      <c r="K144" s="97" t="s">
        <v>3021</v>
      </c>
      <c r="L144" s="110"/>
      <c r="M144" s="903"/>
      <c r="N144" s="94"/>
      <c r="O144" s="96" t="s">
        <v>196</v>
      </c>
      <c r="P144" s="97" t="s">
        <v>3044</v>
      </c>
    </row>
    <row r="145" spans="1:16">
      <c r="A145" s="914"/>
      <c r="B145" s="109"/>
      <c r="C145" s="897"/>
      <c r="D145" s="120"/>
      <c r="E145" s="96" t="s">
        <v>146</v>
      </c>
      <c r="F145" s="97" t="s">
        <v>2760</v>
      </c>
      <c r="G145" s="109"/>
      <c r="H145" s="900"/>
      <c r="I145" s="94"/>
      <c r="J145" s="96" t="s">
        <v>146</v>
      </c>
      <c r="K145" s="97" t="s">
        <v>3022</v>
      </c>
      <c r="L145" s="109"/>
      <c r="M145" s="903"/>
      <c r="N145" s="94"/>
      <c r="O145" s="96" t="s">
        <v>146</v>
      </c>
      <c r="P145" s="97" t="s">
        <v>3073</v>
      </c>
    </row>
    <row r="146" spans="1:16">
      <c r="A146" s="914"/>
      <c r="B146" s="110"/>
      <c r="C146" s="897"/>
      <c r="D146" s="120"/>
      <c r="E146" s="96" t="s">
        <v>239</v>
      </c>
      <c r="F146" s="97" t="s">
        <v>2761</v>
      </c>
      <c r="G146" s="110"/>
      <c r="H146" s="900"/>
      <c r="I146" s="94"/>
      <c r="J146" s="96" t="s">
        <v>239</v>
      </c>
      <c r="K146" s="97" t="s">
        <v>3023</v>
      </c>
      <c r="L146" s="110"/>
      <c r="M146" s="903"/>
      <c r="N146" s="94"/>
      <c r="O146" s="96" t="s">
        <v>239</v>
      </c>
      <c r="P146" s="97" t="s">
        <v>3054</v>
      </c>
    </row>
    <row r="147" spans="1:16">
      <c r="A147" s="914"/>
      <c r="B147" s="109"/>
      <c r="C147" s="897"/>
      <c r="D147" s="120"/>
      <c r="E147" s="96" t="s">
        <v>197</v>
      </c>
      <c r="F147" s="97" t="s">
        <v>2762</v>
      </c>
      <c r="G147" s="109"/>
      <c r="H147" s="900"/>
      <c r="I147" s="94"/>
      <c r="J147" s="96" t="s">
        <v>197</v>
      </c>
      <c r="K147" s="97" t="s">
        <v>3024</v>
      </c>
      <c r="L147" s="109"/>
      <c r="M147" s="903"/>
      <c r="N147" s="94"/>
      <c r="O147" s="96" t="s">
        <v>197</v>
      </c>
      <c r="P147" s="97" t="s">
        <v>2902</v>
      </c>
    </row>
    <row r="148" spans="1:16">
      <c r="A148" s="914"/>
      <c r="B148" s="110"/>
      <c r="C148" s="897"/>
      <c r="D148" s="120"/>
      <c r="E148" s="96" t="s">
        <v>1568</v>
      </c>
      <c r="F148" s="97" t="s">
        <v>2709</v>
      </c>
      <c r="G148" s="110"/>
      <c r="H148" s="900"/>
      <c r="I148" s="94"/>
      <c r="J148" s="96" t="s">
        <v>1568</v>
      </c>
      <c r="K148" s="97" t="s">
        <v>2709</v>
      </c>
      <c r="L148" s="110"/>
      <c r="M148" s="903"/>
      <c r="N148" s="94"/>
      <c r="O148" s="96" t="s">
        <v>1568</v>
      </c>
      <c r="P148" s="97" t="s">
        <v>2709</v>
      </c>
    </row>
    <row r="149" spans="1:16">
      <c r="A149" s="914"/>
      <c r="B149" s="109"/>
      <c r="C149" s="897"/>
      <c r="D149" s="120"/>
      <c r="E149" s="96" t="s">
        <v>2687</v>
      </c>
      <c r="F149" s="93" t="s">
        <v>2763</v>
      </c>
      <c r="G149" s="109"/>
      <c r="H149" s="900"/>
      <c r="I149" s="94"/>
      <c r="J149" s="96" t="s">
        <v>2687</v>
      </c>
      <c r="K149" s="97" t="s">
        <v>2763</v>
      </c>
      <c r="L149" s="109"/>
      <c r="M149" s="903"/>
      <c r="N149" s="94"/>
      <c r="O149" s="96" t="s">
        <v>2687</v>
      </c>
      <c r="P149" s="97" t="s">
        <v>2763</v>
      </c>
    </row>
    <row r="150" spans="1:16">
      <c r="A150" s="914"/>
      <c r="B150" s="110"/>
      <c r="C150" s="897"/>
      <c r="D150" s="94"/>
      <c r="E150" s="96"/>
      <c r="F150" s="97"/>
      <c r="G150" s="110"/>
      <c r="H150" s="900"/>
      <c r="I150" s="94"/>
      <c r="J150" s="96"/>
      <c r="K150" s="97"/>
      <c r="L150" s="110"/>
      <c r="M150" s="903"/>
      <c r="N150" s="94"/>
      <c r="O150" s="96"/>
      <c r="P150" s="97"/>
    </row>
    <row r="151" spans="1:16">
      <c r="A151" s="914"/>
      <c r="B151" s="107"/>
      <c r="C151" s="897"/>
      <c r="D151" s="113"/>
      <c r="E151" s="121"/>
      <c r="F151" s="97"/>
      <c r="G151" s="107"/>
      <c r="H151" s="900"/>
      <c r="I151" s="113"/>
      <c r="J151" s="114"/>
      <c r="K151" s="97"/>
      <c r="L151" s="107"/>
      <c r="M151" s="903"/>
      <c r="N151" s="113"/>
      <c r="O151" s="114"/>
      <c r="P151" s="97"/>
    </row>
    <row r="152" spans="1:16" ht="17.25" thickBot="1">
      <c r="A152" s="914"/>
      <c r="B152" s="107"/>
      <c r="C152" s="910"/>
      <c r="D152" s="122" t="s">
        <v>132</v>
      </c>
      <c r="E152" s="123" t="s">
        <v>133</v>
      </c>
      <c r="F152" s="124"/>
      <c r="G152" s="107"/>
      <c r="H152" s="911"/>
      <c r="I152" s="122" t="s">
        <v>132</v>
      </c>
      <c r="J152" s="123" t="s">
        <v>133</v>
      </c>
      <c r="K152" s="97"/>
      <c r="L152" s="107"/>
      <c r="M152" s="909"/>
      <c r="N152" s="122" t="s">
        <v>132</v>
      </c>
      <c r="O152" s="123" t="s">
        <v>133</v>
      </c>
      <c r="P152" s="97"/>
    </row>
    <row r="153" spans="1:16">
      <c r="A153" s="105"/>
      <c r="B153" s="109"/>
      <c r="C153" s="896" t="s">
        <v>667</v>
      </c>
      <c r="D153" s="118"/>
      <c r="E153" s="119" t="s">
        <v>137</v>
      </c>
      <c r="F153" s="640" t="s">
        <v>2764</v>
      </c>
      <c r="G153" s="109"/>
      <c r="H153" s="899" t="s">
        <v>134</v>
      </c>
      <c r="I153" s="118"/>
      <c r="J153" s="119" t="s">
        <v>137</v>
      </c>
      <c r="K153" s="125" t="s">
        <v>2764</v>
      </c>
      <c r="L153" s="109"/>
      <c r="M153" s="902" t="s">
        <v>134</v>
      </c>
      <c r="N153" s="118"/>
      <c r="O153" s="119" t="s">
        <v>137</v>
      </c>
      <c r="P153" s="125" t="s">
        <v>2764</v>
      </c>
    </row>
    <row r="154" spans="1:16">
      <c r="A154" s="105"/>
      <c r="B154" s="110"/>
      <c r="C154" s="897"/>
      <c r="D154" s="94"/>
      <c r="E154" s="96" t="s">
        <v>196</v>
      </c>
      <c r="F154" s="93" t="s">
        <v>2765</v>
      </c>
      <c r="G154" s="110"/>
      <c r="H154" s="900"/>
      <c r="I154" s="94"/>
      <c r="J154" s="96" t="s">
        <v>196</v>
      </c>
      <c r="K154" s="97" t="s">
        <v>2765</v>
      </c>
      <c r="L154" s="110"/>
      <c r="M154" s="903"/>
      <c r="N154" s="94"/>
      <c r="O154" s="96" t="s">
        <v>196</v>
      </c>
      <c r="P154" s="97" t="s">
        <v>2765</v>
      </c>
    </row>
    <row r="155" spans="1:16">
      <c r="A155" s="105"/>
      <c r="B155" s="126"/>
      <c r="C155" s="897"/>
      <c r="D155" s="94"/>
      <c r="E155" s="96" t="s">
        <v>146</v>
      </c>
      <c r="F155" s="93" t="s">
        <v>2766</v>
      </c>
      <c r="G155" s="126"/>
      <c r="H155" s="900"/>
      <c r="I155" s="94"/>
      <c r="J155" s="96" t="s">
        <v>146</v>
      </c>
      <c r="K155" s="97" t="s">
        <v>2766</v>
      </c>
      <c r="L155" s="126"/>
      <c r="M155" s="903"/>
      <c r="N155" s="94"/>
      <c r="O155" s="96" t="s">
        <v>146</v>
      </c>
      <c r="P155" s="97" t="s">
        <v>2766</v>
      </c>
    </row>
    <row r="156" spans="1:16" ht="33">
      <c r="A156" s="105"/>
      <c r="B156" s="107"/>
      <c r="C156" s="897"/>
      <c r="D156" s="94"/>
      <c r="E156" s="96" t="s">
        <v>239</v>
      </c>
      <c r="F156" s="136" t="s">
        <v>2767</v>
      </c>
      <c r="G156" s="107"/>
      <c r="H156" s="900"/>
      <c r="I156" s="94"/>
      <c r="J156" s="96" t="s">
        <v>239</v>
      </c>
      <c r="K156" s="97" t="s">
        <v>2767</v>
      </c>
      <c r="L156" s="107"/>
      <c r="M156" s="903"/>
      <c r="N156" s="94"/>
      <c r="O156" s="96" t="s">
        <v>239</v>
      </c>
      <c r="P156" s="97" t="s">
        <v>2767</v>
      </c>
    </row>
    <row r="157" spans="1:16">
      <c r="A157" s="105"/>
      <c r="B157" s="109"/>
      <c r="C157" s="897"/>
      <c r="D157" s="94"/>
      <c r="E157" s="96" t="s">
        <v>197</v>
      </c>
      <c r="F157" s="93" t="s">
        <v>2768</v>
      </c>
      <c r="G157" s="109"/>
      <c r="H157" s="900"/>
      <c r="I157" s="94"/>
      <c r="J157" s="96" t="s">
        <v>197</v>
      </c>
      <c r="K157" s="97" t="s">
        <v>2768</v>
      </c>
      <c r="L157" s="109"/>
      <c r="M157" s="903"/>
      <c r="N157" s="94"/>
      <c r="O157" s="96" t="s">
        <v>197</v>
      </c>
      <c r="P157" s="97" t="s">
        <v>2768</v>
      </c>
    </row>
    <row r="158" spans="1:16">
      <c r="A158" s="105"/>
      <c r="B158" s="110"/>
      <c r="C158" s="897"/>
      <c r="D158" s="94"/>
      <c r="E158" s="96"/>
      <c r="F158" s="136"/>
      <c r="G158" s="110"/>
      <c r="H158" s="900"/>
      <c r="I158" s="94"/>
      <c r="J158" s="96"/>
      <c r="K158" s="127"/>
      <c r="L158" s="110"/>
      <c r="M158" s="903"/>
      <c r="N158" s="94"/>
      <c r="O158" s="96"/>
      <c r="P158" s="127"/>
    </row>
    <row r="159" spans="1:16">
      <c r="A159" s="105"/>
      <c r="B159" s="109"/>
      <c r="C159" s="897"/>
      <c r="D159" s="94"/>
      <c r="E159" s="96"/>
      <c r="F159" s="128"/>
      <c r="G159" s="109"/>
      <c r="H159" s="900"/>
      <c r="I159" s="94"/>
      <c r="J159" s="96"/>
      <c r="K159" s="128"/>
      <c r="L159" s="109"/>
      <c r="M159" s="903"/>
      <c r="N159" s="94"/>
      <c r="O159" s="96"/>
      <c r="P159" s="128"/>
    </row>
    <row r="160" spans="1:16">
      <c r="A160" s="105"/>
      <c r="B160" s="110"/>
      <c r="C160" s="897"/>
      <c r="D160" s="217"/>
      <c r="E160" s="114"/>
      <c r="F160" s="216"/>
      <c r="G160" s="110"/>
      <c r="H160" s="900"/>
      <c r="I160" s="113"/>
      <c r="J160" s="114"/>
      <c r="K160" s="216"/>
      <c r="L160" s="110"/>
      <c r="M160" s="903"/>
      <c r="N160" s="113"/>
      <c r="O160" s="114"/>
      <c r="P160" s="216"/>
    </row>
    <row r="161" spans="1:16">
      <c r="A161" s="105"/>
      <c r="B161" s="109"/>
      <c r="C161" s="897"/>
      <c r="D161" s="217"/>
      <c r="E161" s="114"/>
      <c r="F161" s="216"/>
      <c r="G161" s="109"/>
      <c r="H161" s="900"/>
      <c r="I161" s="113"/>
      <c r="J161" s="114"/>
      <c r="K161" s="216"/>
      <c r="L161" s="109"/>
      <c r="M161" s="903"/>
      <c r="N161" s="113"/>
      <c r="O161" s="114"/>
      <c r="P161" s="216"/>
    </row>
    <row r="162" spans="1:16" ht="17.25" thickBot="1">
      <c r="A162" s="105"/>
      <c r="B162" s="110"/>
      <c r="C162" s="910"/>
      <c r="D162" s="129"/>
      <c r="E162" s="130"/>
      <c r="F162" s="104"/>
      <c r="G162" s="110"/>
      <c r="H162" s="911"/>
      <c r="I162" s="113"/>
      <c r="J162" s="130"/>
      <c r="K162" s="104"/>
      <c r="L162" s="110"/>
      <c r="M162" s="909"/>
      <c r="N162" s="113"/>
      <c r="O162" s="131"/>
      <c r="P162" s="127"/>
    </row>
    <row r="163" spans="1:16">
      <c r="A163" s="132"/>
      <c r="B163" s="109"/>
      <c r="C163" s="896" t="s">
        <v>668</v>
      </c>
      <c r="D163" s="118" t="s">
        <v>136</v>
      </c>
      <c r="E163" s="133" t="s">
        <v>137</v>
      </c>
      <c r="F163" s="125" t="s">
        <v>2993</v>
      </c>
      <c r="G163" s="109"/>
      <c r="H163" s="899" t="s">
        <v>135</v>
      </c>
      <c r="I163" s="118" t="s">
        <v>136</v>
      </c>
      <c r="J163" s="133" t="s">
        <v>137</v>
      </c>
      <c r="K163" s="125" t="s">
        <v>3019</v>
      </c>
      <c r="L163" s="109"/>
      <c r="M163" s="902" t="s">
        <v>135</v>
      </c>
      <c r="N163" s="118" t="s">
        <v>136</v>
      </c>
      <c r="O163" s="133" t="s">
        <v>137</v>
      </c>
      <c r="P163" s="125" t="s">
        <v>3075</v>
      </c>
    </row>
    <row r="164" spans="1:16">
      <c r="A164" s="132"/>
      <c r="B164" s="110"/>
      <c r="C164" s="897"/>
      <c r="D164" s="94" t="s">
        <v>141</v>
      </c>
      <c r="E164" s="96" t="s">
        <v>196</v>
      </c>
      <c r="F164" s="134" t="s">
        <v>2995</v>
      </c>
      <c r="G164" s="110"/>
      <c r="H164" s="900"/>
      <c r="I164" s="94" t="s">
        <v>141</v>
      </c>
      <c r="J164" s="96" t="s">
        <v>196</v>
      </c>
      <c r="K164" s="134" t="s">
        <v>2995</v>
      </c>
      <c r="L164" s="110"/>
      <c r="M164" s="903"/>
      <c r="N164" s="94" t="s">
        <v>141</v>
      </c>
      <c r="O164" s="96" t="s">
        <v>196</v>
      </c>
      <c r="P164" s="134" t="s">
        <v>2995</v>
      </c>
    </row>
    <row r="165" spans="1:16">
      <c r="A165" s="132"/>
      <c r="B165" s="135"/>
      <c r="C165" s="897"/>
      <c r="D165" s="94" t="s">
        <v>145</v>
      </c>
      <c r="E165" s="96" t="s">
        <v>146</v>
      </c>
      <c r="F165" s="97" t="s">
        <v>2772</v>
      </c>
      <c r="G165" s="135"/>
      <c r="H165" s="900"/>
      <c r="I165" s="94" t="s">
        <v>145</v>
      </c>
      <c r="J165" s="96" t="s">
        <v>146</v>
      </c>
      <c r="K165" s="97" t="s">
        <v>2772</v>
      </c>
      <c r="L165" s="135"/>
      <c r="M165" s="903"/>
      <c r="N165" s="94" t="s">
        <v>145</v>
      </c>
      <c r="O165" s="96" t="s">
        <v>146</v>
      </c>
      <c r="P165" s="97" t="s">
        <v>2772</v>
      </c>
    </row>
    <row r="166" spans="1:16">
      <c r="A166" s="132"/>
      <c r="B166" s="110"/>
      <c r="C166" s="897"/>
      <c r="D166" s="94" t="s">
        <v>147</v>
      </c>
      <c r="E166" s="96" t="s">
        <v>239</v>
      </c>
      <c r="F166" s="104" t="s">
        <v>2773</v>
      </c>
      <c r="G166" s="110"/>
      <c r="H166" s="900"/>
      <c r="I166" s="94" t="s">
        <v>147</v>
      </c>
      <c r="J166" s="96" t="s">
        <v>239</v>
      </c>
      <c r="K166" s="104" t="s">
        <v>2773</v>
      </c>
      <c r="L166" s="110"/>
      <c r="M166" s="903"/>
      <c r="N166" s="94" t="s">
        <v>147</v>
      </c>
      <c r="O166" s="96" t="s">
        <v>239</v>
      </c>
      <c r="P166" s="104" t="s">
        <v>2773</v>
      </c>
    </row>
    <row r="167" spans="1:16">
      <c r="A167" s="132"/>
      <c r="B167" s="135"/>
      <c r="C167" s="897"/>
      <c r="D167" s="94" t="s">
        <v>1569</v>
      </c>
      <c r="E167" s="114" t="s">
        <v>197</v>
      </c>
      <c r="F167" s="136" t="s">
        <v>2774</v>
      </c>
      <c r="G167" s="135"/>
      <c r="H167" s="900"/>
      <c r="I167" s="94" t="s">
        <v>1569</v>
      </c>
      <c r="J167" s="114" t="s">
        <v>197</v>
      </c>
      <c r="K167" s="136" t="s">
        <v>2774</v>
      </c>
      <c r="L167" s="135"/>
      <c r="M167" s="903"/>
      <c r="N167" s="94" t="s">
        <v>1569</v>
      </c>
      <c r="O167" s="114" t="s">
        <v>197</v>
      </c>
      <c r="P167" s="136" t="s">
        <v>2774</v>
      </c>
    </row>
    <row r="168" spans="1:16">
      <c r="A168" s="132"/>
      <c r="B168" s="110"/>
      <c r="C168" s="897"/>
      <c r="D168" s="94"/>
      <c r="E168" s="96"/>
      <c r="F168" s="97"/>
      <c r="G168" s="110"/>
      <c r="H168" s="900"/>
      <c r="I168" s="94"/>
      <c r="J168" s="96"/>
      <c r="K168" s="97"/>
      <c r="L168" s="110"/>
      <c r="M168" s="903"/>
      <c r="N168" s="94"/>
      <c r="O168" s="96"/>
      <c r="P168" s="97"/>
    </row>
    <row r="169" spans="1:16">
      <c r="A169" s="132"/>
      <c r="B169" s="135"/>
      <c r="C169" s="897"/>
      <c r="D169" s="94"/>
      <c r="E169" s="114"/>
      <c r="F169" s="136"/>
      <c r="G169" s="135"/>
      <c r="H169" s="900"/>
      <c r="I169" s="94"/>
      <c r="J169" s="114"/>
      <c r="K169" s="136"/>
      <c r="L169" s="135"/>
      <c r="M169" s="903"/>
      <c r="N169" s="94"/>
      <c r="O169" s="114"/>
      <c r="P169" s="136"/>
    </row>
    <row r="170" spans="1:16">
      <c r="A170" s="132"/>
      <c r="B170" s="110"/>
      <c r="C170" s="897"/>
      <c r="D170" s="94"/>
      <c r="E170" s="96"/>
      <c r="F170" s="97"/>
      <c r="G170" s="110"/>
      <c r="H170" s="900"/>
      <c r="I170" s="94"/>
      <c r="J170" s="96"/>
      <c r="K170" s="97"/>
      <c r="L170" s="110"/>
      <c r="M170" s="903"/>
      <c r="N170" s="94"/>
      <c r="O170" s="96"/>
      <c r="P170" s="97"/>
    </row>
    <row r="171" spans="1:16">
      <c r="A171" s="132"/>
      <c r="B171" s="135"/>
      <c r="C171" s="897"/>
      <c r="D171" s="94"/>
      <c r="E171" s="96"/>
      <c r="F171" s="97"/>
      <c r="G171" s="135"/>
      <c r="H171" s="900"/>
      <c r="I171" s="94"/>
      <c r="J171" s="96"/>
      <c r="K171" s="97"/>
      <c r="L171" s="135"/>
      <c r="M171" s="903"/>
      <c r="N171" s="94"/>
      <c r="O171" s="96"/>
      <c r="P171" s="97"/>
    </row>
    <row r="172" spans="1:16" ht="17.25" thickBot="1">
      <c r="A172" s="132"/>
      <c r="B172" s="110"/>
      <c r="C172" s="910"/>
      <c r="D172" s="115"/>
      <c r="E172" s="116"/>
      <c r="F172" s="117"/>
      <c r="G172" s="110"/>
      <c r="H172" s="911"/>
      <c r="I172" s="115"/>
      <c r="J172" s="130"/>
      <c r="K172" s="104"/>
      <c r="L172" s="110"/>
      <c r="M172" s="909"/>
      <c r="N172" s="115"/>
      <c r="O172" s="130"/>
      <c r="P172" s="104"/>
    </row>
    <row r="173" spans="1:16">
      <c r="A173" s="132"/>
      <c r="B173" s="135"/>
      <c r="C173" s="896" t="s">
        <v>669</v>
      </c>
      <c r="D173" s="137" t="s">
        <v>150</v>
      </c>
      <c r="E173" s="138"/>
      <c r="F173" s="139" t="s">
        <v>151</v>
      </c>
      <c r="G173" s="135"/>
      <c r="H173" s="899" t="s">
        <v>149</v>
      </c>
      <c r="I173" s="137" t="s">
        <v>150</v>
      </c>
      <c r="J173" s="138"/>
      <c r="K173" s="139" t="s">
        <v>151</v>
      </c>
      <c r="L173" s="135"/>
      <c r="M173" s="902" t="s">
        <v>149</v>
      </c>
      <c r="N173" s="137" t="s">
        <v>150</v>
      </c>
      <c r="O173" s="138"/>
      <c r="P173" s="139" t="s">
        <v>151</v>
      </c>
    </row>
    <row r="174" spans="1:16">
      <c r="A174" s="132"/>
      <c r="B174" s="110"/>
      <c r="C174" s="897"/>
      <c r="D174" s="120"/>
      <c r="E174" s="121"/>
      <c r="F174" s="140"/>
      <c r="G174" s="110"/>
      <c r="H174" s="900"/>
      <c r="I174" s="94"/>
      <c r="J174" s="96"/>
      <c r="K174" s="97"/>
      <c r="L174" s="110"/>
      <c r="M174" s="903"/>
      <c r="N174" s="94"/>
      <c r="O174" s="96"/>
      <c r="P174" s="97"/>
    </row>
    <row r="175" spans="1:16">
      <c r="A175" s="132"/>
      <c r="B175" s="135"/>
      <c r="C175" s="897"/>
      <c r="D175" s="94"/>
      <c r="E175" s="96"/>
      <c r="F175" s="97"/>
      <c r="G175" s="135"/>
      <c r="H175" s="900"/>
      <c r="I175" s="94"/>
      <c r="J175" s="96"/>
      <c r="K175" s="97"/>
      <c r="L175" s="135"/>
      <c r="M175" s="903"/>
      <c r="N175" s="94"/>
      <c r="O175" s="96"/>
      <c r="P175" s="97"/>
    </row>
    <row r="176" spans="1:16">
      <c r="A176" s="132"/>
      <c r="B176" s="110"/>
      <c r="C176" s="897"/>
      <c r="D176" s="113"/>
      <c r="E176" s="114"/>
      <c r="F176" s="104"/>
      <c r="G176" s="110"/>
      <c r="H176" s="900"/>
      <c r="I176" s="113"/>
      <c r="J176" s="114"/>
      <c r="K176" s="104"/>
      <c r="L176" s="110"/>
      <c r="M176" s="903"/>
      <c r="N176" s="113"/>
      <c r="O176" s="114"/>
      <c r="P176" s="104"/>
    </row>
    <row r="177" spans="1:16">
      <c r="A177" s="905"/>
      <c r="B177" s="135"/>
      <c r="C177" s="897"/>
      <c r="D177" s="94"/>
      <c r="E177" s="96"/>
      <c r="F177" s="97"/>
      <c r="G177" s="135"/>
      <c r="H177" s="900"/>
      <c r="I177" s="94"/>
      <c r="J177" s="96"/>
      <c r="K177" s="97"/>
      <c r="L177" s="135"/>
      <c r="M177" s="903"/>
      <c r="N177" s="94"/>
      <c r="O177" s="96"/>
      <c r="P177" s="97"/>
    </row>
    <row r="178" spans="1:16">
      <c r="A178" s="905"/>
      <c r="B178" s="110"/>
      <c r="C178" s="897"/>
      <c r="D178" s="94"/>
      <c r="E178" s="96"/>
      <c r="F178" s="97"/>
      <c r="G178" s="110"/>
      <c r="H178" s="900"/>
      <c r="I178" s="94"/>
      <c r="J178" s="96"/>
      <c r="K178" s="97"/>
      <c r="L178" s="110"/>
      <c r="M178" s="903"/>
      <c r="N178" s="94"/>
      <c r="O178" s="96"/>
      <c r="P178" s="97"/>
    </row>
    <row r="179" spans="1:16">
      <c r="A179" s="905"/>
      <c r="B179" s="135"/>
      <c r="C179" s="897"/>
      <c r="D179" s="113"/>
      <c r="E179" s="114"/>
      <c r="F179" s="104"/>
      <c r="G179" s="135"/>
      <c r="H179" s="900"/>
      <c r="I179" s="113"/>
      <c r="J179" s="114"/>
      <c r="K179" s="104"/>
      <c r="L179" s="135"/>
      <c r="M179" s="903"/>
      <c r="N179" s="113"/>
      <c r="O179" s="114"/>
      <c r="P179" s="104"/>
    </row>
    <row r="180" spans="1:16" ht="17.25" thickBot="1">
      <c r="A180" s="906"/>
      <c r="B180" s="141"/>
      <c r="C180" s="898"/>
      <c r="D180" s="142"/>
      <c r="E180" s="143"/>
      <c r="F180" s="144"/>
      <c r="G180" s="141"/>
      <c r="H180" s="901"/>
      <c r="I180" s="142"/>
      <c r="J180" s="143"/>
      <c r="K180" s="144"/>
      <c r="L180" s="141"/>
      <c r="M180" s="904"/>
      <c r="N180" s="142"/>
      <c r="O180" s="143"/>
      <c r="P180" s="144"/>
    </row>
    <row r="181" spans="1:16" s="146" customFormat="1" ht="27" customHeight="1" thickTop="1" thickBot="1">
      <c r="A181" s="145"/>
      <c r="B181" s="907" t="s">
        <v>152</v>
      </c>
      <c r="C181" s="907"/>
      <c r="D181" s="907"/>
      <c r="E181" s="907"/>
      <c r="F181" s="907"/>
      <c r="G181" s="908" t="s">
        <v>153</v>
      </c>
      <c r="H181" s="908"/>
      <c r="I181" s="908"/>
      <c r="J181" s="908"/>
      <c r="K181" s="908"/>
      <c r="L181" s="908"/>
      <c r="M181" s="908"/>
      <c r="N181" s="889" t="s">
        <v>154</v>
      </c>
      <c r="O181" s="889"/>
      <c r="P181" s="889"/>
    </row>
    <row r="182" spans="1:16" s="159" customFormat="1" ht="21.75" customHeight="1" thickTop="1" thickBot="1">
      <c r="A182" s="147" t="s">
        <v>0</v>
      </c>
      <c r="B182" s="464"/>
      <c r="C182" s="465" t="s">
        <v>155</v>
      </c>
      <c r="D182" s="466" t="s">
        <v>156</v>
      </c>
      <c r="E182" s="467" t="s">
        <v>157</v>
      </c>
      <c r="F182" s="468" t="s">
        <v>158</v>
      </c>
      <c r="G182" s="465" t="s">
        <v>159</v>
      </c>
      <c r="H182" s="469" t="s">
        <v>150</v>
      </c>
      <c r="I182" s="467" t="s">
        <v>156</v>
      </c>
      <c r="J182" s="467" t="s">
        <v>157</v>
      </c>
      <c r="K182" s="467" t="s">
        <v>158</v>
      </c>
      <c r="L182" s="469" t="s">
        <v>160</v>
      </c>
      <c r="M182" s="470" t="s">
        <v>161</v>
      </c>
      <c r="N182" s="471" t="s">
        <v>155</v>
      </c>
      <c r="O182" s="467" t="s">
        <v>157</v>
      </c>
      <c r="P182" s="472" t="s">
        <v>158</v>
      </c>
    </row>
    <row r="183" spans="1:16" s="172" customFormat="1" ht="17.25" thickTop="1">
      <c r="A183" s="890">
        <f>A103</f>
        <v>46175</v>
      </c>
      <c r="B183" s="893" t="s">
        <v>670</v>
      </c>
      <c r="C183" s="160"/>
      <c r="D183" s="161"/>
      <c r="E183" s="162"/>
      <c r="F183" s="163"/>
      <c r="G183" s="598" t="s">
        <v>1551</v>
      </c>
      <c r="H183" s="599" t="s">
        <v>519</v>
      </c>
      <c r="I183" s="166" t="s">
        <v>1888</v>
      </c>
      <c r="J183" s="166" t="s">
        <v>1889</v>
      </c>
      <c r="K183" s="167" t="s">
        <v>2781</v>
      </c>
      <c r="L183" s="168"/>
      <c r="M183" s="169"/>
      <c r="N183" s="170"/>
      <c r="O183" s="166"/>
      <c r="P183" s="171"/>
    </row>
    <row r="184" spans="1:16" s="172" customFormat="1">
      <c r="A184" s="891"/>
      <c r="B184" s="894"/>
      <c r="C184" s="173"/>
      <c r="D184" s="174"/>
      <c r="E184" s="175"/>
      <c r="F184" s="176"/>
      <c r="G184" s="173" t="s">
        <v>1478</v>
      </c>
      <c r="H184" s="177" t="s">
        <v>1886</v>
      </c>
      <c r="I184" s="175" t="s">
        <v>1888</v>
      </c>
      <c r="J184" s="175" t="s">
        <v>1890</v>
      </c>
      <c r="K184" s="178" t="s">
        <v>2810</v>
      </c>
      <c r="L184" s="179"/>
      <c r="M184" s="180"/>
      <c r="N184" s="181"/>
      <c r="O184" s="175"/>
      <c r="P184" s="182"/>
    </row>
    <row r="185" spans="1:16" s="172" customFormat="1">
      <c r="A185" s="891"/>
      <c r="B185" s="894"/>
      <c r="C185" s="173"/>
      <c r="D185" s="174"/>
      <c r="E185" s="175"/>
      <c r="F185" s="176"/>
      <c r="G185" s="173"/>
      <c r="H185" s="183"/>
      <c r="I185" s="175"/>
      <c r="J185" s="175"/>
      <c r="K185" s="178"/>
      <c r="L185" s="184"/>
      <c r="M185" s="180"/>
      <c r="N185" s="181"/>
      <c r="O185" s="175"/>
      <c r="P185" s="182"/>
    </row>
    <row r="186" spans="1:16" s="172" customFormat="1">
      <c r="A186" s="891"/>
      <c r="B186" s="894"/>
      <c r="C186" s="173"/>
      <c r="D186" s="218"/>
      <c r="E186" s="175"/>
      <c r="F186" s="176"/>
      <c r="G186" s="173"/>
      <c r="H186" s="183"/>
      <c r="I186" s="175"/>
      <c r="J186" s="175"/>
      <c r="K186" s="187"/>
      <c r="L186" s="184"/>
      <c r="M186" s="180"/>
      <c r="N186" s="181"/>
      <c r="O186" s="175"/>
      <c r="P186" s="182"/>
    </row>
    <row r="187" spans="1:16" s="172" customFormat="1">
      <c r="A187" s="891"/>
      <c r="B187" s="894"/>
      <c r="C187" s="173"/>
      <c r="D187" s="185"/>
      <c r="E187" s="175"/>
      <c r="F187" s="182"/>
      <c r="G187" s="173"/>
      <c r="H187" s="186"/>
      <c r="I187" s="175"/>
      <c r="J187" s="175"/>
      <c r="K187" s="187"/>
      <c r="L187" s="184"/>
      <c r="M187" s="180"/>
      <c r="N187" s="181"/>
      <c r="O187" s="175"/>
      <c r="P187" s="182"/>
    </row>
    <row r="188" spans="1:16" s="172" customFormat="1">
      <c r="A188" s="891"/>
      <c r="B188" s="894"/>
      <c r="C188" s="173"/>
      <c r="D188" s="174"/>
      <c r="E188" s="175"/>
      <c r="F188" s="188"/>
      <c r="G188" s="198"/>
      <c r="H188" s="183"/>
      <c r="I188" s="191"/>
      <c r="J188" s="175"/>
      <c r="K188" s="178"/>
      <c r="L188" s="189"/>
      <c r="M188" s="190"/>
      <c r="N188" s="181"/>
      <c r="O188" s="175"/>
      <c r="P188" s="182"/>
    </row>
    <row r="189" spans="1:16" s="172" customFormat="1">
      <c r="A189" s="891"/>
      <c r="B189" s="894"/>
      <c r="C189" s="173"/>
      <c r="D189" s="174"/>
      <c r="E189" s="175"/>
      <c r="F189" s="182"/>
      <c r="G189" s="173"/>
      <c r="H189" s="183"/>
      <c r="I189" s="191"/>
      <c r="J189" s="175"/>
      <c r="K189" s="178"/>
      <c r="L189" s="184"/>
      <c r="M189" s="180"/>
      <c r="N189" s="181"/>
      <c r="O189" s="175"/>
      <c r="P189" s="182"/>
    </row>
    <row r="190" spans="1:16" s="172" customFormat="1">
      <c r="A190" s="891"/>
      <c r="B190" s="894"/>
      <c r="C190" s="173"/>
      <c r="D190" s="174"/>
      <c r="E190" s="175"/>
      <c r="F190" s="182"/>
      <c r="G190" s="219"/>
      <c r="H190" s="183"/>
      <c r="I190" s="175"/>
      <c r="J190" s="175"/>
      <c r="K190" s="178"/>
      <c r="L190" s="184"/>
      <c r="M190" s="180"/>
      <c r="N190" s="181"/>
      <c r="O190" s="175"/>
      <c r="P190" s="182"/>
    </row>
    <row r="191" spans="1:16" s="172" customFormat="1">
      <c r="A191" s="891"/>
      <c r="B191" s="894"/>
      <c r="C191" s="173"/>
      <c r="D191" s="174"/>
      <c r="E191" s="175"/>
      <c r="F191" s="188"/>
      <c r="G191" s="173"/>
      <c r="H191" s="183"/>
      <c r="I191" s="191"/>
      <c r="J191" s="175"/>
      <c r="K191" s="178"/>
      <c r="L191" s="184"/>
      <c r="M191" s="180"/>
      <c r="N191" s="181"/>
      <c r="O191" s="175"/>
      <c r="P191" s="182"/>
    </row>
    <row r="192" spans="1:16" s="172" customFormat="1">
      <c r="A192" s="891"/>
      <c r="B192" s="894"/>
      <c r="C192" s="173"/>
      <c r="D192" s="174"/>
      <c r="E192" s="175"/>
      <c r="F192" s="182"/>
      <c r="G192" s="173"/>
      <c r="H192" s="183"/>
      <c r="I192" s="191"/>
      <c r="J192" s="175"/>
      <c r="K192" s="178"/>
      <c r="L192" s="184"/>
      <c r="M192" s="180"/>
      <c r="N192" s="181"/>
      <c r="O192" s="175"/>
      <c r="P192" s="182"/>
    </row>
    <row r="193" spans="1:16" s="172" customFormat="1">
      <c r="A193" s="891"/>
      <c r="B193" s="894"/>
      <c r="C193" s="192"/>
      <c r="D193" s="193"/>
      <c r="E193" s="194"/>
      <c r="F193" s="195"/>
      <c r="G193" s="173"/>
      <c r="H193" s="177"/>
      <c r="I193" s="175"/>
      <c r="J193" s="175"/>
      <c r="K193" s="178"/>
      <c r="L193" s="184"/>
      <c r="M193" s="180"/>
      <c r="N193" s="196"/>
      <c r="O193" s="194"/>
      <c r="P193" s="195"/>
    </row>
    <row r="194" spans="1:16" s="172" customFormat="1">
      <c r="A194" s="891"/>
      <c r="B194" s="894"/>
      <c r="C194" s="192"/>
      <c r="D194" s="193"/>
      <c r="E194" s="194"/>
      <c r="F194" s="195"/>
      <c r="G194" s="198"/>
      <c r="H194" s="183"/>
      <c r="I194" s="191"/>
      <c r="J194" s="175"/>
      <c r="K194" s="178"/>
      <c r="L194" s="184"/>
      <c r="M194" s="180"/>
      <c r="N194" s="196"/>
      <c r="O194" s="194"/>
      <c r="P194" s="195"/>
    </row>
    <row r="195" spans="1:16" s="172" customFormat="1">
      <c r="A195" s="891"/>
      <c r="B195" s="894"/>
      <c r="C195" s="192"/>
      <c r="D195" s="193"/>
      <c r="E195" s="194"/>
      <c r="F195" s="195"/>
      <c r="G195" s="173"/>
      <c r="H195" s="199"/>
      <c r="I195" s="191"/>
      <c r="J195" s="200"/>
      <c r="K195" s="197"/>
      <c r="L195" s="184"/>
      <c r="M195" s="180"/>
      <c r="N195" s="196"/>
      <c r="O195" s="194"/>
      <c r="P195" s="195"/>
    </row>
    <row r="196" spans="1:16" s="172" customFormat="1">
      <c r="A196" s="891"/>
      <c r="B196" s="894"/>
      <c r="C196" s="192"/>
      <c r="D196" s="193"/>
      <c r="E196" s="194"/>
      <c r="F196" s="195"/>
      <c r="G196" s="173"/>
      <c r="H196" s="201"/>
      <c r="I196" s="175"/>
      <c r="J196" s="175"/>
      <c r="K196" s="178"/>
      <c r="L196" s="184"/>
      <c r="M196" s="180"/>
      <c r="N196" s="196"/>
      <c r="O196" s="194"/>
      <c r="P196" s="195"/>
    </row>
    <row r="197" spans="1:16" s="172" customFormat="1">
      <c r="A197" s="891"/>
      <c r="B197" s="894"/>
      <c r="C197" s="192"/>
      <c r="D197" s="193"/>
      <c r="E197" s="194"/>
      <c r="F197" s="195"/>
      <c r="G197" s="198"/>
      <c r="H197" s="183"/>
      <c r="I197" s="200"/>
      <c r="J197" s="200"/>
      <c r="K197" s="197"/>
      <c r="L197" s="184"/>
      <c r="M197" s="180"/>
      <c r="N197" s="196"/>
      <c r="O197" s="194"/>
      <c r="P197" s="195"/>
    </row>
    <row r="198" spans="1:16" s="172" customFormat="1">
      <c r="A198" s="891"/>
      <c r="B198" s="894"/>
      <c r="C198" s="192"/>
      <c r="D198" s="193"/>
      <c r="E198" s="194"/>
      <c r="F198" s="195"/>
      <c r="G198" s="173"/>
      <c r="H198" s="183"/>
      <c r="I198" s="200"/>
      <c r="J198" s="200"/>
      <c r="K198" s="197"/>
      <c r="L198" s="179"/>
      <c r="M198" s="180"/>
      <c r="N198" s="196"/>
      <c r="O198" s="194"/>
      <c r="P198" s="195"/>
    </row>
    <row r="199" spans="1:16" s="172" customFormat="1">
      <c r="A199" s="891"/>
      <c r="B199" s="894"/>
      <c r="C199" s="192"/>
      <c r="D199" s="193"/>
      <c r="E199" s="194"/>
      <c r="F199" s="195"/>
      <c r="G199" s="192"/>
      <c r="H199" s="201"/>
      <c r="I199" s="202"/>
      <c r="J199" s="202"/>
      <c r="K199" s="203"/>
      <c r="L199" s="204"/>
      <c r="M199" s="190"/>
      <c r="N199" s="196"/>
      <c r="O199" s="194"/>
      <c r="P199" s="195"/>
    </row>
    <row r="200" spans="1:16" s="172" customFormat="1">
      <c r="A200" s="891"/>
      <c r="B200" s="894"/>
      <c r="C200" s="192"/>
      <c r="D200" s="193"/>
      <c r="E200" s="194"/>
      <c r="F200" s="195"/>
      <c r="G200" s="192"/>
      <c r="H200" s="201"/>
      <c r="I200" s="202"/>
      <c r="J200" s="202"/>
      <c r="K200" s="203"/>
      <c r="L200" s="204"/>
      <c r="M200" s="190"/>
      <c r="N200" s="196"/>
      <c r="O200" s="194"/>
      <c r="P200" s="195"/>
    </row>
    <row r="201" spans="1:16" s="172" customFormat="1">
      <c r="A201" s="891"/>
      <c r="B201" s="894"/>
      <c r="C201" s="192"/>
      <c r="D201" s="193"/>
      <c r="E201" s="194"/>
      <c r="F201" s="195"/>
      <c r="G201" s="192"/>
      <c r="H201" s="201"/>
      <c r="I201" s="202"/>
      <c r="J201" s="202"/>
      <c r="K201" s="203"/>
      <c r="L201" s="204"/>
      <c r="M201" s="190"/>
      <c r="N201" s="196"/>
      <c r="O201" s="194"/>
      <c r="P201" s="195"/>
    </row>
    <row r="202" spans="1:16" s="172" customFormat="1" ht="17.25" thickBot="1">
      <c r="A202" s="892"/>
      <c r="B202" s="895"/>
      <c r="C202" s="205"/>
      <c r="D202" s="206"/>
      <c r="E202" s="207"/>
      <c r="F202" s="208"/>
      <c r="G202" s="209"/>
      <c r="H202" s="210"/>
      <c r="I202" s="211"/>
      <c r="J202" s="211"/>
      <c r="K202" s="212"/>
      <c r="L202" s="213"/>
      <c r="M202" s="214"/>
      <c r="N202" s="215"/>
      <c r="O202" s="207"/>
      <c r="P202" s="208"/>
    </row>
    <row r="203" spans="1:16" s="71" customFormat="1" ht="34.5" thickTop="1" thickBot="1">
      <c r="A203" s="926">
        <f>A103+1</f>
        <v>46176</v>
      </c>
      <c r="B203" s="90" t="s">
        <v>162</v>
      </c>
      <c r="C203" s="896" t="s">
        <v>665</v>
      </c>
      <c r="D203" s="91" t="s">
        <v>114</v>
      </c>
      <c r="E203" s="92" t="s">
        <v>137</v>
      </c>
      <c r="F203" s="93" t="s">
        <v>3067</v>
      </c>
      <c r="G203" s="90" t="s">
        <v>162</v>
      </c>
      <c r="H203" s="900" t="s">
        <v>163</v>
      </c>
      <c r="I203" s="91" t="s">
        <v>114</v>
      </c>
      <c r="J203" s="92" t="s">
        <v>137</v>
      </c>
      <c r="K203" s="93" t="s">
        <v>3067</v>
      </c>
      <c r="L203" s="90" t="s">
        <v>162</v>
      </c>
      <c r="M203" s="903" t="s">
        <v>163</v>
      </c>
      <c r="N203" s="91" t="s">
        <v>114</v>
      </c>
      <c r="O203" s="92" t="s">
        <v>137</v>
      </c>
      <c r="P203" s="93" t="s">
        <v>3171</v>
      </c>
    </row>
    <row r="204" spans="1:16" ht="18" customHeight="1">
      <c r="A204" s="927"/>
      <c r="B204" s="928" t="s">
        <v>1478</v>
      </c>
      <c r="C204" s="897"/>
      <c r="D204" s="94" t="s">
        <v>1491</v>
      </c>
      <c r="E204" s="95" t="s">
        <v>196</v>
      </c>
      <c r="F204" s="93" t="s">
        <v>3049</v>
      </c>
      <c r="G204" s="928" t="s">
        <v>20</v>
      </c>
      <c r="H204" s="900"/>
      <c r="I204" s="94" t="s">
        <v>1491</v>
      </c>
      <c r="J204" s="95" t="s">
        <v>196</v>
      </c>
      <c r="K204" s="93" t="s">
        <v>2659</v>
      </c>
      <c r="L204" s="928" t="s">
        <v>985</v>
      </c>
      <c r="M204" s="903"/>
      <c r="N204" s="94" t="s">
        <v>1491</v>
      </c>
      <c r="O204" s="95" t="s">
        <v>196</v>
      </c>
      <c r="P204" s="93" t="s">
        <v>2783</v>
      </c>
    </row>
    <row r="205" spans="1:16" ht="17.25" thickBot="1">
      <c r="A205" s="927"/>
      <c r="B205" s="929"/>
      <c r="C205" s="897"/>
      <c r="D205" s="94" t="s">
        <v>116</v>
      </c>
      <c r="E205" s="96" t="s">
        <v>146</v>
      </c>
      <c r="F205" s="98" t="s">
        <v>3062</v>
      </c>
      <c r="G205" s="929"/>
      <c r="H205" s="900"/>
      <c r="I205" s="94" t="s">
        <v>116</v>
      </c>
      <c r="J205" s="96" t="s">
        <v>146</v>
      </c>
      <c r="K205" s="98" t="s">
        <v>3062</v>
      </c>
      <c r="L205" s="929"/>
      <c r="M205" s="903"/>
      <c r="N205" s="94" t="s">
        <v>116</v>
      </c>
      <c r="O205" s="96" t="s">
        <v>146</v>
      </c>
      <c r="P205" s="98" t="s">
        <v>3170</v>
      </c>
    </row>
    <row r="206" spans="1:16" ht="17.25" thickBot="1">
      <c r="A206" s="927"/>
      <c r="B206" s="90" t="s">
        <v>167</v>
      </c>
      <c r="C206" s="897"/>
      <c r="D206" s="94" t="s">
        <v>165</v>
      </c>
      <c r="E206" s="96" t="s">
        <v>239</v>
      </c>
      <c r="F206" s="97" t="s">
        <v>2686</v>
      </c>
      <c r="G206" s="90" t="s">
        <v>167</v>
      </c>
      <c r="H206" s="900"/>
      <c r="I206" s="94" t="s">
        <v>165</v>
      </c>
      <c r="J206" s="96" t="s">
        <v>239</v>
      </c>
      <c r="K206" s="97" t="s">
        <v>2978</v>
      </c>
      <c r="L206" s="90" t="s">
        <v>167</v>
      </c>
      <c r="M206" s="903"/>
      <c r="N206" s="94" t="s">
        <v>165</v>
      </c>
      <c r="O206" s="96" t="s">
        <v>239</v>
      </c>
      <c r="P206" s="97" t="s">
        <v>2978</v>
      </c>
    </row>
    <row r="207" spans="1:16">
      <c r="A207" s="927"/>
      <c r="B207" s="925" t="s">
        <v>1506</v>
      </c>
      <c r="C207" s="897"/>
      <c r="D207" s="94" t="s">
        <v>120</v>
      </c>
      <c r="E207" s="96" t="s">
        <v>197</v>
      </c>
      <c r="F207" s="97" t="s">
        <v>2928</v>
      </c>
      <c r="G207" s="925" t="s">
        <v>1506</v>
      </c>
      <c r="H207" s="900"/>
      <c r="I207" s="94" t="s">
        <v>120</v>
      </c>
      <c r="J207" s="96" t="s">
        <v>197</v>
      </c>
      <c r="K207" s="97" t="s">
        <v>3003</v>
      </c>
      <c r="L207" s="925"/>
      <c r="M207" s="903"/>
      <c r="N207" s="94" t="s">
        <v>120</v>
      </c>
      <c r="O207" s="96" t="s">
        <v>197</v>
      </c>
      <c r="P207" s="97" t="s">
        <v>3003</v>
      </c>
    </row>
    <row r="208" spans="1:16">
      <c r="A208" s="927"/>
      <c r="B208" s="918"/>
      <c r="C208" s="897"/>
      <c r="D208" s="94" t="s">
        <v>1614</v>
      </c>
      <c r="E208" s="96" t="s">
        <v>1664</v>
      </c>
      <c r="F208" s="97" t="s">
        <v>3117</v>
      </c>
      <c r="G208" s="918"/>
      <c r="H208" s="900"/>
      <c r="I208" s="94" t="s">
        <v>1614</v>
      </c>
      <c r="J208" s="96" t="s">
        <v>1664</v>
      </c>
      <c r="K208" s="97" t="s">
        <v>3117</v>
      </c>
      <c r="L208" s="918"/>
      <c r="M208" s="903"/>
      <c r="N208" s="94" t="s">
        <v>1614</v>
      </c>
      <c r="O208" s="96" t="s">
        <v>1664</v>
      </c>
      <c r="P208" s="97" t="s">
        <v>3117</v>
      </c>
    </row>
    <row r="209" spans="1:16">
      <c r="A209" s="927"/>
      <c r="B209" s="917"/>
      <c r="C209" s="897"/>
      <c r="D209" s="94" t="s">
        <v>1663</v>
      </c>
      <c r="E209" s="96" t="s">
        <v>2888</v>
      </c>
      <c r="F209" s="93" t="s">
        <v>3068</v>
      </c>
      <c r="G209" s="917"/>
      <c r="H209" s="900"/>
      <c r="I209" s="94" t="s">
        <v>1663</v>
      </c>
      <c r="J209" s="96" t="s">
        <v>2888</v>
      </c>
      <c r="K209" s="93" t="s">
        <v>3068</v>
      </c>
      <c r="L209" s="917"/>
      <c r="M209" s="903"/>
      <c r="N209" s="94" t="s">
        <v>1663</v>
      </c>
      <c r="O209" s="96" t="s">
        <v>2888</v>
      </c>
      <c r="P209" s="93" t="s">
        <v>3068</v>
      </c>
    </row>
    <row r="210" spans="1:16">
      <c r="A210" s="927"/>
      <c r="B210" s="918"/>
      <c r="C210" s="897"/>
      <c r="D210" s="94"/>
      <c r="E210" s="96" t="s">
        <v>2688</v>
      </c>
      <c r="F210" s="99" t="s">
        <v>2690</v>
      </c>
      <c r="G210" s="918"/>
      <c r="H210" s="900"/>
      <c r="I210" s="94"/>
      <c r="J210" s="96" t="s">
        <v>2688</v>
      </c>
      <c r="K210" s="99" t="s">
        <v>2690</v>
      </c>
      <c r="L210" s="918"/>
      <c r="M210" s="903"/>
      <c r="N210" s="94"/>
      <c r="O210" s="96" t="s">
        <v>2688</v>
      </c>
      <c r="P210" s="99" t="s">
        <v>2690</v>
      </c>
    </row>
    <row r="211" spans="1:16">
      <c r="A211" s="927"/>
      <c r="B211" s="917"/>
      <c r="C211" s="897"/>
      <c r="D211" s="94"/>
      <c r="E211" s="96" t="s">
        <v>2689</v>
      </c>
      <c r="F211" s="102" t="s">
        <v>2692</v>
      </c>
      <c r="G211" s="917"/>
      <c r="H211" s="900"/>
      <c r="I211" s="94"/>
      <c r="J211" s="96" t="s">
        <v>2689</v>
      </c>
      <c r="K211" s="102" t="s">
        <v>2692</v>
      </c>
      <c r="L211" s="917"/>
      <c r="M211" s="903"/>
      <c r="N211" s="94"/>
      <c r="O211" s="96" t="s">
        <v>2689</v>
      </c>
      <c r="P211" s="102" t="s">
        <v>2692</v>
      </c>
    </row>
    <row r="212" spans="1:16" ht="17.25" thickBot="1">
      <c r="A212" s="927"/>
      <c r="B212" s="918"/>
      <c r="C212" s="897"/>
      <c r="D212" s="94" t="s">
        <v>147</v>
      </c>
      <c r="E212" s="96" t="s">
        <v>2893</v>
      </c>
      <c r="F212" s="99" t="s">
        <v>2991</v>
      </c>
      <c r="G212" s="918"/>
      <c r="H212" s="900"/>
      <c r="I212" s="94" t="s">
        <v>147</v>
      </c>
      <c r="J212" s="96" t="s">
        <v>2893</v>
      </c>
      <c r="K212" s="99" t="s">
        <v>2859</v>
      </c>
      <c r="L212" s="918"/>
      <c r="M212" s="903"/>
      <c r="N212" s="94" t="s">
        <v>147</v>
      </c>
      <c r="O212" s="96" t="s">
        <v>2893</v>
      </c>
      <c r="P212" s="99" t="s">
        <v>2911</v>
      </c>
    </row>
    <row r="213" spans="1:16" ht="17.25" thickBot="1">
      <c r="A213" s="927"/>
      <c r="B213" s="100" t="s">
        <v>168</v>
      </c>
      <c r="C213" s="897"/>
      <c r="D213" s="94"/>
      <c r="E213" s="96" t="s">
        <v>2693</v>
      </c>
      <c r="F213" s="99" t="s">
        <v>2743</v>
      </c>
      <c r="G213" s="100" t="s">
        <v>168</v>
      </c>
      <c r="H213" s="900"/>
      <c r="I213" s="94"/>
      <c r="J213" s="96" t="s">
        <v>2693</v>
      </c>
      <c r="K213" s="99" t="s">
        <v>2858</v>
      </c>
      <c r="L213" s="100" t="s">
        <v>168</v>
      </c>
      <c r="M213" s="903"/>
      <c r="N213" s="94"/>
      <c r="O213" s="96" t="s">
        <v>2693</v>
      </c>
      <c r="P213" s="99" t="s">
        <v>3172</v>
      </c>
    </row>
    <row r="214" spans="1:16">
      <c r="A214" s="927"/>
      <c r="B214" s="919" t="s">
        <v>3104</v>
      </c>
      <c r="C214" s="897"/>
      <c r="D214" s="94"/>
      <c r="E214" s="96" t="s">
        <v>2694</v>
      </c>
      <c r="F214" s="99" t="s">
        <v>3107</v>
      </c>
      <c r="G214" s="919" t="s">
        <v>3128</v>
      </c>
      <c r="H214" s="900"/>
      <c r="I214" s="94"/>
      <c r="J214" s="96" t="s">
        <v>2694</v>
      </c>
      <c r="K214" s="99" t="s">
        <v>3107</v>
      </c>
      <c r="L214" s="919" t="s">
        <v>3168</v>
      </c>
      <c r="M214" s="903"/>
      <c r="N214" s="94"/>
      <c r="O214" s="96" t="s">
        <v>2694</v>
      </c>
      <c r="P214" s="99" t="s">
        <v>3107</v>
      </c>
    </row>
    <row r="215" spans="1:16">
      <c r="A215" s="927"/>
      <c r="B215" s="920"/>
      <c r="C215" s="897"/>
      <c r="D215" s="94"/>
      <c r="E215" s="96" t="s">
        <v>2695</v>
      </c>
      <c r="F215" s="99" t="s">
        <v>3108</v>
      </c>
      <c r="G215" s="920"/>
      <c r="H215" s="900"/>
      <c r="I215" s="94"/>
      <c r="J215" s="96" t="s">
        <v>2695</v>
      </c>
      <c r="K215" s="99" t="s">
        <v>3141</v>
      </c>
      <c r="L215" s="920"/>
      <c r="M215" s="903"/>
      <c r="N215" s="94"/>
      <c r="O215" s="96" t="s">
        <v>2695</v>
      </c>
      <c r="P215" s="99" t="s">
        <v>3173</v>
      </c>
    </row>
    <row r="216" spans="1:16" ht="17.25" thickBot="1">
      <c r="A216" s="927"/>
      <c r="B216" s="921"/>
      <c r="C216" s="897"/>
      <c r="D216" s="94"/>
      <c r="E216" s="96" t="s">
        <v>2697</v>
      </c>
      <c r="F216" s="97" t="s">
        <v>2699</v>
      </c>
      <c r="G216" s="921"/>
      <c r="H216" s="900"/>
      <c r="I216" s="94"/>
      <c r="J216" s="96" t="s">
        <v>2697</v>
      </c>
      <c r="K216" s="97" t="s">
        <v>2699</v>
      </c>
      <c r="L216" s="921"/>
      <c r="M216" s="903"/>
      <c r="N216" s="94"/>
      <c r="O216" s="96" t="s">
        <v>2697</v>
      </c>
      <c r="P216" s="97" t="s">
        <v>2699</v>
      </c>
    </row>
    <row r="217" spans="1:16" ht="17.25" thickBot="1">
      <c r="A217" s="927"/>
      <c r="B217" s="100" t="s">
        <v>123</v>
      </c>
      <c r="C217" s="897"/>
      <c r="D217" s="94" t="s">
        <v>2700</v>
      </c>
      <c r="E217" s="96" t="s">
        <v>2701</v>
      </c>
      <c r="F217" s="97" t="s">
        <v>2702</v>
      </c>
      <c r="G217" s="100" t="s">
        <v>123</v>
      </c>
      <c r="H217" s="900"/>
      <c r="I217" s="94" t="s">
        <v>2700</v>
      </c>
      <c r="J217" s="96" t="s">
        <v>2701</v>
      </c>
      <c r="K217" s="97" t="s">
        <v>2702</v>
      </c>
      <c r="L217" s="100" t="s">
        <v>123</v>
      </c>
      <c r="M217" s="903"/>
      <c r="N217" s="94" t="s">
        <v>2700</v>
      </c>
      <c r="O217" s="96" t="s">
        <v>2701</v>
      </c>
      <c r="P217" s="97" t="s">
        <v>2702</v>
      </c>
    </row>
    <row r="218" spans="1:16" ht="39" customHeight="1">
      <c r="A218" s="927"/>
      <c r="B218" s="932" t="s">
        <v>3105</v>
      </c>
      <c r="C218" s="897"/>
      <c r="D218" s="94" t="s">
        <v>2703</v>
      </c>
      <c r="E218" s="96" t="s">
        <v>2896</v>
      </c>
      <c r="F218" s="97" t="s">
        <v>2746</v>
      </c>
      <c r="G218" s="932" t="s">
        <v>3129</v>
      </c>
      <c r="H218" s="900"/>
      <c r="I218" s="94" t="s">
        <v>2703</v>
      </c>
      <c r="J218" s="96" t="s">
        <v>2896</v>
      </c>
      <c r="K218" s="97" t="s">
        <v>3153</v>
      </c>
      <c r="L218" s="932" t="s">
        <v>3169</v>
      </c>
      <c r="M218" s="903"/>
      <c r="N218" s="94" t="s">
        <v>2703</v>
      </c>
      <c r="O218" s="96" t="s">
        <v>2896</v>
      </c>
      <c r="P218" s="97" t="s">
        <v>3174</v>
      </c>
    </row>
    <row r="219" spans="1:16" ht="33">
      <c r="A219" s="927"/>
      <c r="B219" s="933"/>
      <c r="C219" s="897"/>
      <c r="D219" s="94" t="s">
        <v>1888</v>
      </c>
      <c r="E219" s="96" t="s">
        <v>2748</v>
      </c>
      <c r="F219" s="97" t="s">
        <v>3069</v>
      </c>
      <c r="G219" s="933"/>
      <c r="H219" s="900"/>
      <c r="I219" s="94" t="s">
        <v>1888</v>
      </c>
      <c r="J219" s="96" t="s">
        <v>2748</v>
      </c>
      <c r="K219" s="97" t="s">
        <v>3139</v>
      </c>
      <c r="L219" s="933"/>
      <c r="M219" s="903"/>
      <c r="N219" s="94" t="s">
        <v>1888</v>
      </c>
      <c r="O219" s="96" t="s">
        <v>2748</v>
      </c>
      <c r="P219" s="97" t="s">
        <v>3139</v>
      </c>
    </row>
    <row r="220" spans="1:16" ht="33">
      <c r="A220" s="927"/>
      <c r="B220" s="933"/>
      <c r="C220" s="897"/>
      <c r="D220" s="94"/>
      <c r="E220" s="96" t="s">
        <v>2750</v>
      </c>
      <c r="F220" s="97" t="s">
        <v>3118</v>
      </c>
      <c r="G220" s="933"/>
      <c r="H220" s="900"/>
      <c r="I220" s="94"/>
      <c r="J220" s="96" t="s">
        <v>2750</v>
      </c>
      <c r="K220" s="97" t="s">
        <v>3118</v>
      </c>
      <c r="L220" s="933"/>
      <c r="M220" s="903"/>
      <c r="N220" s="94"/>
      <c r="O220" s="96" t="s">
        <v>2750</v>
      </c>
      <c r="P220" s="97" t="s">
        <v>3183</v>
      </c>
    </row>
    <row r="221" spans="1:16" ht="33">
      <c r="A221" s="927"/>
      <c r="B221" s="933"/>
      <c r="C221" s="897"/>
      <c r="D221" s="94"/>
      <c r="E221" s="96" t="s">
        <v>2751</v>
      </c>
      <c r="F221" s="97" t="s">
        <v>3119</v>
      </c>
      <c r="G221" s="933"/>
      <c r="H221" s="900"/>
      <c r="I221" s="94"/>
      <c r="J221" s="96" t="s">
        <v>2751</v>
      </c>
      <c r="K221" s="97" t="s">
        <v>3155</v>
      </c>
      <c r="L221" s="933"/>
      <c r="M221" s="903"/>
      <c r="N221" s="94"/>
      <c r="O221" s="96" t="s">
        <v>2751</v>
      </c>
      <c r="P221" s="97" t="s">
        <v>3175</v>
      </c>
    </row>
    <row r="222" spans="1:16" ht="17.25" thickBot="1">
      <c r="A222" s="927"/>
      <c r="B222" s="934"/>
      <c r="C222" s="897"/>
      <c r="D222" s="94" t="s">
        <v>2754</v>
      </c>
      <c r="E222" s="96" t="s">
        <v>2918</v>
      </c>
      <c r="F222" s="97" t="s">
        <v>3121</v>
      </c>
      <c r="G222" s="934"/>
      <c r="H222" s="900"/>
      <c r="I222" s="94" t="s">
        <v>2754</v>
      </c>
      <c r="J222" s="96" t="s">
        <v>2918</v>
      </c>
      <c r="K222" s="97" t="s">
        <v>3138</v>
      </c>
      <c r="L222" s="934"/>
      <c r="M222" s="903"/>
      <c r="N222" s="94" t="s">
        <v>3135</v>
      </c>
      <c r="O222" s="96" t="s">
        <v>2918</v>
      </c>
      <c r="P222" s="112" t="s">
        <v>3145</v>
      </c>
    </row>
    <row r="223" spans="1:16" ht="33">
      <c r="A223" s="927"/>
      <c r="B223" s="915" t="s">
        <v>124</v>
      </c>
      <c r="C223" s="897"/>
      <c r="D223" s="94" t="s">
        <v>686</v>
      </c>
      <c r="E223" s="96" t="s">
        <v>3112</v>
      </c>
      <c r="F223" s="97" t="s">
        <v>3120</v>
      </c>
      <c r="G223" s="915" t="s">
        <v>124</v>
      </c>
      <c r="H223" s="900"/>
      <c r="I223" s="94" t="s">
        <v>686</v>
      </c>
      <c r="J223" s="96" t="s">
        <v>3112</v>
      </c>
      <c r="K223" s="97" t="s">
        <v>3137</v>
      </c>
      <c r="L223" s="915" t="s">
        <v>124</v>
      </c>
      <c r="M223" s="903"/>
      <c r="N223" s="94" t="s">
        <v>3142</v>
      </c>
      <c r="O223" s="96" t="s">
        <v>3112</v>
      </c>
      <c r="P223" s="112" t="s">
        <v>3144</v>
      </c>
    </row>
    <row r="224" spans="1:16" ht="33.75" thickBot="1">
      <c r="A224" s="927"/>
      <c r="B224" s="916"/>
      <c r="C224" s="897"/>
      <c r="D224" s="94"/>
      <c r="E224" s="96"/>
      <c r="F224" s="97"/>
      <c r="G224" s="916"/>
      <c r="H224" s="900"/>
      <c r="I224" s="94" t="s">
        <v>3135</v>
      </c>
      <c r="J224" s="96" t="s">
        <v>3140</v>
      </c>
      <c r="K224" s="112" t="s">
        <v>3145</v>
      </c>
      <c r="L224" s="916"/>
      <c r="M224" s="903"/>
      <c r="N224" s="94" t="s">
        <v>2707</v>
      </c>
      <c r="O224" s="96" t="s">
        <v>3140</v>
      </c>
      <c r="P224" s="112" t="s">
        <v>3176</v>
      </c>
    </row>
    <row r="225" spans="1:16" ht="17.25" thickTop="1">
      <c r="A225" s="927"/>
      <c r="B225" s="930" t="s">
        <v>125</v>
      </c>
      <c r="C225" s="897"/>
      <c r="D225" s="94"/>
      <c r="E225" s="96"/>
      <c r="F225" s="93"/>
      <c r="G225" s="930" t="s">
        <v>125</v>
      </c>
      <c r="H225" s="900"/>
      <c r="I225" s="94" t="s">
        <v>3142</v>
      </c>
      <c r="J225" s="96" t="s">
        <v>3143</v>
      </c>
      <c r="K225" s="93" t="s">
        <v>3144</v>
      </c>
      <c r="L225" s="930" t="s">
        <v>125</v>
      </c>
      <c r="M225" s="903"/>
      <c r="N225" s="94"/>
      <c r="O225" s="96"/>
      <c r="P225" s="93"/>
    </row>
    <row r="226" spans="1:16" ht="17.25" thickBot="1">
      <c r="A226" s="927"/>
      <c r="B226" s="913"/>
      <c r="C226" s="897"/>
      <c r="D226" s="94"/>
      <c r="E226" s="96"/>
      <c r="F226" s="93"/>
      <c r="G226" s="913"/>
      <c r="H226" s="900"/>
      <c r="I226" s="94"/>
      <c r="J226" s="96"/>
      <c r="K226" s="93"/>
      <c r="L226" s="913"/>
      <c r="M226" s="903"/>
      <c r="N226" s="94"/>
      <c r="O226" s="96"/>
      <c r="P226" s="101"/>
    </row>
    <row r="227" spans="1:16">
      <c r="A227" s="927"/>
      <c r="B227" s="923">
        <v>5</v>
      </c>
      <c r="C227" s="897"/>
      <c r="D227" s="94"/>
      <c r="E227" s="96"/>
      <c r="F227" s="97"/>
      <c r="G227" s="923">
        <v>4</v>
      </c>
      <c r="H227" s="900"/>
      <c r="I227" s="94"/>
      <c r="J227" s="96"/>
      <c r="K227" s="97"/>
      <c r="L227" s="923">
        <v>3</v>
      </c>
      <c r="M227" s="903"/>
      <c r="N227" s="94"/>
      <c r="O227" s="96"/>
      <c r="P227" s="103"/>
    </row>
    <row r="228" spans="1:16" ht="17.25" thickBot="1">
      <c r="A228" s="927"/>
      <c r="B228" s="931"/>
      <c r="C228" s="897"/>
      <c r="D228" s="94"/>
      <c r="E228" s="96"/>
      <c r="F228" s="97"/>
      <c r="G228" s="931"/>
      <c r="H228" s="900"/>
      <c r="I228" s="94"/>
      <c r="J228" s="96"/>
      <c r="K228" s="97"/>
      <c r="L228" s="931"/>
      <c r="M228" s="903"/>
      <c r="N228" s="94"/>
      <c r="O228" s="96"/>
      <c r="P228" s="104"/>
    </row>
    <row r="229" spans="1:16">
      <c r="A229" s="927"/>
      <c r="B229" s="912" t="s">
        <v>126</v>
      </c>
      <c r="C229" s="897"/>
      <c r="D229" s="94"/>
      <c r="E229" s="96"/>
      <c r="F229" s="93"/>
      <c r="G229" s="912" t="s">
        <v>126</v>
      </c>
      <c r="H229" s="900"/>
      <c r="I229" s="94"/>
      <c r="J229" s="96"/>
      <c r="K229" s="93"/>
      <c r="L229" s="912" t="s">
        <v>126</v>
      </c>
      <c r="M229" s="903"/>
      <c r="N229" s="94"/>
      <c r="O229" s="96"/>
      <c r="P229" s="99"/>
    </row>
    <row r="230" spans="1:16" ht="17.25" thickBot="1">
      <c r="A230" s="927"/>
      <c r="B230" s="913"/>
      <c r="C230" s="897"/>
      <c r="D230" s="94"/>
      <c r="E230" s="96"/>
      <c r="F230" s="101"/>
      <c r="G230" s="913"/>
      <c r="H230" s="900"/>
      <c r="I230" s="94"/>
      <c r="J230" s="96"/>
      <c r="K230" s="101"/>
      <c r="L230" s="913"/>
      <c r="M230" s="903"/>
      <c r="N230" s="94"/>
      <c r="O230" s="96"/>
      <c r="P230" s="104"/>
    </row>
    <row r="231" spans="1:16">
      <c r="A231" s="927"/>
      <c r="B231" s="923">
        <v>5</v>
      </c>
      <c r="C231" s="897"/>
      <c r="D231" s="94"/>
      <c r="E231" s="96"/>
      <c r="F231" s="102"/>
      <c r="G231" s="923">
        <v>4</v>
      </c>
      <c r="H231" s="900"/>
      <c r="I231" s="94"/>
      <c r="J231" s="96"/>
      <c r="K231" s="103"/>
      <c r="L231" s="923">
        <v>3</v>
      </c>
      <c r="M231" s="903"/>
      <c r="N231" s="94"/>
      <c r="O231" s="96"/>
      <c r="P231" s="93"/>
    </row>
    <row r="232" spans="1:16" ht="17.25" thickBot="1">
      <c r="A232" s="927"/>
      <c r="B232" s="924"/>
      <c r="C232" s="897"/>
      <c r="D232" s="94"/>
      <c r="E232" s="96"/>
      <c r="F232" s="99"/>
      <c r="G232" s="924"/>
      <c r="H232" s="900"/>
      <c r="I232" s="94"/>
      <c r="J232" s="96"/>
      <c r="K232" s="104"/>
      <c r="L232" s="924"/>
      <c r="M232" s="903"/>
      <c r="N232" s="94"/>
      <c r="O232" s="96"/>
      <c r="P232" s="97"/>
    </row>
    <row r="233" spans="1:16">
      <c r="A233" s="927"/>
      <c r="B233" s="922" t="s">
        <v>127</v>
      </c>
      <c r="C233" s="897"/>
      <c r="D233" s="94"/>
      <c r="E233" s="96"/>
      <c r="F233" s="103"/>
      <c r="G233" s="922" t="s">
        <v>127</v>
      </c>
      <c r="H233" s="900"/>
      <c r="I233" s="94"/>
      <c r="J233" s="96"/>
      <c r="K233" s="104"/>
      <c r="L233" s="922" t="s">
        <v>127</v>
      </c>
      <c r="M233" s="903"/>
      <c r="N233" s="94"/>
      <c r="O233" s="114"/>
      <c r="P233" s="97"/>
    </row>
    <row r="234" spans="1:16" ht="17.25" thickBot="1">
      <c r="A234" s="927"/>
      <c r="B234" s="913"/>
      <c r="C234" s="897"/>
      <c r="D234" s="94"/>
      <c r="E234" s="96"/>
      <c r="F234" s="104"/>
      <c r="G234" s="913"/>
      <c r="H234" s="900"/>
      <c r="I234" s="94"/>
      <c r="J234" s="96"/>
      <c r="K234" s="99"/>
      <c r="L234" s="913"/>
      <c r="M234" s="903"/>
      <c r="N234" s="113"/>
      <c r="O234" s="96"/>
      <c r="P234" s="112"/>
    </row>
    <row r="235" spans="1:16">
      <c r="A235" s="927"/>
      <c r="B235" s="923">
        <v>27</v>
      </c>
      <c r="C235" s="897"/>
      <c r="D235" s="94"/>
      <c r="E235" s="96"/>
      <c r="F235" s="104"/>
      <c r="G235" s="923" t="s">
        <v>3018</v>
      </c>
      <c r="H235" s="900"/>
      <c r="I235" s="94"/>
      <c r="J235" s="96"/>
      <c r="K235" s="104"/>
      <c r="L235" s="923">
        <v>11</v>
      </c>
      <c r="M235" s="903"/>
      <c r="N235" s="113"/>
      <c r="O235" s="114"/>
      <c r="P235" s="97"/>
    </row>
    <row r="236" spans="1:16" ht="17.25" thickBot="1">
      <c r="A236" s="927"/>
      <c r="B236" s="924"/>
      <c r="C236" s="897"/>
      <c r="D236" s="94"/>
      <c r="E236" s="96"/>
      <c r="F236" s="99"/>
      <c r="G236" s="924"/>
      <c r="H236" s="900"/>
      <c r="I236" s="94"/>
      <c r="J236" s="96"/>
      <c r="K236" s="93"/>
      <c r="L236" s="924"/>
      <c r="M236" s="903"/>
      <c r="N236" s="94"/>
      <c r="O236" s="114"/>
      <c r="P236" s="104"/>
    </row>
    <row r="237" spans="1:16">
      <c r="A237" s="927"/>
      <c r="B237" s="922" t="s">
        <v>128</v>
      </c>
      <c r="C237" s="897"/>
      <c r="D237" s="94"/>
      <c r="E237" s="96"/>
      <c r="F237" s="104"/>
      <c r="G237" s="922" t="s">
        <v>128</v>
      </c>
      <c r="H237" s="900"/>
      <c r="I237" s="94"/>
      <c r="J237" s="96"/>
      <c r="K237" s="97"/>
      <c r="L237" s="922" t="s">
        <v>128</v>
      </c>
      <c r="M237" s="903"/>
      <c r="N237" s="94"/>
      <c r="O237" s="96"/>
      <c r="P237" s="97"/>
    </row>
    <row r="238" spans="1:16" ht="17.25" thickBot="1">
      <c r="A238" s="927"/>
      <c r="B238" s="913"/>
      <c r="C238" s="897"/>
      <c r="D238" s="94"/>
      <c r="E238" s="96"/>
      <c r="F238" s="93"/>
      <c r="G238" s="913"/>
      <c r="H238" s="900"/>
      <c r="I238" s="94"/>
      <c r="J238" s="114"/>
      <c r="K238" s="97"/>
      <c r="L238" s="913"/>
      <c r="M238" s="903"/>
      <c r="N238" s="113"/>
      <c r="O238" s="114"/>
      <c r="P238" s="97"/>
    </row>
    <row r="239" spans="1:16">
      <c r="A239" s="927"/>
      <c r="B239" s="923">
        <v>27</v>
      </c>
      <c r="C239" s="897"/>
      <c r="D239" s="94"/>
      <c r="E239" s="96"/>
      <c r="F239" s="97"/>
      <c r="G239" s="923" t="s">
        <v>3018</v>
      </c>
      <c r="H239" s="900"/>
      <c r="I239" s="94"/>
      <c r="J239" s="96"/>
      <c r="K239" s="97"/>
      <c r="L239" s="923">
        <v>11</v>
      </c>
      <c r="M239" s="903"/>
      <c r="N239" s="113"/>
      <c r="O239" s="114"/>
      <c r="P239" s="97"/>
    </row>
    <row r="240" spans="1:16" ht="17.25" thickBot="1">
      <c r="A240" s="927"/>
      <c r="B240" s="924"/>
      <c r="C240" s="897"/>
      <c r="D240" s="94"/>
      <c r="E240" s="96"/>
      <c r="F240" s="93"/>
      <c r="G240" s="924"/>
      <c r="H240" s="900"/>
      <c r="I240" s="94"/>
      <c r="J240" s="114"/>
      <c r="K240" s="97"/>
      <c r="L240" s="924"/>
      <c r="M240" s="903"/>
      <c r="N240" s="94"/>
      <c r="O240" s="114"/>
      <c r="P240" s="97"/>
    </row>
    <row r="241" spans="1:16">
      <c r="A241" s="927"/>
      <c r="B241" s="912" t="s">
        <v>129</v>
      </c>
      <c r="C241" s="897"/>
      <c r="D241" s="94"/>
      <c r="E241" s="96"/>
      <c r="F241" s="93"/>
      <c r="G241" s="912" t="s">
        <v>129</v>
      </c>
      <c r="H241" s="900"/>
      <c r="I241" s="94"/>
      <c r="J241" s="114"/>
      <c r="K241" s="97"/>
      <c r="L241" s="912" t="s">
        <v>129</v>
      </c>
      <c r="M241" s="903"/>
      <c r="N241" s="113"/>
      <c r="O241" s="114"/>
      <c r="P241" s="97"/>
    </row>
    <row r="242" spans="1:16" ht="17.25" thickBot="1">
      <c r="A242" s="927"/>
      <c r="B242" s="913"/>
      <c r="C242" s="897"/>
      <c r="D242" s="94"/>
      <c r="E242" s="96"/>
      <c r="F242" s="93"/>
      <c r="G242" s="913"/>
      <c r="H242" s="900"/>
      <c r="I242" s="94"/>
      <c r="J242" s="114"/>
      <c r="K242" s="97"/>
      <c r="L242" s="913"/>
      <c r="M242" s="903"/>
      <c r="N242" s="94"/>
      <c r="O242" s="114"/>
      <c r="P242" s="97"/>
    </row>
    <row r="243" spans="1:16">
      <c r="A243" s="927"/>
      <c r="B243" s="106" t="s">
        <v>2783</v>
      </c>
      <c r="C243" s="897"/>
      <c r="D243" s="94"/>
      <c r="E243" s="96"/>
      <c r="F243" s="97"/>
      <c r="G243" s="106" t="s">
        <v>2783</v>
      </c>
      <c r="H243" s="900"/>
      <c r="I243" s="94"/>
      <c r="J243" s="96"/>
      <c r="K243" s="112"/>
      <c r="L243" s="106" t="s">
        <v>2783</v>
      </c>
      <c r="M243" s="903"/>
      <c r="N243" s="113"/>
      <c r="O243" s="96"/>
      <c r="P243" s="112"/>
    </row>
    <row r="244" spans="1:16">
      <c r="A244" s="927"/>
      <c r="B244" s="107"/>
      <c r="C244" s="897"/>
      <c r="D244" s="94"/>
      <c r="E244" s="96"/>
      <c r="F244" s="93"/>
      <c r="G244" s="107"/>
      <c r="H244" s="900"/>
      <c r="I244" s="94"/>
      <c r="J244" s="96"/>
      <c r="K244" s="97"/>
      <c r="L244" s="107"/>
      <c r="M244" s="903"/>
      <c r="N244" s="113"/>
      <c r="O244" s="114"/>
      <c r="P244" s="97"/>
    </row>
    <row r="245" spans="1:16">
      <c r="A245" s="927"/>
      <c r="B245" s="109"/>
      <c r="C245" s="897"/>
      <c r="D245" s="94"/>
      <c r="E245" s="96"/>
      <c r="F245" s="93"/>
      <c r="G245" s="109"/>
      <c r="H245" s="900"/>
      <c r="I245" s="113"/>
      <c r="J245" s="114"/>
      <c r="K245" s="97"/>
      <c r="L245" s="109"/>
      <c r="M245" s="903"/>
      <c r="N245" s="113"/>
      <c r="O245" s="114"/>
      <c r="P245" s="104"/>
    </row>
    <row r="246" spans="1:16">
      <c r="A246" s="927"/>
      <c r="B246" s="110"/>
      <c r="C246" s="897"/>
      <c r="D246" s="94"/>
      <c r="E246" s="96"/>
      <c r="F246" s="93"/>
      <c r="G246" s="110"/>
      <c r="H246" s="900"/>
      <c r="I246" s="113"/>
      <c r="J246" s="114"/>
      <c r="K246" s="104"/>
      <c r="L246" s="110"/>
      <c r="M246" s="903"/>
      <c r="N246" s="111"/>
      <c r="O246" s="96"/>
      <c r="P246" s="97"/>
    </row>
    <row r="247" spans="1:16">
      <c r="A247" s="927"/>
      <c r="B247" s="109"/>
      <c r="C247" s="897"/>
      <c r="D247" s="111"/>
      <c r="E247" s="96"/>
      <c r="F247" s="97"/>
      <c r="G247" s="109"/>
      <c r="H247" s="900"/>
      <c r="I247" s="111"/>
      <c r="J247" s="96"/>
      <c r="K247" s="112"/>
      <c r="L247" s="109"/>
      <c r="M247" s="903"/>
      <c r="N247" s="94"/>
      <c r="O247" s="96"/>
      <c r="P247" s="112"/>
    </row>
    <row r="248" spans="1:16">
      <c r="A248" s="927"/>
      <c r="B248" s="110"/>
      <c r="C248" s="897"/>
      <c r="D248" s="94"/>
      <c r="E248" s="96"/>
      <c r="F248" s="108"/>
      <c r="G248" s="110"/>
      <c r="H248" s="900"/>
      <c r="I248" s="94"/>
      <c r="J248" s="96"/>
      <c r="K248" s="97"/>
      <c r="L248" s="110"/>
      <c r="M248" s="903"/>
      <c r="N248" s="113"/>
      <c r="O248" s="114"/>
      <c r="P248" s="97"/>
    </row>
    <row r="249" spans="1:16">
      <c r="A249" s="927"/>
      <c r="B249" s="109"/>
      <c r="C249" s="897"/>
      <c r="D249" s="94"/>
      <c r="E249" s="96"/>
      <c r="F249" s="97"/>
      <c r="G249" s="109"/>
      <c r="H249" s="900"/>
      <c r="I249" s="113"/>
      <c r="J249" s="114"/>
      <c r="K249" s="97"/>
      <c r="L249" s="109"/>
      <c r="M249" s="903"/>
      <c r="N249" s="113"/>
      <c r="O249" s="114"/>
      <c r="P249" s="97"/>
    </row>
    <row r="250" spans="1:16" ht="17.25" thickBot="1">
      <c r="A250" s="927"/>
      <c r="B250" s="110"/>
      <c r="C250" s="910"/>
      <c r="D250" s="115"/>
      <c r="E250" s="116"/>
      <c r="F250" s="117"/>
      <c r="G250" s="110"/>
      <c r="H250" s="900"/>
      <c r="I250" s="115"/>
      <c r="J250" s="116"/>
      <c r="K250" s="117"/>
      <c r="L250" s="110"/>
      <c r="M250" s="903"/>
      <c r="N250" s="115"/>
      <c r="O250" s="116"/>
      <c r="P250" s="117"/>
    </row>
    <row r="251" spans="1:16">
      <c r="A251" s="914" t="str">
        <f>TEXT(A203,"AAAA")</f>
        <v>星期三</v>
      </c>
      <c r="B251" s="109"/>
      <c r="C251" s="896" t="s">
        <v>666</v>
      </c>
      <c r="D251" s="118"/>
      <c r="E251" s="119" t="s">
        <v>137</v>
      </c>
      <c r="F251" s="97" t="s">
        <v>3045</v>
      </c>
      <c r="G251" s="109"/>
      <c r="H251" s="899" t="s">
        <v>130</v>
      </c>
      <c r="I251" s="118"/>
      <c r="J251" s="119" t="s">
        <v>137</v>
      </c>
      <c r="K251" s="97" t="s">
        <v>3020</v>
      </c>
      <c r="L251" s="109"/>
      <c r="M251" s="902" t="s">
        <v>130</v>
      </c>
      <c r="N251" s="118"/>
      <c r="O251" s="119" t="s">
        <v>137</v>
      </c>
      <c r="P251" s="97" t="s">
        <v>3178</v>
      </c>
    </row>
    <row r="252" spans="1:16">
      <c r="A252" s="914"/>
      <c r="B252" s="110"/>
      <c r="C252" s="897"/>
      <c r="D252" s="120"/>
      <c r="E252" s="96" t="s">
        <v>196</v>
      </c>
      <c r="F252" s="97" t="s">
        <v>3043</v>
      </c>
      <c r="G252" s="110"/>
      <c r="H252" s="900"/>
      <c r="I252" s="94"/>
      <c r="J252" s="96" t="s">
        <v>196</v>
      </c>
      <c r="K252" s="97" t="s">
        <v>3021</v>
      </c>
      <c r="L252" s="110"/>
      <c r="M252" s="903"/>
      <c r="N252" s="94"/>
      <c r="O252" s="96" t="s">
        <v>196</v>
      </c>
      <c r="P252" s="97" t="s">
        <v>3179</v>
      </c>
    </row>
    <row r="253" spans="1:16">
      <c r="A253" s="914"/>
      <c r="B253" s="109"/>
      <c r="C253" s="897"/>
      <c r="D253" s="120"/>
      <c r="E253" s="96" t="s">
        <v>146</v>
      </c>
      <c r="F253" s="97" t="s">
        <v>3072</v>
      </c>
      <c r="G253" s="109"/>
      <c r="H253" s="900"/>
      <c r="I253" s="94"/>
      <c r="J253" s="96" t="s">
        <v>146</v>
      </c>
      <c r="K253" s="97" t="s">
        <v>3130</v>
      </c>
      <c r="L253" s="109"/>
      <c r="M253" s="903"/>
      <c r="N253" s="94"/>
      <c r="O253" s="96" t="s">
        <v>146</v>
      </c>
      <c r="P253" s="97" t="s">
        <v>3180</v>
      </c>
    </row>
    <row r="254" spans="1:16">
      <c r="A254" s="914"/>
      <c r="B254" s="110"/>
      <c r="C254" s="897"/>
      <c r="D254" s="120"/>
      <c r="E254" s="96" t="s">
        <v>239</v>
      </c>
      <c r="F254" s="97" t="s">
        <v>3053</v>
      </c>
      <c r="G254" s="110"/>
      <c r="H254" s="900"/>
      <c r="I254" s="94"/>
      <c r="J254" s="96" t="s">
        <v>239</v>
      </c>
      <c r="K254" s="97" t="s">
        <v>2870</v>
      </c>
      <c r="L254" s="110"/>
      <c r="M254" s="903"/>
      <c r="N254" s="94"/>
      <c r="O254" s="96" t="s">
        <v>239</v>
      </c>
      <c r="P254" s="97" t="s">
        <v>3181</v>
      </c>
    </row>
    <row r="255" spans="1:16">
      <c r="A255" s="914"/>
      <c r="B255" s="109"/>
      <c r="C255" s="897"/>
      <c r="D255" s="120"/>
      <c r="E255" s="96" t="s">
        <v>197</v>
      </c>
      <c r="F255" s="97" t="s">
        <v>2762</v>
      </c>
      <c r="G255" s="109"/>
      <c r="H255" s="900"/>
      <c r="I255" s="94"/>
      <c r="J255" s="96" t="s">
        <v>197</v>
      </c>
      <c r="K255" s="97" t="s">
        <v>3024</v>
      </c>
      <c r="L255" s="109"/>
      <c r="M255" s="903"/>
      <c r="N255" s="94"/>
      <c r="O255" s="96" t="s">
        <v>197</v>
      </c>
      <c r="P255" s="97" t="s">
        <v>2902</v>
      </c>
    </row>
    <row r="256" spans="1:16">
      <c r="A256" s="914"/>
      <c r="B256" s="110"/>
      <c r="C256" s="897"/>
      <c r="D256" s="120"/>
      <c r="E256" s="96" t="s">
        <v>1568</v>
      </c>
      <c r="F256" s="97" t="s">
        <v>2709</v>
      </c>
      <c r="G256" s="110"/>
      <c r="H256" s="900"/>
      <c r="I256" s="94"/>
      <c r="J256" s="96" t="s">
        <v>1568</v>
      </c>
      <c r="K256" s="97" t="s">
        <v>2709</v>
      </c>
      <c r="L256" s="110"/>
      <c r="M256" s="903"/>
      <c r="N256" s="94"/>
      <c r="O256" s="96" t="s">
        <v>1568</v>
      </c>
      <c r="P256" s="97" t="s">
        <v>2709</v>
      </c>
    </row>
    <row r="257" spans="1:16">
      <c r="A257" s="914"/>
      <c r="B257" s="109"/>
      <c r="C257" s="897"/>
      <c r="D257" s="120"/>
      <c r="E257" s="96" t="s">
        <v>2687</v>
      </c>
      <c r="F257" s="97" t="s">
        <v>2763</v>
      </c>
      <c r="G257" s="109"/>
      <c r="H257" s="900"/>
      <c r="I257" s="94"/>
      <c r="J257" s="96" t="s">
        <v>2687</v>
      </c>
      <c r="K257" s="97" t="s">
        <v>2763</v>
      </c>
      <c r="L257" s="109"/>
      <c r="M257" s="903"/>
      <c r="N257" s="94"/>
      <c r="O257" s="96" t="s">
        <v>2687</v>
      </c>
      <c r="P257" s="97" t="s">
        <v>2763</v>
      </c>
    </row>
    <row r="258" spans="1:16">
      <c r="A258" s="914"/>
      <c r="B258" s="110"/>
      <c r="C258" s="897"/>
      <c r="D258" s="94"/>
      <c r="E258" s="96"/>
      <c r="F258" s="97"/>
      <c r="G258" s="110"/>
      <c r="H258" s="900"/>
      <c r="I258" s="94"/>
      <c r="J258" s="96"/>
      <c r="K258" s="97"/>
      <c r="L258" s="110"/>
      <c r="M258" s="903"/>
      <c r="N258" s="94"/>
      <c r="O258" s="96"/>
      <c r="P258" s="97"/>
    </row>
    <row r="259" spans="1:16">
      <c r="A259" s="914"/>
      <c r="B259" s="107"/>
      <c r="C259" s="897"/>
      <c r="D259" s="113"/>
      <c r="E259" s="114"/>
      <c r="F259" s="104"/>
      <c r="G259" s="107"/>
      <c r="H259" s="900"/>
      <c r="I259" s="113"/>
      <c r="J259" s="114"/>
      <c r="K259" s="97"/>
      <c r="L259" s="107"/>
      <c r="M259" s="903"/>
      <c r="N259" s="113"/>
      <c r="O259" s="114"/>
      <c r="P259" s="97"/>
    </row>
    <row r="260" spans="1:16" ht="17.25" thickBot="1">
      <c r="A260" s="914"/>
      <c r="B260" s="107"/>
      <c r="C260" s="910"/>
      <c r="D260" s="122" t="s">
        <v>132</v>
      </c>
      <c r="E260" s="123" t="s">
        <v>133</v>
      </c>
      <c r="F260" s="124"/>
      <c r="G260" s="107"/>
      <c r="H260" s="911"/>
      <c r="I260" s="122" t="s">
        <v>132</v>
      </c>
      <c r="J260" s="123" t="s">
        <v>133</v>
      </c>
      <c r="K260" s="97"/>
      <c r="L260" s="107"/>
      <c r="M260" s="909"/>
      <c r="N260" s="122" t="s">
        <v>132</v>
      </c>
      <c r="O260" s="123" t="s">
        <v>133</v>
      </c>
      <c r="P260" s="97"/>
    </row>
    <row r="261" spans="1:16">
      <c r="A261" s="105"/>
      <c r="B261" s="109"/>
      <c r="C261" s="896" t="s">
        <v>667</v>
      </c>
      <c r="D261" s="118"/>
      <c r="E261" s="119" t="s">
        <v>137</v>
      </c>
      <c r="F261" s="125" t="s">
        <v>2764</v>
      </c>
      <c r="G261" s="109"/>
      <c r="H261" s="899" t="s">
        <v>134</v>
      </c>
      <c r="I261" s="118"/>
      <c r="J261" s="119" t="s">
        <v>137</v>
      </c>
      <c r="K261" s="125" t="s">
        <v>2764</v>
      </c>
      <c r="L261" s="109"/>
      <c r="M261" s="902" t="s">
        <v>134</v>
      </c>
      <c r="N261" s="118"/>
      <c r="O261" s="119" t="s">
        <v>137</v>
      </c>
      <c r="P261" s="125" t="s">
        <v>2764</v>
      </c>
    </row>
    <row r="262" spans="1:16">
      <c r="A262" s="105"/>
      <c r="B262" s="110"/>
      <c r="C262" s="897"/>
      <c r="D262" s="94"/>
      <c r="E262" s="96" t="s">
        <v>196</v>
      </c>
      <c r="F262" s="97" t="s">
        <v>2765</v>
      </c>
      <c r="G262" s="110"/>
      <c r="H262" s="900"/>
      <c r="I262" s="94"/>
      <c r="J262" s="96" t="s">
        <v>196</v>
      </c>
      <c r="K262" s="97" t="s">
        <v>2765</v>
      </c>
      <c r="L262" s="110"/>
      <c r="M262" s="903"/>
      <c r="N262" s="94"/>
      <c r="O262" s="96" t="s">
        <v>196</v>
      </c>
      <c r="P262" s="97" t="s">
        <v>3186</v>
      </c>
    </row>
    <row r="263" spans="1:16">
      <c r="A263" s="105"/>
      <c r="B263" s="126"/>
      <c r="C263" s="897"/>
      <c r="D263" s="94"/>
      <c r="E263" s="96" t="s">
        <v>146</v>
      </c>
      <c r="F263" s="97" t="s">
        <v>2766</v>
      </c>
      <c r="G263" s="126"/>
      <c r="H263" s="900"/>
      <c r="I263" s="94"/>
      <c r="J263" s="96" t="s">
        <v>146</v>
      </c>
      <c r="K263" s="97" t="s">
        <v>3157</v>
      </c>
      <c r="L263" s="126"/>
      <c r="M263" s="903"/>
      <c r="N263" s="94"/>
      <c r="O263" s="96" t="s">
        <v>146</v>
      </c>
      <c r="P263" s="97" t="s">
        <v>3157</v>
      </c>
    </row>
    <row r="264" spans="1:16" ht="33">
      <c r="A264" s="105"/>
      <c r="B264" s="107"/>
      <c r="C264" s="897"/>
      <c r="D264" s="94"/>
      <c r="E264" s="96" t="s">
        <v>239</v>
      </c>
      <c r="F264" s="97" t="s">
        <v>2767</v>
      </c>
      <c r="G264" s="107"/>
      <c r="H264" s="900"/>
      <c r="I264" s="94"/>
      <c r="J264" s="96" t="s">
        <v>239</v>
      </c>
      <c r="K264" s="97" t="s">
        <v>3132</v>
      </c>
      <c r="L264" s="107"/>
      <c r="M264" s="903"/>
      <c r="N264" s="94"/>
      <c r="O264" s="96" t="s">
        <v>239</v>
      </c>
      <c r="P264" s="97" t="s">
        <v>3132</v>
      </c>
    </row>
    <row r="265" spans="1:16">
      <c r="A265" s="105"/>
      <c r="B265" s="109"/>
      <c r="C265" s="897"/>
      <c r="D265" s="94"/>
      <c r="E265" s="96" t="s">
        <v>197</v>
      </c>
      <c r="F265" s="97" t="s">
        <v>2768</v>
      </c>
      <c r="G265" s="109"/>
      <c r="H265" s="900"/>
      <c r="I265" s="94"/>
      <c r="J265" s="96" t="s">
        <v>197</v>
      </c>
      <c r="K265" s="97" t="s">
        <v>2768</v>
      </c>
      <c r="L265" s="109"/>
      <c r="M265" s="903"/>
      <c r="N265" s="94"/>
      <c r="O265" s="96" t="s">
        <v>197</v>
      </c>
      <c r="P265" s="97" t="s">
        <v>2768</v>
      </c>
    </row>
    <row r="266" spans="1:16">
      <c r="A266" s="105"/>
      <c r="B266" s="110"/>
      <c r="C266" s="897"/>
      <c r="D266" s="94"/>
      <c r="E266" s="96"/>
      <c r="F266" s="127"/>
      <c r="G266" s="110"/>
      <c r="H266" s="900"/>
      <c r="I266" s="94"/>
      <c r="J266" s="96"/>
      <c r="K266" s="127"/>
      <c r="L266" s="110"/>
      <c r="M266" s="903"/>
      <c r="N266" s="94"/>
      <c r="O266" s="96"/>
      <c r="P266" s="127"/>
    </row>
    <row r="267" spans="1:16">
      <c r="A267" s="105"/>
      <c r="B267" s="109"/>
      <c r="C267" s="897"/>
      <c r="D267" s="94"/>
      <c r="E267" s="96"/>
      <c r="F267" s="128"/>
      <c r="G267" s="109"/>
      <c r="H267" s="900"/>
      <c r="I267" s="94"/>
      <c r="J267" s="96"/>
      <c r="K267" s="128"/>
      <c r="L267" s="109"/>
      <c r="M267" s="903"/>
      <c r="N267" s="94"/>
      <c r="O267" s="96"/>
      <c r="P267" s="128"/>
    </row>
    <row r="268" spans="1:16">
      <c r="A268" s="105"/>
      <c r="B268" s="110"/>
      <c r="C268" s="897"/>
      <c r="D268" s="217"/>
      <c r="E268" s="114"/>
      <c r="F268" s="216"/>
      <c r="G268" s="110"/>
      <c r="H268" s="900"/>
      <c r="I268" s="113"/>
      <c r="J268" s="114"/>
      <c r="K268" s="216"/>
      <c r="L268" s="110"/>
      <c r="M268" s="903"/>
      <c r="N268" s="113"/>
      <c r="O268" s="114"/>
      <c r="P268" s="216"/>
    </row>
    <row r="269" spans="1:16">
      <c r="A269" s="105"/>
      <c r="B269" s="109"/>
      <c r="C269" s="897"/>
      <c r="D269" s="217"/>
      <c r="E269" s="114"/>
      <c r="F269" s="216"/>
      <c r="G269" s="109"/>
      <c r="H269" s="900"/>
      <c r="I269" s="113"/>
      <c r="J269" s="114"/>
      <c r="K269" s="216"/>
      <c r="L269" s="109"/>
      <c r="M269" s="903"/>
      <c r="N269" s="113"/>
      <c r="O269" s="114"/>
      <c r="P269" s="216"/>
    </row>
    <row r="270" spans="1:16" ht="17.25" thickBot="1">
      <c r="A270" s="105"/>
      <c r="B270" s="110"/>
      <c r="C270" s="910"/>
      <c r="D270" s="129"/>
      <c r="E270" s="130"/>
      <c r="F270" s="104"/>
      <c r="G270" s="110"/>
      <c r="H270" s="911"/>
      <c r="I270" s="113"/>
      <c r="J270" s="130"/>
      <c r="K270" s="104"/>
      <c r="L270" s="110"/>
      <c r="M270" s="909"/>
      <c r="N270" s="113"/>
      <c r="O270" s="130"/>
      <c r="P270" s="104"/>
    </row>
    <row r="271" spans="1:16">
      <c r="A271" s="132"/>
      <c r="B271" s="109"/>
      <c r="C271" s="896" t="s">
        <v>668</v>
      </c>
      <c r="D271" s="118" t="s">
        <v>136</v>
      </c>
      <c r="E271" s="133" t="s">
        <v>137</v>
      </c>
      <c r="F271" s="125" t="s">
        <v>3074</v>
      </c>
      <c r="G271" s="109"/>
      <c r="H271" s="899" t="s">
        <v>135</v>
      </c>
      <c r="I271" s="118" t="s">
        <v>136</v>
      </c>
      <c r="J271" s="133" t="s">
        <v>137</v>
      </c>
      <c r="K271" s="125" t="s">
        <v>3154</v>
      </c>
      <c r="L271" s="109"/>
      <c r="M271" s="902" t="s">
        <v>135</v>
      </c>
      <c r="N271" s="118" t="s">
        <v>136</v>
      </c>
      <c r="O271" s="133" t="s">
        <v>137</v>
      </c>
      <c r="P271" s="125" t="s">
        <v>3182</v>
      </c>
    </row>
    <row r="272" spans="1:16">
      <c r="A272" s="132"/>
      <c r="B272" s="110"/>
      <c r="C272" s="897"/>
      <c r="D272" s="94" t="s">
        <v>141</v>
      </c>
      <c r="E272" s="96" t="s">
        <v>196</v>
      </c>
      <c r="F272" s="134" t="s">
        <v>2994</v>
      </c>
      <c r="G272" s="110"/>
      <c r="H272" s="900"/>
      <c r="I272" s="94" t="s">
        <v>141</v>
      </c>
      <c r="J272" s="96" t="s">
        <v>196</v>
      </c>
      <c r="K272" s="134" t="s">
        <v>2995</v>
      </c>
      <c r="L272" s="110"/>
      <c r="M272" s="903"/>
      <c r="N272" s="94" t="s">
        <v>141</v>
      </c>
      <c r="O272" s="96" t="s">
        <v>196</v>
      </c>
      <c r="P272" s="134" t="s">
        <v>2995</v>
      </c>
    </row>
    <row r="273" spans="1:16">
      <c r="A273" s="132"/>
      <c r="B273" s="135"/>
      <c r="C273" s="897"/>
      <c r="D273" s="94" t="s">
        <v>145</v>
      </c>
      <c r="E273" s="96" t="s">
        <v>146</v>
      </c>
      <c r="F273" s="97" t="s">
        <v>2772</v>
      </c>
      <c r="G273" s="135"/>
      <c r="H273" s="900"/>
      <c r="I273" s="94" t="s">
        <v>145</v>
      </c>
      <c r="J273" s="96" t="s">
        <v>146</v>
      </c>
      <c r="K273" s="97" t="s">
        <v>2772</v>
      </c>
      <c r="L273" s="135"/>
      <c r="M273" s="903"/>
      <c r="N273" s="94" t="s">
        <v>145</v>
      </c>
      <c r="O273" s="96" t="s">
        <v>146</v>
      </c>
      <c r="P273" s="97" t="s">
        <v>2772</v>
      </c>
    </row>
    <row r="274" spans="1:16">
      <c r="A274" s="132"/>
      <c r="B274" s="110"/>
      <c r="C274" s="897"/>
      <c r="D274" s="94" t="s">
        <v>147</v>
      </c>
      <c r="E274" s="96" t="s">
        <v>239</v>
      </c>
      <c r="F274" s="104" t="s">
        <v>2773</v>
      </c>
      <c r="G274" s="110"/>
      <c r="H274" s="900"/>
      <c r="I274" s="94" t="s">
        <v>147</v>
      </c>
      <c r="J274" s="96" t="s">
        <v>239</v>
      </c>
      <c r="K274" s="104" t="s">
        <v>2773</v>
      </c>
      <c r="L274" s="110"/>
      <c r="M274" s="903"/>
      <c r="N274" s="94" t="s">
        <v>147</v>
      </c>
      <c r="O274" s="96" t="s">
        <v>239</v>
      </c>
      <c r="P274" s="104" t="s">
        <v>2773</v>
      </c>
    </row>
    <row r="275" spans="1:16">
      <c r="A275" s="132"/>
      <c r="B275" s="135"/>
      <c r="C275" s="897"/>
      <c r="D275" s="94"/>
      <c r="E275" s="114" t="s">
        <v>197</v>
      </c>
      <c r="F275" s="136" t="s">
        <v>2774</v>
      </c>
      <c r="G275" s="135"/>
      <c r="H275" s="900"/>
      <c r="I275" s="94" t="s">
        <v>1569</v>
      </c>
      <c r="J275" s="114" t="s">
        <v>197</v>
      </c>
      <c r="K275" s="136" t="s">
        <v>2774</v>
      </c>
      <c r="L275" s="135"/>
      <c r="M275" s="903"/>
      <c r="N275" s="94" t="s">
        <v>1569</v>
      </c>
      <c r="O275" s="114" t="s">
        <v>197</v>
      </c>
      <c r="P275" s="136" t="s">
        <v>2774</v>
      </c>
    </row>
    <row r="276" spans="1:16">
      <c r="A276" s="132"/>
      <c r="B276" s="110"/>
      <c r="C276" s="897"/>
      <c r="D276" s="94"/>
      <c r="E276" s="96"/>
      <c r="F276" s="97"/>
      <c r="G276" s="110"/>
      <c r="H276" s="900"/>
      <c r="I276" s="867"/>
      <c r="J276" s="868"/>
      <c r="K276" s="112"/>
      <c r="L276" s="110"/>
      <c r="M276" s="903"/>
      <c r="N276" s="94"/>
      <c r="O276" s="96"/>
      <c r="P276" s="97"/>
    </row>
    <row r="277" spans="1:16">
      <c r="A277" s="132"/>
      <c r="B277" s="135"/>
      <c r="C277" s="897"/>
      <c r="D277" s="94"/>
      <c r="E277" s="114"/>
      <c r="F277" s="136"/>
      <c r="G277" s="135"/>
      <c r="H277" s="900"/>
      <c r="I277" s="94"/>
      <c r="J277" s="114"/>
      <c r="K277" s="136"/>
      <c r="L277" s="135"/>
      <c r="M277" s="903"/>
      <c r="N277" s="94"/>
      <c r="O277" s="114"/>
      <c r="P277" s="136"/>
    </row>
    <row r="278" spans="1:16">
      <c r="A278" s="132"/>
      <c r="B278" s="110"/>
      <c r="C278" s="897"/>
      <c r="D278" s="94"/>
      <c r="E278" s="96"/>
      <c r="F278" s="97"/>
      <c r="G278" s="110"/>
      <c r="H278" s="900"/>
      <c r="I278" s="94"/>
      <c r="J278" s="96"/>
      <c r="K278" s="97"/>
      <c r="L278" s="110"/>
      <c r="M278" s="903"/>
      <c r="N278" s="94"/>
      <c r="O278" s="96"/>
      <c r="P278" s="97"/>
    </row>
    <row r="279" spans="1:16">
      <c r="A279" s="132"/>
      <c r="B279" s="135"/>
      <c r="C279" s="897"/>
      <c r="D279" s="94"/>
      <c r="E279" s="96"/>
      <c r="F279" s="97"/>
      <c r="G279" s="135"/>
      <c r="H279" s="900"/>
      <c r="I279" s="94"/>
      <c r="J279" s="96"/>
      <c r="K279" s="97"/>
      <c r="L279" s="135"/>
      <c r="M279" s="903"/>
      <c r="N279" s="94"/>
      <c r="O279" s="96"/>
      <c r="P279" s="97"/>
    </row>
    <row r="280" spans="1:16" ht="17.25" thickBot="1">
      <c r="A280" s="132"/>
      <c r="B280" s="110"/>
      <c r="C280" s="910"/>
      <c r="D280" s="115"/>
      <c r="E280" s="116"/>
      <c r="F280" s="117"/>
      <c r="G280" s="110"/>
      <c r="H280" s="911"/>
      <c r="I280" s="115"/>
      <c r="J280" s="130"/>
      <c r="K280" s="104"/>
      <c r="L280" s="110"/>
      <c r="M280" s="909"/>
      <c r="N280" s="115"/>
      <c r="O280" s="130"/>
      <c r="P280" s="104"/>
    </row>
    <row r="281" spans="1:16">
      <c r="A281" s="132"/>
      <c r="B281" s="135"/>
      <c r="C281" s="896" t="s">
        <v>669</v>
      </c>
      <c r="D281" s="137" t="s">
        <v>150</v>
      </c>
      <c r="E281" s="138"/>
      <c r="F281" s="139" t="s">
        <v>151</v>
      </c>
      <c r="G281" s="135"/>
      <c r="H281" s="899" t="s">
        <v>149</v>
      </c>
      <c r="I281" s="137" t="s">
        <v>150</v>
      </c>
      <c r="J281" s="138"/>
      <c r="K281" s="139" t="s">
        <v>151</v>
      </c>
      <c r="L281" s="135"/>
      <c r="M281" s="902" t="s">
        <v>149</v>
      </c>
      <c r="N281" s="137" t="s">
        <v>150</v>
      </c>
      <c r="O281" s="138"/>
      <c r="P281" s="139" t="s">
        <v>151</v>
      </c>
    </row>
    <row r="282" spans="1:16">
      <c r="A282" s="132"/>
      <c r="B282" s="110"/>
      <c r="C282" s="897"/>
      <c r="D282" s="120"/>
      <c r="E282" s="121"/>
      <c r="F282" s="140"/>
      <c r="G282" s="110"/>
      <c r="H282" s="900"/>
      <c r="I282" s="94"/>
      <c r="J282" s="96"/>
      <c r="K282" s="97"/>
      <c r="L282" s="110"/>
      <c r="M282" s="903"/>
      <c r="N282" s="94"/>
      <c r="O282" s="96"/>
      <c r="P282" s="97"/>
    </row>
    <row r="283" spans="1:16">
      <c r="A283" s="132"/>
      <c r="B283" s="135"/>
      <c r="C283" s="897"/>
      <c r="D283" s="94"/>
      <c r="E283" s="96"/>
      <c r="F283" s="97"/>
      <c r="G283" s="135"/>
      <c r="H283" s="900"/>
      <c r="I283" s="94"/>
      <c r="J283" s="96"/>
      <c r="K283" s="97"/>
      <c r="L283" s="135"/>
      <c r="M283" s="903"/>
      <c r="N283" s="94"/>
      <c r="O283" s="96"/>
      <c r="P283" s="97"/>
    </row>
    <row r="284" spans="1:16">
      <c r="A284" s="132"/>
      <c r="B284" s="110"/>
      <c r="C284" s="897"/>
      <c r="D284" s="113"/>
      <c r="E284" s="114"/>
      <c r="F284" s="104"/>
      <c r="G284" s="110"/>
      <c r="H284" s="900"/>
      <c r="I284" s="113"/>
      <c r="J284" s="114"/>
      <c r="K284" s="104"/>
      <c r="L284" s="110"/>
      <c r="M284" s="903"/>
      <c r="N284" s="113"/>
      <c r="O284" s="114"/>
      <c r="P284" s="104"/>
    </row>
    <row r="285" spans="1:16">
      <c r="A285" s="905"/>
      <c r="B285" s="135"/>
      <c r="C285" s="897"/>
      <c r="D285" s="94"/>
      <c r="E285" s="96"/>
      <c r="F285" s="97"/>
      <c r="G285" s="135"/>
      <c r="H285" s="900"/>
      <c r="I285" s="94"/>
      <c r="J285" s="96"/>
      <c r="K285" s="97"/>
      <c r="L285" s="135"/>
      <c r="M285" s="903"/>
      <c r="N285" s="94"/>
      <c r="O285" s="96"/>
      <c r="P285" s="97"/>
    </row>
    <row r="286" spans="1:16">
      <c r="A286" s="905"/>
      <c r="B286" s="110"/>
      <c r="C286" s="897"/>
      <c r="D286" s="94"/>
      <c r="E286" s="96"/>
      <c r="F286" s="97"/>
      <c r="G286" s="110"/>
      <c r="H286" s="900"/>
      <c r="I286" s="94"/>
      <c r="J286" s="96"/>
      <c r="K286" s="97"/>
      <c r="L286" s="110"/>
      <c r="M286" s="903"/>
      <c r="N286" s="94"/>
      <c r="O286" s="96"/>
      <c r="P286" s="97"/>
    </row>
    <row r="287" spans="1:16">
      <c r="A287" s="905"/>
      <c r="B287" s="135"/>
      <c r="C287" s="897"/>
      <c r="D287" s="113"/>
      <c r="E287" s="114"/>
      <c r="F287" s="104"/>
      <c r="G287" s="135"/>
      <c r="H287" s="900"/>
      <c r="I287" s="113"/>
      <c r="J287" s="114"/>
      <c r="K287" s="104"/>
      <c r="L287" s="135"/>
      <c r="M287" s="903"/>
      <c r="N287" s="113"/>
      <c r="O287" s="114"/>
      <c r="P287" s="104"/>
    </row>
    <row r="288" spans="1:16" ht="17.25" thickBot="1">
      <c r="A288" s="906"/>
      <c r="B288" s="141"/>
      <c r="C288" s="898"/>
      <c r="D288" s="142"/>
      <c r="E288" s="143"/>
      <c r="F288" s="144"/>
      <c r="G288" s="141"/>
      <c r="H288" s="901"/>
      <c r="I288" s="142"/>
      <c r="J288" s="143"/>
      <c r="K288" s="144"/>
      <c r="L288" s="141"/>
      <c r="M288" s="904"/>
      <c r="N288" s="142"/>
      <c r="O288" s="143"/>
      <c r="P288" s="144"/>
    </row>
    <row r="289" spans="1:16" s="146" customFormat="1" ht="27" customHeight="1" thickTop="1" thickBot="1">
      <c r="A289" s="145"/>
      <c r="B289" s="907" t="s">
        <v>152</v>
      </c>
      <c r="C289" s="907"/>
      <c r="D289" s="907"/>
      <c r="E289" s="907"/>
      <c r="F289" s="907"/>
      <c r="G289" s="908" t="s">
        <v>153</v>
      </c>
      <c r="H289" s="908"/>
      <c r="I289" s="908"/>
      <c r="J289" s="908"/>
      <c r="K289" s="908"/>
      <c r="L289" s="908"/>
      <c r="M289" s="908"/>
      <c r="N289" s="889" t="s">
        <v>154</v>
      </c>
      <c r="O289" s="889"/>
      <c r="P289" s="889"/>
    </row>
    <row r="290" spans="1:16" s="159" customFormat="1" ht="21.75" customHeight="1" thickTop="1" thickBot="1">
      <c r="A290" s="147" t="s">
        <v>0</v>
      </c>
      <c r="B290" s="148"/>
      <c r="C290" s="149" t="s">
        <v>155</v>
      </c>
      <c r="D290" s="150" t="s">
        <v>156</v>
      </c>
      <c r="E290" s="151" t="s">
        <v>157</v>
      </c>
      <c r="F290" s="152" t="s">
        <v>158</v>
      </c>
      <c r="G290" s="153" t="s">
        <v>159</v>
      </c>
      <c r="H290" s="154" t="s">
        <v>150</v>
      </c>
      <c r="I290" s="155" t="s">
        <v>156</v>
      </c>
      <c r="J290" s="155" t="s">
        <v>157</v>
      </c>
      <c r="K290" s="155" t="s">
        <v>158</v>
      </c>
      <c r="L290" s="154" t="s">
        <v>160</v>
      </c>
      <c r="M290" s="156" t="s">
        <v>161</v>
      </c>
      <c r="N290" s="157" t="s">
        <v>155</v>
      </c>
      <c r="O290" s="151" t="s">
        <v>157</v>
      </c>
      <c r="P290" s="158" t="s">
        <v>158</v>
      </c>
    </row>
    <row r="291" spans="1:16" s="172" customFormat="1" ht="33.75" thickTop="1">
      <c r="A291" s="890">
        <f>A203</f>
        <v>46176</v>
      </c>
      <c r="B291" s="893" t="s">
        <v>670</v>
      </c>
      <c r="C291" s="160"/>
      <c r="D291" s="161"/>
      <c r="E291" s="162"/>
      <c r="F291" s="863"/>
      <c r="G291" s="598" t="s">
        <v>1551</v>
      </c>
      <c r="H291" s="165" t="s">
        <v>1561</v>
      </c>
      <c r="I291" s="166" t="s">
        <v>1888</v>
      </c>
      <c r="J291" s="166" t="s">
        <v>1889</v>
      </c>
      <c r="K291" s="167" t="s">
        <v>3114</v>
      </c>
      <c r="L291" s="168"/>
      <c r="M291" s="169"/>
      <c r="N291" s="170"/>
      <c r="O291" s="166"/>
      <c r="P291" s="171"/>
    </row>
    <row r="292" spans="1:16" s="172" customFormat="1">
      <c r="A292" s="891"/>
      <c r="B292" s="894"/>
      <c r="C292" s="173"/>
      <c r="D292" s="174"/>
      <c r="E292" s="175"/>
      <c r="F292" s="859"/>
      <c r="G292" s="173" t="s">
        <v>1478</v>
      </c>
      <c r="H292" s="177" t="s">
        <v>2996</v>
      </c>
      <c r="I292" s="512" t="s">
        <v>1888</v>
      </c>
      <c r="J292" s="512" t="s">
        <v>1890</v>
      </c>
      <c r="K292" s="586" t="s">
        <v>2997</v>
      </c>
      <c r="L292" s="179"/>
      <c r="M292" s="180"/>
      <c r="N292" s="181"/>
      <c r="O292" s="175"/>
      <c r="P292" s="182"/>
    </row>
    <row r="293" spans="1:16" s="172" customFormat="1">
      <c r="A293" s="891"/>
      <c r="B293" s="894"/>
      <c r="C293" s="173"/>
      <c r="D293" s="174"/>
      <c r="E293" s="175"/>
      <c r="F293" s="859"/>
      <c r="G293" s="866" t="s">
        <v>1551</v>
      </c>
      <c r="H293" s="852" t="s">
        <v>1561</v>
      </c>
      <c r="I293" s="191" t="s">
        <v>1894</v>
      </c>
      <c r="J293" s="191" t="s">
        <v>1891</v>
      </c>
      <c r="K293" s="853" t="s">
        <v>3115</v>
      </c>
      <c r="L293" s="184"/>
      <c r="M293" s="180"/>
      <c r="N293" s="181"/>
      <c r="O293" s="175"/>
      <c r="P293" s="182"/>
    </row>
    <row r="294" spans="1:16" s="172" customFormat="1">
      <c r="A294" s="891"/>
      <c r="B294" s="894"/>
      <c r="C294" s="173"/>
      <c r="D294" s="218"/>
      <c r="E294" s="175"/>
      <c r="F294" s="859"/>
      <c r="G294" s="173"/>
      <c r="H294" s="183"/>
      <c r="I294" s="175"/>
      <c r="J294" s="175"/>
      <c r="K294" s="187"/>
      <c r="L294" s="184"/>
      <c r="M294" s="180"/>
      <c r="N294" s="181"/>
      <c r="O294" s="175"/>
      <c r="P294" s="182"/>
    </row>
    <row r="295" spans="1:16" s="172" customFormat="1">
      <c r="A295" s="891"/>
      <c r="B295" s="894"/>
      <c r="C295" s="173"/>
      <c r="D295" s="185"/>
      <c r="E295" s="175"/>
      <c r="F295" s="864"/>
      <c r="G295" s="173"/>
      <c r="H295" s="186"/>
      <c r="I295" s="175"/>
      <c r="J295" s="175"/>
      <c r="K295" s="187"/>
      <c r="L295" s="184"/>
      <c r="M295" s="180"/>
      <c r="N295" s="181"/>
      <c r="O295" s="175"/>
      <c r="P295" s="182"/>
    </row>
    <row r="296" spans="1:16" s="172" customFormat="1">
      <c r="A296" s="891"/>
      <c r="B296" s="894"/>
      <c r="C296" s="173"/>
      <c r="D296" s="174"/>
      <c r="E296" s="175"/>
      <c r="F296" s="865"/>
      <c r="G296" s="198"/>
      <c r="H296" s="183"/>
      <c r="I296" s="191"/>
      <c r="J296" s="175"/>
      <c r="K296" s="178"/>
      <c r="L296" s="189"/>
      <c r="M296" s="190"/>
      <c r="N296" s="181"/>
      <c r="O296" s="175"/>
      <c r="P296" s="182"/>
    </row>
    <row r="297" spans="1:16" s="172" customFormat="1">
      <c r="A297" s="891"/>
      <c r="B297" s="894"/>
      <c r="C297" s="173"/>
      <c r="D297" s="174"/>
      <c r="E297" s="175"/>
      <c r="F297" s="864"/>
      <c r="G297" s="173"/>
      <c r="H297" s="183"/>
      <c r="I297" s="191"/>
      <c r="J297" s="175"/>
      <c r="K297" s="178"/>
      <c r="L297" s="184"/>
      <c r="M297" s="180"/>
      <c r="N297" s="181"/>
      <c r="O297" s="175"/>
      <c r="P297" s="182"/>
    </row>
    <row r="298" spans="1:16" s="172" customFormat="1">
      <c r="A298" s="891"/>
      <c r="B298" s="894"/>
      <c r="C298" s="173"/>
      <c r="D298" s="174"/>
      <c r="E298" s="175"/>
      <c r="F298" s="864"/>
      <c r="G298" s="173"/>
      <c r="H298" s="183"/>
      <c r="I298" s="175"/>
      <c r="J298" s="175"/>
      <c r="K298" s="178"/>
      <c r="L298" s="184"/>
      <c r="M298" s="180"/>
      <c r="N298" s="181"/>
      <c r="O298" s="175"/>
      <c r="P298" s="182"/>
    </row>
    <row r="299" spans="1:16" s="172" customFormat="1">
      <c r="A299" s="891"/>
      <c r="B299" s="894"/>
      <c r="C299" s="173"/>
      <c r="D299" s="174"/>
      <c r="E299" s="175"/>
      <c r="F299" s="865"/>
      <c r="G299" s="173"/>
      <c r="H299" s="183"/>
      <c r="I299" s="191"/>
      <c r="J299" s="175"/>
      <c r="K299" s="178"/>
      <c r="L299" s="184"/>
      <c r="M299" s="180"/>
      <c r="N299" s="181"/>
      <c r="O299" s="175"/>
      <c r="P299" s="182"/>
    </row>
    <row r="300" spans="1:16" s="172" customFormat="1">
      <c r="A300" s="891"/>
      <c r="B300" s="894"/>
      <c r="C300" s="173"/>
      <c r="D300" s="174"/>
      <c r="E300" s="175"/>
      <c r="F300" s="182"/>
      <c r="G300" s="173"/>
      <c r="H300" s="183"/>
      <c r="I300" s="191"/>
      <c r="J300" s="175"/>
      <c r="K300" s="178"/>
      <c r="L300" s="184"/>
      <c r="M300" s="180"/>
      <c r="N300" s="181"/>
      <c r="O300" s="175"/>
      <c r="P300" s="182"/>
    </row>
    <row r="301" spans="1:16" s="172" customFormat="1">
      <c r="A301" s="891"/>
      <c r="B301" s="894"/>
      <c r="C301" s="192"/>
      <c r="D301" s="193"/>
      <c r="E301" s="194"/>
      <c r="F301" s="195"/>
      <c r="G301" s="173"/>
      <c r="H301" s="177"/>
      <c r="I301" s="175"/>
      <c r="J301" s="175"/>
      <c r="K301" s="178"/>
      <c r="L301" s="184"/>
      <c r="M301" s="180"/>
      <c r="N301" s="196"/>
      <c r="O301" s="194"/>
      <c r="P301" s="195"/>
    </row>
    <row r="302" spans="1:16" s="172" customFormat="1">
      <c r="A302" s="891"/>
      <c r="B302" s="894"/>
      <c r="C302" s="192"/>
      <c r="D302" s="193"/>
      <c r="E302" s="194"/>
      <c r="F302" s="195"/>
      <c r="G302" s="198"/>
      <c r="H302" s="183"/>
      <c r="I302" s="191"/>
      <c r="J302" s="175"/>
      <c r="K302" s="178"/>
      <c r="L302" s="184"/>
      <c r="M302" s="180"/>
      <c r="N302" s="196"/>
      <c r="O302" s="194"/>
      <c r="P302" s="195"/>
    </row>
    <row r="303" spans="1:16" s="172" customFormat="1">
      <c r="A303" s="891"/>
      <c r="B303" s="894"/>
      <c r="C303" s="192"/>
      <c r="D303" s="193"/>
      <c r="E303" s="194"/>
      <c r="F303" s="195"/>
      <c r="G303" s="173"/>
      <c r="H303" s="199"/>
      <c r="I303" s="191"/>
      <c r="J303" s="200"/>
      <c r="K303" s="197"/>
      <c r="L303" s="184"/>
      <c r="M303" s="180"/>
      <c r="N303" s="196"/>
      <c r="O303" s="194"/>
      <c r="P303" s="195"/>
    </row>
    <row r="304" spans="1:16" s="172" customFormat="1">
      <c r="A304" s="891"/>
      <c r="B304" s="894"/>
      <c r="C304" s="192"/>
      <c r="D304" s="193"/>
      <c r="E304" s="194"/>
      <c r="F304" s="195"/>
      <c r="G304" s="173"/>
      <c r="H304" s="201"/>
      <c r="I304" s="175"/>
      <c r="J304" s="175"/>
      <c r="K304" s="178"/>
      <c r="L304" s="184"/>
      <c r="M304" s="180"/>
      <c r="N304" s="196"/>
      <c r="O304" s="194"/>
      <c r="P304" s="195"/>
    </row>
    <row r="305" spans="1:16" s="172" customFormat="1">
      <c r="A305" s="891"/>
      <c r="B305" s="894"/>
      <c r="C305" s="192"/>
      <c r="D305" s="193"/>
      <c r="E305" s="194"/>
      <c r="F305" s="195"/>
      <c r="G305" s="198"/>
      <c r="H305" s="183"/>
      <c r="I305" s="200"/>
      <c r="J305" s="200"/>
      <c r="K305" s="197"/>
      <c r="L305" s="184"/>
      <c r="M305" s="180"/>
      <c r="N305" s="196"/>
      <c r="O305" s="194"/>
      <c r="P305" s="195"/>
    </row>
    <row r="306" spans="1:16" s="172" customFormat="1">
      <c r="A306" s="891"/>
      <c r="B306" s="894"/>
      <c r="C306" s="192"/>
      <c r="D306" s="193"/>
      <c r="E306" s="194"/>
      <c r="F306" s="195"/>
      <c r="G306" s="173"/>
      <c r="H306" s="183"/>
      <c r="I306" s="200"/>
      <c r="J306" s="200"/>
      <c r="K306" s="197"/>
      <c r="L306" s="179"/>
      <c r="M306" s="180"/>
      <c r="N306" s="196"/>
      <c r="O306" s="194"/>
      <c r="P306" s="195"/>
    </row>
    <row r="307" spans="1:16" s="172" customFormat="1">
      <c r="A307" s="891"/>
      <c r="B307" s="894"/>
      <c r="C307" s="192"/>
      <c r="D307" s="193"/>
      <c r="E307" s="194"/>
      <c r="F307" s="195"/>
      <c r="G307" s="192"/>
      <c r="H307" s="201"/>
      <c r="I307" s="202"/>
      <c r="J307" s="202"/>
      <c r="K307" s="203"/>
      <c r="L307" s="204"/>
      <c r="M307" s="190"/>
      <c r="N307" s="196"/>
      <c r="O307" s="194"/>
      <c r="P307" s="195"/>
    </row>
    <row r="308" spans="1:16" s="172" customFormat="1">
      <c r="A308" s="891"/>
      <c r="B308" s="894"/>
      <c r="C308" s="192"/>
      <c r="D308" s="193"/>
      <c r="E308" s="194"/>
      <c r="F308" s="195"/>
      <c r="G308" s="192"/>
      <c r="H308" s="201"/>
      <c r="I308" s="202"/>
      <c r="J308" s="202"/>
      <c r="K308" s="203"/>
      <c r="L308" s="204"/>
      <c r="M308" s="190"/>
      <c r="N308" s="196"/>
      <c r="O308" s="194"/>
      <c r="P308" s="195"/>
    </row>
    <row r="309" spans="1:16" s="172" customFormat="1">
      <c r="A309" s="891"/>
      <c r="B309" s="894"/>
      <c r="C309" s="192"/>
      <c r="D309" s="193"/>
      <c r="E309" s="194"/>
      <c r="F309" s="195"/>
      <c r="G309" s="192"/>
      <c r="H309" s="201"/>
      <c r="I309" s="202"/>
      <c r="J309" s="202"/>
      <c r="K309" s="203"/>
      <c r="L309" s="204"/>
      <c r="M309" s="190"/>
      <c r="N309" s="196"/>
      <c r="O309" s="194"/>
      <c r="P309" s="195"/>
    </row>
    <row r="310" spans="1:16" s="172" customFormat="1" ht="17.25" thickBot="1">
      <c r="A310" s="892"/>
      <c r="B310" s="895"/>
      <c r="C310" s="205"/>
      <c r="D310" s="206"/>
      <c r="E310" s="207"/>
      <c r="F310" s="208"/>
      <c r="G310" s="209"/>
      <c r="H310" s="210"/>
      <c r="I310" s="211"/>
      <c r="J310" s="211"/>
      <c r="K310" s="212"/>
      <c r="L310" s="213"/>
      <c r="M310" s="214"/>
      <c r="N310" s="215"/>
      <c r="O310" s="207"/>
      <c r="P310" s="208"/>
    </row>
    <row r="311" spans="1:16" s="71" customFormat="1" ht="33.75" customHeight="1" thickTop="1" thickBot="1">
      <c r="A311" s="926">
        <f>A203+1</f>
        <v>46177</v>
      </c>
      <c r="B311" s="90" t="s">
        <v>162</v>
      </c>
      <c r="C311" s="896" t="s">
        <v>665</v>
      </c>
      <c r="D311" s="91" t="s">
        <v>114</v>
      </c>
      <c r="E311" s="92" t="s">
        <v>137</v>
      </c>
      <c r="F311" s="93" t="s">
        <v>3195</v>
      </c>
      <c r="G311" s="90" t="s">
        <v>162</v>
      </c>
      <c r="H311" s="900" t="s">
        <v>163</v>
      </c>
      <c r="I311" s="91" t="s">
        <v>114</v>
      </c>
      <c r="J311" s="92" t="s">
        <v>137</v>
      </c>
      <c r="K311" s="93" t="s">
        <v>3195</v>
      </c>
      <c r="L311" s="90" t="s">
        <v>162</v>
      </c>
      <c r="M311" s="903" t="s">
        <v>163</v>
      </c>
      <c r="N311" s="91" t="s">
        <v>114</v>
      </c>
      <c r="O311" s="92" t="s">
        <v>137</v>
      </c>
      <c r="P311" s="93" t="s">
        <v>3195</v>
      </c>
    </row>
    <row r="312" spans="1:16" ht="18" customHeight="1">
      <c r="A312" s="927"/>
      <c r="B312" s="928" t="s">
        <v>1551</v>
      </c>
      <c r="C312" s="897"/>
      <c r="D312" s="94" t="s">
        <v>1491</v>
      </c>
      <c r="E312" s="95" t="s">
        <v>196</v>
      </c>
      <c r="F312" s="93" t="s">
        <v>1066</v>
      </c>
      <c r="G312" s="928" t="s">
        <v>20</v>
      </c>
      <c r="H312" s="900"/>
      <c r="I312" s="94" t="s">
        <v>1491</v>
      </c>
      <c r="J312" s="95" t="s">
        <v>196</v>
      </c>
      <c r="K312" s="93" t="s">
        <v>1066</v>
      </c>
      <c r="L312" s="928" t="s">
        <v>985</v>
      </c>
      <c r="M312" s="903"/>
      <c r="N312" s="94" t="s">
        <v>1491</v>
      </c>
      <c r="O312" s="95" t="s">
        <v>196</v>
      </c>
      <c r="P312" s="93" t="s">
        <v>1066</v>
      </c>
    </row>
    <row r="313" spans="1:16" ht="17.25" thickBot="1">
      <c r="A313" s="927"/>
      <c r="B313" s="929"/>
      <c r="C313" s="897"/>
      <c r="D313" s="94" t="s">
        <v>116</v>
      </c>
      <c r="E313" s="96" t="s">
        <v>146</v>
      </c>
      <c r="F313" s="98" t="s">
        <v>3196</v>
      </c>
      <c r="G313" s="929"/>
      <c r="H313" s="900"/>
      <c r="I313" s="94" t="s">
        <v>116</v>
      </c>
      <c r="J313" s="96" t="s">
        <v>146</v>
      </c>
      <c r="K313" s="98" t="s">
        <v>3196</v>
      </c>
      <c r="L313" s="929"/>
      <c r="M313" s="903"/>
      <c r="N313" s="94" t="s">
        <v>116</v>
      </c>
      <c r="O313" s="96" t="s">
        <v>146</v>
      </c>
      <c r="P313" s="98" t="s">
        <v>3196</v>
      </c>
    </row>
    <row r="314" spans="1:16" ht="17.25" thickBot="1">
      <c r="A314" s="927"/>
      <c r="B314" s="90" t="s">
        <v>167</v>
      </c>
      <c r="C314" s="897"/>
      <c r="D314" s="94" t="s">
        <v>165</v>
      </c>
      <c r="E314" s="96" t="s">
        <v>239</v>
      </c>
      <c r="F314" s="97" t="s">
        <v>3198</v>
      </c>
      <c r="G314" s="90" t="s">
        <v>167</v>
      </c>
      <c r="H314" s="900"/>
      <c r="I314" s="94" t="s">
        <v>165</v>
      </c>
      <c r="J314" s="96" t="s">
        <v>239</v>
      </c>
      <c r="K314" s="97" t="s">
        <v>3198</v>
      </c>
      <c r="L314" s="90" t="s">
        <v>167</v>
      </c>
      <c r="M314" s="903"/>
      <c r="N314" s="94" t="s">
        <v>165</v>
      </c>
      <c r="O314" s="96" t="s">
        <v>239</v>
      </c>
      <c r="P314" s="97" t="s">
        <v>3238</v>
      </c>
    </row>
    <row r="315" spans="1:16">
      <c r="A315" s="927"/>
      <c r="B315" s="925" t="s">
        <v>3197</v>
      </c>
      <c r="C315" s="897"/>
      <c r="D315" s="94" t="s">
        <v>120</v>
      </c>
      <c r="E315" s="96" t="s">
        <v>197</v>
      </c>
      <c r="F315" s="97" t="s">
        <v>1028</v>
      </c>
      <c r="G315" s="925" t="s">
        <v>3227</v>
      </c>
      <c r="H315" s="900"/>
      <c r="I315" s="94" t="s">
        <v>120</v>
      </c>
      <c r="J315" s="96" t="s">
        <v>197</v>
      </c>
      <c r="K315" s="97" t="s">
        <v>1028</v>
      </c>
      <c r="L315" s="925"/>
      <c r="M315" s="903"/>
      <c r="N315" s="94" t="s">
        <v>120</v>
      </c>
      <c r="O315" s="96" t="s">
        <v>197</v>
      </c>
      <c r="P315" s="97" t="s">
        <v>1028</v>
      </c>
    </row>
    <row r="316" spans="1:16">
      <c r="A316" s="927"/>
      <c r="B316" s="918"/>
      <c r="C316" s="897"/>
      <c r="D316" s="94" t="s">
        <v>1614</v>
      </c>
      <c r="E316" s="96" t="s">
        <v>1664</v>
      </c>
      <c r="F316" s="97" t="s">
        <v>3116</v>
      </c>
      <c r="G316" s="918"/>
      <c r="H316" s="900"/>
      <c r="I316" s="94" t="s">
        <v>1614</v>
      </c>
      <c r="J316" s="96" t="s">
        <v>1664</v>
      </c>
      <c r="K316" s="97" t="s">
        <v>3116</v>
      </c>
      <c r="L316" s="918"/>
      <c r="M316" s="903"/>
      <c r="N316" s="94" t="s">
        <v>1614</v>
      </c>
      <c r="O316" s="96" t="s">
        <v>1664</v>
      </c>
      <c r="P316" s="97" t="s">
        <v>3116</v>
      </c>
    </row>
    <row r="317" spans="1:16">
      <c r="A317" s="927"/>
      <c r="B317" s="917"/>
      <c r="C317" s="897"/>
      <c r="D317" s="94" t="s">
        <v>1663</v>
      </c>
      <c r="E317" s="96" t="s">
        <v>2888</v>
      </c>
      <c r="F317" s="93" t="s">
        <v>3068</v>
      </c>
      <c r="G317" s="917"/>
      <c r="H317" s="900"/>
      <c r="I317" s="94" t="s">
        <v>1663</v>
      </c>
      <c r="J317" s="96" t="s">
        <v>2888</v>
      </c>
      <c r="K317" s="93" t="s">
        <v>3228</v>
      </c>
      <c r="L317" s="917"/>
      <c r="M317" s="903"/>
      <c r="N317" s="94" t="s">
        <v>1663</v>
      </c>
      <c r="O317" s="96" t="s">
        <v>2888</v>
      </c>
      <c r="P317" s="93" t="s">
        <v>3248</v>
      </c>
    </row>
    <row r="318" spans="1:16">
      <c r="A318" s="927"/>
      <c r="B318" s="918"/>
      <c r="C318" s="897"/>
      <c r="D318" s="94"/>
      <c r="E318" s="96" t="s">
        <v>2688</v>
      </c>
      <c r="F318" s="99" t="s">
        <v>2690</v>
      </c>
      <c r="G318" s="918"/>
      <c r="H318" s="900"/>
      <c r="I318" s="94"/>
      <c r="J318" s="96" t="s">
        <v>2688</v>
      </c>
      <c r="K318" s="99" t="s">
        <v>2690</v>
      </c>
      <c r="L318" s="918"/>
      <c r="M318" s="903"/>
      <c r="N318" s="94"/>
      <c r="O318" s="96" t="s">
        <v>2688</v>
      </c>
      <c r="P318" s="99" t="s">
        <v>2690</v>
      </c>
    </row>
    <row r="319" spans="1:16">
      <c r="A319" s="927"/>
      <c r="B319" s="917"/>
      <c r="C319" s="897"/>
      <c r="D319" s="94"/>
      <c r="E319" s="96" t="s">
        <v>2689</v>
      </c>
      <c r="F319" s="102" t="s">
        <v>2692</v>
      </c>
      <c r="G319" s="917"/>
      <c r="H319" s="900"/>
      <c r="I319" s="94"/>
      <c r="J319" s="96" t="s">
        <v>2689</v>
      </c>
      <c r="K319" s="102" t="s">
        <v>2692</v>
      </c>
      <c r="L319" s="917"/>
      <c r="M319" s="903"/>
      <c r="N319" s="94"/>
      <c r="O319" s="96" t="s">
        <v>2689</v>
      </c>
      <c r="P319" s="733" t="s">
        <v>2692</v>
      </c>
    </row>
    <row r="320" spans="1:16" ht="17.25" thickBot="1">
      <c r="A320" s="927"/>
      <c r="B320" s="918"/>
      <c r="C320" s="897"/>
      <c r="D320" s="94" t="s">
        <v>147</v>
      </c>
      <c r="E320" s="96" t="s">
        <v>2893</v>
      </c>
      <c r="F320" s="99" t="s">
        <v>2742</v>
      </c>
      <c r="G320" s="918"/>
      <c r="H320" s="900"/>
      <c r="I320" s="94" t="s">
        <v>147</v>
      </c>
      <c r="J320" s="96" t="s">
        <v>2893</v>
      </c>
      <c r="K320" s="99" t="s">
        <v>3221</v>
      </c>
      <c r="L320" s="918"/>
      <c r="M320" s="903"/>
      <c r="N320" s="94" t="s">
        <v>147</v>
      </c>
      <c r="O320" s="96" t="s">
        <v>2893</v>
      </c>
      <c r="P320" s="99" t="s">
        <v>2911</v>
      </c>
    </row>
    <row r="321" spans="1:16" ht="17.25" thickBot="1">
      <c r="A321" s="927"/>
      <c r="B321" s="100" t="s">
        <v>168</v>
      </c>
      <c r="C321" s="897"/>
      <c r="D321" s="94"/>
      <c r="E321" s="96" t="s">
        <v>2693</v>
      </c>
      <c r="F321" s="99" t="s">
        <v>2743</v>
      </c>
      <c r="G321" s="100" t="s">
        <v>168</v>
      </c>
      <c r="H321" s="900"/>
      <c r="I321" s="94"/>
      <c r="J321" s="96" t="s">
        <v>2693</v>
      </c>
      <c r="K321" s="99" t="s">
        <v>2858</v>
      </c>
      <c r="L321" s="100" t="s">
        <v>168</v>
      </c>
      <c r="M321" s="903"/>
      <c r="N321" s="94"/>
      <c r="O321" s="96" t="s">
        <v>2693</v>
      </c>
      <c r="P321" s="99" t="s">
        <v>3239</v>
      </c>
    </row>
    <row r="322" spans="1:16">
      <c r="A322" s="927"/>
      <c r="B322" s="919" t="s">
        <v>3128</v>
      </c>
      <c r="C322" s="897"/>
      <c r="D322" s="94"/>
      <c r="E322" s="96" t="s">
        <v>2694</v>
      </c>
      <c r="F322" s="99" t="s">
        <v>3106</v>
      </c>
      <c r="G322" s="919" t="s">
        <v>3225</v>
      </c>
      <c r="H322" s="900"/>
      <c r="I322" s="94"/>
      <c r="J322" s="96" t="s">
        <v>2694</v>
      </c>
      <c r="K322" s="99" t="s">
        <v>3106</v>
      </c>
      <c r="L322" s="919" t="s">
        <v>3235</v>
      </c>
      <c r="M322" s="903"/>
      <c r="N322" s="94"/>
      <c r="O322" s="96" t="s">
        <v>2694</v>
      </c>
      <c r="P322" s="99" t="s">
        <v>3106</v>
      </c>
    </row>
    <row r="323" spans="1:16">
      <c r="A323" s="927"/>
      <c r="B323" s="920"/>
      <c r="C323" s="897"/>
      <c r="D323" s="94"/>
      <c r="E323" s="96" t="s">
        <v>2695</v>
      </c>
      <c r="F323" s="99" t="s">
        <v>3108</v>
      </c>
      <c r="G323" s="920"/>
      <c r="H323" s="900"/>
      <c r="I323" s="94"/>
      <c r="J323" s="96" t="s">
        <v>2695</v>
      </c>
      <c r="K323" s="99" t="s">
        <v>3141</v>
      </c>
      <c r="L323" s="920"/>
      <c r="M323" s="903"/>
      <c r="N323" s="94"/>
      <c r="O323" s="96" t="s">
        <v>2695</v>
      </c>
      <c r="P323" s="99" t="s">
        <v>3173</v>
      </c>
    </row>
    <row r="324" spans="1:16" ht="17.25" thickBot="1">
      <c r="A324" s="927"/>
      <c r="B324" s="921"/>
      <c r="C324" s="897"/>
      <c r="D324" s="94"/>
      <c r="E324" s="96" t="s">
        <v>2697</v>
      </c>
      <c r="F324" s="97" t="s">
        <v>2699</v>
      </c>
      <c r="G324" s="921"/>
      <c r="H324" s="900"/>
      <c r="I324" s="94"/>
      <c r="J324" s="96" t="s">
        <v>2697</v>
      </c>
      <c r="K324" s="97" t="s">
        <v>2699</v>
      </c>
      <c r="L324" s="921"/>
      <c r="M324" s="903"/>
      <c r="N324" s="94"/>
      <c r="O324" s="96" t="s">
        <v>2697</v>
      </c>
      <c r="P324" s="97" t="s">
        <v>2699</v>
      </c>
    </row>
    <row r="325" spans="1:16" ht="17.25" thickBot="1">
      <c r="A325" s="927"/>
      <c r="B325" s="100" t="s">
        <v>123</v>
      </c>
      <c r="C325" s="897"/>
      <c r="D325" s="94" t="s">
        <v>2700</v>
      </c>
      <c r="E325" s="96" t="s">
        <v>2701</v>
      </c>
      <c r="F325" s="97" t="s">
        <v>2702</v>
      </c>
      <c r="G325" s="100" t="s">
        <v>123</v>
      </c>
      <c r="H325" s="900"/>
      <c r="I325" s="94" t="s">
        <v>2700</v>
      </c>
      <c r="J325" s="96" t="s">
        <v>2701</v>
      </c>
      <c r="K325" s="97" t="s">
        <v>2702</v>
      </c>
      <c r="L325" s="100" t="s">
        <v>123</v>
      </c>
      <c r="M325" s="903"/>
      <c r="N325" s="94" t="s">
        <v>2700</v>
      </c>
      <c r="O325" s="96" t="s">
        <v>2701</v>
      </c>
      <c r="P325" s="97" t="s">
        <v>2702</v>
      </c>
    </row>
    <row r="326" spans="1:16" ht="66">
      <c r="A326" s="927"/>
      <c r="B326" s="932" t="s">
        <v>3071</v>
      </c>
      <c r="C326" s="897"/>
      <c r="D326" s="94" t="s">
        <v>2703</v>
      </c>
      <c r="E326" s="96" t="s">
        <v>2896</v>
      </c>
      <c r="F326" s="97" t="s">
        <v>3209</v>
      </c>
      <c r="G326" s="932" t="s">
        <v>3226</v>
      </c>
      <c r="H326" s="900"/>
      <c r="I326" s="94" t="s">
        <v>2703</v>
      </c>
      <c r="J326" s="96" t="s">
        <v>2896</v>
      </c>
      <c r="K326" s="97" t="s">
        <v>3229</v>
      </c>
      <c r="L326" s="932" t="s">
        <v>3236</v>
      </c>
      <c r="M326" s="903"/>
      <c r="N326" s="94" t="s">
        <v>2703</v>
      </c>
      <c r="O326" s="96" t="s">
        <v>2896</v>
      </c>
      <c r="P326" s="97" t="s">
        <v>3245</v>
      </c>
    </row>
    <row r="327" spans="1:16" ht="33">
      <c r="A327" s="927"/>
      <c r="B327" s="933"/>
      <c r="C327" s="897"/>
      <c r="D327" s="94" t="s">
        <v>3135</v>
      </c>
      <c r="E327" s="96" t="s">
        <v>2905</v>
      </c>
      <c r="F327" s="97" t="s">
        <v>3210</v>
      </c>
      <c r="G327" s="933"/>
      <c r="H327" s="900"/>
      <c r="I327" s="94" t="s">
        <v>686</v>
      </c>
      <c r="J327" s="96" t="s">
        <v>2905</v>
      </c>
      <c r="K327" s="97" t="s">
        <v>3240</v>
      </c>
      <c r="L327" s="933"/>
      <c r="M327" s="903"/>
      <c r="N327" s="94" t="s">
        <v>686</v>
      </c>
      <c r="O327" s="96" t="s">
        <v>2905</v>
      </c>
      <c r="P327" s="97" t="s">
        <v>3240</v>
      </c>
    </row>
    <row r="328" spans="1:16" ht="17.25" thickBot="1">
      <c r="A328" s="927"/>
      <c r="B328" s="934"/>
      <c r="C328" s="897"/>
      <c r="D328" s="94" t="s">
        <v>2707</v>
      </c>
      <c r="E328" s="96" t="s">
        <v>2918</v>
      </c>
      <c r="F328" s="97" t="s">
        <v>3208</v>
      </c>
      <c r="G328" s="934"/>
      <c r="H328" s="900"/>
      <c r="I328" s="94"/>
      <c r="J328" s="96"/>
      <c r="K328" s="97"/>
      <c r="L328" s="934"/>
      <c r="M328" s="903"/>
      <c r="N328" s="94"/>
      <c r="O328" s="96"/>
      <c r="P328" s="97"/>
    </row>
    <row r="329" spans="1:16">
      <c r="A329" s="927"/>
      <c r="B329" s="915" t="s">
        <v>124</v>
      </c>
      <c r="C329" s="897"/>
      <c r="D329" s="94"/>
      <c r="E329" s="96"/>
      <c r="F329" s="97"/>
      <c r="G329" s="915" t="s">
        <v>124</v>
      </c>
      <c r="H329" s="900"/>
      <c r="I329" s="94"/>
      <c r="J329" s="96"/>
      <c r="K329" s="97"/>
      <c r="L329" s="915" t="s">
        <v>124</v>
      </c>
      <c r="M329" s="903"/>
      <c r="N329" s="94"/>
      <c r="O329" s="96"/>
      <c r="P329" s="97"/>
    </row>
    <row r="330" spans="1:16" ht="17.25" thickBot="1">
      <c r="A330" s="927"/>
      <c r="B330" s="916"/>
      <c r="C330" s="897"/>
      <c r="D330" s="94"/>
      <c r="E330" s="96"/>
      <c r="F330" s="97"/>
      <c r="G330" s="916"/>
      <c r="H330" s="900"/>
      <c r="I330" s="94"/>
      <c r="J330" s="96"/>
      <c r="K330" s="97"/>
      <c r="L330" s="916"/>
      <c r="M330" s="903"/>
      <c r="N330" s="94"/>
      <c r="O330" s="96"/>
      <c r="P330" s="97"/>
    </row>
    <row r="331" spans="1:16" ht="17.25" thickTop="1">
      <c r="A331" s="927"/>
      <c r="B331" s="930" t="s">
        <v>125</v>
      </c>
      <c r="C331" s="897"/>
      <c r="D331" s="94"/>
      <c r="E331" s="96"/>
      <c r="F331" s="93"/>
      <c r="G331" s="930" t="s">
        <v>125</v>
      </c>
      <c r="H331" s="900"/>
      <c r="I331" s="94"/>
      <c r="J331" s="96"/>
      <c r="K331" s="93"/>
      <c r="L331" s="930" t="s">
        <v>125</v>
      </c>
      <c r="M331" s="903"/>
      <c r="N331" s="94"/>
      <c r="O331" s="96"/>
      <c r="P331" s="93"/>
    </row>
    <row r="332" spans="1:16" ht="17.25" thickBot="1">
      <c r="A332" s="927"/>
      <c r="B332" s="913"/>
      <c r="C332" s="897"/>
      <c r="D332" s="94"/>
      <c r="E332" s="96"/>
      <c r="F332" s="93"/>
      <c r="G332" s="913"/>
      <c r="H332" s="900"/>
      <c r="I332" s="94"/>
      <c r="J332" s="96"/>
      <c r="K332" s="93"/>
      <c r="L332" s="913"/>
      <c r="M332" s="903"/>
      <c r="N332" s="94"/>
      <c r="O332" s="96"/>
      <c r="P332" s="93"/>
    </row>
    <row r="333" spans="1:16">
      <c r="A333" s="927"/>
      <c r="B333" s="923">
        <v>3</v>
      </c>
      <c r="C333" s="897"/>
      <c r="D333" s="94"/>
      <c r="E333" s="96"/>
      <c r="F333" s="97"/>
      <c r="G333" s="923">
        <v>4</v>
      </c>
      <c r="H333" s="900"/>
      <c r="I333" s="94"/>
      <c r="J333" s="96"/>
      <c r="K333" s="97"/>
      <c r="L333" s="923">
        <v>3</v>
      </c>
      <c r="M333" s="903"/>
      <c r="N333" s="94"/>
      <c r="O333" s="96"/>
      <c r="P333" s="97"/>
    </row>
    <row r="334" spans="1:16" ht="17.25" thickBot="1">
      <c r="A334" s="927"/>
      <c r="B334" s="931"/>
      <c r="C334" s="897"/>
      <c r="D334" s="94"/>
      <c r="E334" s="96"/>
      <c r="F334" s="97"/>
      <c r="G334" s="931"/>
      <c r="H334" s="900"/>
      <c r="I334" s="94"/>
      <c r="J334" s="96"/>
      <c r="K334" s="97"/>
      <c r="L334" s="931"/>
      <c r="M334" s="903"/>
      <c r="N334" s="94"/>
      <c r="O334" s="96"/>
      <c r="P334" s="97"/>
    </row>
    <row r="335" spans="1:16">
      <c r="A335" s="927"/>
      <c r="B335" s="912" t="s">
        <v>126</v>
      </c>
      <c r="C335" s="897"/>
      <c r="D335" s="94"/>
      <c r="E335" s="96"/>
      <c r="F335" s="93"/>
      <c r="G335" s="912" t="s">
        <v>126</v>
      </c>
      <c r="H335" s="900"/>
      <c r="I335" s="94"/>
      <c r="J335" s="96"/>
      <c r="K335" s="93"/>
      <c r="L335" s="912" t="s">
        <v>126</v>
      </c>
      <c r="M335" s="903"/>
      <c r="N335" s="94"/>
      <c r="O335" s="96"/>
      <c r="P335" s="93"/>
    </row>
    <row r="336" spans="1:16" ht="17.25" thickBot="1">
      <c r="A336" s="927"/>
      <c r="B336" s="913"/>
      <c r="C336" s="897"/>
      <c r="D336" s="94"/>
      <c r="E336" s="96"/>
      <c r="F336" s="101"/>
      <c r="G336" s="913"/>
      <c r="H336" s="900"/>
      <c r="I336" s="94"/>
      <c r="J336" s="96"/>
      <c r="K336" s="101"/>
      <c r="L336" s="913"/>
      <c r="M336" s="903"/>
      <c r="N336" s="94"/>
      <c r="O336" s="96"/>
      <c r="P336" s="101"/>
    </row>
    <row r="337" spans="1:16">
      <c r="A337" s="927"/>
      <c r="B337" s="923">
        <v>3</v>
      </c>
      <c r="C337" s="897"/>
      <c r="D337" s="94"/>
      <c r="E337" s="96"/>
      <c r="F337" s="102"/>
      <c r="G337" s="923">
        <v>4</v>
      </c>
      <c r="H337" s="900"/>
      <c r="I337" s="94"/>
      <c r="J337" s="96"/>
      <c r="K337" s="103"/>
      <c r="L337" s="923">
        <v>3</v>
      </c>
      <c r="M337" s="903"/>
      <c r="N337" s="94"/>
      <c r="O337" s="96"/>
      <c r="P337" s="103"/>
    </row>
    <row r="338" spans="1:16" ht="17.25" thickBot="1">
      <c r="A338" s="927"/>
      <c r="B338" s="924"/>
      <c r="C338" s="897"/>
      <c r="D338" s="94"/>
      <c r="E338" s="96"/>
      <c r="F338" s="99"/>
      <c r="G338" s="924"/>
      <c r="H338" s="900"/>
      <c r="I338" s="94"/>
      <c r="J338" s="96"/>
      <c r="K338" s="104"/>
      <c r="L338" s="924"/>
      <c r="M338" s="903"/>
      <c r="N338" s="94"/>
      <c r="O338" s="96"/>
      <c r="P338" s="104"/>
    </row>
    <row r="339" spans="1:16">
      <c r="A339" s="927"/>
      <c r="B339" s="922" t="s">
        <v>127</v>
      </c>
      <c r="C339" s="897"/>
      <c r="D339" s="94"/>
      <c r="E339" s="96"/>
      <c r="F339" s="103"/>
      <c r="G339" s="922" t="s">
        <v>127</v>
      </c>
      <c r="H339" s="900"/>
      <c r="I339" s="94"/>
      <c r="J339" s="96"/>
      <c r="K339" s="104"/>
      <c r="L339" s="922" t="s">
        <v>127</v>
      </c>
      <c r="M339" s="903"/>
      <c r="N339" s="94"/>
      <c r="O339" s="96"/>
      <c r="P339" s="104"/>
    </row>
    <row r="340" spans="1:16" ht="17.25" thickBot="1">
      <c r="A340" s="927"/>
      <c r="B340" s="913"/>
      <c r="C340" s="897"/>
      <c r="D340" s="94"/>
      <c r="E340" s="96"/>
      <c r="F340" s="104"/>
      <c r="G340" s="913"/>
      <c r="H340" s="900"/>
      <c r="I340" s="94"/>
      <c r="J340" s="96"/>
      <c r="K340" s="99"/>
      <c r="L340" s="913"/>
      <c r="M340" s="903"/>
      <c r="N340" s="94"/>
      <c r="O340" s="96"/>
      <c r="P340" s="99"/>
    </row>
    <row r="341" spans="1:16">
      <c r="A341" s="927"/>
      <c r="B341" s="923">
        <v>26</v>
      </c>
      <c r="C341" s="897"/>
      <c r="D341" s="94"/>
      <c r="E341" s="96"/>
      <c r="F341" s="104"/>
      <c r="G341" s="923" t="s">
        <v>3215</v>
      </c>
      <c r="H341" s="900"/>
      <c r="I341" s="94"/>
      <c r="J341" s="96"/>
      <c r="K341" s="104"/>
      <c r="L341" s="923">
        <v>11</v>
      </c>
      <c r="M341" s="903"/>
      <c r="N341" s="94"/>
      <c r="O341" s="96"/>
      <c r="P341" s="104"/>
    </row>
    <row r="342" spans="1:16" ht="17.25" thickBot="1">
      <c r="A342" s="927"/>
      <c r="B342" s="924"/>
      <c r="C342" s="897"/>
      <c r="D342" s="94"/>
      <c r="E342" s="96"/>
      <c r="F342" s="99"/>
      <c r="G342" s="924"/>
      <c r="H342" s="900"/>
      <c r="I342" s="94"/>
      <c r="J342" s="96"/>
      <c r="K342" s="93"/>
      <c r="L342" s="924"/>
      <c r="M342" s="903"/>
      <c r="N342" s="94"/>
      <c r="O342" s="96"/>
      <c r="P342" s="93"/>
    </row>
    <row r="343" spans="1:16">
      <c r="A343" s="927"/>
      <c r="B343" s="922" t="s">
        <v>128</v>
      </c>
      <c r="C343" s="897"/>
      <c r="D343" s="94"/>
      <c r="E343" s="96"/>
      <c r="F343" s="104"/>
      <c r="G343" s="922" t="s">
        <v>128</v>
      </c>
      <c r="H343" s="900"/>
      <c r="I343" s="94"/>
      <c r="J343" s="96"/>
      <c r="K343" s="97"/>
      <c r="L343" s="922" t="s">
        <v>128</v>
      </c>
      <c r="M343" s="903"/>
      <c r="N343" s="94"/>
      <c r="O343" s="96"/>
      <c r="P343" s="97"/>
    </row>
    <row r="344" spans="1:16" ht="17.25" thickBot="1">
      <c r="A344" s="927"/>
      <c r="B344" s="913"/>
      <c r="C344" s="897"/>
      <c r="D344" s="94"/>
      <c r="E344" s="96"/>
      <c r="F344" s="93"/>
      <c r="G344" s="913"/>
      <c r="H344" s="900"/>
      <c r="I344" s="94"/>
      <c r="J344" s="114"/>
      <c r="K344" s="97"/>
      <c r="L344" s="913"/>
      <c r="M344" s="903"/>
      <c r="N344" s="94"/>
      <c r="O344" s="114"/>
      <c r="P344" s="97"/>
    </row>
    <row r="345" spans="1:16">
      <c r="A345" s="927"/>
      <c r="B345" s="923">
        <v>26</v>
      </c>
      <c r="C345" s="897"/>
      <c r="D345" s="94"/>
      <c r="E345" s="96"/>
      <c r="F345" s="97"/>
      <c r="G345" s="923" t="s">
        <v>3215</v>
      </c>
      <c r="H345" s="900"/>
      <c r="I345" s="94"/>
      <c r="J345" s="96"/>
      <c r="K345" s="97"/>
      <c r="L345" s="923">
        <v>11</v>
      </c>
      <c r="M345" s="903"/>
      <c r="N345" s="94"/>
      <c r="O345" s="96"/>
      <c r="P345" s="97"/>
    </row>
    <row r="346" spans="1:16" ht="17.25" thickBot="1">
      <c r="A346" s="927"/>
      <c r="B346" s="924"/>
      <c r="C346" s="897"/>
      <c r="D346" s="94"/>
      <c r="E346" s="96"/>
      <c r="F346" s="93"/>
      <c r="G346" s="924"/>
      <c r="H346" s="900"/>
      <c r="I346" s="94"/>
      <c r="J346" s="114"/>
      <c r="K346" s="97"/>
      <c r="L346" s="924"/>
      <c r="M346" s="903"/>
      <c r="N346" s="94"/>
      <c r="O346" s="114"/>
      <c r="P346" s="97"/>
    </row>
    <row r="347" spans="1:16">
      <c r="A347" s="927"/>
      <c r="B347" s="912" t="s">
        <v>129</v>
      </c>
      <c r="C347" s="897"/>
      <c r="D347" s="94"/>
      <c r="E347" s="96"/>
      <c r="F347" s="93"/>
      <c r="G347" s="912" t="s">
        <v>129</v>
      </c>
      <c r="H347" s="900"/>
      <c r="I347" s="94"/>
      <c r="J347" s="114"/>
      <c r="K347" s="97"/>
      <c r="L347" s="912" t="s">
        <v>129</v>
      </c>
      <c r="M347" s="903"/>
      <c r="N347" s="94"/>
      <c r="O347" s="114"/>
      <c r="P347" s="97"/>
    </row>
    <row r="348" spans="1:16" ht="17.25" thickBot="1">
      <c r="A348" s="927"/>
      <c r="B348" s="913"/>
      <c r="C348" s="897"/>
      <c r="D348" s="94"/>
      <c r="E348" s="96"/>
      <c r="F348" s="93"/>
      <c r="G348" s="913"/>
      <c r="H348" s="900"/>
      <c r="I348" s="94"/>
      <c r="J348" s="114"/>
      <c r="K348" s="97"/>
      <c r="L348" s="913"/>
      <c r="M348" s="903"/>
      <c r="N348" s="94"/>
      <c r="O348" s="114"/>
      <c r="P348" s="97"/>
    </row>
    <row r="349" spans="1:16">
      <c r="A349" s="927"/>
      <c r="B349" s="106" t="s">
        <v>3199</v>
      </c>
      <c r="C349" s="897"/>
      <c r="D349" s="94"/>
      <c r="E349" s="96"/>
      <c r="F349" s="97"/>
      <c r="G349" s="106" t="s">
        <v>2783</v>
      </c>
      <c r="H349" s="900"/>
      <c r="I349" s="94"/>
      <c r="J349" s="96"/>
      <c r="K349" s="112"/>
      <c r="L349" s="106" t="s">
        <v>2783</v>
      </c>
      <c r="M349" s="903"/>
      <c r="N349" s="94"/>
      <c r="O349" s="96"/>
      <c r="P349" s="112"/>
    </row>
    <row r="350" spans="1:16">
      <c r="A350" s="927"/>
      <c r="B350" s="107" t="s">
        <v>3200</v>
      </c>
      <c r="C350" s="897"/>
      <c r="D350" s="94"/>
      <c r="E350" s="96"/>
      <c r="F350" s="93"/>
      <c r="G350" s="107"/>
      <c r="H350" s="900"/>
      <c r="I350" s="94"/>
      <c r="J350" s="96"/>
      <c r="K350" s="97"/>
      <c r="L350" s="107"/>
      <c r="M350" s="903"/>
      <c r="N350" s="94"/>
      <c r="O350" s="96"/>
      <c r="P350" s="97"/>
    </row>
    <row r="351" spans="1:16">
      <c r="A351" s="927"/>
      <c r="B351" s="109"/>
      <c r="C351" s="897"/>
      <c r="D351" s="94"/>
      <c r="E351" s="96"/>
      <c r="F351" s="93"/>
      <c r="G351" s="109"/>
      <c r="H351" s="900"/>
      <c r="I351" s="113"/>
      <c r="J351" s="114"/>
      <c r="K351" s="97"/>
      <c r="L351" s="109"/>
      <c r="M351" s="903"/>
      <c r="N351" s="113"/>
      <c r="O351" s="114"/>
      <c r="P351" s="97"/>
    </row>
    <row r="352" spans="1:16">
      <c r="A352" s="927"/>
      <c r="B352" s="110"/>
      <c r="C352" s="897"/>
      <c r="D352" s="94"/>
      <c r="E352" s="96"/>
      <c r="F352" s="93"/>
      <c r="G352" s="110"/>
      <c r="H352" s="900"/>
      <c r="I352" s="113"/>
      <c r="J352" s="114"/>
      <c r="K352" s="104"/>
      <c r="L352" s="110"/>
      <c r="M352" s="903"/>
      <c r="N352" s="113"/>
      <c r="O352" s="114"/>
      <c r="P352" s="104"/>
    </row>
    <row r="353" spans="1:16">
      <c r="A353" s="927"/>
      <c r="B353" s="109"/>
      <c r="C353" s="897"/>
      <c r="D353" s="111"/>
      <c r="E353" s="96"/>
      <c r="F353" s="97"/>
      <c r="G353" s="109"/>
      <c r="H353" s="900"/>
      <c r="I353" s="111"/>
      <c r="J353" s="96"/>
      <c r="K353" s="112"/>
      <c r="L353" s="109"/>
      <c r="M353" s="903"/>
      <c r="N353" s="111"/>
      <c r="O353" s="96"/>
      <c r="P353" s="112"/>
    </row>
    <row r="354" spans="1:16">
      <c r="A354" s="927"/>
      <c r="B354" s="110"/>
      <c r="C354" s="897"/>
      <c r="D354" s="94"/>
      <c r="E354" s="96"/>
      <c r="F354" s="108"/>
      <c r="G354" s="110"/>
      <c r="H354" s="900"/>
      <c r="I354" s="94"/>
      <c r="J354" s="96"/>
      <c r="K354" s="97"/>
      <c r="L354" s="110"/>
      <c r="M354" s="903"/>
      <c r="N354" s="94"/>
      <c r="O354" s="96"/>
      <c r="P354" s="97"/>
    </row>
    <row r="355" spans="1:16">
      <c r="A355" s="927"/>
      <c r="B355" s="109"/>
      <c r="C355" s="897"/>
      <c r="D355" s="94"/>
      <c r="E355" s="96"/>
      <c r="F355" s="97"/>
      <c r="G355" s="109"/>
      <c r="H355" s="900"/>
      <c r="I355" s="113"/>
      <c r="J355" s="114"/>
      <c r="K355" s="97"/>
      <c r="L355" s="109"/>
      <c r="M355" s="903"/>
      <c r="N355" s="113"/>
      <c r="O355" s="114"/>
      <c r="P355" s="97"/>
    </row>
    <row r="356" spans="1:16" ht="17.25" thickBot="1">
      <c r="A356" s="927"/>
      <c r="B356" s="110"/>
      <c r="C356" s="910"/>
      <c r="D356" s="115"/>
      <c r="E356" s="116"/>
      <c r="F356" s="117"/>
      <c r="G356" s="110"/>
      <c r="H356" s="900"/>
      <c r="I356" s="115"/>
      <c r="J356" s="116"/>
      <c r="K356" s="117"/>
      <c r="L356" s="110"/>
      <c r="M356" s="903"/>
      <c r="N356" s="115"/>
      <c r="O356" s="116"/>
      <c r="P356" s="117"/>
    </row>
    <row r="357" spans="1:16">
      <c r="A357" s="914" t="str">
        <f>TEXT(A311,"AAAA")</f>
        <v>星期四</v>
      </c>
      <c r="B357" s="109"/>
      <c r="C357" s="896" t="s">
        <v>666</v>
      </c>
      <c r="D357" s="118"/>
      <c r="E357" s="119" t="s">
        <v>137</v>
      </c>
      <c r="F357" s="97" t="s">
        <v>3177</v>
      </c>
      <c r="G357" s="109"/>
      <c r="H357" s="899" t="s">
        <v>130</v>
      </c>
      <c r="I357" s="118"/>
      <c r="J357" s="119" t="s">
        <v>137</v>
      </c>
      <c r="K357" s="97" t="s">
        <v>3020</v>
      </c>
      <c r="L357" s="109"/>
      <c r="M357" s="902" t="s">
        <v>130</v>
      </c>
      <c r="N357" s="118"/>
      <c r="O357" s="119" t="s">
        <v>137</v>
      </c>
      <c r="P357" s="97" t="s">
        <v>3178</v>
      </c>
    </row>
    <row r="358" spans="1:16">
      <c r="A358" s="914"/>
      <c r="B358" s="110"/>
      <c r="C358" s="897"/>
      <c r="D358" s="120"/>
      <c r="E358" s="96" t="s">
        <v>196</v>
      </c>
      <c r="F358" s="97" t="s">
        <v>3203</v>
      </c>
      <c r="G358" s="110"/>
      <c r="H358" s="900"/>
      <c r="I358" s="94"/>
      <c r="J358" s="96" t="s">
        <v>196</v>
      </c>
      <c r="K358" s="97" t="s">
        <v>3021</v>
      </c>
      <c r="L358" s="110"/>
      <c r="M358" s="903"/>
      <c r="N358" s="94"/>
      <c r="O358" s="96" t="s">
        <v>196</v>
      </c>
      <c r="P358" s="97" t="s">
        <v>3179</v>
      </c>
    </row>
    <row r="359" spans="1:16">
      <c r="A359" s="914"/>
      <c r="B359" s="109"/>
      <c r="C359" s="897"/>
      <c r="D359" s="120"/>
      <c r="E359" s="96" t="s">
        <v>146</v>
      </c>
      <c r="F359" s="97" t="s">
        <v>3204</v>
      </c>
      <c r="G359" s="109"/>
      <c r="H359" s="900"/>
      <c r="I359" s="94"/>
      <c r="J359" s="96" t="s">
        <v>146</v>
      </c>
      <c r="K359" s="97" t="s">
        <v>3222</v>
      </c>
      <c r="L359" s="109"/>
      <c r="M359" s="903"/>
      <c r="N359" s="94"/>
      <c r="O359" s="96" t="s">
        <v>146</v>
      </c>
      <c r="P359" s="97" t="s">
        <v>3241</v>
      </c>
    </row>
    <row r="360" spans="1:16">
      <c r="A360" s="914"/>
      <c r="B360" s="110"/>
      <c r="C360" s="897"/>
      <c r="D360" s="120"/>
      <c r="E360" s="96" t="s">
        <v>239</v>
      </c>
      <c r="F360" s="97" t="s">
        <v>3205</v>
      </c>
      <c r="G360" s="110"/>
      <c r="H360" s="900"/>
      <c r="I360" s="94"/>
      <c r="J360" s="96" t="s">
        <v>239</v>
      </c>
      <c r="K360" s="97" t="s">
        <v>3023</v>
      </c>
      <c r="L360" s="110"/>
      <c r="M360" s="903"/>
      <c r="N360" s="94"/>
      <c r="O360" s="96" t="s">
        <v>239</v>
      </c>
      <c r="P360" s="97" t="s">
        <v>3242</v>
      </c>
    </row>
    <row r="361" spans="1:16">
      <c r="A361" s="914"/>
      <c r="B361" s="109"/>
      <c r="C361" s="897"/>
      <c r="D361" s="120"/>
      <c r="E361" s="96" t="s">
        <v>197</v>
      </c>
      <c r="F361" s="97" t="s">
        <v>3206</v>
      </c>
      <c r="G361" s="109"/>
      <c r="H361" s="900"/>
      <c r="I361" s="94"/>
      <c r="J361" s="96" t="s">
        <v>197</v>
      </c>
      <c r="K361" s="97" t="s">
        <v>3024</v>
      </c>
      <c r="L361" s="109"/>
      <c r="M361" s="903"/>
      <c r="N361" s="94"/>
      <c r="O361" s="96" t="s">
        <v>197</v>
      </c>
      <c r="P361" s="97" t="s">
        <v>2902</v>
      </c>
    </row>
    <row r="362" spans="1:16">
      <c r="A362" s="914"/>
      <c r="B362" s="110"/>
      <c r="C362" s="897"/>
      <c r="D362" s="120"/>
      <c r="E362" s="96" t="s">
        <v>1568</v>
      </c>
      <c r="F362" s="97" t="s">
        <v>2709</v>
      </c>
      <c r="G362" s="110"/>
      <c r="H362" s="900"/>
      <c r="I362" s="94"/>
      <c r="J362" s="96" t="s">
        <v>1568</v>
      </c>
      <c r="K362" s="97" t="s">
        <v>2709</v>
      </c>
      <c r="L362" s="110"/>
      <c r="M362" s="903"/>
      <c r="N362" s="94"/>
      <c r="O362" s="96" t="s">
        <v>1568</v>
      </c>
      <c r="P362" s="97" t="s">
        <v>2709</v>
      </c>
    </row>
    <row r="363" spans="1:16">
      <c r="A363" s="914"/>
      <c r="B363" s="109"/>
      <c r="C363" s="897"/>
      <c r="D363" s="120"/>
      <c r="E363" s="96" t="s">
        <v>2687</v>
      </c>
      <c r="F363" s="97" t="s">
        <v>2763</v>
      </c>
      <c r="G363" s="109"/>
      <c r="H363" s="900"/>
      <c r="I363" s="94"/>
      <c r="J363" s="96" t="s">
        <v>2687</v>
      </c>
      <c r="K363" s="97" t="s">
        <v>2763</v>
      </c>
      <c r="L363" s="109"/>
      <c r="M363" s="903"/>
      <c r="N363" s="94"/>
      <c r="O363" s="96" t="s">
        <v>2687</v>
      </c>
      <c r="P363" s="97" t="s">
        <v>2763</v>
      </c>
    </row>
    <row r="364" spans="1:16">
      <c r="A364" s="914"/>
      <c r="B364" s="110"/>
      <c r="C364" s="897"/>
      <c r="D364" s="94"/>
      <c r="E364" s="96"/>
      <c r="F364" s="97"/>
      <c r="G364" s="110"/>
      <c r="H364" s="900"/>
      <c r="I364" s="94"/>
      <c r="J364" s="96"/>
      <c r="K364" s="97"/>
      <c r="L364" s="110"/>
      <c r="M364" s="903"/>
      <c r="N364" s="94"/>
      <c r="O364" s="96"/>
      <c r="P364" s="97"/>
    </row>
    <row r="365" spans="1:16">
      <c r="A365" s="914"/>
      <c r="B365" s="107"/>
      <c r="C365" s="897"/>
      <c r="D365" s="113"/>
      <c r="E365" s="114"/>
      <c r="F365" s="104"/>
      <c r="G365" s="107"/>
      <c r="H365" s="900"/>
      <c r="I365" s="113"/>
      <c r="J365" s="114"/>
      <c r="K365" s="97"/>
      <c r="L365" s="107"/>
      <c r="M365" s="903"/>
      <c r="N365" s="113"/>
      <c r="O365" s="114"/>
      <c r="P365" s="97"/>
    </row>
    <row r="366" spans="1:16" ht="17.25" thickBot="1">
      <c r="A366" s="914"/>
      <c r="B366" s="107"/>
      <c r="C366" s="910"/>
      <c r="D366" s="122" t="s">
        <v>132</v>
      </c>
      <c r="E366" s="123" t="s">
        <v>133</v>
      </c>
      <c r="F366" s="124"/>
      <c r="G366" s="107"/>
      <c r="H366" s="911"/>
      <c r="I366" s="122" t="s">
        <v>132</v>
      </c>
      <c r="J366" s="123" t="s">
        <v>133</v>
      </c>
      <c r="K366" s="97"/>
      <c r="L366" s="107"/>
      <c r="M366" s="909"/>
      <c r="N366" s="122" t="s">
        <v>132</v>
      </c>
      <c r="O366" s="123" t="s">
        <v>133</v>
      </c>
      <c r="P366" s="97"/>
    </row>
    <row r="367" spans="1:16">
      <c r="A367" s="105"/>
      <c r="B367" s="109"/>
      <c r="C367" s="896" t="s">
        <v>667</v>
      </c>
      <c r="D367" s="118"/>
      <c r="E367" s="119" t="s">
        <v>137</v>
      </c>
      <c r="F367" s="125" t="s">
        <v>2764</v>
      </c>
      <c r="G367" s="109"/>
      <c r="H367" s="899" t="s">
        <v>134</v>
      </c>
      <c r="I367" s="118"/>
      <c r="J367" s="119" t="s">
        <v>137</v>
      </c>
      <c r="K367" s="125" t="s">
        <v>2764</v>
      </c>
      <c r="L367" s="109"/>
      <c r="M367" s="902" t="s">
        <v>134</v>
      </c>
      <c r="N367" s="118"/>
      <c r="O367" s="119" t="s">
        <v>137</v>
      </c>
      <c r="P367" s="125" t="s">
        <v>2764</v>
      </c>
    </row>
    <row r="368" spans="1:16">
      <c r="A368" s="105"/>
      <c r="B368" s="110"/>
      <c r="C368" s="897"/>
      <c r="D368" s="94"/>
      <c r="E368" s="96" t="s">
        <v>196</v>
      </c>
      <c r="F368" s="97" t="s">
        <v>3185</v>
      </c>
      <c r="G368" s="110"/>
      <c r="H368" s="900"/>
      <c r="I368" s="94"/>
      <c r="J368" s="96" t="s">
        <v>196</v>
      </c>
      <c r="K368" s="97" t="s">
        <v>2765</v>
      </c>
      <c r="L368" s="110"/>
      <c r="M368" s="903"/>
      <c r="N368" s="94"/>
      <c r="O368" s="96" t="s">
        <v>196</v>
      </c>
      <c r="P368" s="97" t="s">
        <v>2765</v>
      </c>
    </row>
    <row r="369" spans="1:16">
      <c r="A369" s="105"/>
      <c r="B369" s="126"/>
      <c r="C369" s="897"/>
      <c r="D369" s="94"/>
      <c r="E369" s="96" t="s">
        <v>146</v>
      </c>
      <c r="F369" s="97" t="s">
        <v>3156</v>
      </c>
      <c r="G369" s="126"/>
      <c r="H369" s="900"/>
      <c r="I369" s="94"/>
      <c r="J369" s="96" t="s">
        <v>146</v>
      </c>
      <c r="K369" s="97" t="s">
        <v>3224</v>
      </c>
      <c r="L369" s="126"/>
      <c r="M369" s="903"/>
      <c r="N369" s="94"/>
      <c r="O369" s="96" t="s">
        <v>146</v>
      </c>
      <c r="P369" s="97" t="s">
        <v>3224</v>
      </c>
    </row>
    <row r="370" spans="1:16" ht="33">
      <c r="A370" s="105"/>
      <c r="B370" s="107"/>
      <c r="C370" s="897"/>
      <c r="D370" s="94"/>
      <c r="E370" s="96" t="s">
        <v>239</v>
      </c>
      <c r="F370" s="97" t="s">
        <v>3131</v>
      </c>
      <c r="G370" s="107"/>
      <c r="H370" s="900"/>
      <c r="I370" s="94"/>
      <c r="J370" s="96" t="s">
        <v>239</v>
      </c>
      <c r="K370" s="97" t="s">
        <v>3132</v>
      </c>
      <c r="L370" s="107"/>
      <c r="M370" s="903"/>
      <c r="N370" s="94"/>
      <c r="O370" s="96" t="s">
        <v>239</v>
      </c>
      <c r="P370" s="97" t="s">
        <v>3132</v>
      </c>
    </row>
    <row r="371" spans="1:16">
      <c r="A371" s="105"/>
      <c r="B371" s="109"/>
      <c r="C371" s="897"/>
      <c r="D371" s="94"/>
      <c r="E371" s="96" t="s">
        <v>197</v>
      </c>
      <c r="F371" s="97" t="s">
        <v>2768</v>
      </c>
      <c r="G371" s="109"/>
      <c r="H371" s="900"/>
      <c r="I371" s="94"/>
      <c r="J371" s="96" t="s">
        <v>197</v>
      </c>
      <c r="K371" s="97" t="s">
        <v>2768</v>
      </c>
      <c r="L371" s="109"/>
      <c r="M371" s="903"/>
      <c r="N371" s="94"/>
      <c r="O371" s="96" t="s">
        <v>197</v>
      </c>
      <c r="P371" s="97" t="s">
        <v>2768</v>
      </c>
    </row>
    <row r="372" spans="1:16">
      <c r="A372" s="105"/>
      <c r="B372" s="110"/>
      <c r="C372" s="897"/>
      <c r="D372" s="94"/>
      <c r="E372" s="96"/>
      <c r="F372" s="127"/>
      <c r="G372" s="110"/>
      <c r="H372" s="900"/>
      <c r="I372" s="94"/>
      <c r="J372" s="96"/>
      <c r="K372" s="127"/>
      <c r="L372" s="110"/>
      <c r="M372" s="903"/>
      <c r="N372" s="94"/>
      <c r="O372" s="96"/>
      <c r="P372" s="127"/>
    </row>
    <row r="373" spans="1:16">
      <c r="A373" s="105"/>
      <c r="B373" s="109"/>
      <c r="C373" s="897"/>
      <c r="D373" s="94"/>
      <c r="E373" s="96"/>
      <c r="F373" s="128"/>
      <c r="G373" s="109"/>
      <c r="H373" s="900"/>
      <c r="I373" s="94"/>
      <c r="J373" s="96"/>
      <c r="K373" s="128"/>
      <c r="L373" s="109"/>
      <c r="M373" s="903"/>
      <c r="N373" s="94"/>
      <c r="O373" s="96"/>
      <c r="P373" s="128"/>
    </row>
    <row r="374" spans="1:16">
      <c r="A374" s="105"/>
      <c r="B374" s="110"/>
      <c r="C374" s="897"/>
      <c r="D374" s="217"/>
      <c r="E374" s="114"/>
      <c r="F374" s="216"/>
      <c r="G374" s="110"/>
      <c r="H374" s="900"/>
      <c r="I374" s="113"/>
      <c r="J374" s="114"/>
      <c r="K374" s="216"/>
      <c r="L374" s="110"/>
      <c r="M374" s="903"/>
      <c r="N374" s="113"/>
      <c r="O374" s="114"/>
      <c r="P374" s="216"/>
    </row>
    <row r="375" spans="1:16">
      <c r="A375" s="105"/>
      <c r="B375" s="109"/>
      <c r="C375" s="897"/>
      <c r="D375" s="217"/>
      <c r="E375" s="114"/>
      <c r="F375" s="216"/>
      <c r="G375" s="109"/>
      <c r="H375" s="900"/>
      <c r="I375" s="113"/>
      <c r="J375" s="114"/>
      <c r="K375" s="216"/>
      <c r="L375" s="109"/>
      <c r="M375" s="903"/>
      <c r="N375" s="113"/>
      <c r="O375" s="114"/>
      <c r="P375" s="216"/>
    </row>
    <row r="376" spans="1:16" ht="17.25" thickBot="1">
      <c r="A376" s="105"/>
      <c r="B376" s="110"/>
      <c r="C376" s="910"/>
      <c r="D376" s="129"/>
      <c r="E376" s="130"/>
      <c r="F376" s="104"/>
      <c r="G376" s="110"/>
      <c r="H376" s="911"/>
      <c r="I376" s="113"/>
      <c r="J376" s="130"/>
      <c r="K376" s="104"/>
      <c r="L376" s="110"/>
      <c r="M376" s="909"/>
      <c r="N376" s="113"/>
      <c r="O376" s="130"/>
      <c r="P376" s="104"/>
    </row>
    <row r="377" spans="1:16">
      <c r="A377" s="132"/>
      <c r="B377" s="109"/>
      <c r="C377" s="896" t="s">
        <v>668</v>
      </c>
      <c r="D377" s="118" t="s">
        <v>136</v>
      </c>
      <c r="E377" s="133" t="s">
        <v>137</v>
      </c>
      <c r="F377" s="125" t="s">
        <v>3207</v>
      </c>
      <c r="G377" s="109"/>
      <c r="H377" s="899" t="s">
        <v>135</v>
      </c>
      <c r="I377" s="118" t="s">
        <v>136</v>
      </c>
      <c r="J377" s="133" t="s">
        <v>137</v>
      </c>
      <c r="K377" s="125" t="s">
        <v>3230</v>
      </c>
      <c r="L377" s="109"/>
      <c r="M377" s="902" t="s">
        <v>135</v>
      </c>
      <c r="N377" s="118" t="s">
        <v>136</v>
      </c>
      <c r="O377" s="133" t="s">
        <v>137</v>
      </c>
      <c r="P377" s="125" t="s">
        <v>3249</v>
      </c>
    </row>
    <row r="378" spans="1:16">
      <c r="A378" s="132"/>
      <c r="B378" s="110"/>
      <c r="C378" s="897"/>
      <c r="D378" s="94" t="s">
        <v>141</v>
      </c>
      <c r="E378" s="96" t="s">
        <v>196</v>
      </c>
      <c r="F378" s="134" t="s">
        <v>2994</v>
      </c>
      <c r="G378" s="110"/>
      <c r="H378" s="900"/>
      <c r="I378" s="94" t="s">
        <v>141</v>
      </c>
      <c r="J378" s="96" t="s">
        <v>196</v>
      </c>
      <c r="K378" s="134" t="s">
        <v>2995</v>
      </c>
      <c r="L378" s="110"/>
      <c r="M378" s="903"/>
      <c r="N378" s="94" t="s">
        <v>141</v>
      </c>
      <c r="O378" s="96" t="s">
        <v>196</v>
      </c>
      <c r="P378" s="134" t="s">
        <v>2995</v>
      </c>
    </row>
    <row r="379" spans="1:16">
      <c r="A379" s="132"/>
      <c r="B379" s="135"/>
      <c r="C379" s="897"/>
      <c r="D379" s="94" t="s">
        <v>145</v>
      </c>
      <c r="E379" s="96" t="s">
        <v>146</v>
      </c>
      <c r="F379" s="97" t="s">
        <v>2772</v>
      </c>
      <c r="G379" s="135"/>
      <c r="H379" s="900"/>
      <c r="I379" s="94" t="s">
        <v>145</v>
      </c>
      <c r="J379" s="96" t="s">
        <v>146</v>
      </c>
      <c r="K379" s="97" t="s">
        <v>2772</v>
      </c>
      <c r="L379" s="135"/>
      <c r="M379" s="903"/>
      <c r="N379" s="94" t="s">
        <v>145</v>
      </c>
      <c r="O379" s="96" t="s">
        <v>146</v>
      </c>
      <c r="P379" s="97" t="s">
        <v>2772</v>
      </c>
    </row>
    <row r="380" spans="1:16">
      <c r="A380" s="132"/>
      <c r="B380" s="110"/>
      <c r="C380" s="897"/>
      <c r="D380" s="94" t="s">
        <v>147</v>
      </c>
      <c r="E380" s="96" t="s">
        <v>239</v>
      </c>
      <c r="F380" s="104" t="s">
        <v>2773</v>
      </c>
      <c r="G380" s="110"/>
      <c r="H380" s="900"/>
      <c r="I380" s="94" t="s">
        <v>147</v>
      </c>
      <c r="J380" s="96" t="s">
        <v>239</v>
      </c>
      <c r="K380" s="104" t="s">
        <v>2773</v>
      </c>
      <c r="L380" s="110"/>
      <c r="M380" s="903"/>
      <c r="N380" s="94" t="s">
        <v>147</v>
      </c>
      <c r="O380" s="96" t="s">
        <v>239</v>
      </c>
      <c r="P380" s="104" t="s">
        <v>2773</v>
      </c>
    </row>
    <row r="381" spans="1:16">
      <c r="A381" s="132"/>
      <c r="B381" s="135"/>
      <c r="C381" s="897"/>
      <c r="D381" s="94" t="s">
        <v>1569</v>
      </c>
      <c r="E381" s="114" t="s">
        <v>197</v>
      </c>
      <c r="F381" s="136" t="s">
        <v>2774</v>
      </c>
      <c r="G381" s="135"/>
      <c r="H381" s="900"/>
      <c r="I381" s="94" t="s">
        <v>1569</v>
      </c>
      <c r="J381" s="114" t="s">
        <v>197</v>
      </c>
      <c r="K381" s="136" t="s">
        <v>2774</v>
      </c>
      <c r="L381" s="135"/>
      <c r="M381" s="903"/>
      <c r="N381" s="94" t="s">
        <v>1569</v>
      </c>
      <c r="O381" s="114" t="s">
        <v>197</v>
      </c>
      <c r="P381" s="136" t="s">
        <v>2774</v>
      </c>
    </row>
    <row r="382" spans="1:16">
      <c r="A382" s="132"/>
      <c r="B382" s="110"/>
      <c r="C382" s="897"/>
      <c r="D382" s="94"/>
      <c r="E382" s="96"/>
      <c r="F382" s="97"/>
      <c r="G382" s="110"/>
      <c r="H382" s="900"/>
      <c r="I382" s="94"/>
      <c r="J382" s="96"/>
      <c r="K382" s="97"/>
      <c r="L382" s="110"/>
      <c r="M382" s="903"/>
      <c r="N382" s="94"/>
      <c r="O382" s="96"/>
      <c r="P382" s="97"/>
    </row>
    <row r="383" spans="1:16">
      <c r="A383" s="132"/>
      <c r="B383" s="135"/>
      <c r="C383" s="897"/>
      <c r="D383" s="94"/>
      <c r="E383" s="114"/>
      <c r="F383" s="136"/>
      <c r="G383" s="135"/>
      <c r="H383" s="900"/>
      <c r="I383" s="94"/>
      <c r="J383" s="114"/>
      <c r="K383" s="136"/>
      <c r="L383" s="135"/>
      <c r="M383" s="903"/>
      <c r="N383" s="94"/>
      <c r="O383" s="114"/>
      <c r="P383" s="136"/>
    </row>
    <row r="384" spans="1:16">
      <c r="A384" s="132"/>
      <c r="B384" s="110"/>
      <c r="C384" s="897"/>
      <c r="D384" s="94"/>
      <c r="E384" s="96"/>
      <c r="F384" s="97"/>
      <c r="G384" s="110"/>
      <c r="H384" s="900"/>
      <c r="I384" s="94"/>
      <c r="J384" s="96"/>
      <c r="K384" s="97"/>
      <c r="L384" s="110"/>
      <c r="M384" s="903"/>
      <c r="N384" s="94"/>
      <c r="O384" s="96"/>
      <c r="P384" s="97"/>
    </row>
    <row r="385" spans="1:16">
      <c r="A385" s="132"/>
      <c r="B385" s="135"/>
      <c r="C385" s="897"/>
      <c r="D385" s="94"/>
      <c r="E385" s="96"/>
      <c r="F385" s="97"/>
      <c r="G385" s="135"/>
      <c r="H385" s="900"/>
      <c r="I385" s="94"/>
      <c r="J385" s="96"/>
      <c r="K385" s="97"/>
      <c r="L385" s="135"/>
      <c r="M385" s="903"/>
      <c r="N385" s="94"/>
      <c r="O385" s="96"/>
      <c r="P385" s="97"/>
    </row>
    <row r="386" spans="1:16" ht="17.25" thickBot="1">
      <c r="A386" s="132"/>
      <c r="B386" s="110"/>
      <c r="C386" s="910"/>
      <c r="D386" s="115"/>
      <c r="E386" s="116"/>
      <c r="F386" s="117"/>
      <c r="G386" s="110"/>
      <c r="H386" s="911"/>
      <c r="I386" s="115"/>
      <c r="J386" s="130"/>
      <c r="K386" s="104"/>
      <c r="L386" s="110"/>
      <c r="M386" s="909"/>
      <c r="N386" s="115"/>
      <c r="O386" s="130"/>
      <c r="P386" s="104"/>
    </row>
    <row r="387" spans="1:16">
      <c r="A387" s="132"/>
      <c r="B387" s="135"/>
      <c r="C387" s="896" t="s">
        <v>669</v>
      </c>
      <c r="D387" s="137" t="s">
        <v>150</v>
      </c>
      <c r="E387" s="138"/>
      <c r="F387" s="139" t="s">
        <v>151</v>
      </c>
      <c r="G387" s="135"/>
      <c r="H387" s="899" t="s">
        <v>149</v>
      </c>
      <c r="I387" s="137" t="s">
        <v>150</v>
      </c>
      <c r="J387" s="138"/>
      <c r="K387" s="139" t="s">
        <v>151</v>
      </c>
      <c r="L387" s="135"/>
      <c r="M387" s="902" t="s">
        <v>149</v>
      </c>
      <c r="N387" s="137" t="s">
        <v>150</v>
      </c>
      <c r="O387" s="138"/>
      <c r="P387" s="139" t="s">
        <v>151</v>
      </c>
    </row>
    <row r="388" spans="1:16">
      <c r="A388" s="132"/>
      <c r="B388" s="110"/>
      <c r="C388" s="897"/>
      <c r="D388" s="120"/>
      <c r="E388" s="121"/>
      <c r="F388" s="140"/>
      <c r="G388" s="110"/>
      <c r="H388" s="900"/>
      <c r="I388" s="94"/>
      <c r="J388" s="96"/>
      <c r="K388" s="97"/>
      <c r="L388" s="110"/>
      <c r="M388" s="903"/>
      <c r="N388" s="94"/>
      <c r="O388" s="96"/>
      <c r="P388" s="97"/>
    </row>
    <row r="389" spans="1:16">
      <c r="A389" s="132"/>
      <c r="B389" s="135"/>
      <c r="C389" s="897"/>
      <c r="D389" s="94"/>
      <c r="E389" s="96"/>
      <c r="F389" s="97"/>
      <c r="G389" s="135"/>
      <c r="H389" s="900"/>
      <c r="I389" s="94"/>
      <c r="J389" s="96"/>
      <c r="K389" s="97"/>
      <c r="L389" s="135"/>
      <c r="M389" s="903"/>
      <c r="N389" s="94"/>
      <c r="O389" s="96"/>
      <c r="P389" s="97"/>
    </row>
    <row r="390" spans="1:16">
      <c r="A390" s="132"/>
      <c r="B390" s="110"/>
      <c r="C390" s="897"/>
      <c r="D390" s="113"/>
      <c r="E390" s="114"/>
      <c r="F390" s="104"/>
      <c r="G390" s="110"/>
      <c r="H390" s="900"/>
      <c r="I390" s="113"/>
      <c r="J390" s="114"/>
      <c r="K390" s="104"/>
      <c r="L390" s="110"/>
      <c r="M390" s="903"/>
      <c r="N390" s="113"/>
      <c r="O390" s="114"/>
      <c r="P390" s="104"/>
    </row>
    <row r="391" spans="1:16">
      <c r="A391" s="905"/>
      <c r="B391" s="135"/>
      <c r="C391" s="897"/>
      <c r="D391" s="94"/>
      <c r="E391" s="96"/>
      <c r="F391" s="97"/>
      <c r="G391" s="135"/>
      <c r="H391" s="900"/>
      <c r="I391" s="94"/>
      <c r="J391" s="96"/>
      <c r="K391" s="97"/>
      <c r="L391" s="135"/>
      <c r="M391" s="903"/>
      <c r="N391" s="94"/>
      <c r="O391" s="96"/>
      <c r="P391" s="97"/>
    </row>
    <row r="392" spans="1:16">
      <c r="A392" s="905"/>
      <c r="B392" s="110"/>
      <c r="C392" s="897"/>
      <c r="D392" s="94"/>
      <c r="E392" s="96"/>
      <c r="F392" s="97"/>
      <c r="G392" s="110"/>
      <c r="H392" s="900"/>
      <c r="I392" s="94"/>
      <c r="J392" s="96"/>
      <c r="K392" s="97"/>
      <c r="L392" s="110"/>
      <c r="M392" s="903"/>
      <c r="N392" s="94"/>
      <c r="O392" s="96"/>
      <c r="P392" s="97"/>
    </row>
    <row r="393" spans="1:16">
      <c r="A393" s="905"/>
      <c r="B393" s="135"/>
      <c r="C393" s="897"/>
      <c r="D393" s="113"/>
      <c r="E393" s="114"/>
      <c r="F393" s="104"/>
      <c r="G393" s="135"/>
      <c r="H393" s="900"/>
      <c r="I393" s="113"/>
      <c r="J393" s="114"/>
      <c r="K393" s="104"/>
      <c r="L393" s="135"/>
      <c r="M393" s="903"/>
      <c r="N393" s="113"/>
      <c r="O393" s="114"/>
      <c r="P393" s="104"/>
    </row>
    <row r="394" spans="1:16" ht="17.25" thickBot="1">
      <c r="A394" s="906"/>
      <c r="B394" s="141"/>
      <c r="C394" s="898"/>
      <c r="D394" s="142"/>
      <c r="E394" s="143"/>
      <c r="F394" s="144"/>
      <c r="G394" s="141"/>
      <c r="H394" s="901"/>
      <c r="I394" s="142"/>
      <c r="J394" s="143"/>
      <c r="K394" s="144"/>
      <c r="L394" s="141"/>
      <c r="M394" s="904"/>
      <c r="N394" s="142"/>
      <c r="O394" s="143"/>
      <c r="P394" s="144"/>
    </row>
    <row r="395" spans="1:16" s="146" customFormat="1" ht="27" customHeight="1" thickTop="1" thickBot="1">
      <c r="A395" s="145"/>
      <c r="B395" s="907" t="s">
        <v>152</v>
      </c>
      <c r="C395" s="907"/>
      <c r="D395" s="907"/>
      <c r="E395" s="907"/>
      <c r="F395" s="907"/>
      <c r="G395" s="908" t="s">
        <v>153</v>
      </c>
      <c r="H395" s="908"/>
      <c r="I395" s="908"/>
      <c r="J395" s="908"/>
      <c r="K395" s="908"/>
      <c r="L395" s="908"/>
      <c r="M395" s="908"/>
      <c r="N395" s="889" t="s">
        <v>154</v>
      </c>
      <c r="O395" s="889"/>
      <c r="P395" s="889"/>
    </row>
    <row r="396" spans="1:16" s="159" customFormat="1" ht="21.75" customHeight="1" thickTop="1" thickBot="1">
      <c r="A396" s="147" t="s">
        <v>0</v>
      </c>
      <c r="B396" s="148"/>
      <c r="C396" s="149" t="s">
        <v>155</v>
      </c>
      <c r="D396" s="150" t="s">
        <v>156</v>
      </c>
      <c r="E396" s="151" t="s">
        <v>157</v>
      </c>
      <c r="F396" s="152" t="s">
        <v>158</v>
      </c>
      <c r="G396" s="153" t="s">
        <v>159</v>
      </c>
      <c r="H396" s="154" t="s">
        <v>150</v>
      </c>
      <c r="I396" s="155" t="s">
        <v>156</v>
      </c>
      <c r="J396" s="155" t="s">
        <v>157</v>
      </c>
      <c r="K396" s="155" t="s">
        <v>158</v>
      </c>
      <c r="L396" s="154" t="s">
        <v>160</v>
      </c>
      <c r="M396" s="156" t="s">
        <v>161</v>
      </c>
      <c r="N396" s="157" t="s">
        <v>155</v>
      </c>
      <c r="O396" s="151" t="s">
        <v>157</v>
      </c>
      <c r="P396" s="158" t="s">
        <v>158</v>
      </c>
    </row>
    <row r="397" spans="1:16" s="172" customFormat="1" ht="33.75" thickTop="1">
      <c r="A397" s="890">
        <f>A311</f>
        <v>46177</v>
      </c>
      <c r="B397" s="893" t="s">
        <v>670</v>
      </c>
      <c r="C397" s="160" t="s">
        <v>3211</v>
      </c>
      <c r="D397" s="161"/>
      <c r="E397" s="162" t="s">
        <v>1889</v>
      </c>
      <c r="F397" s="163" t="s">
        <v>3212</v>
      </c>
      <c r="G397" s="164" t="s">
        <v>1551</v>
      </c>
      <c r="H397" s="165" t="s">
        <v>1561</v>
      </c>
      <c r="I397" s="166" t="s">
        <v>1888</v>
      </c>
      <c r="J397" s="166" t="s">
        <v>137</v>
      </c>
      <c r="K397" s="167" t="s">
        <v>3194</v>
      </c>
      <c r="L397" s="168"/>
      <c r="M397" s="169"/>
      <c r="N397" s="170"/>
      <c r="O397" s="166"/>
      <c r="P397" s="171"/>
    </row>
    <row r="398" spans="1:16" s="172" customFormat="1">
      <c r="A398" s="891"/>
      <c r="B398" s="894"/>
      <c r="C398" s="173"/>
      <c r="D398" s="174"/>
      <c r="E398" s="175"/>
      <c r="F398" s="176"/>
      <c r="G398" s="173" t="s">
        <v>1551</v>
      </c>
      <c r="H398" s="177" t="s">
        <v>1561</v>
      </c>
      <c r="I398" s="175"/>
      <c r="J398" s="175" t="s">
        <v>1890</v>
      </c>
      <c r="K398" s="586" t="s">
        <v>3193</v>
      </c>
      <c r="L398" s="179"/>
      <c r="M398" s="180"/>
      <c r="N398" s="181"/>
      <c r="O398" s="175"/>
      <c r="P398" s="182"/>
    </row>
    <row r="399" spans="1:16" s="172" customFormat="1">
      <c r="A399" s="891"/>
      <c r="B399" s="894"/>
      <c r="C399" s="173"/>
      <c r="D399" s="174"/>
      <c r="E399" s="175"/>
      <c r="F399" s="176"/>
      <c r="G399" s="173"/>
      <c r="H399" s="183"/>
      <c r="I399" s="175"/>
      <c r="J399" s="175"/>
      <c r="K399" s="178"/>
      <c r="L399" s="184"/>
      <c r="M399" s="180"/>
      <c r="N399" s="181"/>
      <c r="O399" s="175"/>
      <c r="P399" s="182"/>
    </row>
    <row r="400" spans="1:16" s="172" customFormat="1">
      <c r="A400" s="891"/>
      <c r="B400" s="894"/>
      <c r="C400" s="173"/>
      <c r="D400" s="218"/>
      <c r="E400" s="175"/>
      <c r="F400" s="176"/>
      <c r="G400" s="173"/>
      <c r="H400" s="183"/>
      <c r="I400" s="175"/>
      <c r="J400" s="175"/>
      <c r="K400" s="187"/>
      <c r="L400" s="184"/>
      <c r="M400" s="180"/>
      <c r="N400" s="181"/>
      <c r="O400" s="175"/>
      <c r="P400" s="182"/>
    </row>
    <row r="401" spans="1:16" s="172" customFormat="1">
      <c r="A401" s="891"/>
      <c r="B401" s="894"/>
      <c r="C401" s="173"/>
      <c r="D401" s="185"/>
      <c r="E401" s="175"/>
      <c r="F401" s="182"/>
      <c r="G401" s="173"/>
      <c r="H401" s="186"/>
      <c r="I401" s="175"/>
      <c r="J401" s="175"/>
      <c r="K401" s="187"/>
      <c r="L401" s="184"/>
      <c r="M401" s="180"/>
      <c r="N401" s="181"/>
      <c r="O401" s="175"/>
      <c r="P401" s="182"/>
    </row>
    <row r="402" spans="1:16" s="172" customFormat="1">
      <c r="A402" s="891"/>
      <c r="B402" s="894"/>
      <c r="C402" s="173"/>
      <c r="D402" s="174"/>
      <c r="E402" s="175"/>
      <c r="F402" s="188"/>
      <c r="G402" s="198"/>
      <c r="H402" s="183"/>
      <c r="I402" s="191"/>
      <c r="J402" s="175"/>
      <c r="K402" s="178"/>
      <c r="L402" s="189"/>
      <c r="M402" s="190"/>
      <c r="N402" s="181"/>
      <c r="O402" s="175"/>
      <c r="P402" s="182"/>
    </row>
    <row r="403" spans="1:16" s="172" customFormat="1">
      <c r="A403" s="891"/>
      <c r="B403" s="894"/>
      <c r="C403" s="173"/>
      <c r="D403" s="174"/>
      <c r="E403" s="175"/>
      <c r="F403" s="182"/>
      <c r="G403" s="173"/>
      <c r="H403" s="183"/>
      <c r="I403" s="191"/>
      <c r="J403" s="175"/>
      <c r="K403" s="178"/>
      <c r="L403" s="184"/>
      <c r="M403" s="180"/>
      <c r="N403" s="181"/>
      <c r="O403" s="175"/>
      <c r="P403" s="182"/>
    </row>
    <row r="404" spans="1:16" s="172" customFormat="1">
      <c r="A404" s="891"/>
      <c r="B404" s="894"/>
      <c r="C404" s="173"/>
      <c r="D404" s="174"/>
      <c r="E404" s="175"/>
      <c r="F404" s="182"/>
      <c r="G404" s="219"/>
      <c r="H404" s="183"/>
      <c r="I404" s="175"/>
      <c r="J404" s="175"/>
      <c r="K404" s="178"/>
      <c r="L404" s="184"/>
      <c r="M404" s="180"/>
      <c r="N404" s="181"/>
      <c r="O404" s="175"/>
      <c r="P404" s="182"/>
    </row>
    <row r="405" spans="1:16" s="172" customFormat="1">
      <c r="A405" s="891"/>
      <c r="B405" s="894"/>
      <c r="C405" s="173"/>
      <c r="D405" s="174"/>
      <c r="E405" s="175"/>
      <c r="F405" s="188"/>
      <c r="G405" s="173"/>
      <c r="H405" s="183"/>
      <c r="I405" s="191"/>
      <c r="J405" s="175"/>
      <c r="K405" s="178"/>
      <c r="L405" s="184"/>
      <c r="M405" s="180"/>
      <c r="N405" s="181"/>
      <c r="O405" s="175"/>
      <c r="P405" s="182"/>
    </row>
    <row r="406" spans="1:16" s="172" customFormat="1">
      <c r="A406" s="891"/>
      <c r="B406" s="894"/>
      <c r="C406" s="173"/>
      <c r="D406" s="174"/>
      <c r="E406" s="175"/>
      <c r="F406" s="182"/>
      <c r="G406" s="173"/>
      <c r="H406" s="183"/>
      <c r="I406" s="191"/>
      <c r="J406" s="175"/>
      <c r="K406" s="178"/>
      <c r="L406" s="184"/>
      <c r="M406" s="180"/>
      <c r="N406" s="181"/>
      <c r="O406" s="175"/>
      <c r="P406" s="182"/>
    </row>
    <row r="407" spans="1:16" s="172" customFormat="1">
      <c r="A407" s="891"/>
      <c r="B407" s="894"/>
      <c r="C407" s="192"/>
      <c r="D407" s="193"/>
      <c r="E407" s="194"/>
      <c r="F407" s="195"/>
      <c r="G407" s="173"/>
      <c r="H407" s="177"/>
      <c r="I407" s="175"/>
      <c r="J407" s="175"/>
      <c r="K407" s="178"/>
      <c r="L407" s="184"/>
      <c r="M407" s="180"/>
      <c r="N407" s="196"/>
      <c r="O407" s="194"/>
      <c r="P407" s="195"/>
    </row>
    <row r="408" spans="1:16" s="172" customFormat="1">
      <c r="A408" s="891"/>
      <c r="B408" s="894"/>
      <c r="C408" s="192"/>
      <c r="D408" s="193"/>
      <c r="E408" s="194"/>
      <c r="F408" s="195"/>
      <c r="G408" s="198"/>
      <c r="H408" s="183"/>
      <c r="I408" s="191"/>
      <c r="J408" s="175"/>
      <c r="K408" s="178"/>
      <c r="L408" s="184"/>
      <c r="M408" s="180"/>
      <c r="N408" s="196"/>
      <c r="O408" s="194"/>
      <c r="P408" s="195"/>
    </row>
    <row r="409" spans="1:16" s="172" customFormat="1">
      <c r="A409" s="891"/>
      <c r="B409" s="894"/>
      <c r="C409" s="192"/>
      <c r="D409" s="193"/>
      <c r="E409" s="194"/>
      <c r="F409" s="195"/>
      <c r="G409" s="173"/>
      <c r="H409" s="199"/>
      <c r="I409" s="191"/>
      <c r="J409" s="200"/>
      <c r="K409" s="197"/>
      <c r="L409" s="184"/>
      <c r="M409" s="180"/>
      <c r="N409" s="196"/>
      <c r="O409" s="194"/>
      <c r="P409" s="195"/>
    </row>
    <row r="410" spans="1:16" s="172" customFormat="1">
      <c r="A410" s="891"/>
      <c r="B410" s="894"/>
      <c r="C410" s="192"/>
      <c r="D410" s="193"/>
      <c r="E410" s="194"/>
      <c r="F410" s="195"/>
      <c r="G410" s="173"/>
      <c r="H410" s="201"/>
      <c r="I410" s="175"/>
      <c r="J410" s="175"/>
      <c r="K410" s="178"/>
      <c r="L410" s="184"/>
      <c r="M410" s="180"/>
      <c r="N410" s="196"/>
      <c r="O410" s="194"/>
      <c r="P410" s="195"/>
    </row>
    <row r="411" spans="1:16" s="172" customFormat="1">
      <c r="A411" s="891"/>
      <c r="B411" s="894"/>
      <c r="C411" s="192"/>
      <c r="D411" s="193"/>
      <c r="E411" s="194"/>
      <c r="F411" s="195"/>
      <c r="G411" s="198"/>
      <c r="H411" s="183"/>
      <c r="I411" s="200"/>
      <c r="J411" s="200"/>
      <c r="K411" s="197"/>
      <c r="L411" s="184"/>
      <c r="M411" s="180"/>
      <c r="N411" s="196"/>
      <c r="O411" s="194"/>
      <c r="P411" s="195"/>
    </row>
    <row r="412" spans="1:16" s="172" customFormat="1">
      <c r="A412" s="891"/>
      <c r="B412" s="894"/>
      <c r="C412" s="192"/>
      <c r="D412" s="193"/>
      <c r="E412" s="194"/>
      <c r="F412" s="195"/>
      <c r="G412" s="173"/>
      <c r="H412" s="183"/>
      <c r="I412" s="200"/>
      <c r="J412" s="200"/>
      <c r="K412" s="197"/>
      <c r="L412" s="179"/>
      <c r="M412" s="180"/>
      <c r="N412" s="196"/>
      <c r="O412" s="194"/>
      <c r="P412" s="195"/>
    </row>
    <row r="413" spans="1:16" s="172" customFormat="1">
      <c r="A413" s="891"/>
      <c r="B413" s="894"/>
      <c r="C413" s="192"/>
      <c r="D413" s="193"/>
      <c r="E413" s="194"/>
      <c r="F413" s="195"/>
      <c r="G413" s="192"/>
      <c r="H413" s="201"/>
      <c r="I413" s="202"/>
      <c r="J413" s="202"/>
      <c r="K413" s="203"/>
      <c r="L413" s="204"/>
      <c r="M413" s="190"/>
      <c r="N413" s="196"/>
      <c r="O413" s="194"/>
      <c r="P413" s="195"/>
    </row>
    <row r="414" spans="1:16" s="172" customFormat="1">
      <c r="A414" s="891"/>
      <c r="B414" s="894"/>
      <c r="C414" s="192"/>
      <c r="D414" s="193"/>
      <c r="E414" s="194"/>
      <c r="F414" s="195"/>
      <c r="G414" s="192"/>
      <c r="H414" s="201"/>
      <c r="I414" s="202"/>
      <c r="J414" s="202"/>
      <c r="K414" s="203"/>
      <c r="L414" s="204"/>
      <c r="M414" s="190"/>
      <c r="N414" s="196"/>
      <c r="O414" s="194"/>
      <c r="P414" s="195"/>
    </row>
    <row r="415" spans="1:16" s="172" customFormat="1">
      <c r="A415" s="891"/>
      <c r="B415" s="894"/>
      <c r="C415" s="192"/>
      <c r="D415" s="193"/>
      <c r="E415" s="194"/>
      <c r="F415" s="195"/>
      <c r="G415" s="192"/>
      <c r="H415" s="201"/>
      <c r="I415" s="202"/>
      <c r="J415" s="202"/>
      <c r="K415" s="203"/>
      <c r="L415" s="204"/>
      <c r="M415" s="190"/>
      <c r="N415" s="196"/>
      <c r="O415" s="194"/>
      <c r="P415" s="195"/>
    </row>
    <row r="416" spans="1:16" s="172" customFormat="1" ht="17.25" thickBot="1">
      <c r="A416" s="892"/>
      <c r="B416" s="895"/>
      <c r="C416" s="205"/>
      <c r="D416" s="206"/>
      <c r="E416" s="207"/>
      <c r="F416" s="208"/>
      <c r="G416" s="209"/>
      <c r="H416" s="210"/>
      <c r="I416" s="211"/>
      <c r="J416" s="211"/>
      <c r="K416" s="212"/>
      <c r="L416" s="213"/>
      <c r="M416" s="214"/>
      <c r="N416" s="215"/>
      <c r="O416" s="207"/>
      <c r="P416" s="208"/>
    </row>
    <row r="417" spans="1:16" s="71" customFormat="1" ht="35.25" customHeight="1" thickTop="1" thickBot="1">
      <c r="A417" s="926">
        <f>A311+1</f>
        <v>46178</v>
      </c>
      <c r="B417" s="90" t="s">
        <v>162</v>
      </c>
      <c r="C417" s="896" t="s">
        <v>665</v>
      </c>
      <c r="D417" s="91" t="s">
        <v>114</v>
      </c>
      <c r="E417" s="92" t="s">
        <v>137</v>
      </c>
      <c r="F417" s="93" t="s">
        <v>3284</v>
      </c>
      <c r="G417" s="90" t="s">
        <v>162</v>
      </c>
      <c r="H417" s="900" t="s">
        <v>163</v>
      </c>
      <c r="I417" s="91" t="s">
        <v>114</v>
      </c>
      <c r="J417" s="92" t="s">
        <v>137</v>
      </c>
      <c r="K417" s="93" t="s">
        <v>3284</v>
      </c>
      <c r="L417" s="90" t="s">
        <v>162</v>
      </c>
      <c r="M417" s="903" t="s">
        <v>163</v>
      </c>
      <c r="N417" s="91" t="s">
        <v>114</v>
      </c>
      <c r="O417" s="92" t="s">
        <v>137</v>
      </c>
      <c r="P417" s="93" t="s">
        <v>3321</v>
      </c>
    </row>
    <row r="418" spans="1:16" ht="18" customHeight="1">
      <c r="A418" s="927"/>
      <c r="B418" s="928" t="s">
        <v>2731</v>
      </c>
      <c r="C418" s="897"/>
      <c r="D418" s="94" t="s">
        <v>1491</v>
      </c>
      <c r="E418" s="95" t="s">
        <v>196</v>
      </c>
      <c r="F418" s="93" t="s">
        <v>1066</v>
      </c>
      <c r="G418" s="928" t="s">
        <v>20</v>
      </c>
      <c r="H418" s="900"/>
      <c r="I418" s="94" t="s">
        <v>1491</v>
      </c>
      <c r="J418" s="95" t="s">
        <v>196</v>
      </c>
      <c r="K418" s="93" t="s">
        <v>1066</v>
      </c>
      <c r="L418" s="928" t="s">
        <v>12</v>
      </c>
      <c r="M418" s="903"/>
      <c r="N418" s="94" t="s">
        <v>1491</v>
      </c>
      <c r="O418" s="95" t="s">
        <v>196</v>
      </c>
      <c r="P418" s="93" t="s">
        <v>1066</v>
      </c>
    </row>
    <row r="419" spans="1:16" ht="17.25" thickBot="1">
      <c r="A419" s="927"/>
      <c r="B419" s="929"/>
      <c r="C419" s="897"/>
      <c r="D419" s="94" t="s">
        <v>116</v>
      </c>
      <c r="E419" s="96" t="s">
        <v>146</v>
      </c>
      <c r="F419" s="98" t="s">
        <v>3282</v>
      </c>
      <c r="G419" s="929"/>
      <c r="H419" s="900"/>
      <c r="I419" s="94" t="s">
        <v>116</v>
      </c>
      <c r="J419" s="96" t="s">
        <v>146</v>
      </c>
      <c r="K419" s="98" t="s">
        <v>3282</v>
      </c>
      <c r="L419" s="929"/>
      <c r="M419" s="903"/>
      <c r="N419" s="94" t="s">
        <v>116</v>
      </c>
      <c r="O419" s="96" t="s">
        <v>146</v>
      </c>
      <c r="P419" s="98" t="s">
        <v>2660</v>
      </c>
    </row>
    <row r="420" spans="1:16" ht="17.25" thickBot="1">
      <c r="A420" s="927"/>
      <c r="B420" s="90" t="s">
        <v>167</v>
      </c>
      <c r="C420" s="897"/>
      <c r="D420" s="94" t="s">
        <v>165</v>
      </c>
      <c r="E420" s="96" t="s">
        <v>239</v>
      </c>
      <c r="F420" s="97" t="s">
        <v>3237</v>
      </c>
      <c r="G420" s="90" t="s">
        <v>167</v>
      </c>
      <c r="H420" s="900"/>
      <c r="I420" s="94" t="s">
        <v>165</v>
      </c>
      <c r="J420" s="96" t="s">
        <v>239</v>
      </c>
      <c r="K420" s="97" t="s">
        <v>3237</v>
      </c>
      <c r="L420" s="90" t="s">
        <v>167</v>
      </c>
      <c r="M420" s="903"/>
      <c r="N420" s="94" t="s">
        <v>165</v>
      </c>
      <c r="O420" s="96" t="s">
        <v>239</v>
      </c>
      <c r="P420" s="97" t="s">
        <v>3237</v>
      </c>
    </row>
    <row r="421" spans="1:16">
      <c r="A421" s="927"/>
      <c r="B421" s="925" t="s">
        <v>3197</v>
      </c>
      <c r="C421" s="897"/>
      <c r="D421" s="94" t="s">
        <v>120</v>
      </c>
      <c r="E421" s="96" t="s">
        <v>197</v>
      </c>
      <c r="F421" s="97" t="s">
        <v>2783</v>
      </c>
      <c r="G421" s="925" t="s">
        <v>1482</v>
      </c>
      <c r="H421" s="900"/>
      <c r="I421" s="94" t="s">
        <v>120</v>
      </c>
      <c r="J421" s="96" t="s">
        <v>197</v>
      </c>
      <c r="K421" s="97" t="s">
        <v>2783</v>
      </c>
      <c r="L421" s="925" t="s">
        <v>2816</v>
      </c>
      <c r="M421" s="903"/>
      <c r="N421" s="94" t="s">
        <v>120</v>
      </c>
      <c r="O421" s="96" t="s">
        <v>197</v>
      </c>
      <c r="P421" s="97" t="s">
        <v>1066</v>
      </c>
    </row>
    <row r="422" spans="1:16">
      <c r="A422" s="927"/>
      <c r="B422" s="918"/>
      <c r="C422" s="897"/>
      <c r="D422" s="94" t="s">
        <v>1614</v>
      </c>
      <c r="E422" s="96" t="s">
        <v>1664</v>
      </c>
      <c r="F422" s="97" t="s">
        <v>3117</v>
      </c>
      <c r="G422" s="918"/>
      <c r="H422" s="900"/>
      <c r="I422" s="94" t="s">
        <v>1614</v>
      </c>
      <c r="J422" s="96" t="s">
        <v>1897</v>
      </c>
      <c r="K422" s="97" t="s">
        <v>3117</v>
      </c>
      <c r="L422" s="918"/>
      <c r="M422" s="903"/>
      <c r="N422" s="94" t="s">
        <v>1614</v>
      </c>
      <c r="O422" s="96" t="s">
        <v>1568</v>
      </c>
      <c r="P422" s="97" t="s">
        <v>3116</v>
      </c>
    </row>
    <row r="423" spans="1:16">
      <c r="A423" s="927"/>
      <c r="B423" s="917"/>
      <c r="C423" s="897"/>
      <c r="D423" s="94" t="s">
        <v>1663</v>
      </c>
      <c r="E423" s="96" t="s">
        <v>2888</v>
      </c>
      <c r="F423" s="93" t="s">
        <v>3247</v>
      </c>
      <c r="G423" s="917"/>
      <c r="H423" s="900"/>
      <c r="I423" s="94" t="s">
        <v>1663</v>
      </c>
      <c r="J423" s="96" t="s">
        <v>2801</v>
      </c>
      <c r="K423" s="93" t="s">
        <v>3247</v>
      </c>
      <c r="L423" s="917"/>
      <c r="M423" s="903"/>
      <c r="N423" s="94" t="s">
        <v>1663</v>
      </c>
      <c r="O423" s="96" t="s">
        <v>1664</v>
      </c>
      <c r="P423" s="93" t="s">
        <v>3322</v>
      </c>
    </row>
    <row r="424" spans="1:16">
      <c r="A424" s="927"/>
      <c r="B424" s="918"/>
      <c r="C424" s="897"/>
      <c r="D424" s="94"/>
      <c r="E424" s="96" t="s">
        <v>2688</v>
      </c>
      <c r="F424" s="99" t="s">
        <v>3281</v>
      </c>
      <c r="G424" s="918"/>
      <c r="H424" s="900"/>
      <c r="I424" s="94"/>
      <c r="J424" s="96" t="s">
        <v>2803</v>
      </c>
      <c r="K424" s="99" t="s">
        <v>3281</v>
      </c>
      <c r="L424" s="918"/>
      <c r="M424" s="903"/>
      <c r="N424" s="94"/>
      <c r="O424" s="96" t="s">
        <v>2802</v>
      </c>
      <c r="P424" s="93" t="s">
        <v>2690</v>
      </c>
    </row>
    <row r="425" spans="1:16">
      <c r="A425" s="927"/>
      <c r="B425" s="917"/>
      <c r="C425" s="897"/>
      <c r="D425" s="94"/>
      <c r="E425" s="96" t="s">
        <v>2689</v>
      </c>
      <c r="F425" s="99" t="s">
        <v>2692</v>
      </c>
      <c r="G425" s="917"/>
      <c r="H425" s="900"/>
      <c r="I425" s="94"/>
      <c r="J425" s="96" t="s">
        <v>2805</v>
      </c>
      <c r="K425" s="99" t="s">
        <v>2692</v>
      </c>
      <c r="L425" s="917"/>
      <c r="M425" s="903"/>
      <c r="N425" s="94"/>
      <c r="O425" s="96" t="s">
        <v>2804</v>
      </c>
      <c r="P425" s="99" t="s">
        <v>2692</v>
      </c>
    </row>
    <row r="426" spans="1:16" ht="17.25" thickBot="1">
      <c r="A426" s="927"/>
      <c r="B426" s="918"/>
      <c r="C426" s="897"/>
      <c r="D426" s="94" t="s">
        <v>147</v>
      </c>
      <c r="E426" s="96" t="s">
        <v>2893</v>
      </c>
      <c r="F426" s="99" t="s">
        <v>2742</v>
      </c>
      <c r="G426" s="918"/>
      <c r="H426" s="900"/>
      <c r="I426" s="94" t="s">
        <v>147</v>
      </c>
      <c r="J426" s="96" t="s">
        <v>2890</v>
      </c>
      <c r="K426" s="99" t="s">
        <v>3221</v>
      </c>
      <c r="L426" s="918"/>
      <c r="M426" s="903"/>
      <c r="N426" s="94" t="s">
        <v>147</v>
      </c>
      <c r="O426" s="96" t="s">
        <v>2688</v>
      </c>
      <c r="P426" s="99" t="s">
        <v>2911</v>
      </c>
    </row>
    <row r="427" spans="1:16" ht="17.25" thickBot="1">
      <c r="A427" s="927"/>
      <c r="B427" s="100" t="s">
        <v>168</v>
      </c>
      <c r="C427" s="897"/>
      <c r="D427" s="94"/>
      <c r="E427" s="96" t="s">
        <v>2693</v>
      </c>
      <c r="F427" s="99" t="s">
        <v>2743</v>
      </c>
      <c r="G427" s="100" t="s">
        <v>168</v>
      </c>
      <c r="H427" s="900"/>
      <c r="I427" s="94"/>
      <c r="J427" s="96" t="s">
        <v>2891</v>
      </c>
      <c r="K427" s="99" t="s">
        <v>2858</v>
      </c>
      <c r="L427" s="100" t="s">
        <v>168</v>
      </c>
      <c r="M427" s="903"/>
      <c r="N427" s="94"/>
      <c r="O427" s="96" t="s">
        <v>2689</v>
      </c>
      <c r="P427" s="99" t="s">
        <v>3172</v>
      </c>
    </row>
    <row r="428" spans="1:16">
      <c r="A428" s="927"/>
      <c r="B428" s="919" t="s">
        <v>3235</v>
      </c>
      <c r="C428" s="897"/>
      <c r="D428" s="94"/>
      <c r="E428" s="96" t="s">
        <v>2694</v>
      </c>
      <c r="F428" s="99" t="s">
        <v>3106</v>
      </c>
      <c r="G428" s="919" t="s">
        <v>3293</v>
      </c>
      <c r="H428" s="900"/>
      <c r="I428" s="94"/>
      <c r="J428" s="96" t="s">
        <v>2892</v>
      </c>
      <c r="K428" s="99" t="s">
        <v>3106</v>
      </c>
      <c r="L428" s="919" t="s">
        <v>3311</v>
      </c>
      <c r="M428" s="903"/>
      <c r="N428" s="94"/>
      <c r="O428" s="96" t="s">
        <v>2691</v>
      </c>
      <c r="P428" s="99" t="s">
        <v>3106</v>
      </c>
    </row>
    <row r="429" spans="1:16">
      <c r="A429" s="927"/>
      <c r="B429" s="920"/>
      <c r="C429" s="897"/>
      <c r="D429" s="94"/>
      <c r="E429" s="96" t="s">
        <v>2695</v>
      </c>
      <c r="F429" s="99" t="s">
        <v>3279</v>
      </c>
      <c r="G429" s="920"/>
      <c r="H429" s="900"/>
      <c r="I429" s="94"/>
      <c r="J429" s="96" t="s">
        <v>2854</v>
      </c>
      <c r="K429" s="99" t="s">
        <v>3295</v>
      </c>
      <c r="L429" s="920"/>
      <c r="M429" s="903"/>
      <c r="N429" s="94"/>
      <c r="O429" s="96" t="s">
        <v>2853</v>
      </c>
      <c r="P429" s="97" t="s">
        <v>3323</v>
      </c>
    </row>
    <row r="430" spans="1:16" ht="17.25" thickBot="1">
      <c r="A430" s="927"/>
      <c r="B430" s="921"/>
      <c r="C430" s="897"/>
      <c r="D430" s="94"/>
      <c r="E430" s="96" t="s">
        <v>2697</v>
      </c>
      <c r="F430" s="97" t="s">
        <v>2699</v>
      </c>
      <c r="G430" s="921"/>
      <c r="H430" s="900"/>
      <c r="I430" s="94"/>
      <c r="J430" s="96" t="s">
        <v>3303</v>
      </c>
      <c r="K430" s="97" t="s">
        <v>2699</v>
      </c>
      <c r="L430" s="921"/>
      <c r="M430" s="903"/>
      <c r="N430" s="94"/>
      <c r="O430" s="96" t="s">
        <v>3302</v>
      </c>
      <c r="P430" s="97" t="s">
        <v>2699</v>
      </c>
    </row>
    <row r="431" spans="1:16" ht="17.25" thickBot="1">
      <c r="A431" s="927"/>
      <c r="B431" s="100" t="s">
        <v>123</v>
      </c>
      <c r="C431" s="897"/>
      <c r="D431" s="94" t="s">
        <v>2700</v>
      </c>
      <c r="E431" s="96" t="s">
        <v>2701</v>
      </c>
      <c r="F431" s="97" t="s">
        <v>2702</v>
      </c>
      <c r="G431" s="100" t="s">
        <v>123</v>
      </c>
      <c r="H431" s="900"/>
      <c r="I431" s="94" t="s">
        <v>2700</v>
      </c>
      <c r="J431" s="96" t="s">
        <v>2894</v>
      </c>
      <c r="K431" s="97" t="s">
        <v>2702</v>
      </c>
      <c r="L431" s="100" t="s">
        <v>123</v>
      </c>
      <c r="M431" s="903"/>
      <c r="N431" s="94" t="s">
        <v>2700</v>
      </c>
      <c r="O431" s="96" t="s">
        <v>2893</v>
      </c>
      <c r="P431" s="97" t="s">
        <v>2702</v>
      </c>
    </row>
    <row r="432" spans="1:16" ht="33">
      <c r="A432" s="927"/>
      <c r="B432" s="932" t="s">
        <v>3277</v>
      </c>
      <c r="C432" s="897"/>
      <c r="D432" s="94" t="s">
        <v>2703</v>
      </c>
      <c r="E432" s="96" t="s">
        <v>2896</v>
      </c>
      <c r="F432" s="97" t="s">
        <v>3280</v>
      </c>
      <c r="G432" s="932" t="s">
        <v>3294</v>
      </c>
      <c r="H432" s="900"/>
      <c r="I432" s="94" t="s">
        <v>2703</v>
      </c>
      <c r="J432" s="96" t="s">
        <v>2895</v>
      </c>
      <c r="K432" s="97" t="s">
        <v>3309</v>
      </c>
      <c r="L432" s="932" t="s">
        <v>3312</v>
      </c>
      <c r="M432" s="903"/>
      <c r="N432" s="94" t="s">
        <v>2703</v>
      </c>
      <c r="O432" s="96" t="s">
        <v>2701</v>
      </c>
      <c r="P432" s="97" t="s">
        <v>3324</v>
      </c>
    </row>
    <row r="433" spans="1:16" ht="33">
      <c r="A433" s="927"/>
      <c r="B433" s="933"/>
      <c r="C433" s="897"/>
      <c r="D433" s="94" t="s">
        <v>1888</v>
      </c>
      <c r="E433" s="96" t="s">
        <v>2905</v>
      </c>
      <c r="F433" s="97" t="s">
        <v>3283</v>
      </c>
      <c r="G433" s="933"/>
      <c r="H433" s="900"/>
      <c r="I433" s="94" t="s">
        <v>1888</v>
      </c>
      <c r="J433" s="96" t="s">
        <v>2897</v>
      </c>
      <c r="K433" s="97" t="s">
        <v>3308</v>
      </c>
      <c r="L433" s="933"/>
      <c r="M433" s="903"/>
      <c r="N433" s="94" t="s">
        <v>1888</v>
      </c>
      <c r="O433" s="96" t="s">
        <v>2896</v>
      </c>
      <c r="P433" s="97" t="s">
        <v>3325</v>
      </c>
    </row>
    <row r="434" spans="1:16" ht="33.75" thickBot="1">
      <c r="A434" s="927"/>
      <c r="B434" s="934"/>
      <c r="C434" s="897"/>
      <c r="D434" s="94" t="s">
        <v>3142</v>
      </c>
      <c r="E434" s="96"/>
      <c r="F434" s="97" t="s">
        <v>3285</v>
      </c>
      <c r="G434" s="934"/>
      <c r="H434" s="900"/>
      <c r="I434" s="94" t="s">
        <v>3142</v>
      </c>
      <c r="J434" s="96" t="s">
        <v>2905</v>
      </c>
      <c r="K434" s="97" t="s">
        <v>3297</v>
      </c>
      <c r="L434" s="934"/>
      <c r="M434" s="903"/>
      <c r="N434" s="94" t="s">
        <v>3142</v>
      </c>
      <c r="O434" s="96" t="s">
        <v>2706</v>
      </c>
      <c r="P434" s="97" t="s">
        <v>3296</v>
      </c>
    </row>
    <row r="435" spans="1:16">
      <c r="A435" s="927"/>
      <c r="B435" s="915" t="s">
        <v>124</v>
      </c>
      <c r="C435" s="897"/>
      <c r="D435" s="94"/>
      <c r="E435" s="96"/>
      <c r="F435" s="97"/>
      <c r="G435" s="915" t="s">
        <v>124</v>
      </c>
      <c r="H435" s="900"/>
      <c r="I435" s="94" t="s">
        <v>2707</v>
      </c>
      <c r="J435" s="96" t="s">
        <v>2918</v>
      </c>
      <c r="K435" s="97" t="s">
        <v>3304</v>
      </c>
      <c r="L435" s="915" t="s">
        <v>124</v>
      </c>
      <c r="M435" s="903"/>
      <c r="N435" s="94"/>
      <c r="O435" s="96"/>
      <c r="P435" s="97"/>
    </row>
    <row r="436" spans="1:16" ht="17.25" thickBot="1">
      <c r="A436" s="927"/>
      <c r="B436" s="916"/>
      <c r="C436" s="897"/>
      <c r="D436" s="94"/>
      <c r="E436" s="96"/>
      <c r="F436" s="97"/>
      <c r="G436" s="916"/>
      <c r="H436" s="900"/>
      <c r="I436" s="94"/>
      <c r="J436" s="96"/>
      <c r="K436" s="97"/>
      <c r="L436" s="916"/>
      <c r="M436" s="903"/>
      <c r="N436" s="94"/>
      <c r="O436" s="96"/>
      <c r="P436" s="93"/>
    </row>
    <row r="437" spans="1:16" ht="17.25" thickTop="1">
      <c r="A437" s="927"/>
      <c r="B437" s="930" t="s">
        <v>125</v>
      </c>
      <c r="C437" s="897"/>
      <c r="D437" s="94"/>
      <c r="E437" s="96"/>
      <c r="F437" s="93"/>
      <c r="G437" s="930" t="s">
        <v>125</v>
      </c>
      <c r="H437" s="900"/>
      <c r="I437" s="94"/>
      <c r="J437" s="96"/>
      <c r="K437" s="93"/>
      <c r="L437" s="930" t="s">
        <v>125</v>
      </c>
      <c r="M437" s="903"/>
      <c r="N437" s="94"/>
      <c r="O437" s="96"/>
      <c r="P437" s="97"/>
    </row>
    <row r="438" spans="1:16" ht="17.25" thickBot="1">
      <c r="A438" s="927"/>
      <c r="B438" s="913"/>
      <c r="C438" s="897"/>
      <c r="D438" s="94"/>
      <c r="E438" s="96"/>
      <c r="F438" s="93"/>
      <c r="G438" s="913"/>
      <c r="H438" s="900"/>
      <c r="I438" s="94"/>
      <c r="J438" s="96"/>
      <c r="K438" s="93"/>
      <c r="L438" s="913"/>
      <c r="M438" s="903"/>
      <c r="N438" s="94"/>
      <c r="O438" s="96"/>
      <c r="P438" s="101"/>
    </row>
    <row r="439" spans="1:16">
      <c r="A439" s="927"/>
      <c r="B439" s="923">
        <v>4</v>
      </c>
      <c r="C439" s="897"/>
      <c r="D439" s="94"/>
      <c r="E439" s="96"/>
      <c r="F439" s="97"/>
      <c r="G439" s="923">
        <v>4</v>
      </c>
      <c r="H439" s="900"/>
      <c r="I439" s="94"/>
      <c r="J439" s="96"/>
      <c r="K439" s="97"/>
      <c r="L439" s="923">
        <v>2</v>
      </c>
      <c r="M439" s="903"/>
      <c r="N439" s="94"/>
      <c r="O439" s="96"/>
      <c r="P439" s="103"/>
    </row>
    <row r="440" spans="1:16" ht="17.25" thickBot="1">
      <c r="A440" s="927"/>
      <c r="B440" s="931"/>
      <c r="C440" s="897"/>
      <c r="D440" s="94"/>
      <c r="E440" s="96"/>
      <c r="F440" s="97"/>
      <c r="G440" s="931"/>
      <c r="H440" s="900"/>
      <c r="I440" s="94"/>
      <c r="J440" s="96"/>
      <c r="K440" s="97"/>
      <c r="L440" s="931"/>
      <c r="M440" s="903"/>
      <c r="N440" s="94"/>
      <c r="O440" s="96"/>
      <c r="P440" s="104"/>
    </row>
    <row r="441" spans="1:16">
      <c r="A441" s="927"/>
      <c r="B441" s="912" t="s">
        <v>126</v>
      </c>
      <c r="C441" s="897"/>
      <c r="D441" s="94"/>
      <c r="E441" s="96"/>
      <c r="F441" s="93"/>
      <c r="G441" s="912" t="s">
        <v>126</v>
      </c>
      <c r="H441" s="900"/>
      <c r="I441" s="94"/>
      <c r="J441" s="96"/>
      <c r="K441" s="93"/>
      <c r="L441" s="912" t="s">
        <v>126</v>
      </c>
      <c r="M441" s="903"/>
      <c r="N441" s="94"/>
      <c r="O441" s="96"/>
      <c r="P441" s="99"/>
    </row>
    <row r="442" spans="1:16" ht="17.25" thickBot="1">
      <c r="A442" s="927"/>
      <c r="B442" s="913"/>
      <c r="C442" s="897"/>
      <c r="D442" s="94"/>
      <c r="E442" s="96"/>
      <c r="F442" s="101"/>
      <c r="G442" s="913"/>
      <c r="H442" s="900"/>
      <c r="I442" s="94"/>
      <c r="J442" s="96"/>
      <c r="K442" s="101"/>
      <c r="L442" s="913"/>
      <c r="M442" s="903"/>
      <c r="N442" s="94"/>
      <c r="O442" s="96"/>
      <c r="P442" s="104"/>
    </row>
    <row r="443" spans="1:16">
      <c r="A443" s="927"/>
      <c r="B443" s="923">
        <v>4</v>
      </c>
      <c r="C443" s="897"/>
      <c r="D443" s="94"/>
      <c r="E443" s="96"/>
      <c r="F443" s="102"/>
      <c r="G443" s="923">
        <v>4</v>
      </c>
      <c r="H443" s="900"/>
      <c r="I443" s="94"/>
      <c r="J443" s="96"/>
      <c r="K443" s="103"/>
      <c r="L443" s="923">
        <v>2</v>
      </c>
      <c r="M443" s="903"/>
      <c r="N443" s="94"/>
      <c r="O443" s="96"/>
      <c r="P443" s="93"/>
    </row>
    <row r="444" spans="1:16" ht="17.25" thickBot="1">
      <c r="A444" s="927"/>
      <c r="B444" s="924"/>
      <c r="C444" s="897"/>
      <c r="D444" s="94"/>
      <c r="E444" s="96"/>
      <c r="F444" s="99"/>
      <c r="G444" s="924"/>
      <c r="H444" s="900"/>
      <c r="I444" s="94"/>
      <c r="J444" s="96"/>
      <c r="K444" s="104"/>
      <c r="L444" s="924"/>
      <c r="M444" s="903"/>
      <c r="N444" s="94"/>
      <c r="O444" s="96"/>
      <c r="P444" s="97"/>
    </row>
    <row r="445" spans="1:16">
      <c r="A445" s="927"/>
      <c r="B445" s="922" t="s">
        <v>127</v>
      </c>
      <c r="C445" s="897"/>
      <c r="D445" s="94"/>
      <c r="E445" s="96"/>
      <c r="F445" s="103"/>
      <c r="G445" s="922" t="s">
        <v>127</v>
      </c>
      <c r="H445" s="900"/>
      <c r="I445" s="94"/>
      <c r="J445" s="96"/>
      <c r="K445" s="104"/>
      <c r="L445" s="922" t="s">
        <v>127</v>
      </c>
      <c r="M445" s="903"/>
      <c r="N445" s="94"/>
      <c r="O445" s="114"/>
      <c r="P445" s="97"/>
    </row>
    <row r="446" spans="1:16" ht="17.25" thickBot="1">
      <c r="A446" s="927"/>
      <c r="B446" s="913"/>
      <c r="C446" s="897"/>
      <c r="D446" s="94"/>
      <c r="E446" s="96"/>
      <c r="F446" s="104"/>
      <c r="G446" s="913"/>
      <c r="H446" s="900"/>
      <c r="I446" s="94"/>
      <c r="J446" s="96"/>
      <c r="K446" s="99"/>
      <c r="L446" s="913"/>
      <c r="M446" s="903"/>
      <c r="N446" s="113"/>
      <c r="O446" s="96"/>
      <c r="P446" s="112"/>
    </row>
    <row r="447" spans="1:16">
      <c r="A447" s="927"/>
      <c r="B447" s="923">
        <v>26</v>
      </c>
      <c r="C447" s="897"/>
      <c r="D447" s="94"/>
      <c r="E447" s="96"/>
      <c r="F447" s="104"/>
      <c r="G447" s="935" t="s">
        <v>3298</v>
      </c>
      <c r="H447" s="900"/>
      <c r="I447" s="94"/>
      <c r="J447" s="96"/>
      <c r="K447" s="104"/>
      <c r="L447" s="923">
        <v>11</v>
      </c>
      <c r="M447" s="903"/>
      <c r="N447" s="113"/>
      <c r="O447" s="114"/>
      <c r="P447" s="97"/>
    </row>
    <row r="448" spans="1:16" ht="17.25" thickBot="1">
      <c r="A448" s="927"/>
      <c r="B448" s="924"/>
      <c r="C448" s="897"/>
      <c r="D448" s="94"/>
      <c r="E448" s="96"/>
      <c r="F448" s="99"/>
      <c r="G448" s="924"/>
      <c r="H448" s="900"/>
      <c r="I448" s="94"/>
      <c r="J448" s="96"/>
      <c r="K448" s="93"/>
      <c r="L448" s="924"/>
      <c r="M448" s="903"/>
      <c r="N448" s="94"/>
      <c r="O448" s="114"/>
      <c r="P448" s="104"/>
    </row>
    <row r="449" spans="1:16">
      <c r="A449" s="927"/>
      <c r="B449" s="922" t="s">
        <v>128</v>
      </c>
      <c r="C449" s="897"/>
      <c r="D449" s="94"/>
      <c r="E449" s="96"/>
      <c r="F449" s="104"/>
      <c r="G449" s="922" t="s">
        <v>128</v>
      </c>
      <c r="H449" s="900"/>
      <c r="I449" s="94"/>
      <c r="J449" s="96"/>
      <c r="K449" s="97"/>
      <c r="L449" s="922" t="s">
        <v>128</v>
      </c>
      <c r="M449" s="903"/>
      <c r="N449" s="94"/>
      <c r="O449" s="96"/>
      <c r="P449" s="97"/>
    </row>
    <row r="450" spans="1:16" ht="17.25" thickBot="1">
      <c r="A450" s="927"/>
      <c r="B450" s="913"/>
      <c r="C450" s="897"/>
      <c r="D450" s="94"/>
      <c r="E450" s="96"/>
      <c r="F450" s="93"/>
      <c r="G450" s="913"/>
      <c r="H450" s="900"/>
      <c r="I450" s="94"/>
      <c r="J450" s="114"/>
      <c r="K450" s="97"/>
      <c r="L450" s="913"/>
      <c r="M450" s="903"/>
      <c r="N450" s="113"/>
      <c r="O450" s="114"/>
      <c r="P450" s="97"/>
    </row>
    <row r="451" spans="1:16">
      <c r="A451" s="927"/>
      <c r="B451" s="923">
        <v>25</v>
      </c>
      <c r="C451" s="897"/>
      <c r="D451" s="94"/>
      <c r="E451" s="96"/>
      <c r="F451" s="97"/>
      <c r="G451" s="935" t="s">
        <v>3298</v>
      </c>
      <c r="H451" s="900"/>
      <c r="I451" s="94"/>
      <c r="J451" s="96"/>
      <c r="K451" s="97"/>
      <c r="L451" s="923">
        <v>11</v>
      </c>
      <c r="M451" s="903"/>
      <c r="N451" s="113"/>
      <c r="O451" s="114"/>
      <c r="P451" s="97"/>
    </row>
    <row r="452" spans="1:16" ht="17.25" thickBot="1">
      <c r="A452" s="927"/>
      <c r="B452" s="924"/>
      <c r="C452" s="897"/>
      <c r="D452" s="94"/>
      <c r="E452" s="96"/>
      <c r="F452" s="93"/>
      <c r="G452" s="924"/>
      <c r="H452" s="900"/>
      <c r="I452" s="94"/>
      <c r="J452" s="114"/>
      <c r="K452" s="97"/>
      <c r="L452" s="924"/>
      <c r="M452" s="903"/>
      <c r="N452" s="94"/>
      <c r="O452" s="114"/>
      <c r="P452" s="97"/>
    </row>
    <row r="453" spans="1:16">
      <c r="A453" s="927"/>
      <c r="B453" s="912" t="s">
        <v>129</v>
      </c>
      <c r="C453" s="897"/>
      <c r="D453" s="94"/>
      <c r="E453" s="96"/>
      <c r="F453" s="93"/>
      <c r="G453" s="912" t="s">
        <v>129</v>
      </c>
      <c r="H453" s="900"/>
      <c r="I453" s="94"/>
      <c r="J453" s="114"/>
      <c r="K453" s="97"/>
      <c r="L453" s="912" t="s">
        <v>129</v>
      </c>
      <c r="M453" s="903"/>
      <c r="N453" s="113"/>
      <c r="O453" s="114"/>
      <c r="P453" s="97"/>
    </row>
    <row r="454" spans="1:16" ht="17.25" thickBot="1">
      <c r="A454" s="927"/>
      <c r="B454" s="913"/>
      <c r="C454" s="897"/>
      <c r="D454" s="94"/>
      <c r="E454" s="96"/>
      <c r="F454" s="93"/>
      <c r="G454" s="913"/>
      <c r="H454" s="900"/>
      <c r="I454" s="94"/>
      <c r="J454" s="114"/>
      <c r="K454" s="97"/>
      <c r="L454" s="913"/>
      <c r="M454" s="903"/>
      <c r="N454" s="94"/>
      <c r="O454" s="114"/>
      <c r="P454" s="97"/>
    </row>
    <row r="455" spans="1:16">
      <c r="A455" s="927"/>
      <c r="B455" s="106" t="s">
        <v>3199</v>
      </c>
      <c r="C455" s="897"/>
      <c r="D455" s="94"/>
      <c r="E455" s="96"/>
      <c r="F455" s="97"/>
      <c r="G455" s="106" t="s">
        <v>2783</v>
      </c>
      <c r="H455" s="900"/>
      <c r="I455" s="94"/>
      <c r="J455" s="96"/>
      <c r="K455" s="112"/>
      <c r="L455" s="106" t="s">
        <v>2816</v>
      </c>
      <c r="M455" s="903"/>
      <c r="N455" s="113"/>
      <c r="O455" s="96"/>
      <c r="P455" s="112"/>
    </row>
    <row r="456" spans="1:16">
      <c r="A456" s="927"/>
      <c r="B456" s="107" t="s">
        <v>3278</v>
      </c>
      <c r="C456" s="897"/>
      <c r="D456" s="94"/>
      <c r="E456" s="96"/>
      <c r="F456" s="93"/>
      <c r="G456" s="107"/>
      <c r="H456" s="900"/>
      <c r="I456" s="94"/>
      <c r="J456" s="96"/>
      <c r="K456" s="97"/>
      <c r="L456" s="107"/>
      <c r="M456" s="903"/>
      <c r="N456" s="113"/>
      <c r="O456" s="114"/>
      <c r="P456" s="97"/>
    </row>
    <row r="457" spans="1:16">
      <c r="A457" s="927"/>
      <c r="B457" s="109"/>
      <c r="C457" s="897"/>
      <c r="D457" s="94"/>
      <c r="E457" s="96"/>
      <c r="F457" s="97"/>
      <c r="G457" s="109"/>
      <c r="H457" s="900"/>
      <c r="I457" s="113"/>
      <c r="J457" s="114"/>
      <c r="K457" s="97"/>
      <c r="L457" s="109"/>
      <c r="M457" s="903"/>
      <c r="N457" s="113"/>
      <c r="O457" s="114"/>
      <c r="P457" s="97"/>
    </row>
    <row r="458" spans="1:16" ht="17.25" thickBot="1">
      <c r="A458" s="927"/>
      <c r="B458" s="110"/>
      <c r="C458" s="910"/>
      <c r="D458" s="115"/>
      <c r="E458" s="116"/>
      <c r="F458" s="117"/>
      <c r="G458" s="110"/>
      <c r="H458" s="900"/>
      <c r="I458" s="115"/>
      <c r="J458" s="116"/>
      <c r="K458" s="117"/>
      <c r="L458" s="110"/>
      <c r="M458" s="903"/>
      <c r="N458" s="115"/>
      <c r="O458" s="116"/>
      <c r="P458" s="117"/>
    </row>
    <row r="459" spans="1:16">
      <c r="A459" s="914" t="str">
        <f>TEXT(A417,"AAAA")</f>
        <v>星期五</v>
      </c>
      <c r="B459" s="109"/>
      <c r="C459" s="896" t="s">
        <v>666</v>
      </c>
      <c r="D459" s="118"/>
      <c r="E459" s="119" t="s">
        <v>137</v>
      </c>
      <c r="F459" s="97" t="s">
        <v>3177</v>
      </c>
      <c r="G459" s="109"/>
      <c r="H459" s="899" t="s">
        <v>130</v>
      </c>
      <c r="I459" s="118"/>
      <c r="J459" s="119" t="s">
        <v>137</v>
      </c>
      <c r="K459" s="97" t="s">
        <v>3020</v>
      </c>
      <c r="L459" s="109"/>
      <c r="M459" s="902" t="s">
        <v>130</v>
      </c>
      <c r="N459" s="118"/>
      <c r="O459" s="119" t="s">
        <v>137</v>
      </c>
      <c r="P459" s="97" t="s">
        <v>3314</v>
      </c>
    </row>
    <row r="460" spans="1:16">
      <c r="A460" s="914"/>
      <c r="B460" s="110"/>
      <c r="C460" s="897"/>
      <c r="D460" s="120"/>
      <c r="E460" s="96" t="s">
        <v>196</v>
      </c>
      <c r="F460" s="97" t="s">
        <v>3203</v>
      </c>
      <c r="G460" s="110"/>
      <c r="H460" s="900"/>
      <c r="I460" s="94"/>
      <c r="J460" s="96" t="s">
        <v>196</v>
      </c>
      <c r="K460" s="97" t="s">
        <v>3021</v>
      </c>
      <c r="L460" s="110"/>
      <c r="M460" s="903"/>
      <c r="N460" s="94"/>
      <c r="O460" s="96" t="s">
        <v>196</v>
      </c>
      <c r="P460" s="97" t="s">
        <v>3315</v>
      </c>
    </row>
    <row r="461" spans="1:16">
      <c r="A461" s="914"/>
      <c r="B461" s="109"/>
      <c r="C461" s="897"/>
      <c r="D461" s="120"/>
      <c r="E461" s="96" t="s">
        <v>146</v>
      </c>
      <c r="F461" s="97" t="s">
        <v>3204</v>
      </c>
      <c r="G461" s="109"/>
      <c r="H461" s="900"/>
      <c r="I461" s="94"/>
      <c r="J461" s="96" t="s">
        <v>146</v>
      </c>
      <c r="K461" s="97" t="s">
        <v>3300</v>
      </c>
      <c r="L461" s="109"/>
      <c r="M461" s="903"/>
      <c r="N461" s="94"/>
      <c r="O461" s="96" t="s">
        <v>146</v>
      </c>
      <c r="P461" s="97" t="s">
        <v>3316</v>
      </c>
    </row>
    <row r="462" spans="1:16">
      <c r="A462" s="914"/>
      <c r="B462" s="110"/>
      <c r="C462" s="897"/>
      <c r="D462" s="120"/>
      <c r="E462" s="96" t="s">
        <v>239</v>
      </c>
      <c r="F462" s="97" t="s">
        <v>3205</v>
      </c>
      <c r="G462" s="110"/>
      <c r="H462" s="900"/>
      <c r="I462" s="94"/>
      <c r="J462" s="96" t="s">
        <v>239</v>
      </c>
      <c r="K462" s="97" t="s">
        <v>3299</v>
      </c>
      <c r="L462" s="110"/>
      <c r="M462" s="903"/>
      <c r="N462" s="94"/>
      <c r="O462" s="96" t="s">
        <v>1892</v>
      </c>
      <c r="P462" s="97" t="s">
        <v>3326</v>
      </c>
    </row>
    <row r="463" spans="1:16">
      <c r="A463" s="914"/>
      <c r="B463" s="109"/>
      <c r="C463" s="897"/>
      <c r="D463" s="120"/>
      <c r="E463" s="96" t="s">
        <v>197</v>
      </c>
      <c r="F463" s="97" t="s">
        <v>3206</v>
      </c>
      <c r="G463" s="109"/>
      <c r="H463" s="900"/>
      <c r="I463" s="94"/>
      <c r="J463" s="96" t="s">
        <v>197</v>
      </c>
      <c r="K463" s="97" t="s">
        <v>3024</v>
      </c>
      <c r="L463" s="109"/>
      <c r="M463" s="903"/>
      <c r="N463" s="94"/>
      <c r="O463" s="96" t="s">
        <v>197</v>
      </c>
      <c r="P463" s="97" t="s">
        <v>2902</v>
      </c>
    </row>
    <row r="464" spans="1:16">
      <c r="A464" s="914"/>
      <c r="B464" s="110"/>
      <c r="C464" s="897"/>
      <c r="D464" s="120"/>
      <c r="E464" s="96" t="s">
        <v>1568</v>
      </c>
      <c r="F464" s="97" t="s">
        <v>2709</v>
      </c>
      <c r="G464" s="110"/>
      <c r="H464" s="900"/>
      <c r="I464" s="94"/>
      <c r="J464" s="96" t="s">
        <v>1568</v>
      </c>
      <c r="K464" s="97" t="s">
        <v>2709</v>
      </c>
      <c r="L464" s="110"/>
      <c r="M464" s="903"/>
      <c r="N464" s="94"/>
      <c r="O464" s="96" t="s">
        <v>1568</v>
      </c>
      <c r="P464" s="97" t="s">
        <v>2709</v>
      </c>
    </row>
    <row r="465" spans="1:16">
      <c r="A465" s="914"/>
      <c r="B465" s="109"/>
      <c r="C465" s="897"/>
      <c r="D465" s="120"/>
      <c r="E465" s="96" t="s">
        <v>2687</v>
      </c>
      <c r="F465" s="97" t="s">
        <v>2763</v>
      </c>
      <c r="G465" s="109"/>
      <c r="H465" s="900"/>
      <c r="I465" s="94"/>
      <c r="J465" s="96" t="s">
        <v>2687</v>
      </c>
      <c r="K465" s="97" t="s">
        <v>2763</v>
      </c>
      <c r="L465" s="109"/>
      <c r="M465" s="903"/>
      <c r="N465" s="94"/>
      <c r="O465" s="96" t="s">
        <v>2687</v>
      </c>
      <c r="P465" s="97" t="s">
        <v>2763</v>
      </c>
    </row>
    <row r="466" spans="1:16">
      <c r="A466" s="914"/>
      <c r="B466" s="110"/>
      <c r="C466" s="897"/>
      <c r="D466" s="94"/>
      <c r="E466" s="96"/>
      <c r="F466" s="97"/>
      <c r="G466" s="110"/>
      <c r="H466" s="900"/>
      <c r="I466" s="94"/>
      <c r="J466" s="96"/>
      <c r="K466" s="97"/>
      <c r="L466" s="110"/>
      <c r="M466" s="903"/>
      <c r="N466" s="94"/>
      <c r="O466" s="96"/>
      <c r="P466" s="97"/>
    </row>
    <row r="467" spans="1:16">
      <c r="A467" s="914"/>
      <c r="B467" s="107"/>
      <c r="C467" s="897"/>
      <c r="D467" s="113"/>
      <c r="E467" s="114"/>
      <c r="F467" s="104"/>
      <c r="G467" s="107"/>
      <c r="H467" s="900"/>
      <c r="I467" s="113"/>
      <c r="J467" s="114"/>
      <c r="K467" s="97"/>
      <c r="L467" s="107"/>
      <c r="M467" s="903"/>
      <c r="N467" s="113"/>
      <c r="O467" s="114"/>
      <c r="P467" s="97"/>
    </row>
    <row r="468" spans="1:16" ht="17.25" thickBot="1">
      <c r="A468" s="914"/>
      <c r="B468" s="107"/>
      <c r="C468" s="910"/>
      <c r="D468" s="122" t="s">
        <v>132</v>
      </c>
      <c r="E468" s="123" t="s">
        <v>133</v>
      </c>
      <c r="F468" s="124"/>
      <c r="G468" s="107"/>
      <c r="H468" s="911"/>
      <c r="I468" s="122" t="s">
        <v>132</v>
      </c>
      <c r="J468" s="123" t="s">
        <v>133</v>
      </c>
      <c r="K468" s="97"/>
      <c r="L468" s="107"/>
      <c r="M468" s="909"/>
      <c r="N468" s="122" t="s">
        <v>132</v>
      </c>
      <c r="O468" s="123" t="s">
        <v>133</v>
      </c>
      <c r="P468" s="97"/>
    </row>
    <row r="469" spans="1:16">
      <c r="A469" s="105"/>
      <c r="B469" s="109"/>
      <c r="C469" s="896" t="s">
        <v>667</v>
      </c>
      <c r="D469" s="118"/>
      <c r="E469" s="119" t="s">
        <v>137</v>
      </c>
      <c r="F469" s="125" t="s">
        <v>2764</v>
      </c>
      <c r="G469" s="109"/>
      <c r="H469" s="899" t="s">
        <v>134</v>
      </c>
      <c r="I469" s="118"/>
      <c r="J469" s="119" t="s">
        <v>137</v>
      </c>
      <c r="K469" s="125" t="s">
        <v>2764</v>
      </c>
      <c r="L469" s="109"/>
      <c r="M469" s="902" t="s">
        <v>134</v>
      </c>
      <c r="N469" s="118"/>
      <c r="O469" s="119" t="s">
        <v>137</v>
      </c>
      <c r="P469" s="125" t="s">
        <v>2764</v>
      </c>
    </row>
    <row r="470" spans="1:16">
      <c r="A470" s="105"/>
      <c r="B470" s="110"/>
      <c r="C470" s="897"/>
      <c r="D470" s="94"/>
      <c r="E470" s="96" t="s">
        <v>196</v>
      </c>
      <c r="F470" s="97" t="s">
        <v>3185</v>
      </c>
      <c r="G470" s="110"/>
      <c r="H470" s="900"/>
      <c r="I470" s="94"/>
      <c r="J470" s="96" t="s">
        <v>196</v>
      </c>
      <c r="K470" s="97" t="s">
        <v>2765</v>
      </c>
      <c r="L470" s="110"/>
      <c r="M470" s="903"/>
      <c r="N470" s="94"/>
      <c r="O470" s="96" t="s">
        <v>196</v>
      </c>
      <c r="P470" s="97" t="s">
        <v>2765</v>
      </c>
    </row>
    <row r="471" spans="1:16">
      <c r="A471" s="105"/>
      <c r="B471" s="126"/>
      <c r="C471" s="897"/>
      <c r="D471" s="94"/>
      <c r="E471" s="96" t="s">
        <v>146</v>
      </c>
      <c r="F471" s="97" t="s">
        <v>3156</v>
      </c>
      <c r="G471" s="126"/>
      <c r="H471" s="900"/>
      <c r="I471" s="94"/>
      <c r="J471" s="96" t="s">
        <v>146</v>
      </c>
      <c r="K471" s="97" t="s">
        <v>3224</v>
      </c>
      <c r="L471" s="126"/>
      <c r="M471" s="903"/>
      <c r="N471" s="94"/>
      <c r="O471" s="96" t="s">
        <v>146</v>
      </c>
      <c r="P471" s="128" t="s">
        <v>3223</v>
      </c>
    </row>
    <row r="472" spans="1:16" ht="33">
      <c r="A472" s="105"/>
      <c r="B472" s="107"/>
      <c r="C472" s="897"/>
      <c r="D472" s="94"/>
      <c r="E472" s="96" t="s">
        <v>239</v>
      </c>
      <c r="F472" s="97" t="s">
        <v>3131</v>
      </c>
      <c r="G472" s="107"/>
      <c r="H472" s="900"/>
      <c r="I472" s="94"/>
      <c r="J472" s="96" t="s">
        <v>239</v>
      </c>
      <c r="K472" s="97" t="s">
        <v>3132</v>
      </c>
      <c r="L472" s="107"/>
      <c r="M472" s="903"/>
      <c r="N472" s="94"/>
      <c r="O472" s="96" t="s">
        <v>239</v>
      </c>
      <c r="P472" s="216" t="s">
        <v>3131</v>
      </c>
    </row>
    <row r="473" spans="1:16">
      <c r="A473" s="105"/>
      <c r="B473" s="109"/>
      <c r="C473" s="897"/>
      <c r="D473" s="94"/>
      <c r="E473" s="96" t="s">
        <v>197</v>
      </c>
      <c r="F473" s="97" t="s">
        <v>2768</v>
      </c>
      <c r="G473" s="109"/>
      <c r="H473" s="900"/>
      <c r="I473" s="94"/>
      <c r="J473" s="96" t="s">
        <v>197</v>
      </c>
      <c r="K473" s="97" t="s">
        <v>2768</v>
      </c>
      <c r="L473" s="109"/>
      <c r="M473" s="903"/>
      <c r="N473" s="94"/>
      <c r="O473" s="96" t="s">
        <v>197</v>
      </c>
      <c r="P473" s="97" t="s">
        <v>2768</v>
      </c>
    </row>
    <row r="474" spans="1:16">
      <c r="A474" s="105"/>
      <c r="B474" s="110"/>
      <c r="C474" s="897"/>
      <c r="D474" s="94"/>
      <c r="E474" s="96"/>
      <c r="F474" s="127"/>
      <c r="G474" s="110"/>
      <c r="H474" s="900"/>
      <c r="I474" s="94"/>
      <c r="J474" s="96"/>
      <c r="K474" s="127"/>
      <c r="L474" s="110"/>
      <c r="M474" s="903"/>
      <c r="N474" s="94"/>
      <c r="O474" s="96"/>
      <c r="P474" s="127"/>
    </row>
    <row r="475" spans="1:16">
      <c r="A475" s="105"/>
      <c r="B475" s="109"/>
      <c r="C475" s="897"/>
      <c r="D475" s="94"/>
      <c r="E475" s="96"/>
      <c r="F475" s="128"/>
      <c r="G475" s="109"/>
      <c r="H475" s="900"/>
      <c r="I475" s="94"/>
      <c r="J475" s="96"/>
      <c r="K475" s="128"/>
      <c r="L475" s="109"/>
      <c r="M475" s="903"/>
      <c r="N475" s="94"/>
      <c r="O475" s="96"/>
      <c r="P475" s="128"/>
    </row>
    <row r="476" spans="1:16">
      <c r="A476" s="105"/>
      <c r="B476" s="110"/>
      <c r="C476" s="897"/>
      <c r="D476" s="217"/>
      <c r="E476" s="114"/>
      <c r="F476" s="216"/>
      <c r="G476" s="110"/>
      <c r="H476" s="900"/>
      <c r="I476" s="113"/>
      <c r="J476" s="114"/>
      <c r="K476" s="216"/>
      <c r="L476" s="110"/>
      <c r="M476" s="903"/>
      <c r="N476" s="113"/>
      <c r="O476" s="114"/>
      <c r="P476" s="216"/>
    </row>
    <row r="477" spans="1:16">
      <c r="A477" s="105"/>
      <c r="B477" s="109"/>
      <c r="C477" s="897"/>
      <c r="D477" s="217"/>
      <c r="E477" s="114"/>
      <c r="F477" s="216"/>
      <c r="G477" s="109"/>
      <c r="H477" s="900"/>
      <c r="I477" s="113"/>
      <c r="J477" s="114"/>
      <c r="K477" s="216"/>
      <c r="L477" s="109"/>
      <c r="M477" s="903"/>
      <c r="N477" s="113"/>
      <c r="O477" s="114"/>
      <c r="P477" s="216"/>
    </row>
    <row r="478" spans="1:16" ht="17.25" thickBot="1">
      <c r="A478" s="105"/>
      <c r="B478" s="110"/>
      <c r="C478" s="910"/>
      <c r="D478" s="129"/>
      <c r="E478" s="130"/>
      <c r="F478" s="104"/>
      <c r="G478" s="110"/>
      <c r="H478" s="911"/>
      <c r="I478" s="113"/>
      <c r="J478" s="130"/>
      <c r="K478" s="104"/>
      <c r="L478" s="110"/>
      <c r="M478" s="909"/>
      <c r="N478" s="113"/>
      <c r="O478" s="131"/>
      <c r="P478" s="127"/>
    </row>
    <row r="479" spans="1:16">
      <c r="A479" s="132"/>
      <c r="B479" s="109"/>
      <c r="C479" s="896" t="s">
        <v>668</v>
      </c>
      <c r="D479" s="118" t="s">
        <v>136</v>
      </c>
      <c r="E479" s="133" t="s">
        <v>137</v>
      </c>
      <c r="F479" s="125" t="s">
        <v>3287</v>
      </c>
      <c r="G479" s="109"/>
      <c r="H479" s="899" t="s">
        <v>135</v>
      </c>
      <c r="I479" s="118" t="s">
        <v>136</v>
      </c>
      <c r="J479" s="133" t="s">
        <v>137</v>
      </c>
      <c r="K479" s="125" t="s">
        <v>3310</v>
      </c>
      <c r="L479" s="109"/>
      <c r="M479" s="902" t="s">
        <v>135</v>
      </c>
      <c r="N479" s="118" t="s">
        <v>136</v>
      </c>
      <c r="O479" s="133" t="s">
        <v>137</v>
      </c>
      <c r="P479" s="125" t="s">
        <v>3313</v>
      </c>
    </row>
    <row r="480" spans="1:16">
      <c r="A480" s="132"/>
      <c r="B480" s="110"/>
      <c r="C480" s="897"/>
      <c r="D480" s="94" t="s">
        <v>141</v>
      </c>
      <c r="E480" s="96" t="s">
        <v>196</v>
      </c>
      <c r="F480" s="134" t="s">
        <v>2994</v>
      </c>
      <c r="G480" s="110"/>
      <c r="H480" s="900"/>
      <c r="I480" s="94" t="s">
        <v>141</v>
      </c>
      <c r="J480" s="96" t="s">
        <v>196</v>
      </c>
      <c r="K480" s="134" t="s">
        <v>2995</v>
      </c>
      <c r="L480" s="110"/>
      <c r="M480" s="903"/>
      <c r="N480" s="94" t="s">
        <v>141</v>
      </c>
      <c r="O480" s="96" t="s">
        <v>196</v>
      </c>
      <c r="P480" s="134" t="s">
        <v>2994</v>
      </c>
    </row>
    <row r="481" spans="1:16">
      <c r="A481" s="132"/>
      <c r="B481" s="135"/>
      <c r="C481" s="897"/>
      <c r="D481" s="94" t="s">
        <v>145</v>
      </c>
      <c r="E481" s="96" t="s">
        <v>146</v>
      </c>
      <c r="F481" s="97" t="s">
        <v>2772</v>
      </c>
      <c r="G481" s="135"/>
      <c r="H481" s="900"/>
      <c r="I481" s="94" t="s">
        <v>145</v>
      </c>
      <c r="J481" s="96" t="s">
        <v>146</v>
      </c>
      <c r="K481" s="97" t="s">
        <v>2772</v>
      </c>
      <c r="L481" s="135"/>
      <c r="M481" s="903"/>
      <c r="N481" s="94" t="s">
        <v>145</v>
      </c>
      <c r="O481" s="96" t="s">
        <v>146</v>
      </c>
      <c r="P481" s="97" t="s">
        <v>2772</v>
      </c>
    </row>
    <row r="482" spans="1:16">
      <c r="A482" s="132"/>
      <c r="B482" s="110"/>
      <c r="C482" s="897"/>
      <c r="D482" s="94" t="s">
        <v>147</v>
      </c>
      <c r="E482" s="96" t="s">
        <v>239</v>
      </c>
      <c r="F482" s="104" t="s">
        <v>2773</v>
      </c>
      <c r="G482" s="110"/>
      <c r="H482" s="900"/>
      <c r="I482" s="94" t="s">
        <v>147</v>
      </c>
      <c r="J482" s="96" t="s">
        <v>239</v>
      </c>
      <c r="K482" s="104" t="s">
        <v>2773</v>
      </c>
      <c r="L482" s="110"/>
      <c r="M482" s="903"/>
      <c r="N482" s="94" t="s">
        <v>147</v>
      </c>
      <c r="O482" s="96" t="s">
        <v>239</v>
      </c>
      <c r="P482" s="104" t="s">
        <v>2773</v>
      </c>
    </row>
    <row r="483" spans="1:16">
      <c r="A483" s="132"/>
      <c r="B483" s="135"/>
      <c r="C483" s="897"/>
      <c r="D483" s="94" t="s">
        <v>1569</v>
      </c>
      <c r="E483" s="114" t="s">
        <v>197</v>
      </c>
      <c r="F483" s="136" t="s">
        <v>3286</v>
      </c>
      <c r="G483" s="135"/>
      <c r="H483" s="900"/>
      <c r="I483" s="94" t="s">
        <v>1569</v>
      </c>
      <c r="J483" s="114" t="s">
        <v>197</v>
      </c>
      <c r="K483" s="136" t="s">
        <v>2774</v>
      </c>
      <c r="L483" s="135"/>
      <c r="M483" s="903"/>
      <c r="N483" s="94" t="s">
        <v>1569</v>
      </c>
      <c r="O483" s="114" t="s">
        <v>197</v>
      </c>
      <c r="P483" s="136" t="s">
        <v>2774</v>
      </c>
    </row>
    <row r="484" spans="1:16">
      <c r="A484" s="132"/>
      <c r="B484" s="110"/>
      <c r="C484" s="897"/>
      <c r="D484" s="94"/>
      <c r="E484" s="96"/>
      <c r="F484" s="97"/>
      <c r="G484" s="110"/>
      <c r="H484" s="900"/>
      <c r="I484" s="94"/>
      <c r="J484" s="96"/>
      <c r="K484" s="97"/>
      <c r="L484" s="110"/>
      <c r="M484" s="903"/>
      <c r="N484" s="94"/>
      <c r="O484" s="96"/>
      <c r="P484" s="97"/>
    </row>
    <row r="485" spans="1:16">
      <c r="A485" s="132"/>
      <c r="B485" s="135"/>
      <c r="C485" s="897"/>
      <c r="D485" s="94"/>
      <c r="E485" s="114"/>
      <c r="F485" s="136"/>
      <c r="G485" s="135"/>
      <c r="H485" s="900"/>
      <c r="I485" s="94"/>
      <c r="J485" s="114"/>
      <c r="K485" s="136"/>
      <c r="L485" s="135"/>
      <c r="M485" s="903"/>
      <c r="N485" s="94"/>
      <c r="O485" s="114"/>
      <c r="P485" s="136"/>
    </row>
    <row r="486" spans="1:16">
      <c r="A486" s="132"/>
      <c r="B486" s="110"/>
      <c r="C486" s="897"/>
      <c r="D486" s="94"/>
      <c r="E486" s="96"/>
      <c r="F486" s="97"/>
      <c r="G486" s="110"/>
      <c r="H486" s="900"/>
      <c r="I486" s="94"/>
      <c r="J486" s="96"/>
      <c r="K486" s="97"/>
      <c r="L486" s="110"/>
      <c r="M486" s="903"/>
      <c r="N486" s="94"/>
      <c r="O486" s="96"/>
      <c r="P486" s="97"/>
    </row>
    <row r="487" spans="1:16">
      <c r="A487" s="132"/>
      <c r="B487" s="135"/>
      <c r="C487" s="897"/>
      <c r="D487" s="94"/>
      <c r="E487" s="96"/>
      <c r="F487" s="97"/>
      <c r="G487" s="135"/>
      <c r="H487" s="900"/>
      <c r="I487" s="94"/>
      <c r="J487" s="96"/>
      <c r="K487" s="97"/>
      <c r="L487" s="135"/>
      <c r="M487" s="903"/>
      <c r="N487" s="94"/>
      <c r="O487" s="96"/>
      <c r="P487" s="97"/>
    </row>
    <row r="488" spans="1:16" ht="17.25" thickBot="1">
      <c r="A488" s="132"/>
      <c r="B488" s="110"/>
      <c r="C488" s="910"/>
      <c r="D488" s="115"/>
      <c r="E488" s="116"/>
      <c r="F488" s="117"/>
      <c r="G488" s="110"/>
      <c r="H488" s="911"/>
      <c r="I488" s="115"/>
      <c r="J488" s="130"/>
      <c r="K488" s="104"/>
      <c r="L488" s="110"/>
      <c r="M488" s="909"/>
      <c r="N488" s="115"/>
      <c r="O488" s="130"/>
      <c r="P488" s="104"/>
    </row>
    <row r="489" spans="1:16">
      <c r="A489" s="132"/>
      <c r="B489" s="135"/>
      <c r="C489" s="896" t="s">
        <v>669</v>
      </c>
      <c r="D489" s="137" t="s">
        <v>150</v>
      </c>
      <c r="E489" s="138"/>
      <c r="F489" s="139" t="s">
        <v>151</v>
      </c>
      <c r="G489" s="135"/>
      <c r="H489" s="899" t="s">
        <v>149</v>
      </c>
      <c r="I489" s="137" t="s">
        <v>150</v>
      </c>
      <c r="J489" s="138"/>
      <c r="K489" s="139" t="s">
        <v>151</v>
      </c>
      <c r="L489" s="135"/>
      <c r="M489" s="902" t="s">
        <v>149</v>
      </c>
      <c r="N489" s="137" t="s">
        <v>150</v>
      </c>
      <c r="O489" s="138"/>
      <c r="P489" s="139" t="s">
        <v>151</v>
      </c>
    </row>
    <row r="490" spans="1:16">
      <c r="A490" s="132"/>
      <c r="B490" s="110"/>
      <c r="C490" s="897"/>
      <c r="D490" s="120"/>
      <c r="E490" s="121"/>
      <c r="F490" s="140"/>
      <c r="G490" s="110"/>
      <c r="H490" s="900"/>
      <c r="I490" s="94"/>
      <c r="J490" s="96"/>
      <c r="K490" s="97"/>
      <c r="L490" s="110"/>
      <c r="M490" s="903"/>
      <c r="N490" s="94"/>
      <c r="O490" s="96"/>
      <c r="P490" s="97"/>
    </row>
    <row r="491" spans="1:16">
      <c r="A491" s="132"/>
      <c r="B491" s="135"/>
      <c r="C491" s="897"/>
      <c r="D491" s="94"/>
      <c r="E491" s="96"/>
      <c r="F491" s="97"/>
      <c r="G491" s="135"/>
      <c r="H491" s="900"/>
      <c r="I491" s="94"/>
      <c r="J491" s="96"/>
      <c r="K491" s="97"/>
      <c r="L491" s="135"/>
      <c r="M491" s="903"/>
      <c r="N491" s="94"/>
      <c r="O491" s="96"/>
      <c r="P491" s="97"/>
    </row>
    <row r="492" spans="1:16">
      <c r="A492" s="132"/>
      <c r="B492" s="110"/>
      <c r="C492" s="897"/>
      <c r="D492" s="113"/>
      <c r="E492" s="114"/>
      <c r="F492" s="104"/>
      <c r="G492" s="110"/>
      <c r="H492" s="900"/>
      <c r="I492" s="113"/>
      <c r="J492" s="114"/>
      <c r="K492" s="104"/>
      <c r="L492" s="110"/>
      <c r="M492" s="903"/>
      <c r="N492" s="113"/>
      <c r="O492" s="114"/>
      <c r="P492" s="104"/>
    </row>
    <row r="493" spans="1:16">
      <c r="A493" s="905"/>
      <c r="B493" s="135"/>
      <c r="C493" s="897"/>
      <c r="D493" s="94"/>
      <c r="E493" s="96"/>
      <c r="F493" s="97"/>
      <c r="G493" s="135"/>
      <c r="H493" s="900"/>
      <c r="I493" s="94"/>
      <c r="J493" s="96"/>
      <c r="K493" s="97"/>
      <c r="L493" s="135"/>
      <c r="M493" s="903"/>
      <c r="N493" s="94"/>
      <c r="O493" s="96"/>
      <c r="P493" s="97"/>
    </row>
    <row r="494" spans="1:16">
      <c r="A494" s="905"/>
      <c r="B494" s="110"/>
      <c r="C494" s="897"/>
      <c r="D494" s="94"/>
      <c r="E494" s="96"/>
      <c r="F494" s="97"/>
      <c r="G494" s="110"/>
      <c r="H494" s="900"/>
      <c r="I494" s="94"/>
      <c r="J494" s="96"/>
      <c r="K494" s="97"/>
      <c r="L494" s="110"/>
      <c r="M494" s="903"/>
      <c r="N494" s="94"/>
      <c r="O494" s="96"/>
      <c r="P494" s="97"/>
    </row>
    <row r="495" spans="1:16">
      <c r="A495" s="905"/>
      <c r="B495" s="135"/>
      <c r="C495" s="897"/>
      <c r="D495" s="113"/>
      <c r="E495" s="114"/>
      <c r="F495" s="104"/>
      <c r="G495" s="135"/>
      <c r="H495" s="900"/>
      <c r="I495" s="113"/>
      <c r="J495" s="114"/>
      <c r="K495" s="104"/>
      <c r="L495" s="135"/>
      <c r="M495" s="903"/>
      <c r="N495" s="113"/>
      <c r="O495" s="114"/>
      <c r="P495" s="104"/>
    </row>
    <row r="496" spans="1:16" ht="17.25" thickBot="1">
      <c r="A496" s="906"/>
      <c r="B496" s="141"/>
      <c r="C496" s="898"/>
      <c r="D496" s="142"/>
      <c r="E496" s="143"/>
      <c r="F496" s="144"/>
      <c r="G496" s="141"/>
      <c r="H496" s="901"/>
      <c r="I496" s="142"/>
      <c r="J496" s="143"/>
      <c r="K496" s="144"/>
      <c r="L496" s="141"/>
      <c r="M496" s="904"/>
      <c r="N496" s="142"/>
      <c r="O496" s="143"/>
      <c r="P496" s="144"/>
    </row>
    <row r="497" spans="1:16" s="146" customFormat="1" ht="27" customHeight="1" thickTop="1" thickBot="1">
      <c r="A497" s="145"/>
      <c r="B497" s="907" t="s">
        <v>152</v>
      </c>
      <c r="C497" s="907"/>
      <c r="D497" s="907"/>
      <c r="E497" s="907"/>
      <c r="F497" s="907"/>
      <c r="G497" s="908" t="s">
        <v>153</v>
      </c>
      <c r="H497" s="908"/>
      <c r="I497" s="908"/>
      <c r="J497" s="908"/>
      <c r="K497" s="908"/>
      <c r="L497" s="908"/>
      <c r="M497" s="908"/>
      <c r="N497" s="889" t="s">
        <v>154</v>
      </c>
      <c r="O497" s="889"/>
      <c r="P497" s="889"/>
    </row>
    <row r="498" spans="1:16" s="159" customFormat="1" ht="21.75" customHeight="1" thickTop="1" thickBot="1">
      <c r="A498" s="147" t="s">
        <v>0</v>
      </c>
      <c r="B498" s="148"/>
      <c r="C498" s="149" t="s">
        <v>155</v>
      </c>
      <c r="D498" s="150" t="s">
        <v>156</v>
      </c>
      <c r="E498" s="151" t="s">
        <v>157</v>
      </c>
      <c r="F498" s="152" t="s">
        <v>158</v>
      </c>
      <c r="G498" s="153" t="s">
        <v>159</v>
      </c>
      <c r="H498" s="154" t="s">
        <v>150</v>
      </c>
      <c r="I498" s="155" t="s">
        <v>156</v>
      </c>
      <c r="J498" s="155" t="s">
        <v>157</v>
      </c>
      <c r="K498" s="155" t="s">
        <v>158</v>
      </c>
      <c r="L498" s="154" t="s">
        <v>160</v>
      </c>
      <c r="M498" s="156" t="s">
        <v>161</v>
      </c>
      <c r="N498" s="157" t="s">
        <v>155</v>
      </c>
      <c r="O498" s="151" t="s">
        <v>157</v>
      </c>
      <c r="P498" s="158" t="s">
        <v>158</v>
      </c>
    </row>
    <row r="499" spans="1:16" s="172" customFormat="1" ht="17.25" thickTop="1">
      <c r="A499" s="890">
        <f>A417</f>
        <v>46178</v>
      </c>
      <c r="B499" s="893" t="s">
        <v>670</v>
      </c>
      <c r="C499" s="160"/>
      <c r="D499" s="161"/>
      <c r="E499" s="162"/>
      <c r="F499" s="163"/>
      <c r="G499" s="164" t="s">
        <v>1551</v>
      </c>
      <c r="H499" s="165" t="s">
        <v>1516</v>
      </c>
      <c r="I499" s="166" t="s">
        <v>1888</v>
      </c>
      <c r="J499" s="166" t="s">
        <v>1889</v>
      </c>
      <c r="K499" s="167" t="s">
        <v>3307</v>
      </c>
      <c r="L499" s="168"/>
      <c r="M499" s="169"/>
      <c r="N499" s="170"/>
      <c r="O499" s="166"/>
      <c r="P499" s="171"/>
    </row>
    <row r="500" spans="1:16" s="172" customFormat="1">
      <c r="A500" s="891"/>
      <c r="B500" s="894"/>
      <c r="C500" s="173"/>
      <c r="D500" s="174"/>
      <c r="E500" s="175"/>
      <c r="F500" s="176"/>
      <c r="G500" s="173" t="s">
        <v>998</v>
      </c>
      <c r="H500" s="177" t="s">
        <v>1125</v>
      </c>
      <c r="I500" s="175" t="s">
        <v>1894</v>
      </c>
      <c r="J500" s="175" t="s">
        <v>1890</v>
      </c>
      <c r="K500" s="178" t="s">
        <v>3276</v>
      </c>
      <c r="L500" s="179"/>
      <c r="M500" s="180"/>
      <c r="N500" s="181"/>
      <c r="O500" s="175"/>
      <c r="P500" s="182"/>
    </row>
    <row r="501" spans="1:16" s="172" customFormat="1">
      <c r="A501" s="891"/>
      <c r="B501" s="894"/>
      <c r="C501" s="173"/>
      <c r="D501" s="174"/>
      <c r="E501" s="175"/>
      <c r="F501" s="176"/>
      <c r="G501" s="173"/>
      <c r="H501" s="183"/>
      <c r="I501" s="175"/>
      <c r="J501" s="175"/>
      <c r="K501" s="178"/>
      <c r="L501" s="184"/>
      <c r="M501" s="180"/>
      <c r="N501" s="181"/>
      <c r="O501" s="175"/>
      <c r="P501" s="182"/>
    </row>
    <row r="502" spans="1:16" s="172" customFormat="1">
      <c r="A502" s="891"/>
      <c r="B502" s="894"/>
      <c r="C502" s="173"/>
      <c r="D502" s="218"/>
      <c r="E502" s="175"/>
      <c r="F502" s="176"/>
      <c r="G502" s="173"/>
      <c r="H502" s="183"/>
      <c r="I502" s="175"/>
      <c r="J502" s="175"/>
      <c r="K502" s="187"/>
      <c r="L502" s="184"/>
      <c r="M502" s="180"/>
      <c r="N502" s="181"/>
      <c r="O502" s="175"/>
      <c r="P502" s="182"/>
    </row>
    <row r="503" spans="1:16" s="172" customFormat="1">
      <c r="A503" s="891"/>
      <c r="B503" s="894"/>
      <c r="C503" s="173"/>
      <c r="D503" s="185"/>
      <c r="E503" s="175"/>
      <c r="F503" s="182"/>
      <c r="G503" s="173"/>
      <c r="H503" s="186"/>
      <c r="I503" s="175"/>
      <c r="J503" s="175"/>
      <c r="K503" s="187"/>
      <c r="L503" s="184"/>
      <c r="M503" s="180"/>
      <c r="N503" s="181"/>
      <c r="O503" s="175"/>
      <c r="P503" s="182"/>
    </row>
    <row r="504" spans="1:16" s="172" customFormat="1">
      <c r="A504" s="891"/>
      <c r="B504" s="894"/>
      <c r="C504" s="173"/>
      <c r="D504" s="174"/>
      <c r="E504" s="175"/>
      <c r="F504" s="188"/>
      <c r="G504" s="198"/>
      <c r="H504" s="183"/>
      <c r="I504" s="191"/>
      <c r="J504" s="175"/>
      <c r="K504" s="178"/>
      <c r="L504" s="189"/>
      <c r="M504" s="190"/>
      <c r="N504" s="181"/>
      <c r="O504" s="175"/>
      <c r="P504" s="182"/>
    </row>
    <row r="505" spans="1:16" s="172" customFormat="1">
      <c r="A505" s="891"/>
      <c r="B505" s="894"/>
      <c r="C505" s="173"/>
      <c r="D505" s="174"/>
      <c r="E505" s="175"/>
      <c r="F505" s="182"/>
      <c r="G505" s="173"/>
      <c r="H505" s="183"/>
      <c r="I505" s="191"/>
      <c r="J505" s="175"/>
      <c r="K505" s="178"/>
      <c r="L505" s="184"/>
      <c r="M505" s="180"/>
      <c r="N505" s="181"/>
      <c r="O505" s="175"/>
      <c r="P505" s="182"/>
    </row>
    <row r="506" spans="1:16" s="172" customFormat="1">
      <c r="A506" s="891"/>
      <c r="B506" s="894"/>
      <c r="C506" s="173"/>
      <c r="D506" s="174"/>
      <c r="E506" s="175"/>
      <c r="F506" s="182"/>
      <c r="G506" s="219"/>
      <c r="H506" s="183"/>
      <c r="I506" s="175"/>
      <c r="J506" s="175"/>
      <c r="K506" s="178"/>
      <c r="L506" s="184"/>
      <c r="M506" s="180"/>
      <c r="N506" s="181"/>
      <c r="O506" s="175"/>
      <c r="P506" s="182"/>
    </row>
    <row r="507" spans="1:16" s="172" customFormat="1">
      <c r="A507" s="891"/>
      <c r="B507" s="894"/>
      <c r="C507" s="173"/>
      <c r="D507" s="174"/>
      <c r="E507" s="175"/>
      <c r="F507" s="188"/>
      <c r="G507" s="173"/>
      <c r="H507" s="183"/>
      <c r="I507" s="191"/>
      <c r="J507" s="175"/>
      <c r="K507" s="178"/>
      <c r="L507" s="184"/>
      <c r="M507" s="180"/>
      <c r="N507" s="181"/>
      <c r="O507" s="175"/>
      <c r="P507" s="182"/>
    </row>
    <row r="508" spans="1:16" s="172" customFormat="1">
      <c r="A508" s="891"/>
      <c r="B508" s="894"/>
      <c r="C508" s="173"/>
      <c r="D508" s="174"/>
      <c r="E508" s="175"/>
      <c r="F508" s="182"/>
      <c r="G508" s="173"/>
      <c r="H508" s="183"/>
      <c r="I508" s="191"/>
      <c r="J508" s="175"/>
      <c r="K508" s="178"/>
      <c r="L508" s="184"/>
      <c r="M508" s="180"/>
      <c r="N508" s="181"/>
      <c r="O508" s="175"/>
      <c r="P508" s="182"/>
    </row>
    <row r="509" spans="1:16" s="172" customFormat="1">
      <c r="A509" s="891"/>
      <c r="B509" s="894"/>
      <c r="C509" s="192"/>
      <c r="D509" s="193"/>
      <c r="E509" s="194"/>
      <c r="F509" s="195"/>
      <c r="G509" s="173"/>
      <c r="H509" s="177"/>
      <c r="I509" s="175"/>
      <c r="J509" s="175"/>
      <c r="K509" s="178"/>
      <c r="L509" s="184"/>
      <c r="M509" s="180"/>
      <c r="N509" s="196"/>
      <c r="O509" s="194"/>
      <c r="P509" s="195"/>
    </row>
    <row r="510" spans="1:16" s="172" customFormat="1">
      <c r="A510" s="891"/>
      <c r="B510" s="894"/>
      <c r="C510" s="192"/>
      <c r="D510" s="193"/>
      <c r="E510" s="194"/>
      <c r="F510" s="195"/>
      <c r="G510" s="198"/>
      <c r="H510" s="183"/>
      <c r="I510" s="191"/>
      <c r="J510" s="175"/>
      <c r="K510" s="178"/>
      <c r="L510" s="184"/>
      <c r="M510" s="180"/>
      <c r="N510" s="196"/>
      <c r="O510" s="194"/>
      <c r="P510" s="195"/>
    </row>
    <row r="511" spans="1:16" s="172" customFormat="1">
      <c r="A511" s="891"/>
      <c r="B511" s="894"/>
      <c r="C511" s="192"/>
      <c r="D511" s="193"/>
      <c r="E511" s="194"/>
      <c r="F511" s="195"/>
      <c r="G511" s="173"/>
      <c r="H511" s="199"/>
      <c r="I511" s="191"/>
      <c r="J511" s="200"/>
      <c r="K511" s="197"/>
      <c r="L511" s="184"/>
      <c r="M511" s="180"/>
      <c r="N511" s="196"/>
      <c r="O511" s="194"/>
      <c r="P511" s="195"/>
    </row>
    <row r="512" spans="1:16" s="172" customFormat="1">
      <c r="A512" s="891"/>
      <c r="B512" s="894"/>
      <c r="C512" s="192"/>
      <c r="D512" s="193"/>
      <c r="E512" s="194"/>
      <c r="F512" s="195"/>
      <c r="G512" s="173"/>
      <c r="H512" s="201"/>
      <c r="I512" s="175"/>
      <c r="J512" s="175"/>
      <c r="K512" s="178"/>
      <c r="L512" s="184"/>
      <c r="M512" s="180"/>
      <c r="N512" s="196"/>
      <c r="O512" s="194"/>
      <c r="P512" s="195"/>
    </row>
    <row r="513" spans="1:16" s="172" customFormat="1">
      <c r="A513" s="891"/>
      <c r="B513" s="894"/>
      <c r="C513" s="192"/>
      <c r="D513" s="193"/>
      <c r="E513" s="194"/>
      <c r="F513" s="195"/>
      <c r="G513" s="198"/>
      <c r="H513" s="183"/>
      <c r="I513" s="200"/>
      <c r="J513" s="200"/>
      <c r="K513" s="197"/>
      <c r="L513" s="184"/>
      <c r="M513" s="180"/>
      <c r="N513" s="196"/>
      <c r="O513" s="194"/>
      <c r="P513" s="195"/>
    </row>
    <row r="514" spans="1:16" s="172" customFormat="1">
      <c r="A514" s="891"/>
      <c r="B514" s="894"/>
      <c r="C514" s="192"/>
      <c r="D514" s="193"/>
      <c r="E514" s="194"/>
      <c r="F514" s="195"/>
      <c r="G514" s="173"/>
      <c r="H514" s="183"/>
      <c r="I514" s="200"/>
      <c r="J514" s="200"/>
      <c r="K514" s="197"/>
      <c r="L514" s="179"/>
      <c r="M514" s="180"/>
      <c r="N514" s="196"/>
      <c r="O514" s="194"/>
      <c r="P514" s="195"/>
    </row>
    <row r="515" spans="1:16" s="172" customFormat="1">
      <c r="A515" s="891"/>
      <c r="B515" s="894"/>
      <c r="C515" s="192"/>
      <c r="D515" s="193"/>
      <c r="E515" s="194"/>
      <c r="F515" s="195"/>
      <c r="G515" s="192"/>
      <c r="H515" s="201"/>
      <c r="I515" s="202"/>
      <c r="J515" s="202"/>
      <c r="K515" s="203"/>
      <c r="L515" s="204"/>
      <c r="M515" s="190"/>
      <c r="N515" s="196"/>
      <c r="O515" s="194"/>
      <c r="P515" s="195"/>
    </row>
    <row r="516" spans="1:16" s="172" customFormat="1">
      <c r="A516" s="891"/>
      <c r="B516" s="894"/>
      <c r="C516" s="192"/>
      <c r="D516" s="193"/>
      <c r="E516" s="194"/>
      <c r="F516" s="195"/>
      <c r="G516" s="192"/>
      <c r="H516" s="201"/>
      <c r="I516" s="202"/>
      <c r="J516" s="202"/>
      <c r="K516" s="203"/>
      <c r="L516" s="204"/>
      <c r="M516" s="190"/>
      <c r="N516" s="196"/>
      <c r="O516" s="194"/>
      <c r="P516" s="195"/>
    </row>
    <row r="517" spans="1:16" s="172" customFormat="1">
      <c r="A517" s="891"/>
      <c r="B517" s="894"/>
      <c r="C517" s="192"/>
      <c r="D517" s="193"/>
      <c r="E517" s="194"/>
      <c r="F517" s="195"/>
      <c r="G517" s="192"/>
      <c r="H517" s="201"/>
      <c r="I517" s="202"/>
      <c r="J517" s="202"/>
      <c r="K517" s="203"/>
      <c r="L517" s="204"/>
      <c r="M517" s="190"/>
      <c r="N517" s="196"/>
      <c r="O517" s="194"/>
      <c r="P517" s="195"/>
    </row>
    <row r="518" spans="1:16" s="172" customFormat="1" ht="17.25" thickBot="1">
      <c r="A518" s="892"/>
      <c r="B518" s="895"/>
      <c r="C518" s="205"/>
      <c r="D518" s="206"/>
      <c r="E518" s="207"/>
      <c r="F518" s="208"/>
      <c r="G518" s="209"/>
      <c r="H518" s="210"/>
      <c r="I518" s="211"/>
      <c r="J518" s="211"/>
      <c r="K518" s="212"/>
      <c r="L518" s="213"/>
      <c r="M518" s="214"/>
      <c r="N518" s="215"/>
      <c r="O518" s="207"/>
      <c r="P518" s="208"/>
    </row>
    <row r="519" spans="1:16" s="71" customFormat="1" ht="18" customHeight="1" thickTop="1" thickBot="1">
      <c r="A519" s="926">
        <f>A417+1</f>
        <v>46179</v>
      </c>
      <c r="B519" s="90" t="s">
        <v>162</v>
      </c>
      <c r="C519" s="896" t="s">
        <v>665</v>
      </c>
      <c r="D519" s="91" t="s">
        <v>114</v>
      </c>
      <c r="E519" s="92" t="s">
        <v>137</v>
      </c>
      <c r="F519" s="93" t="s">
        <v>3321</v>
      </c>
      <c r="G519" s="90" t="s">
        <v>162</v>
      </c>
      <c r="H519" s="900" t="s">
        <v>163</v>
      </c>
      <c r="I519" s="91" t="s">
        <v>114</v>
      </c>
      <c r="J519" s="92" t="s">
        <v>137</v>
      </c>
      <c r="K519" s="93" t="s">
        <v>3321</v>
      </c>
      <c r="L519" s="90" t="s">
        <v>162</v>
      </c>
      <c r="M519" s="903" t="s">
        <v>163</v>
      </c>
      <c r="N519" s="91" t="s">
        <v>114</v>
      </c>
      <c r="O519" s="92" t="s">
        <v>137</v>
      </c>
      <c r="P519" s="93" t="s">
        <v>3356</v>
      </c>
    </row>
    <row r="520" spans="1:16" ht="18" customHeight="1">
      <c r="A520" s="927"/>
      <c r="B520" s="928" t="s">
        <v>1476</v>
      </c>
      <c r="C520" s="897"/>
      <c r="D520" s="94" t="s">
        <v>1491</v>
      </c>
      <c r="E520" s="95" t="s">
        <v>196</v>
      </c>
      <c r="F520" s="93" t="s">
        <v>1066</v>
      </c>
      <c r="G520" s="928" t="s">
        <v>20</v>
      </c>
      <c r="H520" s="900"/>
      <c r="I520" s="94" t="s">
        <v>1491</v>
      </c>
      <c r="J520" s="95" t="s">
        <v>196</v>
      </c>
      <c r="K520" s="93" t="s">
        <v>1066</v>
      </c>
      <c r="L520" s="928" t="s">
        <v>12</v>
      </c>
      <c r="M520" s="903"/>
      <c r="N520" s="94" t="s">
        <v>1491</v>
      </c>
      <c r="O520" s="95" t="s">
        <v>196</v>
      </c>
      <c r="P520" s="93" t="s">
        <v>1066</v>
      </c>
    </row>
    <row r="521" spans="1:16" ht="17.25" thickBot="1">
      <c r="A521" s="927"/>
      <c r="B521" s="929"/>
      <c r="C521" s="897"/>
      <c r="D521" s="94" t="s">
        <v>116</v>
      </c>
      <c r="E521" s="96" t="s">
        <v>146</v>
      </c>
      <c r="F521" s="98" t="s">
        <v>1626</v>
      </c>
      <c r="G521" s="929"/>
      <c r="H521" s="900"/>
      <c r="I521" s="94" t="s">
        <v>116</v>
      </c>
      <c r="J521" s="96" t="s">
        <v>146</v>
      </c>
      <c r="K521" s="98" t="s">
        <v>1626</v>
      </c>
      <c r="L521" s="929"/>
      <c r="M521" s="903"/>
      <c r="N521" s="94" t="s">
        <v>116</v>
      </c>
      <c r="O521" s="96" t="s">
        <v>146</v>
      </c>
      <c r="P521" s="875" t="s">
        <v>3405</v>
      </c>
    </row>
    <row r="522" spans="1:16" ht="17.25" thickBot="1">
      <c r="A522" s="927"/>
      <c r="B522" s="90" t="s">
        <v>167</v>
      </c>
      <c r="C522" s="897"/>
      <c r="D522" s="94" t="s">
        <v>165</v>
      </c>
      <c r="E522" s="96" t="s">
        <v>239</v>
      </c>
      <c r="F522" s="97" t="s">
        <v>3237</v>
      </c>
      <c r="G522" s="90" t="s">
        <v>167</v>
      </c>
      <c r="H522" s="900"/>
      <c r="I522" s="94" t="s">
        <v>165</v>
      </c>
      <c r="J522" s="96" t="s">
        <v>239</v>
      </c>
      <c r="K522" s="97" t="s">
        <v>3372</v>
      </c>
      <c r="L522" s="90" t="s">
        <v>167</v>
      </c>
      <c r="M522" s="903"/>
      <c r="N522" s="94" t="s">
        <v>165</v>
      </c>
      <c r="O522" s="96" t="s">
        <v>239</v>
      </c>
      <c r="P522" s="97" t="s">
        <v>1066</v>
      </c>
    </row>
    <row r="523" spans="1:16">
      <c r="A523" s="927"/>
      <c r="B523" s="925" t="s">
        <v>3353</v>
      </c>
      <c r="C523" s="897"/>
      <c r="D523" s="94" t="s">
        <v>120</v>
      </c>
      <c r="E523" s="96" t="s">
        <v>197</v>
      </c>
      <c r="F523" s="97" t="s">
        <v>1066</v>
      </c>
      <c r="G523" s="925" t="s">
        <v>3365</v>
      </c>
      <c r="H523" s="900"/>
      <c r="I523" s="94" t="s">
        <v>120</v>
      </c>
      <c r="J523" s="96" t="s">
        <v>197</v>
      </c>
      <c r="K523" s="97" t="s">
        <v>1066</v>
      </c>
      <c r="L523" s="925" t="s">
        <v>1657</v>
      </c>
      <c r="M523" s="903"/>
      <c r="N523" s="94" t="s">
        <v>120</v>
      </c>
      <c r="O523" s="96" t="s">
        <v>197</v>
      </c>
      <c r="P523" s="97" t="s">
        <v>1066</v>
      </c>
    </row>
    <row r="524" spans="1:16">
      <c r="A524" s="927"/>
      <c r="B524" s="918"/>
      <c r="C524" s="897"/>
      <c r="D524" s="94" t="s">
        <v>1614</v>
      </c>
      <c r="E524" s="96" t="s">
        <v>1568</v>
      </c>
      <c r="F524" s="97" t="s">
        <v>3116</v>
      </c>
      <c r="G524" s="918"/>
      <c r="H524" s="900"/>
      <c r="I524" s="94" t="s">
        <v>1614</v>
      </c>
      <c r="J524" s="96" t="s">
        <v>1568</v>
      </c>
      <c r="K524" s="97" t="s">
        <v>3116</v>
      </c>
      <c r="L524" s="918"/>
      <c r="M524" s="903"/>
      <c r="N524" s="94" t="s">
        <v>1614</v>
      </c>
      <c r="O524" s="96" t="s">
        <v>1568</v>
      </c>
      <c r="P524" s="97" t="s">
        <v>3116</v>
      </c>
    </row>
    <row r="525" spans="1:16">
      <c r="A525" s="927"/>
      <c r="B525" s="917"/>
      <c r="C525" s="897"/>
      <c r="D525" s="94" t="s">
        <v>1663</v>
      </c>
      <c r="E525" s="96" t="s">
        <v>1664</v>
      </c>
      <c r="F525" s="93" t="s">
        <v>3322</v>
      </c>
      <c r="G525" s="917"/>
      <c r="H525" s="900"/>
      <c r="I525" s="94" t="s">
        <v>1663</v>
      </c>
      <c r="J525" s="96" t="s">
        <v>1664</v>
      </c>
      <c r="K525" s="93" t="s">
        <v>3322</v>
      </c>
      <c r="L525" s="917"/>
      <c r="M525" s="903"/>
      <c r="N525" s="94" t="s">
        <v>1663</v>
      </c>
      <c r="O525" s="96" t="s">
        <v>1664</v>
      </c>
      <c r="P525" s="93" t="s">
        <v>3357</v>
      </c>
    </row>
    <row r="526" spans="1:16">
      <c r="A526" s="927"/>
      <c r="B526" s="918"/>
      <c r="C526" s="897"/>
      <c r="D526" s="94"/>
      <c r="E526" s="96" t="s">
        <v>2802</v>
      </c>
      <c r="F526" s="93" t="s">
        <v>2690</v>
      </c>
      <c r="G526" s="918"/>
      <c r="H526" s="900"/>
      <c r="I526" s="94"/>
      <c r="J526" s="96" t="s">
        <v>2802</v>
      </c>
      <c r="K526" s="93" t="s">
        <v>2690</v>
      </c>
      <c r="L526" s="918"/>
      <c r="M526" s="903"/>
      <c r="N526" s="94"/>
      <c r="O526" s="96" t="s">
        <v>2802</v>
      </c>
      <c r="P526" s="93" t="s">
        <v>2690</v>
      </c>
    </row>
    <row r="527" spans="1:16">
      <c r="A527" s="927"/>
      <c r="B527" s="917"/>
      <c r="C527" s="897"/>
      <c r="D527" s="94"/>
      <c r="E527" s="96" t="s">
        <v>2804</v>
      </c>
      <c r="F527" s="99" t="s">
        <v>2692</v>
      </c>
      <c r="G527" s="917"/>
      <c r="H527" s="900"/>
      <c r="I527" s="94"/>
      <c r="J527" s="96" t="s">
        <v>2804</v>
      </c>
      <c r="K527" s="99" t="s">
        <v>2692</v>
      </c>
      <c r="L527" s="917"/>
      <c r="M527" s="903"/>
      <c r="N527" s="94"/>
      <c r="O527" s="96" t="s">
        <v>2804</v>
      </c>
      <c r="P527" s="99" t="s">
        <v>2692</v>
      </c>
    </row>
    <row r="528" spans="1:16" ht="17.25" thickBot="1">
      <c r="A528" s="927"/>
      <c r="B528" s="918"/>
      <c r="C528" s="897"/>
      <c r="D528" s="94" t="s">
        <v>147</v>
      </c>
      <c r="E528" s="96" t="s">
        <v>2688</v>
      </c>
      <c r="F528" s="99" t="s">
        <v>3338</v>
      </c>
      <c r="G528" s="918"/>
      <c r="H528" s="900"/>
      <c r="I528" s="94" t="s">
        <v>147</v>
      </c>
      <c r="J528" s="96" t="s">
        <v>2688</v>
      </c>
      <c r="K528" s="99" t="s">
        <v>3374</v>
      </c>
      <c r="L528" s="918"/>
      <c r="M528" s="903"/>
      <c r="N528" s="94" t="s">
        <v>147</v>
      </c>
      <c r="O528" s="96" t="s">
        <v>2688</v>
      </c>
      <c r="P528" s="99" t="s">
        <v>3389</v>
      </c>
    </row>
    <row r="529" spans="1:16" ht="17.25" thickBot="1">
      <c r="A529" s="927"/>
      <c r="B529" s="100" t="s">
        <v>168</v>
      </c>
      <c r="C529" s="897"/>
      <c r="D529" s="94"/>
      <c r="E529" s="96" t="s">
        <v>2689</v>
      </c>
      <c r="F529" s="99" t="s">
        <v>3355</v>
      </c>
      <c r="G529" s="100" t="s">
        <v>168</v>
      </c>
      <c r="H529" s="900"/>
      <c r="I529" s="94"/>
      <c r="J529" s="96" t="s">
        <v>2689</v>
      </c>
      <c r="K529" s="99" t="s">
        <v>2858</v>
      </c>
      <c r="L529" s="100" t="s">
        <v>168</v>
      </c>
      <c r="M529" s="903"/>
      <c r="N529" s="94"/>
      <c r="O529" s="96" t="s">
        <v>2689</v>
      </c>
      <c r="P529" s="99" t="s">
        <v>3390</v>
      </c>
    </row>
    <row r="530" spans="1:16">
      <c r="A530" s="927"/>
      <c r="B530" s="919" t="s">
        <v>3360</v>
      </c>
      <c r="C530" s="897"/>
      <c r="D530" s="94"/>
      <c r="E530" s="96" t="s">
        <v>2691</v>
      </c>
      <c r="F530" s="99" t="s">
        <v>3339</v>
      </c>
      <c r="G530" s="919" t="s">
        <v>3370</v>
      </c>
      <c r="H530" s="900"/>
      <c r="I530" s="94"/>
      <c r="J530" s="96" t="s">
        <v>2691</v>
      </c>
      <c r="K530" s="99" t="s">
        <v>3339</v>
      </c>
      <c r="L530" s="919" t="s">
        <v>3383</v>
      </c>
      <c r="M530" s="903"/>
      <c r="N530" s="94"/>
      <c r="O530" s="96" t="s">
        <v>2691</v>
      </c>
      <c r="P530" s="99" t="s">
        <v>3358</v>
      </c>
    </row>
    <row r="531" spans="1:16">
      <c r="A531" s="927"/>
      <c r="B531" s="920"/>
      <c r="C531" s="897"/>
      <c r="D531" s="94"/>
      <c r="E531" s="96" t="s">
        <v>2853</v>
      </c>
      <c r="F531" s="97" t="s">
        <v>3352</v>
      </c>
      <c r="G531" s="920"/>
      <c r="H531" s="900"/>
      <c r="I531" s="94"/>
      <c r="J531" s="96" t="s">
        <v>2853</v>
      </c>
      <c r="K531" s="97" t="s">
        <v>3373</v>
      </c>
      <c r="L531" s="920"/>
      <c r="M531" s="903"/>
      <c r="N531" s="94"/>
      <c r="O531" s="96" t="s">
        <v>2853</v>
      </c>
      <c r="P531" s="97" t="s">
        <v>3392</v>
      </c>
    </row>
    <row r="532" spans="1:16" ht="17.25" thickBot="1">
      <c r="A532" s="927"/>
      <c r="B532" s="921"/>
      <c r="C532" s="897"/>
      <c r="D532" s="94"/>
      <c r="E532" s="96" t="s">
        <v>3302</v>
      </c>
      <c r="F532" s="97" t="s">
        <v>2699</v>
      </c>
      <c r="G532" s="921"/>
      <c r="H532" s="900"/>
      <c r="I532" s="94"/>
      <c r="J532" s="96" t="s">
        <v>3302</v>
      </c>
      <c r="K532" s="97" t="s">
        <v>2699</v>
      </c>
      <c r="L532" s="921"/>
      <c r="M532" s="903"/>
      <c r="N532" s="94"/>
      <c r="O532" s="96" t="s">
        <v>3302</v>
      </c>
      <c r="P532" s="97" t="s">
        <v>2699</v>
      </c>
    </row>
    <row r="533" spans="1:16" ht="17.25" thickBot="1">
      <c r="A533" s="927"/>
      <c r="B533" s="100" t="s">
        <v>123</v>
      </c>
      <c r="C533" s="897"/>
      <c r="D533" s="94" t="s">
        <v>2700</v>
      </c>
      <c r="E533" s="96" t="s">
        <v>2893</v>
      </c>
      <c r="F533" s="97" t="s">
        <v>2702</v>
      </c>
      <c r="G533" s="100" t="s">
        <v>123</v>
      </c>
      <c r="H533" s="900"/>
      <c r="I533" s="94" t="s">
        <v>2700</v>
      </c>
      <c r="J533" s="96" t="s">
        <v>2893</v>
      </c>
      <c r="K533" s="97" t="s">
        <v>2702</v>
      </c>
      <c r="L533" s="100" t="s">
        <v>123</v>
      </c>
      <c r="M533" s="903"/>
      <c r="N533" s="94" t="s">
        <v>2700</v>
      </c>
      <c r="O533" s="96" t="s">
        <v>3402</v>
      </c>
      <c r="P533" s="97" t="s">
        <v>2702</v>
      </c>
    </row>
    <row r="534" spans="1:16" ht="33">
      <c r="A534" s="927"/>
      <c r="B534" s="932" t="s">
        <v>3361</v>
      </c>
      <c r="C534" s="897"/>
      <c r="D534" s="94" t="s">
        <v>2703</v>
      </c>
      <c r="E534" s="96" t="s">
        <v>2701</v>
      </c>
      <c r="F534" s="97" t="s">
        <v>3324</v>
      </c>
      <c r="G534" s="932" t="s">
        <v>3371</v>
      </c>
      <c r="H534" s="900"/>
      <c r="I534" s="94" t="s">
        <v>2703</v>
      </c>
      <c r="J534" s="96" t="s">
        <v>2701</v>
      </c>
      <c r="K534" s="97" t="s">
        <v>3324</v>
      </c>
      <c r="L534" s="932" t="s">
        <v>3384</v>
      </c>
      <c r="M534" s="903"/>
      <c r="N534" s="94"/>
      <c r="O534" s="96" t="s">
        <v>3403</v>
      </c>
      <c r="P534" s="101" t="s">
        <v>3404</v>
      </c>
    </row>
    <row r="535" spans="1:16" ht="33">
      <c r="A535" s="927"/>
      <c r="B535" s="933"/>
      <c r="C535" s="897"/>
      <c r="D535" s="94" t="s">
        <v>3142</v>
      </c>
      <c r="E535" s="96" t="s">
        <v>2706</v>
      </c>
      <c r="F535" s="97" t="s">
        <v>3296</v>
      </c>
      <c r="G535" s="933"/>
      <c r="H535" s="900"/>
      <c r="I535" s="94" t="s">
        <v>3142</v>
      </c>
      <c r="J535" s="96" t="s">
        <v>2706</v>
      </c>
      <c r="K535" s="97" t="s">
        <v>3296</v>
      </c>
      <c r="L535" s="933"/>
      <c r="M535" s="903"/>
      <c r="N535" s="94" t="s">
        <v>2703</v>
      </c>
      <c r="O535" s="96" t="s">
        <v>2701</v>
      </c>
      <c r="P535" s="97" t="s">
        <v>3359</v>
      </c>
    </row>
    <row r="536" spans="1:16" ht="33.75" thickBot="1">
      <c r="A536" s="927"/>
      <c r="B536" s="934"/>
      <c r="C536" s="897"/>
      <c r="D536" s="94"/>
      <c r="E536" s="96"/>
      <c r="F536" s="97"/>
      <c r="G536" s="934"/>
      <c r="H536" s="900"/>
      <c r="I536" s="94"/>
      <c r="J536" s="96"/>
      <c r="K536" s="97"/>
      <c r="L536" s="934"/>
      <c r="M536" s="903"/>
      <c r="N536" s="94" t="s">
        <v>3142</v>
      </c>
      <c r="O536" s="96" t="s">
        <v>3406</v>
      </c>
      <c r="P536" s="97" t="s">
        <v>3296</v>
      </c>
    </row>
    <row r="537" spans="1:16">
      <c r="A537" s="927"/>
      <c r="B537" s="915" t="s">
        <v>124</v>
      </c>
      <c r="C537" s="897"/>
      <c r="D537" s="94"/>
      <c r="E537" s="96"/>
      <c r="F537" s="97"/>
      <c r="G537" s="915" t="s">
        <v>124</v>
      </c>
      <c r="H537" s="900"/>
      <c r="I537" s="94"/>
      <c r="J537" s="96"/>
      <c r="K537" s="97"/>
      <c r="L537" s="915" t="s">
        <v>124</v>
      </c>
      <c r="M537" s="903"/>
      <c r="N537" s="94"/>
      <c r="O537" s="96"/>
      <c r="P537" s="97"/>
    </row>
    <row r="538" spans="1:16" ht="17.25" thickBot="1">
      <c r="A538" s="927"/>
      <c r="B538" s="916"/>
      <c r="C538" s="897"/>
      <c r="D538" s="94"/>
      <c r="E538" s="96"/>
      <c r="F538" s="97"/>
      <c r="G538" s="916"/>
      <c r="H538" s="900"/>
      <c r="I538" s="94"/>
      <c r="J538" s="96"/>
      <c r="K538" s="97"/>
      <c r="L538" s="916"/>
      <c r="M538" s="903"/>
      <c r="N538" s="94"/>
      <c r="O538" s="96"/>
      <c r="P538" s="93"/>
    </row>
    <row r="539" spans="1:16" ht="17.25" thickTop="1">
      <c r="A539" s="927"/>
      <c r="B539" s="930" t="s">
        <v>125</v>
      </c>
      <c r="C539" s="897"/>
      <c r="D539" s="94"/>
      <c r="E539" s="96"/>
      <c r="F539" s="93"/>
      <c r="G539" s="930" t="s">
        <v>125</v>
      </c>
      <c r="H539" s="900"/>
      <c r="I539" s="94"/>
      <c r="J539" s="96"/>
      <c r="K539" s="93"/>
      <c r="L539" s="930" t="s">
        <v>125</v>
      </c>
      <c r="M539" s="903"/>
      <c r="N539" s="94"/>
      <c r="O539" s="96"/>
      <c r="P539" s="97"/>
    </row>
    <row r="540" spans="1:16" ht="17.25" thickBot="1">
      <c r="A540" s="927"/>
      <c r="B540" s="913"/>
      <c r="C540" s="897"/>
      <c r="D540" s="94"/>
      <c r="E540" s="96"/>
      <c r="F540" s="93"/>
      <c r="G540" s="913"/>
      <c r="H540" s="900"/>
      <c r="I540" s="94"/>
      <c r="J540" s="96"/>
      <c r="K540" s="93"/>
      <c r="L540" s="913"/>
      <c r="M540" s="903"/>
      <c r="N540" s="94"/>
      <c r="O540" s="96"/>
      <c r="P540" s="101"/>
    </row>
    <row r="541" spans="1:16">
      <c r="A541" s="927"/>
      <c r="B541" s="923">
        <v>3</v>
      </c>
      <c r="C541" s="897"/>
      <c r="D541" s="94"/>
      <c r="E541" s="96"/>
      <c r="F541" s="97"/>
      <c r="G541" s="923">
        <v>3</v>
      </c>
      <c r="H541" s="900"/>
      <c r="I541" s="94"/>
      <c r="J541" s="96"/>
      <c r="K541" s="97"/>
      <c r="L541" s="923">
        <v>3</v>
      </c>
      <c r="M541" s="903"/>
      <c r="N541" s="94"/>
      <c r="O541" s="96"/>
      <c r="P541" s="103"/>
    </row>
    <row r="542" spans="1:16" ht="17.25" thickBot="1">
      <c r="A542" s="927"/>
      <c r="B542" s="931"/>
      <c r="C542" s="897"/>
      <c r="D542" s="94"/>
      <c r="E542" s="96"/>
      <c r="F542" s="97"/>
      <c r="G542" s="931"/>
      <c r="H542" s="900"/>
      <c r="I542" s="94"/>
      <c r="J542" s="96"/>
      <c r="K542" s="97"/>
      <c r="L542" s="931"/>
      <c r="M542" s="903"/>
      <c r="N542" s="94"/>
      <c r="O542" s="96"/>
      <c r="P542" s="104"/>
    </row>
    <row r="543" spans="1:16">
      <c r="A543" s="927"/>
      <c r="B543" s="912" t="s">
        <v>126</v>
      </c>
      <c r="C543" s="897"/>
      <c r="D543" s="94"/>
      <c r="E543" s="96"/>
      <c r="F543" s="93"/>
      <c r="G543" s="912" t="s">
        <v>126</v>
      </c>
      <c r="H543" s="900"/>
      <c r="I543" s="94"/>
      <c r="J543" s="96"/>
      <c r="K543" s="93"/>
      <c r="L543" s="912" t="s">
        <v>126</v>
      </c>
      <c r="M543" s="903"/>
      <c r="N543" s="94"/>
      <c r="O543" s="96"/>
      <c r="P543" s="99"/>
    </row>
    <row r="544" spans="1:16" ht="17.25" thickBot="1">
      <c r="A544" s="927"/>
      <c r="B544" s="913"/>
      <c r="C544" s="897"/>
      <c r="D544" s="94"/>
      <c r="E544" s="96"/>
      <c r="F544" s="101"/>
      <c r="G544" s="913"/>
      <c r="H544" s="900"/>
      <c r="I544" s="94"/>
      <c r="J544" s="96"/>
      <c r="K544" s="101"/>
      <c r="L544" s="913"/>
      <c r="M544" s="903"/>
      <c r="N544" s="94"/>
      <c r="O544" s="96"/>
      <c r="P544" s="104"/>
    </row>
    <row r="545" spans="1:16">
      <c r="A545" s="927"/>
      <c r="B545" s="923">
        <v>3</v>
      </c>
      <c r="C545" s="897"/>
      <c r="D545" s="94"/>
      <c r="E545" s="96"/>
      <c r="F545" s="102"/>
      <c r="G545" s="923">
        <v>3</v>
      </c>
      <c r="H545" s="900"/>
      <c r="I545" s="94"/>
      <c r="J545" s="96"/>
      <c r="K545" s="103"/>
      <c r="L545" s="923">
        <v>3</v>
      </c>
      <c r="M545" s="903"/>
      <c r="N545" s="94"/>
      <c r="O545" s="96"/>
      <c r="P545" s="93"/>
    </row>
    <row r="546" spans="1:16" ht="17.25" thickBot="1">
      <c r="A546" s="927"/>
      <c r="B546" s="924"/>
      <c r="C546" s="897"/>
      <c r="D546" s="94"/>
      <c r="E546" s="96"/>
      <c r="F546" s="99"/>
      <c r="G546" s="924"/>
      <c r="H546" s="900"/>
      <c r="I546" s="94"/>
      <c r="J546" s="96"/>
      <c r="K546" s="104"/>
      <c r="L546" s="924"/>
      <c r="M546" s="903"/>
      <c r="N546" s="94"/>
      <c r="O546" s="96"/>
      <c r="P546" s="97"/>
    </row>
    <row r="547" spans="1:16">
      <c r="A547" s="927"/>
      <c r="B547" s="922" t="s">
        <v>127</v>
      </c>
      <c r="C547" s="897"/>
      <c r="D547" s="94"/>
      <c r="E547" s="96"/>
      <c r="F547" s="103"/>
      <c r="G547" s="922" t="s">
        <v>127</v>
      </c>
      <c r="H547" s="900"/>
      <c r="I547" s="94"/>
      <c r="J547" s="96"/>
      <c r="K547" s="104"/>
      <c r="L547" s="922" t="s">
        <v>127</v>
      </c>
      <c r="M547" s="903"/>
      <c r="N547" s="94"/>
      <c r="O547" s="114"/>
      <c r="P547" s="97"/>
    </row>
    <row r="548" spans="1:16" ht="17.25" thickBot="1">
      <c r="A548" s="927"/>
      <c r="B548" s="913"/>
      <c r="C548" s="897"/>
      <c r="D548" s="94"/>
      <c r="E548" s="96"/>
      <c r="F548" s="104"/>
      <c r="G548" s="913"/>
      <c r="H548" s="900"/>
      <c r="I548" s="94"/>
      <c r="J548" s="96"/>
      <c r="K548" s="99"/>
      <c r="L548" s="913"/>
      <c r="M548" s="903"/>
      <c r="N548" s="113"/>
      <c r="O548" s="96"/>
      <c r="P548" s="112"/>
    </row>
    <row r="549" spans="1:16">
      <c r="A549" s="927"/>
      <c r="B549" s="923">
        <v>26</v>
      </c>
      <c r="C549" s="897"/>
      <c r="D549" s="94"/>
      <c r="E549" s="96"/>
      <c r="F549" s="104"/>
      <c r="G549" s="935" t="s">
        <v>3298</v>
      </c>
      <c r="H549" s="900"/>
      <c r="I549" s="94"/>
      <c r="J549" s="96"/>
      <c r="K549" s="104"/>
      <c r="L549" s="923">
        <v>11</v>
      </c>
      <c r="M549" s="903"/>
      <c r="N549" s="113"/>
      <c r="O549" s="114"/>
      <c r="P549" s="97"/>
    </row>
    <row r="550" spans="1:16" ht="17.25" thickBot="1">
      <c r="A550" s="927"/>
      <c r="B550" s="924"/>
      <c r="C550" s="897"/>
      <c r="D550" s="94"/>
      <c r="E550" s="96"/>
      <c r="F550" s="99"/>
      <c r="G550" s="924"/>
      <c r="H550" s="900"/>
      <c r="I550" s="94"/>
      <c r="J550" s="96"/>
      <c r="K550" s="93"/>
      <c r="L550" s="924"/>
      <c r="M550" s="903"/>
      <c r="N550" s="94"/>
      <c r="O550" s="114"/>
      <c r="P550" s="104"/>
    </row>
    <row r="551" spans="1:16">
      <c r="A551" s="927"/>
      <c r="B551" s="922" t="s">
        <v>128</v>
      </c>
      <c r="C551" s="897"/>
      <c r="D551" s="94"/>
      <c r="E551" s="96"/>
      <c r="F551" s="104"/>
      <c r="G551" s="922" t="s">
        <v>128</v>
      </c>
      <c r="H551" s="900"/>
      <c r="I551" s="94"/>
      <c r="J551" s="96"/>
      <c r="K551" s="97"/>
      <c r="L551" s="922" t="s">
        <v>128</v>
      </c>
      <c r="M551" s="903"/>
      <c r="N551" s="94"/>
      <c r="O551" s="96"/>
      <c r="P551" s="97"/>
    </row>
    <row r="552" spans="1:16" ht="17.25" thickBot="1">
      <c r="A552" s="927"/>
      <c r="B552" s="913"/>
      <c r="C552" s="897"/>
      <c r="D552" s="94"/>
      <c r="E552" s="96"/>
      <c r="F552" s="93"/>
      <c r="G552" s="913"/>
      <c r="H552" s="900"/>
      <c r="I552" s="94"/>
      <c r="J552" s="114"/>
      <c r="K552" s="97"/>
      <c r="L552" s="913"/>
      <c r="M552" s="903"/>
      <c r="N552" s="113"/>
      <c r="O552" s="114"/>
      <c r="P552" s="97"/>
    </row>
    <row r="553" spans="1:16">
      <c r="A553" s="927"/>
      <c r="B553" s="923">
        <v>26</v>
      </c>
      <c r="C553" s="897"/>
      <c r="D553" s="94"/>
      <c r="E553" s="96"/>
      <c r="F553" s="97"/>
      <c r="G553" s="935" t="s">
        <v>3298</v>
      </c>
      <c r="H553" s="900"/>
      <c r="I553" s="94"/>
      <c r="J553" s="96"/>
      <c r="K553" s="97"/>
      <c r="L553" s="923">
        <v>11</v>
      </c>
      <c r="M553" s="903"/>
      <c r="N553" s="113"/>
      <c r="O553" s="114"/>
      <c r="P553" s="97"/>
    </row>
    <row r="554" spans="1:16" ht="17.25" thickBot="1">
      <c r="A554" s="927"/>
      <c r="B554" s="924"/>
      <c r="C554" s="897"/>
      <c r="D554" s="94"/>
      <c r="E554" s="96"/>
      <c r="F554" s="93"/>
      <c r="G554" s="924"/>
      <c r="H554" s="900"/>
      <c r="I554" s="94"/>
      <c r="J554" s="114"/>
      <c r="K554" s="97"/>
      <c r="L554" s="924"/>
      <c r="M554" s="903"/>
      <c r="N554" s="94"/>
      <c r="O554" s="114"/>
      <c r="P554" s="97"/>
    </row>
    <row r="555" spans="1:16">
      <c r="A555" s="927"/>
      <c r="B555" s="912" t="s">
        <v>129</v>
      </c>
      <c r="C555" s="897"/>
      <c r="D555" s="94"/>
      <c r="E555" s="96"/>
      <c r="F555" s="93"/>
      <c r="G555" s="912" t="s">
        <v>129</v>
      </c>
      <c r="H555" s="900"/>
      <c r="I555" s="94"/>
      <c r="J555" s="114"/>
      <c r="K555" s="97"/>
      <c r="L555" s="912" t="s">
        <v>129</v>
      </c>
      <c r="M555" s="903"/>
      <c r="N555" s="113"/>
      <c r="O555" s="114"/>
      <c r="P555" s="97"/>
    </row>
    <row r="556" spans="1:16" ht="17.25" thickBot="1">
      <c r="A556" s="927"/>
      <c r="B556" s="913"/>
      <c r="C556" s="897"/>
      <c r="D556" s="94"/>
      <c r="E556" s="96"/>
      <c r="F556" s="93"/>
      <c r="G556" s="913"/>
      <c r="H556" s="900"/>
      <c r="I556" s="94"/>
      <c r="J556" s="114"/>
      <c r="K556" s="97"/>
      <c r="L556" s="913"/>
      <c r="M556" s="903"/>
      <c r="N556" s="94"/>
      <c r="O556" s="114"/>
      <c r="P556" s="97"/>
    </row>
    <row r="557" spans="1:16">
      <c r="A557" s="927"/>
      <c r="B557" s="106" t="s">
        <v>3348</v>
      </c>
      <c r="C557" s="897"/>
      <c r="D557" s="94"/>
      <c r="E557" s="96"/>
      <c r="F557" s="97"/>
      <c r="G557" s="106" t="s">
        <v>3372</v>
      </c>
      <c r="H557" s="900"/>
      <c r="I557" s="94"/>
      <c r="J557" s="96"/>
      <c r="K557" s="112"/>
      <c r="L557" s="106" t="s">
        <v>1657</v>
      </c>
      <c r="M557" s="903"/>
      <c r="N557" s="113"/>
      <c r="O557" s="96"/>
      <c r="P557" s="112"/>
    </row>
    <row r="558" spans="1:16">
      <c r="A558" s="927"/>
      <c r="B558" s="107" t="s">
        <v>3349</v>
      </c>
      <c r="C558" s="897"/>
      <c r="D558" s="94"/>
      <c r="E558" s="96"/>
      <c r="F558" s="93"/>
      <c r="G558" s="107"/>
      <c r="H558" s="900"/>
      <c r="I558" s="94"/>
      <c r="J558" s="96"/>
      <c r="K558" s="97"/>
      <c r="L558" s="107"/>
      <c r="M558" s="903"/>
      <c r="N558" s="113"/>
      <c r="O558" s="114"/>
      <c r="P558" s="97"/>
    </row>
    <row r="559" spans="1:16">
      <c r="A559" s="927"/>
      <c r="B559" s="109"/>
      <c r="C559" s="897"/>
      <c r="D559" s="94"/>
      <c r="E559" s="96"/>
      <c r="F559" s="93"/>
      <c r="G559" s="109"/>
      <c r="H559" s="900"/>
      <c r="I559" s="113"/>
      <c r="J559" s="114"/>
      <c r="K559" s="97"/>
      <c r="L559" s="109"/>
      <c r="M559" s="903"/>
      <c r="N559" s="113"/>
      <c r="O559" s="114"/>
      <c r="P559" s="104"/>
    </row>
    <row r="560" spans="1:16">
      <c r="A560" s="927"/>
      <c r="B560" s="110"/>
      <c r="C560" s="897"/>
      <c r="D560" s="94"/>
      <c r="E560" s="96"/>
      <c r="F560" s="93"/>
      <c r="G560" s="110"/>
      <c r="H560" s="900"/>
      <c r="I560" s="113"/>
      <c r="J560" s="114"/>
      <c r="K560" s="104"/>
      <c r="L560" s="110"/>
      <c r="M560" s="903"/>
      <c r="N560" s="111"/>
      <c r="O560" s="96"/>
      <c r="P560" s="97"/>
    </row>
    <row r="561" spans="1:16">
      <c r="A561" s="927"/>
      <c r="B561" s="109"/>
      <c r="C561" s="897"/>
      <c r="D561" s="111"/>
      <c r="E561" s="96"/>
      <c r="F561" s="97"/>
      <c r="G561" s="109"/>
      <c r="H561" s="900"/>
      <c r="I561" s="111"/>
      <c r="J561" s="96"/>
      <c r="K561" s="112"/>
      <c r="L561" s="109"/>
      <c r="M561" s="903"/>
      <c r="N561" s="94"/>
      <c r="O561" s="96"/>
      <c r="P561" s="112"/>
    </row>
    <row r="562" spans="1:16">
      <c r="A562" s="927"/>
      <c r="B562" s="110"/>
      <c r="C562" s="897"/>
      <c r="D562" s="94"/>
      <c r="E562" s="96"/>
      <c r="F562" s="108"/>
      <c r="G562" s="110"/>
      <c r="H562" s="900"/>
      <c r="I562" s="94"/>
      <c r="J562" s="96"/>
      <c r="K562" s="97"/>
      <c r="L562" s="110"/>
      <c r="M562" s="903"/>
      <c r="N562" s="113"/>
      <c r="O562" s="114"/>
      <c r="P562" s="97"/>
    </row>
    <row r="563" spans="1:16">
      <c r="A563" s="927"/>
      <c r="B563" s="109"/>
      <c r="C563" s="897"/>
      <c r="D563" s="94"/>
      <c r="E563" s="96"/>
      <c r="F563" s="97"/>
      <c r="G563" s="109"/>
      <c r="H563" s="900"/>
      <c r="I563" s="113"/>
      <c r="J563" s="114"/>
      <c r="K563" s="97"/>
      <c r="L563" s="109"/>
      <c r="M563" s="903"/>
      <c r="N563" s="113"/>
      <c r="O563" s="114"/>
      <c r="P563" s="97"/>
    </row>
    <row r="564" spans="1:16" ht="17.25" thickBot="1">
      <c r="A564" s="927"/>
      <c r="B564" s="110"/>
      <c r="C564" s="910"/>
      <c r="D564" s="115"/>
      <c r="E564" s="116"/>
      <c r="F564" s="117"/>
      <c r="G564" s="110"/>
      <c r="H564" s="900"/>
      <c r="I564" s="115"/>
      <c r="J564" s="116"/>
      <c r="K564" s="117"/>
      <c r="L564" s="110"/>
      <c r="M564" s="903"/>
      <c r="N564" s="115"/>
      <c r="O564" s="116"/>
      <c r="P564" s="117"/>
    </row>
    <row r="565" spans="1:16">
      <c r="A565" s="914" t="str">
        <f>TEXT(A519,"AAAA")</f>
        <v>星期六</v>
      </c>
      <c r="B565" s="109"/>
      <c r="C565" s="896" t="s">
        <v>666</v>
      </c>
      <c r="D565" s="118"/>
      <c r="E565" s="119" t="s">
        <v>137</v>
      </c>
      <c r="F565" s="97" t="s">
        <v>3334</v>
      </c>
      <c r="G565" s="109"/>
      <c r="H565" s="899" t="s">
        <v>130</v>
      </c>
      <c r="I565" s="118"/>
      <c r="J565" s="119" t="s">
        <v>137</v>
      </c>
      <c r="K565" s="97" t="s">
        <v>3020</v>
      </c>
      <c r="L565" s="109"/>
      <c r="M565" s="902" t="s">
        <v>130</v>
      </c>
      <c r="N565" s="118"/>
      <c r="O565" s="119" t="s">
        <v>137</v>
      </c>
      <c r="P565" s="97" t="s">
        <v>3386</v>
      </c>
    </row>
    <row r="566" spans="1:16">
      <c r="A566" s="914"/>
      <c r="B566" s="110"/>
      <c r="C566" s="897"/>
      <c r="D566" s="120"/>
      <c r="E566" s="96" t="s">
        <v>196</v>
      </c>
      <c r="F566" s="97" t="s">
        <v>3335</v>
      </c>
      <c r="G566" s="110"/>
      <c r="H566" s="900"/>
      <c r="I566" s="94"/>
      <c r="J566" s="96" t="s">
        <v>196</v>
      </c>
      <c r="K566" s="97" t="s">
        <v>3021</v>
      </c>
      <c r="L566" s="110"/>
      <c r="M566" s="903"/>
      <c r="N566" s="94"/>
      <c r="O566" s="96" t="s">
        <v>196</v>
      </c>
      <c r="P566" s="97" t="s">
        <v>3387</v>
      </c>
    </row>
    <row r="567" spans="1:16">
      <c r="A567" s="914"/>
      <c r="B567" s="109"/>
      <c r="C567" s="897"/>
      <c r="D567" s="120"/>
      <c r="E567" s="96" t="s">
        <v>146</v>
      </c>
      <c r="F567" s="97" t="s">
        <v>3362</v>
      </c>
      <c r="G567" s="109"/>
      <c r="H567" s="900"/>
      <c r="I567" s="94"/>
      <c r="J567" s="96" t="s">
        <v>146</v>
      </c>
      <c r="K567" s="97" t="s">
        <v>3376</v>
      </c>
      <c r="L567" s="109"/>
      <c r="M567" s="903"/>
      <c r="N567" s="94"/>
      <c r="O567" s="96" t="s">
        <v>146</v>
      </c>
      <c r="P567" s="97" t="s">
        <v>3388</v>
      </c>
    </row>
    <row r="568" spans="1:16">
      <c r="A568" s="914"/>
      <c r="B568" s="110"/>
      <c r="C568" s="897"/>
      <c r="D568" s="120"/>
      <c r="E568" s="96" t="s">
        <v>148</v>
      </c>
      <c r="F568" s="97" t="s">
        <v>3354</v>
      </c>
      <c r="G568" s="110"/>
      <c r="H568" s="900"/>
      <c r="I568" s="94"/>
      <c r="J568" s="96" t="s">
        <v>239</v>
      </c>
      <c r="K568" s="97" t="s">
        <v>3375</v>
      </c>
      <c r="L568" s="110"/>
      <c r="M568" s="903"/>
      <c r="N568" s="94"/>
      <c r="O568" s="96" t="s">
        <v>239</v>
      </c>
      <c r="P568" s="97" t="s">
        <v>3391</v>
      </c>
    </row>
    <row r="569" spans="1:16">
      <c r="A569" s="914"/>
      <c r="B569" s="109"/>
      <c r="C569" s="897"/>
      <c r="D569" s="120"/>
      <c r="E569" s="96" t="s">
        <v>197</v>
      </c>
      <c r="F569" s="97" t="s">
        <v>3333</v>
      </c>
      <c r="G569" s="109"/>
      <c r="H569" s="900"/>
      <c r="I569" s="94"/>
      <c r="J569" s="96" t="s">
        <v>197</v>
      </c>
      <c r="K569" s="97" t="s">
        <v>3024</v>
      </c>
      <c r="L569" s="109"/>
      <c r="M569" s="903"/>
      <c r="N569" s="94"/>
      <c r="O569" s="96" t="s">
        <v>197</v>
      </c>
      <c r="P569" s="97" t="s">
        <v>2762</v>
      </c>
    </row>
    <row r="570" spans="1:16">
      <c r="A570" s="914"/>
      <c r="B570" s="110"/>
      <c r="C570" s="897"/>
      <c r="D570" s="120"/>
      <c r="E570" s="96" t="s">
        <v>1568</v>
      </c>
      <c r="F570" s="97" t="s">
        <v>2709</v>
      </c>
      <c r="G570" s="110"/>
      <c r="H570" s="900"/>
      <c r="I570" s="94"/>
      <c r="J570" s="96" t="s">
        <v>1568</v>
      </c>
      <c r="K570" s="97" t="s">
        <v>2709</v>
      </c>
      <c r="L570" s="110"/>
      <c r="M570" s="903"/>
      <c r="N570" s="94"/>
      <c r="O570" s="96" t="s">
        <v>1568</v>
      </c>
      <c r="P570" s="97" t="s">
        <v>2709</v>
      </c>
    </row>
    <row r="571" spans="1:16">
      <c r="A571" s="914"/>
      <c r="B571" s="109"/>
      <c r="C571" s="897"/>
      <c r="D571" s="120"/>
      <c r="E571" s="96" t="s">
        <v>2687</v>
      </c>
      <c r="F571" s="97" t="s">
        <v>2763</v>
      </c>
      <c r="G571" s="109"/>
      <c r="H571" s="900"/>
      <c r="I571" s="94"/>
      <c r="J571" s="96" t="s">
        <v>2687</v>
      </c>
      <c r="K571" s="97" t="s">
        <v>2763</v>
      </c>
      <c r="L571" s="109"/>
      <c r="M571" s="903"/>
      <c r="N571" s="94"/>
      <c r="O571" s="96" t="s">
        <v>2687</v>
      </c>
      <c r="P571" s="97" t="s">
        <v>2763</v>
      </c>
    </row>
    <row r="572" spans="1:16">
      <c r="A572" s="914"/>
      <c r="B572" s="110"/>
      <c r="C572" s="897"/>
      <c r="D572" s="94"/>
      <c r="E572" s="96"/>
      <c r="F572" s="97"/>
      <c r="G572" s="110"/>
      <c r="H572" s="900"/>
      <c r="I572" s="94"/>
      <c r="J572" s="96"/>
      <c r="K572" s="97"/>
      <c r="L572" s="110"/>
      <c r="M572" s="903"/>
      <c r="N572" s="94"/>
      <c r="O572" s="96"/>
      <c r="P572" s="97"/>
    </row>
    <row r="573" spans="1:16">
      <c r="A573" s="914"/>
      <c r="B573" s="107"/>
      <c r="C573" s="897"/>
      <c r="D573" s="113"/>
      <c r="E573" s="114"/>
      <c r="F573" s="104"/>
      <c r="G573" s="107"/>
      <c r="H573" s="900"/>
      <c r="I573" s="113"/>
      <c r="J573" s="114"/>
      <c r="K573" s="97"/>
      <c r="L573" s="107"/>
      <c r="M573" s="903"/>
      <c r="N573" s="113"/>
      <c r="O573" s="114"/>
      <c r="P573" s="97"/>
    </row>
    <row r="574" spans="1:16" ht="17.25" thickBot="1">
      <c r="A574" s="914"/>
      <c r="B574" s="107"/>
      <c r="C574" s="910"/>
      <c r="D574" s="122" t="s">
        <v>132</v>
      </c>
      <c r="E574" s="123" t="s">
        <v>133</v>
      </c>
      <c r="F574" s="124"/>
      <c r="G574" s="107"/>
      <c r="H574" s="911"/>
      <c r="I574" s="122" t="s">
        <v>132</v>
      </c>
      <c r="J574" s="123" t="s">
        <v>133</v>
      </c>
      <c r="K574" s="97"/>
      <c r="L574" s="107"/>
      <c r="M574" s="909"/>
      <c r="N574" s="122" t="s">
        <v>132</v>
      </c>
      <c r="O574" s="123" t="s">
        <v>133</v>
      </c>
      <c r="P574" s="97"/>
    </row>
    <row r="575" spans="1:16">
      <c r="A575" s="105"/>
      <c r="B575" s="109"/>
      <c r="C575" s="896" t="s">
        <v>667</v>
      </c>
      <c r="D575" s="118"/>
      <c r="E575" s="119" t="s">
        <v>137</v>
      </c>
      <c r="F575" s="125" t="s">
        <v>2764</v>
      </c>
      <c r="G575" s="109"/>
      <c r="H575" s="899" t="s">
        <v>134</v>
      </c>
      <c r="I575" s="118"/>
      <c r="J575" s="119" t="s">
        <v>137</v>
      </c>
      <c r="K575" s="125" t="s">
        <v>2764</v>
      </c>
      <c r="L575" s="109"/>
      <c r="M575" s="902" t="s">
        <v>134</v>
      </c>
      <c r="N575" s="118"/>
      <c r="O575" s="119" t="s">
        <v>137</v>
      </c>
      <c r="P575" s="125" t="s">
        <v>2764</v>
      </c>
    </row>
    <row r="576" spans="1:16">
      <c r="A576" s="105"/>
      <c r="B576" s="110"/>
      <c r="C576" s="897"/>
      <c r="D576" s="94"/>
      <c r="E576" s="96" t="s">
        <v>196</v>
      </c>
      <c r="F576" s="97" t="s">
        <v>2765</v>
      </c>
      <c r="G576" s="110"/>
      <c r="H576" s="900"/>
      <c r="I576" s="94"/>
      <c r="J576" s="96" t="s">
        <v>196</v>
      </c>
      <c r="K576" s="97" t="s">
        <v>2765</v>
      </c>
      <c r="L576" s="110"/>
      <c r="M576" s="903"/>
      <c r="N576" s="94"/>
      <c r="O576" s="96" t="s">
        <v>196</v>
      </c>
      <c r="P576" s="97" t="s">
        <v>2765</v>
      </c>
    </row>
    <row r="577" spans="1:16">
      <c r="A577" s="105"/>
      <c r="B577" s="126"/>
      <c r="C577" s="897"/>
      <c r="D577" s="94"/>
      <c r="E577" s="96" t="s">
        <v>146</v>
      </c>
      <c r="F577" s="97" t="s">
        <v>3223</v>
      </c>
      <c r="G577" s="126"/>
      <c r="H577" s="900"/>
      <c r="I577" s="94"/>
      <c r="J577" s="96" t="s">
        <v>146</v>
      </c>
      <c r="K577" s="97" t="s">
        <v>3224</v>
      </c>
      <c r="L577" s="126"/>
      <c r="M577" s="903"/>
      <c r="N577" s="94"/>
      <c r="O577" s="96" t="s">
        <v>146</v>
      </c>
      <c r="P577" s="128" t="s">
        <v>3223</v>
      </c>
    </row>
    <row r="578" spans="1:16" ht="33">
      <c r="A578" s="105"/>
      <c r="B578" s="107"/>
      <c r="C578" s="897"/>
      <c r="D578" s="94"/>
      <c r="E578" s="96" t="s">
        <v>239</v>
      </c>
      <c r="F578" s="104" t="s">
        <v>3131</v>
      </c>
      <c r="G578" s="107"/>
      <c r="H578" s="900"/>
      <c r="I578" s="94"/>
      <c r="J578" s="96" t="s">
        <v>239</v>
      </c>
      <c r="K578" s="97" t="s">
        <v>3132</v>
      </c>
      <c r="L578" s="107"/>
      <c r="M578" s="903"/>
      <c r="N578" s="94"/>
      <c r="O578" s="96" t="s">
        <v>239</v>
      </c>
      <c r="P578" s="216" t="s">
        <v>3131</v>
      </c>
    </row>
    <row r="579" spans="1:16">
      <c r="A579" s="105"/>
      <c r="B579" s="109"/>
      <c r="C579" s="897"/>
      <c r="D579" s="94"/>
      <c r="E579" s="96" t="s">
        <v>197</v>
      </c>
      <c r="F579" s="97" t="s">
        <v>2768</v>
      </c>
      <c r="G579" s="109"/>
      <c r="H579" s="900"/>
      <c r="I579" s="94"/>
      <c r="J579" s="96" t="s">
        <v>197</v>
      </c>
      <c r="K579" s="97" t="s">
        <v>2768</v>
      </c>
      <c r="L579" s="109"/>
      <c r="M579" s="903"/>
      <c r="N579" s="94"/>
      <c r="O579" s="96" t="s">
        <v>197</v>
      </c>
      <c r="P579" s="97" t="s">
        <v>2768</v>
      </c>
    </row>
    <row r="580" spans="1:16">
      <c r="A580" s="105"/>
      <c r="B580" s="110"/>
      <c r="C580" s="897"/>
      <c r="D580" s="94"/>
      <c r="E580" s="96"/>
      <c r="F580" s="127"/>
      <c r="G580" s="110"/>
      <c r="H580" s="900"/>
      <c r="I580" s="94"/>
      <c r="J580" s="96"/>
      <c r="K580" s="127"/>
      <c r="L580" s="110"/>
      <c r="M580" s="903"/>
      <c r="N580" s="94"/>
      <c r="O580" s="96"/>
      <c r="P580" s="127"/>
    </row>
    <row r="581" spans="1:16">
      <c r="A581" s="105"/>
      <c r="B581" s="109"/>
      <c r="C581" s="897"/>
      <c r="D581" s="94"/>
      <c r="E581" s="96"/>
      <c r="F581" s="128"/>
      <c r="G581" s="109"/>
      <c r="H581" s="900"/>
      <c r="I581" s="94"/>
      <c r="J581" s="96"/>
      <c r="K581" s="128"/>
      <c r="L581" s="109"/>
      <c r="M581" s="903"/>
      <c r="N581" s="94"/>
      <c r="O581" s="96"/>
      <c r="P581" s="128"/>
    </row>
    <row r="582" spans="1:16">
      <c r="A582" s="105"/>
      <c r="B582" s="110"/>
      <c r="C582" s="897"/>
      <c r="D582" s="217"/>
      <c r="E582" s="114"/>
      <c r="F582" s="216"/>
      <c r="G582" s="110"/>
      <c r="H582" s="900"/>
      <c r="I582" s="113"/>
      <c r="J582" s="114"/>
      <c r="K582" s="216"/>
      <c r="L582" s="110"/>
      <c r="M582" s="903"/>
      <c r="N582" s="113"/>
      <c r="O582" s="114"/>
      <c r="P582" s="216"/>
    </row>
    <row r="583" spans="1:16">
      <c r="A583" s="105"/>
      <c r="B583" s="109"/>
      <c r="C583" s="897"/>
      <c r="D583" s="217"/>
      <c r="E583" s="114"/>
      <c r="F583" s="216"/>
      <c r="G583" s="109"/>
      <c r="H583" s="900"/>
      <c r="I583" s="113"/>
      <c r="J583" s="114"/>
      <c r="K583" s="216"/>
      <c r="L583" s="109"/>
      <c r="M583" s="903"/>
      <c r="N583" s="113"/>
      <c r="O583" s="114"/>
      <c r="P583" s="216"/>
    </row>
    <row r="584" spans="1:16" ht="17.25" thickBot="1">
      <c r="A584" s="105"/>
      <c r="B584" s="110"/>
      <c r="C584" s="910"/>
      <c r="D584" s="129"/>
      <c r="E584" s="130"/>
      <c r="F584" s="104"/>
      <c r="G584" s="110"/>
      <c r="H584" s="911"/>
      <c r="I584" s="113"/>
      <c r="J584" s="130"/>
      <c r="K584" s="104"/>
      <c r="L584" s="110"/>
      <c r="M584" s="909"/>
      <c r="N584" s="113"/>
      <c r="O584" s="131"/>
      <c r="P584" s="127"/>
    </row>
    <row r="585" spans="1:16">
      <c r="A585" s="132"/>
      <c r="B585" s="109"/>
      <c r="C585" s="896" t="s">
        <v>668</v>
      </c>
      <c r="D585" s="118" t="s">
        <v>136</v>
      </c>
      <c r="E585" s="133" t="s">
        <v>137</v>
      </c>
      <c r="F585" s="125" t="s">
        <v>3336</v>
      </c>
      <c r="G585" s="109"/>
      <c r="H585" s="899" t="s">
        <v>135</v>
      </c>
      <c r="I585" s="118" t="s">
        <v>136</v>
      </c>
      <c r="J585" s="133" t="s">
        <v>137</v>
      </c>
      <c r="K585" s="125" t="s">
        <v>3310</v>
      </c>
      <c r="L585" s="109"/>
      <c r="M585" s="902" t="s">
        <v>135</v>
      </c>
      <c r="N585" s="118" t="s">
        <v>136</v>
      </c>
      <c r="O585" s="133" t="s">
        <v>137</v>
      </c>
      <c r="P585" s="125" t="s">
        <v>3385</v>
      </c>
    </row>
    <row r="586" spans="1:16">
      <c r="A586" s="132"/>
      <c r="B586" s="110"/>
      <c r="C586" s="897"/>
      <c r="D586" s="94" t="s">
        <v>141</v>
      </c>
      <c r="E586" s="96" t="s">
        <v>196</v>
      </c>
      <c r="F586" s="134" t="s">
        <v>2994</v>
      </c>
      <c r="G586" s="110"/>
      <c r="H586" s="900"/>
      <c r="I586" s="94" t="s">
        <v>141</v>
      </c>
      <c r="J586" s="96" t="s">
        <v>196</v>
      </c>
      <c r="K586" s="134" t="s">
        <v>2995</v>
      </c>
      <c r="L586" s="110"/>
      <c r="M586" s="903"/>
      <c r="N586" s="94" t="s">
        <v>141</v>
      </c>
      <c r="O586" s="96" t="s">
        <v>196</v>
      </c>
      <c r="P586" s="134" t="s">
        <v>2994</v>
      </c>
    </row>
    <row r="587" spans="1:16">
      <c r="A587" s="132"/>
      <c r="B587" s="135"/>
      <c r="C587" s="897"/>
      <c r="D587" s="94" t="s">
        <v>145</v>
      </c>
      <c r="E587" s="96" t="s">
        <v>146</v>
      </c>
      <c r="F587" s="97" t="s">
        <v>2772</v>
      </c>
      <c r="G587" s="135"/>
      <c r="H587" s="900"/>
      <c r="I587" s="94" t="s">
        <v>145</v>
      </c>
      <c r="J587" s="96" t="s">
        <v>146</v>
      </c>
      <c r="K587" s="97" t="s">
        <v>2772</v>
      </c>
      <c r="L587" s="135"/>
      <c r="M587" s="903"/>
      <c r="N587" s="94" t="s">
        <v>145</v>
      </c>
      <c r="O587" s="96" t="s">
        <v>146</v>
      </c>
      <c r="P587" s="97" t="s">
        <v>2772</v>
      </c>
    </row>
    <row r="588" spans="1:16">
      <c r="A588" s="132"/>
      <c r="B588" s="110"/>
      <c r="C588" s="897"/>
      <c r="D588" s="94" t="s">
        <v>147</v>
      </c>
      <c r="E588" s="96" t="s">
        <v>239</v>
      </c>
      <c r="F588" s="104" t="s">
        <v>2773</v>
      </c>
      <c r="G588" s="110"/>
      <c r="H588" s="900"/>
      <c r="I588" s="94" t="s">
        <v>147</v>
      </c>
      <c r="J588" s="96" t="s">
        <v>239</v>
      </c>
      <c r="K588" s="104" t="s">
        <v>2773</v>
      </c>
      <c r="L588" s="110"/>
      <c r="M588" s="903"/>
      <c r="N588" s="94" t="s">
        <v>147</v>
      </c>
      <c r="O588" s="96" t="s">
        <v>239</v>
      </c>
      <c r="P588" s="104" t="s">
        <v>2773</v>
      </c>
    </row>
    <row r="589" spans="1:16">
      <c r="A589" s="132"/>
      <c r="B589" s="135"/>
      <c r="C589" s="897"/>
      <c r="D589" s="94" t="s">
        <v>1569</v>
      </c>
      <c r="E589" s="114" t="s">
        <v>197</v>
      </c>
      <c r="F589" s="136" t="s">
        <v>2774</v>
      </c>
      <c r="G589" s="135"/>
      <c r="H589" s="900"/>
      <c r="I589" s="94" t="s">
        <v>1569</v>
      </c>
      <c r="J589" s="114" t="s">
        <v>197</v>
      </c>
      <c r="K589" s="136" t="s">
        <v>2774</v>
      </c>
      <c r="L589" s="135"/>
      <c r="M589" s="903"/>
      <c r="N589" s="94" t="s">
        <v>1569</v>
      </c>
      <c r="O589" s="114" t="s">
        <v>197</v>
      </c>
      <c r="P589" s="136" t="s">
        <v>2774</v>
      </c>
    </row>
    <row r="590" spans="1:16">
      <c r="A590" s="132"/>
      <c r="B590" s="110"/>
      <c r="C590" s="897"/>
      <c r="D590" s="94"/>
      <c r="E590" s="96"/>
      <c r="F590" s="97"/>
      <c r="G590" s="110"/>
      <c r="H590" s="900"/>
      <c r="I590" s="94"/>
      <c r="J590" s="96"/>
      <c r="K590" s="97"/>
      <c r="L590" s="110"/>
      <c r="M590" s="903"/>
      <c r="N590" s="94"/>
      <c r="O590" s="96"/>
      <c r="P590" s="97"/>
    </row>
    <row r="591" spans="1:16">
      <c r="A591" s="132"/>
      <c r="B591" s="135"/>
      <c r="C591" s="897"/>
      <c r="D591" s="94"/>
      <c r="E591" s="114"/>
      <c r="F591" s="136"/>
      <c r="G591" s="135"/>
      <c r="H591" s="900"/>
      <c r="I591" s="94"/>
      <c r="J591" s="114"/>
      <c r="K591" s="136"/>
      <c r="L591" s="135"/>
      <c r="M591" s="903"/>
      <c r="N591" s="94"/>
      <c r="O591" s="114"/>
      <c r="P591" s="136"/>
    </row>
    <row r="592" spans="1:16">
      <c r="A592" s="132"/>
      <c r="B592" s="110"/>
      <c r="C592" s="897"/>
      <c r="D592" s="94"/>
      <c r="E592" s="96"/>
      <c r="F592" s="97"/>
      <c r="G592" s="110"/>
      <c r="H592" s="900"/>
      <c r="I592" s="94"/>
      <c r="J592" s="96"/>
      <c r="K592" s="97"/>
      <c r="L592" s="110"/>
      <c r="M592" s="903"/>
      <c r="N592" s="94"/>
      <c r="O592" s="96"/>
      <c r="P592" s="97"/>
    </row>
    <row r="593" spans="1:16">
      <c r="A593" s="132"/>
      <c r="B593" s="135"/>
      <c r="C593" s="897"/>
      <c r="D593" s="94"/>
      <c r="E593" s="96"/>
      <c r="F593" s="97"/>
      <c r="G593" s="135"/>
      <c r="H593" s="900"/>
      <c r="I593" s="94"/>
      <c r="J593" s="96"/>
      <c r="K593" s="97"/>
      <c r="L593" s="135"/>
      <c r="M593" s="903"/>
      <c r="N593" s="94"/>
      <c r="O593" s="96"/>
      <c r="P593" s="97"/>
    </row>
    <row r="594" spans="1:16" ht="17.25" thickBot="1">
      <c r="A594" s="132"/>
      <c r="B594" s="110"/>
      <c r="C594" s="910"/>
      <c r="D594" s="115"/>
      <c r="E594" s="116"/>
      <c r="F594" s="117"/>
      <c r="G594" s="110"/>
      <c r="H594" s="911"/>
      <c r="I594" s="115"/>
      <c r="J594" s="130"/>
      <c r="K594" s="104"/>
      <c r="L594" s="110"/>
      <c r="M594" s="909"/>
      <c r="N594" s="115"/>
      <c r="O594" s="130"/>
      <c r="P594" s="104"/>
    </row>
    <row r="595" spans="1:16">
      <c r="A595" s="132"/>
      <c r="B595" s="135"/>
      <c r="C595" s="896" t="s">
        <v>669</v>
      </c>
      <c r="D595" s="137" t="s">
        <v>150</v>
      </c>
      <c r="E595" s="138"/>
      <c r="F595" s="139" t="s">
        <v>151</v>
      </c>
      <c r="G595" s="135"/>
      <c r="H595" s="899" t="s">
        <v>149</v>
      </c>
      <c r="I595" s="137" t="s">
        <v>150</v>
      </c>
      <c r="J595" s="138"/>
      <c r="K595" s="139" t="s">
        <v>151</v>
      </c>
      <c r="L595" s="135"/>
      <c r="M595" s="902" t="s">
        <v>149</v>
      </c>
      <c r="N595" s="137" t="s">
        <v>150</v>
      </c>
      <c r="O595" s="138"/>
      <c r="P595" s="139" t="s">
        <v>151</v>
      </c>
    </row>
    <row r="596" spans="1:16">
      <c r="A596" s="132"/>
      <c r="B596" s="110"/>
      <c r="C596" s="897"/>
      <c r="D596" s="120"/>
      <c r="E596" s="121"/>
      <c r="F596" s="140"/>
      <c r="G596" s="110"/>
      <c r="H596" s="900"/>
      <c r="I596" s="94"/>
      <c r="J596" s="96"/>
      <c r="K596" s="97"/>
      <c r="L596" s="110"/>
      <c r="M596" s="903"/>
      <c r="N596" s="94"/>
      <c r="O596" s="96"/>
      <c r="P596" s="97"/>
    </row>
    <row r="597" spans="1:16">
      <c r="A597" s="132"/>
      <c r="B597" s="135"/>
      <c r="C597" s="897"/>
      <c r="D597" s="94"/>
      <c r="E597" s="96"/>
      <c r="F597" s="97"/>
      <c r="G597" s="135"/>
      <c r="H597" s="900"/>
      <c r="I597" s="94"/>
      <c r="J597" s="96"/>
      <c r="K597" s="97"/>
      <c r="L597" s="135"/>
      <c r="M597" s="903"/>
      <c r="N597" s="94"/>
      <c r="O597" s="96"/>
      <c r="P597" s="97"/>
    </row>
    <row r="598" spans="1:16">
      <c r="A598" s="132"/>
      <c r="B598" s="110"/>
      <c r="C598" s="897"/>
      <c r="D598" s="113"/>
      <c r="E598" s="114"/>
      <c r="F598" s="104"/>
      <c r="G598" s="110"/>
      <c r="H598" s="900"/>
      <c r="I598" s="113"/>
      <c r="J598" s="114"/>
      <c r="K598" s="104"/>
      <c r="L598" s="110"/>
      <c r="M598" s="903"/>
      <c r="N598" s="113"/>
      <c r="O598" s="114"/>
      <c r="P598" s="104"/>
    </row>
    <row r="599" spans="1:16">
      <c r="A599" s="905"/>
      <c r="B599" s="135"/>
      <c r="C599" s="897"/>
      <c r="D599" s="94"/>
      <c r="E599" s="96"/>
      <c r="F599" s="97"/>
      <c r="G599" s="135"/>
      <c r="H599" s="900"/>
      <c r="I599" s="94"/>
      <c r="J599" s="96"/>
      <c r="K599" s="97"/>
      <c r="L599" s="135"/>
      <c r="M599" s="903"/>
      <c r="N599" s="94"/>
      <c r="O599" s="96"/>
      <c r="P599" s="97"/>
    </row>
    <row r="600" spans="1:16">
      <c r="A600" s="905"/>
      <c r="B600" s="110"/>
      <c r="C600" s="897"/>
      <c r="D600" s="94"/>
      <c r="E600" s="96"/>
      <c r="F600" s="97"/>
      <c r="G600" s="110"/>
      <c r="H600" s="900"/>
      <c r="I600" s="94"/>
      <c r="J600" s="96"/>
      <c r="K600" s="97"/>
      <c r="L600" s="110"/>
      <c r="M600" s="903"/>
      <c r="N600" s="94"/>
      <c r="O600" s="96"/>
      <c r="P600" s="97"/>
    </row>
    <row r="601" spans="1:16">
      <c r="A601" s="905"/>
      <c r="B601" s="135"/>
      <c r="C601" s="897"/>
      <c r="D601" s="113"/>
      <c r="E601" s="114"/>
      <c r="F601" s="104"/>
      <c r="G601" s="135"/>
      <c r="H601" s="900"/>
      <c r="I601" s="113"/>
      <c r="J601" s="114"/>
      <c r="K601" s="104"/>
      <c r="L601" s="135"/>
      <c r="M601" s="903"/>
      <c r="N601" s="113"/>
      <c r="O601" s="114"/>
      <c r="P601" s="104"/>
    </row>
    <row r="602" spans="1:16" ht="17.25" thickBot="1">
      <c r="A602" s="906"/>
      <c r="B602" s="141"/>
      <c r="C602" s="898"/>
      <c r="D602" s="142"/>
      <c r="E602" s="143"/>
      <c r="F602" s="144"/>
      <c r="G602" s="141"/>
      <c r="H602" s="901"/>
      <c r="I602" s="142"/>
      <c r="J602" s="143"/>
      <c r="K602" s="144"/>
      <c r="L602" s="141"/>
      <c r="M602" s="904"/>
      <c r="N602" s="142"/>
      <c r="O602" s="143"/>
      <c r="P602" s="144"/>
    </row>
    <row r="603" spans="1:16" s="146" customFormat="1" ht="27" customHeight="1" thickTop="1" thickBot="1">
      <c r="A603" s="145"/>
      <c r="B603" s="907" t="s">
        <v>152</v>
      </c>
      <c r="C603" s="907"/>
      <c r="D603" s="907"/>
      <c r="E603" s="907"/>
      <c r="F603" s="907"/>
      <c r="G603" s="908" t="s">
        <v>153</v>
      </c>
      <c r="H603" s="908"/>
      <c r="I603" s="908"/>
      <c r="J603" s="908"/>
      <c r="K603" s="908"/>
      <c r="L603" s="908"/>
      <c r="M603" s="908"/>
      <c r="N603" s="889" t="s">
        <v>154</v>
      </c>
      <c r="O603" s="889"/>
      <c r="P603" s="889"/>
    </row>
    <row r="604" spans="1:16" s="159" customFormat="1" ht="21.75" customHeight="1" thickTop="1" thickBot="1">
      <c r="A604" s="147" t="s">
        <v>0</v>
      </c>
      <c r="B604" s="148"/>
      <c r="C604" s="149" t="s">
        <v>155</v>
      </c>
      <c r="D604" s="150" t="s">
        <v>156</v>
      </c>
      <c r="E604" s="151" t="s">
        <v>157</v>
      </c>
      <c r="F604" s="152" t="s">
        <v>158</v>
      </c>
      <c r="G604" s="153" t="s">
        <v>159</v>
      </c>
      <c r="H604" s="154" t="s">
        <v>150</v>
      </c>
      <c r="I604" s="155" t="s">
        <v>156</v>
      </c>
      <c r="J604" s="155" t="s">
        <v>157</v>
      </c>
      <c r="K604" s="155" t="s">
        <v>158</v>
      </c>
      <c r="L604" s="154" t="s">
        <v>160</v>
      </c>
      <c r="M604" s="156" t="s">
        <v>161</v>
      </c>
      <c r="N604" s="157" t="s">
        <v>155</v>
      </c>
      <c r="O604" s="151" t="s">
        <v>157</v>
      </c>
      <c r="P604" s="158" t="s">
        <v>158</v>
      </c>
    </row>
    <row r="605" spans="1:16" s="172" customFormat="1" ht="33.75" thickTop="1">
      <c r="A605" s="890">
        <f>A519</f>
        <v>46179</v>
      </c>
      <c r="B605" s="893" t="s">
        <v>670</v>
      </c>
      <c r="C605" s="160" t="s">
        <v>3269</v>
      </c>
      <c r="D605" s="161" t="s">
        <v>3270</v>
      </c>
      <c r="E605" s="162" t="s">
        <v>1889</v>
      </c>
      <c r="F605" s="163" t="s">
        <v>3271</v>
      </c>
      <c r="G605" s="164" t="s">
        <v>1551</v>
      </c>
      <c r="H605" s="165" t="s">
        <v>1561</v>
      </c>
      <c r="I605" s="166"/>
      <c r="J605" s="166" t="s">
        <v>1889</v>
      </c>
      <c r="K605" s="167" t="s">
        <v>3274</v>
      </c>
      <c r="L605" s="168"/>
      <c r="M605" s="169"/>
      <c r="N605" s="170"/>
      <c r="O605" s="166"/>
      <c r="P605" s="171"/>
    </row>
    <row r="606" spans="1:16" s="172" customFormat="1">
      <c r="A606" s="891"/>
      <c r="B606" s="894"/>
      <c r="C606" s="173"/>
      <c r="D606" s="174"/>
      <c r="E606" s="175"/>
      <c r="F606" s="176"/>
      <c r="G606" s="173"/>
      <c r="H606" s="177"/>
      <c r="I606" s="175"/>
      <c r="J606" s="175"/>
      <c r="K606" s="178"/>
      <c r="L606" s="179"/>
      <c r="M606" s="180"/>
      <c r="N606" s="181"/>
      <c r="O606" s="175"/>
      <c r="P606" s="182"/>
    </row>
    <row r="607" spans="1:16" s="172" customFormat="1">
      <c r="A607" s="891"/>
      <c r="B607" s="894"/>
      <c r="C607" s="173"/>
      <c r="D607" s="174"/>
      <c r="E607" s="175"/>
      <c r="F607" s="176"/>
      <c r="G607" s="173"/>
      <c r="H607" s="183"/>
      <c r="I607" s="175"/>
      <c r="J607" s="175"/>
      <c r="K607" s="178"/>
      <c r="L607" s="184"/>
      <c r="M607" s="180"/>
      <c r="N607" s="181"/>
      <c r="O607" s="175"/>
      <c r="P607" s="182"/>
    </row>
    <row r="608" spans="1:16" s="172" customFormat="1">
      <c r="A608" s="891"/>
      <c r="B608" s="894"/>
      <c r="C608" s="173"/>
      <c r="D608" s="218"/>
      <c r="E608" s="175"/>
      <c r="F608" s="176"/>
      <c r="G608" s="173"/>
      <c r="H608" s="183"/>
      <c r="I608" s="175"/>
      <c r="J608" s="175"/>
      <c r="K608" s="187"/>
      <c r="L608" s="184"/>
      <c r="M608" s="180"/>
      <c r="N608" s="181"/>
      <c r="O608" s="175"/>
      <c r="P608" s="182"/>
    </row>
    <row r="609" spans="1:16" s="172" customFormat="1">
      <c r="A609" s="891"/>
      <c r="B609" s="894"/>
      <c r="C609" s="173"/>
      <c r="D609" s="185"/>
      <c r="E609" s="175"/>
      <c r="F609" s="182"/>
      <c r="G609" s="173"/>
      <c r="H609" s="186"/>
      <c r="I609" s="175"/>
      <c r="J609" s="175"/>
      <c r="K609" s="187"/>
      <c r="L609" s="184"/>
      <c r="M609" s="180"/>
      <c r="N609" s="181"/>
      <c r="O609" s="175"/>
      <c r="P609" s="182"/>
    </row>
    <row r="610" spans="1:16" s="172" customFormat="1">
      <c r="A610" s="891"/>
      <c r="B610" s="894"/>
      <c r="C610" s="173"/>
      <c r="D610" s="174"/>
      <c r="E610" s="175"/>
      <c r="F610" s="188"/>
      <c r="G610" s="198"/>
      <c r="H610" s="183"/>
      <c r="I610" s="191"/>
      <c r="J610" s="175"/>
      <c r="K610" s="178"/>
      <c r="L610" s="189"/>
      <c r="M610" s="190"/>
      <c r="N610" s="181"/>
      <c r="O610" s="175"/>
      <c r="P610" s="182"/>
    </row>
    <row r="611" spans="1:16" s="172" customFormat="1">
      <c r="A611" s="891"/>
      <c r="B611" s="894"/>
      <c r="C611" s="173"/>
      <c r="D611" s="174"/>
      <c r="E611" s="175"/>
      <c r="F611" s="182"/>
      <c r="G611" s="173"/>
      <c r="H611" s="183"/>
      <c r="I611" s="191"/>
      <c r="J611" s="175"/>
      <c r="K611" s="178"/>
      <c r="L611" s="184"/>
      <c r="M611" s="180"/>
      <c r="N611" s="181"/>
      <c r="O611" s="175"/>
      <c r="P611" s="182"/>
    </row>
    <row r="612" spans="1:16" s="172" customFormat="1">
      <c r="A612" s="891"/>
      <c r="B612" s="894"/>
      <c r="C612" s="173"/>
      <c r="D612" s="174"/>
      <c r="E612" s="175"/>
      <c r="F612" s="182"/>
      <c r="G612" s="219"/>
      <c r="H612" s="183"/>
      <c r="I612" s="175"/>
      <c r="J612" s="175"/>
      <c r="K612" s="178"/>
      <c r="L612" s="184"/>
      <c r="M612" s="180"/>
      <c r="N612" s="181"/>
      <c r="O612" s="175"/>
      <c r="P612" s="182"/>
    </row>
    <row r="613" spans="1:16" s="172" customFormat="1">
      <c r="A613" s="891"/>
      <c r="B613" s="894"/>
      <c r="C613" s="173"/>
      <c r="D613" s="174"/>
      <c r="E613" s="175"/>
      <c r="F613" s="188"/>
      <c r="G613" s="173"/>
      <c r="H613" s="183"/>
      <c r="I613" s="191"/>
      <c r="J613" s="175"/>
      <c r="K613" s="178"/>
      <c r="L613" s="184"/>
      <c r="M613" s="180"/>
      <c r="N613" s="181"/>
      <c r="O613" s="175"/>
      <c r="P613" s="182"/>
    </row>
    <row r="614" spans="1:16" s="172" customFormat="1">
      <c r="A614" s="891"/>
      <c r="B614" s="894"/>
      <c r="C614" s="173"/>
      <c r="D614" s="174"/>
      <c r="E614" s="175"/>
      <c r="F614" s="182"/>
      <c r="G614" s="173"/>
      <c r="H614" s="183"/>
      <c r="I614" s="191"/>
      <c r="J614" s="175"/>
      <c r="K614" s="178"/>
      <c r="L614" s="184"/>
      <c r="M614" s="180"/>
      <c r="N614" s="181"/>
      <c r="O614" s="175"/>
      <c r="P614" s="182"/>
    </row>
    <row r="615" spans="1:16" s="172" customFormat="1">
      <c r="A615" s="891"/>
      <c r="B615" s="894"/>
      <c r="C615" s="192"/>
      <c r="D615" s="193"/>
      <c r="E615" s="194"/>
      <c r="F615" s="195"/>
      <c r="G615" s="173"/>
      <c r="H615" s="177"/>
      <c r="I615" s="175"/>
      <c r="J615" s="175"/>
      <c r="K615" s="178"/>
      <c r="L615" s="184"/>
      <c r="M615" s="180"/>
      <c r="N615" s="196"/>
      <c r="O615" s="194"/>
      <c r="P615" s="195"/>
    </row>
    <row r="616" spans="1:16" s="172" customFormat="1">
      <c r="A616" s="891"/>
      <c r="B616" s="894"/>
      <c r="C616" s="192"/>
      <c r="D616" s="193"/>
      <c r="E616" s="194"/>
      <c r="F616" s="195"/>
      <c r="G616" s="198"/>
      <c r="H616" s="183"/>
      <c r="I616" s="191"/>
      <c r="J616" s="175"/>
      <c r="K616" s="178"/>
      <c r="L616" s="184"/>
      <c r="M616" s="180"/>
      <c r="N616" s="196"/>
      <c r="O616" s="194"/>
      <c r="P616" s="195"/>
    </row>
    <row r="617" spans="1:16" s="172" customFormat="1">
      <c r="A617" s="891"/>
      <c r="B617" s="894"/>
      <c r="C617" s="192"/>
      <c r="D617" s="193"/>
      <c r="E617" s="194"/>
      <c r="F617" s="195"/>
      <c r="G617" s="173"/>
      <c r="H617" s="199"/>
      <c r="I617" s="191"/>
      <c r="J617" s="200"/>
      <c r="K617" s="197"/>
      <c r="L617" s="184"/>
      <c r="M617" s="180"/>
      <c r="N617" s="196"/>
      <c r="O617" s="194"/>
      <c r="P617" s="195"/>
    </row>
    <row r="618" spans="1:16" s="172" customFormat="1">
      <c r="A618" s="891"/>
      <c r="B618" s="894"/>
      <c r="C618" s="192"/>
      <c r="D618" s="193"/>
      <c r="E618" s="194"/>
      <c r="F618" s="195"/>
      <c r="G618" s="173"/>
      <c r="H618" s="201"/>
      <c r="I618" s="175"/>
      <c r="J618" s="175"/>
      <c r="K618" s="178"/>
      <c r="L618" s="184"/>
      <c r="M618" s="180"/>
      <c r="N618" s="196"/>
      <c r="O618" s="194"/>
      <c r="P618" s="195"/>
    </row>
    <row r="619" spans="1:16" s="172" customFormat="1">
      <c r="A619" s="891"/>
      <c r="B619" s="894"/>
      <c r="C619" s="192"/>
      <c r="D619" s="193"/>
      <c r="E619" s="194"/>
      <c r="F619" s="195"/>
      <c r="G619" s="198"/>
      <c r="H619" s="183"/>
      <c r="I619" s="200"/>
      <c r="J619" s="200"/>
      <c r="K619" s="197"/>
      <c r="L619" s="184"/>
      <c r="M619" s="180"/>
      <c r="N619" s="196"/>
      <c r="O619" s="194"/>
      <c r="P619" s="195"/>
    </row>
    <row r="620" spans="1:16" s="172" customFormat="1">
      <c r="A620" s="891"/>
      <c r="B620" s="894"/>
      <c r="C620" s="192"/>
      <c r="D620" s="193"/>
      <c r="E620" s="194"/>
      <c r="F620" s="195"/>
      <c r="G620" s="173"/>
      <c r="H620" s="183"/>
      <c r="I620" s="200"/>
      <c r="J620" s="200"/>
      <c r="K620" s="197"/>
      <c r="L620" s="179"/>
      <c r="M620" s="180"/>
      <c r="N620" s="196"/>
      <c r="O620" s="194"/>
      <c r="P620" s="195"/>
    </row>
    <row r="621" spans="1:16" s="172" customFormat="1">
      <c r="A621" s="891"/>
      <c r="B621" s="894"/>
      <c r="C621" s="192"/>
      <c r="D621" s="193"/>
      <c r="E621" s="194"/>
      <c r="F621" s="195"/>
      <c r="G621" s="192"/>
      <c r="H621" s="201"/>
      <c r="I621" s="202"/>
      <c r="J621" s="202"/>
      <c r="K621" s="203"/>
      <c r="L621" s="204"/>
      <c r="M621" s="190"/>
      <c r="N621" s="196"/>
      <c r="O621" s="194"/>
      <c r="P621" s="195"/>
    </row>
    <row r="622" spans="1:16" s="172" customFormat="1">
      <c r="A622" s="891"/>
      <c r="B622" s="894"/>
      <c r="C622" s="192"/>
      <c r="D622" s="193"/>
      <c r="E622" s="194"/>
      <c r="F622" s="195"/>
      <c r="G622" s="192"/>
      <c r="H622" s="201"/>
      <c r="I622" s="202"/>
      <c r="J622" s="202"/>
      <c r="K622" s="203"/>
      <c r="L622" s="204"/>
      <c r="M622" s="190"/>
      <c r="N622" s="196"/>
      <c r="O622" s="194"/>
      <c r="P622" s="195"/>
    </row>
    <row r="623" spans="1:16" s="172" customFormat="1">
      <c r="A623" s="891"/>
      <c r="B623" s="894"/>
      <c r="C623" s="192"/>
      <c r="D623" s="193"/>
      <c r="E623" s="194"/>
      <c r="F623" s="195"/>
      <c r="G623" s="192"/>
      <c r="H623" s="201"/>
      <c r="I623" s="202"/>
      <c r="J623" s="202"/>
      <c r="K623" s="203"/>
      <c r="L623" s="204"/>
      <c r="M623" s="190"/>
      <c r="N623" s="196"/>
      <c r="O623" s="194"/>
      <c r="P623" s="195"/>
    </row>
    <row r="624" spans="1:16" s="172" customFormat="1" ht="17.25" thickBot="1">
      <c r="A624" s="892"/>
      <c r="B624" s="895"/>
      <c r="C624" s="205"/>
      <c r="D624" s="206"/>
      <c r="E624" s="207"/>
      <c r="F624" s="208"/>
      <c r="G624" s="209"/>
      <c r="H624" s="210"/>
      <c r="I624" s="211"/>
      <c r="J624" s="211"/>
      <c r="K624" s="212"/>
      <c r="L624" s="213"/>
      <c r="M624" s="214"/>
      <c r="N624" s="215"/>
      <c r="O624" s="207"/>
      <c r="P624" s="208"/>
    </row>
    <row r="625" spans="1:16" s="71" customFormat="1" ht="18" customHeight="1" thickTop="1" thickBot="1">
      <c r="A625" s="926">
        <f>A519+1</f>
        <v>46180</v>
      </c>
      <c r="B625" s="90" t="s">
        <v>162</v>
      </c>
      <c r="C625" s="896" t="s">
        <v>665</v>
      </c>
      <c r="D625" s="91" t="s">
        <v>114</v>
      </c>
      <c r="E625" s="92" t="s">
        <v>137</v>
      </c>
      <c r="F625" s="93" t="s">
        <v>3356</v>
      </c>
      <c r="G625" s="90" t="s">
        <v>162</v>
      </c>
      <c r="H625" s="900" t="s">
        <v>163</v>
      </c>
      <c r="I625" s="91" t="s">
        <v>114</v>
      </c>
      <c r="J625" s="92" t="s">
        <v>137</v>
      </c>
      <c r="K625" s="93" t="s">
        <v>3447</v>
      </c>
      <c r="L625" s="90" t="s">
        <v>162</v>
      </c>
      <c r="M625" s="903" t="s">
        <v>163</v>
      </c>
      <c r="N625" s="91" t="s">
        <v>114</v>
      </c>
      <c r="O625" s="92" t="s">
        <v>137</v>
      </c>
      <c r="P625" s="93" t="s">
        <v>3486</v>
      </c>
    </row>
    <row r="626" spans="1:16" ht="18" customHeight="1">
      <c r="A626" s="927"/>
      <c r="B626" s="928" t="s">
        <v>1476</v>
      </c>
      <c r="C626" s="897"/>
      <c r="D626" s="94" t="s">
        <v>1491</v>
      </c>
      <c r="E626" s="95" t="s">
        <v>196</v>
      </c>
      <c r="F626" s="93" t="s">
        <v>1066</v>
      </c>
      <c r="G626" s="928" t="s">
        <v>985</v>
      </c>
      <c r="H626" s="900"/>
      <c r="I626" s="94" t="s">
        <v>1491</v>
      </c>
      <c r="J626" s="95" t="s">
        <v>196</v>
      </c>
      <c r="K626" s="93" t="s">
        <v>1066</v>
      </c>
      <c r="L626" s="928" t="s">
        <v>12</v>
      </c>
      <c r="M626" s="903"/>
      <c r="N626" s="94" t="s">
        <v>1491</v>
      </c>
      <c r="O626" s="95" t="s">
        <v>196</v>
      </c>
      <c r="P626" s="93" t="s">
        <v>3444</v>
      </c>
    </row>
    <row r="627" spans="1:16" ht="17.25" thickBot="1">
      <c r="A627" s="927"/>
      <c r="B627" s="929"/>
      <c r="C627" s="897"/>
      <c r="D627" s="94" t="s">
        <v>116</v>
      </c>
      <c r="E627" s="96" t="s">
        <v>146</v>
      </c>
      <c r="F627" s="875" t="s">
        <v>3405</v>
      </c>
      <c r="G627" s="929"/>
      <c r="H627" s="900"/>
      <c r="I627" s="94" t="s">
        <v>116</v>
      </c>
      <c r="J627" s="96" t="s">
        <v>146</v>
      </c>
      <c r="K627" s="880" t="s">
        <v>333</v>
      </c>
      <c r="L627" s="929"/>
      <c r="M627" s="903"/>
      <c r="N627" s="94" t="s">
        <v>116</v>
      </c>
      <c r="O627" s="96" t="s">
        <v>146</v>
      </c>
      <c r="P627" s="98" t="s">
        <v>1066</v>
      </c>
    </row>
    <row r="628" spans="1:16" ht="17.25" thickBot="1">
      <c r="A628" s="927"/>
      <c r="B628" s="90" t="s">
        <v>167</v>
      </c>
      <c r="C628" s="897"/>
      <c r="D628" s="94" t="s">
        <v>165</v>
      </c>
      <c r="E628" s="96" t="s">
        <v>239</v>
      </c>
      <c r="F628" s="97" t="s">
        <v>1066</v>
      </c>
      <c r="G628" s="90" t="s">
        <v>167</v>
      </c>
      <c r="H628" s="900"/>
      <c r="I628" s="94" t="s">
        <v>165</v>
      </c>
      <c r="J628" s="96" t="s">
        <v>239</v>
      </c>
      <c r="K628" s="97" t="s">
        <v>1066</v>
      </c>
      <c r="L628" s="90" t="s">
        <v>167</v>
      </c>
      <c r="M628" s="903"/>
      <c r="N628" s="94" t="s">
        <v>165</v>
      </c>
      <c r="O628" s="96" t="s">
        <v>239</v>
      </c>
      <c r="P628" s="97" t="s">
        <v>1066</v>
      </c>
    </row>
    <row r="629" spans="1:16">
      <c r="A629" s="927"/>
      <c r="B629" s="925" t="s">
        <v>3407</v>
      </c>
      <c r="C629" s="897"/>
      <c r="D629" s="94" t="s">
        <v>120</v>
      </c>
      <c r="E629" s="96" t="s">
        <v>197</v>
      </c>
      <c r="F629" s="97" t="s">
        <v>1066</v>
      </c>
      <c r="G629" s="925" t="s">
        <v>3456</v>
      </c>
      <c r="H629" s="900"/>
      <c r="I629" s="94" t="s">
        <v>120</v>
      </c>
      <c r="J629" s="96" t="s">
        <v>197</v>
      </c>
      <c r="K629" s="97" t="s">
        <v>1066</v>
      </c>
      <c r="L629" s="925" t="s">
        <v>3440</v>
      </c>
      <c r="M629" s="903"/>
      <c r="N629" s="94" t="s">
        <v>120</v>
      </c>
      <c r="O629" s="96" t="s">
        <v>197</v>
      </c>
      <c r="P629" s="97" t="s">
        <v>3487</v>
      </c>
    </row>
    <row r="630" spans="1:16" ht="33">
      <c r="A630" s="927"/>
      <c r="B630" s="918"/>
      <c r="C630" s="897"/>
      <c r="D630" s="94" t="s">
        <v>1614</v>
      </c>
      <c r="E630" s="96" t="s">
        <v>1568</v>
      </c>
      <c r="F630" s="97" t="s">
        <v>3436</v>
      </c>
      <c r="G630" s="918"/>
      <c r="H630" s="900"/>
      <c r="I630" s="94" t="s">
        <v>1614</v>
      </c>
      <c r="J630" s="96" t="s">
        <v>1568</v>
      </c>
      <c r="K630" s="97" t="s">
        <v>3471</v>
      </c>
      <c r="L630" s="918"/>
      <c r="M630" s="903"/>
      <c r="N630" s="94" t="s">
        <v>1614</v>
      </c>
      <c r="O630" s="96" t="s">
        <v>1568</v>
      </c>
      <c r="P630" s="97" t="s">
        <v>3488</v>
      </c>
    </row>
    <row r="631" spans="1:16">
      <c r="A631" s="927"/>
      <c r="B631" s="917"/>
      <c r="C631" s="897"/>
      <c r="D631" s="94" t="s">
        <v>1663</v>
      </c>
      <c r="E631" s="96" t="s">
        <v>1664</v>
      </c>
      <c r="F631" s="93" t="s">
        <v>3357</v>
      </c>
      <c r="G631" s="917"/>
      <c r="H631" s="900"/>
      <c r="I631" s="94" t="s">
        <v>1663</v>
      </c>
      <c r="J631" s="96" t="s">
        <v>1664</v>
      </c>
      <c r="K631" s="93" t="s">
        <v>3357</v>
      </c>
      <c r="L631" s="917"/>
      <c r="M631" s="903"/>
      <c r="N631" s="94" t="s">
        <v>1663</v>
      </c>
      <c r="O631" s="96" t="s">
        <v>1664</v>
      </c>
      <c r="P631" s="93" t="s">
        <v>3357</v>
      </c>
    </row>
    <row r="632" spans="1:16">
      <c r="A632" s="927"/>
      <c r="B632" s="918"/>
      <c r="C632" s="897"/>
      <c r="D632" s="94"/>
      <c r="E632" s="96" t="s">
        <v>2802</v>
      </c>
      <c r="F632" s="93" t="s">
        <v>2690</v>
      </c>
      <c r="G632" s="918"/>
      <c r="H632" s="900"/>
      <c r="I632" s="94"/>
      <c r="J632" s="96" t="s">
        <v>2802</v>
      </c>
      <c r="K632" s="93" t="s">
        <v>2690</v>
      </c>
      <c r="L632" s="918"/>
      <c r="M632" s="903"/>
      <c r="N632" s="94"/>
      <c r="O632" s="96" t="s">
        <v>2802</v>
      </c>
      <c r="P632" s="93" t="s">
        <v>2690</v>
      </c>
    </row>
    <row r="633" spans="1:16">
      <c r="A633" s="927"/>
      <c r="B633" s="917"/>
      <c r="C633" s="897"/>
      <c r="D633" s="94"/>
      <c r="E633" s="96" t="s">
        <v>2804</v>
      </c>
      <c r="F633" s="99" t="s">
        <v>2692</v>
      </c>
      <c r="G633" s="917"/>
      <c r="H633" s="900"/>
      <c r="I633" s="94"/>
      <c r="J633" s="96" t="s">
        <v>2804</v>
      </c>
      <c r="K633" s="99" t="s">
        <v>2692</v>
      </c>
      <c r="L633" s="917"/>
      <c r="M633" s="903"/>
      <c r="N633" s="94"/>
      <c r="O633" s="96" t="s">
        <v>2804</v>
      </c>
      <c r="P633" s="99" t="s">
        <v>2692</v>
      </c>
    </row>
    <row r="634" spans="1:16" ht="17.25" thickBot="1">
      <c r="A634" s="927"/>
      <c r="B634" s="918"/>
      <c r="C634" s="897"/>
      <c r="D634" s="94" t="s">
        <v>147</v>
      </c>
      <c r="E634" s="96" t="s">
        <v>2688</v>
      </c>
      <c r="F634" s="99" t="s">
        <v>3338</v>
      </c>
      <c r="G634" s="918"/>
      <c r="H634" s="900"/>
      <c r="I634" s="94" t="s">
        <v>147</v>
      </c>
      <c r="J634" s="96" t="s">
        <v>2688</v>
      </c>
      <c r="K634" s="99" t="s">
        <v>3374</v>
      </c>
      <c r="L634" s="918"/>
      <c r="M634" s="903"/>
      <c r="N634" s="94" t="s">
        <v>147</v>
      </c>
      <c r="O634" s="96" t="s">
        <v>2688</v>
      </c>
      <c r="P634" s="99" t="s">
        <v>3489</v>
      </c>
    </row>
    <row r="635" spans="1:16" ht="17.25" thickBot="1">
      <c r="A635" s="927"/>
      <c r="B635" s="100" t="s">
        <v>168</v>
      </c>
      <c r="C635" s="897"/>
      <c r="D635" s="94"/>
      <c r="E635" s="96" t="s">
        <v>2689</v>
      </c>
      <c r="F635" s="99" t="s">
        <v>3431</v>
      </c>
      <c r="G635" s="100" t="s">
        <v>168</v>
      </c>
      <c r="H635" s="900"/>
      <c r="I635" s="94"/>
      <c r="J635" s="96" t="s">
        <v>2689</v>
      </c>
      <c r="K635" s="99" t="s">
        <v>3448</v>
      </c>
      <c r="L635" s="100" t="s">
        <v>168</v>
      </c>
      <c r="M635" s="903"/>
      <c r="N635" s="94"/>
      <c r="O635" s="96" t="s">
        <v>2689</v>
      </c>
      <c r="P635" s="99" t="s">
        <v>3491</v>
      </c>
    </row>
    <row r="636" spans="1:16">
      <c r="A636" s="927"/>
      <c r="B636" s="919"/>
      <c r="C636" s="897"/>
      <c r="D636" s="94"/>
      <c r="E636" s="96" t="s">
        <v>2691</v>
      </c>
      <c r="F636" s="99" t="s">
        <v>3433</v>
      </c>
      <c r="G636" s="919" t="s">
        <v>3457</v>
      </c>
      <c r="H636" s="900"/>
      <c r="I636" s="94"/>
      <c r="J636" s="96" t="s">
        <v>2691</v>
      </c>
      <c r="K636" s="99" t="s">
        <v>3433</v>
      </c>
      <c r="L636" s="919" t="s">
        <v>3479</v>
      </c>
      <c r="M636" s="903"/>
      <c r="N636" s="94"/>
      <c r="O636" s="96" t="s">
        <v>2691</v>
      </c>
      <c r="P636" s="99" t="s">
        <v>3432</v>
      </c>
    </row>
    <row r="637" spans="1:16">
      <c r="A637" s="927"/>
      <c r="B637" s="920"/>
      <c r="C637" s="897"/>
      <c r="D637" s="94"/>
      <c r="E637" s="96" t="s">
        <v>2853</v>
      </c>
      <c r="F637" s="97" t="s">
        <v>3352</v>
      </c>
      <c r="G637" s="920"/>
      <c r="H637" s="900"/>
      <c r="I637" s="94"/>
      <c r="J637" s="96" t="s">
        <v>2853</v>
      </c>
      <c r="K637" s="97" t="s">
        <v>3449</v>
      </c>
      <c r="L637" s="920"/>
      <c r="M637" s="903"/>
      <c r="N637" s="94"/>
      <c r="O637" s="96" t="s">
        <v>2853</v>
      </c>
      <c r="P637" s="97" t="s">
        <v>3492</v>
      </c>
    </row>
    <row r="638" spans="1:16" ht="17.25" thickBot="1">
      <c r="A638" s="927"/>
      <c r="B638" s="921"/>
      <c r="C638" s="897"/>
      <c r="D638" s="94"/>
      <c r="E638" s="96" t="s">
        <v>3302</v>
      </c>
      <c r="F638" s="97" t="s">
        <v>2699</v>
      </c>
      <c r="G638" s="921"/>
      <c r="H638" s="900"/>
      <c r="I638" s="94"/>
      <c r="J638" s="96" t="s">
        <v>3302</v>
      </c>
      <c r="K638" s="97" t="s">
        <v>2699</v>
      </c>
      <c r="L638" s="921"/>
      <c r="M638" s="903"/>
      <c r="N638" s="94"/>
      <c r="O638" s="96" t="s">
        <v>3302</v>
      </c>
      <c r="P638" s="97" t="s">
        <v>2699</v>
      </c>
    </row>
    <row r="639" spans="1:16" ht="17.25" thickBot="1">
      <c r="A639" s="927"/>
      <c r="B639" s="100" t="s">
        <v>123</v>
      </c>
      <c r="C639" s="897"/>
      <c r="D639" s="94" t="s">
        <v>2700</v>
      </c>
      <c r="E639" s="96" t="s">
        <v>3032</v>
      </c>
      <c r="F639" s="97" t="s">
        <v>2702</v>
      </c>
      <c r="G639" s="100" t="s">
        <v>123</v>
      </c>
      <c r="H639" s="900"/>
      <c r="I639" s="94" t="s">
        <v>2700</v>
      </c>
      <c r="J639" s="96" t="s">
        <v>2894</v>
      </c>
      <c r="K639" s="97" t="s">
        <v>2702</v>
      </c>
      <c r="L639" s="100" t="s">
        <v>123</v>
      </c>
      <c r="M639" s="903"/>
      <c r="N639" s="94" t="s">
        <v>2700</v>
      </c>
      <c r="O639" s="96" t="s">
        <v>3493</v>
      </c>
      <c r="P639" s="97" t="s">
        <v>2702</v>
      </c>
    </row>
    <row r="640" spans="1:16" ht="33">
      <c r="A640" s="927"/>
      <c r="B640" s="932"/>
      <c r="C640" s="897"/>
      <c r="D640" s="94"/>
      <c r="E640" s="96" t="s">
        <v>3033</v>
      </c>
      <c r="F640" s="101" t="s">
        <v>3408</v>
      </c>
      <c r="G640" s="932" t="s">
        <v>3458</v>
      </c>
      <c r="H640" s="900"/>
      <c r="I640" s="94" t="s">
        <v>2703</v>
      </c>
      <c r="J640" s="96" t="s">
        <v>2701</v>
      </c>
      <c r="K640" s="97" t="s">
        <v>3359</v>
      </c>
      <c r="L640" s="932" t="s">
        <v>3480</v>
      </c>
      <c r="M640" s="903"/>
      <c r="N640" s="94"/>
      <c r="O640" s="96" t="s">
        <v>3494</v>
      </c>
      <c r="P640" s="101" t="s">
        <v>3495</v>
      </c>
    </row>
    <row r="641" spans="1:16" ht="33">
      <c r="A641" s="927"/>
      <c r="B641" s="933"/>
      <c r="C641" s="897"/>
      <c r="D641" s="94" t="s">
        <v>2703</v>
      </c>
      <c r="E641" s="96" t="s">
        <v>2701</v>
      </c>
      <c r="F641" s="97" t="s">
        <v>3359</v>
      </c>
      <c r="G641" s="933"/>
      <c r="H641" s="900"/>
      <c r="I641" s="94" t="s">
        <v>3142</v>
      </c>
      <c r="J641" s="96" t="s">
        <v>2897</v>
      </c>
      <c r="K641" s="97" t="s">
        <v>3296</v>
      </c>
      <c r="L641" s="933"/>
      <c r="M641" s="903"/>
      <c r="N641" s="94" t="s">
        <v>2703</v>
      </c>
      <c r="O641" s="96" t="s">
        <v>2701</v>
      </c>
      <c r="P641" s="97" t="s">
        <v>3359</v>
      </c>
    </row>
    <row r="642" spans="1:16" ht="33.75" thickBot="1">
      <c r="A642" s="927"/>
      <c r="B642" s="934"/>
      <c r="C642" s="897"/>
      <c r="D642" s="94" t="s">
        <v>3142</v>
      </c>
      <c r="E642" s="96" t="s">
        <v>2897</v>
      </c>
      <c r="F642" s="97" t="s">
        <v>3296</v>
      </c>
      <c r="G642" s="934"/>
      <c r="H642" s="900"/>
      <c r="I642" s="94" t="s">
        <v>2919</v>
      </c>
      <c r="J642" s="96" t="s">
        <v>2905</v>
      </c>
      <c r="K642" s="112" t="s">
        <v>3450</v>
      </c>
      <c r="L642" s="934"/>
      <c r="M642" s="903"/>
      <c r="N642" s="94" t="s">
        <v>3142</v>
      </c>
      <c r="O642" s="96" t="s">
        <v>2896</v>
      </c>
      <c r="P642" s="97" t="s">
        <v>3296</v>
      </c>
    </row>
    <row r="643" spans="1:16">
      <c r="A643" s="927"/>
      <c r="B643" s="915" t="s">
        <v>124</v>
      </c>
      <c r="C643" s="897"/>
      <c r="D643" s="94" t="s">
        <v>3424</v>
      </c>
      <c r="E643" s="96" t="s">
        <v>3425</v>
      </c>
      <c r="F643" s="97" t="s">
        <v>3423</v>
      </c>
      <c r="G643" s="915" t="s">
        <v>124</v>
      </c>
      <c r="H643" s="900"/>
      <c r="I643" s="94"/>
      <c r="J643" s="96"/>
      <c r="K643" s="97"/>
      <c r="L643" s="915" t="s">
        <v>124</v>
      </c>
      <c r="M643" s="903"/>
      <c r="N643" s="94"/>
      <c r="O643" s="96"/>
      <c r="P643" s="97"/>
    </row>
    <row r="644" spans="1:16" ht="17.25" thickBot="1">
      <c r="A644" s="927"/>
      <c r="B644" s="916"/>
      <c r="C644" s="897"/>
      <c r="D644" s="94"/>
      <c r="E644" s="96"/>
      <c r="F644" s="97"/>
      <c r="G644" s="916"/>
      <c r="H644" s="900"/>
      <c r="I644" s="94"/>
      <c r="J644" s="96"/>
      <c r="K644" s="97"/>
      <c r="L644" s="916"/>
      <c r="M644" s="903"/>
      <c r="N644" s="94"/>
      <c r="O644" s="96"/>
      <c r="P644" s="93"/>
    </row>
    <row r="645" spans="1:16" ht="17.25" thickTop="1">
      <c r="A645" s="927"/>
      <c r="B645" s="930" t="s">
        <v>125</v>
      </c>
      <c r="C645" s="897"/>
      <c r="D645" s="94"/>
      <c r="E645" s="96"/>
      <c r="F645" s="93"/>
      <c r="G645" s="930" t="s">
        <v>125</v>
      </c>
      <c r="H645" s="900"/>
      <c r="I645" s="94"/>
      <c r="J645" s="96"/>
      <c r="K645" s="93"/>
      <c r="L645" s="930" t="s">
        <v>125</v>
      </c>
      <c r="M645" s="903"/>
      <c r="N645" s="94"/>
      <c r="O645" s="96"/>
      <c r="P645" s="97"/>
    </row>
    <row r="646" spans="1:16" ht="17.25" thickBot="1">
      <c r="A646" s="927"/>
      <c r="B646" s="913"/>
      <c r="C646" s="897"/>
      <c r="D646" s="94"/>
      <c r="E646" s="96"/>
      <c r="F646" s="93"/>
      <c r="G646" s="913"/>
      <c r="H646" s="900"/>
      <c r="I646" s="94"/>
      <c r="J646" s="96"/>
      <c r="K646" s="93"/>
      <c r="L646" s="913"/>
      <c r="M646" s="903"/>
      <c r="N646" s="94"/>
      <c r="O646" s="96"/>
      <c r="P646" s="101"/>
    </row>
    <row r="647" spans="1:16">
      <c r="A647" s="927"/>
      <c r="B647" s="923">
        <v>2</v>
      </c>
      <c r="C647" s="897"/>
      <c r="D647" s="94"/>
      <c r="E647" s="96"/>
      <c r="F647" s="97"/>
      <c r="G647" s="923">
        <v>4</v>
      </c>
      <c r="H647" s="900"/>
      <c r="I647" s="94"/>
      <c r="J647" s="96"/>
      <c r="K647" s="97"/>
      <c r="L647" s="923">
        <v>3</v>
      </c>
      <c r="M647" s="903"/>
      <c r="N647" s="94"/>
      <c r="O647" s="96"/>
      <c r="P647" s="103"/>
    </row>
    <row r="648" spans="1:16" ht="17.25" thickBot="1">
      <c r="A648" s="927"/>
      <c r="B648" s="931"/>
      <c r="C648" s="897"/>
      <c r="D648" s="94"/>
      <c r="E648" s="96"/>
      <c r="F648" s="97"/>
      <c r="G648" s="931"/>
      <c r="H648" s="900"/>
      <c r="I648" s="94"/>
      <c r="J648" s="96"/>
      <c r="K648" s="97"/>
      <c r="L648" s="931"/>
      <c r="M648" s="903"/>
      <c r="N648" s="94"/>
      <c r="O648" s="96"/>
      <c r="P648" s="104"/>
    </row>
    <row r="649" spans="1:16">
      <c r="A649" s="927"/>
      <c r="B649" s="912" t="s">
        <v>126</v>
      </c>
      <c r="C649" s="897"/>
      <c r="D649" s="94"/>
      <c r="E649" s="96"/>
      <c r="F649" s="93"/>
      <c r="G649" s="912" t="s">
        <v>126</v>
      </c>
      <c r="H649" s="900"/>
      <c r="I649" s="94"/>
      <c r="J649" s="96"/>
      <c r="K649" s="93"/>
      <c r="L649" s="912" t="s">
        <v>126</v>
      </c>
      <c r="M649" s="903"/>
      <c r="N649" s="94"/>
      <c r="O649" s="96"/>
      <c r="P649" s="99"/>
    </row>
    <row r="650" spans="1:16" ht="17.25" thickBot="1">
      <c r="A650" s="927"/>
      <c r="B650" s="913"/>
      <c r="C650" s="897"/>
      <c r="D650" s="94"/>
      <c r="E650" s="96"/>
      <c r="F650" s="101"/>
      <c r="G650" s="913"/>
      <c r="H650" s="900"/>
      <c r="I650" s="94"/>
      <c r="J650" s="96"/>
      <c r="K650" s="101"/>
      <c r="L650" s="913"/>
      <c r="M650" s="903"/>
      <c r="N650" s="94"/>
      <c r="O650" s="96"/>
      <c r="P650" s="104"/>
    </row>
    <row r="651" spans="1:16">
      <c r="A651" s="927"/>
      <c r="B651" s="923">
        <v>2</v>
      </c>
      <c r="C651" s="897"/>
      <c r="D651" s="94"/>
      <c r="E651" s="96"/>
      <c r="F651" s="102"/>
      <c r="G651" s="923">
        <v>4</v>
      </c>
      <c r="H651" s="900"/>
      <c r="I651" s="94"/>
      <c r="J651" s="96"/>
      <c r="K651" s="103"/>
      <c r="L651" s="923">
        <v>3</v>
      </c>
      <c r="M651" s="903"/>
      <c r="N651" s="94"/>
      <c r="O651" s="96"/>
      <c r="P651" s="93"/>
    </row>
    <row r="652" spans="1:16" ht="17.25" thickBot="1">
      <c r="A652" s="927"/>
      <c r="B652" s="924"/>
      <c r="C652" s="897"/>
      <c r="D652" s="94"/>
      <c r="E652" s="96"/>
      <c r="F652" s="99"/>
      <c r="G652" s="924"/>
      <c r="H652" s="900"/>
      <c r="I652" s="94"/>
      <c r="J652" s="96"/>
      <c r="K652" s="104"/>
      <c r="L652" s="924"/>
      <c r="M652" s="903"/>
      <c r="N652" s="94"/>
      <c r="O652" s="96"/>
      <c r="P652" s="97"/>
    </row>
    <row r="653" spans="1:16">
      <c r="A653" s="927"/>
      <c r="B653" s="922" t="s">
        <v>127</v>
      </c>
      <c r="C653" s="897"/>
      <c r="D653" s="94"/>
      <c r="E653" s="96"/>
      <c r="F653" s="103"/>
      <c r="G653" s="922" t="s">
        <v>127</v>
      </c>
      <c r="H653" s="900"/>
      <c r="I653" s="94"/>
      <c r="J653" s="96"/>
      <c r="K653" s="104"/>
      <c r="L653" s="922" t="s">
        <v>127</v>
      </c>
      <c r="M653" s="903"/>
      <c r="N653" s="94"/>
      <c r="O653" s="114"/>
      <c r="P653" s="97"/>
    </row>
    <row r="654" spans="1:16" ht="17.25" thickBot="1">
      <c r="A654" s="927"/>
      <c r="B654" s="913"/>
      <c r="C654" s="897"/>
      <c r="D654" s="94"/>
      <c r="E654" s="96"/>
      <c r="F654" s="104"/>
      <c r="G654" s="913"/>
      <c r="H654" s="900"/>
      <c r="I654" s="94"/>
      <c r="J654" s="96"/>
      <c r="K654" s="99"/>
      <c r="L654" s="913"/>
      <c r="M654" s="903"/>
      <c r="N654" s="113"/>
      <c r="O654" s="96"/>
      <c r="P654" s="112"/>
    </row>
    <row r="655" spans="1:16">
      <c r="A655" s="927"/>
      <c r="B655" s="923">
        <v>24</v>
      </c>
      <c r="C655" s="897"/>
      <c r="D655" s="94"/>
      <c r="E655" s="96"/>
      <c r="F655" s="104"/>
      <c r="G655" s="923" t="s">
        <v>3459</v>
      </c>
      <c r="H655" s="900"/>
      <c r="I655" s="94"/>
      <c r="J655" s="96"/>
      <c r="K655" s="104"/>
      <c r="L655" s="923">
        <v>11</v>
      </c>
      <c r="M655" s="903"/>
      <c r="N655" s="113"/>
      <c r="O655" s="114"/>
      <c r="P655" s="97"/>
    </row>
    <row r="656" spans="1:16" ht="17.25" thickBot="1">
      <c r="A656" s="927"/>
      <c r="B656" s="924"/>
      <c r="C656" s="897"/>
      <c r="D656" s="94"/>
      <c r="E656" s="96"/>
      <c r="F656" s="99"/>
      <c r="G656" s="924"/>
      <c r="H656" s="900"/>
      <c r="I656" s="94"/>
      <c r="J656" s="96"/>
      <c r="K656" s="93"/>
      <c r="L656" s="924"/>
      <c r="M656" s="903"/>
      <c r="N656" s="94"/>
      <c r="O656" s="114"/>
      <c r="P656" s="104"/>
    </row>
    <row r="657" spans="1:16">
      <c r="A657" s="927"/>
      <c r="B657" s="922" t="s">
        <v>128</v>
      </c>
      <c r="C657" s="897"/>
      <c r="D657" s="94"/>
      <c r="E657" s="96"/>
      <c r="F657" s="104"/>
      <c r="G657" s="922" t="s">
        <v>128</v>
      </c>
      <c r="H657" s="900"/>
      <c r="I657" s="94"/>
      <c r="J657" s="96"/>
      <c r="K657" s="97"/>
      <c r="L657" s="922" t="s">
        <v>128</v>
      </c>
      <c r="M657" s="903"/>
      <c r="N657" s="94"/>
      <c r="O657" s="96"/>
      <c r="P657" s="97"/>
    </row>
    <row r="658" spans="1:16" ht="17.25" thickBot="1">
      <c r="A658" s="927"/>
      <c r="B658" s="913"/>
      <c r="C658" s="897"/>
      <c r="D658" s="94"/>
      <c r="E658" s="96"/>
      <c r="F658" s="93"/>
      <c r="G658" s="913"/>
      <c r="H658" s="900"/>
      <c r="I658" s="94"/>
      <c r="J658" s="114"/>
      <c r="K658" s="97"/>
      <c r="L658" s="913"/>
      <c r="M658" s="903"/>
      <c r="N658" s="113"/>
      <c r="O658" s="114"/>
      <c r="P658" s="97"/>
    </row>
    <row r="659" spans="1:16">
      <c r="A659" s="927"/>
      <c r="B659" s="923">
        <v>24</v>
      </c>
      <c r="C659" s="897"/>
      <c r="D659" s="94"/>
      <c r="E659" s="96"/>
      <c r="F659" s="97"/>
      <c r="G659" s="923" t="s">
        <v>3459</v>
      </c>
      <c r="H659" s="900"/>
      <c r="I659" s="94"/>
      <c r="J659" s="96"/>
      <c r="K659" s="97"/>
      <c r="L659" s="923">
        <v>11</v>
      </c>
      <c r="M659" s="903"/>
      <c r="N659" s="113"/>
      <c r="O659" s="114"/>
      <c r="P659" s="97"/>
    </row>
    <row r="660" spans="1:16" ht="17.25" thickBot="1">
      <c r="A660" s="927"/>
      <c r="B660" s="924"/>
      <c r="C660" s="897"/>
      <c r="D660" s="94"/>
      <c r="E660" s="96"/>
      <c r="F660" s="93"/>
      <c r="G660" s="924"/>
      <c r="H660" s="900"/>
      <c r="I660" s="94"/>
      <c r="J660" s="114"/>
      <c r="K660" s="97"/>
      <c r="L660" s="924"/>
      <c r="M660" s="903"/>
      <c r="N660" s="94"/>
      <c r="O660" s="114"/>
      <c r="P660" s="97"/>
    </row>
    <row r="661" spans="1:16">
      <c r="A661" s="927"/>
      <c r="B661" s="912" t="s">
        <v>129</v>
      </c>
      <c r="C661" s="897"/>
      <c r="D661" s="94"/>
      <c r="E661" s="96"/>
      <c r="F661" s="93"/>
      <c r="G661" s="912" t="s">
        <v>129</v>
      </c>
      <c r="H661" s="900"/>
      <c r="I661" s="94"/>
      <c r="J661" s="114"/>
      <c r="K661" s="97"/>
      <c r="L661" s="912" t="s">
        <v>129</v>
      </c>
      <c r="M661" s="903"/>
      <c r="N661" s="113"/>
      <c r="O661" s="114"/>
      <c r="P661" s="97"/>
    </row>
    <row r="662" spans="1:16" ht="17.25" thickBot="1">
      <c r="A662" s="927"/>
      <c r="B662" s="913"/>
      <c r="C662" s="897"/>
      <c r="D662" s="94"/>
      <c r="E662" s="96"/>
      <c r="F662" s="93"/>
      <c r="G662" s="913"/>
      <c r="H662" s="900"/>
      <c r="I662" s="94"/>
      <c r="J662" s="114"/>
      <c r="K662" s="97"/>
      <c r="L662" s="913"/>
      <c r="M662" s="903"/>
      <c r="N662" s="94"/>
      <c r="O662" s="114"/>
      <c r="P662" s="97"/>
    </row>
    <row r="663" spans="1:16">
      <c r="A663" s="927"/>
      <c r="B663" s="106" t="s">
        <v>3421</v>
      </c>
      <c r="C663" s="897"/>
      <c r="D663" s="94"/>
      <c r="E663" s="96"/>
      <c r="F663" s="97"/>
      <c r="G663" s="106" t="s">
        <v>3460</v>
      </c>
      <c r="H663" s="900"/>
      <c r="I663" s="94"/>
      <c r="J663" s="96"/>
      <c r="K663" s="112"/>
      <c r="L663" s="106" t="s">
        <v>3481</v>
      </c>
      <c r="M663" s="903"/>
      <c r="N663" s="113"/>
      <c r="O663" s="96"/>
      <c r="P663" s="112"/>
    </row>
    <row r="664" spans="1:16">
      <c r="A664" s="927"/>
      <c r="B664" s="107" t="s">
        <v>3422</v>
      </c>
      <c r="C664" s="897"/>
      <c r="D664" s="94"/>
      <c r="E664" s="96"/>
      <c r="F664" s="93"/>
      <c r="G664" s="107"/>
      <c r="H664" s="900"/>
      <c r="I664" s="94"/>
      <c r="J664" s="96"/>
      <c r="K664" s="97"/>
      <c r="L664" s="107" t="s">
        <v>3482</v>
      </c>
      <c r="M664" s="903"/>
      <c r="N664" s="113"/>
      <c r="O664" s="114"/>
      <c r="P664" s="97"/>
    </row>
    <row r="665" spans="1:16">
      <c r="A665" s="927"/>
      <c r="B665" s="109"/>
      <c r="C665" s="897"/>
      <c r="D665" s="94"/>
      <c r="E665" s="96"/>
      <c r="F665" s="93"/>
      <c r="G665" s="109"/>
      <c r="H665" s="900"/>
      <c r="I665" s="113"/>
      <c r="J665" s="114"/>
      <c r="K665" s="97"/>
      <c r="L665" s="109"/>
      <c r="M665" s="903"/>
      <c r="N665" s="113"/>
      <c r="O665" s="114"/>
      <c r="P665" s="104"/>
    </row>
    <row r="666" spans="1:16">
      <c r="A666" s="927"/>
      <c r="B666" s="110"/>
      <c r="C666" s="897"/>
      <c r="D666" s="94"/>
      <c r="E666" s="96"/>
      <c r="F666" s="93"/>
      <c r="G666" s="110"/>
      <c r="H666" s="900"/>
      <c r="I666" s="113"/>
      <c r="J666" s="114"/>
      <c r="K666" s="104"/>
      <c r="L666" s="110"/>
      <c r="M666" s="903"/>
      <c r="N666" s="111"/>
      <c r="O666" s="96"/>
      <c r="P666" s="97"/>
    </row>
    <row r="667" spans="1:16">
      <c r="A667" s="927"/>
      <c r="B667" s="109"/>
      <c r="C667" s="897"/>
      <c r="D667" s="111"/>
      <c r="E667" s="96"/>
      <c r="F667" s="97"/>
      <c r="G667" s="109"/>
      <c r="H667" s="900"/>
      <c r="I667" s="111"/>
      <c r="J667" s="96"/>
      <c r="K667" s="112"/>
      <c r="L667" s="109"/>
      <c r="M667" s="903"/>
      <c r="N667" s="94"/>
      <c r="O667" s="96"/>
      <c r="P667" s="112"/>
    </row>
    <row r="668" spans="1:16">
      <c r="A668" s="927"/>
      <c r="B668" s="110"/>
      <c r="C668" s="897"/>
      <c r="D668" s="94"/>
      <c r="E668" s="96"/>
      <c r="F668" s="108"/>
      <c r="G668" s="110"/>
      <c r="H668" s="900"/>
      <c r="I668" s="94"/>
      <c r="J668" s="96"/>
      <c r="K668" s="97"/>
      <c r="L668" s="110"/>
      <c r="M668" s="903"/>
      <c r="N668" s="113"/>
      <c r="O668" s="114"/>
      <c r="P668" s="97"/>
    </row>
    <row r="669" spans="1:16">
      <c r="A669" s="927"/>
      <c r="B669" s="109"/>
      <c r="C669" s="897"/>
      <c r="D669" s="94"/>
      <c r="E669" s="96"/>
      <c r="F669" s="97"/>
      <c r="G669" s="109"/>
      <c r="H669" s="900"/>
      <c r="I669" s="113"/>
      <c r="J669" s="114"/>
      <c r="K669" s="97"/>
      <c r="L669" s="109"/>
      <c r="M669" s="903"/>
      <c r="N669" s="113"/>
      <c r="O669" s="114"/>
      <c r="P669" s="97"/>
    </row>
    <row r="670" spans="1:16" ht="17.25" thickBot="1">
      <c r="A670" s="927"/>
      <c r="B670" s="110"/>
      <c r="C670" s="910"/>
      <c r="D670" s="115"/>
      <c r="E670" s="116"/>
      <c r="F670" s="117"/>
      <c r="G670" s="110"/>
      <c r="H670" s="900"/>
      <c r="I670" s="115"/>
      <c r="J670" s="116"/>
      <c r="K670" s="117"/>
      <c r="L670" s="110"/>
      <c r="M670" s="903"/>
      <c r="N670" s="115"/>
      <c r="O670" s="116"/>
      <c r="P670" s="117"/>
    </row>
    <row r="671" spans="1:16">
      <c r="A671" s="914" t="str">
        <f>TEXT(A625,"AAAA")</f>
        <v>星期日</v>
      </c>
      <c r="B671" s="109"/>
      <c r="C671" s="896" t="s">
        <v>666</v>
      </c>
      <c r="D671" s="118"/>
      <c r="E671" s="119" t="s">
        <v>137</v>
      </c>
      <c r="F671" s="97" t="s">
        <v>3415</v>
      </c>
      <c r="G671" s="109"/>
      <c r="H671" s="899" t="s">
        <v>130</v>
      </c>
      <c r="I671" s="118"/>
      <c r="J671" s="119" t="s">
        <v>137</v>
      </c>
      <c r="K671" s="97" t="s">
        <v>3451</v>
      </c>
      <c r="L671" s="109"/>
      <c r="M671" s="902" t="s">
        <v>130</v>
      </c>
      <c r="N671" s="118"/>
      <c r="O671" s="119" t="s">
        <v>137</v>
      </c>
      <c r="P671" s="97" t="s">
        <v>3386</v>
      </c>
    </row>
    <row r="672" spans="1:16">
      <c r="A672" s="914"/>
      <c r="B672" s="110"/>
      <c r="C672" s="897"/>
      <c r="D672" s="120"/>
      <c r="E672" s="96" t="s">
        <v>196</v>
      </c>
      <c r="F672" s="97" t="s">
        <v>3429</v>
      </c>
      <c r="G672" s="110"/>
      <c r="H672" s="900"/>
      <c r="I672" s="120"/>
      <c r="J672" s="96" t="s">
        <v>196</v>
      </c>
      <c r="K672" s="97" t="s">
        <v>3452</v>
      </c>
      <c r="L672" s="110"/>
      <c r="M672" s="903"/>
      <c r="N672" s="94"/>
      <c r="O672" s="96" t="s">
        <v>196</v>
      </c>
      <c r="P672" s="97" t="s">
        <v>3387</v>
      </c>
    </row>
    <row r="673" spans="1:16">
      <c r="A673" s="914"/>
      <c r="B673" s="109"/>
      <c r="C673" s="897"/>
      <c r="D673" s="120"/>
      <c r="E673" s="96" t="s">
        <v>146</v>
      </c>
      <c r="F673" s="97" t="s">
        <v>3416</v>
      </c>
      <c r="G673" s="109"/>
      <c r="H673" s="900"/>
      <c r="I673" s="120"/>
      <c r="J673" s="96" t="s">
        <v>146</v>
      </c>
      <c r="K673" s="97" t="s">
        <v>3453</v>
      </c>
      <c r="L673" s="109"/>
      <c r="M673" s="903"/>
      <c r="N673" s="94"/>
      <c r="O673" s="96" t="s">
        <v>146</v>
      </c>
      <c r="P673" s="97" t="s">
        <v>3484</v>
      </c>
    </row>
    <row r="674" spans="1:16">
      <c r="A674" s="914"/>
      <c r="B674" s="110"/>
      <c r="C674" s="897"/>
      <c r="D674" s="120"/>
      <c r="E674" s="96" t="s">
        <v>239</v>
      </c>
      <c r="F674" s="97" t="s">
        <v>3420</v>
      </c>
      <c r="G674" s="110"/>
      <c r="H674" s="900"/>
      <c r="I674" s="120"/>
      <c r="J674" s="96" t="s">
        <v>239</v>
      </c>
      <c r="K674" s="97" t="s">
        <v>3454</v>
      </c>
      <c r="L674" s="110"/>
      <c r="M674" s="903"/>
      <c r="N674" s="94"/>
      <c r="O674" s="96" t="s">
        <v>239</v>
      </c>
      <c r="P674" s="97" t="s">
        <v>3485</v>
      </c>
    </row>
    <row r="675" spans="1:16">
      <c r="A675" s="914"/>
      <c r="B675" s="109"/>
      <c r="C675" s="897"/>
      <c r="D675" s="120"/>
      <c r="E675" s="96" t="s">
        <v>197</v>
      </c>
      <c r="F675" s="97" t="s">
        <v>3417</v>
      </c>
      <c r="G675" s="109"/>
      <c r="H675" s="900"/>
      <c r="I675" s="120"/>
      <c r="J675" s="96" t="s">
        <v>197</v>
      </c>
      <c r="K675" s="97" t="s">
        <v>3455</v>
      </c>
      <c r="L675" s="109"/>
      <c r="M675" s="903"/>
      <c r="N675" s="94"/>
      <c r="O675" s="96" t="s">
        <v>197</v>
      </c>
      <c r="P675" s="97" t="s">
        <v>2762</v>
      </c>
    </row>
    <row r="676" spans="1:16">
      <c r="A676" s="914"/>
      <c r="B676" s="110"/>
      <c r="C676" s="897"/>
      <c r="D676" s="120"/>
      <c r="E676" s="96" t="s">
        <v>1568</v>
      </c>
      <c r="F676" s="97" t="s">
        <v>2709</v>
      </c>
      <c r="G676" s="110"/>
      <c r="H676" s="900"/>
      <c r="I676" s="120"/>
      <c r="J676" s="96" t="s">
        <v>1568</v>
      </c>
      <c r="K676" s="97" t="s">
        <v>2709</v>
      </c>
      <c r="L676" s="110"/>
      <c r="M676" s="903"/>
      <c r="N676" s="94"/>
      <c r="O676" s="96" t="s">
        <v>1568</v>
      </c>
      <c r="P676" s="97" t="s">
        <v>2709</v>
      </c>
    </row>
    <row r="677" spans="1:16">
      <c r="A677" s="914"/>
      <c r="B677" s="109"/>
      <c r="C677" s="897"/>
      <c r="D677" s="120"/>
      <c r="E677" s="96" t="s">
        <v>2687</v>
      </c>
      <c r="F677" s="97" t="s">
        <v>2763</v>
      </c>
      <c r="G677" s="109"/>
      <c r="H677" s="900"/>
      <c r="I677" s="120"/>
      <c r="J677" s="96" t="s">
        <v>2687</v>
      </c>
      <c r="K677" s="97" t="s">
        <v>2763</v>
      </c>
      <c r="L677" s="109"/>
      <c r="M677" s="903"/>
      <c r="N677" s="94"/>
      <c r="O677" s="96" t="s">
        <v>2687</v>
      </c>
      <c r="P677" s="97" t="s">
        <v>2763</v>
      </c>
    </row>
    <row r="678" spans="1:16">
      <c r="A678" s="914"/>
      <c r="B678" s="110"/>
      <c r="C678" s="897"/>
      <c r="D678" s="94"/>
      <c r="E678" s="96"/>
      <c r="F678" s="97"/>
      <c r="G678" s="110"/>
      <c r="H678" s="900"/>
      <c r="I678" s="94"/>
      <c r="J678" s="96"/>
      <c r="K678" s="97"/>
      <c r="L678" s="110"/>
      <c r="M678" s="903"/>
      <c r="N678" s="94"/>
      <c r="O678" s="96"/>
      <c r="P678" s="97"/>
    </row>
    <row r="679" spans="1:16">
      <c r="A679" s="914"/>
      <c r="B679" s="107"/>
      <c r="C679" s="897"/>
      <c r="D679" s="113"/>
      <c r="E679" s="114"/>
      <c r="F679" s="104"/>
      <c r="G679" s="107"/>
      <c r="H679" s="900"/>
      <c r="I679" s="113"/>
      <c r="J679" s="114"/>
      <c r="K679" s="104"/>
      <c r="L679" s="107"/>
      <c r="M679" s="903"/>
      <c r="N679" s="113"/>
      <c r="O679" s="114"/>
      <c r="P679" s="97"/>
    </row>
    <row r="680" spans="1:16" ht="17.25" thickBot="1">
      <c r="A680" s="914"/>
      <c r="B680" s="107"/>
      <c r="C680" s="910"/>
      <c r="D680" s="122" t="s">
        <v>132</v>
      </c>
      <c r="E680" s="123" t="s">
        <v>133</v>
      </c>
      <c r="F680" s="124"/>
      <c r="G680" s="107"/>
      <c r="H680" s="911"/>
      <c r="I680" s="122" t="s">
        <v>132</v>
      </c>
      <c r="J680" s="123" t="s">
        <v>133</v>
      </c>
      <c r="K680" s="124"/>
      <c r="L680" s="107"/>
      <c r="M680" s="909"/>
      <c r="N680" s="122" t="s">
        <v>132</v>
      </c>
      <c r="O680" s="123" t="s">
        <v>133</v>
      </c>
      <c r="P680" s="97"/>
    </row>
    <row r="681" spans="1:16">
      <c r="A681" s="105"/>
      <c r="B681" s="109"/>
      <c r="C681" s="896" t="s">
        <v>667</v>
      </c>
      <c r="D681" s="118"/>
      <c r="E681" s="119" t="s">
        <v>137</v>
      </c>
      <c r="F681" s="125" t="s">
        <v>2764</v>
      </c>
      <c r="G681" s="109"/>
      <c r="H681" s="899" t="s">
        <v>134</v>
      </c>
      <c r="I681" s="118"/>
      <c r="J681" s="119" t="s">
        <v>137</v>
      </c>
      <c r="K681" s="125" t="s">
        <v>2764</v>
      </c>
      <c r="L681" s="109"/>
      <c r="M681" s="902" t="s">
        <v>134</v>
      </c>
      <c r="N681" s="118"/>
      <c r="O681" s="119" t="s">
        <v>137</v>
      </c>
      <c r="P681" s="125" t="s">
        <v>2764</v>
      </c>
    </row>
    <row r="682" spans="1:16">
      <c r="A682" s="105"/>
      <c r="B682" s="110"/>
      <c r="C682" s="897"/>
      <c r="D682" s="94"/>
      <c r="E682" s="96" t="s">
        <v>196</v>
      </c>
      <c r="F682" s="97" t="s">
        <v>2765</v>
      </c>
      <c r="G682" s="110"/>
      <c r="H682" s="900"/>
      <c r="I682" s="94"/>
      <c r="J682" s="96" t="s">
        <v>196</v>
      </c>
      <c r="K682" s="97" t="s">
        <v>3596</v>
      </c>
      <c r="L682" s="110"/>
      <c r="M682" s="903"/>
      <c r="N682" s="94"/>
      <c r="O682" s="96" t="s">
        <v>196</v>
      </c>
      <c r="P682" s="97" t="s">
        <v>2765</v>
      </c>
    </row>
    <row r="683" spans="1:16">
      <c r="A683" s="105"/>
      <c r="B683" s="126"/>
      <c r="C683" s="897"/>
      <c r="D683" s="94"/>
      <c r="E683" s="96" t="s">
        <v>146</v>
      </c>
      <c r="F683" s="97" t="s">
        <v>3223</v>
      </c>
      <c r="G683" s="126"/>
      <c r="H683" s="900"/>
      <c r="I683" s="94"/>
      <c r="J683" s="96" t="s">
        <v>146</v>
      </c>
      <c r="K683" s="97" t="s">
        <v>3223</v>
      </c>
      <c r="L683" s="126"/>
      <c r="M683" s="903"/>
      <c r="N683" s="94"/>
      <c r="O683" s="96" t="s">
        <v>146</v>
      </c>
      <c r="P683" s="128" t="s">
        <v>3223</v>
      </c>
    </row>
    <row r="684" spans="1:16" ht="33">
      <c r="A684" s="105"/>
      <c r="B684" s="107"/>
      <c r="C684" s="897"/>
      <c r="D684" s="94"/>
      <c r="E684" s="96" t="s">
        <v>239</v>
      </c>
      <c r="F684" s="104" t="s">
        <v>3131</v>
      </c>
      <c r="G684" s="107"/>
      <c r="H684" s="900"/>
      <c r="I684" s="94"/>
      <c r="J684" s="96" t="s">
        <v>239</v>
      </c>
      <c r="K684" s="104" t="s">
        <v>3131</v>
      </c>
      <c r="L684" s="107"/>
      <c r="M684" s="903"/>
      <c r="N684" s="94"/>
      <c r="O684" s="96" t="s">
        <v>239</v>
      </c>
      <c r="P684" s="216" t="s">
        <v>3131</v>
      </c>
    </row>
    <row r="685" spans="1:16">
      <c r="A685" s="105"/>
      <c r="B685" s="109"/>
      <c r="C685" s="897"/>
      <c r="D685" s="94"/>
      <c r="E685" s="96" t="s">
        <v>197</v>
      </c>
      <c r="F685" s="97" t="s">
        <v>2768</v>
      </c>
      <c r="G685" s="109"/>
      <c r="H685" s="900"/>
      <c r="I685" s="94"/>
      <c r="J685" s="96" t="s">
        <v>197</v>
      </c>
      <c r="K685" s="97" t="s">
        <v>2768</v>
      </c>
      <c r="L685" s="109"/>
      <c r="M685" s="903"/>
      <c r="N685" s="94"/>
      <c r="O685" s="96" t="s">
        <v>197</v>
      </c>
      <c r="P685" s="97" t="s">
        <v>2768</v>
      </c>
    </row>
    <row r="686" spans="1:16">
      <c r="A686" s="105"/>
      <c r="B686" s="110"/>
      <c r="C686" s="897"/>
      <c r="D686" s="94"/>
      <c r="E686" s="96"/>
      <c r="F686" s="127"/>
      <c r="G686" s="110"/>
      <c r="H686" s="900"/>
      <c r="I686" s="94"/>
      <c r="J686" s="96"/>
      <c r="K686" s="127"/>
      <c r="L686" s="110"/>
      <c r="M686" s="903"/>
      <c r="N686" s="94"/>
      <c r="O686" s="96"/>
      <c r="P686" s="127"/>
    </row>
    <row r="687" spans="1:16">
      <c r="A687" s="105"/>
      <c r="B687" s="109"/>
      <c r="C687" s="897"/>
      <c r="D687" s="94"/>
      <c r="E687" s="96"/>
      <c r="F687" s="128"/>
      <c r="G687" s="109"/>
      <c r="H687" s="900"/>
      <c r="I687" s="94"/>
      <c r="J687" s="96"/>
      <c r="K687" s="128"/>
      <c r="L687" s="109"/>
      <c r="M687" s="903"/>
      <c r="N687" s="94"/>
      <c r="O687" s="96"/>
      <c r="P687" s="128"/>
    </row>
    <row r="688" spans="1:16">
      <c r="A688" s="105"/>
      <c r="B688" s="110"/>
      <c r="C688" s="897"/>
      <c r="D688" s="217"/>
      <c r="E688" s="114"/>
      <c r="F688" s="216"/>
      <c r="G688" s="110"/>
      <c r="H688" s="900"/>
      <c r="I688" s="217"/>
      <c r="J688" s="114"/>
      <c r="K688" s="216"/>
      <c r="L688" s="110"/>
      <c r="M688" s="903"/>
      <c r="N688" s="113"/>
      <c r="O688" s="114"/>
      <c r="P688" s="216"/>
    </row>
    <row r="689" spans="1:16">
      <c r="A689" s="105"/>
      <c r="B689" s="109"/>
      <c r="C689" s="897"/>
      <c r="D689" s="217"/>
      <c r="E689" s="114"/>
      <c r="F689" s="216"/>
      <c r="G689" s="109"/>
      <c r="H689" s="900"/>
      <c r="I689" s="217"/>
      <c r="J689" s="114"/>
      <c r="K689" s="216"/>
      <c r="L689" s="109"/>
      <c r="M689" s="903"/>
      <c r="N689" s="113"/>
      <c r="O689" s="114"/>
      <c r="P689" s="216"/>
    </row>
    <row r="690" spans="1:16" ht="17.25" thickBot="1">
      <c r="A690" s="105"/>
      <c r="B690" s="110"/>
      <c r="C690" s="910"/>
      <c r="D690" s="129"/>
      <c r="E690" s="130"/>
      <c r="F690" s="104"/>
      <c r="G690" s="110"/>
      <c r="H690" s="911"/>
      <c r="I690" s="129"/>
      <c r="J690" s="130"/>
      <c r="K690" s="104"/>
      <c r="L690" s="110"/>
      <c r="M690" s="909"/>
      <c r="N690" s="113"/>
      <c r="O690" s="131"/>
      <c r="P690" s="127"/>
    </row>
    <row r="691" spans="1:16">
      <c r="A691" s="132"/>
      <c r="B691" s="109"/>
      <c r="C691" s="896" t="s">
        <v>668</v>
      </c>
      <c r="D691" s="118" t="s">
        <v>136</v>
      </c>
      <c r="E691" s="133" t="s">
        <v>137</v>
      </c>
      <c r="F691" s="125" t="s">
        <v>3418</v>
      </c>
      <c r="G691" s="109"/>
      <c r="H691" s="899" t="s">
        <v>135</v>
      </c>
      <c r="I691" s="118" t="s">
        <v>136</v>
      </c>
      <c r="J691" s="133" t="s">
        <v>137</v>
      </c>
      <c r="K691" s="125" t="s">
        <v>3470</v>
      </c>
      <c r="L691" s="109"/>
      <c r="M691" s="902" t="s">
        <v>135</v>
      </c>
      <c r="N691" s="118" t="s">
        <v>136</v>
      </c>
      <c r="O691" s="133" t="s">
        <v>137</v>
      </c>
      <c r="P691" s="125" t="s">
        <v>3483</v>
      </c>
    </row>
    <row r="692" spans="1:16">
      <c r="A692" s="132"/>
      <c r="B692" s="110"/>
      <c r="C692" s="897"/>
      <c r="D692" s="94" t="s">
        <v>141</v>
      </c>
      <c r="E692" s="96" t="s">
        <v>196</v>
      </c>
      <c r="F692" s="134" t="s">
        <v>2994</v>
      </c>
      <c r="G692" s="110"/>
      <c r="H692" s="900"/>
      <c r="I692" s="94" t="s">
        <v>141</v>
      </c>
      <c r="J692" s="96" t="s">
        <v>196</v>
      </c>
      <c r="K692" s="134" t="s">
        <v>2994</v>
      </c>
      <c r="L692" s="110"/>
      <c r="M692" s="903"/>
      <c r="N692" s="94" t="s">
        <v>141</v>
      </c>
      <c r="O692" s="96" t="s">
        <v>196</v>
      </c>
      <c r="P692" s="134" t="s">
        <v>2994</v>
      </c>
    </row>
    <row r="693" spans="1:16">
      <c r="A693" s="132"/>
      <c r="B693" s="135"/>
      <c r="C693" s="897"/>
      <c r="D693" s="94" t="s">
        <v>145</v>
      </c>
      <c r="E693" s="96" t="s">
        <v>146</v>
      </c>
      <c r="F693" s="97" t="s">
        <v>2772</v>
      </c>
      <c r="G693" s="135"/>
      <c r="H693" s="900"/>
      <c r="I693" s="94" t="s">
        <v>145</v>
      </c>
      <c r="J693" s="96" t="s">
        <v>146</v>
      </c>
      <c r="K693" s="97" t="s">
        <v>2772</v>
      </c>
      <c r="L693" s="135"/>
      <c r="M693" s="903"/>
      <c r="N693" s="94" t="s">
        <v>145</v>
      </c>
      <c r="O693" s="96" t="s">
        <v>146</v>
      </c>
      <c r="P693" s="97" t="s">
        <v>2772</v>
      </c>
    </row>
    <row r="694" spans="1:16">
      <c r="A694" s="132"/>
      <c r="B694" s="110"/>
      <c r="C694" s="897"/>
      <c r="D694" s="94" t="s">
        <v>147</v>
      </c>
      <c r="E694" s="96" t="s">
        <v>239</v>
      </c>
      <c r="F694" s="104" t="s">
        <v>2773</v>
      </c>
      <c r="G694" s="110"/>
      <c r="H694" s="900"/>
      <c r="I694" s="94" t="s">
        <v>147</v>
      </c>
      <c r="J694" s="96" t="s">
        <v>239</v>
      </c>
      <c r="K694" s="104" t="s">
        <v>2773</v>
      </c>
      <c r="L694" s="110"/>
      <c r="M694" s="903"/>
      <c r="N694" s="94" t="s">
        <v>147</v>
      </c>
      <c r="O694" s="96" t="s">
        <v>239</v>
      </c>
      <c r="P694" s="104" t="s">
        <v>2773</v>
      </c>
    </row>
    <row r="695" spans="1:16">
      <c r="A695" s="132"/>
      <c r="B695" s="135"/>
      <c r="C695" s="897"/>
      <c r="D695" s="94" t="s">
        <v>1569</v>
      </c>
      <c r="E695" s="114" t="s">
        <v>197</v>
      </c>
      <c r="F695" s="136" t="s">
        <v>2774</v>
      </c>
      <c r="G695" s="135"/>
      <c r="H695" s="900"/>
      <c r="I695" s="94" t="s">
        <v>1569</v>
      </c>
      <c r="J695" s="114" t="s">
        <v>197</v>
      </c>
      <c r="K695" s="136" t="s">
        <v>2774</v>
      </c>
      <c r="L695" s="135"/>
      <c r="M695" s="903"/>
      <c r="N695" s="94" t="s">
        <v>1569</v>
      </c>
      <c r="O695" s="114" t="s">
        <v>197</v>
      </c>
      <c r="P695" s="136" t="s">
        <v>2774</v>
      </c>
    </row>
    <row r="696" spans="1:16">
      <c r="A696" s="132"/>
      <c r="B696" s="110"/>
      <c r="C696" s="897"/>
      <c r="D696" s="94"/>
      <c r="E696" s="96"/>
      <c r="F696" s="97"/>
      <c r="G696" s="110"/>
      <c r="H696" s="900"/>
      <c r="I696" s="94"/>
      <c r="J696" s="96"/>
      <c r="K696" s="97"/>
      <c r="L696" s="110"/>
      <c r="M696" s="903"/>
      <c r="N696" s="94"/>
      <c r="O696" s="96"/>
      <c r="P696" s="97"/>
    </row>
    <row r="697" spans="1:16">
      <c r="A697" s="132"/>
      <c r="B697" s="135"/>
      <c r="C697" s="897"/>
      <c r="D697" s="94"/>
      <c r="E697" s="114"/>
      <c r="F697" s="136"/>
      <c r="G697" s="135"/>
      <c r="H697" s="900"/>
      <c r="I697" s="94"/>
      <c r="J697" s="114"/>
      <c r="K697" s="136"/>
      <c r="L697" s="135"/>
      <c r="M697" s="903"/>
      <c r="N697" s="94"/>
      <c r="O697" s="114"/>
      <c r="P697" s="136"/>
    </row>
    <row r="698" spans="1:16">
      <c r="A698" s="132"/>
      <c r="B698" s="110"/>
      <c r="C698" s="897"/>
      <c r="D698" s="94"/>
      <c r="E698" s="96"/>
      <c r="F698" s="97"/>
      <c r="G698" s="110"/>
      <c r="H698" s="900"/>
      <c r="I698" s="94"/>
      <c r="J698" s="96"/>
      <c r="K698" s="97"/>
      <c r="L698" s="110"/>
      <c r="M698" s="903"/>
      <c r="N698" s="94"/>
      <c r="O698" s="96"/>
      <c r="P698" s="97"/>
    </row>
    <row r="699" spans="1:16">
      <c r="A699" s="132"/>
      <c r="B699" s="135"/>
      <c r="C699" s="897"/>
      <c r="D699" s="94"/>
      <c r="E699" s="96"/>
      <c r="F699" s="97"/>
      <c r="G699" s="135"/>
      <c r="H699" s="900"/>
      <c r="I699" s="94"/>
      <c r="J699" s="96"/>
      <c r="K699" s="97"/>
      <c r="L699" s="135"/>
      <c r="M699" s="903"/>
      <c r="N699" s="94"/>
      <c r="O699" s="96"/>
      <c r="P699" s="97"/>
    </row>
    <row r="700" spans="1:16" ht="17.25" thickBot="1">
      <c r="A700" s="132"/>
      <c r="B700" s="110"/>
      <c r="C700" s="910"/>
      <c r="D700" s="115"/>
      <c r="E700" s="116"/>
      <c r="F700" s="117"/>
      <c r="G700" s="110"/>
      <c r="H700" s="911"/>
      <c r="I700" s="115"/>
      <c r="J700" s="130"/>
      <c r="K700" s="104"/>
      <c r="L700" s="110"/>
      <c r="M700" s="909"/>
      <c r="N700" s="115"/>
      <c r="O700" s="130"/>
      <c r="P700" s="104"/>
    </row>
    <row r="701" spans="1:16">
      <c r="A701" s="132"/>
      <c r="B701" s="135"/>
      <c r="C701" s="896" t="s">
        <v>669</v>
      </c>
      <c r="D701" s="137" t="s">
        <v>150</v>
      </c>
      <c r="E701" s="138"/>
      <c r="F701" s="139" t="s">
        <v>151</v>
      </c>
      <c r="G701" s="135"/>
      <c r="H701" s="899" t="s">
        <v>149</v>
      </c>
      <c r="I701" s="137" t="s">
        <v>150</v>
      </c>
      <c r="J701" s="138"/>
      <c r="K701" s="139" t="s">
        <v>151</v>
      </c>
      <c r="L701" s="135"/>
      <c r="M701" s="902" t="s">
        <v>149</v>
      </c>
      <c r="N701" s="137" t="s">
        <v>150</v>
      </c>
      <c r="O701" s="138"/>
      <c r="P701" s="139" t="s">
        <v>151</v>
      </c>
    </row>
    <row r="702" spans="1:16">
      <c r="A702" s="132"/>
      <c r="B702" s="110"/>
      <c r="C702" s="897"/>
      <c r="D702" s="120"/>
      <c r="E702" s="121"/>
      <c r="F702" s="140"/>
      <c r="G702" s="110"/>
      <c r="H702" s="900"/>
      <c r="I702" s="94"/>
      <c r="J702" s="96"/>
      <c r="K702" s="97"/>
      <c r="L702" s="110"/>
      <c r="M702" s="903"/>
      <c r="N702" s="94"/>
      <c r="O702" s="96"/>
      <c r="P702" s="97"/>
    </row>
    <row r="703" spans="1:16">
      <c r="A703" s="132"/>
      <c r="B703" s="135"/>
      <c r="C703" s="897"/>
      <c r="D703" s="94"/>
      <c r="E703" s="96"/>
      <c r="F703" s="97"/>
      <c r="G703" s="135"/>
      <c r="H703" s="900"/>
      <c r="I703" s="94"/>
      <c r="J703" s="96"/>
      <c r="K703" s="97"/>
      <c r="L703" s="135"/>
      <c r="M703" s="903"/>
      <c r="N703" s="94"/>
      <c r="O703" s="96"/>
      <c r="P703" s="97"/>
    </row>
    <row r="704" spans="1:16">
      <c r="A704" s="132"/>
      <c r="B704" s="110"/>
      <c r="C704" s="897"/>
      <c r="D704" s="113"/>
      <c r="E704" s="114"/>
      <c r="F704" s="104"/>
      <c r="G704" s="110"/>
      <c r="H704" s="900"/>
      <c r="I704" s="113"/>
      <c r="J704" s="114"/>
      <c r="K704" s="104"/>
      <c r="L704" s="110"/>
      <c r="M704" s="903"/>
      <c r="N704" s="113"/>
      <c r="O704" s="114"/>
      <c r="P704" s="104"/>
    </row>
    <row r="705" spans="1:16">
      <c r="A705" s="905"/>
      <c r="B705" s="135"/>
      <c r="C705" s="897"/>
      <c r="D705" s="94"/>
      <c r="E705" s="96"/>
      <c r="F705" s="97"/>
      <c r="G705" s="135"/>
      <c r="H705" s="900"/>
      <c r="I705" s="94"/>
      <c r="J705" s="96"/>
      <c r="K705" s="97"/>
      <c r="L705" s="135"/>
      <c r="M705" s="903"/>
      <c r="N705" s="94"/>
      <c r="O705" s="96"/>
      <c r="P705" s="97"/>
    </row>
    <row r="706" spans="1:16">
      <c r="A706" s="905"/>
      <c r="B706" s="110"/>
      <c r="C706" s="897"/>
      <c r="D706" s="94"/>
      <c r="E706" s="96"/>
      <c r="F706" s="97"/>
      <c r="G706" s="110"/>
      <c r="H706" s="900"/>
      <c r="I706" s="94"/>
      <c r="J706" s="96"/>
      <c r="K706" s="97"/>
      <c r="L706" s="110"/>
      <c r="M706" s="903"/>
      <c r="N706" s="94"/>
      <c r="O706" s="96"/>
      <c r="P706" s="97"/>
    </row>
    <row r="707" spans="1:16">
      <c r="A707" s="905"/>
      <c r="B707" s="135"/>
      <c r="C707" s="897"/>
      <c r="D707" s="113"/>
      <c r="E707" s="114"/>
      <c r="F707" s="104"/>
      <c r="G707" s="135"/>
      <c r="H707" s="900"/>
      <c r="I707" s="113"/>
      <c r="J707" s="114"/>
      <c r="K707" s="104"/>
      <c r="L707" s="135"/>
      <c r="M707" s="903"/>
      <c r="N707" s="113"/>
      <c r="O707" s="114"/>
      <c r="P707" s="104"/>
    </row>
    <row r="708" spans="1:16" ht="17.25" thickBot="1">
      <c r="A708" s="906"/>
      <c r="B708" s="141"/>
      <c r="C708" s="898"/>
      <c r="D708" s="142"/>
      <c r="E708" s="143"/>
      <c r="F708" s="144"/>
      <c r="G708" s="141"/>
      <c r="H708" s="901"/>
      <c r="I708" s="142"/>
      <c r="J708" s="143"/>
      <c r="K708" s="144"/>
      <c r="L708" s="141"/>
      <c r="M708" s="904"/>
      <c r="N708" s="142"/>
      <c r="O708" s="143"/>
      <c r="P708" s="144"/>
    </row>
    <row r="709" spans="1:16" s="146" customFormat="1" ht="27" customHeight="1" thickTop="1" thickBot="1">
      <c r="A709" s="145"/>
      <c r="B709" s="907" t="s">
        <v>152</v>
      </c>
      <c r="C709" s="907"/>
      <c r="D709" s="907"/>
      <c r="E709" s="907"/>
      <c r="F709" s="907"/>
      <c r="G709" s="908" t="s">
        <v>153</v>
      </c>
      <c r="H709" s="908"/>
      <c r="I709" s="908"/>
      <c r="J709" s="908"/>
      <c r="K709" s="908"/>
      <c r="L709" s="908"/>
      <c r="M709" s="908"/>
      <c r="N709" s="889" t="s">
        <v>154</v>
      </c>
      <c r="O709" s="889"/>
      <c r="P709" s="889"/>
    </row>
    <row r="710" spans="1:16" s="159" customFormat="1" ht="21.75" customHeight="1" thickTop="1" thickBot="1">
      <c r="A710" s="147" t="s">
        <v>0</v>
      </c>
      <c r="B710" s="148"/>
      <c r="C710" s="149" t="s">
        <v>155</v>
      </c>
      <c r="D710" s="150" t="s">
        <v>156</v>
      </c>
      <c r="E710" s="151" t="s">
        <v>157</v>
      </c>
      <c r="F710" s="152" t="s">
        <v>158</v>
      </c>
      <c r="G710" s="153" t="s">
        <v>159</v>
      </c>
      <c r="H710" s="154" t="s">
        <v>150</v>
      </c>
      <c r="I710" s="155" t="s">
        <v>156</v>
      </c>
      <c r="J710" s="155" t="s">
        <v>157</v>
      </c>
      <c r="K710" s="155" t="s">
        <v>158</v>
      </c>
      <c r="L710" s="154" t="s">
        <v>160</v>
      </c>
      <c r="M710" s="156" t="s">
        <v>161</v>
      </c>
      <c r="N710" s="157" t="s">
        <v>155</v>
      </c>
      <c r="O710" s="151" t="s">
        <v>157</v>
      </c>
      <c r="P710" s="158" t="s">
        <v>158</v>
      </c>
    </row>
    <row r="711" spans="1:16" s="172" customFormat="1" ht="17.25" thickTop="1">
      <c r="A711" s="890">
        <f>A625</f>
        <v>46180</v>
      </c>
      <c r="B711" s="893" t="s">
        <v>670</v>
      </c>
      <c r="C711" s="160" t="s">
        <v>3269</v>
      </c>
      <c r="D711" s="161" t="s">
        <v>3270</v>
      </c>
      <c r="E711" s="162" t="s">
        <v>1889</v>
      </c>
      <c r="F711" s="163" t="s">
        <v>3271</v>
      </c>
      <c r="G711" s="164" t="s">
        <v>1551</v>
      </c>
      <c r="H711" s="165" t="s">
        <v>1562</v>
      </c>
      <c r="I711" s="166" t="s">
        <v>1894</v>
      </c>
      <c r="J711" s="166" t="s">
        <v>137</v>
      </c>
      <c r="K711" s="167" t="s">
        <v>3273</v>
      </c>
      <c r="L711" s="168"/>
      <c r="M711" s="169"/>
      <c r="N711" s="170"/>
      <c r="O711" s="166"/>
      <c r="P711" s="171"/>
    </row>
    <row r="712" spans="1:16" s="172" customFormat="1" ht="44.25" customHeight="1">
      <c r="A712" s="891"/>
      <c r="B712" s="894"/>
      <c r="C712" s="173"/>
      <c r="D712" s="174"/>
      <c r="E712" s="175"/>
      <c r="F712" s="176"/>
      <c r="G712" s="173" t="s">
        <v>1551</v>
      </c>
      <c r="H712" s="177" t="s">
        <v>1561</v>
      </c>
      <c r="I712" s="175"/>
      <c r="J712" s="175" t="s">
        <v>137</v>
      </c>
      <c r="K712" s="178" t="s">
        <v>3275</v>
      </c>
      <c r="L712" s="179"/>
      <c r="M712" s="180"/>
      <c r="N712" s="181"/>
      <c r="O712" s="175"/>
      <c r="P712" s="182"/>
    </row>
    <row r="713" spans="1:16" s="172" customFormat="1">
      <c r="A713" s="891"/>
      <c r="B713" s="894"/>
      <c r="C713" s="173"/>
      <c r="D713" s="174"/>
      <c r="E713" s="175"/>
      <c r="F713" s="176"/>
      <c r="G713" s="173"/>
      <c r="H713" s="183"/>
      <c r="I713" s="175"/>
      <c r="J713" s="175"/>
      <c r="K713" s="178"/>
      <c r="L713" s="184"/>
      <c r="M713" s="180"/>
      <c r="N713" s="181"/>
      <c r="O713" s="175"/>
      <c r="P713" s="182"/>
    </row>
    <row r="714" spans="1:16" s="172" customFormat="1">
      <c r="A714" s="891"/>
      <c r="B714" s="894"/>
      <c r="C714" s="173"/>
      <c r="D714" s="218"/>
      <c r="E714" s="175"/>
      <c r="F714" s="176"/>
      <c r="G714" s="173"/>
      <c r="H714" s="183"/>
      <c r="I714" s="175"/>
      <c r="J714" s="175"/>
      <c r="K714" s="187"/>
      <c r="L714" s="184"/>
      <c r="M714" s="180"/>
      <c r="N714" s="181"/>
      <c r="O714" s="175"/>
      <c r="P714" s="182"/>
    </row>
    <row r="715" spans="1:16" s="172" customFormat="1">
      <c r="A715" s="891"/>
      <c r="B715" s="894"/>
      <c r="C715" s="173"/>
      <c r="D715" s="185"/>
      <c r="E715" s="175"/>
      <c r="F715" s="182"/>
      <c r="G715" s="173"/>
      <c r="H715" s="186"/>
      <c r="I715" s="175"/>
      <c r="J715" s="175"/>
      <c r="K715" s="187"/>
      <c r="L715" s="184"/>
      <c r="M715" s="180"/>
      <c r="N715" s="181"/>
      <c r="O715" s="175"/>
      <c r="P715" s="182"/>
    </row>
    <row r="716" spans="1:16" s="172" customFormat="1">
      <c r="A716" s="891"/>
      <c r="B716" s="894"/>
      <c r="C716" s="173"/>
      <c r="D716" s="174"/>
      <c r="E716" s="175"/>
      <c r="F716" s="188"/>
      <c r="G716" s="198"/>
      <c r="H716" s="183"/>
      <c r="I716" s="191"/>
      <c r="J716" s="175"/>
      <c r="K716" s="178"/>
      <c r="L716" s="189"/>
      <c r="M716" s="190"/>
      <c r="N716" s="181"/>
      <c r="O716" s="175"/>
      <c r="P716" s="182"/>
    </row>
    <row r="717" spans="1:16" s="172" customFormat="1">
      <c r="A717" s="891"/>
      <c r="B717" s="894"/>
      <c r="C717" s="173"/>
      <c r="D717" s="174"/>
      <c r="E717" s="175"/>
      <c r="F717" s="182"/>
      <c r="G717" s="173"/>
      <c r="H717" s="183"/>
      <c r="I717" s="191"/>
      <c r="J717" s="175"/>
      <c r="K717" s="178"/>
      <c r="L717" s="184"/>
      <c r="M717" s="180"/>
      <c r="N717" s="181"/>
      <c r="O717" s="175"/>
      <c r="P717" s="182"/>
    </row>
    <row r="718" spans="1:16" s="172" customFormat="1">
      <c r="A718" s="891"/>
      <c r="B718" s="894"/>
      <c r="C718" s="173"/>
      <c r="D718" s="174"/>
      <c r="E718" s="175"/>
      <c r="F718" s="182"/>
      <c r="G718" s="219"/>
      <c r="H718" s="183"/>
      <c r="I718" s="175"/>
      <c r="J718" s="175"/>
      <c r="K718" s="178"/>
      <c r="L718" s="184"/>
      <c r="M718" s="180"/>
      <c r="N718" s="181"/>
      <c r="O718" s="175"/>
      <c r="P718" s="182"/>
    </row>
    <row r="719" spans="1:16" s="172" customFormat="1">
      <c r="A719" s="891"/>
      <c r="B719" s="894"/>
      <c r="C719" s="173"/>
      <c r="D719" s="174"/>
      <c r="E719" s="175"/>
      <c r="F719" s="188"/>
      <c r="G719" s="173"/>
      <c r="H719" s="183"/>
      <c r="I719" s="191"/>
      <c r="J719" s="175"/>
      <c r="K719" s="178"/>
      <c r="L719" s="184"/>
      <c r="M719" s="180"/>
      <c r="N719" s="181"/>
      <c r="O719" s="175"/>
      <c r="P719" s="182"/>
    </row>
    <row r="720" spans="1:16" s="172" customFormat="1">
      <c r="A720" s="891"/>
      <c r="B720" s="894"/>
      <c r="C720" s="173"/>
      <c r="D720" s="174"/>
      <c r="E720" s="175"/>
      <c r="F720" s="182"/>
      <c r="G720" s="173"/>
      <c r="H720" s="183"/>
      <c r="I720" s="191"/>
      <c r="J720" s="175"/>
      <c r="K720" s="178"/>
      <c r="L720" s="184"/>
      <c r="M720" s="180"/>
      <c r="N720" s="181"/>
      <c r="O720" s="175"/>
      <c r="P720" s="182"/>
    </row>
    <row r="721" spans="1:16" s="172" customFormat="1">
      <c r="A721" s="891"/>
      <c r="B721" s="894"/>
      <c r="C721" s="192"/>
      <c r="D721" s="193"/>
      <c r="E721" s="194"/>
      <c r="F721" s="195"/>
      <c r="G721" s="173"/>
      <c r="H721" s="177"/>
      <c r="I721" s="175"/>
      <c r="J721" s="175"/>
      <c r="K721" s="178"/>
      <c r="L721" s="184"/>
      <c r="M721" s="180"/>
      <c r="N721" s="196"/>
      <c r="O721" s="194"/>
      <c r="P721" s="195"/>
    </row>
    <row r="722" spans="1:16" s="172" customFormat="1">
      <c r="A722" s="891"/>
      <c r="B722" s="894"/>
      <c r="C722" s="192"/>
      <c r="D722" s="193"/>
      <c r="E722" s="194"/>
      <c r="F722" s="195"/>
      <c r="G722" s="198"/>
      <c r="H722" s="183"/>
      <c r="I722" s="191"/>
      <c r="J722" s="175"/>
      <c r="K722" s="178"/>
      <c r="L722" s="184"/>
      <c r="M722" s="180"/>
      <c r="N722" s="196"/>
      <c r="O722" s="194"/>
      <c r="P722" s="195"/>
    </row>
    <row r="723" spans="1:16" s="172" customFormat="1">
      <c r="A723" s="891"/>
      <c r="B723" s="894"/>
      <c r="C723" s="192"/>
      <c r="D723" s="193"/>
      <c r="E723" s="194"/>
      <c r="F723" s="195"/>
      <c r="G723" s="173"/>
      <c r="H723" s="199"/>
      <c r="I723" s="191"/>
      <c r="J723" s="200"/>
      <c r="K723" s="197"/>
      <c r="L723" s="184"/>
      <c r="M723" s="180"/>
      <c r="N723" s="196"/>
      <c r="O723" s="194"/>
      <c r="P723" s="195"/>
    </row>
    <row r="724" spans="1:16" s="172" customFormat="1">
      <c r="A724" s="891"/>
      <c r="B724" s="894"/>
      <c r="C724" s="192"/>
      <c r="D724" s="193"/>
      <c r="E724" s="194"/>
      <c r="F724" s="195"/>
      <c r="G724" s="173"/>
      <c r="H724" s="201"/>
      <c r="I724" s="175"/>
      <c r="J724" s="175"/>
      <c r="K724" s="178"/>
      <c r="L724" s="184"/>
      <c r="M724" s="180"/>
      <c r="N724" s="196"/>
      <c r="O724" s="194"/>
      <c r="P724" s="195"/>
    </row>
    <row r="725" spans="1:16" s="172" customFormat="1">
      <c r="A725" s="891"/>
      <c r="B725" s="894"/>
      <c r="C725" s="192"/>
      <c r="D725" s="193"/>
      <c r="E725" s="194"/>
      <c r="F725" s="195"/>
      <c r="G725" s="198"/>
      <c r="H725" s="183"/>
      <c r="I725" s="200"/>
      <c r="J725" s="200"/>
      <c r="K725" s="197"/>
      <c r="L725" s="184"/>
      <c r="M725" s="180"/>
      <c r="N725" s="196"/>
      <c r="O725" s="194"/>
      <c r="P725" s="195"/>
    </row>
    <row r="726" spans="1:16" s="172" customFormat="1">
      <c r="A726" s="891"/>
      <c r="B726" s="894"/>
      <c r="C726" s="192"/>
      <c r="D726" s="193"/>
      <c r="E726" s="194"/>
      <c r="F726" s="195"/>
      <c r="G726" s="173"/>
      <c r="H726" s="183"/>
      <c r="I726" s="200"/>
      <c r="J726" s="200"/>
      <c r="K726" s="197"/>
      <c r="L726" s="179"/>
      <c r="M726" s="180"/>
      <c r="N726" s="196"/>
      <c r="O726" s="194"/>
      <c r="P726" s="195"/>
    </row>
    <row r="727" spans="1:16" s="172" customFormat="1">
      <c r="A727" s="891"/>
      <c r="B727" s="894"/>
      <c r="C727" s="192"/>
      <c r="D727" s="193"/>
      <c r="E727" s="194"/>
      <c r="F727" s="195"/>
      <c r="G727" s="192"/>
      <c r="H727" s="201"/>
      <c r="I727" s="202"/>
      <c r="J727" s="202"/>
      <c r="K727" s="203"/>
      <c r="L727" s="204"/>
      <c r="M727" s="190"/>
      <c r="N727" s="196"/>
      <c r="O727" s="194"/>
      <c r="P727" s="195"/>
    </row>
    <row r="728" spans="1:16" s="172" customFormat="1">
      <c r="A728" s="891"/>
      <c r="B728" s="894"/>
      <c r="C728" s="192"/>
      <c r="D728" s="193"/>
      <c r="E728" s="194"/>
      <c r="F728" s="195"/>
      <c r="G728" s="192"/>
      <c r="H728" s="201"/>
      <c r="I728" s="202"/>
      <c r="J728" s="202"/>
      <c r="K728" s="203"/>
      <c r="L728" s="204"/>
      <c r="M728" s="190"/>
      <c r="N728" s="196"/>
      <c r="O728" s="194"/>
      <c r="P728" s="195"/>
    </row>
    <row r="729" spans="1:16" s="172" customFormat="1">
      <c r="A729" s="891"/>
      <c r="B729" s="894"/>
      <c r="C729" s="192"/>
      <c r="D729" s="193"/>
      <c r="E729" s="194"/>
      <c r="F729" s="195"/>
      <c r="G729" s="192"/>
      <c r="H729" s="201"/>
      <c r="I729" s="202"/>
      <c r="J729" s="202"/>
      <c r="K729" s="203"/>
      <c r="L729" s="204"/>
      <c r="M729" s="190"/>
      <c r="N729" s="196"/>
      <c r="O729" s="194"/>
      <c r="P729" s="195"/>
    </row>
    <row r="730" spans="1:16" s="172" customFormat="1" ht="17.25" thickBot="1">
      <c r="A730" s="892"/>
      <c r="B730" s="895"/>
      <c r="C730" s="205"/>
      <c r="D730" s="206"/>
      <c r="E730" s="207"/>
      <c r="F730" s="208"/>
      <c r="G730" s="209"/>
      <c r="H730" s="210"/>
      <c r="I730" s="211"/>
      <c r="J730" s="211"/>
      <c r="K730" s="212"/>
      <c r="L730" s="213"/>
      <c r="M730" s="214"/>
      <c r="N730" s="215"/>
      <c r="O730" s="207"/>
      <c r="P730" s="208"/>
    </row>
    <row r="731" spans="1:16" s="71" customFormat="1" ht="18" customHeight="1" thickTop="1" thickBot="1">
      <c r="A731" s="926">
        <f>A625+1</f>
        <v>46181</v>
      </c>
      <c r="B731" s="90" t="s">
        <v>162</v>
      </c>
      <c r="C731" s="896" t="s">
        <v>665</v>
      </c>
      <c r="D731" s="91" t="s">
        <v>114</v>
      </c>
      <c r="E731" s="92" t="s">
        <v>137</v>
      </c>
      <c r="F731" s="93" t="s">
        <v>3497</v>
      </c>
      <c r="G731" s="90" t="s">
        <v>162</v>
      </c>
      <c r="H731" s="900" t="s">
        <v>163</v>
      </c>
      <c r="I731" s="91" t="s">
        <v>114</v>
      </c>
      <c r="J731" s="92" t="s">
        <v>137</v>
      </c>
      <c r="K731" s="93" t="s">
        <v>3577</v>
      </c>
      <c r="L731" s="90" t="s">
        <v>162</v>
      </c>
      <c r="M731" s="903" t="s">
        <v>163</v>
      </c>
      <c r="N731" s="91" t="s">
        <v>114</v>
      </c>
      <c r="O731" s="92" t="s">
        <v>137</v>
      </c>
      <c r="P731" s="93" t="s">
        <v>3577</v>
      </c>
    </row>
    <row r="732" spans="1:16" ht="18" customHeight="1">
      <c r="A732" s="927"/>
      <c r="B732" s="928" t="s">
        <v>1478</v>
      </c>
      <c r="C732" s="897"/>
      <c r="D732" s="94" t="s">
        <v>1491</v>
      </c>
      <c r="E732" s="95" t="s">
        <v>196</v>
      </c>
      <c r="F732" s="93" t="s">
        <v>1893</v>
      </c>
      <c r="G732" s="928" t="s">
        <v>985</v>
      </c>
      <c r="H732" s="900"/>
      <c r="I732" s="94" t="s">
        <v>1491</v>
      </c>
      <c r="J732" s="95" t="s">
        <v>196</v>
      </c>
      <c r="K732" s="112" t="s">
        <v>3576</v>
      </c>
      <c r="L732" s="928" t="s">
        <v>20</v>
      </c>
      <c r="M732" s="903"/>
      <c r="N732" s="94" t="s">
        <v>1491</v>
      </c>
      <c r="O732" s="95" t="s">
        <v>196</v>
      </c>
      <c r="P732" s="112" t="s">
        <v>3574</v>
      </c>
    </row>
    <row r="733" spans="1:16" ht="17.25" thickBot="1">
      <c r="A733" s="927"/>
      <c r="B733" s="929"/>
      <c r="C733" s="897"/>
      <c r="D733" s="94" t="s">
        <v>116</v>
      </c>
      <c r="E733" s="96" t="s">
        <v>146</v>
      </c>
      <c r="F733" s="98" t="s">
        <v>3533</v>
      </c>
      <c r="G733" s="929"/>
      <c r="H733" s="900"/>
      <c r="I733" s="94" t="s">
        <v>116</v>
      </c>
      <c r="J733" s="96" t="s">
        <v>146</v>
      </c>
      <c r="K733" s="98" t="s">
        <v>3533</v>
      </c>
      <c r="L733" s="929"/>
      <c r="M733" s="903"/>
      <c r="N733" s="94" t="s">
        <v>116</v>
      </c>
      <c r="O733" s="96" t="s">
        <v>146</v>
      </c>
      <c r="P733" s="98" t="s">
        <v>3533</v>
      </c>
    </row>
    <row r="734" spans="1:16" ht="17.25" thickBot="1">
      <c r="A734" s="927"/>
      <c r="B734" s="90" t="s">
        <v>167</v>
      </c>
      <c r="C734" s="897"/>
      <c r="D734" s="94" t="s">
        <v>165</v>
      </c>
      <c r="E734" s="96" t="s">
        <v>239</v>
      </c>
      <c r="F734" s="97" t="s">
        <v>1066</v>
      </c>
      <c r="G734" s="90" t="s">
        <v>167</v>
      </c>
      <c r="H734" s="900"/>
      <c r="I734" s="94" t="s">
        <v>165</v>
      </c>
      <c r="J734" s="96" t="s">
        <v>239</v>
      </c>
      <c r="K734" s="97" t="s">
        <v>1066</v>
      </c>
      <c r="L734" s="90" t="s">
        <v>167</v>
      </c>
      <c r="M734" s="903"/>
      <c r="N734" s="94" t="s">
        <v>165</v>
      </c>
      <c r="O734" s="96" t="s">
        <v>239</v>
      </c>
      <c r="P734" s="97" t="s">
        <v>1066</v>
      </c>
    </row>
    <row r="735" spans="1:16">
      <c r="A735" s="927"/>
      <c r="B735" s="925" t="s">
        <v>1506</v>
      </c>
      <c r="C735" s="897"/>
      <c r="D735" s="94" t="s">
        <v>120</v>
      </c>
      <c r="E735" s="96" t="s">
        <v>197</v>
      </c>
      <c r="F735" s="97" t="s">
        <v>2686</v>
      </c>
      <c r="G735" s="925" t="s">
        <v>3571</v>
      </c>
      <c r="H735" s="900"/>
      <c r="I735" s="94" t="s">
        <v>120</v>
      </c>
      <c r="J735" s="96" t="s">
        <v>197</v>
      </c>
      <c r="K735" s="112" t="s">
        <v>3575</v>
      </c>
      <c r="L735" s="925" t="s">
        <v>3574</v>
      </c>
      <c r="M735" s="903"/>
      <c r="N735" s="94" t="s">
        <v>120</v>
      </c>
      <c r="O735" s="96" t="s">
        <v>197</v>
      </c>
      <c r="P735" s="112" t="s">
        <v>3608</v>
      </c>
    </row>
    <row r="736" spans="1:16" ht="49.5">
      <c r="A736" s="927"/>
      <c r="B736" s="918"/>
      <c r="C736" s="897"/>
      <c r="D736" s="94" t="s">
        <v>1614</v>
      </c>
      <c r="E736" s="96" t="s">
        <v>1568</v>
      </c>
      <c r="F736" s="97" t="s">
        <v>3530</v>
      </c>
      <c r="G736" s="918"/>
      <c r="H736" s="900"/>
      <c r="I736" s="94" t="s">
        <v>1614</v>
      </c>
      <c r="J736" s="96" t="s">
        <v>1568</v>
      </c>
      <c r="K736" s="97" t="s">
        <v>3578</v>
      </c>
      <c r="L736" s="918"/>
      <c r="M736" s="903"/>
      <c r="N736" s="94" t="s">
        <v>1614</v>
      </c>
      <c r="O736" s="96" t="s">
        <v>1568</v>
      </c>
      <c r="P736" s="97" t="s">
        <v>3609</v>
      </c>
    </row>
    <row r="737" spans="1:16">
      <c r="A737" s="927"/>
      <c r="B737" s="917" t="s">
        <v>3571</v>
      </c>
      <c r="C737" s="897"/>
      <c r="D737" s="94" t="s">
        <v>1663</v>
      </c>
      <c r="E737" s="96" t="s">
        <v>1664</v>
      </c>
      <c r="F737" s="93" t="s">
        <v>3357</v>
      </c>
      <c r="G737" s="917"/>
      <c r="H737" s="900"/>
      <c r="I737" s="94" t="s">
        <v>1663</v>
      </c>
      <c r="J737" s="96" t="s">
        <v>1664</v>
      </c>
      <c r="K737" s="93" t="s">
        <v>3357</v>
      </c>
      <c r="L737" s="917"/>
      <c r="M737" s="903"/>
      <c r="N737" s="94" t="s">
        <v>1663</v>
      </c>
      <c r="O737" s="96" t="s">
        <v>1664</v>
      </c>
      <c r="P737" s="93" t="s">
        <v>3357</v>
      </c>
    </row>
    <row r="738" spans="1:16">
      <c r="A738" s="927"/>
      <c r="B738" s="918"/>
      <c r="C738" s="897"/>
      <c r="D738" s="94"/>
      <c r="E738" s="96" t="s">
        <v>2802</v>
      </c>
      <c r="F738" s="99" t="s">
        <v>2690</v>
      </c>
      <c r="G738" s="918"/>
      <c r="H738" s="900"/>
      <c r="I738" s="94"/>
      <c r="J738" s="96" t="s">
        <v>2802</v>
      </c>
      <c r="K738" s="99" t="s">
        <v>2690</v>
      </c>
      <c r="L738" s="918"/>
      <c r="M738" s="903"/>
      <c r="N738" s="94"/>
      <c r="O738" s="96" t="s">
        <v>2802</v>
      </c>
      <c r="P738" s="99" t="s">
        <v>2690</v>
      </c>
    </row>
    <row r="739" spans="1:16">
      <c r="A739" s="927"/>
      <c r="B739" s="917"/>
      <c r="C739" s="897"/>
      <c r="D739" s="94"/>
      <c r="E739" s="96" t="s">
        <v>2804</v>
      </c>
      <c r="F739" s="102" t="s">
        <v>2692</v>
      </c>
      <c r="G739" s="917"/>
      <c r="H739" s="900"/>
      <c r="I739" s="94"/>
      <c r="J739" s="96" t="s">
        <v>2804</v>
      </c>
      <c r="K739" s="733" t="s">
        <v>2692</v>
      </c>
      <c r="L739" s="917"/>
      <c r="M739" s="903"/>
      <c r="N739" s="94"/>
      <c r="O739" s="96" t="s">
        <v>2804</v>
      </c>
      <c r="P739" s="733" t="s">
        <v>2692</v>
      </c>
    </row>
    <row r="740" spans="1:16" ht="17.25" thickBot="1">
      <c r="A740" s="927"/>
      <c r="B740" s="918"/>
      <c r="C740" s="897"/>
      <c r="D740" s="94" t="s">
        <v>147</v>
      </c>
      <c r="E740" s="96" t="s">
        <v>2688</v>
      </c>
      <c r="F740" s="99" t="s">
        <v>3506</v>
      </c>
      <c r="G740" s="918"/>
      <c r="H740" s="900"/>
      <c r="I740" s="94" t="s">
        <v>147</v>
      </c>
      <c r="J740" s="96" t="s">
        <v>2688</v>
      </c>
      <c r="K740" s="99" t="s">
        <v>3579</v>
      </c>
      <c r="L740" s="918"/>
      <c r="M740" s="903"/>
      <c r="N740" s="94" t="s">
        <v>147</v>
      </c>
      <c r="O740" s="96" t="s">
        <v>2688</v>
      </c>
      <c r="P740" s="99" t="s">
        <v>3610</v>
      </c>
    </row>
    <row r="741" spans="1:16" ht="17.25" thickBot="1">
      <c r="A741" s="927"/>
      <c r="B741" s="100" t="s">
        <v>168</v>
      </c>
      <c r="C741" s="897"/>
      <c r="D741" s="94"/>
      <c r="E741" s="96" t="s">
        <v>2689</v>
      </c>
      <c r="F741" s="99" t="s">
        <v>3504</v>
      </c>
      <c r="G741" s="100" t="s">
        <v>168</v>
      </c>
      <c r="H741" s="900"/>
      <c r="I741" s="94"/>
      <c r="J741" s="96" t="s">
        <v>2689</v>
      </c>
      <c r="K741" s="99" t="s">
        <v>3580</v>
      </c>
      <c r="L741" s="100" t="s">
        <v>168</v>
      </c>
      <c r="M741" s="903"/>
      <c r="N741" s="94"/>
      <c r="O741" s="96" t="s">
        <v>2689</v>
      </c>
      <c r="P741" s="99" t="s">
        <v>3611</v>
      </c>
    </row>
    <row r="742" spans="1:16">
      <c r="A742" s="927"/>
      <c r="B742" s="919" t="s">
        <v>3499</v>
      </c>
      <c r="C742" s="897"/>
      <c r="D742" s="94"/>
      <c r="E742" s="96" t="s">
        <v>2691</v>
      </c>
      <c r="F742" s="99" t="s">
        <v>3507</v>
      </c>
      <c r="G742" s="919" t="s">
        <v>3592</v>
      </c>
      <c r="H742" s="900"/>
      <c r="I742" s="94"/>
      <c r="J742" s="96" t="s">
        <v>2691</v>
      </c>
      <c r="K742" s="99" t="s">
        <v>3507</v>
      </c>
      <c r="L742" s="919" t="s">
        <v>3606</v>
      </c>
      <c r="M742" s="903"/>
      <c r="N742" s="94"/>
      <c r="O742" s="96" t="s">
        <v>2691</v>
      </c>
      <c r="P742" s="99" t="s">
        <v>3507</v>
      </c>
    </row>
    <row r="743" spans="1:16">
      <c r="A743" s="927"/>
      <c r="B743" s="920"/>
      <c r="C743" s="897"/>
      <c r="D743" s="94"/>
      <c r="E743" s="96" t="s">
        <v>2853</v>
      </c>
      <c r="F743" s="99" t="s">
        <v>3534</v>
      </c>
      <c r="G743" s="920"/>
      <c r="H743" s="900"/>
      <c r="I743" s="94"/>
      <c r="J743" s="96" t="s">
        <v>2853</v>
      </c>
      <c r="K743" s="99" t="s">
        <v>3449</v>
      </c>
      <c r="L743" s="920"/>
      <c r="M743" s="903"/>
      <c r="N743" s="94"/>
      <c r="O743" s="96" t="s">
        <v>2853</v>
      </c>
      <c r="P743" s="99" t="s">
        <v>3612</v>
      </c>
    </row>
    <row r="744" spans="1:16" ht="17.25" thickBot="1">
      <c r="A744" s="927"/>
      <c r="B744" s="921"/>
      <c r="C744" s="897"/>
      <c r="D744" s="94"/>
      <c r="E744" s="96" t="s">
        <v>3302</v>
      </c>
      <c r="F744" s="97" t="s">
        <v>2699</v>
      </c>
      <c r="G744" s="921"/>
      <c r="H744" s="900"/>
      <c r="I744" s="94"/>
      <c r="J744" s="96" t="s">
        <v>3302</v>
      </c>
      <c r="K744" s="97" t="s">
        <v>2699</v>
      </c>
      <c r="L744" s="921"/>
      <c r="M744" s="903"/>
      <c r="N744" s="94"/>
      <c r="O744" s="96" t="s">
        <v>3302</v>
      </c>
      <c r="P744" s="97" t="s">
        <v>2699</v>
      </c>
    </row>
    <row r="745" spans="1:16" ht="17.25" thickBot="1">
      <c r="A745" s="927"/>
      <c r="B745" s="100" t="s">
        <v>123</v>
      </c>
      <c r="C745" s="897"/>
      <c r="D745" s="94" t="s">
        <v>2700</v>
      </c>
      <c r="E745" s="96" t="s">
        <v>2693</v>
      </c>
      <c r="F745" s="97" t="s">
        <v>2702</v>
      </c>
      <c r="G745" s="100" t="s">
        <v>123</v>
      </c>
      <c r="H745" s="900"/>
      <c r="I745" s="94" t="s">
        <v>2700</v>
      </c>
      <c r="J745" s="96" t="s">
        <v>3581</v>
      </c>
      <c r="K745" s="97" t="s">
        <v>2702</v>
      </c>
      <c r="L745" s="100" t="s">
        <v>123</v>
      </c>
      <c r="M745" s="903"/>
      <c r="N745" s="94" t="s">
        <v>2700</v>
      </c>
      <c r="O745" s="96" t="s">
        <v>3581</v>
      </c>
      <c r="P745" s="97" t="s">
        <v>2702</v>
      </c>
    </row>
    <row r="746" spans="1:16" ht="33">
      <c r="A746" s="927"/>
      <c r="B746" s="932" t="s">
        <v>3500</v>
      </c>
      <c r="C746" s="897"/>
      <c r="D746" s="94"/>
      <c r="E746" s="96" t="s">
        <v>2694</v>
      </c>
      <c r="F746" s="97" t="s">
        <v>3508</v>
      </c>
      <c r="G746" s="932" t="s">
        <v>3572</v>
      </c>
      <c r="H746" s="900"/>
      <c r="I746" s="94"/>
      <c r="J746" s="96" t="s">
        <v>3582</v>
      </c>
      <c r="K746" s="112" t="s">
        <v>3583</v>
      </c>
      <c r="L746" s="932" t="s">
        <v>3607</v>
      </c>
      <c r="M746" s="903"/>
      <c r="N746" s="94" t="s">
        <v>2703</v>
      </c>
      <c r="O746" s="96" t="s">
        <v>2701</v>
      </c>
      <c r="P746" s="97" t="s">
        <v>3585</v>
      </c>
    </row>
    <row r="747" spans="1:16" ht="33">
      <c r="A747" s="927"/>
      <c r="B747" s="933"/>
      <c r="C747" s="897"/>
      <c r="D747" s="94" t="s">
        <v>2703</v>
      </c>
      <c r="E747" s="96" t="s">
        <v>2701</v>
      </c>
      <c r="F747" s="97" t="s">
        <v>3359</v>
      </c>
      <c r="G747" s="933"/>
      <c r="H747" s="900"/>
      <c r="I747" s="94" t="s">
        <v>2703</v>
      </c>
      <c r="J747" s="96" t="s">
        <v>2701</v>
      </c>
      <c r="K747" s="97" t="s">
        <v>3585</v>
      </c>
      <c r="L747" s="933"/>
      <c r="M747" s="903"/>
      <c r="N747" s="94" t="s">
        <v>1888</v>
      </c>
      <c r="O747" s="96" t="s">
        <v>3526</v>
      </c>
      <c r="P747" s="97" t="s">
        <v>3614</v>
      </c>
    </row>
    <row r="748" spans="1:16" ht="33.75" thickBot="1">
      <c r="A748" s="927"/>
      <c r="B748" s="934"/>
      <c r="C748" s="897"/>
      <c r="D748" s="94" t="s">
        <v>1888</v>
      </c>
      <c r="E748" s="96" t="s">
        <v>3526</v>
      </c>
      <c r="F748" s="97" t="s">
        <v>3516</v>
      </c>
      <c r="G748" s="934"/>
      <c r="H748" s="900"/>
      <c r="I748" s="94" t="s">
        <v>1888</v>
      </c>
      <c r="J748" s="96" t="s">
        <v>3526</v>
      </c>
      <c r="K748" s="97" t="s">
        <v>3586</v>
      </c>
      <c r="L748" s="934"/>
      <c r="M748" s="903"/>
      <c r="N748" s="94"/>
      <c r="O748" s="96" t="s">
        <v>3527</v>
      </c>
      <c r="P748" s="97" t="s">
        <v>3613</v>
      </c>
    </row>
    <row r="749" spans="1:16" ht="33">
      <c r="A749" s="927"/>
      <c r="B749" s="915" t="s">
        <v>124</v>
      </c>
      <c r="C749" s="897"/>
      <c r="D749" s="94"/>
      <c r="E749" s="96" t="s">
        <v>3527</v>
      </c>
      <c r="F749" s="97" t="s">
        <v>3528</v>
      </c>
      <c r="G749" s="915" t="s">
        <v>124</v>
      </c>
      <c r="H749" s="900"/>
      <c r="I749" s="94"/>
      <c r="J749" s="96" t="s">
        <v>3527</v>
      </c>
      <c r="K749" s="97" t="s">
        <v>3587</v>
      </c>
      <c r="L749" s="915" t="s">
        <v>124</v>
      </c>
      <c r="M749" s="903"/>
      <c r="N749" s="94"/>
      <c r="O749" s="96" t="s">
        <v>3529</v>
      </c>
      <c r="P749" s="97" t="s">
        <v>3588</v>
      </c>
    </row>
    <row r="750" spans="1:16" ht="33.75" thickBot="1">
      <c r="A750" s="927"/>
      <c r="B750" s="916"/>
      <c r="C750" s="897"/>
      <c r="D750" s="94"/>
      <c r="E750" s="96" t="s">
        <v>3529</v>
      </c>
      <c r="F750" s="97" t="s">
        <v>3536</v>
      </c>
      <c r="G750" s="916"/>
      <c r="H750" s="900"/>
      <c r="I750" s="94"/>
      <c r="J750" s="96" t="s">
        <v>3529</v>
      </c>
      <c r="K750" s="97" t="s">
        <v>3588</v>
      </c>
      <c r="L750" s="916"/>
      <c r="M750" s="903"/>
      <c r="N750" s="94"/>
      <c r="O750" s="96"/>
      <c r="P750" s="112"/>
    </row>
    <row r="751" spans="1:16" ht="18" thickTop="1" thickBot="1">
      <c r="A751" s="927"/>
      <c r="B751" s="882"/>
      <c r="C751" s="897"/>
      <c r="D751" s="94"/>
      <c r="E751" s="96"/>
      <c r="F751" s="101" t="s">
        <v>3535</v>
      </c>
      <c r="G751" s="882"/>
      <c r="H751" s="900"/>
      <c r="I751" s="94"/>
      <c r="J751" s="96"/>
      <c r="K751" s="112"/>
      <c r="L751" s="882"/>
      <c r="M751" s="903"/>
      <c r="N751" s="94"/>
      <c r="O751" s="96"/>
      <c r="P751" s="97"/>
    </row>
    <row r="752" spans="1:16" ht="17.25" thickTop="1">
      <c r="A752" s="927"/>
      <c r="B752" s="930" t="s">
        <v>125</v>
      </c>
      <c r="C752" s="897"/>
      <c r="D752" s="94" t="s">
        <v>2700</v>
      </c>
      <c r="E752" s="96" t="s">
        <v>3531</v>
      </c>
      <c r="F752" s="93" t="s">
        <v>3532</v>
      </c>
      <c r="G752" s="930" t="s">
        <v>125</v>
      </c>
      <c r="H752" s="900"/>
      <c r="I752" s="94"/>
      <c r="J752" s="96"/>
      <c r="K752" s="93"/>
      <c r="L752" s="930" t="s">
        <v>125</v>
      </c>
      <c r="M752" s="903"/>
      <c r="N752" s="94"/>
      <c r="O752" s="96"/>
      <c r="P752" s="97"/>
    </row>
    <row r="753" spans="1:16" ht="17.25" thickBot="1">
      <c r="A753" s="927"/>
      <c r="B753" s="913"/>
      <c r="C753" s="897"/>
      <c r="D753" s="94"/>
      <c r="E753" s="96"/>
      <c r="F753" s="93"/>
      <c r="G753" s="913"/>
      <c r="H753" s="900"/>
      <c r="I753" s="94"/>
      <c r="J753" s="96"/>
      <c r="K753" s="93"/>
      <c r="L753" s="913"/>
      <c r="M753" s="903"/>
      <c r="N753" s="94"/>
      <c r="O753" s="96"/>
      <c r="P753" s="101"/>
    </row>
    <row r="754" spans="1:16">
      <c r="A754" s="927"/>
      <c r="B754" s="923">
        <v>30</v>
      </c>
      <c r="C754" s="897"/>
      <c r="D754" s="94"/>
      <c r="E754" s="96"/>
      <c r="F754" s="97"/>
      <c r="G754" s="923">
        <v>4</v>
      </c>
      <c r="H754" s="900"/>
      <c r="I754" s="94"/>
      <c r="J754" s="96"/>
      <c r="K754" s="97"/>
      <c r="L754" s="923">
        <v>2</v>
      </c>
      <c r="M754" s="903"/>
      <c r="N754" s="94"/>
      <c r="O754" s="96"/>
      <c r="P754" s="103"/>
    </row>
    <row r="755" spans="1:16" ht="17.25" thickBot="1">
      <c r="A755" s="927"/>
      <c r="B755" s="931"/>
      <c r="C755" s="897"/>
      <c r="D755" s="94"/>
      <c r="E755" s="96"/>
      <c r="F755" s="97"/>
      <c r="G755" s="931"/>
      <c r="H755" s="900"/>
      <c r="I755" s="94"/>
      <c r="J755" s="96"/>
      <c r="K755" s="97"/>
      <c r="L755" s="931"/>
      <c r="M755" s="903"/>
      <c r="N755" s="94"/>
      <c r="O755" s="96"/>
      <c r="P755" s="104"/>
    </row>
    <row r="756" spans="1:16">
      <c r="A756" s="927"/>
      <c r="B756" s="912" t="s">
        <v>126</v>
      </c>
      <c r="C756" s="897"/>
      <c r="D756" s="94"/>
      <c r="E756" s="96"/>
      <c r="F756" s="93"/>
      <c r="G756" s="912" t="s">
        <v>126</v>
      </c>
      <c r="H756" s="900"/>
      <c r="I756" s="94"/>
      <c r="J756" s="96"/>
      <c r="K756" s="93"/>
      <c r="L756" s="912" t="s">
        <v>126</v>
      </c>
      <c r="M756" s="903"/>
      <c r="N756" s="94"/>
      <c r="O756" s="96"/>
      <c r="P756" s="99"/>
    </row>
    <row r="757" spans="1:16" ht="17.25" thickBot="1">
      <c r="A757" s="927"/>
      <c r="B757" s="913"/>
      <c r="C757" s="897"/>
      <c r="D757" s="94"/>
      <c r="E757" s="96"/>
      <c r="F757" s="101"/>
      <c r="G757" s="913"/>
      <c r="H757" s="900"/>
      <c r="I757" s="94"/>
      <c r="J757" s="96"/>
      <c r="K757" s="101"/>
      <c r="L757" s="913"/>
      <c r="M757" s="903"/>
      <c r="N757" s="94"/>
      <c r="O757" s="96"/>
      <c r="P757" s="104"/>
    </row>
    <row r="758" spans="1:16">
      <c r="A758" s="927"/>
      <c r="B758" s="923">
        <v>28</v>
      </c>
      <c r="C758" s="897"/>
      <c r="D758" s="94"/>
      <c r="E758" s="96"/>
      <c r="F758" s="102"/>
      <c r="G758" s="923">
        <v>4</v>
      </c>
      <c r="H758" s="900"/>
      <c r="I758" s="94"/>
      <c r="J758" s="96"/>
      <c r="K758" s="103"/>
      <c r="L758" s="923">
        <v>2</v>
      </c>
      <c r="M758" s="903"/>
      <c r="N758" s="94"/>
      <c r="O758" s="96"/>
      <c r="P758" s="93"/>
    </row>
    <row r="759" spans="1:16" ht="17.25" thickBot="1">
      <c r="A759" s="927"/>
      <c r="B759" s="924"/>
      <c r="C759" s="897"/>
      <c r="D759" s="94"/>
      <c r="E759" s="96"/>
      <c r="F759" s="99"/>
      <c r="G759" s="924"/>
      <c r="H759" s="900"/>
      <c r="I759" s="94"/>
      <c r="J759" s="96"/>
      <c r="K759" s="104"/>
      <c r="L759" s="924"/>
      <c r="M759" s="903"/>
      <c r="N759" s="94"/>
      <c r="O759" s="96"/>
      <c r="P759" s="97"/>
    </row>
    <row r="760" spans="1:16">
      <c r="A760" s="927"/>
      <c r="B760" s="922" t="s">
        <v>127</v>
      </c>
      <c r="C760" s="897"/>
      <c r="D760" s="94"/>
      <c r="E760" s="96"/>
      <c r="F760" s="103"/>
      <c r="G760" s="922" t="s">
        <v>127</v>
      </c>
      <c r="H760" s="900"/>
      <c r="I760" s="94"/>
      <c r="J760" s="96"/>
      <c r="K760" s="104"/>
      <c r="L760" s="922" t="s">
        <v>127</v>
      </c>
      <c r="M760" s="903"/>
      <c r="N760" s="94"/>
      <c r="O760" s="114"/>
      <c r="P760" s="97"/>
    </row>
    <row r="761" spans="1:16" ht="17.25" thickBot="1">
      <c r="A761" s="927"/>
      <c r="B761" s="913"/>
      <c r="C761" s="897"/>
      <c r="D761" s="94"/>
      <c r="E761" s="96"/>
      <c r="F761" s="104"/>
      <c r="G761" s="913"/>
      <c r="H761" s="900"/>
      <c r="I761" s="94"/>
      <c r="J761" s="96"/>
      <c r="K761" s="99"/>
      <c r="L761" s="913"/>
      <c r="M761" s="903"/>
      <c r="N761" s="113"/>
      <c r="O761" s="96"/>
      <c r="P761" s="112"/>
    </row>
    <row r="762" spans="1:16">
      <c r="A762" s="927"/>
      <c r="B762" s="923">
        <v>22</v>
      </c>
      <c r="C762" s="897"/>
      <c r="D762" s="94"/>
      <c r="E762" s="96"/>
      <c r="F762" s="104"/>
      <c r="G762" s="923" t="s">
        <v>3573</v>
      </c>
      <c r="H762" s="900"/>
      <c r="I762" s="94"/>
      <c r="J762" s="96"/>
      <c r="K762" s="104"/>
      <c r="L762" s="923">
        <v>12</v>
      </c>
      <c r="M762" s="903"/>
      <c r="N762" s="113"/>
      <c r="O762" s="114"/>
      <c r="P762" s="97"/>
    </row>
    <row r="763" spans="1:16" ht="17.25" thickBot="1">
      <c r="A763" s="927"/>
      <c r="B763" s="924"/>
      <c r="C763" s="897"/>
      <c r="D763" s="94"/>
      <c r="E763" s="96"/>
      <c r="F763" s="99"/>
      <c r="G763" s="924"/>
      <c r="H763" s="900"/>
      <c r="I763" s="94"/>
      <c r="J763" s="96"/>
      <c r="K763" s="93"/>
      <c r="L763" s="924"/>
      <c r="M763" s="903"/>
      <c r="N763" s="94"/>
      <c r="O763" s="114"/>
      <c r="P763" s="104"/>
    </row>
    <row r="764" spans="1:16">
      <c r="A764" s="927"/>
      <c r="B764" s="922" t="s">
        <v>128</v>
      </c>
      <c r="C764" s="897"/>
      <c r="D764" s="94"/>
      <c r="E764" s="96"/>
      <c r="F764" s="104"/>
      <c r="G764" s="922" t="s">
        <v>128</v>
      </c>
      <c r="H764" s="900"/>
      <c r="I764" s="94"/>
      <c r="J764" s="96"/>
      <c r="K764" s="97"/>
      <c r="L764" s="922" t="s">
        <v>128</v>
      </c>
      <c r="M764" s="903"/>
      <c r="N764" s="94"/>
      <c r="O764" s="96"/>
      <c r="P764" s="97"/>
    </row>
    <row r="765" spans="1:16" ht="17.25" thickBot="1">
      <c r="A765" s="927"/>
      <c r="B765" s="913"/>
      <c r="C765" s="897"/>
      <c r="D765" s="94"/>
      <c r="E765" s="96"/>
      <c r="F765" s="93"/>
      <c r="G765" s="913"/>
      <c r="H765" s="900"/>
      <c r="I765" s="94"/>
      <c r="J765" s="114"/>
      <c r="K765" s="97"/>
      <c r="L765" s="913"/>
      <c r="M765" s="903"/>
      <c r="N765" s="113"/>
      <c r="O765" s="114"/>
      <c r="P765" s="97"/>
    </row>
    <row r="766" spans="1:16">
      <c r="A766" s="927"/>
      <c r="B766" s="923">
        <v>20</v>
      </c>
      <c r="C766" s="897"/>
      <c r="D766" s="94"/>
      <c r="E766" s="96"/>
      <c r="F766" s="97"/>
      <c r="G766" s="923" t="s">
        <v>3573</v>
      </c>
      <c r="H766" s="900"/>
      <c r="I766" s="94"/>
      <c r="J766" s="96"/>
      <c r="K766" s="97"/>
      <c r="L766" s="923">
        <v>12</v>
      </c>
      <c r="M766" s="903"/>
      <c r="N766" s="113"/>
      <c r="O766" s="114"/>
      <c r="P766" s="97"/>
    </row>
    <row r="767" spans="1:16" ht="17.25" thickBot="1">
      <c r="A767" s="927"/>
      <c r="B767" s="924"/>
      <c r="C767" s="897"/>
      <c r="D767" s="94"/>
      <c r="E767" s="96"/>
      <c r="F767" s="93"/>
      <c r="G767" s="924"/>
      <c r="H767" s="900"/>
      <c r="I767" s="94"/>
      <c r="J767" s="114"/>
      <c r="K767" s="97"/>
      <c r="L767" s="924"/>
      <c r="M767" s="903"/>
      <c r="N767" s="94"/>
      <c r="O767" s="114"/>
      <c r="P767" s="97"/>
    </row>
    <row r="768" spans="1:16">
      <c r="A768" s="927"/>
      <c r="B768" s="912" t="s">
        <v>129</v>
      </c>
      <c r="C768" s="897"/>
      <c r="D768" s="94"/>
      <c r="E768" s="96"/>
      <c r="F768" s="93"/>
      <c r="G768" s="912" t="s">
        <v>129</v>
      </c>
      <c r="H768" s="900"/>
      <c r="I768" s="94"/>
      <c r="J768" s="114"/>
      <c r="K768" s="97"/>
      <c r="L768" s="912" t="s">
        <v>129</v>
      </c>
      <c r="M768" s="903"/>
      <c r="N768" s="113"/>
      <c r="O768" s="114"/>
      <c r="P768" s="97"/>
    </row>
    <row r="769" spans="1:16" ht="17.25" thickBot="1">
      <c r="A769" s="927"/>
      <c r="B769" s="913"/>
      <c r="C769" s="897"/>
      <c r="D769" s="94"/>
      <c r="E769" s="96"/>
      <c r="F769" s="93"/>
      <c r="G769" s="913"/>
      <c r="H769" s="900"/>
      <c r="I769" s="94"/>
      <c r="J769" s="114"/>
      <c r="K769" s="97"/>
      <c r="L769" s="913"/>
      <c r="M769" s="903"/>
      <c r="N769" s="94"/>
      <c r="O769" s="114"/>
      <c r="P769" s="97"/>
    </row>
    <row r="770" spans="1:16">
      <c r="A770" s="927"/>
      <c r="B770" s="106" t="s">
        <v>3501</v>
      </c>
      <c r="C770" s="897"/>
      <c r="D770" s="94"/>
      <c r="E770" s="96"/>
      <c r="F770" s="97"/>
      <c r="G770" s="106" t="s">
        <v>3574</v>
      </c>
      <c r="H770" s="900"/>
      <c r="I770" s="94"/>
      <c r="J770" s="96"/>
      <c r="K770" s="112"/>
      <c r="L770" s="106" t="s">
        <v>3574</v>
      </c>
      <c r="M770" s="903"/>
      <c r="N770" s="113"/>
      <c r="O770" s="96"/>
      <c r="P770" s="112"/>
    </row>
    <row r="771" spans="1:16">
      <c r="A771" s="927"/>
      <c r="B771" s="107" t="s">
        <v>3502</v>
      </c>
      <c r="C771" s="897"/>
      <c r="D771" s="94"/>
      <c r="E771" s="96"/>
      <c r="F771" s="93"/>
      <c r="G771" s="107"/>
      <c r="H771" s="900"/>
      <c r="I771" s="94"/>
      <c r="J771" s="96"/>
      <c r="K771" s="97"/>
      <c r="L771" s="107"/>
      <c r="M771" s="903"/>
      <c r="N771" s="113"/>
      <c r="O771" s="114"/>
      <c r="P771" s="97"/>
    </row>
    <row r="772" spans="1:16">
      <c r="A772" s="927"/>
      <c r="B772" s="109" t="s">
        <v>3503</v>
      </c>
      <c r="C772" s="897"/>
      <c r="D772" s="94"/>
      <c r="E772" s="96"/>
      <c r="F772" s="93"/>
      <c r="G772" s="109"/>
      <c r="H772" s="900"/>
      <c r="I772" s="113"/>
      <c r="J772" s="114"/>
      <c r="K772" s="97"/>
      <c r="L772" s="109"/>
      <c r="M772" s="903"/>
      <c r="N772" s="113"/>
      <c r="O772" s="114"/>
      <c r="P772" s="104"/>
    </row>
    <row r="773" spans="1:16">
      <c r="A773" s="927"/>
      <c r="B773" s="110"/>
      <c r="C773" s="897"/>
      <c r="D773" s="94"/>
      <c r="E773" s="96"/>
      <c r="F773" s="93"/>
      <c r="G773" s="110"/>
      <c r="H773" s="900"/>
      <c r="I773" s="113"/>
      <c r="J773" s="114"/>
      <c r="K773" s="104"/>
      <c r="L773" s="110"/>
      <c r="M773" s="903"/>
      <c r="N773" s="111"/>
      <c r="O773" s="96"/>
      <c r="P773" s="97"/>
    </row>
    <row r="774" spans="1:16">
      <c r="A774" s="927"/>
      <c r="B774" s="109"/>
      <c r="C774" s="897"/>
      <c r="D774" s="111"/>
      <c r="E774" s="96"/>
      <c r="F774" s="97"/>
      <c r="G774" s="109"/>
      <c r="H774" s="900"/>
      <c r="I774" s="111"/>
      <c r="J774" s="96"/>
      <c r="K774" s="112"/>
      <c r="L774" s="109"/>
      <c r="M774" s="903"/>
      <c r="N774" s="94"/>
      <c r="O774" s="96"/>
      <c r="P774" s="112"/>
    </row>
    <row r="775" spans="1:16">
      <c r="A775" s="927"/>
      <c r="B775" s="110"/>
      <c r="C775" s="897"/>
      <c r="D775" s="94"/>
      <c r="E775" s="96"/>
      <c r="F775" s="108"/>
      <c r="G775" s="110"/>
      <c r="H775" s="900"/>
      <c r="I775" s="94"/>
      <c r="J775" s="96"/>
      <c r="K775" s="97"/>
      <c r="L775" s="110"/>
      <c r="M775" s="903"/>
      <c r="N775" s="113"/>
      <c r="O775" s="114"/>
      <c r="P775" s="97"/>
    </row>
    <row r="776" spans="1:16">
      <c r="A776" s="927"/>
      <c r="B776" s="109"/>
      <c r="C776" s="897"/>
      <c r="D776" s="94"/>
      <c r="E776" s="96"/>
      <c r="F776" s="97"/>
      <c r="G776" s="109"/>
      <c r="H776" s="900"/>
      <c r="I776" s="113"/>
      <c r="J776" s="114"/>
      <c r="K776" s="97"/>
      <c r="L776" s="109"/>
      <c r="M776" s="903"/>
      <c r="N776" s="113"/>
      <c r="O776" s="114"/>
      <c r="P776" s="97"/>
    </row>
    <row r="777" spans="1:16" ht="17.25" thickBot="1">
      <c r="A777" s="927"/>
      <c r="B777" s="110"/>
      <c r="C777" s="910"/>
      <c r="D777" s="115"/>
      <c r="E777" s="116"/>
      <c r="F777" s="117"/>
      <c r="G777" s="110"/>
      <c r="H777" s="900"/>
      <c r="I777" s="115"/>
      <c r="J777" s="116"/>
      <c r="K777" s="117"/>
      <c r="L777" s="110"/>
      <c r="M777" s="903"/>
      <c r="N777" s="115"/>
      <c r="O777" s="116"/>
      <c r="P777" s="117"/>
    </row>
    <row r="778" spans="1:16">
      <c r="A778" s="914" t="str">
        <f>TEXT(A731,"AAAA")</f>
        <v>星期一</v>
      </c>
      <c r="B778" s="109"/>
      <c r="C778" s="896" t="s">
        <v>666</v>
      </c>
      <c r="D778" s="118"/>
      <c r="E778" s="119" t="s">
        <v>137</v>
      </c>
      <c r="F778" s="97" t="s">
        <v>3386</v>
      </c>
      <c r="G778" s="109"/>
      <c r="H778" s="899" t="s">
        <v>130</v>
      </c>
      <c r="I778" s="118"/>
      <c r="J778" s="119" t="s">
        <v>137</v>
      </c>
      <c r="K778" s="97" t="s">
        <v>3589</v>
      </c>
      <c r="L778" s="109"/>
      <c r="M778" s="902" t="s">
        <v>130</v>
      </c>
      <c r="N778" s="118"/>
      <c r="O778" s="119" t="s">
        <v>137</v>
      </c>
      <c r="P778" s="97" t="s">
        <v>3386</v>
      </c>
    </row>
    <row r="779" spans="1:16">
      <c r="A779" s="914"/>
      <c r="B779" s="110"/>
      <c r="C779" s="897"/>
      <c r="D779" s="120"/>
      <c r="E779" s="96" t="s">
        <v>196</v>
      </c>
      <c r="F779" s="97" t="s">
        <v>3387</v>
      </c>
      <c r="G779" s="110"/>
      <c r="H779" s="900"/>
      <c r="I779" s="120"/>
      <c r="J779" s="96" t="s">
        <v>196</v>
      </c>
      <c r="K779" s="97" t="s">
        <v>3590</v>
      </c>
      <c r="L779" s="110"/>
      <c r="M779" s="903"/>
      <c r="N779" s="94"/>
      <c r="O779" s="96" t="s">
        <v>196</v>
      </c>
      <c r="P779" s="97" t="s">
        <v>3387</v>
      </c>
    </row>
    <row r="780" spans="1:16">
      <c r="A780" s="914"/>
      <c r="B780" s="109"/>
      <c r="C780" s="897"/>
      <c r="D780" s="120"/>
      <c r="E780" s="96" t="s">
        <v>146</v>
      </c>
      <c r="F780" s="97" t="s">
        <v>3509</v>
      </c>
      <c r="G780" s="109"/>
      <c r="H780" s="900"/>
      <c r="I780" s="120"/>
      <c r="J780" s="96" t="s">
        <v>146</v>
      </c>
      <c r="K780" s="97" t="s">
        <v>3591</v>
      </c>
      <c r="L780" s="109"/>
      <c r="M780" s="903"/>
      <c r="N780" s="94"/>
      <c r="O780" s="96" t="s">
        <v>146</v>
      </c>
      <c r="P780" s="97" t="s">
        <v>3615</v>
      </c>
    </row>
    <row r="781" spans="1:16">
      <c r="A781" s="914"/>
      <c r="B781" s="110"/>
      <c r="C781" s="897"/>
      <c r="D781" s="120"/>
      <c r="E781" s="96" t="s">
        <v>239</v>
      </c>
      <c r="F781" s="97" t="s">
        <v>3498</v>
      </c>
      <c r="G781" s="110"/>
      <c r="H781" s="900"/>
      <c r="I781" s="120"/>
      <c r="J781" s="96" t="s">
        <v>239</v>
      </c>
      <c r="K781" s="97" t="s">
        <v>3593</v>
      </c>
      <c r="L781" s="110"/>
      <c r="M781" s="903"/>
      <c r="N781" s="94"/>
      <c r="O781" s="96" t="s">
        <v>239</v>
      </c>
      <c r="P781" s="97" t="s">
        <v>3616</v>
      </c>
    </row>
    <row r="782" spans="1:16">
      <c r="A782" s="914"/>
      <c r="B782" s="109"/>
      <c r="C782" s="897"/>
      <c r="D782" s="120"/>
      <c r="E782" s="96" t="s">
        <v>197</v>
      </c>
      <c r="F782" s="97" t="s">
        <v>2762</v>
      </c>
      <c r="G782" s="109"/>
      <c r="H782" s="900"/>
      <c r="I782" s="120"/>
      <c r="J782" s="96" t="s">
        <v>197</v>
      </c>
      <c r="K782" s="97" t="s">
        <v>3594</v>
      </c>
      <c r="L782" s="109"/>
      <c r="M782" s="903"/>
      <c r="N782" s="94"/>
      <c r="O782" s="96" t="s">
        <v>197</v>
      </c>
      <c r="P782" s="97" t="s">
        <v>2762</v>
      </c>
    </row>
    <row r="783" spans="1:16">
      <c r="A783" s="914"/>
      <c r="B783" s="110"/>
      <c r="C783" s="897"/>
      <c r="D783" s="120"/>
      <c r="E783" s="96" t="s">
        <v>1568</v>
      </c>
      <c r="F783" s="97" t="s">
        <v>2709</v>
      </c>
      <c r="G783" s="110"/>
      <c r="H783" s="900"/>
      <c r="I783" s="120"/>
      <c r="J783" s="96" t="s">
        <v>1568</v>
      </c>
      <c r="K783" s="97" t="s">
        <v>2709</v>
      </c>
      <c r="L783" s="110"/>
      <c r="M783" s="903"/>
      <c r="N783" s="94"/>
      <c r="O783" s="96" t="s">
        <v>1568</v>
      </c>
      <c r="P783" s="97" t="s">
        <v>2709</v>
      </c>
    </row>
    <row r="784" spans="1:16">
      <c r="A784" s="914"/>
      <c r="B784" s="109"/>
      <c r="C784" s="897"/>
      <c r="D784" s="120"/>
      <c r="E784" s="96" t="s">
        <v>2687</v>
      </c>
      <c r="F784" s="97" t="s">
        <v>2763</v>
      </c>
      <c r="G784" s="109"/>
      <c r="H784" s="900"/>
      <c r="I784" s="120"/>
      <c r="J784" s="96" t="s">
        <v>2687</v>
      </c>
      <c r="K784" s="97" t="s">
        <v>2763</v>
      </c>
      <c r="L784" s="109"/>
      <c r="M784" s="903"/>
      <c r="N784" s="94"/>
      <c r="O784" s="96" t="s">
        <v>2687</v>
      </c>
      <c r="P784" s="97" t="s">
        <v>2763</v>
      </c>
    </row>
    <row r="785" spans="1:16">
      <c r="A785" s="914"/>
      <c r="B785" s="110"/>
      <c r="C785" s="897"/>
      <c r="D785" s="94"/>
      <c r="E785" s="96"/>
      <c r="F785" s="97"/>
      <c r="G785" s="110"/>
      <c r="H785" s="900"/>
      <c r="I785" s="94"/>
      <c r="J785" s="96"/>
      <c r="K785" s="97"/>
      <c r="L785" s="110"/>
      <c r="M785" s="903"/>
      <c r="N785" s="94"/>
      <c r="O785" s="96"/>
      <c r="P785" s="97"/>
    </row>
    <row r="786" spans="1:16">
      <c r="A786" s="914"/>
      <c r="B786" s="107"/>
      <c r="C786" s="897"/>
      <c r="D786" s="113"/>
      <c r="E786" s="114"/>
      <c r="F786" s="104"/>
      <c r="G786" s="107"/>
      <c r="H786" s="900"/>
      <c r="I786" s="113"/>
      <c r="J786" s="114"/>
      <c r="K786" s="104"/>
      <c r="L786" s="107"/>
      <c r="M786" s="903"/>
      <c r="N786" s="113"/>
      <c r="O786" s="114"/>
      <c r="P786" s="97"/>
    </row>
    <row r="787" spans="1:16" ht="17.25" thickBot="1">
      <c r="A787" s="914"/>
      <c r="B787" s="107"/>
      <c r="C787" s="910"/>
      <c r="D787" s="122" t="s">
        <v>132</v>
      </c>
      <c r="E787" s="123" t="s">
        <v>133</v>
      </c>
      <c r="F787" s="124"/>
      <c r="G787" s="107"/>
      <c r="H787" s="911"/>
      <c r="I787" s="122" t="s">
        <v>132</v>
      </c>
      <c r="J787" s="123" t="s">
        <v>133</v>
      </c>
      <c r="K787" s="124"/>
      <c r="L787" s="107"/>
      <c r="M787" s="909"/>
      <c r="N787" s="122" t="s">
        <v>132</v>
      </c>
      <c r="O787" s="123" t="s">
        <v>133</v>
      </c>
      <c r="P787" s="97"/>
    </row>
    <row r="788" spans="1:16">
      <c r="A788" s="105"/>
      <c r="B788" s="109"/>
      <c r="C788" s="896" t="s">
        <v>667</v>
      </c>
      <c r="D788" s="118"/>
      <c r="E788" s="119" t="s">
        <v>137</v>
      </c>
      <c r="F788" s="125" t="s">
        <v>2764</v>
      </c>
      <c r="G788" s="109"/>
      <c r="H788" s="899" t="s">
        <v>134</v>
      </c>
      <c r="I788" s="118"/>
      <c r="J788" s="119" t="s">
        <v>137</v>
      </c>
      <c r="K788" s="125" t="s">
        <v>2764</v>
      </c>
      <c r="L788" s="109"/>
      <c r="M788" s="902" t="s">
        <v>134</v>
      </c>
      <c r="N788" s="118"/>
      <c r="O788" s="119" t="s">
        <v>137</v>
      </c>
      <c r="P788" s="125" t="s">
        <v>2764</v>
      </c>
    </row>
    <row r="789" spans="1:16">
      <c r="A789" s="105"/>
      <c r="B789" s="110"/>
      <c r="C789" s="897"/>
      <c r="D789" s="94"/>
      <c r="E789" s="96" t="s">
        <v>196</v>
      </c>
      <c r="F789" s="97" t="s">
        <v>2765</v>
      </c>
      <c r="G789" s="110"/>
      <c r="H789" s="900"/>
      <c r="I789" s="94"/>
      <c r="J789" s="96" t="s">
        <v>196</v>
      </c>
      <c r="K789" s="97" t="s">
        <v>3595</v>
      </c>
      <c r="L789" s="110"/>
      <c r="M789" s="903"/>
      <c r="N789" s="94"/>
      <c r="O789" s="96" t="s">
        <v>196</v>
      </c>
      <c r="P789" s="97" t="s">
        <v>2765</v>
      </c>
    </row>
    <row r="790" spans="1:16">
      <c r="A790" s="105"/>
      <c r="B790" s="126"/>
      <c r="C790" s="897"/>
      <c r="D790" s="94"/>
      <c r="E790" s="96" t="s">
        <v>146</v>
      </c>
      <c r="F790" s="97" t="s">
        <v>3223</v>
      </c>
      <c r="G790" s="126"/>
      <c r="H790" s="900"/>
      <c r="I790" s="94"/>
      <c r="J790" s="96" t="s">
        <v>146</v>
      </c>
      <c r="K790" s="97" t="s">
        <v>3223</v>
      </c>
      <c r="L790" s="126"/>
      <c r="M790" s="903"/>
      <c r="N790" s="94"/>
      <c r="O790" s="96" t="s">
        <v>146</v>
      </c>
      <c r="P790" s="97" t="s">
        <v>3223</v>
      </c>
    </row>
    <row r="791" spans="1:16" ht="33">
      <c r="A791" s="105"/>
      <c r="B791" s="107"/>
      <c r="C791" s="897"/>
      <c r="D791" s="94"/>
      <c r="E791" s="96" t="s">
        <v>239</v>
      </c>
      <c r="F791" s="97" t="s">
        <v>3131</v>
      </c>
      <c r="G791" s="107"/>
      <c r="H791" s="900"/>
      <c r="I791" s="94"/>
      <c r="J791" s="96" t="s">
        <v>239</v>
      </c>
      <c r="K791" s="97" t="s">
        <v>3131</v>
      </c>
      <c r="L791" s="107"/>
      <c r="M791" s="903"/>
      <c r="N791" s="94"/>
      <c r="O791" s="96" t="s">
        <v>239</v>
      </c>
      <c r="P791" s="104" t="s">
        <v>3131</v>
      </c>
    </row>
    <row r="792" spans="1:16">
      <c r="A792" s="105"/>
      <c r="B792" s="109"/>
      <c r="C792" s="897"/>
      <c r="D792" s="94"/>
      <c r="E792" s="96" t="s">
        <v>197</v>
      </c>
      <c r="F792" s="97" t="s">
        <v>2768</v>
      </c>
      <c r="G792" s="109"/>
      <c r="H792" s="900"/>
      <c r="I792" s="94"/>
      <c r="J792" s="96" t="s">
        <v>197</v>
      </c>
      <c r="K792" s="97" t="s">
        <v>2768</v>
      </c>
      <c r="L792" s="109"/>
      <c r="M792" s="903"/>
      <c r="N792" s="94"/>
      <c r="O792" s="96" t="s">
        <v>197</v>
      </c>
      <c r="P792" s="97" t="s">
        <v>2768</v>
      </c>
    </row>
    <row r="793" spans="1:16">
      <c r="A793" s="105"/>
      <c r="B793" s="110"/>
      <c r="C793" s="897"/>
      <c r="D793" s="94"/>
      <c r="E793" s="96"/>
      <c r="F793" s="127"/>
      <c r="G793" s="110"/>
      <c r="H793" s="900"/>
      <c r="I793" s="94"/>
      <c r="J793" s="96"/>
      <c r="K793" s="127"/>
      <c r="L793" s="110"/>
      <c r="M793" s="903"/>
      <c r="N793" s="94"/>
      <c r="O793" s="96"/>
      <c r="P793" s="127"/>
    </row>
    <row r="794" spans="1:16">
      <c r="A794" s="105"/>
      <c r="B794" s="109"/>
      <c r="C794" s="897"/>
      <c r="D794" s="94"/>
      <c r="E794" s="96"/>
      <c r="F794" s="128"/>
      <c r="G794" s="109"/>
      <c r="H794" s="900"/>
      <c r="I794" s="94"/>
      <c r="J794" s="96"/>
      <c r="K794" s="128"/>
      <c r="L794" s="109"/>
      <c r="M794" s="903"/>
      <c r="N794" s="94"/>
      <c r="O794" s="96"/>
      <c r="P794" s="128"/>
    </row>
    <row r="795" spans="1:16">
      <c r="A795" s="105"/>
      <c r="B795" s="110"/>
      <c r="C795" s="897"/>
      <c r="D795" s="217"/>
      <c r="E795" s="114"/>
      <c r="F795" s="216"/>
      <c r="G795" s="110"/>
      <c r="H795" s="900"/>
      <c r="I795" s="217"/>
      <c r="J795" s="114"/>
      <c r="K795" s="216"/>
      <c r="L795" s="110"/>
      <c r="M795" s="903"/>
      <c r="N795" s="113"/>
      <c r="O795" s="114"/>
      <c r="P795" s="216"/>
    </row>
    <row r="796" spans="1:16">
      <c r="A796" s="105"/>
      <c r="B796" s="109"/>
      <c r="C796" s="897"/>
      <c r="D796" s="217"/>
      <c r="E796" s="114"/>
      <c r="F796" s="216"/>
      <c r="G796" s="109"/>
      <c r="H796" s="900"/>
      <c r="I796" s="217"/>
      <c r="J796" s="114"/>
      <c r="K796" s="216"/>
      <c r="L796" s="109"/>
      <c r="M796" s="903"/>
      <c r="N796" s="113"/>
      <c r="O796" s="114"/>
      <c r="P796" s="216"/>
    </row>
    <row r="797" spans="1:16" ht="17.25" thickBot="1">
      <c r="A797" s="105"/>
      <c r="B797" s="110"/>
      <c r="C797" s="910"/>
      <c r="D797" s="129"/>
      <c r="E797" s="130"/>
      <c r="F797" s="104"/>
      <c r="G797" s="110"/>
      <c r="H797" s="911"/>
      <c r="I797" s="129"/>
      <c r="J797" s="130"/>
      <c r="K797" s="104"/>
      <c r="L797" s="110"/>
      <c r="M797" s="909"/>
      <c r="N797" s="113"/>
      <c r="O797" s="131"/>
      <c r="P797" s="127"/>
    </row>
    <row r="798" spans="1:16">
      <c r="A798" s="132"/>
      <c r="B798" s="109"/>
      <c r="C798" s="896" t="s">
        <v>668</v>
      </c>
      <c r="D798" s="118" t="s">
        <v>136</v>
      </c>
      <c r="E798" s="133" t="s">
        <v>137</v>
      </c>
      <c r="F798" s="125" t="s">
        <v>3510</v>
      </c>
      <c r="G798" s="109"/>
      <c r="H798" s="899" t="s">
        <v>135</v>
      </c>
      <c r="I798" s="118" t="s">
        <v>136</v>
      </c>
      <c r="J798" s="133" t="s">
        <v>137</v>
      </c>
      <c r="K798" s="125" t="s">
        <v>3601</v>
      </c>
      <c r="L798" s="109"/>
      <c r="M798" s="902" t="s">
        <v>135</v>
      </c>
      <c r="N798" s="118" t="s">
        <v>136</v>
      </c>
      <c r="O798" s="133" t="s">
        <v>137</v>
      </c>
      <c r="P798" s="125" t="s">
        <v>3625</v>
      </c>
    </row>
    <row r="799" spans="1:16">
      <c r="A799" s="132"/>
      <c r="B799" s="110"/>
      <c r="C799" s="897"/>
      <c r="D799" s="94" t="s">
        <v>141</v>
      </c>
      <c r="E799" s="96" t="s">
        <v>196</v>
      </c>
      <c r="F799" s="134" t="s">
        <v>2994</v>
      </c>
      <c r="G799" s="110"/>
      <c r="H799" s="900"/>
      <c r="I799" s="94" t="s">
        <v>141</v>
      </c>
      <c r="J799" s="96" t="s">
        <v>196</v>
      </c>
      <c r="K799" s="134" t="s">
        <v>3602</v>
      </c>
      <c r="L799" s="110"/>
      <c r="M799" s="903"/>
      <c r="N799" s="94" t="s">
        <v>141</v>
      </c>
      <c r="O799" s="96" t="s">
        <v>196</v>
      </c>
      <c r="P799" s="134" t="s">
        <v>3602</v>
      </c>
    </row>
    <row r="800" spans="1:16">
      <c r="A800" s="132"/>
      <c r="B800" s="135"/>
      <c r="C800" s="897"/>
      <c r="D800" s="94" t="s">
        <v>145</v>
      </c>
      <c r="E800" s="96" t="s">
        <v>146</v>
      </c>
      <c r="F800" s="97" t="s">
        <v>2772</v>
      </c>
      <c r="G800" s="135"/>
      <c r="H800" s="900"/>
      <c r="I800" s="94" t="s">
        <v>145</v>
      </c>
      <c r="J800" s="96" t="s">
        <v>146</v>
      </c>
      <c r="K800" s="97" t="s">
        <v>2772</v>
      </c>
      <c r="L800" s="135"/>
      <c r="M800" s="903"/>
      <c r="N800" s="94" t="s">
        <v>145</v>
      </c>
      <c r="O800" s="96" t="s">
        <v>146</v>
      </c>
      <c r="P800" s="97" t="s">
        <v>2772</v>
      </c>
    </row>
    <row r="801" spans="1:16">
      <c r="A801" s="132"/>
      <c r="B801" s="110"/>
      <c r="C801" s="897"/>
      <c r="D801" s="94" t="s">
        <v>147</v>
      </c>
      <c r="E801" s="96" t="s">
        <v>239</v>
      </c>
      <c r="F801" s="104" t="s">
        <v>2773</v>
      </c>
      <c r="G801" s="110"/>
      <c r="H801" s="900"/>
      <c r="I801" s="94" t="s">
        <v>147</v>
      </c>
      <c r="J801" s="96" t="s">
        <v>239</v>
      </c>
      <c r="K801" s="104" t="s">
        <v>2773</v>
      </c>
      <c r="L801" s="110"/>
      <c r="M801" s="903"/>
      <c r="N801" s="94" t="s">
        <v>147</v>
      </c>
      <c r="O801" s="96" t="s">
        <v>239</v>
      </c>
      <c r="P801" s="104" t="s">
        <v>2773</v>
      </c>
    </row>
    <row r="802" spans="1:16">
      <c r="A802" s="132"/>
      <c r="B802" s="135"/>
      <c r="C802" s="897"/>
      <c r="D802" s="94" t="s">
        <v>1569</v>
      </c>
      <c r="E802" s="114" t="s">
        <v>197</v>
      </c>
      <c r="F802" s="136" t="s">
        <v>2774</v>
      </c>
      <c r="G802" s="135"/>
      <c r="H802" s="900"/>
      <c r="I802" s="94" t="s">
        <v>1569</v>
      </c>
      <c r="J802" s="114" t="s">
        <v>197</v>
      </c>
      <c r="K802" s="136" t="s">
        <v>2774</v>
      </c>
      <c r="L802" s="135"/>
      <c r="M802" s="903"/>
      <c r="N802" s="94" t="s">
        <v>1569</v>
      </c>
      <c r="O802" s="114" t="s">
        <v>197</v>
      </c>
      <c r="P802" s="136" t="s">
        <v>2774</v>
      </c>
    </row>
    <row r="803" spans="1:16">
      <c r="A803" s="132"/>
      <c r="B803" s="110"/>
      <c r="C803" s="897"/>
      <c r="D803" s="94"/>
      <c r="E803" s="96"/>
      <c r="F803" s="97"/>
      <c r="G803" s="110"/>
      <c r="H803" s="900"/>
      <c r="I803" s="94"/>
      <c r="J803" s="96"/>
      <c r="K803" s="97"/>
      <c r="L803" s="110"/>
      <c r="M803" s="903"/>
      <c r="N803" s="94" t="s">
        <v>136</v>
      </c>
      <c r="O803" s="96" t="s">
        <v>3617</v>
      </c>
      <c r="P803" s="112" t="s">
        <v>3626</v>
      </c>
    </row>
    <row r="804" spans="1:16">
      <c r="A804" s="132"/>
      <c r="B804" s="135"/>
      <c r="C804" s="897"/>
      <c r="D804" s="94"/>
      <c r="E804" s="114"/>
      <c r="F804" s="136"/>
      <c r="G804" s="135"/>
      <c r="H804" s="900"/>
      <c r="I804" s="94"/>
      <c r="J804" s="114"/>
      <c r="K804" s="136"/>
      <c r="L804" s="135"/>
      <c r="M804" s="903"/>
      <c r="N804" s="94"/>
      <c r="O804" s="114"/>
      <c r="P804" s="136"/>
    </row>
    <row r="805" spans="1:16">
      <c r="A805" s="132"/>
      <c r="B805" s="110"/>
      <c r="C805" s="897"/>
      <c r="D805" s="94"/>
      <c r="E805" s="96"/>
      <c r="F805" s="97"/>
      <c r="G805" s="110"/>
      <c r="H805" s="900"/>
      <c r="I805" s="94"/>
      <c r="J805" s="96"/>
      <c r="K805" s="97"/>
      <c r="L805" s="110"/>
      <c r="M805" s="903"/>
      <c r="N805" s="94"/>
      <c r="O805" s="96"/>
      <c r="P805" s="97"/>
    </row>
    <row r="806" spans="1:16">
      <c r="A806" s="132"/>
      <c r="B806" s="135"/>
      <c r="C806" s="897"/>
      <c r="D806" s="94"/>
      <c r="E806" s="96"/>
      <c r="F806" s="97"/>
      <c r="G806" s="135"/>
      <c r="H806" s="900"/>
      <c r="I806" s="94"/>
      <c r="J806" s="96"/>
      <c r="K806" s="97"/>
      <c r="L806" s="135"/>
      <c r="M806" s="903"/>
      <c r="N806" s="94"/>
      <c r="O806" s="96"/>
      <c r="P806" s="97"/>
    </row>
    <row r="807" spans="1:16" ht="17.25" thickBot="1">
      <c r="A807" s="132"/>
      <c r="B807" s="110"/>
      <c r="C807" s="910"/>
      <c r="D807" s="115"/>
      <c r="E807" s="116"/>
      <c r="F807" s="117"/>
      <c r="G807" s="110"/>
      <c r="H807" s="911"/>
      <c r="I807" s="115"/>
      <c r="J807" s="130"/>
      <c r="K807" s="104"/>
      <c r="L807" s="110"/>
      <c r="M807" s="909"/>
      <c r="N807" s="115"/>
      <c r="O807" s="130"/>
      <c r="P807" s="104"/>
    </row>
    <row r="808" spans="1:16">
      <c r="A808" s="132"/>
      <c r="B808" s="135"/>
      <c r="C808" s="896" t="s">
        <v>669</v>
      </c>
      <c r="D808" s="137" t="s">
        <v>150</v>
      </c>
      <c r="E808" s="138"/>
      <c r="F808" s="139" t="s">
        <v>151</v>
      </c>
      <c r="G808" s="135"/>
      <c r="H808" s="899" t="s">
        <v>149</v>
      </c>
      <c r="I808" s="137" t="s">
        <v>150</v>
      </c>
      <c r="J808" s="138"/>
      <c r="K808" s="139" t="s">
        <v>151</v>
      </c>
      <c r="L808" s="135"/>
      <c r="M808" s="902" t="s">
        <v>149</v>
      </c>
      <c r="N808" s="137" t="s">
        <v>150</v>
      </c>
      <c r="O808" s="138"/>
      <c r="P808" s="139" t="s">
        <v>151</v>
      </c>
    </row>
    <row r="809" spans="1:16">
      <c r="A809" s="132"/>
      <c r="B809" s="110"/>
      <c r="C809" s="897"/>
      <c r="D809" s="120"/>
      <c r="E809" s="121"/>
      <c r="F809" s="140"/>
      <c r="G809" s="110"/>
      <c r="H809" s="900"/>
      <c r="I809" s="94"/>
      <c r="J809" s="96"/>
      <c r="K809" s="97"/>
      <c r="L809" s="110"/>
      <c r="M809" s="903"/>
      <c r="N809" s="94"/>
      <c r="O809" s="96"/>
      <c r="P809" s="97"/>
    </row>
    <row r="810" spans="1:16">
      <c r="A810" s="132"/>
      <c r="B810" s="135"/>
      <c r="C810" s="897"/>
      <c r="D810" s="94"/>
      <c r="E810" s="96"/>
      <c r="F810" s="97"/>
      <c r="G810" s="135"/>
      <c r="H810" s="900"/>
      <c r="I810" s="94"/>
      <c r="J810" s="96"/>
      <c r="K810" s="97"/>
      <c r="L810" s="135"/>
      <c r="M810" s="903"/>
      <c r="N810" s="94"/>
      <c r="O810" s="96"/>
      <c r="P810" s="97"/>
    </row>
    <row r="811" spans="1:16">
      <c r="A811" s="132"/>
      <c r="B811" s="110"/>
      <c r="C811" s="897"/>
      <c r="D811" s="113"/>
      <c r="E811" s="114"/>
      <c r="F811" s="104"/>
      <c r="G811" s="110"/>
      <c r="H811" s="900"/>
      <c r="I811" s="113"/>
      <c r="J811" s="114"/>
      <c r="K811" s="104"/>
      <c r="L811" s="110"/>
      <c r="M811" s="903"/>
      <c r="N811" s="113"/>
      <c r="O811" s="114"/>
      <c r="P811" s="104"/>
    </row>
    <row r="812" spans="1:16">
      <c r="A812" s="905"/>
      <c r="B812" s="135"/>
      <c r="C812" s="897"/>
      <c r="D812" s="94"/>
      <c r="E812" s="96"/>
      <c r="F812" s="97"/>
      <c r="G812" s="135"/>
      <c r="H812" s="900"/>
      <c r="I812" s="94"/>
      <c r="J812" s="96"/>
      <c r="K812" s="97"/>
      <c r="L812" s="135"/>
      <c r="M812" s="903"/>
      <c r="N812" s="94"/>
      <c r="O812" s="96"/>
      <c r="P812" s="97"/>
    </row>
    <row r="813" spans="1:16">
      <c r="A813" s="905"/>
      <c r="B813" s="110"/>
      <c r="C813" s="897"/>
      <c r="D813" s="94"/>
      <c r="E813" s="96"/>
      <c r="F813" s="97"/>
      <c r="G813" s="110"/>
      <c r="H813" s="900"/>
      <c r="I813" s="94"/>
      <c r="J813" s="96"/>
      <c r="K813" s="97"/>
      <c r="L813" s="110"/>
      <c r="M813" s="903"/>
      <c r="N813" s="94"/>
      <c r="O813" s="96"/>
      <c r="P813" s="97"/>
    </row>
    <row r="814" spans="1:16">
      <c r="A814" s="905"/>
      <c r="B814" s="135"/>
      <c r="C814" s="897"/>
      <c r="D814" s="113"/>
      <c r="E814" s="114"/>
      <c r="F814" s="104"/>
      <c r="G814" s="135"/>
      <c r="H814" s="900"/>
      <c r="I814" s="113"/>
      <c r="J814" s="114"/>
      <c r="K814" s="104"/>
      <c r="L814" s="135"/>
      <c r="M814" s="903"/>
      <c r="N814" s="113"/>
      <c r="O814" s="114"/>
      <c r="P814" s="104"/>
    </row>
    <row r="815" spans="1:16" ht="17.25" thickBot="1">
      <c r="A815" s="906"/>
      <c r="B815" s="141"/>
      <c r="C815" s="898"/>
      <c r="D815" s="142"/>
      <c r="E815" s="143"/>
      <c r="F815" s="144"/>
      <c r="G815" s="141"/>
      <c r="H815" s="901"/>
      <c r="I815" s="142"/>
      <c r="J815" s="143"/>
      <c r="K815" s="144"/>
      <c r="L815" s="141"/>
      <c r="M815" s="904"/>
      <c r="N815" s="142"/>
      <c r="O815" s="143"/>
      <c r="P815" s="144"/>
    </row>
    <row r="816" spans="1:16" s="146" customFormat="1" ht="27" customHeight="1" thickTop="1" thickBot="1">
      <c r="A816" s="145"/>
      <c r="B816" s="907" t="s">
        <v>152</v>
      </c>
      <c r="C816" s="907"/>
      <c r="D816" s="907"/>
      <c r="E816" s="907"/>
      <c r="F816" s="907"/>
      <c r="G816" s="908" t="s">
        <v>153</v>
      </c>
      <c r="H816" s="908"/>
      <c r="I816" s="908"/>
      <c r="J816" s="908"/>
      <c r="K816" s="908"/>
      <c r="L816" s="908"/>
      <c r="M816" s="908"/>
      <c r="N816" s="889" t="s">
        <v>154</v>
      </c>
      <c r="O816" s="889"/>
      <c r="P816" s="889"/>
    </row>
    <row r="817" spans="1:16" s="159" customFormat="1" ht="21.75" customHeight="1" thickTop="1" thickBot="1">
      <c r="A817" s="147" t="s">
        <v>0</v>
      </c>
      <c r="B817" s="148"/>
      <c r="C817" s="149" t="s">
        <v>155</v>
      </c>
      <c r="D817" s="150" t="s">
        <v>156</v>
      </c>
      <c r="E817" s="151" t="s">
        <v>157</v>
      </c>
      <c r="F817" s="152" t="s">
        <v>158</v>
      </c>
      <c r="G817" s="153" t="s">
        <v>159</v>
      </c>
      <c r="H817" s="154" t="s">
        <v>150</v>
      </c>
      <c r="I817" s="155" t="s">
        <v>156</v>
      </c>
      <c r="J817" s="155" t="s">
        <v>157</v>
      </c>
      <c r="K817" s="155" t="s">
        <v>158</v>
      </c>
      <c r="L817" s="154" t="s">
        <v>160</v>
      </c>
      <c r="M817" s="156" t="s">
        <v>161</v>
      </c>
      <c r="N817" s="157" t="s">
        <v>155</v>
      </c>
      <c r="O817" s="151" t="s">
        <v>157</v>
      </c>
      <c r="P817" s="158" t="s">
        <v>158</v>
      </c>
    </row>
    <row r="818" spans="1:16" s="172" customFormat="1" ht="17.25" thickTop="1">
      <c r="A818" s="890">
        <f>A731</f>
        <v>46181</v>
      </c>
      <c r="B818" s="893" t="s">
        <v>670</v>
      </c>
      <c r="C818" s="160"/>
      <c r="D818" s="161"/>
      <c r="E818" s="162"/>
      <c r="F818" s="163"/>
      <c r="G818" s="164" t="s">
        <v>1551</v>
      </c>
      <c r="H818" s="165" t="s">
        <v>1562</v>
      </c>
      <c r="I818" s="166" t="s">
        <v>1888</v>
      </c>
      <c r="J818" s="166" t="s">
        <v>1889</v>
      </c>
      <c r="K818" s="167" t="s">
        <v>3272</v>
      </c>
      <c r="L818" s="168"/>
      <c r="M818" s="169"/>
      <c r="N818" s="170"/>
      <c r="O818" s="166"/>
      <c r="P818" s="171"/>
    </row>
    <row r="819" spans="1:16" s="172" customFormat="1">
      <c r="A819" s="891"/>
      <c r="B819" s="894"/>
      <c r="C819" s="173"/>
      <c r="D819" s="174"/>
      <c r="E819" s="175"/>
      <c r="F819" s="176"/>
      <c r="G819" s="173" t="s">
        <v>1478</v>
      </c>
      <c r="H819" s="177" t="s">
        <v>3520</v>
      </c>
      <c r="I819" s="175" t="s">
        <v>1888</v>
      </c>
      <c r="J819" s="175" t="s">
        <v>3521</v>
      </c>
      <c r="K819" s="178" t="s">
        <v>3524</v>
      </c>
      <c r="L819" s="179"/>
      <c r="M819" s="180"/>
      <c r="N819" s="181"/>
      <c r="O819" s="175"/>
      <c r="P819" s="182"/>
    </row>
    <row r="820" spans="1:16" s="172" customFormat="1">
      <c r="A820" s="891"/>
      <c r="B820" s="894"/>
      <c r="C820" s="173"/>
      <c r="D820" s="174"/>
      <c r="E820" s="175"/>
      <c r="F820" s="176"/>
      <c r="G820" s="173" t="s">
        <v>1478</v>
      </c>
      <c r="H820" s="183" t="s">
        <v>3522</v>
      </c>
      <c r="I820" s="175" t="s">
        <v>1888</v>
      </c>
      <c r="J820" s="175" t="s">
        <v>3523</v>
      </c>
      <c r="K820" s="178" t="s">
        <v>3525</v>
      </c>
      <c r="L820" s="184"/>
      <c r="M820" s="180"/>
      <c r="N820" s="181"/>
      <c r="O820" s="175"/>
      <c r="P820" s="182"/>
    </row>
    <row r="821" spans="1:16" s="172" customFormat="1">
      <c r="A821" s="891"/>
      <c r="B821" s="894"/>
      <c r="C821" s="173"/>
      <c r="D821" s="218"/>
      <c r="E821" s="175"/>
      <c r="F821" s="176"/>
      <c r="G821" s="173"/>
      <c r="H821" s="183"/>
      <c r="I821" s="175"/>
      <c r="J821" s="175"/>
      <c r="K821" s="187"/>
      <c r="L821" s="184"/>
      <c r="M821" s="180"/>
      <c r="N821" s="181"/>
      <c r="O821" s="175"/>
      <c r="P821" s="182"/>
    </row>
    <row r="822" spans="1:16" s="172" customFormat="1">
      <c r="A822" s="891"/>
      <c r="B822" s="894"/>
      <c r="C822" s="173"/>
      <c r="D822" s="185"/>
      <c r="E822" s="175"/>
      <c r="F822" s="182"/>
      <c r="G822" s="173"/>
      <c r="H822" s="186"/>
      <c r="I822" s="175"/>
      <c r="J822" s="175"/>
      <c r="K822" s="187"/>
      <c r="L822" s="184"/>
      <c r="M822" s="180"/>
      <c r="N822" s="181"/>
      <c r="O822" s="175"/>
      <c r="P822" s="182"/>
    </row>
    <row r="823" spans="1:16" s="172" customFormat="1">
      <c r="A823" s="891"/>
      <c r="B823" s="894"/>
      <c r="C823" s="173"/>
      <c r="D823" s="174"/>
      <c r="E823" s="175"/>
      <c r="F823" s="188"/>
      <c r="G823" s="198"/>
      <c r="H823" s="183"/>
      <c r="I823" s="191"/>
      <c r="J823" s="175"/>
      <c r="K823" s="178"/>
      <c r="L823" s="189"/>
      <c r="M823" s="190"/>
      <c r="N823" s="181"/>
      <c r="O823" s="175"/>
      <c r="P823" s="182"/>
    </row>
    <row r="824" spans="1:16" s="172" customFormat="1">
      <c r="A824" s="891"/>
      <c r="B824" s="894"/>
      <c r="C824" s="173"/>
      <c r="D824" s="174"/>
      <c r="E824" s="175"/>
      <c r="F824" s="182"/>
      <c r="G824" s="173"/>
      <c r="H824" s="183"/>
      <c r="I824" s="191"/>
      <c r="J824" s="175"/>
      <c r="K824" s="178"/>
      <c r="L824" s="184"/>
      <c r="M824" s="180"/>
      <c r="N824" s="181"/>
      <c r="O824" s="175"/>
      <c r="P824" s="182"/>
    </row>
    <row r="825" spans="1:16" s="172" customFormat="1">
      <c r="A825" s="891"/>
      <c r="B825" s="894"/>
      <c r="C825" s="173"/>
      <c r="D825" s="174"/>
      <c r="E825" s="175"/>
      <c r="F825" s="182"/>
      <c r="G825" s="219"/>
      <c r="H825" s="183"/>
      <c r="I825" s="175"/>
      <c r="J825" s="175"/>
      <c r="K825" s="178"/>
      <c r="L825" s="184"/>
      <c r="M825" s="180"/>
      <c r="N825" s="181"/>
      <c r="O825" s="175"/>
      <c r="P825" s="182"/>
    </row>
    <row r="826" spans="1:16" s="172" customFormat="1">
      <c r="A826" s="891"/>
      <c r="B826" s="894"/>
      <c r="C826" s="173"/>
      <c r="D826" s="174"/>
      <c r="E826" s="175"/>
      <c r="F826" s="188"/>
      <c r="G826" s="173"/>
      <c r="H826" s="183"/>
      <c r="I826" s="191"/>
      <c r="J826" s="175"/>
      <c r="K826" s="178"/>
      <c r="L826" s="184"/>
      <c r="M826" s="180"/>
      <c r="N826" s="181"/>
      <c r="O826" s="175"/>
      <c r="P826" s="182"/>
    </row>
    <row r="827" spans="1:16" s="172" customFormat="1">
      <c r="A827" s="891"/>
      <c r="B827" s="894"/>
      <c r="C827" s="173"/>
      <c r="D827" s="174"/>
      <c r="E827" s="175"/>
      <c r="F827" s="182"/>
      <c r="G827" s="173"/>
      <c r="H827" s="183"/>
      <c r="I827" s="191"/>
      <c r="J827" s="175"/>
      <c r="K827" s="178"/>
      <c r="L827" s="184"/>
      <c r="M827" s="180"/>
      <c r="N827" s="181"/>
      <c r="O827" s="175"/>
      <c r="P827" s="182"/>
    </row>
    <row r="828" spans="1:16" s="172" customFormat="1">
      <c r="A828" s="891"/>
      <c r="B828" s="894"/>
      <c r="C828" s="192"/>
      <c r="D828" s="193"/>
      <c r="E828" s="194"/>
      <c r="F828" s="195"/>
      <c r="G828" s="173"/>
      <c r="H828" s="177"/>
      <c r="I828" s="175"/>
      <c r="J828" s="175"/>
      <c r="K828" s="178"/>
      <c r="L828" s="184"/>
      <c r="M828" s="180"/>
      <c r="N828" s="196"/>
      <c r="O828" s="194"/>
      <c r="P828" s="195"/>
    </row>
    <row r="829" spans="1:16" s="172" customFormat="1">
      <c r="A829" s="891"/>
      <c r="B829" s="894"/>
      <c r="C829" s="192"/>
      <c r="D829" s="193"/>
      <c r="E829" s="194"/>
      <c r="F829" s="195"/>
      <c r="G829" s="198"/>
      <c r="H829" s="183"/>
      <c r="I829" s="191"/>
      <c r="J829" s="175"/>
      <c r="K829" s="178"/>
      <c r="L829" s="184"/>
      <c r="M829" s="180"/>
      <c r="N829" s="196"/>
      <c r="O829" s="194"/>
      <c r="P829" s="195"/>
    </row>
    <row r="830" spans="1:16" s="172" customFormat="1">
      <c r="A830" s="891"/>
      <c r="B830" s="894"/>
      <c r="C830" s="192"/>
      <c r="D830" s="193"/>
      <c r="E830" s="194"/>
      <c r="F830" s="195"/>
      <c r="G830" s="173"/>
      <c r="H830" s="199"/>
      <c r="I830" s="191"/>
      <c r="J830" s="200"/>
      <c r="K830" s="197"/>
      <c r="L830" s="184"/>
      <c r="M830" s="180"/>
      <c r="N830" s="196"/>
      <c r="O830" s="194"/>
      <c r="P830" s="195"/>
    </row>
    <row r="831" spans="1:16" s="172" customFormat="1">
      <c r="A831" s="891"/>
      <c r="B831" s="894"/>
      <c r="C831" s="192"/>
      <c r="D831" s="193"/>
      <c r="E831" s="194"/>
      <c r="F831" s="195"/>
      <c r="G831" s="173"/>
      <c r="H831" s="201"/>
      <c r="I831" s="175"/>
      <c r="J831" s="175"/>
      <c r="K831" s="178"/>
      <c r="L831" s="184"/>
      <c r="M831" s="180"/>
      <c r="N831" s="196"/>
      <c r="O831" s="194"/>
      <c r="P831" s="195"/>
    </row>
    <row r="832" spans="1:16" s="172" customFormat="1">
      <c r="A832" s="891"/>
      <c r="B832" s="894"/>
      <c r="C832" s="192"/>
      <c r="D832" s="193"/>
      <c r="E832" s="194"/>
      <c r="F832" s="195"/>
      <c r="G832" s="198"/>
      <c r="H832" s="183"/>
      <c r="I832" s="200"/>
      <c r="J832" s="200"/>
      <c r="K832" s="197"/>
      <c r="L832" s="184"/>
      <c r="M832" s="180"/>
      <c r="N832" s="196"/>
      <c r="O832" s="194"/>
      <c r="P832" s="195"/>
    </row>
    <row r="833" spans="1:16" s="172" customFormat="1">
      <c r="A833" s="891"/>
      <c r="B833" s="894"/>
      <c r="C833" s="192"/>
      <c r="D833" s="193"/>
      <c r="E833" s="194"/>
      <c r="F833" s="195"/>
      <c r="G833" s="173"/>
      <c r="H833" s="183"/>
      <c r="I833" s="200"/>
      <c r="J833" s="200"/>
      <c r="K833" s="197"/>
      <c r="L833" s="179"/>
      <c r="M833" s="180"/>
      <c r="N833" s="196"/>
      <c r="O833" s="194"/>
      <c r="P833" s="195"/>
    </row>
    <row r="834" spans="1:16" s="172" customFormat="1">
      <c r="A834" s="891"/>
      <c r="B834" s="894"/>
      <c r="C834" s="192"/>
      <c r="D834" s="193"/>
      <c r="E834" s="194"/>
      <c r="F834" s="195"/>
      <c r="G834" s="192"/>
      <c r="H834" s="201"/>
      <c r="I834" s="202"/>
      <c r="J834" s="202"/>
      <c r="K834" s="203"/>
      <c r="L834" s="204"/>
      <c r="M834" s="190"/>
      <c r="N834" s="196"/>
      <c r="O834" s="194"/>
      <c r="P834" s="195"/>
    </row>
    <row r="835" spans="1:16" s="172" customFormat="1">
      <c r="A835" s="891"/>
      <c r="B835" s="894"/>
      <c r="C835" s="192"/>
      <c r="D835" s="193"/>
      <c r="E835" s="194"/>
      <c r="F835" s="195"/>
      <c r="G835" s="192"/>
      <c r="H835" s="201"/>
      <c r="I835" s="202"/>
      <c r="J835" s="202"/>
      <c r="K835" s="203"/>
      <c r="L835" s="204"/>
      <c r="M835" s="190"/>
      <c r="N835" s="196"/>
      <c r="O835" s="194"/>
      <c r="P835" s="195"/>
    </row>
    <row r="836" spans="1:16" s="172" customFormat="1">
      <c r="A836" s="891"/>
      <c r="B836" s="894"/>
      <c r="C836" s="192"/>
      <c r="D836" s="193"/>
      <c r="E836" s="194"/>
      <c r="F836" s="195"/>
      <c r="G836" s="192"/>
      <c r="H836" s="201"/>
      <c r="I836" s="202"/>
      <c r="J836" s="202"/>
      <c r="K836" s="203"/>
      <c r="L836" s="204"/>
      <c r="M836" s="190"/>
      <c r="N836" s="196"/>
      <c r="O836" s="194"/>
      <c r="P836" s="195"/>
    </row>
    <row r="837" spans="1:16" s="172" customFormat="1" ht="17.25" thickBot="1">
      <c r="A837" s="892"/>
      <c r="B837" s="895"/>
      <c r="C837" s="205"/>
      <c r="D837" s="206"/>
      <c r="E837" s="207"/>
      <c r="F837" s="208"/>
      <c r="G837" s="209"/>
      <c r="H837" s="210"/>
      <c r="I837" s="211"/>
      <c r="J837" s="211"/>
      <c r="K837" s="212"/>
      <c r="L837" s="213"/>
      <c r="M837" s="214"/>
      <c r="N837" s="215"/>
      <c r="O837" s="207"/>
      <c r="P837" s="208"/>
    </row>
    <row r="838" spans="1:16" s="71" customFormat="1" ht="18" customHeight="1" thickTop="1" thickBot="1">
      <c r="A838" s="926">
        <f>A731+1</f>
        <v>46182</v>
      </c>
      <c r="B838" s="90" t="s">
        <v>162</v>
      </c>
      <c r="C838" s="896" t="s">
        <v>665</v>
      </c>
      <c r="D838" s="91" t="s">
        <v>114</v>
      </c>
      <c r="E838" s="92" t="s">
        <v>137</v>
      </c>
      <c r="F838" s="93" t="s">
        <v>3577</v>
      </c>
      <c r="G838" s="90" t="s">
        <v>162</v>
      </c>
      <c r="H838" s="900" t="s">
        <v>163</v>
      </c>
      <c r="I838" s="91" t="s">
        <v>114</v>
      </c>
      <c r="J838" s="92" t="s">
        <v>137</v>
      </c>
      <c r="K838" s="93" t="s">
        <v>3577</v>
      </c>
      <c r="L838" s="90" t="s">
        <v>162</v>
      </c>
      <c r="M838" s="903" t="s">
        <v>163</v>
      </c>
      <c r="N838" s="91" t="s">
        <v>114</v>
      </c>
      <c r="O838" s="92" t="s">
        <v>137</v>
      </c>
      <c r="P838" s="93" t="s">
        <v>3700</v>
      </c>
    </row>
    <row r="839" spans="1:16" ht="18" customHeight="1">
      <c r="A839" s="927"/>
      <c r="B839" s="928" t="s">
        <v>2731</v>
      </c>
      <c r="C839" s="897"/>
      <c r="D839" s="94" t="s">
        <v>1491</v>
      </c>
      <c r="E839" s="95" t="s">
        <v>196</v>
      </c>
      <c r="F839" s="93" t="s">
        <v>3574</v>
      </c>
      <c r="G839" s="928" t="s">
        <v>1476</v>
      </c>
      <c r="H839" s="900"/>
      <c r="I839" s="94" t="s">
        <v>1491</v>
      </c>
      <c r="J839" s="95" t="s">
        <v>196</v>
      </c>
      <c r="K839" s="93" t="s">
        <v>3574</v>
      </c>
      <c r="L839" s="928" t="s">
        <v>20</v>
      </c>
      <c r="M839" s="903"/>
      <c r="N839" s="94" t="s">
        <v>1491</v>
      </c>
      <c r="O839" s="95" t="s">
        <v>196</v>
      </c>
      <c r="P839" s="93" t="s">
        <v>3574</v>
      </c>
    </row>
    <row r="840" spans="1:16" ht="17.25" thickBot="1">
      <c r="A840" s="927"/>
      <c r="B840" s="929"/>
      <c r="C840" s="897"/>
      <c r="D840" s="94" t="s">
        <v>116</v>
      </c>
      <c r="E840" s="96" t="s">
        <v>146</v>
      </c>
      <c r="F840" s="98" t="s">
        <v>3661</v>
      </c>
      <c r="G840" s="929"/>
      <c r="H840" s="900"/>
      <c r="I840" s="94" t="s">
        <v>116</v>
      </c>
      <c r="J840" s="96" t="s">
        <v>146</v>
      </c>
      <c r="K840" s="98" t="s">
        <v>3661</v>
      </c>
      <c r="L840" s="929"/>
      <c r="M840" s="903"/>
      <c r="N840" s="94" t="s">
        <v>116</v>
      </c>
      <c r="O840" s="96" t="s">
        <v>146</v>
      </c>
      <c r="P840" s="98" t="s">
        <v>3661</v>
      </c>
    </row>
    <row r="841" spans="1:16" ht="17.25" thickBot="1">
      <c r="A841" s="927"/>
      <c r="B841" s="90" t="s">
        <v>167</v>
      </c>
      <c r="C841" s="897"/>
      <c r="D841" s="94" t="s">
        <v>165</v>
      </c>
      <c r="E841" s="96" t="s">
        <v>239</v>
      </c>
      <c r="F841" s="93" t="s">
        <v>3624</v>
      </c>
      <c r="G841" s="90" t="s">
        <v>167</v>
      </c>
      <c r="H841" s="900"/>
      <c r="I841" s="94" t="s">
        <v>165</v>
      </c>
      <c r="J841" s="96" t="s">
        <v>239</v>
      </c>
      <c r="K841" s="93" t="s">
        <v>3624</v>
      </c>
      <c r="L841" s="90" t="s">
        <v>167</v>
      </c>
      <c r="M841" s="903"/>
      <c r="N841" s="94" t="s">
        <v>165</v>
      </c>
      <c r="O841" s="96" t="s">
        <v>239</v>
      </c>
      <c r="P841" s="93" t="s">
        <v>3624</v>
      </c>
    </row>
    <row r="842" spans="1:16">
      <c r="A842" s="927"/>
      <c r="B842" s="925" t="s">
        <v>1482</v>
      </c>
      <c r="C842" s="897"/>
      <c r="D842" s="94" t="s">
        <v>120</v>
      </c>
      <c r="E842" s="96" t="s">
        <v>197</v>
      </c>
      <c r="F842" s="93" t="s">
        <v>3624</v>
      </c>
      <c r="G842" s="925" t="s">
        <v>3760</v>
      </c>
      <c r="H842" s="900"/>
      <c r="I842" s="94" t="s">
        <v>120</v>
      </c>
      <c r="J842" s="96" t="s">
        <v>197</v>
      </c>
      <c r="K842" s="93" t="s">
        <v>3624</v>
      </c>
      <c r="L842" s="925" t="s">
        <v>3574</v>
      </c>
      <c r="M842" s="903"/>
      <c r="N842" s="94" t="s">
        <v>120</v>
      </c>
      <c r="O842" s="96" t="s">
        <v>197</v>
      </c>
      <c r="P842" s="93" t="s">
        <v>3624</v>
      </c>
    </row>
    <row r="843" spans="1:16">
      <c r="A843" s="927"/>
      <c r="B843" s="918"/>
      <c r="C843" s="897"/>
      <c r="D843" s="94" t="s">
        <v>1614</v>
      </c>
      <c r="E843" s="96" t="s">
        <v>3654</v>
      </c>
      <c r="F843" s="97" t="s">
        <v>3655</v>
      </c>
      <c r="G843" s="918"/>
      <c r="H843" s="900"/>
      <c r="I843" s="94" t="s">
        <v>1614</v>
      </c>
      <c r="J843" s="96" t="s">
        <v>3654</v>
      </c>
      <c r="K843" s="97" t="s">
        <v>3655</v>
      </c>
      <c r="L843" s="918"/>
      <c r="M843" s="903"/>
      <c r="N843" s="94" t="s">
        <v>1614</v>
      </c>
      <c r="O843" s="96" t="s">
        <v>3654</v>
      </c>
      <c r="P843" s="97" t="s">
        <v>3655</v>
      </c>
    </row>
    <row r="844" spans="1:16">
      <c r="A844" s="927"/>
      <c r="B844" s="917"/>
      <c r="C844" s="897"/>
      <c r="D844" s="94"/>
      <c r="E844" s="96" t="s">
        <v>3657</v>
      </c>
      <c r="F844" s="93" t="s">
        <v>3659</v>
      </c>
      <c r="G844" s="917"/>
      <c r="H844" s="900"/>
      <c r="I844" s="94"/>
      <c r="J844" s="96" t="s">
        <v>3657</v>
      </c>
      <c r="K844" s="93" t="s">
        <v>3659</v>
      </c>
      <c r="L844" s="917"/>
      <c r="M844" s="903"/>
      <c r="N844" s="94"/>
      <c r="O844" s="96" t="s">
        <v>3657</v>
      </c>
      <c r="P844" s="93" t="s">
        <v>3659</v>
      </c>
    </row>
    <row r="845" spans="1:16">
      <c r="A845" s="927"/>
      <c r="B845" s="918"/>
      <c r="C845" s="897"/>
      <c r="D845" s="94" t="s">
        <v>1663</v>
      </c>
      <c r="E845" s="96" t="s">
        <v>1664</v>
      </c>
      <c r="F845" s="93" t="s">
        <v>3357</v>
      </c>
      <c r="G845" s="918"/>
      <c r="H845" s="900"/>
      <c r="I845" s="94" t="s">
        <v>1663</v>
      </c>
      <c r="J845" s="96" t="s">
        <v>1664</v>
      </c>
      <c r="K845" s="93" t="s">
        <v>3357</v>
      </c>
      <c r="L845" s="918"/>
      <c r="M845" s="903"/>
      <c r="N845" s="94" t="s">
        <v>1663</v>
      </c>
      <c r="O845" s="96" t="s">
        <v>1664</v>
      </c>
      <c r="P845" s="93" t="s">
        <v>3357</v>
      </c>
    </row>
    <row r="846" spans="1:16">
      <c r="A846" s="927"/>
      <c r="B846" s="917"/>
      <c r="C846" s="897"/>
      <c r="D846" s="94"/>
      <c r="E846" s="96" t="s">
        <v>2802</v>
      </c>
      <c r="F846" s="99" t="s">
        <v>2690</v>
      </c>
      <c r="G846" s="917"/>
      <c r="H846" s="900"/>
      <c r="I846" s="94"/>
      <c r="J846" s="96" t="s">
        <v>2802</v>
      </c>
      <c r="K846" s="99" t="s">
        <v>3675</v>
      </c>
      <c r="L846" s="917"/>
      <c r="M846" s="903"/>
      <c r="N846" s="94"/>
      <c r="O846" s="96" t="s">
        <v>2802</v>
      </c>
      <c r="P846" s="99" t="s">
        <v>3675</v>
      </c>
    </row>
    <row r="847" spans="1:16" ht="17.25" thickBot="1">
      <c r="A847" s="927"/>
      <c r="B847" s="918"/>
      <c r="C847" s="897"/>
      <c r="D847" s="94"/>
      <c r="E847" s="96" t="s">
        <v>2804</v>
      </c>
      <c r="F847" s="733" t="s">
        <v>2692</v>
      </c>
      <c r="G847" s="918"/>
      <c r="H847" s="900"/>
      <c r="I847" s="94"/>
      <c r="J847" s="96" t="s">
        <v>2804</v>
      </c>
      <c r="K847" s="733" t="s">
        <v>2692</v>
      </c>
      <c r="L847" s="918"/>
      <c r="M847" s="903"/>
      <c r="N847" s="94"/>
      <c r="O847" s="96" t="s">
        <v>2804</v>
      </c>
      <c r="P847" s="733" t="s">
        <v>2692</v>
      </c>
    </row>
    <row r="848" spans="1:16" ht="17.25" thickBot="1">
      <c r="A848" s="927"/>
      <c r="B848" s="100" t="s">
        <v>168</v>
      </c>
      <c r="C848" s="897"/>
      <c r="D848" s="94" t="s">
        <v>147</v>
      </c>
      <c r="E848" s="96" t="s">
        <v>2688</v>
      </c>
      <c r="F848" s="99" t="s">
        <v>3506</v>
      </c>
      <c r="G848" s="100" t="s">
        <v>168</v>
      </c>
      <c r="H848" s="900"/>
      <c r="I848" s="94" t="s">
        <v>147</v>
      </c>
      <c r="J848" s="96" t="s">
        <v>2688</v>
      </c>
      <c r="K848" s="99" t="s">
        <v>3674</v>
      </c>
      <c r="L848" s="100" t="s">
        <v>168</v>
      </c>
      <c r="M848" s="903"/>
      <c r="N848" s="94" t="s">
        <v>147</v>
      </c>
      <c r="O848" s="96" t="s">
        <v>2688</v>
      </c>
      <c r="P848" s="99" t="s">
        <v>3695</v>
      </c>
    </row>
    <row r="849" spans="1:16">
      <c r="A849" s="927"/>
      <c r="B849" s="919" t="s">
        <v>3649</v>
      </c>
      <c r="C849" s="897"/>
      <c r="D849" s="94"/>
      <c r="E849" s="96" t="s">
        <v>2689</v>
      </c>
      <c r="F849" s="99" t="s">
        <v>3504</v>
      </c>
      <c r="G849" s="919" t="s">
        <v>3763</v>
      </c>
      <c r="H849" s="900"/>
      <c r="I849" s="94"/>
      <c r="J849" s="96" t="s">
        <v>2689</v>
      </c>
      <c r="K849" s="99" t="s">
        <v>3580</v>
      </c>
      <c r="L849" s="919" t="s">
        <v>3696</v>
      </c>
      <c r="M849" s="903"/>
      <c r="N849" s="94"/>
      <c r="O849" s="96" t="s">
        <v>2689</v>
      </c>
      <c r="P849" s="99" t="s">
        <v>3611</v>
      </c>
    </row>
    <row r="850" spans="1:16">
      <c r="A850" s="927"/>
      <c r="B850" s="920"/>
      <c r="C850" s="897"/>
      <c r="D850" s="94"/>
      <c r="E850" s="96" t="s">
        <v>2691</v>
      </c>
      <c r="F850" s="99" t="s">
        <v>3507</v>
      </c>
      <c r="G850" s="920"/>
      <c r="H850" s="900"/>
      <c r="I850" s="94"/>
      <c r="J850" s="96" t="s">
        <v>2691</v>
      </c>
      <c r="K850" s="99" t="s">
        <v>3676</v>
      </c>
      <c r="L850" s="920"/>
      <c r="M850" s="903"/>
      <c r="N850" s="94"/>
      <c r="O850" s="96" t="s">
        <v>2691</v>
      </c>
      <c r="P850" s="99" t="s">
        <v>3676</v>
      </c>
    </row>
    <row r="851" spans="1:16" ht="17.25" thickBot="1">
      <c r="A851" s="927"/>
      <c r="B851" s="921"/>
      <c r="C851" s="897"/>
      <c r="D851" s="94"/>
      <c r="E851" s="96" t="s">
        <v>2853</v>
      </c>
      <c r="F851" s="99" t="s">
        <v>3534</v>
      </c>
      <c r="G851" s="921"/>
      <c r="H851" s="900"/>
      <c r="I851" s="94"/>
      <c r="J851" s="96" t="s">
        <v>2853</v>
      </c>
      <c r="K851" s="99" t="s">
        <v>3673</v>
      </c>
      <c r="L851" s="921"/>
      <c r="M851" s="903"/>
      <c r="N851" s="94"/>
      <c r="O851" s="96" t="s">
        <v>2853</v>
      </c>
      <c r="P851" s="99" t="s">
        <v>3694</v>
      </c>
    </row>
    <row r="852" spans="1:16" ht="17.25" thickBot="1">
      <c r="A852" s="927"/>
      <c r="B852" s="100" t="s">
        <v>123</v>
      </c>
      <c r="C852" s="897"/>
      <c r="D852" s="94"/>
      <c r="E852" s="96" t="s">
        <v>3302</v>
      </c>
      <c r="F852" s="97" t="s">
        <v>2699</v>
      </c>
      <c r="G852" s="100" t="s">
        <v>123</v>
      </c>
      <c r="H852" s="900"/>
      <c r="I852" s="94"/>
      <c r="J852" s="96" t="s">
        <v>3302</v>
      </c>
      <c r="K852" s="97" t="s">
        <v>2699</v>
      </c>
      <c r="L852" s="100" t="s">
        <v>123</v>
      </c>
      <c r="M852" s="903"/>
      <c r="N852" s="94"/>
      <c r="O852" s="96" t="s">
        <v>3302</v>
      </c>
      <c r="P852" s="97" t="s">
        <v>2699</v>
      </c>
    </row>
    <row r="853" spans="1:16">
      <c r="A853" s="927"/>
      <c r="B853" s="932" t="s">
        <v>3650</v>
      </c>
      <c r="C853" s="897"/>
      <c r="D853" s="94" t="s">
        <v>2700</v>
      </c>
      <c r="E853" s="96" t="s">
        <v>3581</v>
      </c>
      <c r="F853" s="97" t="s">
        <v>2702</v>
      </c>
      <c r="G853" s="932" t="s">
        <v>3764</v>
      </c>
      <c r="H853" s="900"/>
      <c r="I853" s="94" t="s">
        <v>2700</v>
      </c>
      <c r="J853" s="96" t="s">
        <v>3581</v>
      </c>
      <c r="K853" s="97" t="s">
        <v>2702</v>
      </c>
      <c r="L853" s="932" t="s">
        <v>3697</v>
      </c>
      <c r="M853" s="903"/>
      <c r="N853" s="94" t="s">
        <v>2700</v>
      </c>
      <c r="O853" s="96" t="s">
        <v>3581</v>
      </c>
      <c r="P853" s="97" t="s">
        <v>2702</v>
      </c>
    </row>
    <row r="854" spans="1:16" ht="33">
      <c r="A854" s="927"/>
      <c r="B854" s="933"/>
      <c r="C854" s="897"/>
      <c r="D854" s="94" t="s">
        <v>2703</v>
      </c>
      <c r="E854" s="96" t="s">
        <v>2701</v>
      </c>
      <c r="F854" s="97" t="s">
        <v>3585</v>
      </c>
      <c r="G854" s="933"/>
      <c r="H854" s="900"/>
      <c r="I854" s="94" t="s">
        <v>2703</v>
      </c>
      <c r="J854" s="96" t="s">
        <v>2701</v>
      </c>
      <c r="K854" s="97" t="s">
        <v>3585</v>
      </c>
      <c r="L854" s="933"/>
      <c r="M854" s="903"/>
      <c r="N854" s="94" t="s">
        <v>2703</v>
      </c>
      <c r="O854" s="96" t="s">
        <v>2701</v>
      </c>
      <c r="P854" s="97" t="s">
        <v>3585</v>
      </c>
    </row>
    <row r="855" spans="1:16" ht="17.25" thickBot="1">
      <c r="A855" s="927"/>
      <c r="B855" s="934"/>
      <c r="C855" s="897"/>
      <c r="D855" s="94"/>
      <c r="E855" s="96"/>
      <c r="F855" s="97"/>
      <c r="G855" s="934"/>
      <c r="H855" s="900"/>
      <c r="I855" s="94" t="s">
        <v>3645</v>
      </c>
      <c r="J855" s="96" t="s">
        <v>3515</v>
      </c>
      <c r="K855" s="97" t="s">
        <v>3745</v>
      </c>
      <c r="L855" s="934"/>
      <c r="M855" s="903"/>
      <c r="N855" s="94" t="s">
        <v>3645</v>
      </c>
      <c r="O855" s="96" t="s">
        <v>3515</v>
      </c>
      <c r="P855" s="97" t="s">
        <v>3693</v>
      </c>
    </row>
    <row r="856" spans="1:16">
      <c r="A856" s="927"/>
      <c r="B856" s="915" t="s">
        <v>124</v>
      </c>
      <c r="C856" s="897"/>
      <c r="D856" s="94"/>
      <c r="E856" s="96"/>
      <c r="F856" s="97"/>
      <c r="G856" s="915" t="s">
        <v>124</v>
      </c>
      <c r="H856" s="900"/>
      <c r="I856" s="94"/>
      <c r="J856" s="96"/>
      <c r="K856" s="97"/>
      <c r="L856" s="915" t="s">
        <v>124</v>
      </c>
      <c r="M856" s="903"/>
      <c r="N856" s="94"/>
      <c r="O856" s="96"/>
      <c r="P856" s="97"/>
    </row>
    <row r="857" spans="1:16" ht="17.25" thickBot="1">
      <c r="A857" s="927"/>
      <c r="B857" s="916"/>
      <c r="C857" s="897"/>
      <c r="D857" s="94"/>
      <c r="E857" s="96"/>
      <c r="F857" s="97"/>
      <c r="G857" s="916"/>
      <c r="H857" s="900"/>
      <c r="I857" s="94"/>
      <c r="J857" s="96"/>
      <c r="K857" s="97"/>
      <c r="L857" s="916"/>
      <c r="M857" s="903"/>
      <c r="N857" s="94"/>
      <c r="O857" s="96"/>
      <c r="P857" s="93"/>
    </row>
    <row r="858" spans="1:16" ht="17.25" thickTop="1">
      <c r="A858" s="927"/>
      <c r="B858" s="930" t="s">
        <v>125</v>
      </c>
      <c r="C858" s="897"/>
      <c r="D858" s="94"/>
      <c r="E858" s="96"/>
      <c r="F858" s="93"/>
      <c r="G858" s="930" t="s">
        <v>125</v>
      </c>
      <c r="H858" s="900"/>
      <c r="I858" s="94"/>
      <c r="J858" s="96"/>
      <c r="K858" s="93"/>
      <c r="L858" s="930" t="s">
        <v>125</v>
      </c>
      <c r="M858" s="903"/>
      <c r="N858" s="94"/>
      <c r="O858" s="96"/>
      <c r="P858" s="97"/>
    </row>
    <row r="859" spans="1:16" ht="17.25" thickBot="1">
      <c r="A859" s="927"/>
      <c r="B859" s="913"/>
      <c r="C859" s="897"/>
      <c r="D859" s="94"/>
      <c r="E859" s="96"/>
      <c r="F859" s="93"/>
      <c r="G859" s="913"/>
      <c r="H859" s="900"/>
      <c r="I859" s="94"/>
      <c r="J859" s="96"/>
      <c r="K859" s="93"/>
      <c r="L859" s="913"/>
      <c r="M859" s="903"/>
      <c r="N859" s="94"/>
      <c r="O859" s="96"/>
      <c r="P859" s="101"/>
    </row>
    <row r="860" spans="1:16">
      <c r="A860" s="927"/>
      <c r="B860" s="923">
        <v>5</v>
      </c>
      <c r="C860" s="897"/>
      <c r="D860" s="94"/>
      <c r="E860" s="96"/>
      <c r="F860" s="97"/>
      <c r="G860" s="923">
        <v>4</v>
      </c>
      <c r="H860" s="900"/>
      <c r="I860" s="94"/>
      <c r="J860" s="96"/>
      <c r="K860" s="97"/>
      <c r="L860" s="923">
        <v>2</v>
      </c>
      <c r="M860" s="903"/>
      <c r="N860" s="94"/>
      <c r="O860" s="96"/>
      <c r="P860" s="103"/>
    </row>
    <row r="861" spans="1:16" ht="17.25" thickBot="1">
      <c r="A861" s="927"/>
      <c r="B861" s="931"/>
      <c r="C861" s="897"/>
      <c r="D861" s="94"/>
      <c r="E861" s="96"/>
      <c r="F861" s="97"/>
      <c r="G861" s="931"/>
      <c r="H861" s="900"/>
      <c r="I861" s="94"/>
      <c r="J861" s="96"/>
      <c r="K861" s="97"/>
      <c r="L861" s="931"/>
      <c r="M861" s="903"/>
      <c r="N861" s="94"/>
      <c r="O861" s="96"/>
      <c r="P861" s="104"/>
    </row>
    <row r="862" spans="1:16">
      <c r="A862" s="927"/>
      <c r="B862" s="912" t="s">
        <v>126</v>
      </c>
      <c r="C862" s="897"/>
      <c r="D862" s="94"/>
      <c r="E862" s="96"/>
      <c r="F862" s="93"/>
      <c r="G862" s="912" t="s">
        <v>126</v>
      </c>
      <c r="H862" s="900"/>
      <c r="I862" s="94"/>
      <c r="J862" s="96"/>
      <c r="K862" s="93"/>
      <c r="L862" s="912" t="s">
        <v>126</v>
      </c>
      <c r="M862" s="903"/>
      <c r="N862" s="94"/>
      <c r="O862" s="96"/>
      <c r="P862" s="99"/>
    </row>
    <row r="863" spans="1:16" ht="17.25" thickBot="1">
      <c r="A863" s="927"/>
      <c r="B863" s="913"/>
      <c r="C863" s="897"/>
      <c r="D863" s="94"/>
      <c r="E863" s="96"/>
      <c r="F863" s="101"/>
      <c r="G863" s="913"/>
      <c r="H863" s="900"/>
      <c r="I863" s="94"/>
      <c r="J863" s="96"/>
      <c r="K863" s="101"/>
      <c r="L863" s="913"/>
      <c r="M863" s="903"/>
      <c r="N863" s="94"/>
      <c r="O863" s="96"/>
      <c r="P863" s="104"/>
    </row>
    <row r="864" spans="1:16">
      <c r="A864" s="927"/>
      <c r="B864" s="923">
        <v>5</v>
      </c>
      <c r="C864" s="897"/>
      <c r="D864" s="94"/>
      <c r="E864" s="96"/>
      <c r="F864" s="102"/>
      <c r="G864" s="923">
        <v>4</v>
      </c>
      <c r="H864" s="900"/>
      <c r="I864" s="94"/>
      <c r="J864" s="96"/>
      <c r="K864" s="103"/>
      <c r="L864" s="923">
        <v>2</v>
      </c>
      <c r="M864" s="903"/>
      <c r="N864" s="94"/>
      <c r="O864" s="96"/>
      <c r="P864" s="93"/>
    </row>
    <row r="865" spans="1:16" ht="17.25" thickBot="1">
      <c r="A865" s="927"/>
      <c r="B865" s="924"/>
      <c r="C865" s="897"/>
      <c r="D865" s="94"/>
      <c r="E865" s="96"/>
      <c r="F865" s="99"/>
      <c r="G865" s="924"/>
      <c r="H865" s="900"/>
      <c r="I865" s="94"/>
      <c r="J865" s="96"/>
      <c r="K865" s="104"/>
      <c r="L865" s="924"/>
      <c r="M865" s="903"/>
      <c r="N865" s="94"/>
      <c r="O865" s="96"/>
      <c r="P865" s="97"/>
    </row>
    <row r="866" spans="1:16">
      <c r="A866" s="927"/>
      <c r="B866" s="922" t="s">
        <v>127</v>
      </c>
      <c r="C866" s="897"/>
      <c r="D866" s="94"/>
      <c r="E866" s="96"/>
      <c r="F866" s="103"/>
      <c r="G866" s="922" t="s">
        <v>127</v>
      </c>
      <c r="H866" s="900"/>
      <c r="I866" s="94"/>
      <c r="J866" s="96"/>
      <c r="K866" s="104"/>
      <c r="L866" s="922" t="s">
        <v>127</v>
      </c>
      <c r="M866" s="903"/>
      <c r="N866" s="94"/>
      <c r="O866" s="114"/>
      <c r="P866" s="97"/>
    </row>
    <row r="867" spans="1:16" ht="17.25" thickBot="1">
      <c r="A867" s="927"/>
      <c r="B867" s="913"/>
      <c r="C867" s="897"/>
      <c r="D867" s="94"/>
      <c r="E867" s="96"/>
      <c r="F867" s="104"/>
      <c r="G867" s="913"/>
      <c r="H867" s="900"/>
      <c r="I867" s="94"/>
      <c r="J867" s="96"/>
      <c r="K867" s="99"/>
      <c r="L867" s="913"/>
      <c r="M867" s="903"/>
      <c r="N867" s="113"/>
      <c r="O867" s="96"/>
      <c r="P867" s="112"/>
    </row>
    <row r="868" spans="1:16">
      <c r="A868" s="927"/>
      <c r="B868" s="923">
        <v>25</v>
      </c>
      <c r="C868" s="897"/>
      <c r="D868" s="94"/>
      <c r="E868" s="96"/>
      <c r="F868" s="104"/>
      <c r="G868" s="923">
        <v>18</v>
      </c>
      <c r="H868" s="900"/>
      <c r="I868" s="94"/>
      <c r="J868" s="96"/>
      <c r="K868" s="104"/>
      <c r="L868" s="923">
        <v>11</v>
      </c>
      <c r="M868" s="903"/>
      <c r="N868" s="113"/>
      <c r="O868" s="114"/>
      <c r="P868" s="97"/>
    </row>
    <row r="869" spans="1:16" ht="17.25" thickBot="1">
      <c r="A869" s="927"/>
      <c r="B869" s="924"/>
      <c r="C869" s="897"/>
      <c r="D869" s="94"/>
      <c r="E869" s="96"/>
      <c r="F869" s="99"/>
      <c r="G869" s="924"/>
      <c r="H869" s="900"/>
      <c r="I869" s="94"/>
      <c r="J869" s="96"/>
      <c r="K869" s="93"/>
      <c r="L869" s="924"/>
      <c r="M869" s="903"/>
      <c r="N869" s="94"/>
      <c r="O869" s="114"/>
      <c r="P869" s="104"/>
    </row>
    <row r="870" spans="1:16">
      <c r="A870" s="927"/>
      <c r="B870" s="922" t="s">
        <v>128</v>
      </c>
      <c r="C870" s="897"/>
      <c r="D870" s="94"/>
      <c r="E870" s="96"/>
      <c r="F870" s="104"/>
      <c r="G870" s="922" t="s">
        <v>128</v>
      </c>
      <c r="H870" s="900"/>
      <c r="I870" s="94"/>
      <c r="J870" s="96"/>
      <c r="K870" s="97"/>
      <c r="L870" s="922" t="s">
        <v>128</v>
      </c>
      <c r="M870" s="903"/>
      <c r="N870" s="94"/>
      <c r="O870" s="96"/>
      <c r="P870" s="97"/>
    </row>
    <row r="871" spans="1:16" ht="17.25" thickBot="1">
      <c r="A871" s="927"/>
      <c r="B871" s="913"/>
      <c r="C871" s="897"/>
      <c r="D871" s="94"/>
      <c r="E871" s="96"/>
      <c r="F871" s="93"/>
      <c r="G871" s="913"/>
      <c r="H871" s="900"/>
      <c r="I871" s="94"/>
      <c r="J871" s="114"/>
      <c r="K871" s="97"/>
      <c r="L871" s="913"/>
      <c r="M871" s="903"/>
      <c r="N871" s="113"/>
      <c r="O871" s="114"/>
      <c r="P871" s="97"/>
    </row>
    <row r="872" spans="1:16">
      <c r="A872" s="927"/>
      <c r="B872" s="923">
        <v>24</v>
      </c>
      <c r="C872" s="897"/>
      <c r="D872" s="94"/>
      <c r="E872" s="96"/>
      <c r="F872" s="97"/>
      <c r="G872" s="923">
        <v>17</v>
      </c>
      <c r="H872" s="900"/>
      <c r="I872" s="94"/>
      <c r="J872" s="96"/>
      <c r="K872" s="97"/>
      <c r="L872" s="923">
        <v>11</v>
      </c>
      <c r="M872" s="903"/>
      <c r="N872" s="113"/>
      <c r="O872" s="114"/>
      <c r="P872" s="97"/>
    </row>
    <row r="873" spans="1:16" ht="17.25" thickBot="1">
      <c r="A873" s="927"/>
      <c r="B873" s="924"/>
      <c r="C873" s="897"/>
      <c r="D873" s="94"/>
      <c r="E873" s="96"/>
      <c r="F873" s="93"/>
      <c r="G873" s="924"/>
      <c r="H873" s="900"/>
      <c r="I873" s="94"/>
      <c r="J873" s="114"/>
      <c r="K873" s="97"/>
      <c r="L873" s="924"/>
      <c r="M873" s="903"/>
      <c r="N873" s="94"/>
      <c r="O873" s="114"/>
      <c r="P873" s="97"/>
    </row>
    <row r="874" spans="1:16">
      <c r="A874" s="927"/>
      <c r="B874" s="912" t="s">
        <v>129</v>
      </c>
      <c r="C874" s="897"/>
      <c r="D874" s="94"/>
      <c r="E874" s="96"/>
      <c r="F874" s="93"/>
      <c r="G874" s="912" t="s">
        <v>129</v>
      </c>
      <c r="H874" s="900"/>
      <c r="I874" s="94"/>
      <c r="J874" s="114"/>
      <c r="K874" s="97"/>
      <c r="L874" s="912" t="s">
        <v>129</v>
      </c>
      <c r="M874" s="903"/>
      <c r="N874" s="113"/>
      <c r="O874" s="114"/>
      <c r="P874" s="97"/>
    </row>
    <row r="875" spans="1:16" ht="17.25" thickBot="1">
      <c r="A875" s="927"/>
      <c r="B875" s="913"/>
      <c r="C875" s="897"/>
      <c r="D875" s="94"/>
      <c r="E875" s="96"/>
      <c r="F875" s="93"/>
      <c r="G875" s="913"/>
      <c r="H875" s="900"/>
      <c r="I875" s="94"/>
      <c r="J875" s="114"/>
      <c r="K875" s="97"/>
      <c r="L875" s="913"/>
      <c r="M875" s="903"/>
      <c r="N875" s="94"/>
      <c r="O875" s="114"/>
      <c r="P875" s="97"/>
    </row>
    <row r="876" spans="1:16">
      <c r="A876" s="927"/>
      <c r="B876" s="106" t="s">
        <v>3651</v>
      </c>
      <c r="C876" s="897"/>
      <c r="D876" s="94"/>
      <c r="E876" s="96"/>
      <c r="F876" s="97"/>
      <c r="G876" s="106" t="s">
        <v>3679</v>
      </c>
      <c r="H876" s="900"/>
      <c r="I876" s="94"/>
      <c r="J876" s="96"/>
      <c r="K876" s="112"/>
      <c r="L876" s="106" t="s">
        <v>3574</v>
      </c>
      <c r="M876" s="903"/>
      <c r="N876" s="113"/>
      <c r="O876" s="96"/>
      <c r="P876" s="112"/>
    </row>
    <row r="877" spans="1:16">
      <c r="A877" s="927"/>
      <c r="B877" s="107" t="s">
        <v>3652</v>
      </c>
      <c r="C877" s="897"/>
      <c r="D877" s="94"/>
      <c r="E877" s="96"/>
      <c r="F877" s="93"/>
      <c r="G877" s="107" t="s">
        <v>3680</v>
      </c>
      <c r="H877" s="900"/>
      <c r="I877" s="94"/>
      <c r="J877" s="96"/>
      <c r="K877" s="97"/>
      <c r="L877" s="107"/>
      <c r="M877" s="903"/>
      <c r="N877" s="113"/>
      <c r="O877" s="114"/>
      <c r="P877" s="97"/>
    </row>
    <row r="878" spans="1:16" ht="17.25" thickBot="1">
      <c r="A878" s="927"/>
      <c r="B878" s="110"/>
      <c r="C878" s="910"/>
      <c r="D878" s="115"/>
      <c r="E878" s="116"/>
      <c r="F878" s="117"/>
      <c r="G878" s="110"/>
      <c r="H878" s="900"/>
      <c r="I878" s="115"/>
      <c r="J878" s="116"/>
      <c r="K878" s="117"/>
      <c r="L878" s="110"/>
      <c r="M878" s="903"/>
      <c r="N878" s="115"/>
      <c r="O878" s="116"/>
      <c r="P878" s="117"/>
    </row>
    <row r="879" spans="1:16">
      <c r="A879" s="914" t="str">
        <f>TEXT(A838,"AAAA")</f>
        <v>星期二</v>
      </c>
      <c r="B879" s="109"/>
      <c r="C879" s="896" t="s">
        <v>666</v>
      </c>
      <c r="D879" s="118"/>
      <c r="E879" s="119" t="s">
        <v>137</v>
      </c>
      <c r="F879" s="97" t="s">
        <v>3386</v>
      </c>
      <c r="G879" s="109"/>
      <c r="H879" s="899" t="s">
        <v>130</v>
      </c>
      <c r="I879" s="118"/>
      <c r="J879" s="119" t="s">
        <v>137</v>
      </c>
      <c r="K879" s="97" t="s">
        <v>3670</v>
      </c>
      <c r="L879" s="109"/>
      <c r="M879" s="902" t="s">
        <v>130</v>
      </c>
      <c r="N879" s="118"/>
      <c r="O879" s="119" t="s">
        <v>137</v>
      </c>
      <c r="P879" s="97" t="s">
        <v>3386</v>
      </c>
    </row>
    <row r="880" spans="1:16">
      <c r="A880" s="914"/>
      <c r="B880" s="110"/>
      <c r="C880" s="897"/>
      <c r="D880" s="120"/>
      <c r="E880" s="96" t="s">
        <v>196</v>
      </c>
      <c r="F880" s="97" t="s">
        <v>3387</v>
      </c>
      <c r="G880" s="110"/>
      <c r="H880" s="900"/>
      <c r="I880" s="94"/>
      <c r="J880" s="96" t="s">
        <v>196</v>
      </c>
      <c r="K880" s="97" t="s">
        <v>3671</v>
      </c>
      <c r="L880" s="110"/>
      <c r="M880" s="903"/>
      <c r="N880" s="94"/>
      <c r="O880" s="96" t="s">
        <v>196</v>
      </c>
      <c r="P880" s="97" t="s">
        <v>3387</v>
      </c>
    </row>
    <row r="881" spans="1:16">
      <c r="A881" s="914"/>
      <c r="B881" s="109"/>
      <c r="C881" s="897"/>
      <c r="D881" s="120"/>
      <c r="E881" s="96" t="s">
        <v>146</v>
      </c>
      <c r="F881" s="97" t="s">
        <v>3509</v>
      </c>
      <c r="G881" s="109"/>
      <c r="H881" s="900"/>
      <c r="I881" s="94"/>
      <c r="J881" s="96" t="s">
        <v>146</v>
      </c>
      <c r="K881" s="97" t="s">
        <v>3669</v>
      </c>
      <c r="L881" s="109"/>
      <c r="M881" s="903"/>
      <c r="N881" s="94"/>
      <c r="O881" s="96" t="s">
        <v>146</v>
      </c>
      <c r="P881" s="97" t="s">
        <v>3698</v>
      </c>
    </row>
    <row r="882" spans="1:16">
      <c r="A882" s="914"/>
      <c r="B882" s="110"/>
      <c r="C882" s="897"/>
      <c r="D882" s="120"/>
      <c r="E882" s="96" t="s">
        <v>239</v>
      </c>
      <c r="F882" s="97" t="s">
        <v>3498</v>
      </c>
      <c r="G882" s="110"/>
      <c r="H882" s="900"/>
      <c r="I882" s="94"/>
      <c r="J882" s="96" t="s">
        <v>239</v>
      </c>
      <c r="K882" s="97" t="s">
        <v>3684</v>
      </c>
      <c r="L882" s="110"/>
      <c r="M882" s="903"/>
      <c r="N882" s="94"/>
      <c r="O882" s="96" t="s">
        <v>239</v>
      </c>
      <c r="P882" s="97" t="s">
        <v>3391</v>
      </c>
    </row>
    <row r="883" spans="1:16">
      <c r="A883" s="914"/>
      <c r="B883" s="109"/>
      <c r="C883" s="897"/>
      <c r="D883" s="120"/>
      <c r="E883" s="96" t="s">
        <v>197</v>
      </c>
      <c r="F883" s="97" t="s">
        <v>2762</v>
      </c>
      <c r="G883" s="109"/>
      <c r="H883" s="900"/>
      <c r="I883" s="94"/>
      <c r="J883" s="96" t="s">
        <v>197</v>
      </c>
      <c r="K883" s="97" t="s">
        <v>3594</v>
      </c>
      <c r="L883" s="109"/>
      <c r="M883" s="903"/>
      <c r="N883" s="94"/>
      <c r="O883" s="96" t="s">
        <v>197</v>
      </c>
      <c r="P883" s="97" t="s">
        <v>2762</v>
      </c>
    </row>
    <row r="884" spans="1:16">
      <c r="A884" s="914"/>
      <c r="B884" s="110"/>
      <c r="C884" s="897"/>
      <c r="D884" s="120"/>
      <c r="E884" s="96" t="s">
        <v>1568</v>
      </c>
      <c r="F884" s="97" t="s">
        <v>2709</v>
      </c>
      <c r="G884" s="110"/>
      <c r="H884" s="900"/>
      <c r="I884" s="94"/>
      <c r="J884" s="96" t="s">
        <v>1568</v>
      </c>
      <c r="K884" s="97" t="s">
        <v>2709</v>
      </c>
      <c r="L884" s="110"/>
      <c r="M884" s="903"/>
      <c r="N884" s="94"/>
      <c r="O884" s="96" t="s">
        <v>1568</v>
      </c>
      <c r="P884" s="97" t="s">
        <v>2709</v>
      </c>
    </row>
    <row r="885" spans="1:16">
      <c r="A885" s="914"/>
      <c r="B885" s="109"/>
      <c r="C885" s="897"/>
      <c r="D885" s="120"/>
      <c r="E885" s="96" t="s">
        <v>2687</v>
      </c>
      <c r="F885" s="97" t="s">
        <v>2763</v>
      </c>
      <c r="G885" s="109"/>
      <c r="H885" s="900"/>
      <c r="I885" s="94"/>
      <c r="J885" s="96" t="s">
        <v>2687</v>
      </c>
      <c r="K885" s="97" t="s">
        <v>2763</v>
      </c>
      <c r="L885" s="109"/>
      <c r="M885" s="903"/>
      <c r="N885" s="94"/>
      <c r="O885" s="96" t="s">
        <v>2687</v>
      </c>
      <c r="P885" s="97" t="s">
        <v>2763</v>
      </c>
    </row>
    <row r="886" spans="1:16">
      <c r="A886" s="914"/>
      <c r="B886" s="110"/>
      <c r="C886" s="897"/>
      <c r="D886" s="94"/>
      <c r="E886" s="96"/>
      <c r="F886" s="97"/>
      <c r="G886" s="110"/>
      <c r="H886" s="900"/>
      <c r="I886" s="94"/>
      <c r="J886" s="96"/>
      <c r="K886" s="97"/>
      <c r="L886" s="110"/>
      <c r="M886" s="903"/>
      <c r="N886" s="94"/>
      <c r="O886" s="96"/>
      <c r="P886" s="97"/>
    </row>
    <row r="887" spans="1:16">
      <c r="A887" s="914"/>
      <c r="B887" s="107"/>
      <c r="C887" s="897"/>
      <c r="D887" s="113"/>
      <c r="E887" s="114"/>
      <c r="F887" s="104"/>
      <c r="G887" s="107"/>
      <c r="H887" s="900"/>
      <c r="I887" s="113"/>
      <c r="J887" s="114"/>
      <c r="K887" s="97"/>
      <c r="L887" s="107"/>
      <c r="M887" s="903"/>
      <c r="N887" s="113"/>
      <c r="O887" s="114"/>
      <c r="P887" s="97"/>
    </row>
    <row r="888" spans="1:16" ht="17.25" thickBot="1">
      <c r="A888" s="914"/>
      <c r="B888" s="107"/>
      <c r="C888" s="910"/>
      <c r="D888" s="122" t="s">
        <v>132</v>
      </c>
      <c r="E888" s="123" t="s">
        <v>133</v>
      </c>
      <c r="F888" s="124"/>
      <c r="G888" s="107"/>
      <c r="H888" s="911"/>
      <c r="I888" s="122" t="s">
        <v>132</v>
      </c>
      <c r="J888" s="123" t="s">
        <v>133</v>
      </c>
      <c r="K888" s="97"/>
      <c r="L888" s="107"/>
      <c r="M888" s="909"/>
      <c r="N888" s="122" t="s">
        <v>132</v>
      </c>
      <c r="O888" s="123" t="s">
        <v>133</v>
      </c>
      <c r="P888" s="97"/>
    </row>
    <row r="889" spans="1:16">
      <c r="A889" s="105"/>
      <c r="B889" s="109"/>
      <c r="C889" s="896" t="s">
        <v>667</v>
      </c>
      <c r="D889" s="118"/>
      <c r="E889" s="119" t="s">
        <v>137</v>
      </c>
      <c r="F889" s="125" t="s">
        <v>2764</v>
      </c>
      <c r="G889" s="109"/>
      <c r="H889" s="899" t="s">
        <v>134</v>
      </c>
      <c r="I889" s="118"/>
      <c r="J889" s="119" t="s">
        <v>137</v>
      </c>
      <c r="K889" s="125" t="s">
        <v>2764</v>
      </c>
      <c r="L889" s="109"/>
      <c r="M889" s="902" t="s">
        <v>134</v>
      </c>
      <c r="N889" s="118"/>
      <c r="O889" s="119" t="s">
        <v>137</v>
      </c>
      <c r="P889" s="125" t="s">
        <v>2764</v>
      </c>
    </row>
    <row r="890" spans="1:16">
      <c r="A890" s="105"/>
      <c r="B890" s="110"/>
      <c r="C890" s="897"/>
      <c r="D890" s="94"/>
      <c r="E890" s="96" t="s">
        <v>196</v>
      </c>
      <c r="F890" s="97" t="s">
        <v>2765</v>
      </c>
      <c r="G890" s="110"/>
      <c r="H890" s="900"/>
      <c r="I890" s="94"/>
      <c r="J890" s="96" t="s">
        <v>196</v>
      </c>
      <c r="K890" s="97" t="s">
        <v>2765</v>
      </c>
      <c r="L890" s="110"/>
      <c r="M890" s="903"/>
      <c r="N890" s="94"/>
      <c r="O890" s="96" t="s">
        <v>196</v>
      </c>
      <c r="P890" s="97" t="s">
        <v>2765</v>
      </c>
    </row>
    <row r="891" spans="1:16">
      <c r="A891" s="105"/>
      <c r="B891" s="126"/>
      <c r="C891" s="897"/>
      <c r="D891" s="94"/>
      <c r="E891" s="96" t="s">
        <v>146</v>
      </c>
      <c r="F891" s="97" t="s">
        <v>3223</v>
      </c>
      <c r="G891" s="126"/>
      <c r="H891" s="900"/>
      <c r="I891" s="94"/>
      <c r="J891" s="96" t="s">
        <v>146</v>
      </c>
      <c r="K891" s="97" t="s">
        <v>3223</v>
      </c>
      <c r="L891" s="126"/>
      <c r="M891" s="903"/>
      <c r="N891" s="94"/>
      <c r="O891" s="96" t="s">
        <v>146</v>
      </c>
      <c r="P891" s="97" t="s">
        <v>3223</v>
      </c>
    </row>
    <row r="892" spans="1:16" ht="33">
      <c r="A892" s="105"/>
      <c r="B892" s="107"/>
      <c r="C892" s="897"/>
      <c r="D892" s="94"/>
      <c r="E892" s="96" t="s">
        <v>239</v>
      </c>
      <c r="F892" s="97" t="s">
        <v>3131</v>
      </c>
      <c r="G892" s="107"/>
      <c r="H892" s="900"/>
      <c r="I892" s="94"/>
      <c r="J892" s="96" t="s">
        <v>239</v>
      </c>
      <c r="K892" s="97" t="s">
        <v>3131</v>
      </c>
      <c r="L892" s="107"/>
      <c r="M892" s="903"/>
      <c r="N892" s="94"/>
      <c r="O892" s="96" t="s">
        <v>239</v>
      </c>
      <c r="P892" s="104" t="s">
        <v>3131</v>
      </c>
    </row>
    <row r="893" spans="1:16">
      <c r="A893" s="105"/>
      <c r="B893" s="109"/>
      <c r="C893" s="897"/>
      <c r="D893" s="94"/>
      <c r="E893" s="96" t="s">
        <v>197</v>
      </c>
      <c r="F893" s="97" t="s">
        <v>2768</v>
      </c>
      <c r="G893" s="109"/>
      <c r="H893" s="900"/>
      <c r="I893" s="94"/>
      <c r="J893" s="96" t="s">
        <v>197</v>
      </c>
      <c r="K893" s="97" t="s">
        <v>2768</v>
      </c>
      <c r="L893" s="109"/>
      <c r="M893" s="903"/>
      <c r="N893" s="94"/>
      <c r="O893" s="96" t="s">
        <v>197</v>
      </c>
      <c r="P893" s="97" t="s">
        <v>2768</v>
      </c>
    </row>
    <row r="894" spans="1:16">
      <c r="A894" s="105"/>
      <c r="B894" s="110"/>
      <c r="C894" s="897"/>
      <c r="D894" s="94"/>
      <c r="E894" s="96" t="s">
        <v>3617</v>
      </c>
      <c r="F894" s="732" t="s">
        <v>3660</v>
      </c>
      <c r="G894" s="110"/>
      <c r="H894" s="900"/>
      <c r="I894" s="94"/>
      <c r="J894" s="96" t="s">
        <v>3617</v>
      </c>
      <c r="K894" s="732" t="s">
        <v>3660</v>
      </c>
      <c r="L894" s="110"/>
      <c r="M894" s="903"/>
      <c r="N894" s="94"/>
      <c r="O894" s="96"/>
      <c r="P894" s="127"/>
    </row>
    <row r="895" spans="1:16">
      <c r="A895" s="105"/>
      <c r="B895" s="109"/>
      <c r="C895" s="897"/>
      <c r="D895" s="94"/>
      <c r="E895" s="96"/>
      <c r="F895" s="128"/>
      <c r="G895" s="109"/>
      <c r="H895" s="900"/>
      <c r="I895" s="94"/>
      <c r="J895" s="96"/>
      <c r="K895" s="128"/>
      <c r="L895" s="109"/>
      <c r="M895" s="903"/>
      <c r="N895" s="94"/>
      <c r="O895" s="96"/>
      <c r="P895" s="128"/>
    </row>
    <row r="896" spans="1:16">
      <c r="A896" s="105"/>
      <c r="B896" s="110"/>
      <c r="C896" s="897"/>
      <c r="D896" s="217"/>
      <c r="E896" s="114"/>
      <c r="F896" s="216"/>
      <c r="G896" s="110"/>
      <c r="H896" s="900"/>
      <c r="I896" s="113"/>
      <c r="J896" s="114"/>
      <c r="K896" s="216"/>
      <c r="L896" s="110"/>
      <c r="M896" s="903"/>
      <c r="N896" s="113"/>
      <c r="O896" s="114"/>
      <c r="P896" s="216"/>
    </row>
    <row r="897" spans="1:16">
      <c r="A897" s="105"/>
      <c r="B897" s="109"/>
      <c r="C897" s="897"/>
      <c r="D897" s="217"/>
      <c r="E897" s="114"/>
      <c r="F897" s="216"/>
      <c r="G897" s="109"/>
      <c r="H897" s="900"/>
      <c r="I897" s="113"/>
      <c r="J897" s="114"/>
      <c r="K897" s="216"/>
      <c r="L897" s="109"/>
      <c r="M897" s="903"/>
      <c r="N897" s="113"/>
      <c r="O897" s="114"/>
      <c r="P897" s="216"/>
    </row>
    <row r="898" spans="1:16" ht="17.25" thickBot="1">
      <c r="A898" s="105"/>
      <c r="B898" s="110"/>
      <c r="C898" s="910"/>
      <c r="D898" s="129"/>
      <c r="E898" s="130"/>
      <c r="F898" s="104"/>
      <c r="G898" s="110"/>
      <c r="H898" s="911"/>
      <c r="I898" s="113"/>
      <c r="J898" s="130"/>
      <c r="K898" s="104"/>
      <c r="L898" s="110"/>
      <c r="M898" s="909"/>
      <c r="N898" s="113"/>
      <c r="O898" s="131"/>
      <c r="P898" s="127"/>
    </row>
    <row r="899" spans="1:16">
      <c r="A899" s="132"/>
      <c r="B899" s="109"/>
      <c r="C899" s="896" t="s">
        <v>668</v>
      </c>
      <c r="D899" s="118" t="s">
        <v>136</v>
      </c>
      <c r="E899" s="133" t="s">
        <v>137</v>
      </c>
      <c r="F899" s="125" t="s">
        <v>3625</v>
      </c>
      <c r="G899" s="109"/>
      <c r="H899" s="899" t="s">
        <v>135</v>
      </c>
      <c r="I899" s="118" t="s">
        <v>136</v>
      </c>
      <c r="J899" s="133" t="s">
        <v>137</v>
      </c>
      <c r="K899" s="125" t="s">
        <v>3672</v>
      </c>
      <c r="L899" s="109"/>
      <c r="M899" s="902" t="s">
        <v>135</v>
      </c>
      <c r="N899" s="118" t="s">
        <v>136</v>
      </c>
      <c r="O899" s="133" t="s">
        <v>137</v>
      </c>
      <c r="P899" s="125" t="s">
        <v>3703</v>
      </c>
    </row>
    <row r="900" spans="1:16">
      <c r="A900" s="132"/>
      <c r="B900" s="110"/>
      <c r="C900" s="897"/>
      <c r="D900" s="94" t="s">
        <v>141</v>
      </c>
      <c r="E900" s="96" t="s">
        <v>196</v>
      </c>
      <c r="F900" s="134" t="s">
        <v>3602</v>
      </c>
      <c r="G900" s="110"/>
      <c r="H900" s="900"/>
      <c r="I900" s="94" t="s">
        <v>141</v>
      </c>
      <c r="J900" s="96" t="s">
        <v>196</v>
      </c>
      <c r="K900" s="134" t="s">
        <v>3602</v>
      </c>
      <c r="L900" s="110"/>
      <c r="M900" s="903"/>
      <c r="N900" s="94" t="s">
        <v>141</v>
      </c>
      <c r="O900" s="96" t="s">
        <v>196</v>
      </c>
      <c r="P900" s="134" t="s">
        <v>3602</v>
      </c>
    </row>
    <row r="901" spans="1:16">
      <c r="A901" s="132"/>
      <c r="B901" s="135"/>
      <c r="C901" s="897"/>
      <c r="D901" s="94" t="s">
        <v>145</v>
      </c>
      <c r="E901" s="96" t="s">
        <v>146</v>
      </c>
      <c r="F901" s="97" t="s">
        <v>2772</v>
      </c>
      <c r="G901" s="135"/>
      <c r="H901" s="900"/>
      <c r="I901" s="94" t="s">
        <v>145</v>
      </c>
      <c r="J901" s="96" t="s">
        <v>146</v>
      </c>
      <c r="K901" s="97" t="s">
        <v>2772</v>
      </c>
      <c r="L901" s="135"/>
      <c r="M901" s="903"/>
      <c r="N901" s="94" t="s">
        <v>145</v>
      </c>
      <c r="O901" s="96" t="s">
        <v>146</v>
      </c>
      <c r="P901" s="97" t="s">
        <v>2772</v>
      </c>
    </row>
    <row r="902" spans="1:16">
      <c r="A902" s="132"/>
      <c r="B902" s="110"/>
      <c r="C902" s="897"/>
      <c r="D902" s="94" t="s">
        <v>147</v>
      </c>
      <c r="E902" s="96" t="s">
        <v>239</v>
      </c>
      <c r="F902" s="104" t="s">
        <v>2773</v>
      </c>
      <c r="G902" s="110"/>
      <c r="H902" s="900"/>
      <c r="I902" s="94" t="s">
        <v>147</v>
      </c>
      <c r="J902" s="96" t="s">
        <v>239</v>
      </c>
      <c r="K902" s="104" t="s">
        <v>2773</v>
      </c>
      <c r="L902" s="110"/>
      <c r="M902" s="903"/>
      <c r="N902" s="94" t="s">
        <v>147</v>
      </c>
      <c r="O902" s="96" t="s">
        <v>239</v>
      </c>
      <c r="P902" s="104" t="s">
        <v>2773</v>
      </c>
    </row>
    <row r="903" spans="1:16">
      <c r="A903" s="132"/>
      <c r="B903" s="135"/>
      <c r="C903" s="897"/>
      <c r="D903" s="94" t="s">
        <v>1569</v>
      </c>
      <c r="E903" s="114" t="s">
        <v>197</v>
      </c>
      <c r="F903" s="136" t="s">
        <v>2774</v>
      </c>
      <c r="G903" s="135"/>
      <c r="H903" s="900"/>
      <c r="I903" s="94" t="s">
        <v>1569</v>
      </c>
      <c r="J903" s="114" t="s">
        <v>197</v>
      </c>
      <c r="K903" s="136" t="s">
        <v>2774</v>
      </c>
      <c r="L903" s="135"/>
      <c r="M903" s="903"/>
      <c r="N903" s="94" t="s">
        <v>1569</v>
      </c>
      <c r="O903" s="114" t="s">
        <v>197</v>
      </c>
      <c r="P903" s="136" t="s">
        <v>2774</v>
      </c>
    </row>
    <row r="904" spans="1:16" ht="33">
      <c r="A904" s="132"/>
      <c r="B904" s="110"/>
      <c r="C904" s="897"/>
      <c r="D904" s="94" t="s">
        <v>136</v>
      </c>
      <c r="E904" s="96" t="s">
        <v>3617</v>
      </c>
      <c r="F904" s="93" t="s">
        <v>3662</v>
      </c>
      <c r="G904" s="110"/>
      <c r="H904" s="900"/>
      <c r="I904" s="94" t="s">
        <v>136</v>
      </c>
      <c r="J904" s="96" t="s">
        <v>3617</v>
      </c>
      <c r="K904" s="93" t="s">
        <v>3662</v>
      </c>
      <c r="L904" s="110"/>
      <c r="M904" s="903"/>
      <c r="N904" s="94" t="s">
        <v>3663</v>
      </c>
      <c r="O904" s="114" t="s">
        <v>3617</v>
      </c>
      <c r="P904" s="732" t="s">
        <v>3690</v>
      </c>
    </row>
    <row r="905" spans="1:16" ht="33">
      <c r="A905" s="132"/>
      <c r="B905" s="135"/>
      <c r="C905" s="897"/>
      <c r="D905" s="94" t="s">
        <v>3663</v>
      </c>
      <c r="E905" s="114" t="s">
        <v>3664</v>
      </c>
      <c r="F905" s="127" t="s">
        <v>3665</v>
      </c>
      <c r="G905" s="135"/>
      <c r="H905" s="900"/>
      <c r="I905" s="94" t="s">
        <v>3663</v>
      </c>
      <c r="J905" s="114" t="s">
        <v>3664</v>
      </c>
      <c r="K905" s="732" t="s">
        <v>3690</v>
      </c>
      <c r="L905" s="135"/>
      <c r="M905" s="903"/>
      <c r="N905" s="94"/>
      <c r="O905" s="114"/>
      <c r="P905" s="136"/>
    </row>
    <row r="906" spans="1:16">
      <c r="A906" s="132"/>
      <c r="B906" s="110"/>
      <c r="C906" s="897"/>
      <c r="D906" s="94"/>
      <c r="E906" s="96"/>
      <c r="F906" s="97"/>
      <c r="G906" s="110"/>
      <c r="H906" s="900"/>
      <c r="I906" s="94"/>
      <c r="J906" s="96"/>
      <c r="K906" s="97"/>
      <c r="L906" s="110"/>
      <c r="M906" s="903"/>
      <c r="N906" s="94"/>
      <c r="O906" s="96"/>
      <c r="P906" s="97"/>
    </row>
    <row r="907" spans="1:16">
      <c r="A907" s="132"/>
      <c r="B907" s="135"/>
      <c r="C907" s="897"/>
      <c r="D907" s="94"/>
      <c r="E907" s="96"/>
      <c r="F907" s="97"/>
      <c r="G907" s="135"/>
      <c r="H907" s="900"/>
      <c r="I907" s="94"/>
      <c r="J907" s="96"/>
      <c r="K907" s="97"/>
      <c r="L907" s="135"/>
      <c r="M907" s="903"/>
      <c r="N907" s="94"/>
      <c r="O907" s="96"/>
      <c r="P907" s="97"/>
    </row>
    <row r="908" spans="1:16" ht="17.25" thickBot="1">
      <c r="A908" s="132"/>
      <c r="B908" s="110"/>
      <c r="C908" s="910"/>
      <c r="D908" s="115"/>
      <c r="E908" s="116"/>
      <c r="F908" s="117"/>
      <c r="G908" s="110"/>
      <c r="H908" s="911"/>
      <c r="I908" s="115"/>
      <c r="J908" s="130"/>
      <c r="K908" s="104"/>
      <c r="L908" s="110"/>
      <c r="M908" s="909"/>
      <c r="N908" s="115"/>
      <c r="O908" s="130"/>
      <c r="P908" s="104"/>
    </row>
    <row r="909" spans="1:16">
      <c r="A909" s="132"/>
      <c r="B909" s="135"/>
      <c r="C909" s="896" t="s">
        <v>669</v>
      </c>
      <c r="D909" s="137" t="s">
        <v>150</v>
      </c>
      <c r="E909" s="138"/>
      <c r="F909" s="139" t="s">
        <v>151</v>
      </c>
      <c r="G909" s="135"/>
      <c r="H909" s="899" t="s">
        <v>149</v>
      </c>
      <c r="I909" s="137" t="s">
        <v>150</v>
      </c>
      <c r="J909" s="138"/>
      <c r="K909" s="139" t="s">
        <v>151</v>
      </c>
      <c r="L909" s="135"/>
      <c r="M909" s="902" t="s">
        <v>149</v>
      </c>
      <c r="N909" s="137" t="s">
        <v>150</v>
      </c>
      <c r="O909" s="138"/>
      <c r="P909" s="139" t="s">
        <v>151</v>
      </c>
    </row>
    <row r="910" spans="1:16">
      <c r="A910" s="132"/>
      <c r="B910" s="110"/>
      <c r="C910" s="897"/>
      <c r="D910" s="120"/>
      <c r="E910" s="121"/>
      <c r="F910" s="140"/>
      <c r="G910" s="110"/>
      <c r="H910" s="900"/>
      <c r="I910" s="94"/>
      <c r="J910" s="96"/>
      <c r="K910" s="97"/>
      <c r="L910" s="110"/>
      <c r="M910" s="903"/>
      <c r="N910" s="94"/>
      <c r="O910" s="96"/>
      <c r="P910" s="97"/>
    </row>
    <row r="911" spans="1:16">
      <c r="A911" s="132"/>
      <c r="B911" s="135"/>
      <c r="C911" s="897"/>
      <c r="D911" s="94"/>
      <c r="E911" s="96"/>
      <c r="F911" s="97"/>
      <c r="G911" s="135"/>
      <c r="H911" s="900"/>
      <c r="I911" s="94"/>
      <c r="J911" s="96"/>
      <c r="K911" s="97"/>
      <c r="L911" s="135"/>
      <c r="M911" s="903"/>
      <c r="N911" s="94"/>
      <c r="O911" s="96"/>
      <c r="P911" s="97"/>
    </row>
    <row r="912" spans="1:16">
      <c r="A912" s="132"/>
      <c r="B912" s="110"/>
      <c r="C912" s="897"/>
      <c r="D912" s="113"/>
      <c r="E912" s="114"/>
      <c r="F912" s="104"/>
      <c r="G912" s="110"/>
      <c r="H912" s="900"/>
      <c r="I912" s="113"/>
      <c r="J912" s="114"/>
      <c r="K912" s="104"/>
      <c r="L912" s="110"/>
      <c r="M912" s="903"/>
      <c r="N912" s="113"/>
      <c r="O912" s="114"/>
      <c r="P912" s="104"/>
    </row>
    <row r="913" spans="1:16">
      <c r="A913" s="905"/>
      <c r="B913" s="135"/>
      <c r="C913" s="897"/>
      <c r="D913" s="94"/>
      <c r="E913" s="96"/>
      <c r="F913" s="97"/>
      <c r="G913" s="135"/>
      <c r="H913" s="900"/>
      <c r="I913" s="94"/>
      <c r="J913" s="96"/>
      <c r="K913" s="97"/>
      <c r="L913" s="135"/>
      <c r="M913" s="903"/>
      <c r="N913" s="94"/>
      <c r="O913" s="96"/>
      <c r="P913" s="97"/>
    </row>
    <row r="914" spans="1:16">
      <c r="A914" s="905"/>
      <c r="B914" s="110"/>
      <c r="C914" s="897"/>
      <c r="D914" s="94"/>
      <c r="E914" s="96"/>
      <c r="F914" s="97"/>
      <c r="G914" s="110"/>
      <c r="H914" s="900"/>
      <c r="I914" s="94"/>
      <c r="J914" s="96"/>
      <c r="K914" s="97"/>
      <c r="L914" s="110"/>
      <c r="M914" s="903"/>
      <c r="N914" s="94"/>
      <c r="O914" s="96"/>
      <c r="P914" s="97"/>
    </row>
    <row r="915" spans="1:16">
      <c r="A915" s="905"/>
      <c r="B915" s="135"/>
      <c r="C915" s="897"/>
      <c r="D915" s="113"/>
      <c r="E915" s="114"/>
      <c r="F915" s="104"/>
      <c r="G915" s="135"/>
      <c r="H915" s="900"/>
      <c r="I915" s="113"/>
      <c r="J915" s="114"/>
      <c r="K915" s="104"/>
      <c r="L915" s="135"/>
      <c r="M915" s="903"/>
      <c r="N915" s="113"/>
      <c r="O915" s="114"/>
      <c r="P915" s="104"/>
    </row>
    <row r="916" spans="1:16" ht="17.25" thickBot="1">
      <c r="A916" s="906"/>
      <c r="B916" s="141"/>
      <c r="C916" s="898"/>
      <c r="D916" s="142"/>
      <c r="E916" s="143"/>
      <c r="F916" s="144"/>
      <c r="G916" s="141"/>
      <c r="H916" s="901"/>
      <c r="I916" s="142"/>
      <c r="J916" s="143"/>
      <c r="K916" s="144"/>
      <c r="L916" s="141"/>
      <c r="M916" s="904"/>
      <c r="N916" s="142"/>
      <c r="O916" s="143"/>
      <c r="P916" s="144"/>
    </row>
    <row r="917" spans="1:16" s="146" customFormat="1" ht="27" customHeight="1" thickTop="1" thickBot="1">
      <c r="A917" s="145"/>
      <c r="B917" s="907" t="s">
        <v>152</v>
      </c>
      <c r="C917" s="907"/>
      <c r="D917" s="907"/>
      <c r="E917" s="907"/>
      <c r="F917" s="907"/>
      <c r="G917" s="908" t="s">
        <v>153</v>
      </c>
      <c r="H917" s="908"/>
      <c r="I917" s="908"/>
      <c r="J917" s="908"/>
      <c r="K917" s="908"/>
      <c r="L917" s="908"/>
      <c r="M917" s="908"/>
      <c r="N917" s="889" t="s">
        <v>154</v>
      </c>
      <c r="O917" s="889"/>
      <c r="P917" s="889"/>
    </row>
    <row r="918" spans="1:16" s="159" customFormat="1" ht="21.75" customHeight="1" thickTop="1" thickBot="1">
      <c r="A918" s="147" t="s">
        <v>0</v>
      </c>
      <c r="B918" s="148"/>
      <c r="C918" s="149" t="s">
        <v>155</v>
      </c>
      <c r="D918" s="150" t="s">
        <v>156</v>
      </c>
      <c r="E918" s="151" t="s">
        <v>157</v>
      </c>
      <c r="F918" s="152" t="s">
        <v>158</v>
      </c>
      <c r="G918" s="153" t="s">
        <v>159</v>
      </c>
      <c r="H918" s="154" t="s">
        <v>150</v>
      </c>
      <c r="I918" s="155" t="s">
        <v>156</v>
      </c>
      <c r="J918" s="155" t="s">
        <v>157</v>
      </c>
      <c r="K918" s="155" t="s">
        <v>158</v>
      </c>
      <c r="L918" s="154" t="s">
        <v>160</v>
      </c>
      <c r="M918" s="156" t="s">
        <v>161</v>
      </c>
      <c r="N918" s="157" t="s">
        <v>155</v>
      </c>
      <c r="O918" s="151" t="s">
        <v>157</v>
      </c>
      <c r="P918" s="158" t="s">
        <v>158</v>
      </c>
    </row>
    <row r="919" spans="1:16" s="172" customFormat="1" ht="17.25" thickTop="1">
      <c r="A919" s="890">
        <f>A838</f>
        <v>46182</v>
      </c>
      <c r="B919" s="893" t="s">
        <v>670</v>
      </c>
      <c r="C919" s="160"/>
      <c r="D919" s="161"/>
      <c r="E919" s="162"/>
      <c r="F919" s="163"/>
      <c r="G919" s="164" t="s">
        <v>1478</v>
      </c>
      <c r="H919" s="165" t="s">
        <v>3647</v>
      </c>
      <c r="I919" s="166" t="s">
        <v>1894</v>
      </c>
      <c r="J919" s="166" t="s">
        <v>3505</v>
      </c>
      <c r="K919" s="167" t="s">
        <v>3648</v>
      </c>
      <c r="L919" s="168"/>
      <c r="M919" s="169"/>
      <c r="N919" s="170"/>
      <c r="O919" s="166"/>
      <c r="P919" s="171"/>
    </row>
    <row r="920" spans="1:16" s="172" customFormat="1">
      <c r="A920" s="891"/>
      <c r="B920" s="894"/>
      <c r="C920" s="173"/>
      <c r="D920" s="174"/>
      <c r="E920" s="175"/>
      <c r="F920" s="176"/>
      <c r="G920" s="173"/>
      <c r="H920" s="177"/>
      <c r="I920" s="175"/>
      <c r="J920" s="175"/>
      <c r="K920" s="178"/>
      <c r="L920" s="179"/>
      <c r="M920" s="180"/>
      <c r="N920" s="181"/>
      <c r="O920" s="175"/>
      <c r="P920" s="182"/>
    </row>
    <row r="921" spans="1:16" s="172" customFormat="1">
      <c r="A921" s="891"/>
      <c r="B921" s="894"/>
      <c r="C921" s="173"/>
      <c r="D921" s="174"/>
      <c r="E921" s="175"/>
      <c r="F921" s="176"/>
      <c r="G921" s="173"/>
      <c r="H921" s="183"/>
      <c r="I921" s="175"/>
      <c r="J921" s="175"/>
      <c r="K921" s="178"/>
      <c r="L921" s="184"/>
      <c r="M921" s="180"/>
      <c r="N921" s="181"/>
      <c r="O921" s="175"/>
      <c r="P921" s="182"/>
    </row>
    <row r="922" spans="1:16" s="172" customFormat="1">
      <c r="A922" s="891"/>
      <c r="B922" s="894"/>
      <c r="C922" s="173"/>
      <c r="D922" s="218"/>
      <c r="E922" s="175"/>
      <c r="F922" s="176"/>
      <c r="G922" s="173"/>
      <c r="H922" s="183"/>
      <c r="I922" s="175"/>
      <c r="J922" s="175"/>
      <c r="K922" s="187"/>
      <c r="L922" s="184"/>
      <c r="M922" s="180"/>
      <c r="N922" s="181"/>
      <c r="O922" s="175"/>
      <c r="P922" s="182"/>
    </row>
    <row r="923" spans="1:16" s="172" customFormat="1">
      <c r="A923" s="891"/>
      <c r="B923" s="894"/>
      <c r="C923" s="173"/>
      <c r="D923" s="185"/>
      <c r="E923" s="175"/>
      <c r="F923" s="182"/>
      <c r="G923" s="173"/>
      <c r="H923" s="186"/>
      <c r="I923" s="175"/>
      <c r="J923" s="175"/>
      <c r="K923" s="187"/>
      <c r="L923" s="184"/>
      <c r="M923" s="180"/>
      <c r="N923" s="181"/>
      <c r="O923" s="175"/>
      <c r="P923" s="182"/>
    </row>
    <row r="924" spans="1:16" s="172" customFormat="1">
      <c r="A924" s="891"/>
      <c r="B924" s="894"/>
      <c r="C924" s="173"/>
      <c r="D924" s="174"/>
      <c r="E924" s="175"/>
      <c r="F924" s="188"/>
      <c r="G924" s="198"/>
      <c r="H924" s="183"/>
      <c r="I924" s="191"/>
      <c r="J924" s="175"/>
      <c r="K924" s="178"/>
      <c r="L924" s="189"/>
      <c r="M924" s="190"/>
      <c r="N924" s="181"/>
      <c r="O924" s="175"/>
      <c r="P924" s="182"/>
    </row>
    <row r="925" spans="1:16" s="172" customFormat="1">
      <c r="A925" s="891"/>
      <c r="B925" s="894"/>
      <c r="C925" s="173"/>
      <c r="D925" s="174"/>
      <c r="E925" s="175"/>
      <c r="F925" s="182"/>
      <c r="G925" s="173"/>
      <c r="H925" s="183"/>
      <c r="I925" s="191"/>
      <c r="J925" s="175"/>
      <c r="K925" s="178"/>
      <c r="L925" s="184"/>
      <c r="M925" s="180"/>
      <c r="N925" s="181"/>
      <c r="O925" s="175"/>
      <c r="P925" s="182"/>
    </row>
    <row r="926" spans="1:16" s="172" customFormat="1">
      <c r="A926" s="891"/>
      <c r="B926" s="894"/>
      <c r="C926" s="173"/>
      <c r="D926" s="174"/>
      <c r="E926" s="175"/>
      <c r="F926" s="182"/>
      <c r="G926" s="219"/>
      <c r="H926" s="183"/>
      <c r="I926" s="175"/>
      <c r="J926" s="175"/>
      <c r="K926" s="178"/>
      <c r="L926" s="184"/>
      <c r="M926" s="180"/>
      <c r="N926" s="181"/>
      <c r="O926" s="175"/>
      <c r="P926" s="182"/>
    </row>
    <row r="927" spans="1:16" s="172" customFormat="1">
      <c r="A927" s="891"/>
      <c r="B927" s="894"/>
      <c r="C927" s="173"/>
      <c r="D927" s="174"/>
      <c r="E927" s="175"/>
      <c r="F927" s="188"/>
      <c r="G927" s="173"/>
      <c r="H927" s="183"/>
      <c r="I927" s="191"/>
      <c r="J927" s="175"/>
      <c r="K927" s="178"/>
      <c r="L927" s="184"/>
      <c r="M927" s="180"/>
      <c r="N927" s="181"/>
      <c r="O927" s="175"/>
      <c r="P927" s="182"/>
    </row>
    <row r="928" spans="1:16" s="172" customFormat="1">
      <c r="A928" s="891"/>
      <c r="B928" s="894"/>
      <c r="C928" s="173"/>
      <c r="D928" s="174"/>
      <c r="E928" s="175"/>
      <c r="F928" s="182"/>
      <c r="G928" s="173"/>
      <c r="H928" s="183"/>
      <c r="I928" s="191"/>
      <c r="J928" s="175"/>
      <c r="K928" s="178"/>
      <c r="L928" s="184"/>
      <c r="M928" s="180"/>
      <c r="N928" s="181"/>
      <c r="O928" s="175"/>
      <c r="P928" s="182"/>
    </row>
    <row r="929" spans="1:16" s="172" customFormat="1">
      <c r="A929" s="891"/>
      <c r="B929" s="894"/>
      <c r="C929" s="192"/>
      <c r="D929" s="193"/>
      <c r="E929" s="194"/>
      <c r="F929" s="195"/>
      <c r="G929" s="173"/>
      <c r="H929" s="177"/>
      <c r="I929" s="175"/>
      <c r="J929" s="175"/>
      <c r="K929" s="178"/>
      <c r="L929" s="184"/>
      <c r="M929" s="180"/>
      <c r="N929" s="196"/>
      <c r="O929" s="194"/>
      <c r="P929" s="195"/>
    </row>
    <row r="930" spans="1:16" s="172" customFormat="1">
      <c r="A930" s="891"/>
      <c r="B930" s="894"/>
      <c r="C930" s="192"/>
      <c r="D930" s="193"/>
      <c r="E930" s="194"/>
      <c r="F930" s="195"/>
      <c r="G930" s="198"/>
      <c r="H930" s="183"/>
      <c r="I930" s="191"/>
      <c r="J930" s="175"/>
      <c r="K930" s="178"/>
      <c r="L930" s="184"/>
      <c r="M930" s="180"/>
      <c r="N930" s="196"/>
      <c r="O930" s="194"/>
      <c r="P930" s="195"/>
    </row>
    <row r="931" spans="1:16" s="172" customFormat="1">
      <c r="A931" s="891"/>
      <c r="B931" s="894"/>
      <c r="C931" s="192"/>
      <c r="D931" s="193"/>
      <c r="E931" s="194"/>
      <c r="F931" s="195"/>
      <c r="G931" s="173"/>
      <c r="H931" s="199"/>
      <c r="I931" s="191"/>
      <c r="J931" s="200"/>
      <c r="K931" s="197"/>
      <c r="L931" s="184"/>
      <c r="M931" s="180"/>
      <c r="N931" s="196"/>
      <c r="O931" s="194"/>
      <c r="P931" s="195"/>
    </row>
    <row r="932" spans="1:16" s="172" customFormat="1">
      <c r="A932" s="891"/>
      <c r="B932" s="894"/>
      <c r="C932" s="192"/>
      <c r="D932" s="193"/>
      <c r="E932" s="194"/>
      <c r="F932" s="195"/>
      <c r="G932" s="173"/>
      <c r="H932" s="201"/>
      <c r="I932" s="175"/>
      <c r="J932" s="175"/>
      <c r="K932" s="178"/>
      <c r="L932" s="184"/>
      <c r="M932" s="180"/>
      <c r="N932" s="196"/>
      <c r="O932" s="194"/>
      <c r="P932" s="195"/>
    </row>
    <row r="933" spans="1:16" s="172" customFormat="1">
      <c r="A933" s="891"/>
      <c r="B933" s="894"/>
      <c r="C933" s="192"/>
      <c r="D933" s="193"/>
      <c r="E933" s="194"/>
      <c r="F933" s="195"/>
      <c r="G933" s="198"/>
      <c r="H933" s="183"/>
      <c r="I933" s="200"/>
      <c r="J933" s="200"/>
      <c r="K933" s="197"/>
      <c r="L933" s="184"/>
      <c r="M933" s="180"/>
      <c r="N933" s="196"/>
      <c r="O933" s="194"/>
      <c r="P933" s="195"/>
    </row>
    <row r="934" spans="1:16" s="172" customFormat="1">
      <c r="A934" s="891"/>
      <c r="B934" s="894"/>
      <c r="C934" s="192"/>
      <c r="D934" s="193"/>
      <c r="E934" s="194"/>
      <c r="F934" s="195"/>
      <c r="G934" s="173"/>
      <c r="H934" s="183"/>
      <c r="I934" s="200"/>
      <c r="J934" s="200"/>
      <c r="K934" s="197"/>
      <c r="L934" s="179"/>
      <c r="M934" s="180"/>
      <c r="N934" s="196"/>
      <c r="O934" s="194"/>
      <c r="P934" s="195"/>
    </row>
    <row r="935" spans="1:16" s="172" customFormat="1">
      <c r="A935" s="891"/>
      <c r="B935" s="894"/>
      <c r="C935" s="192"/>
      <c r="D935" s="193"/>
      <c r="E935" s="194"/>
      <c r="F935" s="195"/>
      <c r="G935" s="192"/>
      <c r="H935" s="201"/>
      <c r="I935" s="202"/>
      <c r="J935" s="202"/>
      <c r="K935" s="203"/>
      <c r="L935" s="204"/>
      <c r="M935" s="190"/>
      <c r="N935" s="196"/>
      <c r="O935" s="194"/>
      <c r="P935" s="195"/>
    </row>
    <row r="936" spans="1:16" s="172" customFormat="1">
      <c r="A936" s="891"/>
      <c r="B936" s="894"/>
      <c r="C936" s="192"/>
      <c r="D936" s="193"/>
      <c r="E936" s="194"/>
      <c r="F936" s="195"/>
      <c r="G936" s="192"/>
      <c r="H936" s="201"/>
      <c r="I936" s="202"/>
      <c r="J936" s="202"/>
      <c r="K936" s="203"/>
      <c r="L936" s="204"/>
      <c r="M936" s="190"/>
      <c r="N936" s="196"/>
      <c r="O936" s="194"/>
      <c r="P936" s="195"/>
    </row>
    <row r="937" spans="1:16" s="172" customFormat="1">
      <c r="A937" s="891"/>
      <c r="B937" s="894"/>
      <c r="C937" s="192"/>
      <c r="D937" s="193"/>
      <c r="E937" s="194"/>
      <c r="F937" s="195"/>
      <c r="G937" s="192"/>
      <c r="H937" s="201"/>
      <c r="I937" s="202"/>
      <c r="J937" s="202"/>
      <c r="K937" s="203"/>
      <c r="L937" s="204"/>
      <c r="M937" s="190"/>
      <c r="N937" s="196"/>
      <c r="O937" s="194"/>
      <c r="P937" s="195"/>
    </row>
    <row r="938" spans="1:16" s="172" customFormat="1" ht="17.25" thickBot="1">
      <c r="A938" s="892"/>
      <c r="B938" s="895"/>
      <c r="C938" s="205"/>
      <c r="D938" s="206"/>
      <c r="E938" s="207"/>
      <c r="F938" s="208"/>
      <c r="G938" s="209"/>
      <c r="H938" s="210"/>
      <c r="I938" s="211"/>
      <c r="J938" s="211"/>
      <c r="K938" s="212"/>
      <c r="L938" s="213"/>
      <c r="M938" s="214"/>
      <c r="N938" s="215"/>
      <c r="O938" s="207"/>
      <c r="P938" s="208"/>
    </row>
    <row r="939" spans="1:16" s="71" customFormat="1" ht="18" customHeight="1" thickTop="1" thickBot="1">
      <c r="A939" s="926">
        <f>A838+1</f>
        <v>46183</v>
      </c>
      <c r="B939" s="90" t="s">
        <v>162</v>
      </c>
      <c r="C939" s="896" t="s">
        <v>665</v>
      </c>
      <c r="D939" s="91" t="s">
        <v>114</v>
      </c>
      <c r="E939" s="92" t="s">
        <v>137</v>
      </c>
      <c r="F939" s="93" t="s">
        <v>3706</v>
      </c>
      <c r="G939" s="90" t="s">
        <v>162</v>
      </c>
      <c r="H939" s="900" t="s">
        <v>163</v>
      </c>
      <c r="I939" s="91" t="s">
        <v>114</v>
      </c>
      <c r="J939" s="92" t="s">
        <v>137</v>
      </c>
      <c r="K939" s="93" t="s">
        <v>3706</v>
      </c>
      <c r="L939" s="90" t="s">
        <v>162</v>
      </c>
      <c r="M939" s="903" t="s">
        <v>163</v>
      </c>
      <c r="N939" s="91" t="s">
        <v>114</v>
      </c>
      <c r="O939" s="92" t="s">
        <v>137</v>
      </c>
      <c r="P939" s="93" t="s">
        <v>3789</v>
      </c>
    </row>
    <row r="940" spans="1:16" ht="18" customHeight="1">
      <c r="A940" s="927"/>
      <c r="B940" s="928" t="s">
        <v>3707</v>
      </c>
      <c r="C940" s="897"/>
      <c r="D940" s="94" t="s">
        <v>1491</v>
      </c>
      <c r="E940" s="95" t="s">
        <v>196</v>
      </c>
      <c r="F940" s="93" t="s">
        <v>1066</v>
      </c>
      <c r="G940" s="928" t="s">
        <v>1476</v>
      </c>
      <c r="H940" s="900"/>
      <c r="I940" s="94" t="s">
        <v>1491</v>
      </c>
      <c r="J940" s="95" t="s">
        <v>196</v>
      </c>
      <c r="K940" s="93" t="s">
        <v>1066</v>
      </c>
      <c r="L940" s="928" t="s">
        <v>20</v>
      </c>
      <c r="M940" s="903"/>
      <c r="N940" s="94" t="s">
        <v>1491</v>
      </c>
      <c r="O940" s="95" t="s">
        <v>196</v>
      </c>
      <c r="P940" s="93" t="s">
        <v>1066</v>
      </c>
    </row>
    <row r="941" spans="1:16" ht="17.25" thickBot="1">
      <c r="A941" s="927"/>
      <c r="B941" s="929"/>
      <c r="C941" s="897"/>
      <c r="D941" s="94" t="s">
        <v>116</v>
      </c>
      <c r="E941" s="96" t="s">
        <v>146</v>
      </c>
      <c r="F941" s="98" t="s">
        <v>3712</v>
      </c>
      <c r="G941" s="929"/>
      <c r="H941" s="900"/>
      <c r="I941" s="94" t="s">
        <v>116</v>
      </c>
      <c r="J941" s="96" t="s">
        <v>146</v>
      </c>
      <c r="K941" s="98" t="s">
        <v>3712</v>
      </c>
      <c r="L941" s="929"/>
      <c r="M941" s="903"/>
      <c r="N941" s="94" t="s">
        <v>116</v>
      </c>
      <c r="O941" s="96" t="s">
        <v>146</v>
      </c>
      <c r="P941" s="98" t="s">
        <v>3712</v>
      </c>
    </row>
    <row r="942" spans="1:16" ht="17.25" thickBot="1">
      <c r="A942" s="927"/>
      <c r="B942" s="90" t="s">
        <v>167</v>
      </c>
      <c r="C942" s="897"/>
      <c r="D942" s="94" t="s">
        <v>165</v>
      </c>
      <c r="E942" s="96" t="s">
        <v>239</v>
      </c>
      <c r="F942" s="97" t="s">
        <v>1035</v>
      </c>
      <c r="G942" s="90" t="s">
        <v>167</v>
      </c>
      <c r="H942" s="900"/>
      <c r="I942" s="94" t="s">
        <v>165</v>
      </c>
      <c r="J942" s="96" t="s">
        <v>239</v>
      </c>
      <c r="K942" s="97" t="s">
        <v>3753</v>
      </c>
      <c r="L942" s="90" t="s">
        <v>167</v>
      </c>
      <c r="M942" s="903"/>
      <c r="N942" s="94" t="s">
        <v>165</v>
      </c>
      <c r="O942" s="96" t="s">
        <v>239</v>
      </c>
      <c r="P942" s="97" t="s">
        <v>3753</v>
      </c>
    </row>
    <row r="943" spans="1:16">
      <c r="A943" s="927"/>
      <c r="B943" s="925" t="s">
        <v>3708</v>
      </c>
      <c r="C943" s="897"/>
      <c r="D943" s="94" t="s">
        <v>120</v>
      </c>
      <c r="E943" s="96" t="s">
        <v>197</v>
      </c>
      <c r="F943" s="97" t="s">
        <v>3713</v>
      </c>
      <c r="G943" s="925" t="s">
        <v>3760</v>
      </c>
      <c r="H943" s="900"/>
      <c r="I943" s="94" t="s">
        <v>120</v>
      </c>
      <c r="J943" s="96" t="s">
        <v>197</v>
      </c>
      <c r="K943" s="112" t="s">
        <v>3744</v>
      </c>
      <c r="L943" s="925" t="s">
        <v>3766</v>
      </c>
      <c r="M943" s="903"/>
      <c r="N943" s="94" t="s">
        <v>120</v>
      </c>
      <c r="O943" s="96" t="s">
        <v>197</v>
      </c>
      <c r="P943" s="112" t="s">
        <v>3788</v>
      </c>
    </row>
    <row r="944" spans="1:16">
      <c r="A944" s="927"/>
      <c r="B944" s="918"/>
      <c r="C944" s="897"/>
      <c r="D944" s="94" t="s">
        <v>1614</v>
      </c>
      <c r="E944" s="96" t="s">
        <v>3653</v>
      </c>
      <c r="F944" s="97" t="s">
        <v>3731</v>
      </c>
      <c r="G944" s="918"/>
      <c r="H944" s="900"/>
      <c r="I944" s="94" t="s">
        <v>1614</v>
      </c>
      <c r="J944" s="96" t="s">
        <v>3653</v>
      </c>
      <c r="K944" s="97" t="s">
        <v>3721</v>
      </c>
      <c r="L944" s="918"/>
      <c r="M944" s="903"/>
      <c r="N944" s="94" t="s">
        <v>1614</v>
      </c>
      <c r="O944" s="96" t="s">
        <v>3653</v>
      </c>
      <c r="P944" s="97" t="s">
        <v>3721</v>
      </c>
    </row>
    <row r="945" spans="1:16">
      <c r="A945" s="927"/>
      <c r="B945" s="917"/>
      <c r="C945" s="897"/>
      <c r="D945" s="94"/>
      <c r="E945" s="96" t="s">
        <v>3715</v>
      </c>
      <c r="F945" s="97" t="s">
        <v>3721</v>
      </c>
      <c r="G945" s="917"/>
      <c r="H945" s="900"/>
      <c r="I945" s="94"/>
      <c r="J945" s="96" t="s">
        <v>3715</v>
      </c>
      <c r="K945" s="93" t="s">
        <v>3658</v>
      </c>
      <c r="L945" s="917"/>
      <c r="M945" s="903"/>
      <c r="N945" s="94"/>
      <c r="O945" s="96" t="s">
        <v>3715</v>
      </c>
      <c r="P945" s="93" t="s">
        <v>3658</v>
      </c>
    </row>
    <row r="946" spans="1:16">
      <c r="A946" s="927"/>
      <c r="B946" s="918"/>
      <c r="C946" s="897"/>
      <c r="D946" s="94"/>
      <c r="E946" s="96" t="s">
        <v>3716</v>
      </c>
      <c r="F946" s="93" t="s">
        <v>3658</v>
      </c>
      <c r="G946" s="918"/>
      <c r="H946" s="900"/>
      <c r="I946" s="94"/>
      <c r="J946" s="96" t="s">
        <v>3716</v>
      </c>
      <c r="K946" s="97" t="s">
        <v>3719</v>
      </c>
      <c r="L946" s="918"/>
      <c r="M946" s="903"/>
      <c r="N946" s="94"/>
      <c r="O946" s="96" t="s">
        <v>3716</v>
      </c>
      <c r="P946" s="97" t="s">
        <v>3719</v>
      </c>
    </row>
    <row r="947" spans="1:16">
      <c r="A947" s="927"/>
      <c r="B947" s="917"/>
      <c r="C947" s="897"/>
      <c r="D947" s="94"/>
      <c r="E947" s="96" t="s">
        <v>3717</v>
      </c>
      <c r="F947" s="97" t="s">
        <v>3719</v>
      </c>
      <c r="G947" s="917"/>
      <c r="H947" s="900"/>
      <c r="I947" s="94" t="s">
        <v>1663</v>
      </c>
      <c r="J947" s="96" t="s">
        <v>1664</v>
      </c>
      <c r="K947" s="99" t="s">
        <v>3357</v>
      </c>
      <c r="L947" s="917"/>
      <c r="M947" s="903"/>
      <c r="N947" s="94" t="s">
        <v>1663</v>
      </c>
      <c r="O947" s="96" t="s">
        <v>1664</v>
      </c>
      <c r="P947" s="99" t="s">
        <v>3357</v>
      </c>
    </row>
    <row r="948" spans="1:16" ht="17.25" thickBot="1">
      <c r="A948" s="927"/>
      <c r="B948" s="918"/>
      <c r="C948" s="897"/>
      <c r="D948" s="94" t="s">
        <v>1663</v>
      </c>
      <c r="E948" s="96" t="s">
        <v>1664</v>
      </c>
      <c r="F948" s="99" t="s">
        <v>3357</v>
      </c>
      <c r="G948" s="918"/>
      <c r="H948" s="900"/>
      <c r="I948" s="94"/>
      <c r="J948" s="96" t="s">
        <v>2802</v>
      </c>
      <c r="K948" s="733" t="s">
        <v>2690</v>
      </c>
      <c r="L948" s="918"/>
      <c r="M948" s="903"/>
      <c r="N948" s="94"/>
      <c r="O948" s="96" t="s">
        <v>2802</v>
      </c>
      <c r="P948" s="733" t="s">
        <v>2690</v>
      </c>
    </row>
    <row r="949" spans="1:16" ht="17.25" thickBot="1">
      <c r="A949" s="927"/>
      <c r="B949" s="100" t="s">
        <v>168</v>
      </c>
      <c r="C949" s="897"/>
      <c r="D949" s="94"/>
      <c r="E949" s="96" t="s">
        <v>2802</v>
      </c>
      <c r="F949" s="102" t="s">
        <v>2690</v>
      </c>
      <c r="G949" s="100" t="s">
        <v>168</v>
      </c>
      <c r="H949" s="900"/>
      <c r="I949" s="94"/>
      <c r="J949" s="96" t="s">
        <v>2804</v>
      </c>
      <c r="K949" s="99" t="s">
        <v>2692</v>
      </c>
      <c r="L949" s="100" t="s">
        <v>168</v>
      </c>
      <c r="M949" s="903"/>
      <c r="N949" s="94"/>
      <c r="O949" s="96" t="s">
        <v>2804</v>
      </c>
      <c r="P949" s="99" t="s">
        <v>2692</v>
      </c>
    </row>
    <row r="950" spans="1:16">
      <c r="A950" s="927"/>
      <c r="B950" s="919" t="s">
        <v>3710</v>
      </c>
      <c r="C950" s="897"/>
      <c r="D950" s="94"/>
      <c r="E950" s="96" t="s">
        <v>2804</v>
      </c>
      <c r="F950" s="99" t="s">
        <v>2692</v>
      </c>
      <c r="G950" s="919" t="s">
        <v>3761</v>
      </c>
      <c r="H950" s="900"/>
      <c r="I950" s="94" t="s">
        <v>147</v>
      </c>
      <c r="J950" s="96" t="s">
        <v>2688</v>
      </c>
      <c r="K950" s="99" t="s">
        <v>3746</v>
      </c>
      <c r="L950" s="919" t="s">
        <v>3778</v>
      </c>
      <c r="M950" s="903"/>
      <c r="N950" s="94" t="s">
        <v>147</v>
      </c>
      <c r="O950" s="96" t="s">
        <v>2688</v>
      </c>
      <c r="P950" s="99" t="s">
        <v>3780</v>
      </c>
    </row>
    <row r="951" spans="1:16">
      <c r="A951" s="927"/>
      <c r="B951" s="920"/>
      <c r="C951" s="897"/>
      <c r="D951" s="94" t="s">
        <v>147</v>
      </c>
      <c r="E951" s="96" t="s">
        <v>2688</v>
      </c>
      <c r="F951" s="99" t="s">
        <v>3722</v>
      </c>
      <c r="G951" s="920"/>
      <c r="H951" s="900"/>
      <c r="I951" s="94"/>
      <c r="J951" s="96" t="s">
        <v>2689</v>
      </c>
      <c r="K951" s="99" t="s">
        <v>3733</v>
      </c>
      <c r="L951" s="920"/>
      <c r="M951" s="903"/>
      <c r="N951" s="94"/>
      <c r="O951" s="96" t="s">
        <v>2689</v>
      </c>
      <c r="P951" s="99" t="s">
        <v>3781</v>
      </c>
    </row>
    <row r="952" spans="1:16" ht="17.25" thickBot="1">
      <c r="A952" s="927"/>
      <c r="B952" s="921"/>
      <c r="C952" s="897"/>
      <c r="D952" s="94"/>
      <c r="E952" s="96" t="s">
        <v>2689</v>
      </c>
      <c r="F952" s="99" t="s">
        <v>3723</v>
      </c>
      <c r="G952" s="921"/>
      <c r="H952" s="900"/>
      <c r="I952" s="94"/>
      <c r="J952" s="96" t="s">
        <v>2691</v>
      </c>
      <c r="K952" s="99" t="s">
        <v>3743</v>
      </c>
      <c r="L952" s="921"/>
      <c r="M952" s="903"/>
      <c r="N952" s="94"/>
      <c r="O952" s="96" t="s">
        <v>2691</v>
      </c>
      <c r="P952" s="99" t="s">
        <v>3743</v>
      </c>
    </row>
    <row r="953" spans="1:16" ht="17.25" thickBot="1">
      <c r="A953" s="927"/>
      <c r="B953" s="100" t="s">
        <v>123</v>
      </c>
      <c r="C953" s="897"/>
      <c r="D953" s="94"/>
      <c r="E953" s="96" t="s">
        <v>2691</v>
      </c>
      <c r="F953" s="99" t="s">
        <v>2696</v>
      </c>
      <c r="G953" s="100" t="s">
        <v>123</v>
      </c>
      <c r="H953" s="900"/>
      <c r="I953" s="94"/>
      <c r="J953" s="96" t="s">
        <v>2853</v>
      </c>
      <c r="K953" s="97" t="s">
        <v>3734</v>
      </c>
      <c r="L953" s="100" t="s">
        <v>123</v>
      </c>
      <c r="M953" s="903"/>
      <c r="N953" s="94"/>
      <c r="O953" s="96" t="s">
        <v>2853</v>
      </c>
      <c r="P953" s="97" t="s">
        <v>3782</v>
      </c>
    </row>
    <row r="954" spans="1:16">
      <c r="A954" s="927"/>
      <c r="B954" s="932" t="s">
        <v>3711</v>
      </c>
      <c r="C954" s="897"/>
      <c r="D954" s="94"/>
      <c r="E954" s="96" t="s">
        <v>2853</v>
      </c>
      <c r="F954" s="97" t="s">
        <v>3724</v>
      </c>
      <c r="G954" s="932" t="s">
        <v>3762</v>
      </c>
      <c r="H954" s="900"/>
      <c r="I954" s="94" t="s">
        <v>2700</v>
      </c>
      <c r="J954" s="96" t="s">
        <v>2693</v>
      </c>
      <c r="K954" s="97" t="s">
        <v>2702</v>
      </c>
      <c r="L954" s="932" t="s">
        <v>3779</v>
      </c>
      <c r="M954" s="903"/>
      <c r="N954" s="94" t="s">
        <v>2700</v>
      </c>
      <c r="O954" s="96" t="s">
        <v>2693</v>
      </c>
      <c r="P954" s="97" t="s">
        <v>2702</v>
      </c>
    </row>
    <row r="955" spans="1:16" ht="33">
      <c r="A955" s="927"/>
      <c r="B955" s="933"/>
      <c r="C955" s="897"/>
      <c r="D955" s="94"/>
      <c r="E955" s="96" t="s">
        <v>3302</v>
      </c>
      <c r="F955" s="97" t="s">
        <v>3732</v>
      </c>
      <c r="G955" s="933"/>
      <c r="H955" s="900"/>
      <c r="I955" s="94" t="s">
        <v>2703</v>
      </c>
      <c r="J955" s="96" t="s">
        <v>2701</v>
      </c>
      <c r="K955" s="97" t="s">
        <v>3584</v>
      </c>
      <c r="L955" s="933"/>
      <c r="M955" s="903"/>
      <c r="N955" s="94" t="s">
        <v>2703</v>
      </c>
      <c r="O955" s="96" t="s">
        <v>2701</v>
      </c>
      <c r="P955" s="97" t="s">
        <v>3584</v>
      </c>
    </row>
    <row r="956" spans="1:16" ht="17.25" thickBot="1">
      <c r="A956" s="927"/>
      <c r="B956" s="934"/>
      <c r="C956" s="897"/>
      <c r="D956" s="94" t="s">
        <v>2700</v>
      </c>
      <c r="E956" s="96" t="s">
        <v>2693</v>
      </c>
      <c r="F956" s="97" t="s">
        <v>2702</v>
      </c>
      <c r="G956" s="934"/>
      <c r="H956" s="900"/>
      <c r="I956" s="94"/>
      <c r="J956" s="96"/>
      <c r="K956" s="97"/>
      <c r="L956" s="934"/>
      <c r="M956" s="903"/>
      <c r="N956" s="94"/>
      <c r="O956" s="96"/>
      <c r="P956" s="97"/>
    </row>
    <row r="957" spans="1:16" ht="33">
      <c r="A957" s="927"/>
      <c r="B957" s="915" t="s">
        <v>124</v>
      </c>
      <c r="C957" s="897"/>
      <c r="D957" s="94" t="s">
        <v>2703</v>
      </c>
      <c r="E957" s="96" t="s">
        <v>2701</v>
      </c>
      <c r="F957" s="97" t="s">
        <v>3584</v>
      </c>
      <c r="G957" s="915" t="s">
        <v>124</v>
      </c>
      <c r="H957" s="900"/>
      <c r="I957" s="94"/>
      <c r="J957" s="96"/>
      <c r="K957" s="97"/>
      <c r="L957" s="915" t="s">
        <v>124</v>
      </c>
      <c r="M957" s="903"/>
      <c r="N957" s="94"/>
      <c r="O957" s="96"/>
      <c r="P957" s="97"/>
    </row>
    <row r="958" spans="1:16" ht="17.25" thickBot="1">
      <c r="A958" s="927"/>
      <c r="B958" s="916"/>
      <c r="C958" s="897"/>
      <c r="D958" s="94"/>
      <c r="E958" s="96"/>
      <c r="F958" s="97"/>
      <c r="G958" s="916"/>
      <c r="H958" s="900"/>
      <c r="I958" s="94"/>
      <c r="J958" s="96"/>
      <c r="K958" s="97"/>
      <c r="L958" s="916"/>
      <c r="M958" s="903"/>
      <c r="N958" s="94"/>
      <c r="O958" s="96"/>
      <c r="P958" s="93"/>
    </row>
    <row r="959" spans="1:16" ht="17.25" thickTop="1">
      <c r="A959" s="927"/>
      <c r="B959" s="930" t="s">
        <v>125</v>
      </c>
      <c r="C959" s="897"/>
      <c r="D959" s="94"/>
      <c r="E959" s="96"/>
      <c r="F959" s="93"/>
      <c r="G959" s="930" t="s">
        <v>125</v>
      </c>
      <c r="H959" s="900"/>
      <c r="I959" s="94"/>
      <c r="J959" s="96"/>
      <c r="K959" s="93"/>
      <c r="L959" s="930" t="s">
        <v>125</v>
      </c>
      <c r="M959" s="903"/>
      <c r="N959" s="94"/>
      <c r="O959" s="96"/>
      <c r="P959" s="97"/>
    </row>
    <row r="960" spans="1:16" ht="17.25" thickBot="1">
      <c r="A960" s="927"/>
      <c r="B960" s="913"/>
      <c r="C960" s="897"/>
      <c r="D960" s="94"/>
      <c r="E960" s="96"/>
      <c r="F960" s="93"/>
      <c r="G960" s="913"/>
      <c r="H960" s="900"/>
      <c r="I960" s="94"/>
      <c r="J960" s="96"/>
      <c r="K960" s="93"/>
      <c r="L960" s="913"/>
      <c r="M960" s="903"/>
      <c r="N960" s="94"/>
      <c r="O960" s="96"/>
      <c r="P960" s="101"/>
    </row>
    <row r="961" spans="1:16">
      <c r="A961" s="927"/>
      <c r="B961" s="923">
        <v>4</v>
      </c>
      <c r="C961" s="897"/>
      <c r="D961" s="94"/>
      <c r="E961" s="96"/>
      <c r="F961" s="97"/>
      <c r="G961" s="923">
        <v>5</v>
      </c>
      <c r="H961" s="900"/>
      <c r="I961" s="94"/>
      <c r="J961" s="96"/>
      <c r="K961" s="97"/>
      <c r="L961" s="923">
        <v>2</v>
      </c>
      <c r="M961" s="903"/>
      <c r="N961" s="94"/>
      <c r="O961" s="96"/>
      <c r="P961" s="103"/>
    </row>
    <row r="962" spans="1:16" ht="17.25" thickBot="1">
      <c r="A962" s="927"/>
      <c r="B962" s="931"/>
      <c r="C962" s="897"/>
      <c r="D962" s="94"/>
      <c r="E962" s="96"/>
      <c r="F962" s="97"/>
      <c r="G962" s="931"/>
      <c r="H962" s="900"/>
      <c r="I962" s="94"/>
      <c r="J962" s="96"/>
      <c r="K962" s="97"/>
      <c r="L962" s="931"/>
      <c r="M962" s="903"/>
      <c r="N962" s="94"/>
      <c r="O962" s="96"/>
      <c r="P962" s="104"/>
    </row>
    <row r="963" spans="1:16">
      <c r="A963" s="927"/>
      <c r="B963" s="912" t="s">
        <v>126</v>
      </c>
      <c r="C963" s="897"/>
      <c r="D963" s="94"/>
      <c r="E963" s="96"/>
      <c r="F963" s="93"/>
      <c r="G963" s="912" t="s">
        <v>126</v>
      </c>
      <c r="H963" s="900"/>
      <c r="I963" s="94"/>
      <c r="J963" s="96"/>
      <c r="K963" s="93"/>
      <c r="L963" s="912" t="s">
        <v>126</v>
      </c>
      <c r="M963" s="903"/>
      <c r="N963" s="94"/>
      <c r="O963" s="96"/>
      <c r="P963" s="99"/>
    </row>
    <row r="964" spans="1:16" ht="17.25" thickBot="1">
      <c r="A964" s="927"/>
      <c r="B964" s="913"/>
      <c r="C964" s="897"/>
      <c r="D964" s="94"/>
      <c r="E964" s="96"/>
      <c r="F964" s="101"/>
      <c r="G964" s="913"/>
      <c r="H964" s="900"/>
      <c r="I964" s="94"/>
      <c r="J964" s="96"/>
      <c r="K964" s="101"/>
      <c r="L964" s="913"/>
      <c r="M964" s="903"/>
      <c r="N964" s="94"/>
      <c r="O964" s="96"/>
      <c r="P964" s="104"/>
    </row>
    <row r="965" spans="1:16">
      <c r="A965" s="927"/>
      <c r="B965" s="923">
        <v>4</v>
      </c>
      <c r="C965" s="897"/>
      <c r="D965" s="94"/>
      <c r="E965" s="96"/>
      <c r="F965" s="102"/>
      <c r="G965" s="923">
        <v>5</v>
      </c>
      <c r="H965" s="900"/>
      <c r="I965" s="94"/>
      <c r="J965" s="96"/>
      <c r="K965" s="103"/>
      <c r="L965" s="923">
        <v>2</v>
      </c>
      <c r="M965" s="903"/>
      <c r="N965" s="94"/>
      <c r="O965" s="96"/>
      <c r="P965" s="93"/>
    </row>
    <row r="966" spans="1:16" ht="17.25" thickBot="1">
      <c r="A966" s="927"/>
      <c r="B966" s="924"/>
      <c r="C966" s="897"/>
      <c r="D966" s="94"/>
      <c r="E966" s="96"/>
      <c r="F966" s="99"/>
      <c r="G966" s="924"/>
      <c r="H966" s="900"/>
      <c r="I966" s="94"/>
      <c r="J966" s="96"/>
      <c r="K966" s="104"/>
      <c r="L966" s="924"/>
      <c r="M966" s="903"/>
      <c r="N966" s="94"/>
      <c r="O966" s="96"/>
      <c r="P966" s="97"/>
    </row>
    <row r="967" spans="1:16">
      <c r="A967" s="927"/>
      <c r="B967" s="922" t="s">
        <v>127</v>
      </c>
      <c r="C967" s="897"/>
      <c r="D967" s="94"/>
      <c r="E967" s="96"/>
      <c r="F967" s="103"/>
      <c r="G967" s="922" t="s">
        <v>127</v>
      </c>
      <c r="H967" s="900"/>
      <c r="I967" s="94"/>
      <c r="J967" s="96"/>
      <c r="K967" s="104"/>
      <c r="L967" s="922" t="s">
        <v>127</v>
      </c>
      <c r="M967" s="903"/>
      <c r="N967" s="94"/>
      <c r="O967" s="114"/>
      <c r="P967" s="97"/>
    </row>
    <row r="968" spans="1:16" ht="17.25" thickBot="1">
      <c r="A968" s="927"/>
      <c r="B968" s="913"/>
      <c r="C968" s="897"/>
      <c r="D968" s="94"/>
      <c r="E968" s="96"/>
      <c r="F968" s="104"/>
      <c r="G968" s="913"/>
      <c r="H968" s="900"/>
      <c r="I968" s="94"/>
      <c r="J968" s="96"/>
      <c r="K968" s="99"/>
      <c r="L968" s="913"/>
      <c r="M968" s="903"/>
      <c r="N968" s="113"/>
      <c r="O968" s="96"/>
      <c r="P968" s="112"/>
    </row>
    <row r="969" spans="1:16">
      <c r="A969" s="927"/>
      <c r="B969" s="923">
        <v>25</v>
      </c>
      <c r="C969" s="897"/>
      <c r="D969" s="94"/>
      <c r="E969" s="96"/>
      <c r="F969" s="104"/>
      <c r="G969" s="923">
        <v>17</v>
      </c>
      <c r="H969" s="900"/>
      <c r="I969" s="94"/>
      <c r="J969" s="96"/>
      <c r="K969" s="104"/>
      <c r="L969" s="923">
        <v>12</v>
      </c>
      <c r="M969" s="903"/>
      <c r="N969" s="113"/>
      <c r="O969" s="114"/>
      <c r="P969" s="97"/>
    </row>
    <row r="970" spans="1:16" ht="17.25" thickBot="1">
      <c r="A970" s="927"/>
      <c r="B970" s="924"/>
      <c r="C970" s="897"/>
      <c r="D970" s="94"/>
      <c r="E970" s="96"/>
      <c r="F970" s="99"/>
      <c r="G970" s="924"/>
      <c r="H970" s="900"/>
      <c r="I970" s="94"/>
      <c r="J970" s="96"/>
      <c r="K970" s="93"/>
      <c r="L970" s="924"/>
      <c r="M970" s="903"/>
      <c r="N970" s="94"/>
      <c r="O970" s="114"/>
      <c r="P970" s="104"/>
    </row>
    <row r="971" spans="1:16">
      <c r="A971" s="927"/>
      <c r="B971" s="922" t="s">
        <v>128</v>
      </c>
      <c r="C971" s="897"/>
      <c r="D971" s="94"/>
      <c r="E971" s="96"/>
      <c r="F971" s="104"/>
      <c r="G971" s="922" t="s">
        <v>128</v>
      </c>
      <c r="H971" s="900"/>
      <c r="I971" s="94"/>
      <c r="J971" s="96"/>
      <c r="K971" s="97"/>
      <c r="L971" s="922" t="s">
        <v>128</v>
      </c>
      <c r="M971" s="903"/>
      <c r="N971" s="94"/>
      <c r="O971" s="96"/>
      <c r="P971" s="97"/>
    </row>
    <row r="972" spans="1:16" ht="17.25" thickBot="1">
      <c r="A972" s="927"/>
      <c r="B972" s="913"/>
      <c r="C972" s="897"/>
      <c r="D972" s="94"/>
      <c r="E972" s="96"/>
      <c r="F972" s="93"/>
      <c r="G972" s="913"/>
      <c r="H972" s="900"/>
      <c r="I972" s="94"/>
      <c r="J972" s="114"/>
      <c r="K972" s="97"/>
      <c r="L972" s="913"/>
      <c r="M972" s="903"/>
      <c r="N972" s="113"/>
      <c r="O972" s="114"/>
      <c r="P972" s="97"/>
    </row>
    <row r="973" spans="1:16">
      <c r="A973" s="927"/>
      <c r="B973" s="923">
        <v>25</v>
      </c>
      <c r="C973" s="897"/>
      <c r="D973" s="94"/>
      <c r="E973" s="96"/>
      <c r="F973" s="97"/>
      <c r="G973" s="923">
        <v>17</v>
      </c>
      <c r="H973" s="900"/>
      <c r="I973" s="94"/>
      <c r="J973" s="96"/>
      <c r="K973" s="97"/>
      <c r="L973" s="923">
        <v>12</v>
      </c>
      <c r="M973" s="903"/>
      <c r="N973" s="113"/>
      <c r="O973" s="114"/>
      <c r="P973" s="97"/>
    </row>
    <row r="974" spans="1:16" ht="17.25" thickBot="1">
      <c r="A974" s="927"/>
      <c r="B974" s="924"/>
      <c r="C974" s="897"/>
      <c r="D974" s="94"/>
      <c r="E974" s="96"/>
      <c r="F974" s="93"/>
      <c r="G974" s="924"/>
      <c r="H974" s="900"/>
      <c r="I974" s="94"/>
      <c r="J974" s="114"/>
      <c r="K974" s="97"/>
      <c r="L974" s="924"/>
      <c r="M974" s="903"/>
      <c r="N974" s="94"/>
      <c r="O974" s="114"/>
      <c r="P974" s="97"/>
    </row>
    <row r="975" spans="1:16">
      <c r="A975" s="927"/>
      <c r="B975" s="912" t="s">
        <v>129</v>
      </c>
      <c r="C975" s="897"/>
      <c r="D975" s="94"/>
      <c r="E975" s="96"/>
      <c r="F975" s="93"/>
      <c r="G975" s="912" t="s">
        <v>129</v>
      </c>
      <c r="H975" s="900"/>
      <c r="I975" s="94"/>
      <c r="J975" s="114"/>
      <c r="K975" s="97"/>
      <c r="L975" s="912" t="s">
        <v>129</v>
      </c>
      <c r="M975" s="903"/>
      <c r="N975" s="113"/>
      <c r="O975" s="114"/>
      <c r="P975" s="97"/>
    </row>
    <row r="976" spans="1:16" ht="17.25" thickBot="1">
      <c r="A976" s="927"/>
      <c r="B976" s="913"/>
      <c r="C976" s="897"/>
      <c r="D976" s="94"/>
      <c r="E976" s="96"/>
      <c r="F976" s="93"/>
      <c r="G976" s="913"/>
      <c r="H976" s="900"/>
      <c r="I976" s="94"/>
      <c r="J976" s="114"/>
      <c r="K976" s="97"/>
      <c r="L976" s="913"/>
      <c r="M976" s="903"/>
      <c r="N976" s="94"/>
      <c r="O976" s="114"/>
      <c r="P976" s="97"/>
    </row>
    <row r="977" spans="1:16">
      <c r="A977" s="927"/>
      <c r="B977" s="106"/>
      <c r="C977" s="897"/>
      <c r="D977" s="94"/>
      <c r="E977" s="96"/>
      <c r="F977" s="97"/>
      <c r="G977" s="106" t="s">
        <v>3766</v>
      </c>
      <c r="H977" s="900"/>
      <c r="I977" s="94"/>
      <c r="J977" s="96"/>
      <c r="K977" s="112"/>
      <c r="L977" s="106" t="s">
        <v>3766</v>
      </c>
      <c r="M977" s="903"/>
      <c r="N977" s="113"/>
      <c r="O977" s="96"/>
      <c r="P977" s="112"/>
    </row>
    <row r="978" spans="1:16">
      <c r="A978" s="927"/>
      <c r="B978" s="107"/>
      <c r="C978" s="897"/>
      <c r="D978" s="94"/>
      <c r="E978" s="96"/>
      <c r="F978" s="93"/>
      <c r="G978" s="107"/>
      <c r="H978" s="900"/>
      <c r="I978" s="94"/>
      <c r="J978" s="96"/>
      <c r="K978" s="97"/>
      <c r="L978" s="107"/>
      <c r="M978" s="903"/>
      <c r="N978" s="113"/>
      <c r="O978" s="114"/>
      <c r="P978" s="97"/>
    </row>
    <row r="979" spans="1:16">
      <c r="A979" s="927"/>
      <c r="B979" s="109"/>
      <c r="C979" s="897"/>
      <c r="D979" s="94"/>
      <c r="E979" s="96"/>
      <c r="F979" s="93"/>
      <c r="G979" s="109"/>
      <c r="H979" s="900"/>
      <c r="I979" s="113"/>
      <c r="J979" s="114"/>
      <c r="K979" s="97"/>
      <c r="L979" s="109"/>
      <c r="M979" s="903"/>
      <c r="N979" s="113"/>
      <c r="O979" s="114"/>
      <c r="P979" s="104"/>
    </row>
    <row r="980" spans="1:16">
      <c r="A980" s="927"/>
      <c r="B980" s="110"/>
      <c r="C980" s="897"/>
      <c r="D980" s="94"/>
      <c r="E980" s="96"/>
      <c r="F980" s="93"/>
      <c r="G980" s="110"/>
      <c r="H980" s="900"/>
      <c r="I980" s="113"/>
      <c r="J980" s="114"/>
      <c r="K980" s="104"/>
      <c r="L980" s="110"/>
      <c r="M980" s="903"/>
      <c r="N980" s="111"/>
      <c r="O980" s="96"/>
      <c r="P980" s="97"/>
    </row>
    <row r="981" spans="1:16">
      <c r="A981" s="927"/>
      <c r="B981" s="109"/>
      <c r="C981" s="897"/>
      <c r="D981" s="111"/>
      <c r="E981" s="96"/>
      <c r="F981" s="97"/>
      <c r="G981" s="109"/>
      <c r="H981" s="900"/>
      <c r="I981" s="111"/>
      <c r="J981" s="96"/>
      <c r="K981" s="112"/>
      <c r="L981" s="109"/>
      <c r="M981" s="903"/>
      <c r="N981" s="94"/>
      <c r="O981" s="96"/>
      <c r="P981" s="112"/>
    </row>
    <row r="982" spans="1:16">
      <c r="A982" s="927"/>
      <c r="B982" s="110"/>
      <c r="C982" s="897"/>
      <c r="D982" s="94"/>
      <c r="E982" s="96"/>
      <c r="F982" s="108"/>
      <c r="G982" s="110"/>
      <c r="H982" s="900"/>
      <c r="I982" s="94"/>
      <c r="J982" s="96"/>
      <c r="K982" s="97"/>
      <c r="L982" s="110"/>
      <c r="M982" s="903"/>
      <c r="N982" s="113"/>
      <c r="O982" s="114"/>
      <c r="P982" s="97"/>
    </row>
    <row r="983" spans="1:16">
      <c r="A983" s="927"/>
      <c r="B983" s="109"/>
      <c r="C983" s="897"/>
      <c r="D983" s="94"/>
      <c r="E983" s="96"/>
      <c r="F983" s="97"/>
      <c r="G983" s="109"/>
      <c r="H983" s="900"/>
      <c r="I983" s="113"/>
      <c r="J983" s="114"/>
      <c r="K983" s="97"/>
      <c r="L983" s="109"/>
      <c r="M983" s="903"/>
      <c r="N983" s="113"/>
      <c r="O983" s="114"/>
      <c r="P983" s="97"/>
    </row>
    <row r="984" spans="1:16" ht="17.25" thickBot="1">
      <c r="A984" s="927"/>
      <c r="B984" s="110"/>
      <c r="C984" s="910"/>
      <c r="D984" s="115"/>
      <c r="E984" s="116"/>
      <c r="F984" s="117"/>
      <c r="G984" s="110"/>
      <c r="H984" s="900"/>
      <c r="I984" s="115"/>
      <c r="J984" s="116"/>
      <c r="K984" s="117"/>
      <c r="L984" s="110"/>
      <c r="M984" s="903"/>
      <c r="N984" s="115"/>
      <c r="O984" s="116"/>
      <c r="P984" s="117"/>
    </row>
    <row r="985" spans="1:16">
      <c r="A985" s="914" t="str">
        <f>TEXT(A939,"AAAA")</f>
        <v>星期三</v>
      </c>
      <c r="B985" s="109"/>
      <c r="C985" s="896" t="s">
        <v>666</v>
      </c>
      <c r="D985" s="118"/>
      <c r="E985" s="119" t="s">
        <v>137</v>
      </c>
      <c r="F985" s="97" t="s">
        <v>3386</v>
      </c>
      <c r="G985" s="109"/>
      <c r="H985" s="899" t="s">
        <v>130</v>
      </c>
      <c r="I985" s="118"/>
      <c r="J985" s="119" t="s">
        <v>137</v>
      </c>
      <c r="K985" s="97" t="s">
        <v>3740</v>
      </c>
      <c r="L985" s="109"/>
      <c r="M985" s="902" t="s">
        <v>130</v>
      </c>
      <c r="N985" s="118"/>
      <c r="O985" s="119" t="s">
        <v>137</v>
      </c>
      <c r="P985" s="97" t="s">
        <v>3386</v>
      </c>
    </row>
    <row r="986" spans="1:16">
      <c r="A986" s="914"/>
      <c r="B986" s="110"/>
      <c r="C986" s="897"/>
      <c r="D986" s="120"/>
      <c r="E986" s="96" t="s">
        <v>196</v>
      </c>
      <c r="F986" s="97" t="s">
        <v>3726</v>
      </c>
      <c r="G986" s="110"/>
      <c r="H986" s="900"/>
      <c r="I986" s="94"/>
      <c r="J986" s="96" t="s">
        <v>196</v>
      </c>
      <c r="K986" s="97" t="s">
        <v>3742</v>
      </c>
      <c r="L986" s="110"/>
      <c r="M986" s="903"/>
      <c r="N986" s="94"/>
      <c r="O986" s="96" t="s">
        <v>196</v>
      </c>
      <c r="P986" s="97" t="s">
        <v>3387</v>
      </c>
    </row>
    <row r="987" spans="1:16">
      <c r="A987" s="914"/>
      <c r="B987" s="109"/>
      <c r="C987" s="897"/>
      <c r="D987" s="120"/>
      <c r="E987" s="96" t="s">
        <v>146</v>
      </c>
      <c r="F987" s="97" t="s">
        <v>3727</v>
      </c>
      <c r="G987" s="109"/>
      <c r="H987" s="900"/>
      <c r="I987" s="94"/>
      <c r="J987" s="96" t="s">
        <v>146</v>
      </c>
      <c r="K987" s="97" t="s">
        <v>3735</v>
      </c>
      <c r="L987" s="109"/>
      <c r="M987" s="903"/>
      <c r="N987" s="94"/>
      <c r="O987" s="96" t="s">
        <v>146</v>
      </c>
      <c r="P987" s="97" t="s">
        <v>3783</v>
      </c>
    </row>
    <row r="988" spans="1:16">
      <c r="A988" s="914"/>
      <c r="B988" s="110"/>
      <c r="C988" s="897"/>
      <c r="D988" s="120"/>
      <c r="E988" s="96" t="s">
        <v>239</v>
      </c>
      <c r="F988" s="97" t="s">
        <v>3728</v>
      </c>
      <c r="G988" s="110"/>
      <c r="H988" s="900"/>
      <c r="I988" s="94"/>
      <c r="J988" s="96" t="s">
        <v>239</v>
      </c>
      <c r="K988" s="97" t="s">
        <v>3758</v>
      </c>
      <c r="L988" s="110"/>
      <c r="M988" s="903"/>
      <c r="N988" s="94"/>
      <c r="O988" s="96" t="s">
        <v>239</v>
      </c>
      <c r="P988" s="97" t="s">
        <v>3485</v>
      </c>
    </row>
    <row r="989" spans="1:16">
      <c r="A989" s="914"/>
      <c r="B989" s="109"/>
      <c r="C989" s="897"/>
      <c r="D989" s="120"/>
      <c r="E989" s="96" t="s">
        <v>197</v>
      </c>
      <c r="F989" s="97" t="s">
        <v>3729</v>
      </c>
      <c r="G989" s="109"/>
      <c r="H989" s="900"/>
      <c r="I989" s="94"/>
      <c r="J989" s="96" t="s">
        <v>197</v>
      </c>
      <c r="K989" s="97" t="s">
        <v>3737</v>
      </c>
      <c r="L989" s="109"/>
      <c r="M989" s="903"/>
      <c r="N989" s="94"/>
      <c r="O989" s="96" t="s">
        <v>197</v>
      </c>
      <c r="P989" s="97" t="s">
        <v>2762</v>
      </c>
    </row>
    <row r="990" spans="1:16">
      <c r="A990" s="914"/>
      <c r="B990" s="110"/>
      <c r="C990" s="897"/>
      <c r="D990" s="120"/>
      <c r="E990" s="96" t="s">
        <v>1568</v>
      </c>
      <c r="F990" s="97" t="s">
        <v>2709</v>
      </c>
      <c r="G990" s="110"/>
      <c r="H990" s="900"/>
      <c r="I990" s="94"/>
      <c r="J990" s="96" t="s">
        <v>1568</v>
      </c>
      <c r="K990" s="97" t="s">
        <v>2709</v>
      </c>
      <c r="L990" s="110"/>
      <c r="M990" s="903"/>
      <c r="N990" s="94"/>
      <c r="O990" s="96" t="s">
        <v>1568</v>
      </c>
      <c r="P990" s="97" t="s">
        <v>2709</v>
      </c>
    </row>
    <row r="991" spans="1:16">
      <c r="A991" s="914"/>
      <c r="B991" s="109"/>
      <c r="C991" s="897"/>
      <c r="D991" s="120"/>
      <c r="E991" s="96" t="s">
        <v>2687</v>
      </c>
      <c r="F991" s="97" t="s">
        <v>2763</v>
      </c>
      <c r="G991" s="109"/>
      <c r="H991" s="900"/>
      <c r="I991" s="94"/>
      <c r="J991" s="96" t="s">
        <v>2687</v>
      </c>
      <c r="K991" s="97" t="s">
        <v>2763</v>
      </c>
      <c r="L991" s="109"/>
      <c r="M991" s="903"/>
      <c r="N991" s="94"/>
      <c r="O991" s="96" t="s">
        <v>2687</v>
      </c>
      <c r="P991" s="97" t="s">
        <v>2763</v>
      </c>
    </row>
    <row r="992" spans="1:16">
      <c r="A992" s="914"/>
      <c r="B992" s="110"/>
      <c r="C992" s="897"/>
      <c r="D992" s="94"/>
      <c r="E992" s="96"/>
      <c r="F992" s="97"/>
      <c r="G992" s="110"/>
      <c r="H992" s="900"/>
      <c r="I992" s="94"/>
      <c r="J992" s="96"/>
      <c r="K992" s="97"/>
      <c r="L992" s="110"/>
      <c r="M992" s="903"/>
      <c r="N992" s="94"/>
      <c r="O992" s="96"/>
      <c r="P992" s="97"/>
    </row>
    <row r="993" spans="1:16">
      <c r="A993" s="914"/>
      <c r="B993" s="107"/>
      <c r="C993" s="897"/>
      <c r="D993" s="113"/>
      <c r="E993" s="114"/>
      <c r="F993" s="104"/>
      <c r="G993" s="107"/>
      <c r="H993" s="900"/>
      <c r="I993" s="113"/>
      <c r="J993" s="114"/>
      <c r="K993" s="97"/>
      <c r="L993" s="107"/>
      <c r="M993" s="903"/>
      <c r="N993" s="113"/>
      <c r="O993" s="114"/>
      <c r="P993" s="97"/>
    </row>
    <row r="994" spans="1:16" ht="17.25" thickBot="1">
      <c r="A994" s="914"/>
      <c r="B994" s="107"/>
      <c r="C994" s="910"/>
      <c r="D994" s="122" t="s">
        <v>132</v>
      </c>
      <c r="E994" s="123" t="s">
        <v>133</v>
      </c>
      <c r="F994" s="124"/>
      <c r="G994" s="107"/>
      <c r="H994" s="911"/>
      <c r="I994" s="122" t="s">
        <v>132</v>
      </c>
      <c r="J994" s="123" t="s">
        <v>133</v>
      </c>
      <c r="K994" s="97"/>
      <c r="L994" s="107"/>
      <c r="M994" s="909"/>
      <c r="N994" s="122" t="s">
        <v>132</v>
      </c>
      <c r="O994" s="123" t="s">
        <v>133</v>
      </c>
      <c r="P994" s="97"/>
    </row>
    <row r="995" spans="1:16">
      <c r="A995" s="105"/>
      <c r="B995" s="109"/>
      <c r="C995" s="896" t="s">
        <v>667</v>
      </c>
      <c r="D995" s="118"/>
      <c r="E995" s="119" t="s">
        <v>137</v>
      </c>
      <c r="F995" s="125" t="s">
        <v>2764</v>
      </c>
      <c r="G995" s="109"/>
      <c r="H995" s="899" t="s">
        <v>134</v>
      </c>
      <c r="I995" s="118"/>
      <c r="J995" s="119" t="s">
        <v>137</v>
      </c>
      <c r="K995" s="125" t="s">
        <v>2764</v>
      </c>
      <c r="L995" s="109"/>
      <c r="M995" s="902" t="s">
        <v>134</v>
      </c>
      <c r="N995" s="118"/>
      <c r="O995" s="119" t="s">
        <v>137</v>
      </c>
      <c r="P995" s="125" t="s">
        <v>2764</v>
      </c>
    </row>
    <row r="996" spans="1:16">
      <c r="A996" s="105"/>
      <c r="B996" s="110"/>
      <c r="C996" s="897"/>
      <c r="D996" s="94"/>
      <c r="E996" s="96" t="s">
        <v>196</v>
      </c>
      <c r="F996" s="97" t="s">
        <v>2765</v>
      </c>
      <c r="G996" s="110"/>
      <c r="H996" s="900"/>
      <c r="I996" s="94"/>
      <c r="J996" s="96" t="s">
        <v>196</v>
      </c>
      <c r="K996" s="97" t="s">
        <v>2765</v>
      </c>
      <c r="L996" s="110"/>
      <c r="M996" s="903"/>
      <c r="N996" s="94"/>
      <c r="O996" s="96" t="s">
        <v>196</v>
      </c>
      <c r="P996" s="97" t="s">
        <v>2765</v>
      </c>
    </row>
    <row r="997" spans="1:16">
      <c r="A997" s="105"/>
      <c r="B997" s="126"/>
      <c r="C997" s="897"/>
      <c r="D997" s="94"/>
      <c r="E997" s="96" t="s">
        <v>146</v>
      </c>
      <c r="F997" s="97" t="s">
        <v>3223</v>
      </c>
      <c r="G997" s="126"/>
      <c r="H997" s="900"/>
      <c r="I997" s="94"/>
      <c r="J997" s="96" t="s">
        <v>146</v>
      </c>
      <c r="K997" s="97" t="s">
        <v>3223</v>
      </c>
      <c r="L997" s="126"/>
      <c r="M997" s="903"/>
      <c r="N997" s="94"/>
      <c r="O997" s="96" t="s">
        <v>146</v>
      </c>
      <c r="P997" s="97" t="s">
        <v>3223</v>
      </c>
    </row>
    <row r="998" spans="1:16" ht="33">
      <c r="A998" s="105"/>
      <c r="B998" s="107"/>
      <c r="C998" s="897"/>
      <c r="D998" s="94"/>
      <c r="E998" s="96" t="s">
        <v>239</v>
      </c>
      <c r="F998" s="97" t="s">
        <v>3131</v>
      </c>
      <c r="G998" s="107"/>
      <c r="H998" s="900"/>
      <c r="I998" s="94"/>
      <c r="J998" s="96" t="s">
        <v>239</v>
      </c>
      <c r="K998" s="97" t="s">
        <v>3738</v>
      </c>
      <c r="L998" s="107"/>
      <c r="M998" s="903"/>
      <c r="N998" s="94"/>
      <c r="O998" s="96" t="s">
        <v>239</v>
      </c>
      <c r="P998" s="104" t="s">
        <v>3784</v>
      </c>
    </row>
    <row r="999" spans="1:16">
      <c r="A999" s="105"/>
      <c r="B999" s="109"/>
      <c r="C999" s="897"/>
      <c r="D999" s="94"/>
      <c r="E999" s="96" t="s">
        <v>197</v>
      </c>
      <c r="F999" s="97" t="s">
        <v>2768</v>
      </c>
      <c r="G999" s="109"/>
      <c r="H999" s="900"/>
      <c r="I999" s="94"/>
      <c r="J999" s="96" t="s">
        <v>197</v>
      </c>
      <c r="K999" s="97" t="s">
        <v>2768</v>
      </c>
      <c r="L999" s="109"/>
      <c r="M999" s="903"/>
      <c r="N999" s="94"/>
      <c r="O999" s="96" t="s">
        <v>197</v>
      </c>
      <c r="P999" s="97" t="s">
        <v>2768</v>
      </c>
    </row>
    <row r="1000" spans="1:16">
      <c r="A1000" s="105"/>
      <c r="B1000" s="110"/>
      <c r="C1000" s="897"/>
      <c r="D1000" s="94"/>
      <c r="E1000" s="96"/>
      <c r="F1000" s="127"/>
      <c r="G1000" s="110"/>
      <c r="H1000" s="900"/>
      <c r="I1000" s="94"/>
      <c r="J1000" s="96"/>
      <c r="K1000" s="127"/>
      <c r="L1000" s="110"/>
      <c r="M1000" s="903"/>
      <c r="N1000" s="94"/>
      <c r="O1000" s="96"/>
      <c r="P1000" s="127"/>
    </row>
    <row r="1001" spans="1:16">
      <c r="A1001" s="105"/>
      <c r="B1001" s="109"/>
      <c r="C1001" s="897"/>
      <c r="D1001" s="94"/>
      <c r="E1001" s="96"/>
      <c r="F1001" s="128"/>
      <c r="G1001" s="109"/>
      <c r="H1001" s="900"/>
      <c r="I1001" s="94"/>
      <c r="J1001" s="96"/>
      <c r="K1001" s="128"/>
      <c r="L1001" s="109"/>
      <c r="M1001" s="903"/>
      <c r="N1001" s="94"/>
      <c r="O1001" s="96"/>
      <c r="P1001" s="128"/>
    </row>
    <row r="1002" spans="1:16">
      <c r="A1002" s="105"/>
      <c r="B1002" s="110"/>
      <c r="C1002" s="897"/>
      <c r="D1002" s="217"/>
      <c r="E1002" s="114"/>
      <c r="F1002" s="216"/>
      <c r="G1002" s="110"/>
      <c r="H1002" s="900"/>
      <c r="I1002" s="113"/>
      <c r="J1002" s="114"/>
      <c r="K1002" s="216"/>
      <c r="L1002" s="110"/>
      <c r="M1002" s="903"/>
      <c r="N1002" s="113"/>
      <c r="O1002" s="114"/>
      <c r="P1002" s="216"/>
    </row>
    <row r="1003" spans="1:16">
      <c r="A1003" s="105"/>
      <c r="B1003" s="109"/>
      <c r="C1003" s="897"/>
      <c r="D1003" s="217"/>
      <c r="E1003" s="114"/>
      <c r="F1003" s="216"/>
      <c r="G1003" s="109"/>
      <c r="H1003" s="900"/>
      <c r="I1003" s="113"/>
      <c r="J1003" s="114"/>
      <c r="K1003" s="216"/>
      <c r="L1003" s="109"/>
      <c r="M1003" s="903"/>
      <c r="N1003" s="113"/>
      <c r="O1003" s="114"/>
      <c r="P1003" s="216"/>
    </row>
    <row r="1004" spans="1:16" ht="17.25" thickBot="1">
      <c r="A1004" s="105"/>
      <c r="B1004" s="110"/>
      <c r="C1004" s="910"/>
      <c r="D1004" s="129"/>
      <c r="E1004" s="130"/>
      <c r="F1004" s="104"/>
      <c r="G1004" s="110"/>
      <c r="H1004" s="911"/>
      <c r="I1004" s="113"/>
      <c r="J1004" s="130"/>
      <c r="K1004" s="104"/>
      <c r="L1004" s="110"/>
      <c r="M1004" s="909"/>
      <c r="N1004" s="113"/>
      <c r="O1004" s="131"/>
      <c r="P1004" s="127"/>
    </row>
    <row r="1005" spans="1:16">
      <c r="A1005" s="132"/>
      <c r="B1005" s="109"/>
      <c r="C1005" s="896" t="s">
        <v>668</v>
      </c>
      <c r="D1005" s="118" t="s">
        <v>136</v>
      </c>
      <c r="E1005" s="133" t="s">
        <v>137</v>
      </c>
      <c r="F1005" s="125" t="s">
        <v>3730</v>
      </c>
      <c r="G1005" s="109"/>
      <c r="H1005" s="899" t="s">
        <v>135</v>
      </c>
      <c r="I1005" s="118" t="s">
        <v>136</v>
      </c>
      <c r="J1005" s="133" t="s">
        <v>137</v>
      </c>
      <c r="K1005" s="125" t="s">
        <v>3765</v>
      </c>
      <c r="L1005" s="109"/>
      <c r="M1005" s="902" t="s">
        <v>135</v>
      </c>
      <c r="N1005" s="118" t="s">
        <v>136</v>
      </c>
      <c r="O1005" s="133" t="s">
        <v>137</v>
      </c>
      <c r="P1005" s="125" t="s">
        <v>3787</v>
      </c>
    </row>
    <row r="1006" spans="1:16">
      <c r="A1006" s="132"/>
      <c r="B1006" s="110"/>
      <c r="C1006" s="897"/>
      <c r="D1006" s="94" t="s">
        <v>141</v>
      </c>
      <c r="E1006" s="96" t="s">
        <v>196</v>
      </c>
      <c r="F1006" s="134" t="s">
        <v>3725</v>
      </c>
      <c r="G1006" s="110"/>
      <c r="H1006" s="900"/>
      <c r="I1006" s="94" t="s">
        <v>141</v>
      </c>
      <c r="J1006" s="96" t="s">
        <v>196</v>
      </c>
      <c r="K1006" s="134" t="s">
        <v>3725</v>
      </c>
      <c r="L1006" s="110"/>
      <c r="M1006" s="903"/>
      <c r="N1006" s="94" t="s">
        <v>141</v>
      </c>
      <c r="O1006" s="96" t="s">
        <v>196</v>
      </c>
      <c r="P1006" s="134" t="s">
        <v>3602</v>
      </c>
    </row>
    <row r="1007" spans="1:16">
      <c r="A1007" s="132"/>
      <c r="B1007" s="135"/>
      <c r="C1007" s="897"/>
      <c r="D1007" s="94" t="s">
        <v>145</v>
      </c>
      <c r="E1007" s="96" t="s">
        <v>146</v>
      </c>
      <c r="F1007" s="97" t="s">
        <v>2772</v>
      </c>
      <c r="G1007" s="135"/>
      <c r="H1007" s="900"/>
      <c r="I1007" s="94" t="s">
        <v>145</v>
      </c>
      <c r="J1007" s="96" t="s">
        <v>146</v>
      </c>
      <c r="K1007" s="97" t="s">
        <v>2772</v>
      </c>
      <c r="L1007" s="135"/>
      <c r="M1007" s="903"/>
      <c r="N1007" s="94" t="s">
        <v>145</v>
      </c>
      <c r="O1007" s="96" t="s">
        <v>146</v>
      </c>
      <c r="P1007" s="97" t="s">
        <v>2772</v>
      </c>
    </row>
    <row r="1008" spans="1:16">
      <c r="A1008" s="132"/>
      <c r="B1008" s="110"/>
      <c r="C1008" s="897"/>
      <c r="D1008" s="94" t="s">
        <v>147</v>
      </c>
      <c r="E1008" s="96" t="s">
        <v>239</v>
      </c>
      <c r="F1008" s="104" t="s">
        <v>2773</v>
      </c>
      <c r="G1008" s="110"/>
      <c r="H1008" s="900"/>
      <c r="I1008" s="94" t="s">
        <v>147</v>
      </c>
      <c r="J1008" s="96" t="s">
        <v>239</v>
      </c>
      <c r="K1008" s="104" t="s">
        <v>2773</v>
      </c>
      <c r="L1008" s="110"/>
      <c r="M1008" s="903"/>
      <c r="N1008" s="94" t="s">
        <v>147</v>
      </c>
      <c r="O1008" s="96" t="s">
        <v>239</v>
      </c>
      <c r="P1008" s="104" t="s">
        <v>2773</v>
      </c>
    </row>
    <row r="1009" spans="1:16">
      <c r="A1009" s="132"/>
      <c r="B1009" s="135"/>
      <c r="C1009" s="897"/>
      <c r="D1009" s="94" t="s">
        <v>1569</v>
      </c>
      <c r="E1009" s="114" t="s">
        <v>197</v>
      </c>
      <c r="F1009" s="136" t="s">
        <v>2774</v>
      </c>
      <c r="G1009" s="135"/>
      <c r="H1009" s="900"/>
      <c r="I1009" s="94" t="s">
        <v>1569</v>
      </c>
      <c r="J1009" s="114" t="s">
        <v>197</v>
      </c>
      <c r="K1009" s="136" t="s">
        <v>2774</v>
      </c>
      <c r="L1009" s="135"/>
      <c r="M1009" s="903"/>
      <c r="N1009" s="94" t="s">
        <v>1569</v>
      </c>
      <c r="O1009" s="114" t="s">
        <v>197</v>
      </c>
      <c r="P1009" s="136" t="s">
        <v>2774</v>
      </c>
    </row>
    <row r="1010" spans="1:16" ht="33">
      <c r="A1010" s="132"/>
      <c r="B1010" s="110"/>
      <c r="C1010" s="897"/>
      <c r="D1010" s="94" t="s">
        <v>3663</v>
      </c>
      <c r="E1010" s="96" t="s">
        <v>1568</v>
      </c>
      <c r="F1010" s="97" t="s">
        <v>3689</v>
      </c>
      <c r="G1010" s="110"/>
      <c r="H1010" s="900"/>
      <c r="I1010" s="94" t="s">
        <v>3663</v>
      </c>
      <c r="J1010" s="96" t="s">
        <v>1568</v>
      </c>
      <c r="K1010" s="97" t="s">
        <v>3759</v>
      </c>
      <c r="L1010" s="110"/>
      <c r="M1010" s="903"/>
      <c r="N1010" s="94" t="s">
        <v>3663</v>
      </c>
      <c r="O1010" s="114" t="s">
        <v>1897</v>
      </c>
      <c r="P1010" s="97" t="s">
        <v>3759</v>
      </c>
    </row>
    <row r="1011" spans="1:16">
      <c r="A1011" s="132"/>
      <c r="B1011" s="135"/>
      <c r="C1011" s="897"/>
      <c r="D1011" s="94"/>
      <c r="E1011" s="114"/>
      <c r="F1011" s="136"/>
      <c r="G1011" s="135"/>
      <c r="H1011" s="900"/>
      <c r="I1011" s="94"/>
      <c r="J1011" s="114"/>
      <c r="K1011" s="136"/>
      <c r="L1011" s="135"/>
      <c r="M1011" s="903"/>
      <c r="N1011" s="94"/>
      <c r="O1011" s="114"/>
      <c r="P1011" s="136"/>
    </row>
    <row r="1012" spans="1:16">
      <c r="A1012" s="132"/>
      <c r="B1012" s="110"/>
      <c r="C1012" s="897"/>
      <c r="D1012" s="94"/>
      <c r="E1012" s="96"/>
      <c r="F1012" s="97"/>
      <c r="G1012" s="110"/>
      <c r="H1012" s="900"/>
      <c r="I1012" s="94"/>
      <c r="J1012" s="96"/>
      <c r="K1012" s="97"/>
      <c r="L1012" s="110"/>
      <c r="M1012" s="903"/>
      <c r="N1012" s="94"/>
      <c r="O1012" s="96"/>
      <c r="P1012" s="97"/>
    </row>
    <row r="1013" spans="1:16">
      <c r="A1013" s="132"/>
      <c r="B1013" s="135"/>
      <c r="C1013" s="897"/>
      <c r="D1013" s="94"/>
      <c r="E1013" s="96"/>
      <c r="F1013" s="97"/>
      <c r="G1013" s="135"/>
      <c r="H1013" s="900"/>
      <c r="I1013" s="94"/>
      <c r="J1013" s="96"/>
      <c r="K1013" s="97"/>
      <c r="L1013" s="135"/>
      <c r="M1013" s="903"/>
      <c r="N1013" s="94"/>
      <c r="O1013" s="96"/>
      <c r="P1013" s="97"/>
    </row>
    <row r="1014" spans="1:16" ht="17.25" thickBot="1">
      <c r="A1014" s="132"/>
      <c r="B1014" s="110"/>
      <c r="C1014" s="910"/>
      <c r="D1014" s="115"/>
      <c r="E1014" s="116"/>
      <c r="F1014" s="117"/>
      <c r="G1014" s="110"/>
      <c r="H1014" s="911"/>
      <c r="I1014" s="115"/>
      <c r="J1014" s="130"/>
      <c r="K1014" s="104"/>
      <c r="L1014" s="110"/>
      <c r="M1014" s="909"/>
      <c r="N1014" s="115"/>
      <c r="O1014" s="130"/>
      <c r="P1014" s="104"/>
    </row>
    <row r="1015" spans="1:16">
      <c r="A1015" s="132"/>
      <c r="B1015" s="135"/>
      <c r="C1015" s="896" t="s">
        <v>669</v>
      </c>
      <c r="D1015" s="137" t="s">
        <v>150</v>
      </c>
      <c r="E1015" s="138"/>
      <c r="F1015" s="139" t="s">
        <v>151</v>
      </c>
      <c r="G1015" s="135"/>
      <c r="H1015" s="899" t="s">
        <v>149</v>
      </c>
      <c r="I1015" s="137" t="s">
        <v>150</v>
      </c>
      <c r="J1015" s="138"/>
      <c r="K1015" s="139" t="s">
        <v>151</v>
      </c>
      <c r="L1015" s="135"/>
      <c r="M1015" s="902" t="s">
        <v>149</v>
      </c>
      <c r="N1015" s="137" t="s">
        <v>150</v>
      </c>
      <c r="O1015" s="138"/>
      <c r="P1015" s="139" t="s">
        <v>151</v>
      </c>
    </row>
    <row r="1016" spans="1:16">
      <c r="A1016" s="132"/>
      <c r="B1016" s="110"/>
      <c r="C1016" s="897"/>
      <c r="D1016" s="120"/>
      <c r="E1016" s="121"/>
      <c r="F1016" s="140"/>
      <c r="G1016" s="110"/>
      <c r="H1016" s="900"/>
      <c r="I1016" s="94"/>
      <c r="J1016" s="96"/>
      <c r="K1016" s="97"/>
      <c r="L1016" s="110"/>
      <c r="M1016" s="903"/>
      <c r="N1016" s="94"/>
      <c r="O1016" s="96"/>
      <c r="P1016" s="97"/>
    </row>
    <row r="1017" spans="1:16">
      <c r="A1017" s="132"/>
      <c r="B1017" s="135"/>
      <c r="C1017" s="897"/>
      <c r="D1017" s="94"/>
      <c r="E1017" s="96"/>
      <c r="F1017" s="97"/>
      <c r="G1017" s="135"/>
      <c r="H1017" s="900"/>
      <c r="I1017" s="94"/>
      <c r="J1017" s="96"/>
      <c r="K1017" s="97"/>
      <c r="L1017" s="135"/>
      <c r="M1017" s="903"/>
      <c r="N1017" s="94"/>
      <c r="O1017" s="96"/>
      <c r="P1017" s="97"/>
    </row>
    <row r="1018" spans="1:16">
      <c r="A1018" s="132"/>
      <c r="B1018" s="110"/>
      <c r="C1018" s="897"/>
      <c r="D1018" s="113"/>
      <c r="E1018" s="114"/>
      <c r="F1018" s="104"/>
      <c r="G1018" s="110"/>
      <c r="H1018" s="900"/>
      <c r="I1018" s="113"/>
      <c r="J1018" s="114"/>
      <c r="K1018" s="104"/>
      <c r="L1018" s="110"/>
      <c r="M1018" s="903"/>
      <c r="N1018" s="113"/>
      <c r="O1018" s="114"/>
      <c r="P1018" s="104"/>
    </row>
    <row r="1019" spans="1:16">
      <c r="A1019" s="905"/>
      <c r="B1019" s="135"/>
      <c r="C1019" s="897"/>
      <c r="D1019" s="94"/>
      <c r="E1019" s="96"/>
      <c r="F1019" s="97"/>
      <c r="G1019" s="135"/>
      <c r="H1019" s="900"/>
      <c r="I1019" s="94"/>
      <c r="J1019" s="96"/>
      <c r="K1019" s="97"/>
      <c r="L1019" s="135"/>
      <c r="M1019" s="903"/>
      <c r="N1019" s="94"/>
      <c r="O1019" s="96"/>
      <c r="P1019" s="97"/>
    </row>
    <row r="1020" spans="1:16">
      <c r="A1020" s="905"/>
      <c r="B1020" s="110"/>
      <c r="C1020" s="897"/>
      <c r="D1020" s="94"/>
      <c r="E1020" s="96"/>
      <c r="F1020" s="97"/>
      <c r="G1020" s="110"/>
      <c r="H1020" s="900"/>
      <c r="I1020" s="94"/>
      <c r="J1020" s="96"/>
      <c r="K1020" s="97"/>
      <c r="L1020" s="110"/>
      <c r="M1020" s="903"/>
      <c r="N1020" s="94"/>
      <c r="O1020" s="96"/>
      <c r="P1020" s="97"/>
    </row>
    <row r="1021" spans="1:16">
      <c r="A1021" s="905"/>
      <c r="B1021" s="135"/>
      <c r="C1021" s="897"/>
      <c r="D1021" s="113"/>
      <c r="E1021" s="114"/>
      <c r="F1021" s="104"/>
      <c r="G1021" s="135"/>
      <c r="H1021" s="900"/>
      <c r="I1021" s="113"/>
      <c r="J1021" s="114"/>
      <c r="K1021" s="104"/>
      <c r="L1021" s="135"/>
      <c r="M1021" s="903"/>
      <c r="N1021" s="113"/>
      <c r="O1021" s="114"/>
      <c r="P1021" s="104"/>
    </row>
    <row r="1022" spans="1:16" ht="17.25" thickBot="1">
      <c r="A1022" s="906"/>
      <c r="B1022" s="141"/>
      <c r="C1022" s="898"/>
      <c r="D1022" s="142"/>
      <c r="E1022" s="143"/>
      <c r="F1022" s="144"/>
      <c r="G1022" s="141"/>
      <c r="H1022" s="901"/>
      <c r="I1022" s="142"/>
      <c r="J1022" s="143"/>
      <c r="K1022" s="144"/>
      <c r="L1022" s="141"/>
      <c r="M1022" s="904"/>
      <c r="N1022" s="142"/>
      <c r="O1022" s="143"/>
      <c r="P1022" s="144"/>
    </row>
    <row r="1023" spans="1:16" s="146" customFormat="1" ht="27" customHeight="1" thickTop="1" thickBot="1">
      <c r="A1023" s="145"/>
      <c r="B1023" s="907" t="s">
        <v>152</v>
      </c>
      <c r="C1023" s="907"/>
      <c r="D1023" s="907"/>
      <c r="E1023" s="907"/>
      <c r="F1023" s="907"/>
      <c r="G1023" s="908" t="s">
        <v>153</v>
      </c>
      <c r="H1023" s="908"/>
      <c r="I1023" s="908"/>
      <c r="J1023" s="908"/>
      <c r="K1023" s="908"/>
      <c r="L1023" s="908"/>
      <c r="M1023" s="908"/>
      <c r="N1023" s="889" t="s">
        <v>154</v>
      </c>
      <c r="O1023" s="889"/>
      <c r="P1023" s="889"/>
    </row>
    <row r="1024" spans="1:16" s="159" customFormat="1" ht="21.75" customHeight="1" thickTop="1" thickBot="1">
      <c r="A1024" s="147" t="s">
        <v>0</v>
      </c>
      <c r="B1024" s="148"/>
      <c r="C1024" s="149" t="s">
        <v>155</v>
      </c>
      <c r="D1024" s="150" t="s">
        <v>156</v>
      </c>
      <c r="E1024" s="151" t="s">
        <v>157</v>
      </c>
      <c r="F1024" s="152" t="s">
        <v>158</v>
      </c>
      <c r="G1024" s="153" t="s">
        <v>159</v>
      </c>
      <c r="H1024" s="154" t="s">
        <v>150</v>
      </c>
      <c r="I1024" s="155" t="s">
        <v>156</v>
      </c>
      <c r="J1024" s="155" t="s">
        <v>157</v>
      </c>
      <c r="K1024" s="155" t="s">
        <v>158</v>
      </c>
      <c r="L1024" s="154" t="s">
        <v>160</v>
      </c>
      <c r="M1024" s="156" t="s">
        <v>161</v>
      </c>
      <c r="N1024" s="157" t="s">
        <v>155</v>
      </c>
      <c r="O1024" s="151" t="s">
        <v>157</v>
      </c>
      <c r="P1024" s="158" t="s">
        <v>158</v>
      </c>
    </row>
    <row r="1025" spans="1:16" s="172" customFormat="1" ht="17.25" thickTop="1">
      <c r="A1025" s="890">
        <f>A939</f>
        <v>46183</v>
      </c>
      <c r="B1025" s="893" t="s">
        <v>670</v>
      </c>
      <c r="C1025" s="160" t="s">
        <v>851</v>
      </c>
      <c r="D1025" s="161" t="s">
        <v>978</v>
      </c>
      <c r="E1025" s="162" t="s">
        <v>137</v>
      </c>
      <c r="F1025" s="163" t="s">
        <v>1692</v>
      </c>
      <c r="G1025" s="164"/>
      <c r="H1025" s="165"/>
      <c r="I1025" s="166"/>
      <c r="J1025" s="166"/>
      <c r="K1025" s="167"/>
      <c r="L1025" s="168"/>
      <c r="M1025" s="169"/>
      <c r="N1025" s="170"/>
      <c r="O1025" s="166"/>
      <c r="P1025" s="171"/>
    </row>
    <row r="1026" spans="1:16" s="172" customFormat="1">
      <c r="A1026" s="891"/>
      <c r="B1026" s="894"/>
      <c r="C1026" s="173"/>
      <c r="D1026" s="174"/>
      <c r="E1026" s="175"/>
      <c r="F1026" s="176"/>
      <c r="G1026" s="173"/>
      <c r="H1026" s="177"/>
      <c r="I1026" s="175"/>
      <c r="J1026" s="175"/>
      <c r="K1026" s="178"/>
      <c r="L1026" s="179"/>
      <c r="M1026" s="180"/>
      <c r="N1026" s="181"/>
      <c r="O1026" s="175"/>
      <c r="P1026" s="182"/>
    </row>
    <row r="1027" spans="1:16" s="172" customFormat="1">
      <c r="A1027" s="891"/>
      <c r="B1027" s="894"/>
      <c r="C1027" s="173"/>
      <c r="D1027" s="174"/>
      <c r="E1027" s="175"/>
      <c r="F1027" s="176"/>
      <c r="G1027" s="173"/>
      <c r="H1027" s="183"/>
      <c r="I1027" s="175"/>
      <c r="J1027" s="175"/>
      <c r="K1027" s="178"/>
      <c r="L1027" s="184"/>
      <c r="M1027" s="180"/>
      <c r="N1027" s="181"/>
      <c r="O1027" s="175"/>
      <c r="P1027" s="182"/>
    </row>
    <row r="1028" spans="1:16" s="172" customFormat="1">
      <c r="A1028" s="891"/>
      <c r="B1028" s="894"/>
      <c r="C1028" s="173"/>
      <c r="D1028" s="218"/>
      <c r="E1028" s="175"/>
      <c r="F1028" s="176"/>
      <c r="G1028" s="173"/>
      <c r="H1028" s="183"/>
      <c r="I1028" s="175"/>
      <c r="J1028" s="175"/>
      <c r="K1028" s="187"/>
      <c r="L1028" s="184"/>
      <c r="M1028" s="180"/>
      <c r="N1028" s="181"/>
      <c r="O1028" s="175"/>
      <c r="P1028" s="182"/>
    </row>
    <row r="1029" spans="1:16" s="172" customFormat="1">
      <c r="A1029" s="891"/>
      <c r="B1029" s="894"/>
      <c r="C1029" s="173"/>
      <c r="D1029" s="185"/>
      <c r="E1029" s="175"/>
      <c r="F1029" s="182"/>
      <c r="G1029" s="173"/>
      <c r="H1029" s="186"/>
      <c r="I1029" s="175"/>
      <c r="J1029" s="175"/>
      <c r="K1029" s="187"/>
      <c r="L1029" s="184"/>
      <c r="M1029" s="180"/>
      <c r="N1029" s="181"/>
      <c r="O1029" s="175"/>
      <c r="P1029" s="182"/>
    </row>
    <row r="1030" spans="1:16" s="172" customFormat="1">
      <c r="A1030" s="891"/>
      <c r="B1030" s="894"/>
      <c r="C1030" s="173"/>
      <c r="D1030" s="174"/>
      <c r="E1030" s="175"/>
      <c r="F1030" s="188"/>
      <c r="G1030" s="198"/>
      <c r="H1030" s="183"/>
      <c r="I1030" s="191"/>
      <c r="J1030" s="175"/>
      <c r="K1030" s="178"/>
      <c r="L1030" s="189"/>
      <c r="M1030" s="190"/>
      <c r="N1030" s="181"/>
      <c r="O1030" s="175"/>
      <c r="P1030" s="182"/>
    </row>
    <row r="1031" spans="1:16" s="172" customFormat="1">
      <c r="A1031" s="891"/>
      <c r="B1031" s="894"/>
      <c r="C1031" s="173"/>
      <c r="D1031" s="174"/>
      <c r="E1031" s="175"/>
      <c r="F1031" s="182"/>
      <c r="G1031" s="173"/>
      <c r="H1031" s="183"/>
      <c r="I1031" s="191"/>
      <c r="J1031" s="175"/>
      <c r="K1031" s="178"/>
      <c r="L1031" s="184"/>
      <c r="M1031" s="180"/>
      <c r="N1031" s="181"/>
      <c r="O1031" s="175"/>
      <c r="P1031" s="182"/>
    </row>
    <row r="1032" spans="1:16" s="172" customFormat="1">
      <c r="A1032" s="891"/>
      <c r="B1032" s="894"/>
      <c r="C1032" s="173"/>
      <c r="D1032" s="174"/>
      <c r="E1032" s="175"/>
      <c r="F1032" s="182"/>
      <c r="G1032" s="219"/>
      <c r="H1032" s="183"/>
      <c r="I1032" s="175"/>
      <c r="J1032" s="175"/>
      <c r="K1032" s="178"/>
      <c r="L1032" s="184"/>
      <c r="M1032" s="180"/>
      <c r="N1032" s="181"/>
      <c r="O1032" s="175"/>
      <c r="P1032" s="182"/>
    </row>
    <row r="1033" spans="1:16" s="172" customFormat="1">
      <c r="A1033" s="891"/>
      <c r="B1033" s="894"/>
      <c r="C1033" s="173"/>
      <c r="D1033" s="174"/>
      <c r="E1033" s="175"/>
      <c r="F1033" s="188"/>
      <c r="G1033" s="173"/>
      <c r="H1033" s="183"/>
      <c r="I1033" s="191"/>
      <c r="J1033" s="175"/>
      <c r="K1033" s="178"/>
      <c r="L1033" s="184"/>
      <c r="M1033" s="180"/>
      <c r="N1033" s="181"/>
      <c r="O1033" s="175"/>
      <c r="P1033" s="182"/>
    </row>
    <row r="1034" spans="1:16" s="172" customFormat="1">
      <c r="A1034" s="891"/>
      <c r="B1034" s="894"/>
      <c r="C1034" s="173"/>
      <c r="D1034" s="174"/>
      <c r="E1034" s="175"/>
      <c r="F1034" s="182"/>
      <c r="G1034" s="173"/>
      <c r="H1034" s="183"/>
      <c r="I1034" s="191"/>
      <c r="J1034" s="175"/>
      <c r="K1034" s="178"/>
      <c r="L1034" s="184"/>
      <c r="M1034" s="180"/>
      <c r="N1034" s="181"/>
      <c r="O1034" s="175"/>
      <c r="P1034" s="182"/>
    </row>
    <row r="1035" spans="1:16" s="172" customFormat="1">
      <c r="A1035" s="891"/>
      <c r="B1035" s="894"/>
      <c r="C1035" s="192"/>
      <c r="D1035" s="193"/>
      <c r="E1035" s="194"/>
      <c r="F1035" s="195"/>
      <c r="G1035" s="173"/>
      <c r="H1035" s="177"/>
      <c r="I1035" s="175"/>
      <c r="J1035" s="175"/>
      <c r="K1035" s="178"/>
      <c r="L1035" s="184"/>
      <c r="M1035" s="180"/>
      <c r="N1035" s="196"/>
      <c r="O1035" s="194"/>
      <c r="P1035" s="195"/>
    </row>
    <row r="1036" spans="1:16" s="172" customFormat="1">
      <c r="A1036" s="891"/>
      <c r="B1036" s="894"/>
      <c r="C1036" s="192"/>
      <c r="D1036" s="193"/>
      <c r="E1036" s="194"/>
      <c r="F1036" s="195"/>
      <c r="G1036" s="198"/>
      <c r="H1036" s="183"/>
      <c r="I1036" s="191"/>
      <c r="J1036" s="175"/>
      <c r="K1036" s="178"/>
      <c r="L1036" s="184"/>
      <c r="M1036" s="180"/>
      <c r="N1036" s="196"/>
      <c r="O1036" s="194"/>
      <c r="P1036" s="195"/>
    </row>
    <row r="1037" spans="1:16" s="172" customFormat="1">
      <c r="A1037" s="891"/>
      <c r="B1037" s="894"/>
      <c r="C1037" s="192"/>
      <c r="D1037" s="193"/>
      <c r="E1037" s="194"/>
      <c r="F1037" s="195"/>
      <c r="G1037" s="173"/>
      <c r="H1037" s="199"/>
      <c r="I1037" s="191"/>
      <c r="J1037" s="200"/>
      <c r="K1037" s="197"/>
      <c r="L1037" s="184"/>
      <c r="M1037" s="180"/>
      <c r="N1037" s="196"/>
      <c r="O1037" s="194"/>
      <c r="P1037" s="195"/>
    </row>
    <row r="1038" spans="1:16" s="172" customFormat="1">
      <c r="A1038" s="891"/>
      <c r="B1038" s="894"/>
      <c r="C1038" s="192"/>
      <c r="D1038" s="193"/>
      <c r="E1038" s="194"/>
      <c r="F1038" s="195"/>
      <c r="G1038" s="173"/>
      <c r="H1038" s="201"/>
      <c r="I1038" s="175"/>
      <c r="J1038" s="175"/>
      <c r="K1038" s="178"/>
      <c r="L1038" s="184"/>
      <c r="M1038" s="180"/>
      <c r="N1038" s="196"/>
      <c r="O1038" s="194"/>
      <c r="P1038" s="195"/>
    </row>
    <row r="1039" spans="1:16" s="172" customFormat="1">
      <c r="A1039" s="891"/>
      <c r="B1039" s="894"/>
      <c r="C1039" s="192"/>
      <c r="D1039" s="193"/>
      <c r="E1039" s="194"/>
      <c r="F1039" s="195"/>
      <c r="G1039" s="198"/>
      <c r="H1039" s="183"/>
      <c r="I1039" s="200"/>
      <c r="J1039" s="200"/>
      <c r="K1039" s="197"/>
      <c r="L1039" s="184"/>
      <c r="M1039" s="180"/>
      <c r="N1039" s="196"/>
      <c r="O1039" s="194"/>
      <c r="P1039" s="195"/>
    </row>
    <row r="1040" spans="1:16" s="172" customFormat="1">
      <c r="A1040" s="891"/>
      <c r="B1040" s="894"/>
      <c r="C1040" s="192"/>
      <c r="D1040" s="193"/>
      <c r="E1040" s="194"/>
      <c r="F1040" s="195"/>
      <c r="G1040" s="173"/>
      <c r="H1040" s="183"/>
      <c r="I1040" s="200"/>
      <c r="J1040" s="200"/>
      <c r="K1040" s="197"/>
      <c r="L1040" s="179"/>
      <c r="M1040" s="180"/>
      <c r="N1040" s="196"/>
      <c r="O1040" s="194"/>
      <c r="P1040" s="195"/>
    </row>
    <row r="1041" spans="1:16" s="172" customFormat="1">
      <c r="A1041" s="891"/>
      <c r="B1041" s="894"/>
      <c r="C1041" s="192"/>
      <c r="D1041" s="193"/>
      <c r="E1041" s="194"/>
      <c r="F1041" s="195"/>
      <c r="G1041" s="192"/>
      <c r="H1041" s="201"/>
      <c r="I1041" s="202"/>
      <c r="J1041" s="202"/>
      <c r="K1041" s="203"/>
      <c r="L1041" s="204"/>
      <c r="M1041" s="190"/>
      <c r="N1041" s="196"/>
      <c r="O1041" s="194"/>
      <c r="P1041" s="195"/>
    </row>
    <row r="1042" spans="1:16" s="172" customFormat="1">
      <c r="A1042" s="891"/>
      <c r="B1042" s="894"/>
      <c r="C1042" s="192"/>
      <c r="D1042" s="193"/>
      <c r="E1042" s="194"/>
      <c r="F1042" s="195"/>
      <c r="G1042" s="192"/>
      <c r="H1042" s="201"/>
      <c r="I1042" s="202"/>
      <c r="J1042" s="202"/>
      <c r="K1042" s="203"/>
      <c r="L1042" s="204"/>
      <c r="M1042" s="190"/>
      <c r="N1042" s="196"/>
      <c r="O1042" s="194"/>
      <c r="P1042" s="195"/>
    </row>
    <row r="1043" spans="1:16" s="172" customFormat="1">
      <c r="A1043" s="891"/>
      <c r="B1043" s="894"/>
      <c r="C1043" s="192"/>
      <c r="D1043" s="193"/>
      <c r="E1043" s="194"/>
      <c r="F1043" s="195"/>
      <c r="G1043" s="192"/>
      <c r="H1043" s="201"/>
      <c r="I1043" s="202"/>
      <c r="J1043" s="202"/>
      <c r="K1043" s="203"/>
      <c r="L1043" s="204"/>
      <c r="M1043" s="190"/>
      <c r="N1043" s="196"/>
      <c r="O1043" s="194"/>
      <c r="P1043" s="195"/>
    </row>
    <row r="1044" spans="1:16" s="172" customFormat="1" ht="17.25" thickBot="1">
      <c r="A1044" s="892"/>
      <c r="B1044" s="895"/>
      <c r="C1044" s="205"/>
      <c r="D1044" s="206"/>
      <c r="E1044" s="207"/>
      <c r="F1044" s="208"/>
      <c r="G1044" s="209"/>
      <c r="H1044" s="210"/>
      <c r="I1044" s="211"/>
      <c r="J1044" s="211"/>
      <c r="K1044" s="212"/>
      <c r="L1044" s="213"/>
      <c r="M1044" s="214"/>
      <c r="N1044" s="215"/>
      <c r="O1044" s="207"/>
      <c r="P1044" s="208"/>
    </row>
    <row r="1045" spans="1:16" s="71" customFormat="1" ht="18" customHeight="1" thickTop="1" thickBot="1">
      <c r="A1045" s="926">
        <f>A939+1</f>
        <v>46184</v>
      </c>
      <c r="B1045" s="90" t="s">
        <v>162</v>
      </c>
      <c r="C1045" s="896" t="s">
        <v>665</v>
      </c>
      <c r="D1045" s="91" t="s">
        <v>114</v>
      </c>
      <c r="E1045" s="92" t="s">
        <v>137</v>
      </c>
      <c r="F1045" s="93" t="s">
        <v>3789</v>
      </c>
      <c r="G1045" s="90" t="s">
        <v>162</v>
      </c>
      <c r="H1045" s="900" t="s">
        <v>163</v>
      </c>
      <c r="I1045" s="91" t="s">
        <v>114</v>
      </c>
      <c r="J1045" s="92" t="s">
        <v>137</v>
      </c>
      <c r="K1045" s="93" t="s">
        <v>3821</v>
      </c>
      <c r="L1045" s="90" t="s">
        <v>162</v>
      </c>
      <c r="M1045" s="903" t="s">
        <v>163</v>
      </c>
      <c r="N1045" s="91" t="s">
        <v>114</v>
      </c>
      <c r="O1045" s="92" t="s">
        <v>137</v>
      </c>
      <c r="P1045" s="93" t="s">
        <v>3878</v>
      </c>
    </row>
    <row r="1046" spans="1:16" ht="18" customHeight="1">
      <c r="A1046" s="927"/>
      <c r="B1046" s="928" t="s">
        <v>985</v>
      </c>
      <c r="C1046" s="897"/>
      <c r="D1046" s="94" t="s">
        <v>1491</v>
      </c>
      <c r="E1046" s="95" t="s">
        <v>196</v>
      </c>
      <c r="F1046" s="93" t="s">
        <v>1066</v>
      </c>
      <c r="G1046" s="928" t="s">
        <v>12</v>
      </c>
      <c r="H1046" s="900"/>
      <c r="I1046" s="94" t="s">
        <v>1491</v>
      </c>
      <c r="J1046" s="95" t="s">
        <v>196</v>
      </c>
      <c r="K1046" s="93" t="s">
        <v>1066</v>
      </c>
      <c r="L1046" s="928" t="s">
        <v>20</v>
      </c>
      <c r="M1046" s="903"/>
      <c r="N1046" s="94" t="s">
        <v>1491</v>
      </c>
      <c r="O1046" s="95" t="s">
        <v>196</v>
      </c>
      <c r="P1046" s="93" t="s">
        <v>1066</v>
      </c>
    </row>
    <row r="1047" spans="1:16" ht="17.25" thickBot="1">
      <c r="A1047" s="927"/>
      <c r="B1047" s="929"/>
      <c r="C1047" s="897"/>
      <c r="D1047" s="94" t="s">
        <v>116</v>
      </c>
      <c r="E1047" s="96" t="s">
        <v>146</v>
      </c>
      <c r="F1047" s="98" t="s">
        <v>3820</v>
      </c>
      <c r="G1047" s="929"/>
      <c r="H1047" s="900"/>
      <c r="I1047" s="94" t="s">
        <v>116</v>
      </c>
      <c r="J1047" s="96" t="s">
        <v>146</v>
      </c>
      <c r="K1047" s="98" t="s">
        <v>3822</v>
      </c>
      <c r="L1047" s="929"/>
      <c r="M1047" s="903"/>
      <c r="N1047" s="94" t="s">
        <v>116</v>
      </c>
      <c r="O1047" s="96" t="s">
        <v>146</v>
      </c>
      <c r="P1047" s="98" t="s">
        <v>3822</v>
      </c>
    </row>
    <row r="1048" spans="1:16" ht="17.25" thickBot="1">
      <c r="A1048" s="927"/>
      <c r="B1048" s="90" t="s">
        <v>167</v>
      </c>
      <c r="C1048" s="897"/>
      <c r="D1048" s="94" t="s">
        <v>165</v>
      </c>
      <c r="E1048" s="96" t="s">
        <v>239</v>
      </c>
      <c r="F1048" s="112" t="s">
        <v>3809</v>
      </c>
      <c r="G1048" s="90" t="s">
        <v>167</v>
      </c>
      <c r="H1048" s="900"/>
      <c r="I1048" s="94" t="s">
        <v>165</v>
      </c>
      <c r="J1048" s="96" t="s">
        <v>239</v>
      </c>
      <c r="K1048" s="97" t="s">
        <v>3808</v>
      </c>
      <c r="L1048" s="90" t="s">
        <v>167</v>
      </c>
      <c r="M1048" s="903"/>
      <c r="N1048" s="94" t="s">
        <v>165</v>
      </c>
      <c r="O1048" s="96" t="s">
        <v>239</v>
      </c>
      <c r="P1048" s="97" t="s">
        <v>3808</v>
      </c>
    </row>
    <row r="1049" spans="1:16">
      <c r="A1049" s="927"/>
      <c r="B1049" s="925" t="s">
        <v>3760</v>
      </c>
      <c r="C1049" s="897"/>
      <c r="D1049" s="94" t="s">
        <v>120</v>
      </c>
      <c r="E1049" s="96" t="s">
        <v>197</v>
      </c>
      <c r="F1049" s="112" t="s">
        <v>3809</v>
      </c>
      <c r="G1049" s="925" t="s">
        <v>1482</v>
      </c>
      <c r="H1049" s="900"/>
      <c r="I1049" s="94" t="s">
        <v>120</v>
      </c>
      <c r="J1049" s="96" t="s">
        <v>197</v>
      </c>
      <c r="K1049" s="97" t="s">
        <v>3808</v>
      </c>
      <c r="L1049" s="925" t="s">
        <v>3766</v>
      </c>
      <c r="M1049" s="903"/>
      <c r="N1049" s="94" t="s">
        <v>120</v>
      </c>
      <c r="O1049" s="96" t="s">
        <v>197</v>
      </c>
      <c r="P1049" s="97" t="s">
        <v>3808</v>
      </c>
    </row>
    <row r="1050" spans="1:16">
      <c r="A1050" s="927"/>
      <c r="B1050" s="918"/>
      <c r="C1050" s="897"/>
      <c r="D1050" s="94" t="s">
        <v>1614</v>
      </c>
      <c r="E1050" s="96" t="s">
        <v>3653</v>
      </c>
      <c r="F1050" s="97" t="s">
        <v>3721</v>
      </c>
      <c r="G1050" s="918"/>
      <c r="H1050" s="900"/>
      <c r="I1050" s="94" t="s">
        <v>1614</v>
      </c>
      <c r="J1050" s="96" t="s">
        <v>3653</v>
      </c>
      <c r="K1050" s="97" t="s">
        <v>3720</v>
      </c>
      <c r="L1050" s="918"/>
      <c r="M1050" s="903"/>
      <c r="N1050" s="94" t="s">
        <v>1614</v>
      </c>
      <c r="O1050" s="96" t="s">
        <v>3653</v>
      </c>
      <c r="P1050" s="97" t="s">
        <v>3720</v>
      </c>
    </row>
    <row r="1051" spans="1:16">
      <c r="A1051" s="927"/>
      <c r="B1051" s="917" t="s">
        <v>3708</v>
      </c>
      <c r="C1051" s="897"/>
      <c r="D1051" s="94"/>
      <c r="E1051" s="96" t="s">
        <v>3715</v>
      </c>
      <c r="F1051" s="93" t="s">
        <v>3658</v>
      </c>
      <c r="G1051" s="917"/>
      <c r="H1051" s="900"/>
      <c r="I1051" s="94"/>
      <c r="J1051" s="96" t="s">
        <v>3714</v>
      </c>
      <c r="K1051" s="93" t="s">
        <v>3658</v>
      </c>
      <c r="L1051" s="917"/>
      <c r="M1051" s="903"/>
      <c r="N1051" s="94"/>
      <c r="O1051" s="96" t="s">
        <v>3714</v>
      </c>
      <c r="P1051" s="93" t="s">
        <v>3658</v>
      </c>
    </row>
    <row r="1052" spans="1:16">
      <c r="A1052" s="927"/>
      <c r="B1052" s="918"/>
      <c r="C1052" s="897"/>
      <c r="D1052" s="94"/>
      <c r="E1052" s="96" t="s">
        <v>3716</v>
      </c>
      <c r="F1052" s="97" t="s">
        <v>3719</v>
      </c>
      <c r="G1052" s="918"/>
      <c r="H1052" s="900"/>
      <c r="I1052" s="94"/>
      <c r="J1052" s="96" t="s">
        <v>3656</v>
      </c>
      <c r="K1052" s="99" t="s">
        <v>3718</v>
      </c>
      <c r="L1052" s="918"/>
      <c r="M1052" s="903"/>
      <c r="N1052" s="94"/>
      <c r="O1052" s="96" t="s">
        <v>3656</v>
      </c>
      <c r="P1052" s="99" t="s">
        <v>3718</v>
      </c>
    </row>
    <row r="1053" spans="1:16">
      <c r="A1053" s="927"/>
      <c r="B1053" s="917"/>
      <c r="C1053" s="897"/>
      <c r="D1053" s="94" t="s">
        <v>1663</v>
      </c>
      <c r="E1053" s="96" t="s">
        <v>1664</v>
      </c>
      <c r="F1053" s="99" t="s">
        <v>3357</v>
      </c>
      <c r="G1053" s="917"/>
      <c r="H1053" s="900"/>
      <c r="I1053" s="94" t="s">
        <v>1663</v>
      </c>
      <c r="J1053" s="96" t="s">
        <v>3845</v>
      </c>
      <c r="K1053" s="102" t="s">
        <v>3844</v>
      </c>
      <c r="L1053" s="917"/>
      <c r="M1053" s="903"/>
      <c r="N1053" s="94" t="s">
        <v>1663</v>
      </c>
      <c r="O1053" s="96" t="s">
        <v>3845</v>
      </c>
      <c r="P1053" s="102" t="s">
        <v>3844</v>
      </c>
    </row>
    <row r="1054" spans="1:16" ht="17.25" thickBot="1">
      <c r="A1054" s="927"/>
      <c r="B1054" s="918"/>
      <c r="C1054" s="897"/>
      <c r="D1054" s="94"/>
      <c r="E1054" s="96" t="s">
        <v>2802</v>
      </c>
      <c r="F1054" s="733" t="s">
        <v>2690</v>
      </c>
      <c r="G1054" s="918"/>
      <c r="H1054" s="900"/>
      <c r="I1054" s="94"/>
      <c r="J1054" s="96" t="s">
        <v>2802</v>
      </c>
      <c r="K1054" s="99" t="s">
        <v>2690</v>
      </c>
      <c r="L1054" s="918"/>
      <c r="M1054" s="903"/>
      <c r="N1054" s="94"/>
      <c r="O1054" s="96" t="s">
        <v>2802</v>
      </c>
      <c r="P1054" s="99" t="s">
        <v>2690</v>
      </c>
    </row>
    <row r="1055" spans="1:16" ht="17.25" thickBot="1">
      <c r="A1055" s="927"/>
      <c r="B1055" s="100" t="s">
        <v>168</v>
      </c>
      <c r="C1055" s="897"/>
      <c r="D1055" s="94"/>
      <c r="E1055" s="96" t="s">
        <v>2804</v>
      </c>
      <c r="F1055" s="99" t="s">
        <v>2692</v>
      </c>
      <c r="G1055" s="100" t="s">
        <v>168</v>
      </c>
      <c r="H1055" s="900"/>
      <c r="I1055" s="94"/>
      <c r="J1055" s="96" t="s">
        <v>2804</v>
      </c>
      <c r="K1055" s="99" t="s">
        <v>2692</v>
      </c>
      <c r="L1055" s="100" t="s">
        <v>168</v>
      </c>
      <c r="M1055" s="903"/>
      <c r="N1055" s="94"/>
      <c r="O1055" s="96" t="s">
        <v>2804</v>
      </c>
      <c r="P1055" s="99" t="s">
        <v>2692</v>
      </c>
    </row>
    <row r="1056" spans="1:16">
      <c r="A1056" s="927"/>
      <c r="B1056" s="919" t="s">
        <v>3806</v>
      </c>
      <c r="C1056" s="897"/>
      <c r="D1056" s="94" t="s">
        <v>147</v>
      </c>
      <c r="E1056" s="96" t="s">
        <v>2688</v>
      </c>
      <c r="F1056" s="99" t="s">
        <v>3810</v>
      </c>
      <c r="G1056" s="919" t="s">
        <v>3836</v>
      </c>
      <c r="H1056" s="900"/>
      <c r="I1056" s="94" t="s">
        <v>147</v>
      </c>
      <c r="J1056" s="96" t="s">
        <v>2688</v>
      </c>
      <c r="K1056" s="99" t="s">
        <v>3842</v>
      </c>
      <c r="L1056" s="919" t="s">
        <v>3873</v>
      </c>
      <c r="M1056" s="903"/>
      <c r="N1056" s="94" t="s">
        <v>147</v>
      </c>
      <c r="O1056" s="96" t="s">
        <v>2688</v>
      </c>
      <c r="P1056" s="99" t="s">
        <v>3877</v>
      </c>
    </row>
    <row r="1057" spans="1:16">
      <c r="A1057" s="927"/>
      <c r="B1057" s="920"/>
      <c r="C1057" s="897"/>
      <c r="D1057" s="94"/>
      <c r="E1057" s="96" t="s">
        <v>2689</v>
      </c>
      <c r="F1057" s="99" t="s">
        <v>3723</v>
      </c>
      <c r="G1057" s="920"/>
      <c r="H1057" s="900"/>
      <c r="I1057" s="94"/>
      <c r="J1057" s="96" t="s">
        <v>2689</v>
      </c>
      <c r="K1057" s="99" t="s">
        <v>3733</v>
      </c>
      <c r="L1057" s="920"/>
      <c r="M1057" s="903"/>
      <c r="N1057" s="94"/>
      <c r="O1057" s="96" t="s">
        <v>2689</v>
      </c>
      <c r="P1057" s="99" t="s">
        <v>3781</v>
      </c>
    </row>
    <row r="1058" spans="1:16" ht="17.25" thickBot="1">
      <c r="A1058" s="927"/>
      <c r="B1058" s="921"/>
      <c r="C1058" s="897"/>
      <c r="D1058" s="94"/>
      <c r="E1058" s="96" t="s">
        <v>2691</v>
      </c>
      <c r="F1058" s="99" t="s">
        <v>3743</v>
      </c>
      <c r="G1058" s="921"/>
      <c r="H1058" s="900"/>
      <c r="I1058" s="94"/>
      <c r="J1058" s="96" t="s">
        <v>2691</v>
      </c>
      <c r="K1058" s="97" t="s">
        <v>2696</v>
      </c>
      <c r="L1058" s="921"/>
      <c r="M1058" s="903"/>
      <c r="N1058" s="94"/>
      <c r="O1058" s="96" t="s">
        <v>2691</v>
      </c>
      <c r="P1058" s="97" t="s">
        <v>3880</v>
      </c>
    </row>
    <row r="1059" spans="1:16" ht="17.25" thickBot="1">
      <c r="A1059" s="927"/>
      <c r="B1059" s="100" t="s">
        <v>123</v>
      </c>
      <c r="C1059" s="897"/>
      <c r="D1059" s="94"/>
      <c r="E1059" s="96" t="s">
        <v>2853</v>
      </c>
      <c r="F1059" s="97" t="s">
        <v>3811</v>
      </c>
      <c r="G1059" s="100" t="s">
        <v>123</v>
      </c>
      <c r="H1059" s="900"/>
      <c r="I1059" s="94"/>
      <c r="J1059" s="96" t="s">
        <v>2853</v>
      </c>
      <c r="K1059" s="97" t="s">
        <v>3843</v>
      </c>
      <c r="L1059" s="100" t="s">
        <v>123</v>
      </c>
      <c r="M1059" s="903"/>
      <c r="N1059" s="94"/>
      <c r="O1059" s="96" t="s">
        <v>2853</v>
      </c>
      <c r="P1059" s="97" t="s">
        <v>3612</v>
      </c>
    </row>
    <row r="1060" spans="1:16">
      <c r="A1060" s="927"/>
      <c r="B1060" s="932" t="s">
        <v>3807</v>
      </c>
      <c r="C1060" s="897"/>
      <c r="D1060" s="94" t="s">
        <v>2700</v>
      </c>
      <c r="E1060" s="96" t="s">
        <v>3812</v>
      </c>
      <c r="F1060" s="97" t="s">
        <v>2702</v>
      </c>
      <c r="G1060" s="932" t="s">
        <v>3837</v>
      </c>
      <c r="H1060" s="900"/>
      <c r="I1060" s="94" t="s">
        <v>2700</v>
      </c>
      <c r="J1060" s="96" t="s">
        <v>2893</v>
      </c>
      <c r="K1060" s="97" t="s">
        <v>2702</v>
      </c>
      <c r="L1060" s="932" t="s">
        <v>3874</v>
      </c>
      <c r="M1060" s="903"/>
      <c r="N1060" s="94" t="s">
        <v>2700</v>
      </c>
      <c r="O1060" s="96" t="s">
        <v>2893</v>
      </c>
      <c r="P1060" s="97" t="s">
        <v>2702</v>
      </c>
    </row>
    <row r="1061" spans="1:16" ht="33">
      <c r="A1061" s="927"/>
      <c r="B1061" s="933"/>
      <c r="C1061" s="897"/>
      <c r="D1061" s="94" t="s">
        <v>2703</v>
      </c>
      <c r="E1061" s="96" t="s">
        <v>2701</v>
      </c>
      <c r="F1061" s="97" t="s">
        <v>3584</v>
      </c>
      <c r="G1061" s="933"/>
      <c r="H1061" s="900"/>
      <c r="I1061" s="94" t="s">
        <v>2703</v>
      </c>
      <c r="J1061" s="96" t="s">
        <v>2701</v>
      </c>
      <c r="K1061" s="97" t="s">
        <v>3584</v>
      </c>
      <c r="L1061" s="933"/>
      <c r="M1061" s="903"/>
      <c r="N1061" s="94" t="s">
        <v>2703</v>
      </c>
      <c r="O1061" s="96" t="s">
        <v>2701</v>
      </c>
      <c r="P1061" s="97" t="s">
        <v>3584</v>
      </c>
    </row>
    <row r="1062" spans="1:16" ht="17.25" thickBot="1">
      <c r="A1062" s="927"/>
      <c r="B1062" s="934"/>
      <c r="C1062" s="897"/>
      <c r="D1062" s="94" t="s">
        <v>2754</v>
      </c>
      <c r="E1062" s="96" t="s">
        <v>3818</v>
      </c>
      <c r="F1062" s="112" t="s">
        <v>3819</v>
      </c>
      <c r="G1062" s="934"/>
      <c r="H1062" s="900"/>
      <c r="I1062" s="94"/>
      <c r="J1062" s="96"/>
      <c r="K1062" s="97"/>
      <c r="L1062" s="934"/>
      <c r="M1062" s="903"/>
      <c r="N1062" s="94"/>
      <c r="O1062" s="96"/>
      <c r="P1062" s="97"/>
    </row>
    <row r="1063" spans="1:16">
      <c r="A1063" s="927"/>
      <c r="B1063" s="915" t="s">
        <v>124</v>
      </c>
      <c r="C1063" s="897"/>
      <c r="D1063" s="94"/>
      <c r="E1063" s="96"/>
      <c r="F1063" s="97"/>
      <c r="G1063" s="915" t="s">
        <v>124</v>
      </c>
      <c r="H1063" s="900"/>
      <c r="I1063" s="94"/>
      <c r="J1063" s="96"/>
      <c r="K1063" s="97"/>
      <c r="L1063" s="915" t="s">
        <v>124</v>
      </c>
      <c r="M1063" s="903"/>
      <c r="N1063" s="94"/>
      <c r="O1063" s="96"/>
      <c r="P1063" s="97"/>
    </row>
    <row r="1064" spans="1:16" ht="17.25" thickBot="1">
      <c r="A1064" s="927"/>
      <c r="B1064" s="916"/>
      <c r="C1064" s="897"/>
      <c r="D1064" s="94"/>
      <c r="E1064" s="96"/>
      <c r="F1064" s="93"/>
      <c r="G1064" s="916"/>
      <c r="H1064" s="900"/>
      <c r="I1064" s="94"/>
      <c r="J1064" s="96"/>
      <c r="K1064" s="97"/>
      <c r="L1064" s="916"/>
      <c r="M1064" s="903"/>
      <c r="N1064" s="94"/>
      <c r="O1064" s="96"/>
      <c r="P1064" s="93"/>
    </row>
    <row r="1065" spans="1:16" ht="17.25" thickTop="1">
      <c r="A1065" s="927"/>
      <c r="B1065" s="930" t="s">
        <v>125</v>
      </c>
      <c r="C1065" s="897"/>
      <c r="D1065" s="94"/>
      <c r="E1065" s="96"/>
      <c r="F1065" s="97"/>
      <c r="G1065" s="930" t="s">
        <v>125</v>
      </c>
      <c r="H1065" s="900"/>
      <c r="I1065" s="94"/>
      <c r="J1065" s="96"/>
      <c r="K1065" s="93"/>
      <c r="L1065" s="930" t="s">
        <v>125</v>
      </c>
      <c r="M1065" s="903"/>
      <c r="N1065" s="94"/>
      <c r="O1065" s="96"/>
      <c r="P1065" s="97"/>
    </row>
    <row r="1066" spans="1:16" ht="17.25" thickBot="1">
      <c r="A1066" s="927"/>
      <c r="B1066" s="913"/>
      <c r="C1066" s="897"/>
      <c r="D1066" s="94"/>
      <c r="E1066" s="96"/>
      <c r="F1066" s="101"/>
      <c r="G1066" s="913"/>
      <c r="H1066" s="900"/>
      <c r="I1066" s="94"/>
      <c r="J1066" s="96"/>
      <c r="K1066" s="93"/>
      <c r="L1066" s="913"/>
      <c r="M1066" s="903"/>
      <c r="N1066" s="94"/>
      <c r="O1066" s="96"/>
      <c r="P1066" s="101"/>
    </row>
    <row r="1067" spans="1:16">
      <c r="A1067" s="927"/>
      <c r="B1067" s="923">
        <v>5</v>
      </c>
      <c r="C1067" s="897"/>
      <c r="D1067" s="94"/>
      <c r="E1067" s="96"/>
      <c r="F1067" s="103"/>
      <c r="G1067" s="923">
        <v>5</v>
      </c>
      <c r="H1067" s="900"/>
      <c r="I1067" s="94"/>
      <c r="J1067" s="96"/>
      <c r="K1067" s="97"/>
      <c r="L1067" s="923">
        <v>3</v>
      </c>
      <c r="M1067" s="903"/>
      <c r="N1067" s="94"/>
      <c r="O1067" s="96"/>
      <c r="P1067" s="103"/>
    </row>
    <row r="1068" spans="1:16" ht="17.25" thickBot="1">
      <c r="A1068" s="927"/>
      <c r="B1068" s="931"/>
      <c r="C1068" s="897"/>
      <c r="D1068" s="94"/>
      <c r="E1068" s="96"/>
      <c r="F1068" s="104"/>
      <c r="G1068" s="931"/>
      <c r="H1068" s="900"/>
      <c r="I1068" s="94"/>
      <c r="J1068" s="96"/>
      <c r="K1068" s="97"/>
      <c r="L1068" s="931"/>
      <c r="M1068" s="903"/>
      <c r="N1068" s="94"/>
      <c r="O1068" s="96"/>
      <c r="P1068" s="104"/>
    </row>
    <row r="1069" spans="1:16">
      <c r="A1069" s="927"/>
      <c r="B1069" s="912" t="s">
        <v>126</v>
      </c>
      <c r="C1069" s="897"/>
      <c r="D1069" s="94"/>
      <c r="E1069" s="96"/>
      <c r="F1069" s="99"/>
      <c r="G1069" s="912" t="s">
        <v>126</v>
      </c>
      <c r="H1069" s="900"/>
      <c r="I1069" s="94"/>
      <c r="J1069" s="96"/>
      <c r="K1069" s="93"/>
      <c r="L1069" s="912" t="s">
        <v>126</v>
      </c>
      <c r="M1069" s="903"/>
      <c r="N1069" s="94"/>
      <c r="O1069" s="96"/>
      <c r="P1069" s="99"/>
    </row>
    <row r="1070" spans="1:16" ht="17.25" thickBot="1">
      <c r="A1070" s="927"/>
      <c r="B1070" s="913"/>
      <c r="C1070" s="897"/>
      <c r="D1070" s="94"/>
      <c r="E1070" s="96"/>
      <c r="F1070" s="104"/>
      <c r="G1070" s="913"/>
      <c r="H1070" s="900"/>
      <c r="I1070" s="94"/>
      <c r="J1070" s="96"/>
      <c r="K1070" s="101"/>
      <c r="L1070" s="913"/>
      <c r="M1070" s="903"/>
      <c r="N1070" s="94"/>
      <c r="O1070" s="96"/>
      <c r="P1070" s="104"/>
    </row>
    <row r="1071" spans="1:16">
      <c r="A1071" s="927"/>
      <c r="B1071" s="923">
        <v>5</v>
      </c>
      <c r="C1071" s="897"/>
      <c r="D1071" s="94"/>
      <c r="E1071" s="96"/>
      <c r="F1071" s="93"/>
      <c r="G1071" s="923">
        <v>5</v>
      </c>
      <c r="H1071" s="900"/>
      <c r="I1071" s="94"/>
      <c r="J1071" s="96"/>
      <c r="K1071" s="103"/>
      <c r="L1071" s="923">
        <v>3</v>
      </c>
      <c r="M1071" s="903"/>
      <c r="N1071" s="94"/>
      <c r="O1071" s="96"/>
      <c r="P1071" s="93"/>
    </row>
    <row r="1072" spans="1:16" ht="17.25" thickBot="1">
      <c r="A1072" s="927"/>
      <c r="B1072" s="924"/>
      <c r="C1072" s="897"/>
      <c r="D1072" s="94"/>
      <c r="E1072" s="96"/>
      <c r="F1072" s="97"/>
      <c r="G1072" s="924"/>
      <c r="H1072" s="900"/>
      <c r="I1072" s="94"/>
      <c r="J1072" s="96"/>
      <c r="K1072" s="104"/>
      <c r="L1072" s="924"/>
      <c r="M1072" s="903"/>
      <c r="N1072" s="94"/>
      <c r="O1072" s="96"/>
      <c r="P1072" s="97"/>
    </row>
    <row r="1073" spans="1:16">
      <c r="A1073" s="927"/>
      <c r="B1073" s="922" t="s">
        <v>127</v>
      </c>
      <c r="C1073" s="897"/>
      <c r="D1073" s="94"/>
      <c r="E1073" s="114"/>
      <c r="F1073" s="97"/>
      <c r="G1073" s="922" t="s">
        <v>127</v>
      </c>
      <c r="H1073" s="900"/>
      <c r="I1073" s="94"/>
      <c r="J1073" s="96"/>
      <c r="K1073" s="104"/>
      <c r="L1073" s="922" t="s">
        <v>127</v>
      </c>
      <c r="M1073" s="903"/>
      <c r="N1073" s="94"/>
      <c r="O1073" s="114"/>
      <c r="P1073" s="97"/>
    </row>
    <row r="1074" spans="1:16" ht="17.25" thickBot="1">
      <c r="A1074" s="927"/>
      <c r="B1074" s="913"/>
      <c r="C1074" s="897"/>
      <c r="D1074" s="113"/>
      <c r="E1074" s="96"/>
      <c r="F1074" s="112"/>
      <c r="G1074" s="913"/>
      <c r="H1074" s="900"/>
      <c r="I1074" s="94"/>
      <c r="J1074" s="96"/>
      <c r="K1074" s="99"/>
      <c r="L1074" s="913"/>
      <c r="M1074" s="903"/>
      <c r="N1074" s="113"/>
      <c r="O1074" s="96"/>
      <c r="P1074" s="112"/>
    </row>
    <row r="1075" spans="1:16">
      <c r="A1075" s="927"/>
      <c r="B1075" s="923">
        <v>26</v>
      </c>
      <c r="C1075" s="897"/>
      <c r="D1075" s="113"/>
      <c r="E1075" s="114"/>
      <c r="F1075" s="97"/>
      <c r="G1075" s="923" t="s">
        <v>3838</v>
      </c>
      <c r="H1075" s="900"/>
      <c r="I1075" s="94"/>
      <c r="J1075" s="96"/>
      <c r="K1075" s="104"/>
      <c r="L1075" s="923">
        <v>11</v>
      </c>
      <c r="M1075" s="903"/>
      <c r="N1075" s="113"/>
      <c r="O1075" s="114"/>
      <c r="P1075" s="97"/>
    </row>
    <row r="1076" spans="1:16" ht="17.25" thickBot="1">
      <c r="A1076" s="927"/>
      <c r="B1076" s="924"/>
      <c r="C1076" s="897"/>
      <c r="D1076" s="94"/>
      <c r="E1076" s="114"/>
      <c r="F1076" s="104"/>
      <c r="G1076" s="924"/>
      <c r="H1076" s="900"/>
      <c r="I1076" s="94"/>
      <c r="J1076" s="96"/>
      <c r="K1076" s="93"/>
      <c r="L1076" s="924"/>
      <c r="M1076" s="903"/>
      <c r="N1076" s="94"/>
      <c r="O1076" s="114"/>
      <c r="P1076" s="104"/>
    </row>
    <row r="1077" spans="1:16">
      <c r="A1077" s="927"/>
      <c r="B1077" s="922" t="s">
        <v>128</v>
      </c>
      <c r="C1077" s="897"/>
      <c r="D1077" s="94"/>
      <c r="E1077" s="96"/>
      <c r="F1077" s="97"/>
      <c r="G1077" s="922" t="s">
        <v>128</v>
      </c>
      <c r="H1077" s="900"/>
      <c r="I1077" s="94"/>
      <c r="J1077" s="96"/>
      <c r="K1077" s="97"/>
      <c r="L1077" s="922" t="s">
        <v>128</v>
      </c>
      <c r="M1077" s="903"/>
      <c r="N1077" s="94"/>
      <c r="O1077" s="96"/>
      <c r="P1077" s="97"/>
    </row>
    <row r="1078" spans="1:16" ht="17.25" thickBot="1">
      <c r="A1078" s="927"/>
      <c r="B1078" s="913"/>
      <c r="C1078" s="897"/>
      <c r="D1078" s="113"/>
      <c r="E1078" s="114"/>
      <c r="F1078" s="97"/>
      <c r="G1078" s="913"/>
      <c r="H1078" s="900"/>
      <c r="I1078" s="94"/>
      <c r="J1078" s="114"/>
      <c r="K1078" s="97"/>
      <c r="L1078" s="913"/>
      <c r="M1078" s="903"/>
      <c r="N1078" s="113"/>
      <c r="O1078" s="114"/>
      <c r="P1078" s="97"/>
    </row>
    <row r="1079" spans="1:16">
      <c r="A1079" s="927"/>
      <c r="B1079" s="923">
        <v>26</v>
      </c>
      <c r="C1079" s="897"/>
      <c r="D1079" s="113"/>
      <c r="E1079" s="114"/>
      <c r="F1079" s="97"/>
      <c r="G1079" s="923" t="s">
        <v>3838</v>
      </c>
      <c r="H1079" s="900"/>
      <c r="I1079" s="94"/>
      <c r="J1079" s="96"/>
      <c r="K1079" s="97"/>
      <c r="L1079" s="923">
        <v>11</v>
      </c>
      <c r="M1079" s="903"/>
      <c r="N1079" s="113"/>
      <c r="O1079" s="114"/>
      <c r="P1079" s="97"/>
    </row>
    <row r="1080" spans="1:16" ht="17.25" thickBot="1">
      <c r="A1080" s="927"/>
      <c r="B1080" s="924"/>
      <c r="C1080" s="897"/>
      <c r="D1080" s="94"/>
      <c r="E1080" s="114"/>
      <c r="F1080" s="97"/>
      <c r="G1080" s="924"/>
      <c r="H1080" s="900"/>
      <c r="I1080" s="94"/>
      <c r="J1080" s="114"/>
      <c r="K1080" s="97"/>
      <c r="L1080" s="924"/>
      <c r="M1080" s="903"/>
      <c r="N1080" s="94"/>
      <c r="O1080" s="114"/>
      <c r="P1080" s="97"/>
    </row>
    <row r="1081" spans="1:16">
      <c r="A1081" s="927"/>
      <c r="B1081" s="912" t="s">
        <v>129</v>
      </c>
      <c r="C1081" s="897"/>
      <c r="D1081" s="113"/>
      <c r="E1081" s="114"/>
      <c r="F1081" s="97"/>
      <c r="G1081" s="912" t="s">
        <v>129</v>
      </c>
      <c r="H1081" s="900"/>
      <c r="I1081" s="94"/>
      <c r="J1081" s="114"/>
      <c r="K1081" s="97"/>
      <c r="L1081" s="912" t="s">
        <v>129</v>
      </c>
      <c r="M1081" s="903"/>
      <c r="N1081" s="113"/>
      <c r="O1081" s="114"/>
      <c r="P1081" s="97"/>
    </row>
    <row r="1082" spans="1:16" ht="17.25" thickBot="1">
      <c r="A1082" s="927"/>
      <c r="B1082" s="913"/>
      <c r="C1082" s="897"/>
      <c r="D1082" s="94"/>
      <c r="E1082" s="114"/>
      <c r="F1082" s="97"/>
      <c r="G1082" s="913"/>
      <c r="H1082" s="900"/>
      <c r="I1082" s="94"/>
      <c r="J1082" s="114"/>
      <c r="K1082" s="97"/>
      <c r="L1082" s="913"/>
      <c r="M1082" s="903"/>
      <c r="N1082" s="94"/>
      <c r="O1082" s="114"/>
      <c r="P1082" s="97"/>
    </row>
    <row r="1083" spans="1:16">
      <c r="A1083" s="927"/>
      <c r="B1083" s="106" t="s">
        <v>3766</v>
      </c>
      <c r="C1083" s="897"/>
      <c r="D1083" s="113"/>
      <c r="E1083" s="96"/>
      <c r="F1083" s="112"/>
      <c r="G1083" s="106" t="s">
        <v>3766</v>
      </c>
      <c r="H1083" s="900"/>
      <c r="I1083" s="94"/>
      <c r="J1083" s="96"/>
      <c r="K1083" s="112"/>
      <c r="L1083" s="106" t="s">
        <v>3766</v>
      </c>
      <c r="M1083" s="903"/>
      <c r="N1083" s="113"/>
      <c r="O1083" s="96"/>
      <c r="P1083" s="112"/>
    </row>
    <row r="1084" spans="1:16">
      <c r="A1084" s="927"/>
      <c r="B1084" s="107"/>
      <c r="C1084" s="897"/>
      <c r="D1084" s="113"/>
      <c r="E1084" s="114"/>
      <c r="F1084" s="97"/>
      <c r="G1084" s="107"/>
      <c r="H1084" s="900"/>
      <c r="I1084" s="94"/>
      <c r="J1084" s="96"/>
      <c r="K1084" s="97"/>
      <c r="L1084" s="107"/>
      <c r="M1084" s="903"/>
      <c r="N1084" s="113"/>
      <c r="O1084" s="114"/>
      <c r="P1084" s="97"/>
    </row>
    <row r="1085" spans="1:16">
      <c r="A1085" s="927"/>
      <c r="B1085" s="109"/>
      <c r="C1085" s="897"/>
      <c r="D1085" s="113"/>
      <c r="E1085" s="114"/>
      <c r="F1085" s="104"/>
      <c r="G1085" s="109"/>
      <c r="H1085" s="900"/>
      <c r="I1085" s="113"/>
      <c r="J1085" s="114"/>
      <c r="K1085" s="97"/>
      <c r="L1085" s="109"/>
      <c r="M1085" s="903"/>
      <c r="N1085" s="113"/>
      <c r="O1085" s="114"/>
      <c r="P1085" s="104"/>
    </row>
    <row r="1086" spans="1:16">
      <c r="A1086" s="927"/>
      <c r="B1086" s="110"/>
      <c r="C1086" s="897"/>
      <c r="D1086" s="111"/>
      <c r="E1086" s="96"/>
      <c r="F1086" s="97"/>
      <c r="G1086" s="110"/>
      <c r="H1086" s="900"/>
      <c r="I1086" s="113"/>
      <c r="J1086" s="114"/>
      <c r="K1086" s="104"/>
      <c r="L1086" s="110"/>
      <c r="M1086" s="903"/>
      <c r="N1086" s="111"/>
      <c r="O1086" s="96"/>
      <c r="P1086" s="97"/>
    </row>
    <row r="1087" spans="1:16">
      <c r="A1087" s="927"/>
      <c r="B1087" s="109"/>
      <c r="C1087" s="897"/>
      <c r="D1087" s="94"/>
      <c r="E1087" s="96"/>
      <c r="F1087" s="112"/>
      <c r="G1087" s="109"/>
      <c r="H1087" s="900"/>
      <c r="I1087" s="111"/>
      <c r="J1087" s="96"/>
      <c r="K1087" s="112"/>
      <c r="L1087" s="109"/>
      <c r="M1087" s="903"/>
      <c r="N1087" s="94"/>
      <c r="O1087" s="96"/>
      <c r="P1087" s="112"/>
    </row>
    <row r="1088" spans="1:16">
      <c r="A1088" s="927"/>
      <c r="B1088" s="110"/>
      <c r="C1088" s="897"/>
      <c r="D1088" s="113"/>
      <c r="E1088" s="114"/>
      <c r="F1088" s="97"/>
      <c r="G1088" s="110"/>
      <c r="H1088" s="900"/>
      <c r="I1088" s="94"/>
      <c r="J1088" s="96"/>
      <c r="K1088" s="97"/>
      <c r="L1088" s="110"/>
      <c r="M1088" s="903"/>
      <c r="N1088" s="113"/>
      <c r="O1088" s="114"/>
      <c r="P1088" s="97"/>
    </row>
    <row r="1089" spans="1:16">
      <c r="A1089" s="927"/>
      <c r="B1089" s="109"/>
      <c r="C1089" s="897"/>
      <c r="D1089" s="113"/>
      <c r="E1089" s="114"/>
      <c r="F1089" s="97"/>
      <c r="G1089" s="109"/>
      <c r="H1089" s="900"/>
      <c r="I1089" s="113"/>
      <c r="J1089" s="114"/>
      <c r="K1089" s="97"/>
      <c r="L1089" s="109"/>
      <c r="M1089" s="903"/>
      <c r="N1089" s="113"/>
      <c r="O1089" s="114"/>
      <c r="P1089" s="97"/>
    </row>
    <row r="1090" spans="1:16" ht="17.25" thickBot="1">
      <c r="A1090" s="927"/>
      <c r="B1090" s="110"/>
      <c r="C1090" s="910"/>
      <c r="D1090" s="115"/>
      <c r="E1090" s="116"/>
      <c r="F1090" s="117"/>
      <c r="G1090" s="110"/>
      <c r="H1090" s="900"/>
      <c r="I1090" s="115"/>
      <c r="J1090" s="116"/>
      <c r="K1090" s="117"/>
      <c r="L1090" s="110"/>
      <c r="M1090" s="903"/>
      <c r="N1090" s="115"/>
      <c r="O1090" s="116"/>
      <c r="P1090" s="117"/>
    </row>
    <row r="1091" spans="1:16">
      <c r="A1091" s="914" t="str">
        <f>TEXT(A1045,"AAAA")</f>
        <v>星期四</v>
      </c>
      <c r="B1091" s="109"/>
      <c r="C1091" s="896" t="s">
        <v>666</v>
      </c>
      <c r="D1091" s="118"/>
      <c r="E1091" s="119" t="s">
        <v>137</v>
      </c>
      <c r="F1091" s="97" t="s">
        <v>3813</v>
      </c>
      <c r="G1091" s="109"/>
      <c r="H1091" s="899" t="s">
        <v>130</v>
      </c>
      <c r="I1091" s="118"/>
      <c r="J1091" s="119" t="s">
        <v>137</v>
      </c>
      <c r="K1091" s="97" t="s">
        <v>3739</v>
      </c>
      <c r="L1091" s="109"/>
      <c r="M1091" s="902" t="s">
        <v>130</v>
      </c>
      <c r="N1091" s="118"/>
      <c r="O1091" s="119" t="s">
        <v>137</v>
      </c>
      <c r="P1091" s="97" t="s">
        <v>3386</v>
      </c>
    </row>
    <row r="1092" spans="1:16">
      <c r="A1092" s="914"/>
      <c r="B1092" s="110"/>
      <c r="C1092" s="897"/>
      <c r="D1092" s="94"/>
      <c r="E1092" s="96" t="s">
        <v>196</v>
      </c>
      <c r="F1092" s="97" t="s">
        <v>3814</v>
      </c>
      <c r="G1092" s="110"/>
      <c r="H1092" s="900"/>
      <c r="I1092" s="94"/>
      <c r="J1092" s="96" t="s">
        <v>196</v>
      </c>
      <c r="K1092" s="97" t="s">
        <v>3741</v>
      </c>
      <c r="L1092" s="110"/>
      <c r="M1092" s="903"/>
      <c r="N1092" s="94"/>
      <c r="O1092" s="96" t="s">
        <v>196</v>
      </c>
      <c r="P1092" s="97" t="s">
        <v>3387</v>
      </c>
    </row>
    <row r="1093" spans="1:16">
      <c r="A1093" s="914"/>
      <c r="B1093" s="109"/>
      <c r="C1093" s="897"/>
      <c r="D1093" s="94"/>
      <c r="E1093" s="96" t="s">
        <v>146</v>
      </c>
      <c r="F1093" s="97" t="s">
        <v>3815</v>
      </c>
      <c r="G1093" s="109"/>
      <c r="H1093" s="900"/>
      <c r="I1093" s="94"/>
      <c r="J1093" s="96" t="s">
        <v>146</v>
      </c>
      <c r="K1093" s="97" t="s">
        <v>3840</v>
      </c>
      <c r="L1093" s="109"/>
      <c r="M1093" s="903"/>
      <c r="N1093" s="94"/>
      <c r="O1093" s="96" t="s">
        <v>146</v>
      </c>
      <c r="P1093" s="97" t="s">
        <v>3882</v>
      </c>
    </row>
    <row r="1094" spans="1:16">
      <c r="A1094" s="914"/>
      <c r="B1094" s="110"/>
      <c r="C1094" s="897"/>
      <c r="D1094" s="94"/>
      <c r="E1094" s="96" t="s">
        <v>239</v>
      </c>
      <c r="F1094" s="97" t="s">
        <v>3420</v>
      </c>
      <c r="G1094" s="110"/>
      <c r="H1094" s="900"/>
      <c r="I1094" s="94"/>
      <c r="J1094" s="96" t="s">
        <v>239</v>
      </c>
      <c r="K1094" s="97" t="s">
        <v>3841</v>
      </c>
      <c r="L1094" s="110"/>
      <c r="M1094" s="903"/>
      <c r="N1094" s="94"/>
      <c r="O1094" s="96" t="s">
        <v>239</v>
      </c>
      <c r="P1094" s="97" t="s">
        <v>3881</v>
      </c>
    </row>
    <row r="1095" spans="1:16">
      <c r="A1095" s="914"/>
      <c r="B1095" s="109"/>
      <c r="C1095" s="897"/>
      <c r="D1095" s="94"/>
      <c r="E1095" s="96" t="s">
        <v>197</v>
      </c>
      <c r="F1095" s="97" t="s">
        <v>3729</v>
      </c>
      <c r="G1095" s="109"/>
      <c r="H1095" s="900"/>
      <c r="I1095" s="94"/>
      <c r="J1095" s="96" t="s">
        <v>197</v>
      </c>
      <c r="K1095" s="97" t="s">
        <v>3736</v>
      </c>
      <c r="L1095" s="109"/>
      <c r="M1095" s="903"/>
      <c r="N1095" s="94"/>
      <c r="O1095" s="96" t="s">
        <v>197</v>
      </c>
      <c r="P1095" s="97" t="s">
        <v>2762</v>
      </c>
    </row>
    <row r="1096" spans="1:16">
      <c r="A1096" s="914"/>
      <c r="B1096" s="110"/>
      <c r="C1096" s="897"/>
      <c r="D1096" s="94"/>
      <c r="E1096" s="96" t="s">
        <v>1568</v>
      </c>
      <c r="F1096" s="97" t="s">
        <v>2709</v>
      </c>
      <c r="G1096" s="110"/>
      <c r="H1096" s="900"/>
      <c r="I1096" s="94"/>
      <c r="J1096" s="96" t="s">
        <v>1568</v>
      </c>
      <c r="K1096" s="97" t="s">
        <v>2709</v>
      </c>
      <c r="L1096" s="110"/>
      <c r="M1096" s="903"/>
      <c r="N1096" s="94"/>
      <c r="O1096" s="96" t="s">
        <v>1568</v>
      </c>
      <c r="P1096" s="97" t="s">
        <v>2709</v>
      </c>
    </row>
    <row r="1097" spans="1:16">
      <c r="A1097" s="914"/>
      <c r="B1097" s="109"/>
      <c r="C1097" s="897"/>
      <c r="D1097" s="94"/>
      <c r="E1097" s="96" t="s">
        <v>2687</v>
      </c>
      <c r="F1097" s="97" t="s">
        <v>2763</v>
      </c>
      <c r="G1097" s="109"/>
      <c r="H1097" s="900"/>
      <c r="I1097" s="94"/>
      <c r="J1097" s="96" t="s">
        <v>2687</v>
      </c>
      <c r="K1097" s="97" t="s">
        <v>2763</v>
      </c>
      <c r="L1097" s="109"/>
      <c r="M1097" s="903"/>
      <c r="N1097" s="94"/>
      <c r="O1097" s="96" t="s">
        <v>2687</v>
      </c>
      <c r="P1097" s="97" t="s">
        <v>2763</v>
      </c>
    </row>
    <row r="1098" spans="1:16">
      <c r="A1098" s="914"/>
      <c r="B1098" s="110"/>
      <c r="C1098" s="897"/>
      <c r="D1098" s="94"/>
      <c r="E1098" s="96"/>
      <c r="F1098" s="97"/>
      <c r="G1098" s="110"/>
      <c r="H1098" s="900"/>
      <c r="I1098" s="94"/>
      <c r="J1098" s="96"/>
      <c r="K1098" s="97"/>
      <c r="L1098" s="110"/>
      <c r="M1098" s="903"/>
      <c r="N1098" s="94"/>
      <c r="O1098" s="96"/>
      <c r="P1098" s="97"/>
    </row>
    <row r="1099" spans="1:16">
      <c r="A1099" s="914"/>
      <c r="B1099" s="107"/>
      <c r="C1099" s="897"/>
      <c r="D1099" s="113"/>
      <c r="E1099" s="114"/>
      <c r="F1099" s="97"/>
      <c r="G1099" s="107"/>
      <c r="H1099" s="900"/>
      <c r="I1099" s="113"/>
      <c r="J1099" s="114"/>
      <c r="K1099" s="97"/>
      <c r="L1099" s="107"/>
      <c r="M1099" s="903"/>
      <c r="N1099" s="113"/>
      <c r="O1099" s="114"/>
      <c r="P1099" s="97"/>
    </row>
    <row r="1100" spans="1:16" ht="17.25" thickBot="1">
      <c r="A1100" s="914"/>
      <c r="B1100" s="107"/>
      <c r="C1100" s="910"/>
      <c r="D1100" s="122" t="s">
        <v>132</v>
      </c>
      <c r="E1100" s="123" t="s">
        <v>133</v>
      </c>
      <c r="F1100" s="97"/>
      <c r="G1100" s="107"/>
      <c r="H1100" s="911"/>
      <c r="I1100" s="122" t="s">
        <v>132</v>
      </c>
      <c r="J1100" s="123" t="s">
        <v>133</v>
      </c>
      <c r="K1100" s="97"/>
      <c r="L1100" s="107"/>
      <c r="M1100" s="909"/>
      <c r="N1100" s="122" t="s">
        <v>132</v>
      </c>
      <c r="O1100" s="123" t="s">
        <v>133</v>
      </c>
      <c r="P1100" s="97"/>
    </row>
    <row r="1101" spans="1:16">
      <c r="A1101" s="105"/>
      <c r="B1101" s="109"/>
      <c r="C1101" s="896" t="s">
        <v>667</v>
      </c>
      <c r="D1101" s="118"/>
      <c r="E1101" s="119" t="s">
        <v>137</v>
      </c>
      <c r="F1101" s="125" t="s">
        <v>2764</v>
      </c>
      <c r="G1101" s="109"/>
      <c r="H1101" s="899" t="s">
        <v>134</v>
      </c>
      <c r="I1101" s="118"/>
      <c r="J1101" s="119" t="s">
        <v>137</v>
      </c>
      <c r="K1101" s="125" t="s">
        <v>2764</v>
      </c>
      <c r="L1101" s="109"/>
      <c r="M1101" s="902" t="s">
        <v>134</v>
      </c>
      <c r="N1101" s="118"/>
      <c r="O1101" s="119" t="s">
        <v>137</v>
      </c>
      <c r="P1101" s="125" t="s">
        <v>2764</v>
      </c>
    </row>
    <row r="1102" spans="1:16">
      <c r="A1102" s="105"/>
      <c r="B1102" s="110"/>
      <c r="C1102" s="897"/>
      <c r="D1102" s="94"/>
      <c r="E1102" s="96" t="s">
        <v>196</v>
      </c>
      <c r="F1102" s="97" t="s">
        <v>2765</v>
      </c>
      <c r="G1102" s="110"/>
      <c r="H1102" s="900"/>
      <c r="I1102" s="94"/>
      <c r="J1102" s="96" t="s">
        <v>196</v>
      </c>
      <c r="K1102" s="97" t="s">
        <v>3848</v>
      </c>
      <c r="L1102" s="110"/>
      <c r="M1102" s="903"/>
      <c r="N1102" s="94"/>
      <c r="O1102" s="96" t="s">
        <v>196</v>
      </c>
      <c r="P1102" s="97" t="s">
        <v>2765</v>
      </c>
    </row>
    <row r="1103" spans="1:16">
      <c r="A1103" s="105"/>
      <c r="B1103" s="126"/>
      <c r="C1103" s="897"/>
      <c r="D1103" s="94"/>
      <c r="E1103" s="96" t="s">
        <v>146</v>
      </c>
      <c r="F1103" s="97" t="s">
        <v>3223</v>
      </c>
      <c r="G1103" s="126"/>
      <c r="H1103" s="900"/>
      <c r="I1103" s="94"/>
      <c r="J1103" s="96" t="s">
        <v>146</v>
      </c>
      <c r="K1103" s="97" t="s">
        <v>3223</v>
      </c>
      <c r="L1103" s="126"/>
      <c r="M1103" s="903"/>
      <c r="N1103" s="94"/>
      <c r="O1103" s="96" t="s">
        <v>146</v>
      </c>
      <c r="P1103" s="97" t="s">
        <v>3223</v>
      </c>
    </row>
    <row r="1104" spans="1:16" ht="33">
      <c r="A1104" s="105"/>
      <c r="B1104" s="107"/>
      <c r="C1104" s="897"/>
      <c r="D1104" s="94"/>
      <c r="E1104" s="96" t="s">
        <v>239</v>
      </c>
      <c r="F1104" s="104" t="s">
        <v>3784</v>
      </c>
      <c r="G1104" s="107"/>
      <c r="H1104" s="900"/>
      <c r="I1104" s="94"/>
      <c r="J1104" s="96" t="s">
        <v>239</v>
      </c>
      <c r="K1104" s="97" t="s">
        <v>3131</v>
      </c>
      <c r="L1104" s="107"/>
      <c r="M1104" s="903"/>
      <c r="N1104" s="94"/>
      <c r="O1104" s="96" t="s">
        <v>239</v>
      </c>
      <c r="P1104" s="104" t="s">
        <v>3784</v>
      </c>
    </row>
    <row r="1105" spans="1:16">
      <c r="A1105" s="105"/>
      <c r="B1105" s="109"/>
      <c r="C1105" s="897"/>
      <c r="D1105" s="94"/>
      <c r="E1105" s="96" t="s">
        <v>197</v>
      </c>
      <c r="F1105" s="97" t="s">
        <v>2768</v>
      </c>
      <c r="G1105" s="109"/>
      <c r="H1105" s="900"/>
      <c r="I1105" s="94"/>
      <c r="J1105" s="96" t="s">
        <v>197</v>
      </c>
      <c r="K1105" s="97" t="s">
        <v>2768</v>
      </c>
      <c r="L1105" s="109"/>
      <c r="M1105" s="903"/>
      <c r="N1105" s="94"/>
      <c r="O1105" s="96" t="s">
        <v>197</v>
      </c>
      <c r="P1105" s="97" t="s">
        <v>2768</v>
      </c>
    </row>
    <row r="1106" spans="1:16">
      <c r="A1106" s="105"/>
      <c r="B1106" s="110"/>
      <c r="C1106" s="897"/>
      <c r="D1106" s="94"/>
      <c r="E1106" s="96"/>
      <c r="F1106" s="127"/>
      <c r="G1106" s="110"/>
      <c r="H1106" s="900"/>
      <c r="I1106" s="94"/>
      <c r="J1106" s="96"/>
      <c r="K1106" s="127"/>
      <c r="L1106" s="110"/>
      <c r="M1106" s="903"/>
      <c r="N1106" s="94"/>
      <c r="O1106" s="96"/>
      <c r="P1106" s="127"/>
    </row>
    <row r="1107" spans="1:16">
      <c r="A1107" s="105"/>
      <c r="B1107" s="109"/>
      <c r="C1107" s="897"/>
      <c r="D1107" s="94"/>
      <c r="E1107" s="96"/>
      <c r="F1107" s="128"/>
      <c r="G1107" s="109"/>
      <c r="H1107" s="900"/>
      <c r="I1107" s="94"/>
      <c r="J1107" s="96"/>
      <c r="K1107" s="128"/>
      <c r="L1107" s="109"/>
      <c r="M1107" s="903"/>
      <c r="N1107" s="94"/>
      <c r="O1107" s="96"/>
      <c r="P1107" s="128"/>
    </row>
    <row r="1108" spans="1:16">
      <c r="A1108" s="105"/>
      <c r="B1108" s="110"/>
      <c r="C1108" s="897"/>
      <c r="D1108" s="113"/>
      <c r="E1108" s="114"/>
      <c r="F1108" s="216"/>
      <c r="G1108" s="110"/>
      <c r="H1108" s="900"/>
      <c r="I1108" s="113"/>
      <c r="J1108" s="114"/>
      <c r="K1108" s="216"/>
      <c r="L1108" s="110"/>
      <c r="M1108" s="903"/>
      <c r="N1108" s="113"/>
      <c r="O1108" s="114"/>
      <c r="P1108" s="216"/>
    </row>
    <row r="1109" spans="1:16">
      <c r="A1109" s="105"/>
      <c r="B1109" s="109"/>
      <c r="C1109" s="897"/>
      <c r="D1109" s="113"/>
      <c r="E1109" s="114"/>
      <c r="F1109" s="216"/>
      <c r="G1109" s="109"/>
      <c r="H1109" s="900"/>
      <c r="I1109" s="113"/>
      <c r="J1109" s="114"/>
      <c r="K1109" s="216"/>
      <c r="L1109" s="109"/>
      <c r="M1109" s="903"/>
      <c r="N1109" s="113"/>
      <c r="O1109" s="114"/>
      <c r="P1109" s="216"/>
    </row>
    <row r="1110" spans="1:16" ht="17.25" thickBot="1">
      <c r="A1110" s="105"/>
      <c r="B1110" s="110"/>
      <c r="C1110" s="910"/>
      <c r="D1110" s="113"/>
      <c r="E1110" s="131"/>
      <c r="F1110" s="127"/>
      <c r="G1110" s="110"/>
      <c r="H1110" s="911"/>
      <c r="I1110" s="113"/>
      <c r="J1110" s="130"/>
      <c r="K1110" s="104"/>
      <c r="L1110" s="110"/>
      <c r="M1110" s="909"/>
      <c r="N1110" s="113"/>
      <c r="O1110" s="131"/>
      <c r="P1110" s="127"/>
    </row>
    <row r="1111" spans="1:16">
      <c r="A1111" s="132"/>
      <c r="B1111" s="109"/>
      <c r="C1111" s="896" t="s">
        <v>668</v>
      </c>
      <c r="D1111" s="118" t="s">
        <v>136</v>
      </c>
      <c r="E1111" s="133" t="s">
        <v>137</v>
      </c>
      <c r="F1111" s="125" t="s">
        <v>3816</v>
      </c>
      <c r="G1111" s="109"/>
      <c r="H1111" s="899" t="s">
        <v>135</v>
      </c>
      <c r="I1111" s="118" t="s">
        <v>136</v>
      </c>
      <c r="J1111" s="133" t="s">
        <v>137</v>
      </c>
      <c r="K1111" s="125" t="s">
        <v>3839</v>
      </c>
      <c r="L1111" s="109"/>
      <c r="M1111" s="902" t="s">
        <v>135</v>
      </c>
      <c r="N1111" s="118" t="s">
        <v>136</v>
      </c>
      <c r="O1111" s="133" t="s">
        <v>137</v>
      </c>
      <c r="P1111" s="125" t="s">
        <v>3886</v>
      </c>
    </row>
    <row r="1112" spans="1:16">
      <c r="A1112" s="132"/>
      <c r="B1112" s="110"/>
      <c r="C1112" s="897"/>
      <c r="D1112" s="94" t="s">
        <v>141</v>
      </c>
      <c r="E1112" s="96" t="s">
        <v>196</v>
      </c>
      <c r="F1112" s="134" t="s">
        <v>3602</v>
      </c>
      <c r="G1112" s="110"/>
      <c r="H1112" s="900"/>
      <c r="I1112" s="94" t="s">
        <v>141</v>
      </c>
      <c r="J1112" s="96" t="s">
        <v>196</v>
      </c>
      <c r="K1112" s="134" t="s">
        <v>3725</v>
      </c>
      <c r="L1112" s="110"/>
      <c r="M1112" s="903"/>
      <c r="N1112" s="94" t="s">
        <v>141</v>
      </c>
      <c r="O1112" s="96" t="s">
        <v>196</v>
      </c>
      <c r="P1112" s="134" t="s">
        <v>3602</v>
      </c>
    </row>
    <row r="1113" spans="1:16">
      <c r="A1113" s="132"/>
      <c r="B1113" s="135"/>
      <c r="C1113" s="897"/>
      <c r="D1113" s="94" t="s">
        <v>145</v>
      </c>
      <c r="E1113" s="96" t="s">
        <v>146</v>
      </c>
      <c r="F1113" s="97" t="s">
        <v>2772</v>
      </c>
      <c r="G1113" s="135"/>
      <c r="H1113" s="900"/>
      <c r="I1113" s="94" t="s">
        <v>145</v>
      </c>
      <c r="J1113" s="96" t="s">
        <v>146</v>
      </c>
      <c r="K1113" s="97" t="s">
        <v>2772</v>
      </c>
      <c r="L1113" s="135"/>
      <c r="M1113" s="903"/>
      <c r="N1113" s="94" t="s">
        <v>145</v>
      </c>
      <c r="O1113" s="96" t="s">
        <v>146</v>
      </c>
      <c r="P1113" s="97" t="s">
        <v>2772</v>
      </c>
    </row>
    <row r="1114" spans="1:16">
      <c r="A1114" s="132"/>
      <c r="B1114" s="110"/>
      <c r="C1114" s="897"/>
      <c r="D1114" s="94" t="s">
        <v>147</v>
      </c>
      <c r="E1114" s="96" t="s">
        <v>239</v>
      </c>
      <c r="F1114" s="104" t="s">
        <v>2773</v>
      </c>
      <c r="G1114" s="110"/>
      <c r="H1114" s="900"/>
      <c r="I1114" s="94" t="s">
        <v>147</v>
      </c>
      <c r="J1114" s="96" t="s">
        <v>239</v>
      </c>
      <c r="K1114" s="104" t="s">
        <v>2773</v>
      </c>
      <c r="L1114" s="110"/>
      <c r="M1114" s="903"/>
      <c r="N1114" s="94" t="s">
        <v>147</v>
      </c>
      <c r="O1114" s="96" t="s">
        <v>239</v>
      </c>
      <c r="P1114" s="104" t="s">
        <v>2773</v>
      </c>
    </row>
    <row r="1115" spans="1:16">
      <c r="A1115" s="132"/>
      <c r="B1115" s="135"/>
      <c r="C1115" s="897"/>
      <c r="D1115" s="94" t="s">
        <v>1569</v>
      </c>
      <c r="E1115" s="114" t="s">
        <v>197</v>
      </c>
      <c r="F1115" s="136" t="s">
        <v>2774</v>
      </c>
      <c r="G1115" s="135"/>
      <c r="H1115" s="900"/>
      <c r="I1115" s="94" t="s">
        <v>1569</v>
      </c>
      <c r="J1115" s="114" t="s">
        <v>197</v>
      </c>
      <c r="K1115" s="136" t="s">
        <v>2774</v>
      </c>
      <c r="L1115" s="135"/>
      <c r="M1115" s="903"/>
      <c r="N1115" s="94" t="s">
        <v>1569</v>
      </c>
      <c r="O1115" s="114" t="s">
        <v>197</v>
      </c>
      <c r="P1115" s="136" t="s">
        <v>2774</v>
      </c>
    </row>
    <row r="1116" spans="1:16">
      <c r="A1116" s="132"/>
      <c r="B1116" s="110"/>
      <c r="C1116" s="897"/>
      <c r="D1116" s="94" t="s">
        <v>3663</v>
      </c>
      <c r="E1116" s="114" t="s">
        <v>1897</v>
      </c>
      <c r="F1116" s="97" t="s">
        <v>3817</v>
      </c>
      <c r="G1116" s="110"/>
      <c r="H1116" s="900"/>
      <c r="I1116" s="94"/>
      <c r="J1116" s="96"/>
      <c r="K1116" s="97"/>
      <c r="L1116" s="110"/>
      <c r="M1116" s="903"/>
      <c r="N1116" s="94"/>
      <c r="O1116" s="96"/>
      <c r="P1116" s="97"/>
    </row>
    <row r="1117" spans="1:16">
      <c r="A1117" s="132"/>
      <c r="B1117" s="135"/>
      <c r="C1117" s="897"/>
      <c r="D1117" s="94"/>
      <c r="E1117" s="114"/>
      <c r="F1117" s="136"/>
      <c r="G1117" s="135"/>
      <c r="H1117" s="900"/>
      <c r="I1117" s="94"/>
      <c r="J1117" s="114"/>
      <c r="K1117" s="136"/>
      <c r="L1117" s="135"/>
      <c r="M1117" s="903"/>
      <c r="N1117" s="94"/>
      <c r="O1117" s="114"/>
      <c r="P1117" s="136"/>
    </row>
    <row r="1118" spans="1:16">
      <c r="A1118" s="132"/>
      <c r="B1118" s="110"/>
      <c r="C1118" s="897"/>
      <c r="D1118" s="94"/>
      <c r="E1118" s="96"/>
      <c r="F1118" s="97"/>
      <c r="G1118" s="110"/>
      <c r="H1118" s="900"/>
      <c r="I1118" s="94"/>
      <c r="J1118" s="96"/>
      <c r="K1118" s="97"/>
      <c r="L1118" s="110"/>
      <c r="M1118" s="903"/>
      <c r="N1118" s="94"/>
      <c r="O1118" s="96"/>
      <c r="P1118" s="97"/>
    </row>
    <row r="1119" spans="1:16">
      <c r="A1119" s="132"/>
      <c r="B1119" s="135"/>
      <c r="C1119" s="897"/>
      <c r="D1119" s="94"/>
      <c r="E1119" s="96"/>
      <c r="F1119" s="97"/>
      <c r="G1119" s="135"/>
      <c r="H1119" s="900"/>
      <c r="I1119" s="94"/>
      <c r="J1119" s="96"/>
      <c r="K1119" s="97"/>
      <c r="L1119" s="135"/>
      <c r="M1119" s="903"/>
      <c r="N1119" s="94"/>
      <c r="O1119" s="96"/>
      <c r="P1119" s="97"/>
    </row>
    <row r="1120" spans="1:16" ht="17.25" thickBot="1">
      <c r="A1120" s="132"/>
      <c r="B1120" s="110"/>
      <c r="C1120" s="910"/>
      <c r="D1120" s="115"/>
      <c r="E1120" s="116"/>
      <c r="F1120" s="117"/>
      <c r="G1120" s="110"/>
      <c r="H1120" s="911"/>
      <c r="I1120" s="115"/>
      <c r="J1120" s="130"/>
      <c r="K1120" s="104"/>
      <c r="L1120" s="110"/>
      <c r="M1120" s="909"/>
      <c r="N1120" s="115"/>
      <c r="O1120" s="130"/>
      <c r="P1120" s="104"/>
    </row>
    <row r="1121" spans="1:16">
      <c r="A1121" s="132"/>
      <c r="B1121" s="135"/>
      <c r="C1121" s="896" t="s">
        <v>669</v>
      </c>
      <c r="D1121" s="137" t="s">
        <v>150</v>
      </c>
      <c r="E1121" s="138"/>
      <c r="F1121" s="139" t="s">
        <v>151</v>
      </c>
      <c r="G1121" s="135"/>
      <c r="H1121" s="899" t="s">
        <v>149</v>
      </c>
      <c r="I1121" s="137" t="s">
        <v>150</v>
      </c>
      <c r="J1121" s="138"/>
      <c r="K1121" s="139" t="s">
        <v>151</v>
      </c>
      <c r="L1121" s="135"/>
      <c r="M1121" s="902" t="s">
        <v>149</v>
      </c>
      <c r="N1121" s="137" t="s">
        <v>150</v>
      </c>
      <c r="O1121" s="138"/>
      <c r="P1121" s="139" t="s">
        <v>151</v>
      </c>
    </row>
    <row r="1122" spans="1:16">
      <c r="A1122" s="132"/>
      <c r="B1122" s="110"/>
      <c r="C1122" s="897"/>
      <c r="D1122" s="120"/>
      <c r="E1122" s="121"/>
      <c r="F1122" s="140"/>
      <c r="G1122" s="110"/>
      <c r="H1122" s="900"/>
      <c r="I1122" s="94" t="s">
        <v>3863</v>
      </c>
      <c r="J1122" s="96"/>
      <c r="K1122" s="97" t="s">
        <v>3864</v>
      </c>
      <c r="L1122" s="110"/>
      <c r="M1122" s="903"/>
      <c r="N1122" s="94"/>
      <c r="O1122" s="96"/>
      <c r="P1122" s="97"/>
    </row>
    <row r="1123" spans="1:16">
      <c r="A1123" s="132"/>
      <c r="B1123" s="135"/>
      <c r="C1123" s="897"/>
      <c r="D1123" s="94"/>
      <c r="E1123" s="96"/>
      <c r="F1123" s="97"/>
      <c r="G1123" s="135"/>
      <c r="H1123" s="900"/>
      <c r="I1123" s="94" t="s">
        <v>3865</v>
      </c>
      <c r="J1123" s="96"/>
      <c r="K1123" s="97" t="s">
        <v>3866</v>
      </c>
      <c r="L1123" s="135"/>
      <c r="M1123" s="903"/>
      <c r="N1123" s="94"/>
      <c r="O1123" s="96"/>
      <c r="P1123" s="97"/>
    </row>
    <row r="1124" spans="1:16">
      <c r="A1124" s="132"/>
      <c r="B1124" s="110"/>
      <c r="C1124" s="897"/>
      <c r="D1124" s="113"/>
      <c r="E1124" s="114"/>
      <c r="F1124" s="104"/>
      <c r="G1124" s="110"/>
      <c r="H1124" s="900"/>
      <c r="I1124" s="113" t="s">
        <v>3867</v>
      </c>
      <c r="J1124" s="114"/>
      <c r="K1124" s="97" t="s">
        <v>3868</v>
      </c>
      <c r="L1124" s="110"/>
      <c r="M1124" s="903"/>
      <c r="N1124" s="113"/>
      <c r="O1124" s="114"/>
      <c r="P1124" s="104"/>
    </row>
    <row r="1125" spans="1:16">
      <c r="A1125" s="905"/>
      <c r="B1125" s="135"/>
      <c r="C1125" s="897"/>
      <c r="D1125" s="94"/>
      <c r="E1125" s="96"/>
      <c r="F1125" s="97"/>
      <c r="G1125" s="135"/>
      <c r="H1125" s="900"/>
      <c r="I1125" s="94"/>
      <c r="J1125" s="96"/>
      <c r="K1125" s="97"/>
      <c r="L1125" s="135"/>
      <c r="M1125" s="903"/>
      <c r="N1125" s="94"/>
      <c r="O1125" s="96"/>
      <c r="P1125" s="97"/>
    </row>
    <row r="1126" spans="1:16">
      <c r="A1126" s="905"/>
      <c r="B1126" s="110"/>
      <c r="C1126" s="897"/>
      <c r="D1126" s="94"/>
      <c r="E1126" s="96"/>
      <c r="F1126" s="97"/>
      <c r="G1126" s="110"/>
      <c r="H1126" s="900"/>
      <c r="I1126" s="94"/>
      <c r="J1126" s="96"/>
      <c r="K1126" s="97"/>
      <c r="L1126" s="110"/>
      <c r="M1126" s="903"/>
      <c r="N1126" s="94"/>
      <c r="O1126" s="96"/>
      <c r="P1126" s="97"/>
    </row>
    <row r="1127" spans="1:16">
      <c r="A1127" s="905"/>
      <c r="B1127" s="135"/>
      <c r="C1127" s="897"/>
      <c r="D1127" s="113"/>
      <c r="E1127" s="114"/>
      <c r="F1127" s="104"/>
      <c r="G1127" s="135"/>
      <c r="H1127" s="900"/>
      <c r="I1127" s="113"/>
      <c r="J1127" s="114"/>
      <c r="K1127" s="104"/>
      <c r="L1127" s="135"/>
      <c r="M1127" s="903"/>
      <c r="N1127" s="113"/>
      <c r="O1127" s="114"/>
      <c r="P1127" s="104"/>
    </row>
    <row r="1128" spans="1:16" ht="17.25" thickBot="1">
      <c r="A1128" s="906"/>
      <c r="B1128" s="141"/>
      <c r="C1128" s="898"/>
      <c r="D1128" s="142"/>
      <c r="E1128" s="143"/>
      <c r="F1128" s="144"/>
      <c r="G1128" s="141"/>
      <c r="H1128" s="901"/>
      <c r="I1128" s="142"/>
      <c r="J1128" s="143"/>
      <c r="K1128" s="144"/>
      <c r="L1128" s="141"/>
      <c r="M1128" s="904"/>
      <c r="N1128" s="142"/>
      <c r="O1128" s="143"/>
      <c r="P1128" s="144"/>
    </row>
    <row r="1129" spans="1:16" s="146" customFormat="1" ht="27" customHeight="1" thickTop="1" thickBot="1">
      <c r="A1129" s="145"/>
      <c r="B1129" s="907" t="s">
        <v>152</v>
      </c>
      <c r="C1129" s="907"/>
      <c r="D1129" s="907"/>
      <c r="E1129" s="907"/>
      <c r="F1129" s="907"/>
      <c r="G1129" s="908" t="s">
        <v>153</v>
      </c>
      <c r="H1129" s="908"/>
      <c r="I1129" s="908"/>
      <c r="J1129" s="908"/>
      <c r="K1129" s="908"/>
      <c r="L1129" s="908"/>
      <c r="M1129" s="908"/>
      <c r="N1129" s="889" t="s">
        <v>154</v>
      </c>
      <c r="O1129" s="889"/>
      <c r="P1129" s="889"/>
    </row>
    <row r="1130" spans="1:16" s="159" customFormat="1" ht="21.75" customHeight="1" thickTop="1" thickBot="1">
      <c r="A1130" s="147" t="s">
        <v>0</v>
      </c>
      <c r="B1130" s="148"/>
      <c r="C1130" s="149" t="s">
        <v>155</v>
      </c>
      <c r="D1130" s="150" t="s">
        <v>156</v>
      </c>
      <c r="E1130" s="151" t="s">
        <v>157</v>
      </c>
      <c r="F1130" s="152" t="s">
        <v>158</v>
      </c>
      <c r="G1130" s="153" t="s">
        <v>159</v>
      </c>
      <c r="H1130" s="154" t="s">
        <v>150</v>
      </c>
      <c r="I1130" s="155" t="s">
        <v>156</v>
      </c>
      <c r="J1130" s="155" t="s">
        <v>157</v>
      </c>
      <c r="K1130" s="155" t="s">
        <v>158</v>
      </c>
      <c r="L1130" s="154" t="s">
        <v>160</v>
      </c>
      <c r="M1130" s="156" t="s">
        <v>161</v>
      </c>
      <c r="N1130" s="157" t="s">
        <v>155</v>
      </c>
      <c r="O1130" s="151" t="s">
        <v>157</v>
      </c>
      <c r="P1130" s="158" t="s">
        <v>158</v>
      </c>
    </row>
    <row r="1131" spans="1:16" s="172" customFormat="1" ht="17.25" thickTop="1">
      <c r="A1131" s="890">
        <f>A1045</f>
        <v>46184</v>
      </c>
      <c r="B1131" s="893" t="s">
        <v>670</v>
      </c>
      <c r="C1131" s="160" t="s">
        <v>851</v>
      </c>
      <c r="D1131" s="161" t="s">
        <v>978</v>
      </c>
      <c r="E1131" s="162" t="s">
        <v>137</v>
      </c>
      <c r="F1131" s="163" t="s">
        <v>1692</v>
      </c>
      <c r="G1131" s="164"/>
      <c r="H1131" s="165"/>
      <c r="I1131" s="166"/>
      <c r="J1131" s="166"/>
      <c r="K1131" s="167"/>
      <c r="L1131" s="168"/>
      <c r="M1131" s="169"/>
      <c r="N1131" s="170"/>
      <c r="O1131" s="166"/>
      <c r="P1131" s="171"/>
    </row>
    <row r="1132" spans="1:16" s="172" customFormat="1">
      <c r="A1132" s="891"/>
      <c r="B1132" s="894"/>
      <c r="C1132" s="173"/>
      <c r="D1132" s="174"/>
      <c r="E1132" s="175"/>
      <c r="F1132" s="176"/>
      <c r="G1132" s="173"/>
      <c r="H1132" s="177"/>
      <c r="I1132" s="175"/>
      <c r="J1132" s="175"/>
      <c r="K1132" s="178"/>
      <c r="L1132" s="179"/>
      <c r="M1132" s="180"/>
      <c r="N1132" s="181"/>
      <c r="O1132" s="175"/>
      <c r="P1132" s="182"/>
    </row>
    <row r="1133" spans="1:16" s="172" customFormat="1">
      <c r="A1133" s="891"/>
      <c r="B1133" s="894"/>
      <c r="C1133" s="173"/>
      <c r="D1133" s="174"/>
      <c r="E1133" s="175"/>
      <c r="F1133" s="176"/>
      <c r="G1133" s="173"/>
      <c r="H1133" s="183"/>
      <c r="I1133" s="175"/>
      <c r="J1133" s="175"/>
      <c r="K1133" s="178"/>
      <c r="L1133" s="184"/>
      <c r="M1133" s="180"/>
      <c r="N1133" s="181"/>
      <c r="O1133" s="175"/>
      <c r="P1133" s="182"/>
    </row>
    <row r="1134" spans="1:16" s="172" customFormat="1">
      <c r="A1134" s="891"/>
      <c r="B1134" s="894"/>
      <c r="C1134" s="173"/>
      <c r="D1134" s="218"/>
      <c r="E1134" s="175"/>
      <c r="F1134" s="176"/>
      <c r="G1134" s="173"/>
      <c r="H1134" s="183"/>
      <c r="I1134" s="175"/>
      <c r="J1134" s="175"/>
      <c r="K1134" s="187"/>
      <c r="L1134" s="184"/>
      <c r="M1134" s="180"/>
      <c r="N1134" s="181"/>
      <c r="O1134" s="175"/>
      <c r="P1134" s="182"/>
    </row>
    <row r="1135" spans="1:16" s="172" customFormat="1">
      <c r="A1135" s="891"/>
      <c r="B1135" s="894"/>
      <c r="C1135" s="173"/>
      <c r="D1135" s="185"/>
      <c r="E1135" s="175"/>
      <c r="F1135" s="182"/>
      <c r="G1135" s="173"/>
      <c r="H1135" s="186"/>
      <c r="I1135" s="175"/>
      <c r="J1135" s="175"/>
      <c r="K1135" s="187"/>
      <c r="L1135" s="184"/>
      <c r="M1135" s="180"/>
      <c r="N1135" s="181"/>
      <c r="O1135" s="175"/>
      <c r="P1135" s="182"/>
    </row>
    <row r="1136" spans="1:16" s="172" customFormat="1">
      <c r="A1136" s="891"/>
      <c r="B1136" s="894"/>
      <c r="C1136" s="173"/>
      <c r="D1136" s="174"/>
      <c r="E1136" s="175"/>
      <c r="F1136" s="188"/>
      <c r="G1136" s="198"/>
      <c r="H1136" s="183"/>
      <c r="I1136" s="191"/>
      <c r="J1136" s="175"/>
      <c r="K1136" s="178"/>
      <c r="L1136" s="189"/>
      <c r="M1136" s="190"/>
      <c r="N1136" s="181"/>
      <c r="O1136" s="175"/>
      <c r="P1136" s="182"/>
    </row>
    <row r="1137" spans="1:16" s="172" customFormat="1">
      <c r="A1137" s="891"/>
      <c r="B1137" s="894"/>
      <c r="C1137" s="173"/>
      <c r="D1137" s="174"/>
      <c r="E1137" s="175"/>
      <c r="F1137" s="182"/>
      <c r="G1137" s="173"/>
      <c r="H1137" s="183"/>
      <c r="I1137" s="191"/>
      <c r="J1137" s="175"/>
      <c r="K1137" s="178"/>
      <c r="L1137" s="184"/>
      <c r="M1137" s="180"/>
      <c r="N1137" s="181"/>
      <c r="O1137" s="175"/>
      <c r="P1137" s="182"/>
    </row>
    <row r="1138" spans="1:16" s="172" customFormat="1">
      <c r="A1138" s="891"/>
      <c r="B1138" s="894"/>
      <c r="C1138" s="173"/>
      <c r="D1138" s="174"/>
      <c r="E1138" s="175"/>
      <c r="F1138" s="182"/>
      <c r="G1138" s="219"/>
      <c r="H1138" s="183"/>
      <c r="I1138" s="175"/>
      <c r="J1138" s="175"/>
      <c r="K1138" s="178"/>
      <c r="L1138" s="184"/>
      <c r="M1138" s="180"/>
      <c r="N1138" s="181"/>
      <c r="O1138" s="175"/>
      <c r="P1138" s="182"/>
    </row>
    <row r="1139" spans="1:16" s="172" customFormat="1">
      <c r="A1139" s="891"/>
      <c r="B1139" s="894"/>
      <c r="C1139" s="173"/>
      <c r="D1139" s="174"/>
      <c r="E1139" s="175"/>
      <c r="F1139" s="188"/>
      <c r="G1139" s="173"/>
      <c r="H1139" s="183"/>
      <c r="I1139" s="191"/>
      <c r="J1139" s="175"/>
      <c r="K1139" s="178"/>
      <c r="L1139" s="184"/>
      <c r="M1139" s="180"/>
      <c r="N1139" s="181"/>
      <c r="O1139" s="175"/>
      <c r="P1139" s="182"/>
    </row>
    <row r="1140" spans="1:16" s="172" customFormat="1">
      <c r="A1140" s="891"/>
      <c r="B1140" s="894"/>
      <c r="C1140" s="173"/>
      <c r="D1140" s="174"/>
      <c r="E1140" s="175"/>
      <c r="F1140" s="182"/>
      <c r="G1140" s="173"/>
      <c r="H1140" s="183"/>
      <c r="I1140" s="191"/>
      <c r="J1140" s="175"/>
      <c r="K1140" s="178"/>
      <c r="L1140" s="184"/>
      <c r="M1140" s="180"/>
      <c r="N1140" s="181"/>
      <c r="O1140" s="175"/>
      <c r="P1140" s="182"/>
    </row>
    <row r="1141" spans="1:16" s="172" customFormat="1">
      <c r="A1141" s="891"/>
      <c r="B1141" s="894"/>
      <c r="C1141" s="192"/>
      <c r="D1141" s="193"/>
      <c r="E1141" s="194"/>
      <c r="F1141" s="195"/>
      <c r="G1141" s="173"/>
      <c r="H1141" s="177"/>
      <c r="I1141" s="175"/>
      <c r="J1141" s="175"/>
      <c r="K1141" s="178"/>
      <c r="L1141" s="184"/>
      <c r="M1141" s="180"/>
      <c r="N1141" s="196"/>
      <c r="O1141" s="194"/>
      <c r="P1141" s="195"/>
    </row>
    <row r="1142" spans="1:16" s="172" customFormat="1">
      <c r="A1142" s="891"/>
      <c r="B1142" s="894"/>
      <c r="C1142" s="192"/>
      <c r="D1142" s="193"/>
      <c r="E1142" s="194"/>
      <c r="F1142" s="195"/>
      <c r="G1142" s="198"/>
      <c r="H1142" s="183"/>
      <c r="I1142" s="191"/>
      <c r="J1142" s="175"/>
      <c r="K1142" s="178"/>
      <c r="L1142" s="184"/>
      <c r="M1142" s="180"/>
      <c r="N1142" s="196"/>
      <c r="O1142" s="194"/>
      <c r="P1142" s="195"/>
    </row>
    <row r="1143" spans="1:16" s="172" customFormat="1">
      <c r="A1143" s="891"/>
      <c r="B1143" s="894"/>
      <c r="C1143" s="192"/>
      <c r="D1143" s="193"/>
      <c r="E1143" s="194"/>
      <c r="F1143" s="195"/>
      <c r="G1143" s="173"/>
      <c r="H1143" s="199"/>
      <c r="I1143" s="191"/>
      <c r="J1143" s="200"/>
      <c r="K1143" s="197"/>
      <c r="L1143" s="184"/>
      <c r="M1143" s="180"/>
      <c r="N1143" s="196"/>
      <c r="O1143" s="194"/>
      <c r="P1143" s="195"/>
    </row>
    <row r="1144" spans="1:16" s="172" customFormat="1">
      <c r="A1144" s="891"/>
      <c r="B1144" s="894"/>
      <c r="C1144" s="192"/>
      <c r="D1144" s="193"/>
      <c r="E1144" s="194"/>
      <c r="F1144" s="195"/>
      <c r="G1144" s="173"/>
      <c r="H1144" s="201"/>
      <c r="I1144" s="175"/>
      <c r="J1144" s="175"/>
      <c r="K1144" s="178"/>
      <c r="L1144" s="184"/>
      <c r="M1144" s="180"/>
      <c r="N1144" s="196"/>
      <c r="O1144" s="194"/>
      <c r="P1144" s="195"/>
    </row>
    <row r="1145" spans="1:16" s="172" customFormat="1">
      <c r="A1145" s="891"/>
      <c r="B1145" s="894"/>
      <c r="C1145" s="192"/>
      <c r="D1145" s="193"/>
      <c r="E1145" s="194"/>
      <c r="F1145" s="195"/>
      <c r="G1145" s="198"/>
      <c r="H1145" s="183"/>
      <c r="I1145" s="200"/>
      <c r="J1145" s="200"/>
      <c r="K1145" s="197"/>
      <c r="L1145" s="184"/>
      <c r="M1145" s="180"/>
      <c r="N1145" s="196"/>
      <c r="O1145" s="194"/>
      <c r="P1145" s="195"/>
    </row>
    <row r="1146" spans="1:16" s="172" customFormat="1">
      <c r="A1146" s="891"/>
      <c r="B1146" s="894"/>
      <c r="C1146" s="192"/>
      <c r="D1146" s="193"/>
      <c r="E1146" s="194"/>
      <c r="F1146" s="195"/>
      <c r="G1146" s="173"/>
      <c r="H1146" s="183"/>
      <c r="I1146" s="200"/>
      <c r="J1146" s="200"/>
      <c r="K1146" s="197"/>
      <c r="L1146" s="179"/>
      <c r="M1146" s="180"/>
      <c r="N1146" s="196"/>
      <c r="O1146" s="194"/>
      <c r="P1146" s="195"/>
    </row>
    <row r="1147" spans="1:16" s="172" customFormat="1">
      <c r="A1147" s="891"/>
      <c r="B1147" s="894"/>
      <c r="C1147" s="192"/>
      <c r="D1147" s="193"/>
      <c r="E1147" s="194"/>
      <c r="F1147" s="195"/>
      <c r="G1147" s="192"/>
      <c r="H1147" s="201"/>
      <c r="I1147" s="202"/>
      <c r="J1147" s="202"/>
      <c r="K1147" s="203"/>
      <c r="L1147" s="204"/>
      <c r="M1147" s="190"/>
      <c r="N1147" s="196"/>
      <c r="O1147" s="194"/>
      <c r="P1147" s="195"/>
    </row>
    <row r="1148" spans="1:16" s="172" customFormat="1">
      <c r="A1148" s="891"/>
      <c r="B1148" s="894"/>
      <c r="C1148" s="192"/>
      <c r="D1148" s="193"/>
      <c r="E1148" s="194"/>
      <c r="F1148" s="195"/>
      <c r="G1148" s="192"/>
      <c r="H1148" s="201"/>
      <c r="I1148" s="202"/>
      <c r="J1148" s="202"/>
      <c r="K1148" s="203"/>
      <c r="L1148" s="204"/>
      <c r="M1148" s="190"/>
      <c r="N1148" s="196"/>
      <c r="O1148" s="194"/>
      <c r="P1148" s="195"/>
    </row>
    <row r="1149" spans="1:16" s="172" customFormat="1">
      <c r="A1149" s="891"/>
      <c r="B1149" s="894"/>
      <c r="C1149" s="192"/>
      <c r="D1149" s="193"/>
      <c r="E1149" s="194"/>
      <c r="F1149" s="195"/>
      <c r="G1149" s="192"/>
      <c r="H1149" s="201"/>
      <c r="I1149" s="202"/>
      <c r="J1149" s="202"/>
      <c r="K1149" s="203"/>
      <c r="L1149" s="204"/>
      <c r="M1149" s="190"/>
      <c r="N1149" s="196"/>
      <c r="O1149" s="194"/>
      <c r="P1149" s="195"/>
    </row>
    <row r="1150" spans="1:16" s="172" customFormat="1" ht="17.25" thickBot="1">
      <c r="A1150" s="892"/>
      <c r="B1150" s="895"/>
      <c r="C1150" s="205"/>
      <c r="D1150" s="206"/>
      <c r="E1150" s="207"/>
      <c r="F1150" s="208"/>
      <c r="G1150" s="209"/>
      <c r="H1150" s="210"/>
      <c r="I1150" s="211"/>
      <c r="J1150" s="211"/>
      <c r="K1150" s="212"/>
      <c r="L1150" s="213"/>
      <c r="M1150" s="214"/>
      <c r="N1150" s="215"/>
      <c r="O1150" s="207"/>
      <c r="P1150" s="208"/>
    </row>
    <row r="1151" spans="1:16" s="71" customFormat="1" ht="18" customHeight="1" thickTop="1" thickBot="1">
      <c r="A1151" s="926">
        <f>A1045+1</f>
        <v>46185</v>
      </c>
      <c r="B1151" s="90" t="s">
        <v>162</v>
      </c>
      <c r="C1151" s="896" t="s">
        <v>665</v>
      </c>
      <c r="D1151" s="91" t="s">
        <v>114</v>
      </c>
      <c r="E1151" s="92" t="s">
        <v>164</v>
      </c>
      <c r="F1151" s="93"/>
      <c r="G1151" s="90" t="s">
        <v>162</v>
      </c>
      <c r="H1151" s="900" t="s">
        <v>163</v>
      </c>
      <c r="I1151" s="91" t="s">
        <v>114</v>
      </c>
      <c r="J1151" s="92" t="s">
        <v>164</v>
      </c>
      <c r="K1151" s="93"/>
      <c r="L1151" s="90" t="s">
        <v>162</v>
      </c>
      <c r="M1151" s="903" t="s">
        <v>163</v>
      </c>
      <c r="N1151" s="91" t="s">
        <v>114</v>
      </c>
      <c r="O1151" s="92" t="s">
        <v>164</v>
      </c>
      <c r="P1151" s="93"/>
    </row>
    <row r="1152" spans="1:16" ht="18" customHeight="1">
      <c r="A1152" s="927"/>
      <c r="B1152" s="928"/>
      <c r="C1152" s="897"/>
      <c r="D1152" s="94" t="s">
        <v>116</v>
      </c>
      <c r="E1152" s="95" t="s">
        <v>142</v>
      </c>
      <c r="F1152" s="93"/>
      <c r="G1152" s="928"/>
      <c r="H1152" s="900"/>
      <c r="I1152" s="94" t="s">
        <v>116</v>
      </c>
      <c r="J1152" s="95" t="s">
        <v>142</v>
      </c>
      <c r="K1152" s="93"/>
      <c r="L1152" s="928"/>
      <c r="M1152" s="903"/>
      <c r="N1152" s="94" t="s">
        <v>116</v>
      </c>
      <c r="O1152" s="95" t="s">
        <v>142</v>
      </c>
      <c r="P1152" s="93"/>
    </row>
    <row r="1153" spans="1:16" ht="17.25" thickBot="1">
      <c r="A1153" s="927"/>
      <c r="B1153" s="929"/>
      <c r="C1153" s="897"/>
      <c r="D1153" s="94" t="s">
        <v>165</v>
      </c>
      <c r="E1153" s="96" t="s">
        <v>166</v>
      </c>
      <c r="F1153" s="98"/>
      <c r="G1153" s="929"/>
      <c r="H1153" s="900"/>
      <c r="I1153" s="94" t="s">
        <v>165</v>
      </c>
      <c r="J1153" s="96" t="s">
        <v>166</v>
      </c>
      <c r="K1153" s="98"/>
      <c r="L1153" s="929"/>
      <c r="M1153" s="903"/>
      <c r="N1153" s="94" t="s">
        <v>165</v>
      </c>
      <c r="O1153" s="96" t="s">
        <v>166</v>
      </c>
      <c r="P1153" s="98"/>
    </row>
    <row r="1154" spans="1:16" ht="17.25" thickBot="1">
      <c r="A1154" s="927"/>
      <c r="B1154" s="90" t="s">
        <v>167</v>
      </c>
      <c r="C1154" s="897"/>
      <c r="D1154" s="94"/>
      <c r="E1154" s="96"/>
      <c r="F1154" s="97"/>
      <c r="G1154" s="90" t="s">
        <v>167</v>
      </c>
      <c r="H1154" s="900"/>
      <c r="I1154" s="94" t="s">
        <v>120</v>
      </c>
      <c r="J1154" s="96" t="s">
        <v>148</v>
      </c>
      <c r="K1154" s="97"/>
      <c r="L1154" s="90" t="s">
        <v>167</v>
      </c>
      <c r="M1154" s="903"/>
      <c r="N1154" s="94" t="s">
        <v>120</v>
      </c>
      <c r="O1154" s="96" t="s">
        <v>148</v>
      </c>
      <c r="P1154" s="97"/>
    </row>
    <row r="1155" spans="1:16">
      <c r="A1155" s="927"/>
      <c r="B1155" s="925"/>
      <c r="C1155" s="897"/>
      <c r="D1155" s="94"/>
      <c r="E1155" s="96"/>
      <c r="F1155" s="97"/>
      <c r="G1155" s="925"/>
      <c r="H1155" s="900"/>
      <c r="I1155" s="94"/>
      <c r="J1155" s="96"/>
      <c r="K1155" s="97"/>
      <c r="L1155" s="925"/>
      <c r="M1155" s="903"/>
      <c r="N1155" s="94"/>
      <c r="O1155" s="96"/>
      <c r="P1155" s="97"/>
    </row>
    <row r="1156" spans="1:16">
      <c r="A1156" s="927"/>
      <c r="B1156" s="918"/>
      <c r="C1156" s="897"/>
      <c r="D1156" s="94"/>
      <c r="E1156" s="96"/>
      <c r="F1156" s="97"/>
      <c r="G1156" s="918"/>
      <c r="H1156" s="900"/>
      <c r="I1156" s="94"/>
      <c r="J1156" s="96"/>
      <c r="K1156" s="97"/>
      <c r="L1156" s="918"/>
      <c r="M1156" s="903"/>
      <c r="N1156" s="94"/>
      <c r="O1156" s="96"/>
      <c r="P1156" s="97"/>
    </row>
    <row r="1157" spans="1:16">
      <c r="A1157" s="927"/>
      <c r="B1157" s="917"/>
      <c r="C1157" s="897"/>
      <c r="D1157" s="94"/>
      <c r="E1157" s="96"/>
      <c r="F1157" s="93"/>
      <c r="G1157" s="917"/>
      <c r="H1157" s="900"/>
      <c r="I1157" s="94"/>
      <c r="J1157" s="96"/>
      <c r="K1157" s="93"/>
      <c r="L1157" s="917"/>
      <c r="M1157" s="903"/>
      <c r="N1157" s="94"/>
      <c r="O1157" s="96"/>
      <c r="P1157" s="93"/>
    </row>
    <row r="1158" spans="1:16">
      <c r="A1158" s="927"/>
      <c r="B1158" s="918"/>
      <c r="C1158" s="897"/>
      <c r="D1158" s="94"/>
      <c r="E1158" s="96"/>
      <c r="F1158" s="99"/>
      <c r="G1158" s="918"/>
      <c r="H1158" s="900"/>
      <c r="I1158" s="94"/>
      <c r="J1158" s="96"/>
      <c r="K1158" s="99"/>
      <c r="L1158" s="918"/>
      <c r="M1158" s="903"/>
      <c r="N1158" s="94"/>
      <c r="O1158" s="96"/>
      <c r="P1158" s="93"/>
    </row>
    <row r="1159" spans="1:16">
      <c r="A1159" s="927"/>
      <c r="B1159" s="917"/>
      <c r="C1159" s="897"/>
      <c r="D1159" s="94"/>
      <c r="E1159" s="96"/>
      <c r="F1159" s="102"/>
      <c r="G1159" s="917"/>
      <c r="H1159" s="900"/>
      <c r="I1159" s="94"/>
      <c r="J1159" s="96"/>
      <c r="K1159" s="102"/>
      <c r="L1159" s="917"/>
      <c r="M1159" s="903"/>
      <c r="N1159" s="94"/>
      <c r="O1159" s="96"/>
      <c r="P1159" s="99"/>
    </row>
    <row r="1160" spans="1:16" ht="17.25" thickBot="1">
      <c r="A1160" s="927"/>
      <c r="B1160" s="918"/>
      <c r="C1160" s="897"/>
      <c r="D1160" s="94"/>
      <c r="E1160" s="96"/>
      <c r="F1160" s="99"/>
      <c r="G1160" s="918"/>
      <c r="H1160" s="900"/>
      <c r="I1160" s="94"/>
      <c r="J1160" s="96"/>
      <c r="K1160" s="99"/>
      <c r="L1160" s="918"/>
      <c r="M1160" s="903"/>
      <c r="N1160" s="94"/>
      <c r="O1160" s="96"/>
      <c r="P1160" s="99"/>
    </row>
    <row r="1161" spans="1:16" ht="17.25" thickBot="1">
      <c r="A1161" s="927"/>
      <c r="B1161" s="100" t="s">
        <v>168</v>
      </c>
      <c r="C1161" s="897"/>
      <c r="D1161" s="94"/>
      <c r="E1161" s="96"/>
      <c r="F1161" s="99"/>
      <c r="G1161" s="100" t="s">
        <v>168</v>
      </c>
      <c r="H1161" s="900"/>
      <c r="I1161" s="94"/>
      <c r="J1161" s="96"/>
      <c r="K1161" s="99"/>
      <c r="L1161" s="100" t="s">
        <v>168</v>
      </c>
      <c r="M1161" s="903"/>
      <c r="N1161" s="94"/>
      <c r="O1161" s="96"/>
      <c r="P1161" s="99"/>
    </row>
    <row r="1162" spans="1:16">
      <c r="A1162" s="927"/>
      <c r="B1162" s="919"/>
      <c r="C1162" s="897"/>
      <c r="D1162" s="94"/>
      <c r="E1162" s="96"/>
      <c r="F1162" s="99"/>
      <c r="G1162" s="919"/>
      <c r="H1162" s="900"/>
      <c r="I1162" s="94"/>
      <c r="J1162" s="96"/>
      <c r="K1162" s="99"/>
      <c r="L1162" s="919"/>
      <c r="M1162" s="903"/>
      <c r="N1162" s="94"/>
      <c r="O1162" s="96"/>
      <c r="P1162" s="99"/>
    </row>
    <row r="1163" spans="1:16">
      <c r="A1163" s="927"/>
      <c r="B1163" s="920"/>
      <c r="C1163" s="897"/>
      <c r="D1163" s="94"/>
      <c r="E1163" s="96"/>
      <c r="F1163" s="99"/>
      <c r="G1163" s="920"/>
      <c r="H1163" s="900"/>
      <c r="I1163" s="94"/>
      <c r="J1163" s="96"/>
      <c r="K1163" s="99"/>
      <c r="L1163" s="920"/>
      <c r="M1163" s="903"/>
      <c r="N1163" s="94"/>
      <c r="O1163" s="96"/>
      <c r="P1163" s="97"/>
    </row>
    <row r="1164" spans="1:16" ht="17.25" thickBot="1">
      <c r="A1164" s="927"/>
      <c r="B1164" s="921"/>
      <c r="C1164" s="897"/>
      <c r="D1164" s="94"/>
      <c r="E1164" s="96"/>
      <c r="F1164" s="97"/>
      <c r="G1164" s="921"/>
      <c r="H1164" s="900"/>
      <c r="I1164" s="94"/>
      <c r="J1164" s="96"/>
      <c r="K1164" s="97"/>
      <c r="L1164" s="921"/>
      <c r="M1164" s="903"/>
      <c r="N1164" s="94"/>
      <c r="O1164" s="96"/>
      <c r="P1164" s="97"/>
    </row>
    <row r="1165" spans="1:16" ht="17.25" thickBot="1">
      <c r="A1165" s="927"/>
      <c r="B1165" s="100" t="s">
        <v>123</v>
      </c>
      <c r="C1165" s="897"/>
      <c r="D1165" s="94"/>
      <c r="E1165" s="96"/>
      <c r="F1165" s="97"/>
      <c r="G1165" s="100" t="s">
        <v>123</v>
      </c>
      <c r="H1165" s="900"/>
      <c r="I1165" s="94"/>
      <c r="J1165" s="96"/>
      <c r="K1165" s="97"/>
      <c r="L1165" s="100" t="s">
        <v>123</v>
      </c>
      <c r="M1165" s="903"/>
      <c r="N1165" s="94"/>
      <c r="O1165" s="96"/>
      <c r="P1165" s="97"/>
    </row>
    <row r="1166" spans="1:16">
      <c r="A1166" s="927"/>
      <c r="B1166" s="932"/>
      <c r="C1166" s="897"/>
      <c r="D1166" s="94"/>
      <c r="E1166" s="96"/>
      <c r="F1166" s="97"/>
      <c r="G1166" s="932"/>
      <c r="H1166" s="900"/>
      <c r="I1166" s="94"/>
      <c r="J1166" s="96"/>
      <c r="K1166" s="97"/>
      <c r="L1166" s="932"/>
      <c r="M1166" s="903"/>
      <c r="N1166" s="94"/>
      <c r="O1166" s="96"/>
      <c r="P1166" s="97"/>
    </row>
    <row r="1167" spans="1:16">
      <c r="A1167" s="927"/>
      <c r="B1167" s="933"/>
      <c r="C1167" s="897"/>
      <c r="D1167" s="94"/>
      <c r="E1167" s="96"/>
      <c r="F1167" s="97"/>
      <c r="G1167" s="933"/>
      <c r="H1167" s="900"/>
      <c r="I1167" s="94"/>
      <c r="J1167" s="96"/>
      <c r="K1167" s="97"/>
      <c r="L1167" s="933"/>
      <c r="M1167" s="903"/>
      <c r="N1167" s="94"/>
      <c r="O1167" s="96"/>
      <c r="P1167" s="97"/>
    </row>
    <row r="1168" spans="1:16" ht="17.25" thickBot="1">
      <c r="A1168" s="927"/>
      <c r="B1168" s="934"/>
      <c r="C1168" s="897"/>
      <c r="D1168" s="94"/>
      <c r="E1168" s="96"/>
      <c r="F1168" s="97"/>
      <c r="G1168" s="934"/>
      <c r="H1168" s="900"/>
      <c r="I1168" s="94"/>
      <c r="J1168" s="96"/>
      <c r="K1168" s="97"/>
      <c r="L1168" s="934"/>
      <c r="M1168" s="903"/>
      <c r="N1168" s="94"/>
      <c r="O1168" s="96"/>
      <c r="P1168" s="97"/>
    </row>
    <row r="1169" spans="1:16">
      <c r="A1169" s="927"/>
      <c r="B1169" s="915" t="s">
        <v>124</v>
      </c>
      <c r="C1169" s="897"/>
      <c r="D1169" s="94"/>
      <c r="E1169" s="96"/>
      <c r="F1169" s="97"/>
      <c r="G1169" s="915" t="s">
        <v>124</v>
      </c>
      <c r="H1169" s="900"/>
      <c r="I1169" s="94"/>
      <c r="J1169" s="96"/>
      <c r="K1169" s="97"/>
      <c r="L1169" s="915" t="s">
        <v>124</v>
      </c>
      <c r="M1169" s="903"/>
      <c r="N1169" s="94"/>
      <c r="O1169" s="96"/>
      <c r="P1169" s="97"/>
    </row>
    <row r="1170" spans="1:16" ht="17.25" thickBot="1">
      <c r="A1170" s="927"/>
      <c r="B1170" s="916"/>
      <c r="C1170" s="897"/>
      <c r="D1170" s="94"/>
      <c r="E1170" s="96"/>
      <c r="F1170" s="97"/>
      <c r="G1170" s="916"/>
      <c r="H1170" s="900"/>
      <c r="I1170" s="94"/>
      <c r="J1170" s="96"/>
      <c r="K1170" s="97"/>
      <c r="L1170" s="916"/>
      <c r="M1170" s="903"/>
      <c r="N1170" s="94"/>
      <c r="O1170" s="96"/>
      <c r="P1170" s="93"/>
    </row>
    <row r="1171" spans="1:16" ht="17.25" thickTop="1">
      <c r="A1171" s="927"/>
      <c r="B1171" s="930" t="s">
        <v>125</v>
      </c>
      <c r="C1171" s="897"/>
      <c r="D1171" s="94"/>
      <c r="E1171" s="96"/>
      <c r="F1171" s="93"/>
      <c r="G1171" s="930" t="s">
        <v>125</v>
      </c>
      <c r="H1171" s="900"/>
      <c r="I1171" s="94"/>
      <c r="J1171" s="96"/>
      <c r="K1171" s="93"/>
      <c r="L1171" s="930" t="s">
        <v>125</v>
      </c>
      <c r="M1171" s="903"/>
      <c r="N1171" s="94"/>
      <c r="O1171" s="96"/>
      <c r="P1171" s="97"/>
    </row>
    <row r="1172" spans="1:16" ht="17.25" thickBot="1">
      <c r="A1172" s="927"/>
      <c r="B1172" s="913"/>
      <c r="C1172" s="897"/>
      <c r="D1172" s="94"/>
      <c r="E1172" s="96"/>
      <c r="F1172" s="93"/>
      <c r="G1172" s="913"/>
      <c r="H1172" s="900"/>
      <c r="I1172" s="94"/>
      <c r="J1172" s="96"/>
      <c r="K1172" s="93"/>
      <c r="L1172" s="913"/>
      <c r="M1172" s="903"/>
      <c r="N1172" s="94"/>
      <c r="O1172" s="96"/>
      <c r="P1172" s="101"/>
    </row>
    <row r="1173" spans="1:16">
      <c r="A1173" s="927"/>
      <c r="B1173" s="923"/>
      <c r="C1173" s="897"/>
      <c r="D1173" s="94"/>
      <c r="E1173" s="96"/>
      <c r="F1173" s="97"/>
      <c r="G1173" s="923"/>
      <c r="H1173" s="900"/>
      <c r="I1173" s="94"/>
      <c r="J1173" s="96"/>
      <c r="K1173" s="97"/>
      <c r="L1173" s="923"/>
      <c r="M1173" s="903"/>
      <c r="N1173" s="94"/>
      <c r="O1173" s="96"/>
      <c r="P1173" s="103"/>
    </row>
    <row r="1174" spans="1:16" ht="17.25" thickBot="1">
      <c r="A1174" s="927"/>
      <c r="B1174" s="931"/>
      <c r="C1174" s="897"/>
      <c r="D1174" s="94"/>
      <c r="E1174" s="96"/>
      <c r="F1174" s="97"/>
      <c r="G1174" s="931"/>
      <c r="H1174" s="900"/>
      <c r="I1174" s="94"/>
      <c r="J1174" s="96"/>
      <c r="K1174" s="97"/>
      <c r="L1174" s="931"/>
      <c r="M1174" s="903"/>
      <c r="N1174" s="94"/>
      <c r="O1174" s="96"/>
      <c r="P1174" s="104"/>
    </row>
    <row r="1175" spans="1:16">
      <c r="A1175" s="927"/>
      <c r="B1175" s="912" t="s">
        <v>126</v>
      </c>
      <c r="C1175" s="897"/>
      <c r="D1175" s="94"/>
      <c r="E1175" s="96"/>
      <c r="F1175" s="93"/>
      <c r="G1175" s="912" t="s">
        <v>126</v>
      </c>
      <c r="H1175" s="900"/>
      <c r="I1175" s="94"/>
      <c r="J1175" s="96"/>
      <c r="K1175" s="93"/>
      <c r="L1175" s="912" t="s">
        <v>126</v>
      </c>
      <c r="M1175" s="903"/>
      <c r="N1175" s="94"/>
      <c r="O1175" s="96"/>
      <c r="P1175" s="99"/>
    </row>
    <row r="1176" spans="1:16" ht="17.25" thickBot="1">
      <c r="A1176" s="927"/>
      <c r="B1176" s="913"/>
      <c r="C1176" s="897"/>
      <c r="D1176" s="94"/>
      <c r="E1176" s="96"/>
      <c r="F1176" s="101"/>
      <c r="G1176" s="913"/>
      <c r="H1176" s="900"/>
      <c r="I1176" s="94"/>
      <c r="J1176" s="96"/>
      <c r="K1176" s="101"/>
      <c r="L1176" s="913"/>
      <c r="M1176" s="903"/>
      <c r="N1176" s="94"/>
      <c r="O1176" s="96"/>
      <c r="P1176" s="104"/>
    </row>
    <row r="1177" spans="1:16">
      <c r="A1177" s="927"/>
      <c r="B1177" s="923"/>
      <c r="C1177" s="897"/>
      <c r="D1177" s="94"/>
      <c r="E1177" s="96"/>
      <c r="F1177" s="102"/>
      <c r="G1177" s="923"/>
      <c r="H1177" s="900"/>
      <c r="I1177" s="94"/>
      <c r="J1177" s="96"/>
      <c r="K1177" s="103"/>
      <c r="L1177" s="923"/>
      <c r="M1177" s="903"/>
      <c r="N1177" s="94"/>
      <c r="O1177" s="96"/>
      <c r="P1177" s="93"/>
    </row>
    <row r="1178" spans="1:16" ht="17.25" thickBot="1">
      <c r="A1178" s="927"/>
      <c r="B1178" s="924"/>
      <c r="C1178" s="897"/>
      <c r="D1178" s="94"/>
      <c r="E1178" s="96"/>
      <c r="F1178" s="99"/>
      <c r="G1178" s="924"/>
      <c r="H1178" s="900"/>
      <c r="I1178" s="94"/>
      <c r="J1178" s="96"/>
      <c r="K1178" s="104"/>
      <c r="L1178" s="924"/>
      <c r="M1178" s="903"/>
      <c r="N1178" s="94"/>
      <c r="O1178" s="96"/>
      <c r="P1178" s="97"/>
    </row>
    <row r="1179" spans="1:16">
      <c r="A1179" s="927"/>
      <c r="B1179" s="922" t="s">
        <v>127</v>
      </c>
      <c r="C1179" s="897"/>
      <c r="D1179" s="94"/>
      <c r="E1179" s="96"/>
      <c r="F1179" s="103"/>
      <c r="G1179" s="922" t="s">
        <v>127</v>
      </c>
      <c r="H1179" s="900"/>
      <c r="I1179" s="94"/>
      <c r="J1179" s="96"/>
      <c r="K1179" s="104"/>
      <c r="L1179" s="922" t="s">
        <v>127</v>
      </c>
      <c r="M1179" s="903"/>
      <c r="N1179" s="94"/>
      <c r="O1179" s="114"/>
      <c r="P1179" s="97"/>
    </row>
    <row r="1180" spans="1:16" ht="17.25" thickBot="1">
      <c r="A1180" s="927"/>
      <c r="B1180" s="913"/>
      <c r="C1180" s="897"/>
      <c r="D1180" s="94"/>
      <c r="E1180" s="96"/>
      <c r="F1180" s="104"/>
      <c r="G1180" s="913"/>
      <c r="H1180" s="900"/>
      <c r="I1180" s="94"/>
      <c r="J1180" s="96"/>
      <c r="K1180" s="99"/>
      <c r="L1180" s="913"/>
      <c r="M1180" s="903"/>
      <c r="N1180" s="113"/>
      <c r="O1180" s="96"/>
      <c r="P1180" s="112"/>
    </row>
    <row r="1181" spans="1:16">
      <c r="A1181" s="927"/>
      <c r="B1181" s="923"/>
      <c r="C1181" s="897"/>
      <c r="D1181" s="94"/>
      <c r="E1181" s="96"/>
      <c r="F1181" s="104"/>
      <c r="G1181" s="923"/>
      <c r="H1181" s="900"/>
      <c r="I1181" s="94"/>
      <c r="J1181" s="96"/>
      <c r="K1181" s="104"/>
      <c r="L1181" s="923"/>
      <c r="M1181" s="903"/>
      <c r="N1181" s="113"/>
      <c r="O1181" s="114"/>
      <c r="P1181" s="97"/>
    </row>
    <row r="1182" spans="1:16" ht="17.25" thickBot="1">
      <c r="A1182" s="927"/>
      <c r="B1182" s="924"/>
      <c r="C1182" s="897"/>
      <c r="D1182" s="94"/>
      <c r="E1182" s="96"/>
      <c r="F1182" s="99"/>
      <c r="G1182" s="924"/>
      <c r="H1182" s="900"/>
      <c r="I1182" s="94"/>
      <c r="J1182" s="96"/>
      <c r="K1182" s="93"/>
      <c r="L1182" s="924"/>
      <c r="M1182" s="903"/>
      <c r="N1182" s="94"/>
      <c r="O1182" s="114"/>
      <c r="P1182" s="104"/>
    </row>
    <row r="1183" spans="1:16">
      <c r="A1183" s="927"/>
      <c r="B1183" s="922" t="s">
        <v>128</v>
      </c>
      <c r="C1183" s="897"/>
      <c r="D1183" s="94"/>
      <c r="E1183" s="96"/>
      <c r="F1183" s="104"/>
      <c r="G1183" s="922" t="s">
        <v>128</v>
      </c>
      <c r="H1183" s="900"/>
      <c r="I1183" s="94"/>
      <c r="J1183" s="96"/>
      <c r="K1183" s="97"/>
      <c r="L1183" s="922" t="s">
        <v>128</v>
      </c>
      <c r="M1183" s="903"/>
      <c r="N1183" s="94"/>
      <c r="O1183" s="96"/>
      <c r="P1183" s="97"/>
    </row>
    <row r="1184" spans="1:16" ht="17.25" thickBot="1">
      <c r="A1184" s="927"/>
      <c r="B1184" s="913"/>
      <c r="C1184" s="897"/>
      <c r="D1184" s="94"/>
      <c r="E1184" s="96"/>
      <c r="F1184" s="93"/>
      <c r="G1184" s="913"/>
      <c r="H1184" s="900"/>
      <c r="I1184" s="94"/>
      <c r="J1184" s="114"/>
      <c r="K1184" s="97"/>
      <c r="L1184" s="913"/>
      <c r="M1184" s="903"/>
      <c r="N1184" s="113"/>
      <c r="O1184" s="114"/>
      <c r="P1184" s="97"/>
    </row>
    <row r="1185" spans="1:16">
      <c r="A1185" s="927"/>
      <c r="B1185" s="923"/>
      <c r="C1185" s="897"/>
      <c r="D1185" s="94"/>
      <c r="E1185" s="96"/>
      <c r="F1185" s="97"/>
      <c r="G1185" s="923"/>
      <c r="H1185" s="900"/>
      <c r="I1185" s="94"/>
      <c r="J1185" s="96"/>
      <c r="K1185" s="97"/>
      <c r="L1185" s="923"/>
      <c r="M1185" s="903"/>
      <c r="N1185" s="113"/>
      <c r="O1185" s="114"/>
      <c r="P1185" s="97"/>
    </row>
    <row r="1186" spans="1:16" ht="17.25" thickBot="1">
      <c r="A1186" s="927"/>
      <c r="B1186" s="924"/>
      <c r="C1186" s="897"/>
      <c r="D1186" s="94"/>
      <c r="E1186" s="96"/>
      <c r="F1186" s="93"/>
      <c r="G1186" s="924"/>
      <c r="H1186" s="900"/>
      <c r="I1186" s="94"/>
      <c r="J1186" s="114"/>
      <c r="K1186" s="97"/>
      <c r="L1186" s="924"/>
      <c r="M1186" s="903"/>
      <c r="N1186" s="94"/>
      <c r="O1186" s="114"/>
      <c r="P1186" s="97"/>
    </row>
    <row r="1187" spans="1:16">
      <c r="A1187" s="927"/>
      <c r="B1187" s="912" t="s">
        <v>129</v>
      </c>
      <c r="C1187" s="897"/>
      <c r="D1187" s="94"/>
      <c r="E1187" s="96"/>
      <c r="F1187" s="93"/>
      <c r="G1187" s="912" t="s">
        <v>129</v>
      </c>
      <c r="H1187" s="900"/>
      <c r="I1187" s="94"/>
      <c r="J1187" s="114"/>
      <c r="K1187" s="97"/>
      <c r="L1187" s="912" t="s">
        <v>129</v>
      </c>
      <c r="M1187" s="903"/>
      <c r="N1187" s="113"/>
      <c r="O1187" s="114"/>
      <c r="P1187" s="97"/>
    </row>
    <row r="1188" spans="1:16" ht="17.25" thickBot="1">
      <c r="A1188" s="927"/>
      <c r="B1188" s="913"/>
      <c r="C1188" s="897"/>
      <c r="D1188" s="94"/>
      <c r="E1188" s="96"/>
      <c r="F1188" s="93"/>
      <c r="G1188" s="913"/>
      <c r="H1188" s="900"/>
      <c r="I1188" s="94"/>
      <c r="J1188" s="114"/>
      <c r="K1188" s="97"/>
      <c r="L1188" s="913"/>
      <c r="M1188" s="903"/>
      <c r="N1188" s="94"/>
      <c r="O1188" s="114"/>
      <c r="P1188" s="97"/>
    </row>
    <row r="1189" spans="1:16">
      <c r="A1189" s="927"/>
      <c r="B1189" s="106"/>
      <c r="C1189" s="897"/>
      <c r="D1189" s="94"/>
      <c r="E1189" s="96"/>
      <c r="F1189" s="97"/>
      <c r="G1189" s="106"/>
      <c r="H1189" s="900"/>
      <c r="I1189" s="94"/>
      <c r="J1189" s="96"/>
      <c r="K1189" s="112"/>
      <c r="L1189" s="106"/>
      <c r="M1189" s="903"/>
      <c r="N1189" s="113"/>
      <c r="O1189" s="96"/>
      <c r="P1189" s="112"/>
    </row>
    <row r="1190" spans="1:16">
      <c r="A1190" s="927"/>
      <c r="B1190" s="107"/>
      <c r="C1190" s="897"/>
      <c r="D1190" s="94"/>
      <c r="E1190" s="96"/>
      <c r="F1190" s="93"/>
      <c r="G1190" s="107"/>
      <c r="H1190" s="900"/>
      <c r="I1190" s="94"/>
      <c r="J1190" s="96"/>
      <c r="K1190" s="97"/>
      <c r="L1190" s="107"/>
      <c r="M1190" s="903"/>
      <c r="N1190" s="113"/>
      <c r="O1190" s="114"/>
      <c r="P1190" s="97"/>
    </row>
    <row r="1191" spans="1:16">
      <c r="A1191" s="927"/>
      <c r="B1191" s="109"/>
      <c r="C1191" s="897"/>
      <c r="D1191" s="94"/>
      <c r="E1191" s="96"/>
      <c r="F1191" s="93"/>
      <c r="G1191" s="109"/>
      <c r="H1191" s="900"/>
      <c r="I1191" s="113"/>
      <c r="J1191" s="114"/>
      <c r="K1191" s="97"/>
      <c r="L1191" s="109"/>
      <c r="M1191" s="903"/>
      <c r="N1191" s="113"/>
      <c r="O1191" s="114"/>
      <c r="P1191" s="104"/>
    </row>
    <row r="1192" spans="1:16">
      <c r="A1192" s="927"/>
      <c r="B1192" s="110"/>
      <c r="C1192" s="897"/>
      <c r="D1192" s="94"/>
      <c r="E1192" s="96"/>
      <c r="F1192" s="93"/>
      <c r="G1192" s="110"/>
      <c r="H1192" s="900"/>
      <c r="I1192" s="113"/>
      <c r="J1192" s="114"/>
      <c r="K1192" s="104"/>
      <c r="L1192" s="110"/>
      <c r="M1192" s="903"/>
      <c r="N1192" s="111"/>
      <c r="O1192" s="96"/>
      <c r="P1192" s="97"/>
    </row>
    <row r="1193" spans="1:16">
      <c r="A1193" s="927"/>
      <c r="B1193" s="109"/>
      <c r="C1193" s="897"/>
      <c r="D1193" s="111"/>
      <c r="E1193" s="96"/>
      <c r="F1193" s="97"/>
      <c r="G1193" s="109"/>
      <c r="H1193" s="900"/>
      <c r="I1193" s="111"/>
      <c r="J1193" s="96"/>
      <c r="K1193" s="112"/>
      <c r="L1193" s="109"/>
      <c r="M1193" s="903"/>
      <c r="N1193" s="94"/>
      <c r="O1193" s="96"/>
      <c r="P1193" s="112"/>
    </row>
    <row r="1194" spans="1:16">
      <c r="A1194" s="927"/>
      <c r="B1194" s="110"/>
      <c r="C1194" s="897"/>
      <c r="D1194" s="94"/>
      <c r="E1194" s="96"/>
      <c r="F1194" s="108"/>
      <c r="G1194" s="110"/>
      <c r="H1194" s="900"/>
      <c r="I1194" s="94"/>
      <c r="J1194" s="96"/>
      <c r="K1194" s="97"/>
      <c r="L1194" s="110"/>
      <c r="M1194" s="903"/>
      <c r="N1194" s="113"/>
      <c r="O1194" s="114"/>
      <c r="P1194" s="97"/>
    </row>
    <row r="1195" spans="1:16">
      <c r="A1195" s="927"/>
      <c r="B1195" s="109"/>
      <c r="C1195" s="897"/>
      <c r="D1195" s="94"/>
      <c r="E1195" s="96"/>
      <c r="F1195" s="97"/>
      <c r="G1195" s="109"/>
      <c r="H1195" s="900"/>
      <c r="I1195" s="113"/>
      <c r="J1195" s="114"/>
      <c r="K1195" s="97"/>
      <c r="L1195" s="109"/>
      <c r="M1195" s="903"/>
      <c r="N1195" s="113"/>
      <c r="O1195" s="114"/>
      <c r="P1195" s="97"/>
    </row>
    <row r="1196" spans="1:16" ht="17.25" thickBot="1">
      <c r="A1196" s="927"/>
      <c r="B1196" s="110"/>
      <c r="C1196" s="910"/>
      <c r="D1196" s="115"/>
      <c r="E1196" s="116"/>
      <c r="F1196" s="117"/>
      <c r="G1196" s="110"/>
      <c r="H1196" s="900"/>
      <c r="I1196" s="115"/>
      <c r="J1196" s="116"/>
      <c r="K1196" s="117"/>
      <c r="L1196" s="110"/>
      <c r="M1196" s="903"/>
      <c r="N1196" s="115"/>
      <c r="O1196" s="116"/>
      <c r="P1196" s="117"/>
    </row>
    <row r="1197" spans="1:16">
      <c r="A1197" s="914" t="str">
        <f>TEXT(A1151,"AAAA")</f>
        <v>星期五</v>
      </c>
      <c r="B1197" s="109"/>
      <c r="C1197" s="896" t="s">
        <v>666</v>
      </c>
      <c r="D1197" s="118"/>
      <c r="E1197" s="119"/>
      <c r="F1197" s="97"/>
      <c r="G1197" s="109"/>
      <c r="H1197" s="899" t="s">
        <v>130</v>
      </c>
      <c r="I1197" s="118"/>
      <c r="J1197" s="119"/>
      <c r="K1197" s="97"/>
      <c r="L1197" s="109"/>
      <c r="M1197" s="902" t="s">
        <v>130</v>
      </c>
      <c r="N1197" s="118"/>
      <c r="O1197" s="119"/>
      <c r="P1197" s="97"/>
    </row>
    <row r="1198" spans="1:16">
      <c r="A1198" s="914"/>
      <c r="B1198" s="110"/>
      <c r="C1198" s="897"/>
      <c r="D1198" s="120"/>
      <c r="E1198" s="96"/>
      <c r="F1198" s="97"/>
      <c r="G1198" s="110"/>
      <c r="H1198" s="900"/>
      <c r="I1198" s="94"/>
      <c r="J1198" s="96"/>
      <c r="K1198" s="97"/>
      <c r="L1198" s="110"/>
      <c r="M1198" s="903"/>
      <c r="N1198" s="94"/>
      <c r="O1198" s="96"/>
      <c r="P1198" s="97"/>
    </row>
    <row r="1199" spans="1:16">
      <c r="A1199" s="914"/>
      <c r="B1199" s="109"/>
      <c r="C1199" s="897"/>
      <c r="D1199" s="120"/>
      <c r="E1199" s="96"/>
      <c r="F1199" s="97"/>
      <c r="G1199" s="109"/>
      <c r="H1199" s="900"/>
      <c r="I1199" s="94"/>
      <c r="J1199" s="96"/>
      <c r="K1199" s="97"/>
      <c r="L1199" s="109"/>
      <c r="M1199" s="903"/>
      <c r="N1199" s="94"/>
      <c r="O1199" s="96"/>
      <c r="P1199" s="97"/>
    </row>
    <row r="1200" spans="1:16">
      <c r="A1200" s="914"/>
      <c r="B1200" s="110"/>
      <c r="C1200" s="897"/>
      <c r="D1200" s="120"/>
      <c r="E1200" s="96"/>
      <c r="F1200" s="97"/>
      <c r="G1200" s="110"/>
      <c r="H1200" s="900"/>
      <c r="I1200" s="94"/>
      <c r="J1200" s="96"/>
      <c r="K1200" s="97"/>
      <c r="L1200" s="110"/>
      <c r="M1200" s="903"/>
      <c r="N1200" s="94"/>
      <c r="O1200" s="96"/>
      <c r="P1200" s="97"/>
    </row>
    <row r="1201" spans="1:16">
      <c r="A1201" s="914"/>
      <c r="B1201" s="109"/>
      <c r="C1201" s="897"/>
      <c r="D1201" s="120"/>
      <c r="E1201" s="96"/>
      <c r="F1201" s="97"/>
      <c r="G1201" s="109"/>
      <c r="H1201" s="900"/>
      <c r="I1201" s="94"/>
      <c r="J1201" s="96"/>
      <c r="K1201" s="97"/>
      <c r="L1201" s="109"/>
      <c r="M1201" s="903"/>
      <c r="N1201" s="94"/>
      <c r="O1201" s="96"/>
      <c r="P1201" s="97"/>
    </row>
    <row r="1202" spans="1:16">
      <c r="A1202" s="914"/>
      <c r="B1202" s="110"/>
      <c r="C1202" s="897"/>
      <c r="D1202" s="120"/>
      <c r="E1202" s="96"/>
      <c r="F1202" s="97"/>
      <c r="G1202" s="110"/>
      <c r="H1202" s="900"/>
      <c r="I1202" s="94"/>
      <c r="J1202" s="96"/>
      <c r="K1202" s="97"/>
      <c r="L1202" s="110"/>
      <c r="M1202" s="903"/>
      <c r="N1202" s="94"/>
      <c r="O1202" s="96"/>
      <c r="P1202" s="97"/>
    </row>
    <row r="1203" spans="1:16">
      <c r="A1203" s="914"/>
      <c r="B1203" s="109"/>
      <c r="C1203" s="897"/>
      <c r="D1203" s="120"/>
      <c r="E1203" s="96"/>
      <c r="F1203" s="97"/>
      <c r="G1203" s="109"/>
      <c r="H1203" s="900"/>
      <c r="I1203" s="94"/>
      <c r="J1203" s="96"/>
      <c r="K1203" s="97"/>
      <c r="L1203" s="109"/>
      <c r="M1203" s="903"/>
      <c r="N1203" s="94"/>
      <c r="O1203" s="96"/>
      <c r="P1203" s="97"/>
    </row>
    <row r="1204" spans="1:16">
      <c r="A1204" s="914"/>
      <c r="B1204" s="110"/>
      <c r="C1204" s="897"/>
      <c r="D1204" s="94"/>
      <c r="E1204" s="96"/>
      <c r="F1204" s="97"/>
      <c r="G1204" s="110"/>
      <c r="H1204" s="900"/>
      <c r="I1204" s="94"/>
      <c r="J1204" s="96"/>
      <c r="K1204" s="97"/>
      <c r="L1204" s="110"/>
      <c r="M1204" s="903"/>
      <c r="N1204" s="94"/>
      <c r="O1204" s="96"/>
      <c r="P1204" s="97"/>
    </row>
    <row r="1205" spans="1:16">
      <c r="A1205" s="914"/>
      <c r="B1205" s="107"/>
      <c r="C1205" s="897"/>
      <c r="D1205" s="113"/>
      <c r="E1205" s="114"/>
      <c r="F1205" s="104"/>
      <c r="G1205" s="107"/>
      <c r="H1205" s="900"/>
      <c r="I1205" s="113"/>
      <c r="J1205" s="114"/>
      <c r="K1205" s="97"/>
      <c r="L1205" s="107"/>
      <c r="M1205" s="903"/>
      <c r="N1205" s="113"/>
      <c r="O1205" s="114"/>
      <c r="P1205" s="97"/>
    </row>
    <row r="1206" spans="1:16" ht="17.25" thickBot="1">
      <c r="A1206" s="914"/>
      <c r="B1206" s="107"/>
      <c r="C1206" s="910"/>
      <c r="D1206" s="122" t="s">
        <v>132</v>
      </c>
      <c r="E1206" s="123" t="s">
        <v>133</v>
      </c>
      <c r="F1206" s="124"/>
      <c r="G1206" s="107"/>
      <c r="H1206" s="911"/>
      <c r="I1206" s="122" t="s">
        <v>132</v>
      </c>
      <c r="J1206" s="123" t="s">
        <v>133</v>
      </c>
      <c r="K1206" s="97"/>
      <c r="L1206" s="107"/>
      <c r="M1206" s="909"/>
      <c r="N1206" s="122" t="s">
        <v>132</v>
      </c>
      <c r="O1206" s="123" t="s">
        <v>133</v>
      </c>
      <c r="P1206" s="97"/>
    </row>
    <row r="1207" spans="1:16">
      <c r="A1207" s="105"/>
      <c r="B1207" s="109"/>
      <c r="C1207" s="896" t="s">
        <v>667</v>
      </c>
      <c r="D1207" s="118"/>
      <c r="E1207" s="119"/>
      <c r="F1207" s="125"/>
      <c r="G1207" s="109"/>
      <c r="H1207" s="899" t="s">
        <v>134</v>
      </c>
      <c r="I1207" s="118"/>
      <c r="J1207" s="119"/>
      <c r="K1207" s="125"/>
      <c r="L1207" s="109"/>
      <c r="M1207" s="902" t="s">
        <v>134</v>
      </c>
      <c r="N1207" s="118"/>
      <c r="O1207" s="119"/>
      <c r="P1207" s="125"/>
    </row>
    <row r="1208" spans="1:16">
      <c r="A1208" s="105"/>
      <c r="B1208" s="110"/>
      <c r="C1208" s="897"/>
      <c r="D1208" s="94"/>
      <c r="E1208" s="96"/>
      <c r="F1208" s="97"/>
      <c r="G1208" s="110"/>
      <c r="H1208" s="900"/>
      <c r="I1208" s="94"/>
      <c r="J1208" s="96"/>
      <c r="K1208" s="97"/>
      <c r="L1208" s="110"/>
      <c r="M1208" s="903"/>
      <c r="N1208" s="94"/>
      <c r="O1208" s="96"/>
      <c r="P1208" s="97"/>
    </row>
    <row r="1209" spans="1:16">
      <c r="A1209" s="105"/>
      <c r="B1209" s="126"/>
      <c r="C1209" s="897"/>
      <c r="D1209" s="94"/>
      <c r="E1209" s="96"/>
      <c r="F1209" s="97"/>
      <c r="G1209" s="126"/>
      <c r="H1209" s="900"/>
      <c r="I1209" s="94"/>
      <c r="J1209" s="96"/>
      <c r="K1209" s="97"/>
      <c r="L1209" s="126"/>
      <c r="M1209" s="903"/>
      <c r="N1209" s="94"/>
      <c r="O1209" s="96"/>
      <c r="P1209" s="128"/>
    </row>
    <row r="1210" spans="1:16">
      <c r="A1210" s="105"/>
      <c r="B1210" s="107"/>
      <c r="C1210" s="897"/>
      <c r="D1210" s="94"/>
      <c r="E1210" s="96"/>
      <c r="F1210" s="97"/>
      <c r="G1210" s="107"/>
      <c r="H1210" s="900"/>
      <c r="I1210" s="94"/>
      <c r="J1210" s="96"/>
      <c r="K1210" s="97"/>
      <c r="L1210" s="107"/>
      <c r="M1210" s="903"/>
      <c r="N1210" s="94"/>
      <c r="O1210" s="96"/>
      <c r="P1210" s="216"/>
    </row>
    <row r="1211" spans="1:16">
      <c r="A1211" s="105"/>
      <c r="B1211" s="109"/>
      <c r="C1211" s="897"/>
      <c r="D1211" s="94"/>
      <c r="E1211" s="96"/>
      <c r="F1211" s="97"/>
      <c r="G1211" s="109"/>
      <c r="H1211" s="900"/>
      <c r="I1211" s="94"/>
      <c r="J1211" s="96"/>
      <c r="K1211" s="97"/>
      <c r="L1211" s="109"/>
      <c r="M1211" s="903"/>
      <c r="N1211" s="94"/>
      <c r="O1211" s="96"/>
      <c r="P1211" s="97"/>
    </row>
    <row r="1212" spans="1:16">
      <c r="A1212" s="105"/>
      <c r="B1212" s="110"/>
      <c r="C1212" s="897"/>
      <c r="D1212" s="94"/>
      <c r="E1212" s="96"/>
      <c r="F1212" s="127"/>
      <c r="G1212" s="110"/>
      <c r="H1212" s="900"/>
      <c r="I1212" s="94"/>
      <c r="J1212" s="96"/>
      <c r="K1212" s="127"/>
      <c r="L1212" s="110"/>
      <c r="M1212" s="903"/>
      <c r="N1212" s="94"/>
      <c r="O1212" s="96"/>
      <c r="P1212" s="127"/>
    </row>
    <row r="1213" spans="1:16">
      <c r="A1213" s="105"/>
      <c r="B1213" s="109"/>
      <c r="C1213" s="897"/>
      <c r="D1213" s="94"/>
      <c r="E1213" s="96"/>
      <c r="F1213" s="128"/>
      <c r="G1213" s="109"/>
      <c r="H1213" s="900"/>
      <c r="I1213" s="94"/>
      <c r="J1213" s="96"/>
      <c r="K1213" s="128"/>
      <c r="L1213" s="109"/>
      <c r="M1213" s="903"/>
      <c r="N1213" s="94"/>
      <c r="O1213" s="96"/>
      <c r="P1213" s="128"/>
    </row>
    <row r="1214" spans="1:16">
      <c r="A1214" s="105"/>
      <c r="B1214" s="110"/>
      <c r="C1214" s="897"/>
      <c r="D1214" s="217"/>
      <c r="E1214" s="114"/>
      <c r="F1214" s="216"/>
      <c r="G1214" s="110"/>
      <c r="H1214" s="900"/>
      <c r="I1214" s="113"/>
      <c r="J1214" s="114"/>
      <c r="K1214" s="216"/>
      <c r="L1214" s="110"/>
      <c r="M1214" s="903"/>
      <c r="N1214" s="113"/>
      <c r="O1214" s="114"/>
      <c r="P1214" s="216"/>
    </row>
    <row r="1215" spans="1:16">
      <c r="A1215" s="105"/>
      <c r="B1215" s="109"/>
      <c r="C1215" s="897"/>
      <c r="D1215" s="217"/>
      <c r="E1215" s="114"/>
      <c r="F1215" s="216"/>
      <c r="G1215" s="109"/>
      <c r="H1215" s="900"/>
      <c r="I1215" s="113"/>
      <c r="J1215" s="114"/>
      <c r="K1215" s="216"/>
      <c r="L1215" s="109"/>
      <c r="M1215" s="903"/>
      <c r="N1215" s="113"/>
      <c r="O1215" s="114"/>
      <c r="P1215" s="216"/>
    </row>
    <row r="1216" spans="1:16" ht="17.25" thickBot="1">
      <c r="A1216" s="105"/>
      <c r="B1216" s="110"/>
      <c r="C1216" s="910"/>
      <c r="D1216" s="129"/>
      <c r="E1216" s="130"/>
      <c r="F1216" s="104"/>
      <c r="G1216" s="110"/>
      <c r="H1216" s="911"/>
      <c r="I1216" s="113"/>
      <c r="J1216" s="130"/>
      <c r="K1216" s="104"/>
      <c r="L1216" s="110"/>
      <c r="M1216" s="909"/>
      <c r="N1216" s="113"/>
      <c r="O1216" s="131"/>
      <c r="P1216" s="127"/>
    </row>
    <row r="1217" spans="1:16">
      <c r="A1217" s="132"/>
      <c r="B1217" s="109"/>
      <c r="C1217" s="896" t="s">
        <v>668</v>
      </c>
      <c r="D1217" s="118" t="s">
        <v>136</v>
      </c>
      <c r="E1217" s="133" t="s">
        <v>137</v>
      </c>
      <c r="F1217" s="125"/>
      <c r="G1217" s="109"/>
      <c r="H1217" s="899" t="s">
        <v>135</v>
      </c>
      <c r="I1217" s="118" t="s">
        <v>136</v>
      </c>
      <c r="J1217" s="133" t="s">
        <v>137</v>
      </c>
      <c r="K1217" s="125"/>
      <c r="L1217" s="109"/>
      <c r="M1217" s="902" t="s">
        <v>135</v>
      </c>
      <c r="N1217" s="118" t="s">
        <v>136</v>
      </c>
      <c r="O1217" s="133" t="s">
        <v>137</v>
      </c>
      <c r="P1217" s="125"/>
    </row>
    <row r="1218" spans="1:16">
      <c r="A1218" s="132"/>
      <c r="B1218" s="110"/>
      <c r="C1218" s="897"/>
      <c r="D1218" s="94" t="s">
        <v>141</v>
      </c>
      <c r="E1218" s="96" t="s">
        <v>142</v>
      </c>
      <c r="F1218" s="134"/>
      <c r="G1218" s="110"/>
      <c r="H1218" s="900"/>
      <c r="I1218" s="94" t="s">
        <v>141</v>
      </c>
      <c r="J1218" s="96" t="s">
        <v>142</v>
      </c>
      <c r="K1218" s="134"/>
      <c r="L1218" s="110"/>
      <c r="M1218" s="903"/>
      <c r="N1218" s="94" t="s">
        <v>141</v>
      </c>
      <c r="O1218" s="96" t="s">
        <v>142</v>
      </c>
      <c r="P1218" s="134"/>
    </row>
    <row r="1219" spans="1:16">
      <c r="A1219" s="132"/>
      <c r="B1219" s="135"/>
      <c r="C1219" s="897"/>
      <c r="D1219" s="94" t="s">
        <v>145</v>
      </c>
      <c r="E1219" s="96" t="s">
        <v>146</v>
      </c>
      <c r="F1219" s="97"/>
      <c r="G1219" s="135"/>
      <c r="H1219" s="900"/>
      <c r="I1219" s="94" t="s">
        <v>145</v>
      </c>
      <c r="J1219" s="96" t="s">
        <v>146</v>
      </c>
      <c r="K1219" s="97"/>
      <c r="L1219" s="135"/>
      <c r="M1219" s="903"/>
      <c r="N1219" s="94" t="s">
        <v>145</v>
      </c>
      <c r="O1219" s="96" t="s">
        <v>146</v>
      </c>
      <c r="P1219" s="97"/>
    </row>
    <row r="1220" spans="1:16">
      <c r="A1220" s="132"/>
      <c r="B1220" s="110"/>
      <c r="C1220" s="897"/>
      <c r="D1220" s="94" t="s">
        <v>147</v>
      </c>
      <c r="E1220" s="96" t="s">
        <v>148</v>
      </c>
      <c r="F1220" s="104"/>
      <c r="G1220" s="110"/>
      <c r="H1220" s="900"/>
      <c r="I1220" s="94" t="s">
        <v>147</v>
      </c>
      <c r="J1220" s="96" t="s">
        <v>148</v>
      </c>
      <c r="K1220" s="104"/>
      <c r="L1220" s="110"/>
      <c r="M1220" s="903"/>
      <c r="N1220" s="94" t="s">
        <v>147</v>
      </c>
      <c r="O1220" s="96" t="s">
        <v>148</v>
      </c>
      <c r="P1220" s="104"/>
    </row>
    <row r="1221" spans="1:16">
      <c r="A1221" s="132"/>
      <c r="B1221" s="135"/>
      <c r="C1221" s="897"/>
      <c r="D1221" s="94"/>
      <c r="E1221" s="114"/>
      <c r="F1221" s="136"/>
      <c r="G1221" s="135"/>
      <c r="H1221" s="900"/>
      <c r="I1221" s="94"/>
      <c r="J1221" s="114"/>
      <c r="K1221" s="136"/>
      <c r="L1221" s="135"/>
      <c r="M1221" s="903"/>
      <c r="N1221" s="94"/>
      <c r="O1221" s="114"/>
      <c r="P1221" s="136"/>
    </row>
    <row r="1222" spans="1:16">
      <c r="A1222" s="132"/>
      <c r="B1222" s="110"/>
      <c r="C1222" s="897"/>
      <c r="D1222" s="94"/>
      <c r="E1222" s="96"/>
      <c r="F1222" s="97"/>
      <c r="G1222" s="110"/>
      <c r="H1222" s="900"/>
      <c r="I1222" s="94"/>
      <c r="J1222" s="96"/>
      <c r="K1222" s="97"/>
      <c r="L1222" s="110"/>
      <c r="M1222" s="903"/>
      <c r="N1222" s="94"/>
      <c r="O1222" s="96"/>
      <c r="P1222" s="97"/>
    </row>
    <row r="1223" spans="1:16">
      <c r="A1223" s="132"/>
      <c r="B1223" s="135"/>
      <c r="C1223" s="897"/>
      <c r="D1223" s="94"/>
      <c r="E1223" s="114"/>
      <c r="F1223" s="136"/>
      <c r="G1223" s="135"/>
      <c r="H1223" s="900"/>
      <c r="I1223" s="94"/>
      <c r="J1223" s="114"/>
      <c r="K1223" s="136"/>
      <c r="L1223" s="135"/>
      <c r="M1223" s="903"/>
      <c r="N1223" s="94"/>
      <c r="O1223" s="114"/>
      <c r="P1223" s="136"/>
    </row>
    <row r="1224" spans="1:16">
      <c r="A1224" s="132"/>
      <c r="B1224" s="110"/>
      <c r="C1224" s="897"/>
      <c r="D1224" s="94"/>
      <c r="E1224" s="96"/>
      <c r="F1224" s="97"/>
      <c r="G1224" s="110"/>
      <c r="H1224" s="900"/>
      <c r="I1224" s="94"/>
      <c r="J1224" s="96"/>
      <c r="K1224" s="97"/>
      <c r="L1224" s="110"/>
      <c r="M1224" s="903"/>
      <c r="N1224" s="94"/>
      <c r="O1224" s="96"/>
      <c r="P1224" s="97"/>
    </row>
    <row r="1225" spans="1:16">
      <c r="A1225" s="132"/>
      <c r="B1225" s="135"/>
      <c r="C1225" s="897"/>
      <c r="D1225" s="94"/>
      <c r="E1225" s="96"/>
      <c r="F1225" s="97"/>
      <c r="G1225" s="135"/>
      <c r="H1225" s="900"/>
      <c r="I1225" s="94"/>
      <c r="J1225" s="96"/>
      <c r="K1225" s="97"/>
      <c r="L1225" s="135"/>
      <c r="M1225" s="903"/>
      <c r="N1225" s="94"/>
      <c r="O1225" s="96"/>
      <c r="P1225" s="97"/>
    </row>
    <row r="1226" spans="1:16" ht="17.25" thickBot="1">
      <c r="A1226" s="132"/>
      <c r="B1226" s="110"/>
      <c r="C1226" s="910"/>
      <c r="D1226" s="115"/>
      <c r="E1226" s="116"/>
      <c r="F1226" s="117"/>
      <c r="G1226" s="110"/>
      <c r="H1226" s="911"/>
      <c r="I1226" s="115"/>
      <c r="J1226" s="130"/>
      <c r="K1226" s="104"/>
      <c r="L1226" s="110"/>
      <c r="M1226" s="909"/>
      <c r="N1226" s="115"/>
      <c r="O1226" s="130"/>
      <c r="P1226" s="104"/>
    </row>
    <row r="1227" spans="1:16">
      <c r="A1227" s="132"/>
      <c r="B1227" s="135"/>
      <c r="C1227" s="896" t="s">
        <v>669</v>
      </c>
      <c r="D1227" s="137" t="s">
        <v>150</v>
      </c>
      <c r="E1227" s="138"/>
      <c r="F1227" s="139" t="s">
        <v>151</v>
      </c>
      <c r="G1227" s="135"/>
      <c r="H1227" s="899" t="s">
        <v>149</v>
      </c>
      <c r="I1227" s="137" t="s">
        <v>150</v>
      </c>
      <c r="J1227" s="138"/>
      <c r="K1227" s="139" t="s">
        <v>151</v>
      </c>
      <c r="L1227" s="135"/>
      <c r="M1227" s="902" t="s">
        <v>149</v>
      </c>
      <c r="N1227" s="137" t="s">
        <v>150</v>
      </c>
      <c r="O1227" s="138"/>
      <c r="P1227" s="139" t="s">
        <v>151</v>
      </c>
    </row>
    <row r="1228" spans="1:16">
      <c r="A1228" s="132"/>
      <c r="B1228" s="110"/>
      <c r="C1228" s="897"/>
      <c r="D1228" s="120"/>
      <c r="E1228" s="121"/>
      <c r="F1228" s="140"/>
      <c r="G1228" s="110"/>
      <c r="H1228" s="900"/>
      <c r="I1228" s="94"/>
      <c r="J1228" s="96"/>
      <c r="K1228" s="97"/>
      <c r="L1228" s="110"/>
      <c r="M1228" s="903"/>
      <c r="N1228" s="94"/>
      <c r="O1228" s="96"/>
      <c r="P1228" s="97"/>
    </row>
    <row r="1229" spans="1:16">
      <c r="A1229" s="132"/>
      <c r="B1229" s="135"/>
      <c r="C1229" s="897"/>
      <c r="D1229" s="94"/>
      <c r="E1229" s="96"/>
      <c r="F1229" s="97"/>
      <c r="G1229" s="135"/>
      <c r="H1229" s="900"/>
      <c r="I1229" s="94"/>
      <c r="J1229" s="96"/>
      <c r="K1229" s="97"/>
      <c r="L1229" s="135"/>
      <c r="M1229" s="903"/>
      <c r="N1229" s="94"/>
      <c r="O1229" s="96"/>
      <c r="P1229" s="97"/>
    </row>
    <row r="1230" spans="1:16">
      <c r="A1230" s="132"/>
      <c r="B1230" s="110"/>
      <c r="C1230" s="897"/>
      <c r="D1230" s="113"/>
      <c r="E1230" s="114"/>
      <c r="F1230" s="104"/>
      <c r="G1230" s="110"/>
      <c r="H1230" s="900"/>
      <c r="I1230" s="113"/>
      <c r="J1230" s="114"/>
      <c r="K1230" s="104"/>
      <c r="L1230" s="110"/>
      <c r="M1230" s="903"/>
      <c r="N1230" s="113"/>
      <c r="O1230" s="114"/>
      <c r="P1230" s="104"/>
    </row>
    <row r="1231" spans="1:16">
      <c r="A1231" s="905"/>
      <c r="B1231" s="135"/>
      <c r="C1231" s="897"/>
      <c r="D1231" s="94"/>
      <c r="E1231" s="96"/>
      <c r="F1231" s="97"/>
      <c r="G1231" s="135"/>
      <c r="H1231" s="900"/>
      <c r="I1231" s="94"/>
      <c r="J1231" s="96"/>
      <c r="K1231" s="97"/>
      <c r="L1231" s="135"/>
      <c r="M1231" s="903"/>
      <c r="N1231" s="94"/>
      <c r="O1231" s="96"/>
      <c r="P1231" s="97"/>
    </row>
    <row r="1232" spans="1:16">
      <c r="A1232" s="905"/>
      <c r="B1232" s="110"/>
      <c r="C1232" s="897"/>
      <c r="D1232" s="94"/>
      <c r="E1232" s="96"/>
      <c r="F1232" s="97"/>
      <c r="G1232" s="110"/>
      <c r="H1232" s="900"/>
      <c r="I1232" s="94"/>
      <c r="J1232" s="96"/>
      <c r="K1232" s="97"/>
      <c r="L1232" s="110"/>
      <c r="M1232" s="903"/>
      <c r="N1232" s="94"/>
      <c r="O1232" s="96"/>
      <c r="P1232" s="97"/>
    </row>
    <row r="1233" spans="1:16">
      <c r="A1233" s="905"/>
      <c r="B1233" s="135"/>
      <c r="C1233" s="897"/>
      <c r="D1233" s="113"/>
      <c r="E1233" s="114"/>
      <c r="F1233" s="104"/>
      <c r="G1233" s="135"/>
      <c r="H1233" s="900"/>
      <c r="I1233" s="113"/>
      <c r="J1233" s="114"/>
      <c r="K1233" s="104"/>
      <c r="L1233" s="135"/>
      <c r="M1233" s="903"/>
      <c r="N1233" s="113"/>
      <c r="O1233" s="114"/>
      <c r="P1233" s="104"/>
    </row>
    <row r="1234" spans="1:16" ht="17.25" thickBot="1">
      <c r="A1234" s="906"/>
      <c r="B1234" s="141"/>
      <c r="C1234" s="898"/>
      <c r="D1234" s="142"/>
      <c r="E1234" s="143"/>
      <c r="F1234" s="144"/>
      <c r="G1234" s="141"/>
      <c r="H1234" s="901"/>
      <c r="I1234" s="142"/>
      <c r="J1234" s="143"/>
      <c r="K1234" s="144"/>
      <c r="L1234" s="141"/>
      <c r="M1234" s="904"/>
      <c r="N1234" s="142"/>
      <c r="O1234" s="143"/>
      <c r="P1234" s="144"/>
    </row>
    <row r="1235" spans="1:16" s="146" customFormat="1" ht="27" customHeight="1" thickTop="1" thickBot="1">
      <c r="A1235" s="145"/>
      <c r="B1235" s="907" t="s">
        <v>152</v>
      </c>
      <c r="C1235" s="907"/>
      <c r="D1235" s="907"/>
      <c r="E1235" s="907"/>
      <c r="F1235" s="907"/>
      <c r="G1235" s="908" t="s">
        <v>153</v>
      </c>
      <c r="H1235" s="908"/>
      <c r="I1235" s="908"/>
      <c r="J1235" s="908"/>
      <c r="K1235" s="908"/>
      <c r="L1235" s="908"/>
      <c r="M1235" s="908"/>
      <c r="N1235" s="889" t="s">
        <v>154</v>
      </c>
      <c r="O1235" s="889"/>
      <c r="P1235" s="889"/>
    </row>
    <row r="1236" spans="1:16" s="159" customFormat="1" ht="21.75" customHeight="1" thickTop="1" thickBot="1">
      <c r="A1236" s="147" t="s">
        <v>0</v>
      </c>
      <c r="B1236" s="148"/>
      <c r="C1236" s="149" t="s">
        <v>155</v>
      </c>
      <c r="D1236" s="150" t="s">
        <v>156</v>
      </c>
      <c r="E1236" s="151" t="s">
        <v>157</v>
      </c>
      <c r="F1236" s="152" t="s">
        <v>158</v>
      </c>
      <c r="G1236" s="153" t="s">
        <v>159</v>
      </c>
      <c r="H1236" s="154" t="s">
        <v>150</v>
      </c>
      <c r="I1236" s="155" t="s">
        <v>156</v>
      </c>
      <c r="J1236" s="155" t="s">
        <v>157</v>
      </c>
      <c r="K1236" s="155" t="s">
        <v>158</v>
      </c>
      <c r="L1236" s="154" t="s">
        <v>160</v>
      </c>
      <c r="M1236" s="156" t="s">
        <v>161</v>
      </c>
      <c r="N1236" s="157" t="s">
        <v>155</v>
      </c>
      <c r="O1236" s="151" t="s">
        <v>157</v>
      </c>
      <c r="P1236" s="158" t="s">
        <v>158</v>
      </c>
    </row>
    <row r="1237" spans="1:16" s="172" customFormat="1" ht="17.25" thickTop="1">
      <c r="A1237" s="890">
        <f>A1151</f>
        <v>46185</v>
      </c>
      <c r="B1237" s="893" t="s">
        <v>670</v>
      </c>
      <c r="C1237" s="160"/>
      <c r="D1237" s="161"/>
      <c r="E1237" s="162"/>
      <c r="F1237" s="163"/>
      <c r="G1237" s="164"/>
      <c r="H1237" s="165"/>
      <c r="I1237" s="166"/>
      <c r="J1237" s="166"/>
      <c r="K1237" s="167"/>
      <c r="L1237" s="168"/>
      <c r="M1237" s="169"/>
      <c r="N1237" s="170"/>
      <c r="O1237" s="166"/>
      <c r="P1237" s="171"/>
    </row>
    <row r="1238" spans="1:16" s="172" customFormat="1">
      <c r="A1238" s="891"/>
      <c r="B1238" s="894"/>
      <c r="C1238" s="173"/>
      <c r="D1238" s="174"/>
      <c r="E1238" s="175"/>
      <c r="F1238" s="176"/>
      <c r="G1238" s="173"/>
      <c r="H1238" s="177"/>
      <c r="I1238" s="175"/>
      <c r="J1238" s="175"/>
      <c r="K1238" s="178"/>
      <c r="L1238" s="179"/>
      <c r="M1238" s="180"/>
      <c r="N1238" s="181"/>
      <c r="O1238" s="175"/>
      <c r="P1238" s="182"/>
    </row>
    <row r="1239" spans="1:16" s="172" customFormat="1">
      <c r="A1239" s="891"/>
      <c r="B1239" s="894"/>
      <c r="C1239" s="173"/>
      <c r="D1239" s="174"/>
      <c r="E1239" s="175"/>
      <c r="F1239" s="176"/>
      <c r="G1239" s="173"/>
      <c r="H1239" s="183"/>
      <c r="I1239" s="175"/>
      <c r="J1239" s="175"/>
      <c r="K1239" s="178"/>
      <c r="L1239" s="184"/>
      <c r="M1239" s="180"/>
      <c r="N1239" s="181"/>
      <c r="O1239" s="175"/>
      <c r="P1239" s="182"/>
    </row>
    <row r="1240" spans="1:16" s="172" customFormat="1">
      <c r="A1240" s="891"/>
      <c r="B1240" s="894"/>
      <c r="C1240" s="173"/>
      <c r="D1240" s="218"/>
      <c r="E1240" s="175"/>
      <c r="F1240" s="176"/>
      <c r="G1240" s="173"/>
      <c r="H1240" s="183"/>
      <c r="I1240" s="175"/>
      <c r="J1240" s="175"/>
      <c r="K1240" s="187"/>
      <c r="L1240" s="184"/>
      <c r="M1240" s="180"/>
      <c r="N1240" s="181"/>
      <c r="O1240" s="175"/>
      <c r="P1240" s="182"/>
    </row>
    <row r="1241" spans="1:16" s="172" customFormat="1">
      <c r="A1241" s="891"/>
      <c r="B1241" s="894"/>
      <c r="C1241" s="173"/>
      <c r="D1241" s="185"/>
      <c r="E1241" s="175"/>
      <c r="F1241" s="182"/>
      <c r="G1241" s="173"/>
      <c r="H1241" s="186"/>
      <c r="I1241" s="175"/>
      <c r="J1241" s="175"/>
      <c r="K1241" s="187"/>
      <c r="L1241" s="184"/>
      <c r="M1241" s="180"/>
      <c r="N1241" s="181"/>
      <c r="O1241" s="175"/>
      <c r="P1241" s="182"/>
    </row>
    <row r="1242" spans="1:16" s="172" customFormat="1">
      <c r="A1242" s="891"/>
      <c r="B1242" s="894"/>
      <c r="C1242" s="173"/>
      <c r="D1242" s="174"/>
      <c r="E1242" s="175"/>
      <c r="F1242" s="188"/>
      <c r="G1242" s="198"/>
      <c r="H1242" s="183"/>
      <c r="I1242" s="191"/>
      <c r="J1242" s="175"/>
      <c r="K1242" s="178"/>
      <c r="L1242" s="189"/>
      <c r="M1242" s="190"/>
      <c r="N1242" s="181"/>
      <c r="O1242" s="175"/>
      <c r="P1242" s="182"/>
    </row>
    <row r="1243" spans="1:16" s="172" customFormat="1">
      <c r="A1243" s="891"/>
      <c r="B1243" s="894"/>
      <c r="C1243" s="173"/>
      <c r="D1243" s="174"/>
      <c r="E1243" s="175"/>
      <c r="F1243" s="182"/>
      <c r="G1243" s="173"/>
      <c r="H1243" s="183"/>
      <c r="I1243" s="191"/>
      <c r="J1243" s="175"/>
      <c r="K1243" s="178"/>
      <c r="L1243" s="184"/>
      <c r="M1243" s="180"/>
      <c r="N1243" s="181"/>
      <c r="O1243" s="175"/>
      <c r="P1243" s="182"/>
    </row>
    <row r="1244" spans="1:16" s="172" customFormat="1">
      <c r="A1244" s="891"/>
      <c r="B1244" s="894"/>
      <c r="C1244" s="173"/>
      <c r="D1244" s="174"/>
      <c r="E1244" s="175"/>
      <c r="F1244" s="182"/>
      <c r="G1244" s="219"/>
      <c r="H1244" s="183"/>
      <c r="I1244" s="175"/>
      <c r="J1244" s="175"/>
      <c r="K1244" s="178"/>
      <c r="L1244" s="184"/>
      <c r="M1244" s="180"/>
      <c r="N1244" s="181"/>
      <c r="O1244" s="175"/>
      <c r="P1244" s="182"/>
    </row>
    <row r="1245" spans="1:16" s="172" customFormat="1">
      <c r="A1245" s="891"/>
      <c r="B1245" s="894"/>
      <c r="C1245" s="173"/>
      <c r="D1245" s="174"/>
      <c r="E1245" s="175"/>
      <c r="F1245" s="188"/>
      <c r="G1245" s="173"/>
      <c r="H1245" s="183"/>
      <c r="I1245" s="191"/>
      <c r="J1245" s="175"/>
      <c r="K1245" s="178"/>
      <c r="L1245" s="184"/>
      <c r="M1245" s="180"/>
      <c r="N1245" s="181"/>
      <c r="O1245" s="175"/>
      <c r="P1245" s="182"/>
    </row>
    <row r="1246" spans="1:16" s="172" customFormat="1">
      <c r="A1246" s="891"/>
      <c r="B1246" s="894"/>
      <c r="C1246" s="173"/>
      <c r="D1246" s="174"/>
      <c r="E1246" s="175"/>
      <c r="F1246" s="182"/>
      <c r="G1246" s="173"/>
      <c r="H1246" s="183"/>
      <c r="I1246" s="191"/>
      <c r="J1246" s="175"/>
      <c r="K1246" s="178"/>
      <c r="L1246" s="184"/>
      <c r="M1246" s="180"/>
      <c r="N1246" s="181"/>
      <c r="O1246" s="175"/>
      <c r="P1246" s="182"/>
    </row>
    <row r="1247" spans="1:16" s="172" customFormat="1">
      <c r="A1247" s="891"/>
      <c r="B1247" s="894"/>
      <c r="C1247" s="192"/>
      <c r="D1247" s="193"/>
      <c r="E1247" s="194"/>
      <c r="F1247" s="195"/>
      <c r="G1247" s="173"/>
      <c r="H1247" s="177"/>
      <c r="I1247" s="175"/>
      <c r="J1247" s="175"/>
      <c r="K1247" s="178"/>
      <c r="L1247" s="184"/>
      <c r="M1247" s="180"/>
      <c r="N1247" s="196"/>
      <c r="O1247" s="194"/>
      <c r="P1247" s="195"/>
    </row>
    <row r="1248" spans="1:16" s="172" customFormat="1">
      <c r="A1248" s="891"/>
      <c r="B1248" s="894"/>
      <c r="C1248" s="192"/>
      <c r="D1248" s="193"/>
      <c r="E1248" s="194"/>
      <c r="F1248" s="195"/>
      <c r="G1248" s="198"/>
      <c r="H1248" s="183"/>
      <c r="I1248" s="191"/>
      <c r="J1248" s="175"/>
      <c r="K1248" s="178"/>
      <c r="L1248" s="184"/>
      <c r="M1248" s="180"/>
      <c r="N1248" s="196"/>
      <c r="O1248" s="194"/>
      <c r="P1248" s="195"/>
    </row>
    <row r="1249" spans="1:16" s="172" customFormat="1">
      <c r="A1249" s="891"/>
      <c r="B1249" s="894"/>
      <c r="C1249" s="192"/>
      <c r="D1249" s="193"/>
      <c r="E1249" s="194"/>
      <c r="F1249" s="195"/>
      <c r="G1249" s="173"/>
      <c r="H1249" s="199"/>
      <c r="I1249" s="191"/>
      <c r="J1249" s="200"/>
      <c r="K1249" s="197"/>
      <c r="L1249" s="184"/>
      <c r="M1249" s="180"/>
      <c r="N1249" s="196"/>
      <c r="O1249" s="194"/>
      <c r="P1249" s="195"/>
    </row>
    <row r="1250" spans="1:16" s="172" customFormat="1">
      <c r="A1250" s="891"/>
      <c r="B1250" s="894"/>
      <c r="C1250" s="192"/>
      <c r="D1250" s="193"/>
      <c r="E1250" s="194"/>
      <c r="F1250" s="195"/>
      <c r="G1250" s="173"/>
      <c r="H1250" s="201"/>
      <c r="I1250" s="175"/>
      <c r="J1250" s="175"/>
      <c r="K1250" s="178"/>
      <c r="L1250" s="184"/>
      <c r="M1250" s="180"/>
      <c r="N1250" s="196"/>
      <c r="O1250" s="194"/>
      <c r="P1250" s="195"/>
    </row>
    <row r="1251" spans="1:16" s="172" customFormat="1">
      <c r="A1251" s="891"/>
      <c r="B1251" s="894"/>
      <c r="C1251" s="192"/>
      <c r="D1251" s="193"/>
      <c r="E1251" s="194"/>
      <c r="F1251" s="195"/>
      <c r="G1251" s="198"/>
      <c r="H1251" s="183"/>
      <c r="I1251" s="200"/>
      <c r="J1251" s="200"/>
      <c r="K1251" s="197"/>
      <c r="L1251" s="184"/>
      <c r="M1251" s="180"/>
      <c r="N1251" s="196"/>
      <c r="O1251" s="194"/>
      <c r="P1251" s="195"/>
    </row>
    <row r="1252" spans="1:16" s="172" customFormat="1">
      <c r="A1252" s="891"/>
      <c r="B1252" s="894"/>
      <c r="C1252" s="192"/>
      <c r="D1252" s="193"/>
      <c r="E1252" s="194"/>
      <c r="F1252" s="195"/>
      <c r="G1252" s="173"/>
      <c r="H1252" s="183"/>
      <c r="I1252" s="200"/>
      <c r="J1252" s="200"/>
      <c r="K1252" s="197"/>
      <c r="L1252" s="179"/>
      <c r="M1252" s="180"/>
      <c r="N1252" s="196"/>
      <c r="O1252" s="194"/>
      <c r="P1252" s="195"/>
    </row>
    <row r="1253" spans="1:16" s="172" customFormat="1">
      <c r="A1253" s="891"/>
      <c r="B1253" s="894"/>
      <c r="C1253" s="192"/>
      <c r="D1253" s="193"/>
      <c r="E1253" s="194"/>
      <c r="F1253" s="195"/>
      <c r="G1253" s="192"/>
      <c r="H1253" s="201"/>
      <c r="I1253" s="202"/>
      <c r="J1253" s="202"/>
      <c r="K1253" s="203"/>
      <c r="L1253" s="204"/>
      <c r="M1253" s="190"/>
      <c r="N1253" s="196"/>
      <c r="O1253" s="194"/>
      <c r="P1253" s="195"/>
    </row>
    <row r="1254" spans="1:16" s="172" customFormat="1">
      <c r="A1254" s="891"/>
      <c r="B1254" s="894"/>
      <c r="C1254" s="192"/>
      <c r="D1254" s="193"/>
      <c r="E1254" s="194"/>
      <c r="F1254" s="195"/>
      <c r="G1254" s="192"/>
      <c r="H1254" s="201"/>
      <c r="I1254" s="202"/>
      <c r="J1254" s="202"/>
      <c r="K1254" s="203"/>
      <c r="L1254" s="204"/>
      <c r="M1254" s="190"/>
      <c r="N1254" s="196"/>
      <c r="O1254" s="194"/>
      <c r="P1254" s="195"/>
    </row>
    <row r="1255" spans="1:16" s="172" customFormat="1">
      <c r="A1255" s="891"/>
      <c r="B1255" s="894"/>
      <c r="C1255" s="192"/>
      <c r="D1255" s="193"/>
      <c r="E1255" s="194"/>
      <c r="F1255" s="195"/>
      <c r="G1255" s="192"/>
      <c r="H1255" s="201"/>
      <c r="I1255" s="202"/>
      <c r="J1255" s="202"/>
      <c r="K1255" s="203"/>
      <c r="L1255" s="204"/>
      <c r="M1255" s="190"/>
      <c r="N1255" s="196"/>
      <c r="O1255" s="194"/>
      <c r="P1255" s="195"/>
    </row>
    <row r="1256" spans="1:16" s="172" customFormat="1" ht="17.25" thickBot="1">
      <c r="A1256" s="892"/>
      <c r="B1256" s="895"/>
      <c r="C1256" s="205"/>
      <c r="D1256" s="206"/>
      <c r="E1256" s="207"/>
      <c r="F1256" s="208"/>
      <c r="G1256" s="209"/>
      <c r="H1256" s="210"/>
      <c r="I1256" s="211"/>
      <c r="J1256" s="211"/>
      <c r="K1256" s="212"/>
      <c r="L1256" s="213"/>
      <c r="M1256" s="214"/>
      <c r="N1256" s="215"/>
      <c r="O1256" s="207"/>
      <c r="P1256" s="208"/>
    </row>
    <row r="1257" spans="1:16" s="71" customFormat="1" ht="18" customHeight="1" thickTop="1" thickBot="1">
      <c r="A1257" s="926">
        <f>A1151+1</f>
        <v>46186</v>
      </c>
      <c r="B1257" s="90" t="s">
        <v>162</v>
      </c>
      <c r="C1257" s="896" t="s">
        <v>665</v>
      </c>
      <c r="D1257" s="91" t="s">
        <v>114</v>
      </c>
      <c r="E1257" s="92" t="s">
        <v>164</v>
      </c>
      <c r="F1257" s="93"/>
      <c r="G1257" s="90" t="s">
        <v>162</v>
      </c>
      <c r="H1257" s="900" t="s">
        <v>163</v>
      </c>
      <c r="I1257" s="91" t="s">
        <v>114</v>
      </c>
      <c r="J1257" s="92" t="s">
        <v>164</v>
      </c>
      <c r="K1257" s="93"/>
      <c r="L1257" s="90" t="s">
        <v>162</v>
      </c>
      <c r="M1257" s="903" t="s">
        <v>163</v>
      </c>
      <c r="N1257" s="91" t="s">
        <v>114</v>
      </c>
      <c r="O1257" s="92" t="s">
        <v>164</v>
      </c>
      <c r="P1257" s="93"/>
    </row>
    <row r="1258" spans="1:16" ht="18" customHeight="1">
      <c r="A1258" s="927"/>
      <c r="B1258" s="928"/>
      <c r="C1258" s="897"/>
      <c r="D1258" s="94" t="s">
        <v>116</v>
      </c>
      <c r="E1258" s="95" t="s">
        <v>142</v>
      </c>
      <c r="F1258" s="93"/>
      <c r="G1258" s="928"/>
      <c r="H1258" s="900"/>
      <c r="I1258" s="94" t="s">
        <v>116</v>
      </c>
      <c r="J1258" s="95" t="s">
        <v>142</v>
      </c>
      <c r="K1258" s="93"/>
      <c r="L1258" s="928"/>
      <c r="M1258" s="903"/>
      <c r="N1258" s="94" t="s">
        <v>116</v>
      </c>
      <c r="O1258" s="95" t="s">
        <v>142</v>
      </c>
      <c r="P1258" s="93"/>
    </row>
    <row r="1259" spans="1:16" ht="17.25" thickBot="1">
      <c r="A1259" s="927"/>
      <c r="B1259" s="929"/>
      <c r="C1259" s="897"/>
      <c r="D1259" s="94" t="s">
        <v>165</v>
      </c>
      <c r="E1259" s="96" t="s">
        <v>166</v>
      </c>
      <c r="F1259" s="98"/>
      <c r="G1259" s="929"/>
      <c r="H1259" s="900"/>
      <c r="I1259" s="94" t="s">
        <v>165</v>
      </c>
      <c r="J1259" s="96" t="s">
        <v>166</v>
      </c>
      <c r="K1259" s="98"/>
      <c r="L1259" s="929"/>
      <c r="M1259" s="903"/>
      <c r="N1259" s="94" t="s">
        <v>165</v>
      </c>
      <c r="O1259" s="96" t="s">
        <v>166</v>
      </c>
      <c r="P1259" s="98"/>
    </row>
    <row r="1260" spans="1:16" ht="17.25" thickBot="1">
      <c r="A1260" s="927"/>
      <c r="B1260" s="90" t="s">
        <v>167</v>
      </c>
      <c r="C1260" s="897"/>
      <c r="D1260" s="94"/>
      <c r="E1260" s="96"/>
      <c r="F1260" s="97"/>
      <c r="G1260" s="90" t="s">
        <v>167</v>
      </c>
      <c r="H1260" s="900"/>
      <c r="I1260" s="94" t="s">
        <v>120</v>
      </c>
      <c r="J1260" s="96" t="s">
        <v>148</v>
      </c>
      <c r="K1260" s="97"/>
      <c r="L1260" s="90" t="s">
        <v>167</v>
      </c>
      <c r="M1260" s="903"/>
      <c r="N1260" s="94" t="s">
        <v>120</v>
      </c>
      <c r="O1260" s="96" t="s">
        <v>148</v>
      </c>
      <c r="P1260" s="97"/>
    </row>
    <row r="1261" spans="1:16">
      <c r="A1261" s="927"/>
      <c r="B1261" s="925"/>
      <c r="C1261" s="897"/>
      <c r="D1261" s="94"/>
      <c r="E1261" s="96"/>
      <c r="F1261" s="97"/>
      <c r="G1261" s="925"/>
      <c r="H1261" s="900"/>
      <c r="I1261" s="94"/>
      <c r="J1261" s="96"/>
      <c r="K1261" s="97"/>
      <c r="L1261" s="925"/>
      <c r="M1261" s="903"/>
      <c r="N1261" s="94"/>
      <c r="O1261" s="96"/>
      <c r="P1261" s="97"/>
    </row>
    <row r="1262" spans="1:16">
      <c r="A1262" s="927"/>
      <c r="B1262" s="918"/>
      <c r="C1262" s="897"/>
      <c r="D1262" s="94"/>
      <c r="E1262" s="96"/>
      <c r="F1262" s="97"/>
      <c r="G1262" s="918"/>
      <c r="H1262" s="900"/>
      <c r="I1262" s="94"/>
      <c r="J1262" s="96"/>
      <c r="K1262" s="97"/>
      <c r="L1262" s="918"/>
      <c r="M1262" s="903"/>
      <c r="N1262" s="94"/>
      <c r="O1262" s="96"/>
      <c r="P1262" s="97"/>
    </row>
    <row r="1263" spans="1:16">
      <c r="A1263" s="927"/>
      <c r="B1263" s="917"/>
      <c r="C1263" s="897"/>
      <c r="D1263" s="94"/>
      <c r="E1263" s="96"/>
      <c r="F1263" s="93"/>
      <c r="G1263" s="917"/>
      <c r="H1263" s="900"/>
      <c r="I1263" s="94"/>
      <c r="J1263" s="96"/>
      <c r="K1263" s="93"/>
      <c r="L1263" s="917"/>
      <c r="M1263" s="903"/>
      <c r="N1263" s="94"/>
      <c r="O1263" s="96"/>
      <c r="P1263" s="93"/>
    </row>
    <row r="1264" spans="1:16">
      <c r="A1264" s="927"/>
      <c r="B1264" s="918"/>
      <c r="C1264" s="897"/>
      <c r="D1264" s="94"/>
      <c r="E1264" s="96"/>
      <c r="F1264" s="99"/>
      <c r="G1264" s="918"/>
      <c r="H1264" s="900"/>
      <c r="I1264" s="94"/>
      <c r="J1264" s="96"/>
      <c r="K1264" s="99"/>
      <c r="L1264" s="918"/>
      <c r="M1264" s="903"/>
      <c r="N1264" s="94"/>
      <c r="O1264" s="96"/>
      <c r="P1264" s="93"/>
    </row>
    <row r="1265" spans="1:16">
      <c r="A1265" s="927"/>
      <c r="B1265" s="917"/>
      <c r="C1265" s="897"/>
      <c r="D1265" s="94"/>
      <c r="E1265" s="96"/>
      <c r="F1265" s="102"/>
      <c r="G1265" s="917"/>
      <c r="H1265" s="900"/>
      <c r="I1265" s="94"/>
      <c r="J1265" s="96"/>
      <c r="K1265" s="102"/>
      <c r="L1265" s="917"/>
      <c r="M1265" s="903"/>
      <c r="N1265" s="94"/>
      <c r="O1265" s="96"/>
      <c r="P1265" s="99"/>
    </row>
    <row r="1266" spans="1:16" ht="17.25" thickBot="1">
      <c r="A1266" s="927"/>
      <c r="B1266" s="918"/>
      <c r="C1266" s="897"/>
      <c r="D1266" s="94"/>
      <c r="E1266" s="96"/>
      <c r="F1266" s="99"/>
      <c r="G1266" s="918"/>
      <c r="H1266" s="900"/>
      <c r="I1266" s="94"/>
      <c r="J1266" s="96"/>
      <c r="K1266" s="99"/>
      <c r="L1266" s="918"/>
      <c r="M1266" s="903"/>
      <c r="N1266" s="94"/>
      <c r="O1266" s="96"/>
      <c r="P1266" s="99"/>
    </row>
    <row r="1267" spans="1:16" ht="17.25" thickBot="1">
      <c r="A1267" s="927"/>
      <c r="B1267" s="100" t="s">
        <v>168</v>
      </c>
      <c r="C1267" s="897"/>
      <c r="D1267" s="94"/>
      <c r="E1267" s="96"/>
      <c r="F1267" s="99"/>
      <c r="G1267" s="100" t="s">
        <v>168</v>
      </c>
      <c r="H1267" s="900"/>
      <c r="I1267" s="94"/>
      <c r="J1267" s="96"/>
      <c r="K1267" s="99"/>
      <c r="L1267" s="100" t="s">
        <v>168</v>
      </c>
      <c r="M1267" s="903"/>
      <c r="N1267" s="94"/>
      <c r="O1267" s="96"/>
      <c r="P1267" s="99"/>
    </row>
    <row r="1268" spans="1:16">
      <c r="A1268" s="927"/>
      <c r="B1268" s="919"/>
      <c r="C1268" s="897"/>
      <c r="D1268" s="94"/>
      <c r="E1268" s="96"/>
      <c r="F1268" s="99"/>
      <c r="G1268" s="919"/>
      <c r="H1268" s="900"/>
      <c r="I1268" s="94"/>
      <c r="J1268" s="96"/>
      <c r="K1268" s="99"/>
      <c r="L1268" s="919"/>
      <c r="M1268" s="903"/>
      <c r="N1268" s="94"/>
      <c r="O1268" s="96"/>
      <c r="P1268" s="99"/>
    </row>
    <row r="1269" spans="1:16">
      <c r="A1269" s="927"/>
      <c r="B1269" s="920"/>
      <c r="C1269" s="897"/>
      <c r="D1269" s="94"/>
      <c r="E1269" s="96"/>
      <c r="F1269" s="99"/>
      <c r="G1269" s="920"/>
      <c r="H1269" s="900"/>
      <c r="I1269" s="94"/>
      <c r="J1269" s="96"/>
      <c r="K1269" s="99"/>
      <c r="L1269" s="920"/>
      <c r="M1269" s="903"/>
      <c r="N1269" s="94"/>
      <c r="O1269" s="96"/>
      <c r="P1269" s="97"/>
    </row>
    <row r="1270" spans="1:16" ht="17.25" thickBot="1">
      <c r="A1270" s="927"/>
      <c r="B1270" s="921"/>
      <c r="C1270" s="897"/>
      <c r="D1270" s="94"/>
      <c r="E1270" s="96"/>
      <c r="F1270" s="97"/>
      <c r="G1270" s="921"/>
      <c r="H1270" s="900"/>
      <c r="I1270" s="94"/>
      <c r="J1270" s="96"/>
      <c r="K1270" s="97"/>
      <c r="L1270" s="921"/>
      <c r="M1270" s="903"/>
      <c r="N1270" s="94"/>
      <c r="O1270" s="96"/>
      <c r="P1270" s="97"/>
    </row>
    <row r="1271" spans="1:16" ht="17.25" thickBot="1">
      <c r="A1271" s="927"/>
      <c r="B1271" s="100" t="s">
        <v>123</v>
      </c>
      <c r="C1271" s="897"/>
      <c r="D1271" s="94"/>
      <c r="E1271" s="96"/>
      <c r="F1271" s="97"/>
      <c r="G1271" s="100" t="s">
        <v>123</v>
      </c>
      <c r="H1271" s="900"/>
      <c r="I1271" s="94"/>
      <c r="J1271" s="96"/>
      <c r="K1271" s="97"/>
      <c r="L1271" s="100" t="s">
        <v>123</v>
      </c>
      <c r="M1271" s="903"/>
      <c r="N1271" s="94"/>
      <c r="O1271" s="96"/>
      <c r="P1271" s="97"/>
    </row>
    <row r="1272" spans="1:16">
      <c r="A1272" s="927"/>
      <c r="B1272" s="932"/>
      <c r="C1272" s="897"/>
      <c r="D1272" s="94"/>
      <c r="E1272" s="96"/>
      <c r="F1272" s="97"/>
      <c r="G1272" s="932"/>
      <c r="H1272" s="900"/>
      <c r="I1272" s="94"/>
      <c r="J1272" s="96"/>
      <c r="K1272" s="97"/>
      <c r="L1272" s="932"/>
      <c r="M1272" s="903"/>
      <c r="N1272" s="94"/>
      <c r="O1272" s="96"/>
      <c r="P1272" s="97"/>
    </row>
    <row r="1273" spans="1:16">
      <c r="A1273" s="927"/>
      <c r="B1273" s="933"/>
      <c r="C1273" s="897"/>
      <c r="D1273" s="94"/>
      <c r="E1273" s="96"/>
      <c r="F1273" s="97"/>
      <c r="G1273" s="933"/>
      <c r="H1273" s="900"/>
      <c r="I1273" s="94"/>
      <c r="J1273" s="96"/>
      <c r="K1273" s="97"/>
      <c r="L1273" s="933"/>
      <c r="M1273" s="903"/>
      <c r="N1273" s="94"/>
      <c r="O1273" s="96"/>
      <c r="P1273" s="97"/>
    </row>
    <row r="1274" spans="1:16" ht="17.25" thickBot="1">
      <c r="A1274" s="927"/>
      <c r="B1274" s="934"/>
      <c r="C1274" s="897"/>
      <c r="D1274" s="94"/>
      <c r="E1274" s="96"/>
      <c r="F1274" s="97"/>
      <c r="G1274" s="934"/>
      <c r="H1274" s="900"/>
      <c r="I1274" s="94"/>
      <c r="J1274" s="96"/>
      <c r="K1274" s="97"/>
      <c r="L1274" s="934"/>
      <c r="M1274" s="903"/>
      <c r="N1274" s="94"/>
      <c r="O1274" s="96"/>
      <c r="P1274" s="97"/>
    </row>
    <row r="1275" spans="1:16">
      <c r="A1275" s="927"/>
      <c r="B1275" s="915" t="s">
        <v>124</v>
      </c>
      <c r="C1275" s="897"/>
      <c r="D1275" s="94"/>
      <c r="E1275" s="96"/>
      <c r="F1275" s="97"/>
      <c r="G1275" s="915" t="s">
        <v>124</v>
      </c>
      <c r="H1275" s="900"/>
      <c r="I1275" s="94"/>
      <c r="J1275" s="96"/>
      <c r="K1275" s="97"/>
      <c r="L1275" s="915" t="s">
        <v>124</v>
      </c>
      <c r="M1275" s="903"/>
      <c r="N1275" s="94"/>
      <c r="O1275" s="96"/>
      <c r="P1275" s="97"/>
    </row>
    <row r="1276" spans="1:16" ht="17.25" thickBot="1">
      <c r="A1276" s="927"/>
      <c r="B1276" s="916"/>
      <c r="C1276" s="897"/>
      <c r="D1276" s="94"/>
      <c r="E1276" s="96"/>
      <c r="F1276" s="97"/>
      <c r="G1276" s="916"/>
      <c r="H1276" s="900"/>
      <c r="I1276" s="94"/>
      <c r="J1276" s="96"/>
      <c r="K1276" s="97"/>
      <c r="L1276" s="916"/>
      <c r="M1276" s="903"/>
      <c r="N1276" s="94"/>
      <c r="O1276" s="96"/>
      <c r="P1276" s="93"/>
    </row>
    <row r="1277" spans="1:16" ht="17.25" thickTop="1">
      <c r="A1277" s="927"/>
      <c r="B1277" s="930" t="s">
        <v>125</v>
      </c>
      <c r="C1277" s="897"/>
      <c r="D1277" s="94"/>
      <c r="E1277" s="96"/>
      <c r="F1277" s="93"/>
      <c r="G1277" s="930" t="s">
        <v>125</v>
      </c>
      <c r="H1277" s="900"/>
      <c r="I1277" s="94"/>
      <c r="J1277" s="96"/>
      <c r="K1277" s="93"/>
      <c r="L1277" s="930" t="s">
        <v>125</v>
      </c>
      <c r="M1277" s="903"/>
      <c r="N1277" s="94"/>
      <c r="O1277" s="96"/>
      <c r="P1277" s="97"/>
    </row>
    <row r="1278" spans="1:16" ht="17.25" thickBot="1">
      <c r="A1278" s="927"/>
      <c r="B1278" s="913"/>
      <c r="C1278" s="897"/>
      <c r="D1278" s="94"/>
      <c r="E1278" s="96"/>
      <c r="F1278" s="93"/>
      <c r="G1278" s="913"/>
      <c r="H1278" s="900"/>
      <c r="I1278" s="94"/>
      <c r="J1278" s="96"/>
      <c r="K1278" s="93"/>
      <c r="L1278" s="913"/>
      <c r="M1278" s="903"/>
      <c r="N1278" s="94"/>
      <c r="O1278" s="96"/>
      <c r="P1278" s="101"/>
    </row>
    <row r="1279" spans="1:16">
      <c r="A1279" s="927"/>
      <c r="B1279" s="923"/>
      <c r="C1279" s="897"/>
      <c r="D1279" s="94"/>
      <c r="E1279" s="96"/>
      <c r="F1279" s="97"/>
      <c r="G1279" s="923"/>
      <c r="H1279" s="900"/>
      <c r="I1279" s="94"/>
      <c r="J1279" s="96"/>
      <c r="K1279" s="97"/>
      <c r="L1279" s="923"/>
      <c r="M1279" s="903"/>
      <c r="N1279" s="94"/>
      <c r="O1279" s="96"/>
      <c r="P1279" s="103"/>
    </row>
    <row r="1280" spans="1:16" ht="17.25" thickBot="1">
      <c r="A1280" s="927"/>
      <c r="B1280" s="931"/>
      <c r="C1280" s="897"/>
      <c r="D1280" s="94"/>
      <c r="E1280" s="96"/>
      <c r="F1280" s="97"/>
      <c r="G1280" s="931"/>
      <c r="H1280" s="900"/>
      <c r="I1280" s="94"/>
      <c r="J1280" s="96"/>
      <c r="K1280" s="97"/>
      <c r="L1280" s="931"/>
      <c r="M1280" s="903"/>
      <c r="N1280" s="94"/>
      <c r="O1280" s="96"/>
      <c r="P1280" s="104"/>
    </row>
    <row r="1281" spans="1:16">
      <c r="A1281" s="927"/>
      <c r="B1281" s="912" t="s">
        <v>126</v>
      </c>
      <c r="C1281" s="897"/>
      <c r="D1281" s="94"/>
      <c r="E1281" s="96"/>
      <c r="F1281" s="93"/>
      <c r="G1281" s="912" t="s">
        <v>126</v>
      </c>
      <c r="H1281" s="900"/>
      <c r="I1281" s="94"/>
      <c r="J1281" s="96"/>
      <c r="K1281" s="93"/>
      <c r="L1281" s="912" t="s">
        <v>126</v>
      </c>
      <c r="M1281" s="903"/>
      <c r="N1281" s="94"/>
      <c r="O1281" s="96"/>
      <c r="P1281" s="99"/>
    </row>
    <row r="1282" spans="1:16" ht="17.25" thickBot="1">
      <c r="A1282" s="927"/>
      <c r="B1282" s="913"/>
      <c r="C1282" s="897"/>
      <c r="D1282" s="94"/>
      <c r="E1282" s="96"/>
      <c r="F1282" s="101"/>
      <c r="G1282" s="913"/>
      <c r="H1282" s="900"/>
      <c r="I1282" s="94"/>
      <c r="J1282" s="96"/>
      <c r="K1282" s="101"/>
      <c r="L1282" s="913"/>
      <c r="M1282" s="903"/>
      <c r="N1282" s="94"/>
      <c r="O1282" s="96"/>
      <c r="P1282" s="104"/>
    </row>
    <row r="1283" spans="1:16">
      <c r="A1283" s="927"/>
      <c r="B1283" s="923"/>
      <c r="C1283" s="897"/>
      <c r="D1283" s="94"/>
      <c r="E1283" s="96"/>
      <c r="F1283" s="102"/>
      <c r="G1283" s="923"/>
      <c r="H1283" s="900"/>
      <c r="I1283" s="94"/>
      <c r="J1283" s="96"/>
      <c r="K1283" s="103"/>
      <c r="L1283" s="923"/>
      <c r="M1283" s="903"/>
      <c r="N1283" s="94"/>
      <c r="O1283" s="96"/>
      <c r="P1283" s="93"/>
    </row>
    <row r="1284" spans="1:16" ht="17.25" thickBot="1">
      <c r="A1284" s="927"/>
      <c r="B1284" s="924"/>
      <c r="C1284" s="897"/>
      <c r="D1284" s="94"/>
      <c r="E1284" s="96"/>
      <c r="F1284" s="99"/>
      <c r="G1284" s="924"/>
      <c r="H1284" s="900"/>
      <c r="I1284" s="94"/>
      <c r="J1284" s="96"/>
      <c r="K1284" s="104"/>
      <c r="L1284" s="924"/>
      <c r="M1284" s="903"/>
      <c r="N1284" s="94"/>
      <c r="O1284" s="96"/>
      <c r="P1284" s="97"/>
    </row>
    <row r="1285" spans="1:16">
      <c r="A1285" s="927"/>
      <c r="B1285" s="922" t="s">
        <v>127</v>
      </c>
      <c r="C1285" s="897"/>
      <c r="D1285" s="94"/>
      <c r="E1285" s="96"/>
      <c r="F1285" s="103"/>
      <c r="G1285" s="922" t="s">
        <v>127</v>
      </c>
      <c r="H1285" s="900"/>
      <c r="I1285" s="94"/>
      <c r="J1285" s="96"/>
      <c r="K1285" s="104"/>
      <c r="L1285" s="922" t="s">
        <v>127</v>
      </c>
      <c r="M1285" s="903"/>
      <c r="N1285" s="94"/>
      <c r="O1285" s="114"/>
      <c r="P1285" s="97"/>
    </row>
    <row r="1286" spans="1:16" ht="17.25" thickBot="1">
      <c r="A1286" s="927"/>
      <c r="B1286" s="913"/>
      <c r="C1286" s="897"/>
      <c r="D1286" s="94"/>
      <c r="E1286" s="96"/>
      <c r="F1286" s="104"/>
      <c r="G1286" s="913"/>
      <c r="H1286" s="900"/>
      <c r="I1286" s="94"/>
      <c r="J1286" s="96"/>
      <c r="K1286" s="99"/>
      <c r="L1286" s="913"/>
      <c r="M1286" s="903"/>
      <c r="N1286" s="113"/>
      <c r="O1286" s="96"/>
      <c r="P1286" s="112"/>
    </row>
    <row r="1287" spans="1:16">
      <c r="A1287" s="927"/>
      <c r="B1287" s="923"/>
      <c r="C1287" s="897"/>
      <c r="D1287" s="94"/>
      <c r="E1287" s="96"/>
      <c r="F1287" s="104"/>
      <c r="G1287" s="923"/>
      <c r="H1287" s="900"/>
      <c r="I1287" s="94"/>
      <c r="J1287" s="96"/>
      <c r="K1287" s="104"/>
      <c r="L1287" s="923"/>
      <c r="M1287" s="903"/>
      <c r="N1287" s="113"/>
      <c r="O1287" s="114"/>
      <c r="P1287" s="97"/>
    </row>
    <row r="1288" spans="1:16" ht="17.25" thickBot="1">
      <c r="A1288" s="927"/>
      <c r="B1288" s="924"/>
      <c r="C1288" s="897"/>
      <c r="D1288" s="94"/>
      <c r="E1288" s="96"/>
      <c r="F1288" s="99"/>
      <c r="G1288" s="924"/>
      <c r="H1288" s="900"/>
      <c r="I1288" s="94"/>
      <c r="J1288" s="96"/>
      <c r="K1288" s="93"/>
      <c r="L1288" s="924"/>
      <c r="M1288" s="903"/>
      <c r="N1288" s="94"/>
      <c r="O1288" s="114"/>
      <c r="P1288" s="104"/>
    </row>
    <row r="1289" spans="1:16">
      <c r="A1289" s="927"/>
      <c r="B1289" s="922" t="s">
        <v>128</v>
      </c>
      <c r="C1289" s="897"/>
      <c r="D1289" s="94"/>
      <c r="E1289" s="96"/>
      <c r="F1289" s="104"/>
      <c r="G1289" s="922" t="s">
        <v>128</v>
      </c>
      <c r="H1289" s="900"/>
      <c r="I1289" s="94"/>
      <c r="J1289" s="96"/>
      <c r="K1289" s="97"/>
      <c r="L1289" s="922" t="s">
        <v>128</v>
      </c>
      <c r="M1289" s="903"/>
      <c r="N1289" s="94"/>
      <c r="O1289" s="96"/>
      <c r="P1289" s="97"/>
    </row>
    <row r="1290" spans="1:16" ht="17.25" thickBot="1">
      <c r="A1290" s="927"/>
      <c r="B1290" s="913"/>
      <c r="C1290" s="897"/>
      <c r="D1290" s="94"/>
      <c r="E1290" s="96"/>
      <c r="F1290" s="93"/>
      <c r="G1290" s="913"/>
      <c r="H1290" s="900"/>
      <c r="I1290" s="94"/>
      <c r="J1290" s="114"/>
      <c r="K1290" s="97"/>
      <c r="L1290" s="913"/>
      <c r="M1290" s="903"/>
      <c r="N1290" s="113"/>
      <c r="O1290" s="114"/>
      <c r="P1290" s="97"/>
    </row>
    <row r="1291" spans="1:16">
      <c r="A1291" s="927"/>
      <c r="B1291" s="923"/>
      <c r="C1291" s="897"/>
      <c r="D1291" s="94"/>
      <c r="E1291" s="96"/>
      <c r="F1291" s="97"/>
      <c r="G1291" s="923"/>
      <c r="H1291" s="900"/>
      <c r="I1291" s="94"/>
      <c r="J1291" s="96"/>
      <c r="K1291" s="97"/>
      <c r="L1291" s="923"/>
      <c r="M1291" s="903"/>
      <c r="N1291" s="113"/>
      <c r="O1291" s="114"/>
      <c r="P1291" s="97"/>
    </row>
    <row r="1292" spans="1:16" ht="17.25" thickBot="1">
      <c r="A1292" s="927"/>
      <c r="B1292" s="924"/>
      <c r="C1292" s="897"/>
      <c r="D1292" s="94"/>
      <c r="E1292" s="96"/>
      <c r="F1292" s="93"/>
      <c r="G1292" s="924"/>
      <c r="H1292" s="900"/>
      <c r="I1292" s="94"/>
      <c r="J1292" s="114"/>
      <c r="K1292" s="97"/>
      <c r="L1292" s="924"/>
      <c r="M1292" s="903"/>
      <c r="N1292" s="94"/>
      <c r="O1292" s="114"/>
      <c r="P1292" s="97"/>
    </row>
    <row r="1293" spans="1:16">
      <c r="A1293" s="927"/>
      <c r="B1293" s="912" t="s">
        <v>129</v>
      </c>
      <c r="C1293" s="897"/>
      <c r="D1293" s="94"/>
      <c r="E1293" s="96"/>
      <c r="F1293" s="93"/>
      <c r="G1293" s="912" t="s">
        <v>129</v>
      </c>
      <c r="H1293" s="900"/>
      <c r="I1293" s="94"/>
      <c r="J1293" s="114"/>
      <c r="K1293" s="97"/>
      <c r="L1293" s="912" t="s">
        <v>129</v>
      </c>
      <c r="M1293" s="903"/>
      <c r="N1293" s="113"/>
      <c r="O1293" s="114"/>
      <c r="P1293" s="97"/>
    </row>
    <row r="1294" spans="1:16" ht="17.25" thickBot="1">
      <c r="A1294" s="927"/>
      <c r="B1294" s="913"/>
      <c r="C1294" s="897"/>
      <c r="D1294" s="94"/>
      <c r="E1294" s="96"/>
      <c r="F1294" s="93"/>
      <c r="G1294" s="913"/>
      <c r="H1294" s="900"/>
      <c r="I1294" s="94"/>
      <c r="J1294" s="114"/>
      <c r="K1294" s="97"/>
      <c r="L1294" s="913"/>
      <c r="M1294" s="903"/>
      <c r="N1294" s="94"/>
      <c r="O1294" s="114"/>
      <c r="P1294" s="97"/>
    </row>
    <row r="1295" spans="1:16">
      <c r="A1295" s="927"/>
      <c r="B1295" s="106"/>
      <c r="C1295" s="897"/>
      <c r="D1295" s="94"/>
      <c r="E1295" s="96"/>
      <c r="F1295" s="97"/>
      <c r="G1295" s="106"/>
      <c r="H1295" s="900"/>
      <c r="I1295" s="94"/>
      <c r="J1295" s="96"/>
      <c r="K1295" s="112"/>
      <c r="L1295" s="106"/>
      <c r="M1295" s="903"/>
      <c r="N1295" s="113"/>
      <c r="O1295" s="96"/>
      <c r="P1295" s="112"/>
    </row>
    <row r="1296" spans="1:16">
      <c r="A1296" s="927"/>
      <c r="B1296" s="107"/>
      <c r="C1296" s="897"/>
      <c r="D1296" s="94"/>
      <c r="E1296" s="96"/>
      <c r="F1296" s="93"/>
      <c r="G1296" s="107"/>
      <c r="H1296" s="900"/>
      <c r="I1296" s="94"/>
      <c r="J1296" s="96"/>
      <c r="K1296" s="97"/>
      <c r="L1296" s="107"/>
      <c r="M1296" s="903"/>
      <c r="N1296" s="113"/>
      <c r="O1296" s="114"/>
      <c r="P1296" s="97"/>
    </row>
    <row r="1297" spans="1:16">
      <c r="A1297" s="927"/>
      <c r="B1297" s="109"/>
      <c r="C1297" s="897"/>
      <c r="D1297" s="94"/>
      <c r="E1297" s="96"/>
      <c r="F1297" s="93"/>
      <c r="G1297" s="109"/>
      <c r="H1297" s="900"/>
      <c r="I1297" s="113"/>
      <c r="J1297" s="114"/>
      <c r="K1297" s="97"/>
      <c r="L1297" s="109"/>
      <c r="M1297" s="903"/>
      <c r="N1297" s="113"/>
      <c r="O1297" s="114"/>
      <c r="P1297" s="104"/>
    </row>
    <row r="1298" spans="1:16">
      <c r="A1298" s="927"/>
      <c r="B1298" s="110"/>
      <c r="C1298" s="897"/>
      <c r="D1298" s="94"/>
      <c r="E1298" s="96"/>
      <c r="F1298" s="93"/>
      <c r="G1298" s="110"/>
      <c r="H1298" s="900"/>
      <c r="I1298" s="113"/>
      <c r="J1298" s="114"/>
      <c r="K1298" s="104"/>
      <c r="L1298" s="110"/>
      <c r="M1298" s="903"/>
      <c r="N1298" s="111"/>
      <c r="O1298" s="96"/>
      <c r="P1298" s="97"/>
    </row>
    <row r="1299" spans="1:16">
      <c r="A1299" s="927"/>
      <c r="B1299" s="109"/>
      <c r="C1299" s="897"/>
      <c r="D1299" s="111"/>
      <c r="E1299" s="96"/>
      <c r="F1299" s="97"/>
      <c r="G1299" s="109"/>
      <c r="H1299" s="900"/>
      <c r="I1299" s="111"/>
      <c r="J1299" s="96"/>
      <c r="K1299" s="112"/>
      <c r="L1299" s="109"/>
      <c r="M1299" s="903"/>
      <c r="N1299" s="94"/>
      <c r="O1299" s="96"/>
      <c r="P1299" s="112"/>
    </row>
    <row r="1300" spans="1:16">
      <c r="A1300" s="927"/>
      <c r="B1300" s="110"/>
      <c r="C1300" s="897"/>
      <c r="D1300" s="94"/>
      <c r="E1300" s="96"/>
      <c r="F1300" s="108"/>
      <c r="G1300" s="110"/>
      <c r="H1300" s="900"/>
      <c r="I1300" s="94"/>
      <c r="J1300" s="96"/>
      <c r="K1300" s="97"/>
      <c r="L1300" s="110"/>
      <c r="M1300" s="903"/>
      <c r="N1300" s="113"/>
      <c r="O1300" s="114"/>
      <c r="P1300" s="97"/>
    </row>
    <row r="1301" spans="1:16">
      <c r="A1301" s="927"/>
      <c r="B1301" s="109"/>
      <c r="C1301" s="897"/>
      <c r="D1301" s="94"/>
      <c r="E1301" s="96"/>
      <c r="F1301" s="97"/>
      <c r="G1301" s="109"/>
      <c r="H1301" s="900"/>
      <c r="I1301" s="113"/>
      <c r="J1301" s="114"/>
      <c r="K1301" s="97"/>
      <c r="L1301" s="109"/>
      <c r="M1301" s="903"/>
      <c r="N1301" s="113"/>
      <c r="O1301" s="114"/>
      <c r="P1301" s="97"/>
    </row>
    <row r="1302" spans="1:16" ht="17.25" thickBot="1">
      <c r="A1302" s="927"/>
      <c r="B1302" s="110"/>
      <c r="C1302" s="910"/>
      <c r="D1302" s="115"/>
      <c r="E1302" s="116"/>
      <c r="F1302" s="117"/>
      <c r="G1302" s="110"/>
      <c r="H1302" s="900"/>
      <c r="I1302" s="115"/>
      <c r="J1302" s="116"/>
      <c r="K1302" s="117"/>
      <c r="L1302" s="110"/>
      <c r="M1302" s="903"/>
      <c r="N1302" s="115"/>
      <c r="O1302" s="116"/>
      <c r="P1302" s="117"/>
    </row>
    <row r="1303" spans="1:16">
      <c r="A1303" s="914" t="str">
        <f>TEXT(A1257,"AAAA")</f>
        <v>星期六</v>
      </c>
      <c r="B1303" s="109"/>
      <c r="C1303" s="896" t="s">
        <v>666</v>
      </c>
      <c r="D1303" s="118"/>
      <c r="E1303" s="119"/>
      <c r="F1303" s="97"/>
      <c r="G1303" s="109"/>
      <c r="H1303" s="899" t="s">
        <v>130</v>
      </c>
      <c r="I1303" s="118"/>
      <c r="J1303" s="119"/>
      <c r="K1303" s="97"/>
      <c r="L1303" s="109"/>
      <c r="M1303" s="902" t="s">
        <v>130</v>
      </c>
      <c r="N1303" s="118"/>
      <c r="O1303" s="119"/>
      <c r="P1303" s="97"/>
    </row>
    <row r="1304" spans="1:16">
      <c r="A1304" s="914"/>
      <c r="B1304" s="110"/>
      <c r="C1304" s="897"/>
      <c r="D1304" s="120"/>
      <c r="E1304" s="96"/>
      <c r="F1304" s="97"/>
      <c r="G1304" s="110"/>
      <c r="H1304" s="900"/>
      <c r="I1304" s="94"/>
      <c r="J1304" s="96"/>
      <c r="K1304" s="97"/>
      <c r="L1304" s="110"/>
      <c r="M1304" s="903"/>
      <c r="N1304" s="94"/>
      <c r="O1304" s="96"/>
      <c r="P1304" s="97"/>
    </row>
    <row r="1305" spans="1:16">
      <c r="A1305" s="914"/>
      <c r="B1305" s="109"/>
      <c r="C1305" s="897"/>
      <c r="D1305" s="120"/>
      <c r="E1305" s="96"/>
      <c r="F1305" s="97"/>
      <c r="G1305" s="109"/>
      <c r="H1305" s="900"/>
      <c r="I1305" s="94"/>
      <c r="J1305" s="96"/>
      <c r="K1305" s="97"/>
      <c r="L1305" s="109"/>
      <c r="M1305" s="903"/>
      <c r="N1305" s="94"/>
      <c r="O1305" s="96"/>
      <c r="P1305" s="97"/>
    </row>
    <row r="1306" spans="1:16">
      <c r="A1306" s="914"/>
      <c r="B1306" s="110"/>
      <c r="C1306" s="897"/>
      <c r="D1306" s="120"/>
      <c r="E1306" s="96"/>
      <c r="F1306" s="97"/>
      <c r="G1306" s="110"/>
      <c r="H1306" s="900"/>
      <c r="I1306" s="94"/>
      <c r="J1306" s="96"/>
      <c r="K1306" s="97"/>
      <c r="L1306" s="110"/>
      <c r="M1306" s="903"/>
      <c r="N1306" s="94"/>
      <c r="O1306" s="96"/>
      <c r="P1306" s="97"/>
    </row>
    <row r="1307" spans="1:16">
      <c r="A1307" s="914"/>
      <c r="B1307" s="109"/>
      <c r="C1307" s="897"/>
      <c r="D1307" s="120"/>
      <c r="E1307" s="96"/>
      <c r="F1307" s="97"/>
      <c r="G1307" s="109"/>
      <c r="H1307" s="900"/>
      <c r="I1307" s="94"/>
      <c r="J1307" s="96"/>
      <c r="K1307" s="97"/>
      <c r="L1307" s="109"/>
      <c r="M1307" s="903"/>
      <c r="N1307" s="94"/>
      <c r="O1307" s="96"/>
      <c r="P1307" s="97"/>
    </row>
    <row r="1308" spans="1:16">
      <c r="A1308" s="914"/>
      <c r="B1308" s="110"/>
      <c r="C1308" s="897"/>
      <c r="D1308" s="120"/>
      <c r="E1308" s="96"/>
      <c r="F1308" s="97"/>
      <c r="G1308" s="110"/>
      <c r="H1308" s="900"/>
      <c r="I1308" s="94"/>
      <c r="J1308" s="96"/>
      <c r="K1308" s="97"/>
      <c r="L1308" s="110"/>
      <c r="M1308" s="903"/>
      <c r="N1308" s="94"/>
      <c r="O1308" s="96"/>
      <c r="P1308" s="97"/>
    </row>
    <row r="1309" spans="1:16">
      <c r="A1309" s="914"/>
      <c r="B1309" s="109"/>
      <c r="C1309" s="897"/>
      <c r="D1309" s="120"/>
      <c r="E1309" s="96"/>
      <c r="F1309" s="97"/>
      <c r="G1309" s="109"/>
      <c r="H1309" s="900"/>
      <c r="I1309" s="94"/>
      <c r="J1309" s="96"/>
      <c r="K1309" s="97"/>
      <c r="L1309" s="109"/>
      <c r="M1309" s="903"/>
      <c r="N1309" s="94"/>
      <c r="O1309" s="96"/>
      <c r="P1309" s="97"/>
    </row>
    <row r="1310" spans="1:16">
      <c r="A1310" s="914"/>
      <c r="B1310" s="110"/>
      <c r="C1310" s="897"/>
      <c r="D1310" s="94"/>
      <c r="E1310" s="96"/>
      <c r="F1310" s="97"/>
      <c r="G1310" s="110"/>
      <c r="H1310" s="900"/>
      <c r="I1310" s="94"/>
      <c r="J1310" s="96"/>
      <c r="K1310" s="97"/>
      <c r="L1310" s="110"/>
      <c r="M1310" s="903"/>
      <c r="N1310" s="94"/>
      <c r="O1310" s="96"/>
      <c r="P1310" s="97"/>
    </row>
    <row r="1311" spans="1:16">
      <c r="A1311" s="914"/>
      <c r="B1311" s="107"/>
      <c r="C1311" s="897"/>
      <c r="D1311" s="113"/>
      <c r="E1311" s="114"/>
      <c r="F1311" s="104"/>
      <c r="G1311" s="107"/>
      <c r="H1311" s="900"/>
      <c r="I1311" s="113"/>
      <c r="J1311" s="114"/>
      <c r="K1311" s="97"/>
      <c r="L1311" s="107"/>
      <c r="M1311" s="903"/>
      <c r="N1311" s="113"/>
      <c r="O1311" s="114"/>
      <c r="P1311" s="97"/>
    </row>
    <row r="1312" spans="1:16" ht="17.25" thickBot="1">
      <c r="A1312" s="914"/>
      <c r="B1312" s="107"/>
      <c r="C1312" s="910"/>
      <c r="D1312" s="122" t="s">
        <v>132</v>
      </c>
      <c r="E1312" s="123" t="s">
        <v>133</v>
      </c>
      <c r="F1312" s="124"/>
      <c r="G1312" s="107"/>
      <c r="H1312" s="911"/>
      <c r="I1312" s="122" t="s">
        <v>132</v>
      </c>
      <c r="J1312" s="123" t="s">
        <v>133</v>
      </c>
      <c r="K1312" s="97"/>
      <c r="L1312" s="107"/>
      <c r="M1312" s="909"/>
      <c r="N1312" s="122" t="s">
        <v>132</v>
      </c>
      <c r="O1312" s="123" t="s">
        <v>133</v>
      </c>
      <c r="P1312" s="97"/>
    </row>
    <row r="1313" spans="1:16">
      <c r="A1313" s="105"/>
      <c r="B1313" s="109"/>
      <c r="C1313" s="896" t="s">
        <v>667</v>
      </c>
      <c r="D1313" s="118"/>
      <c r="E1313" s="119"/>
      <c r="F1313" s="125"/>
      <c r="G1313" s="109"/>
      <c r="H1313" s="899" t="s">
        <v>134</v>
      </c>
      <c r="I1313" s="118"/>
      <c r="J1313" s="119"/>
      <c r="K1313" s="125"/>
      <c r="L1313" s="109"/>
      <c r="M1313" s="902" t="s">
        <v>134</v>
      </c>
      <c r="N1313" s="118"/>
      <c r="O1313" s="119"/>
      <c r="P1313" s="125"/>
    </row>
    <row r="1314" spans="1:16">
      <c r="A1314" s="105"/>
      <c r="B1314" s="110"/>
      <c r="C1314" s="897"/>
      <c r="D1314" s="94"/>
      <c r="E1314" s="96"/>
      <c r="F1314" s="97"/>
      <c r="G1314" s="110"/>
      <c r="H1314" s="900"/>
      <c r="I1314" s="94"/>
      <c r="J1314" s="96"/>
      <c r="K1314" s="97"/>
      <c r="L1314" s="110"/>
      <c r="M1314" s="903"/>
      <c r="N1314" s="94"/>
      <c r="O1314" s="96"/>
      <c r="P1314" s="97"/>
    </row>
    <row r="1315" spans="1:16">
      <c r="A1315" s="105"/>
      <c r="B1315" s="126"/>
      <c r="C1315" s="897"/>
      <c r="D1315" s="94"/>
      <c r="E1315" s="96"/>
      <c r="F1315" s="97"/>
      <c r="G1315" s="126"/>
      <c r="H1315" s="900"/>
      <c r="I1315" s="94"/>
      <c r="J1315" s="96"/>
      <c r="K1315" s="97"/>
      <c r="L1315" s="126"/>
      <c r="M1315" s="903"/>
      <c r="N1315" s="94"/>
      <c r="O1315" s="96"/>
      <c r="P1315" s="128"/>
    </row>
    <row r="1316" spans="1:16">
      <c r="A1316" s="105"/>
      <c r="B1316" s="107"/>
      <c r="C1316" s="897"/>
      <c r="D1316" s="94"/>
      <c r="E1316" s="96"/>
      <c r="F1316" s="97"/>
      <c r="G1316" s="107"/>
      <c r="H1316" s="900"/>
      <c r="I1316" s="94"/>
      <c r="J1316" s="96"/>
      <c r="K1316" s="97"/>
      <c r="L1316" s="107"/>
      <c r="M1316" s="903"/>
      <c r="N1316" s="94"/>
      <c r="O1316" s="96"/>
      <c r="P1316" s="216"/>
    </row>
    <row r="1317" spans="1:16">
      <c r="A1317" s="105"/>
      <c r="B1317" s="109"/>
      <c r="C1317" s="897"/>
      <c r="D1317" s="94"/>
      <c r="E1317" s="96"/>
      <c r="F1317" s="97"/>
      <c r="G1317" s="109"/>
      <c r="H1317" s="900"/>
      <c r="I1317" s="94"/>
      <c r="J1317" s="96"/>
      <c r="K1317" s="97"/>
      <c r="L1317" s="109"/>
      <c r="M1317" s="903"/>
      <c r="N1317" s="94"/>
      <c r="O1317" s="96"/>
      <c r="P1317" s="97"/>
    </row>
    <row r="1318" spans="1:16">
      <c r="A1318" s="105"/>
      <c r="B1318" s="110"/>
      <c r="C1318" s="897"/>
      <c r="D1318" s="94"/>
      <c r="E1318" s="96"/>
      <c r="F1318" s="127"/>
      <c r="G1318" s="110"/>
      <c r="H1318" s="900"/>
      <c r="I1318" s="94"/>
      <c r="J1318" s="96"/>
      <c r="K1318" s="127"/>
      <c r="L1318" s="110"/>
      <c r="M1318" s="903"/>
      <c r="N1318" s="94"/>
      <c r="O1318" s="96"/>
      <c r="P1318" s="127"/>
    </row>
    <row r="1319" spans="1:16">
      <c r="A1319" s="105"/>
      <c r="B1319" s="109"/>
      <c r="C1319" s="897"/>
      <c r="D1319" s="94"/>
      <c r="E1319" s="96"/>
      <c r="F1319" s="128"/>
      <c r="G1319" s="109"/>
      <c r="H1319" s="900"/>
      <c r="I1319" s="94"/>
      <c r="J1319" s="96"/>
      <c r="K1319" s="128"/>
      <c r="L1319" s="109"/>
      <c r="M1319" s="903"/>
      <c r="N1319" s="94"/>
      <c r="O1319" s="96"/>
      <c r="P1319" s="128"/>
    </row>
    <row r="1320" spans="1:16">
      <c r="A1320" s="105"/>
      <c r="B1320" s="110"/>
      <c r="C1320" s="897"/>
      <c r="D1320" s="217"/>
      <c r="E1320" s="114"/>
      <c r="F1320" s="216"/>
      <c r="G1320" s="110"/>
      <c r="H1320" s="900"/>
      <c r="I1320" s="113"/>
      <c r="J1320" s="114"/>
      <c r="K1320" s="216"/>
      <c r="L1320" s="110"/>
      <c r="M1320" s="903"/>
      <c r="N1320" s="113"/>
      <c r="O1320" s="114"/>
      <c r="P1320" s="216"/>
    </row>
    <row r="1321" spans="1:16">
      <c r="A1321" s="105"/>
      <c r="B1321" s="109"/>
      <c r="C1321" s="897"/>
      <c r="D1321" s="217"/>
      <c r="E1321" s="114"/>
      <c r="F1321" s="216"/>
      <c r="G1321" s="109"/>
      <c r="H1321" s="900"/>
      <c r="I1321" s="113"/>
      <c r="J1321" s="114"/>
      <c r="K1321" s="216"/>
      <c r="L1321" s="109"/>
      <c r="M1321" s="903"/>
      <c r="N1321" s="113"/>
      <c r="O1321" s="114"/>
      <c r="P1321" s="216"/>
    </row>
    <row r="1322" spans="1:16" ht="17.25" thickBot="1">
      <c r="A1322" s="105"/>
      <c r="B1322" s="110"/>
      <c r="C1322" s="910"/>
      <c r="D1322" s="129"/>
      <c r="E1322" s="130"/>
      <c r="F1322" s="104"/>
      <c r="G1322" s="110"/>
      <c r="H1322" s="911"/>
      <c r="I1322" s="113"/>
      <c r="J1322" s="130"/>
      <c r="K1322" s="104"/>
      <c r="L1322" s="110"/>
      <c r="M1322" s="909"/>
      <c r="N1322" s="113"/>
      <c r="O1322" s="131"/>
      <c r="P1322" s="127"/>
    </row>
    <row r="1323" spans="1:16">
      <c r="A1323" s="132"/>
      <c r="B1323" s="109"/>
      <c r="C1323" s="896" t="s">
        <v>668</v>
      </c>
      <c r="D1323" s="118" t="s">
        <v>136</v>
      </c>
      <c r="E1323" s="133" t="s">
        <v>137</v>
      </c>
      <c r="F1323" s="125"/>
      <c r="G1323" s="109"/>
      <c r="H1323" s="899" t="s">
        <v>135</v>
      </c>
      <c r="I1323" s="118" t="s">
        <v>136</v>
      </c>
      <c r="J1323" s="133" t="s">
        <v>137</v>
      </c>
      <c r="K1323" s="125"/>
      <c r="L1323" s="109"/>
      <c r="M1323" s="902" t="s">
        <v>135</v>
      </c>
      <c r="N1323" s="118" t="s">
        <v>136</v>
      </c>
      <c r="O1323" s="133" t="s">
        <v>137</v>
      </c>
      <c r="P1323" s="125"/>
    </row>
    <row r="1324" spans="1:16">
      <c r="A1324" s="132"/>
      <c r="B1324" s="110"/>
      <c r="C1324" s="897"/>
      <c r="D1324" s="94" t="s">
        <v>141</v>
      </c>
      <c r="E1324" s="96" t="s">
        <v>142</v>
      </c>
      <c r="F1324" s="134"/>
      <c r="G1324" s="110"/>
      <c r="H1324" s="900"/>
      <c r="I1324" s="94" t="s">
        <v>141</v>
      </c>
      <c r="J1324" s="96" t="s">
        <v>142</v>
      </c>
      <c r="K1324" s="134"/>
      <c r="L1324" s="110"/>
      <c r="M1324" s="903"/>
      <c r="N1324" s="94" t="s">
        <v>141</v>
      </c>
      <c r="O1324" s="96" t="s">
        <v>142</v>
      </c>
      <c r="P1324" s="134"/>
    </row>
    <row r="1325" spans="1:16">
      <c r="A1325" s="132"/>
      <c r="B1325" s="135"/>
      <c r="C1325" s="897"/>
      <c r="D1325" s="94" t="s">
        <v>145</v>
      </c>
      <c r="E1325" s="96" t="s">
        <v>146</v>
      </c>
      <c r="F1325" s="97"/>
      <c r="G1325" s="135"/>
      <c r="H1325" s="900"/>
      <c r="I1325" s="94" t="s">
        <v>145</v>
      </c>
      <c r="J1325" s="96" t="s">
        <v>146</v>
      </c>
      <c r="K1325" s="97"/>
      <c r="L1325" s="135"/>
      <c r="M1325" s="903"/>
      <c r="N1325" s="94" t="s">
        <v>145</v>
      </c>
      <c r="O1325" s="96" t="s">
        <v>146</v>
      </c>
      <c r="P1325" s="97"/>
    </row>
    <row r="1326" spans="1:16">
      <c r="A1326" s="132"/>
      <c r="B1326" s="110"/>
      <c r="C1326" s="897"/>
      <c r="D1326" s="94" t="s">
        <v>147</v>
      </c>
      <c r="E1326" s="96" t="s">
        <v>148</v>
      </c>
      <c r="F1326" s="104"/>
      <c r="G1326" s="110"/>
      <c r="H1326" s="900"/>
      <c r="I1326" s="94" t="s">
        <v>147</v>
      </c>
      <c r="J1326" s="96" t="s">
        <v>148</v>
      </c>
      <c r="K1326" s="104"/>
      <c r="L1326" s="110"/>
      <c r="M1326" s="903"/>
      <c r="N1326" s="94" t="s">
        <v>147</v>
      </c>
      <c r="O1326" s="96" t="s">
        <v>148</v>
      </c>
      <c r="P1326" s="104"/>
    </row>
    <row r="1327" spans="1:16">
      <c r="A1327" s="132"/>
      <c r="B1327" s="135"/>
      <c r="C1327" s="897"/>
      <c r="D1327" s="94"/>
      <c r="E1327" s="114"/>
      <c r="F1327" s="136"/>
      <c r="G1327" s="135"/>
      <c r="H1327" s="900"/>
      <c r="I1327" s="94"/>
      <c r="J1327" s="114"/>
      <c r="K1327" s="136"/>
      <c r="L1327" s="135"/>
      <c r="M1327" s="903"/>
      <c r="N1327" s="94"/>
      <c r="O1327" s="114"/>
      <c r="P1327" s="136"/>
    </row>
    <row r="1328" spans="1:16">
      <c r="A1328" s="132"/>
      <c r="B1328" s="110"/>
      <c r="C1328" s="897"/>
      <c r="D1328" s="94"/>
      <c r="E1328" s="96"/>
      <c r="F1328" s="97"/>
      <c r="G1328" s="110"/>
      <c r="H1328" s="900"/>
      <c r="I1328" s="94"/>
      <c r="J1328" s="96"/>
      <c r="K1328" s="97"/>
      <c r="L1328" s="110"/>
      <c r="M1328" s="903"/>
      <c r="N1328" s="94"/>
      <c r="O1328" s="96"/>
      <c r="P1328" s="97"/>
    </row>
    <row r="1329" spans="1:16">
      <c r="A1329" s="132"/>
      <c r="B1329" s="135"/>
      <c r="C1329" s="897"/>
      <c r="D1329" s="94"/>
      <c r="E1329" s="114"/>
      <c r="F1329" s="136"/>
      <c r="G1329" s="135"/>
      <c r="H1329" s="900"/>
      <c r="I1329" s="94"/>
      <c r="J1329" s="114"/>
      <c r="K1329" s="136"/>
      <c r="L1329" s="135"/>
      <c r="M1329" s="903"/>
      <c r="N1329" s="94"/>
      <c r="O1329" s="114"/>
      <c r="P1329" s="136"/>
    </row>
    <row r="1330" spans="1:16">
      <c r="A1330" s="132"/>
      <c r="B1330" s="110"/>
      <c r="C1330" s="897"/>
      <c r="D1330" s="94"/>
      <c r="E1330" s="96"/>
      <c r="F1330" s="97"/>
      <c r="G1330" s="110"/>
      <c r="H1330" s="900"/>
      <c r="I1330" s="94"/>
      <c r="J1330" s="96"/>
      <c r="K1330" s="97"/>
      <c r="L1330" s="110"/>
      <c r="M1330" s="903"/>
      <c r="N1330" s="94"/>
      <c r="O1330" s="96"/>
      <c r="P1330" s="97"/>
    </row>
    <row r="1331" spans="1:16">
      <c r="A1331" s="132"/>
      <c r="B1331" s="135"/>
      <c r="C1331" s="897"/>
      <c r="D1331" s="94"/>
      <c r="E1331" s="96"/>
      <c r="F1331" s="97"/>
      <c r="G1331" s="135"/>
      <c r="H1331" s="900"/>
      <c r="I1331" s="94"/>
      <c r="J1331" s="96"/>
      <c r="K1331" s="97"/>
      <c r="L1331" s="135"/>
      <c r="M1331" s="903"/>
      <c r="N1331" s="94"/>
      <c r="O1331" s="96"/>
      <c r="P1331" s="97"/>
    </row>
    <row r="1332" spans="1:16" ht="17.25" thickBot="1">
      <c r="A1332" s="132"/>
      <c r="B1332" s="110"/>
      <c r="C1332" s="910"/>
      <c r="D1332" s="115"/>
      <c r="E1332" s="116"/>
      <c r="F1332" s="117"/>
      <c r="G1332" s="110"/>
      <c r="H1332" s="911"/>
      <c r="I1332" s="115"/>
      <c r="J1332" s="130"/>
      <c r="K1332" s="104"/>
      <c r="L1332" s="110"/>
      <c r="M1332" s="909"/>
      <c r="N1332" s="115"/>
      <c r="O1332" s="130"/>
      <c r="P1332" s="104"/>
    </row>
    <row r="1333" spans="1:16">
      <c r="A1333" s="132"/>
      <c r="B1333" s="135"/>
      <c r="C1333" s="896" t="s">
        <v>669</v>
      </c>
      <c r="D1333" s="137" t="s">
        <v>150</v>
      </c>
      <c r="E1333" s="138"/>
      <c r="F1333" s="139" t="s">
        <v>151</v>
      </c>
      <c r="G1333" s="135"/>
      <c r="H1333" s="899" t="s">
        <v>149</v>
      </c>
      <c r="I1333" s="137" t="s">
        <v>150</v>
      </c>
      <c r="J1333" s="138"/>
      <c r="K1333" s="139" t="s">
        <v>151</v>
      </c>
      <c r="L1333" s="135"/>
      <c r="M1333" s="902" t="s">
        <v>149</v>
      </c>
      <c r="N1333" s="137" t="s">
        <v>150</v>
      </c>
      <c r="O1333" s="138"/>
      <c r="P1333" s="139" t="s">
        <v>151</v>
      </c>
    </row>
    <row r="1334" spans="1:16">
      <c r="A1334" s="132"/>
      <c r="B1334" s="110"/>
      <c r="C1334" s="897"/>
      <c r="D1334" s="120"/>
      <c r="E1334" s="121"/>
      <c r="F1334" s="140"/>
      <c r="G1334" s="110"/>
      <c r="H1334" s="900"/>
      <c r="I1334" s="94"/>
      <c r="J1334" s="96"/>
      <c r="K1334" s="97"/>
      <c r="L1334" s="110"/>
      <c r="M1334" s="903"/>
      <c r="N1334" s="94"/>
      <c r="O1334" s="96"/>
      <c r="P1334" s="97"/>
    </row>
    <row r="1335" spans="1:16">
      <c r="A1335" s="132"/>
      <c r="B1335" s="135"/>
      <c r="C1335" s="897"/>
      <c r="D1335" s="94"/>
      <c r="E1335" s="96"/>
      <c r="F1335" s="97"/>
      <c r="G1335" s="135"/>
      <c r="H1335" s="900"/>
      <c r="I1335" s="94"/>
      <c r="J1335" s="96"/>
      <c r="K1335" s="97"/>
      <c r="L1335" s="135"/>
      <c r="M1335" s="903"/>
      <c r="N1335" s="94"/>
      <c r="O1335" s="96"/>
      <c r="P1335" s="97"/>
    </row>
    <row r="1336" spans="1:16">
      <c r="A1336" s="132"/>
      <c r="B1336" s="110"/>
      <c r="C1336" s="897"/>
      <c r="D1336" s="113"/>
      <c r="E1336" s="114"/>
      <c r="F1336" s="104"/>
      <c r="G1336" s="110"/>
      <c r="H1336" s="900"/>
      <c r="I1336" s="113"/>
      <c r="J1336" s="114"/>
      <c r="K1336" s="104"/>
      <c r="L1336" s="110"/>
      <c r="M1336" s="903"/>
      <c r="N1336" s="113"/>
      <c r="O1336" s="114"/>
      <c r="P1336" s="104"/>
    </row>
    <row r="1337" spans="1:16">
      <c r="A1337" s="905"/>
      <c r="B1337" s="135"/>
      <c r="C1337" s="897"/>
      <c r="D1337" s="94"/>
      <c r="E1337" s="96"/>
      <c r="F1337" s="97"/>
      <c r="G1337" s="135"/>
      <c r="H1337" s="900"/>
      <c r="I1337" s="94"/>
      <c r="J1337" s="96"/>
      <c r="K1337" s="97"/>
      <c r="L1337" s="135"/>
      <c r="M1337" s="903"/>
      <c r="N1337" s="94"/>
      <c r="O1337" s="96"/>
      <c r="P1337" s="97"/>
    </row>
    <row r="1338" spans="1:16">
      <c r="A1338" s="905"/>
      <c r="B1338" s="110"/>
      <c r="C1338" s="897"/>
      <c r="D1338" s="94"/>
      <c r="E1338" s="96"/>
      <c r="F1338" s="97"/>
      <c r="G1338" s="110"/>
      <c r="H1338" s="900"/>
      <c r="I1338" s="94"/>
      <c r="J1338" s="96"/>
      <c r="K1338" s="97"/>
      <c r="L1338" s="110"/>
      <c r="M1338" s="903"/>
      <c r="N1338" s="94"/>
      <c r="O1338" s="96"/>
      <c r="P1338" s="97"/>
    </row>
    <row r="1339" spans="1:16">
      <c r="A1339" s="905"/>
      <c r="B1339" s="135"/>
      <c r="C1339" s="897"/>
      <c r="D1339" s="113"/>
      <c r="E1339" s="114"/>
      <c r="F1339" s="104"/>
      <c r="G1339" s="135"/>
      <c r="H1339" s="900"/>
      <c r="I1339" s="113"/>
      <c r="J1339" s="114"/>
      <c r="K1339" s="104"/>
      <c r="L1339" s="135"/>
      <c r="M1339" s="903"/>
      <c r="N1339" s="113"/>
      <c r="O1339" s="114"/>
      <c r="P1339" s="104"/>
    </row>
    <row r="1340" spans="1:16" ht="17.25" thickBot="1">
      <c r="A1340" s="906"/>
      <c r="B1340" s="141"/>
      <c r="C1340" s="898"/>
      <c r="D1340" s="142"/>
      <c r="E1340" s="143"/>
      <c r="F1340" s="144"/>
      <c r="G1340" s="141"/>
      <c r="H1340" s="901"/>
      <c r="I1340" s="142"/>
      <c r="J1340" s="143"/>
      <c r="K1340" s="144"/>
      <c r="L1340" s="141"/>
      <c r="M1340" s="904"/>
      <c r="N1340" s="142"/>
      <c r="O1340" s="143"/>
      <c r="P1340" s="144"/>
    </row>
    <row r="1341" spans="1:16" s="146" customFormat="1" ht="27" customHeight="1" thickTop="1" thickBot="1">
      <c r="A1341" s="145"/>
      <c r="B1341" s="907" t="s">
        <v>152</v>
      </c>
      <c r="C1341" s="907"/>
      <c r="D1341" s="907"/>
      <c r="E1341" s="907"/>
      <c r="F1341" s="907"/>
      <c r="G1341" s="908" t="s">
        <v>153</v>
      </c>
      <c r="H1341" s="908"/>
      <c r="I1341" s="908"/>
      <c r="J1341" s="908"/>
      <c r="K1341" s="908"/>
      <c r="L1341" s="908"/>
      <c r="M1341" s="908"/>
      <c r="N1341" s="889" t="s">
        <v>154</v>
      </c>
      <c r="O1341" s="889"/>
      <c r="P1341" s="889"/>
    </row>
    <row r="1342" spans="1:16" s="159" customFormat="1" ht="21.75" customHeight="1" thickTop="1" thickBot="1">
      <c r="A1342" s="147" t="s">
        <v>0</v>
      </c>
      <c r="B1342" s="148"/>
      <c r="C1342" s="149" t="s">
        <v>155</v>
      </c>
      <c r="D1342" s="150" t="s">
        <v>156</v>
      </c>
      <c r="E1342" s="151" t="s">
        <v>157</v>
      </c>
      <c r="F1342" s="152" t="s">
        <v>158</v>
      </c>
      <c r="G1342" s="153" t="s">
        <v>159</v>
      </c>
      <c r="H1342" s="154" t="s">
        <v>150</v>
      </c>
      <c r="I1342" s="155" t="s">
        <v>156</v>
      </c>
      <c r="J1342" s="155" t="s">
        <v>157</v>
      </c>
      <c r="K1342" s="155" t="s">
        <v>158</v>
      </c>
      <c r="L1342" s="154" t="s">
        <v>160</v>
      </c>
      <c r="M1342" s="156" t="s">
        <v>161</v>
      </c>
      <c r="N1342" s="157" t="s">
        <v>155</v>
      </c>
      <c r="O1342" s="151" t="s">
        <v>157</v>
      </c>
      <c r="P1342" s="158" t="s">
        <v>158</v>
      </c>
    </row>
    <row r="1343" spans="1:16" s="172" customFormat="1" ht="17.25" thickTop="1">
      <c r="A1343" s="890">
        <f>A1257</f>
        <v>46186</v>
      </c>
      <c r="B1343" s="893" t="s">
        <v>670</v>
      </c>
      <c r="C1343" s="160"/>
      <c r="D1343" s="161"/>
      <c r="E1343" s="162"/>
      <c r="F1343" s="163"/>
      <c r="G1343" s="164"/>
      <c r="H1343" s="165"/>
      <c r="I1343" s="166"/>
      <c r="J1343" s="166"/>
      <c r="K1343" s="167"/>
      <c r="L1343" s="168"/>
      <c r="M1343" s="169"/>
      <c r="N1343" s="170"/>
      <c r="O1343" s="166"/>
      <c r="P1343" s="171"/>
    </row>
    <row r="1344" spans="1:16" s="172" customFormat="1">
      <c r="A1344" s="891"/>
      <c r="B1344" s="894"/>
      <c r="C1344" s="173"/>
      <c r="D1344" s="174"/>
      <c r="E1344" s="175"/>
      <c r="F1344" s="176"/>
      <c r="G1344" s="173"/>
      <c r="H1344" s="177"/>
      <c r="I1344" s="175"/>
      <c r="J1344" s="175"/>
      <c r="K1344" s="178"/>
      <c r="L1344" s="179"/>
      <c r="M1344" s="180"/>
      <c r="N1344" s="181"/>
      <c r="O1344" s="175"/>
      <c r="P1344" s="182"/>
    </row>
    <row r="1345" spans="1:16" s="172" customFormat="1">
      <c r="A1345" s="891"/>
      <c r="B1345" s="894"/>
      <c r="C1345" s="173"/>
      <c r="D1345" s="174"/>
      <c r="E1345" s="175"/>
      <c r="F1345" s="176"/>
      <c r="G1345" s="173"/>
      <c r="H1345" s="183"/>
      <c r="I1345" s="175"/>
      <c r="J1345" s="175"/>
      <c r="K1345" s="178"/>
      <c r="L1345" s="184"/>
      <c r="M1345" s="180"/>
      <c r="N1345" s="181"/>
      <c r="O1345" s="175"/>
      <c r="P1345" s="182"/>
    </row>
    <row r="1346" spans="1:16" s="172" customFormat="1">
      <c r="A1346" s="891"/>
      <c r="B1346" s="894"/>
      <c r="C1346" s="173"/>
      <c r="D1346" s="218"/>
      <c r="E1346" s="175"/>
      <c r="F1346" s="176"/>
      <c r="G1346" s="173"/>
      <c r="H1346" s="183"/>
      <c r="I1346" s="175"/>
      <c r="J1346" s="175"/>
      <c r="K1346" s="187"/>
      <c r="L1346" s="184"/>
      <c r="M1346" s="180"/>
      <c r="N1346" s="181"/>
      <c r="O1346" s="175"/>
      <c r="P1346" s="182"/>
    </row>
    <row r="1347" spans="1:16" s="172" customFormat="1">
      <c r="A1347" s="891"/>
      <c r="B1347" s="894"/>
      <c r="C1347" s="173"/>
      <c r="D1347" s="185"/>
      <c r="E1347" s="175"/>
      <c r="F1347" s="182"/>
      <c r="G1347" s="173"/>
      <c r="H1347" s="186"/>
      <c r="I1347" s="175"/>
      <c r="J1347" s="175"/>
      <c r="K1347" s="187"/>
      <c r="L1347" s="184"/>
      <c r="M1347" s="180"/>
      <c r="N1347" s="181"/>
      <c r="O1347" s="175"/>
      <c r="P1347" s="182"/>
    </row>
    <row r="1348" spans="1:16" s="172" customFormat="1">
      <c r="A1348" s="891"/>
      <c r="B1348" s="894"/>
      <c r="C1348" s="173"/>
      <c r="D1348" s="174"/>
      <c r="E1348" s="175"/>
      <c r="F1348" s="188"/>
      <c r="G1348" s="198"/>
      <c r="H1348" s="183"/>
      <c r="I1348" s="191"/>
      <c r="J1348" s="175"/>
      <c r="K1348" s="178"/>
      <c r="L1348" s="189"/>
      <c r="M1348" s="190"/>
      <c r="N1348" s="181"/>
      <c r="O1348" s="175"/>
      <c r="P1348" s="182"/>
    </row>
    <row r="1349" spans="1:16" s="172" customFormat="1">
      <c r="A1349" s="891"/>
      <c r="B1349" s="894"/>
      <c r="C1349" s="173"/>
      <c r="D1349" s="174"/>
      <c r="E1349" s="175"/>
      <c r="F1349" s="182"/>
      <c r="G1349" s="173"/>
      <c r="H1349" s="183"/>
      <c r="I1349" s="191"/>
      <c r="J1349" s="175"/>
      <c r="K1349" s="178"/>
      <c r="L1349" s="184"/>
      <c r="M1349" s="180"/>
      <c r="N1349" s="181"/>
      <c r="O1349" s="175"/>
      <c r="P1349" s="182"/>
    </row>
    <row r="1350" spans="1:16" s="172" customFormat="1">
      <c r="A1350" s="891"/>
      <c r="B1350" s="894"/>
      <c r="C1350" s="173"/>
      <c r="D1350" s="174"/>
      <c r="E1350" s="175"/>
      <c r="F1350" s="182"/>
      <c r="G1350" s="219"/>
      <c r="H1350" s="183"/>
      <c r="I1350" s="175"/>
      <c r="J1350" s="175"/>
      <c r="K1350" s="178"/>
      <c r="L1350" s="184"/>
      <c r="M1350" s="180"/>
      <c r="N1350" s="181"/>
      <c r="O1350" s="175"/>
      <c r="P1350" s="182"/>
    </row>
    <row r="1351" spans="1:16" s="172" customFormat="1">
      <c r="A1351" s="891"/>
      <c r="B1351" s="894"/>
      <c r="C1351" s="173"/>
      <c r="D1351" s="174"/>
      <c r="E1351" s="175"/>
      <c r="F1351" s="188"/>
      <c r="G1351" s="173"/>
      <c r="H1351" s="183"/>
      <c r="I1351" s="191"/>
      <c r="J1351" s="175"/>
      <c r="K1351" s="178"/>
      <c r="L1351" s="184"/>
      <c r="M1351" s="180"/>
      <c r="N1351" s="181"/>
      <c r="O1351" s="175"/>
      <c r="P1351" s="182"/>
    </row>
    <row r="1352" spans="1:16" s="172" customFormat="1">
      <c r="A1352" s="891"/>
      <c r="B1352" s="894"/>
      <c r="C1352" s="173"/>
      <c r="D1352" s="174"/>
      <c r="E1352" s="175"/>
      <c r="F1352" s="182"/>
      <c r="G1352" s="173"/>
      <c r="H1352" s="183"/>
      <c r="I1352" s="191"/>
      <c r="J1352" s="175"/>
      <c r="K1352" s="178"/>
      <c r="L1352" s="184"/>
      <c r="M1352" s="180"/>
      <c r="N1352" s="181"/>
      <c r="O1352" s="175"/>
      <c r="P1352" s="182"/>
    </row>
    <row r="1353" spans="1:16" s="172" customFormat="1">
      <c r="A1353" s="891"/>
      <c r="B1353" s="894"/>
      <c r="C1353" s="192"/>
      <c r="D1353" s="193"/>
      <c r="E1353" s="194"/>
      <c r="F1353" s="195"/>
      <c r="G1353" s="173"/>
      <c r="H1353" s="177"/>
      <c r="I1353" s="175"/>
      <c r="J1353" s="175"/>
      <c r="K1353" s="178"/>
      <c r="L1353" s="184"/>
      <c r="M1353" s="180"/>
      <c r="N1353" s="196"/>
      <c r="O1353" s="194"/>
      <c r="P1353" s="195"/>
    </row>
    <row r="1354" spans="1:16" s="172" customFormat="1">
      <c r="A1354" s="891"/>
      <c r="B1354" s="894"/>
      <c r="C1354" s="192"/>
      <c r="D1354" s="193"/>
      <c r="E1354" s="194"/>
      <c r="F1354" s="195"/>
      <c r="G1354" s="198"/>
      <c r="H1354" s="183"/>
      <c r="I1354" s="191"/>
      <c r="J1354" s="175"/>
      <c r="K1354" s="178"/>
      <c r="L1354" s="184"/>
      <c r="M1354" s="180"/>
      <c r="N1354" s="196"/>
      <c r="O1354" s="194"/>
      <c r="P1354" s="195"/>
    </row>
    <row r="1355" spans="1:16" s="172" customFormat="1">
      <c r="A1355" s="891"/>
      <c r="B1355" s="894"/>
      <c r="C1355" s="192"/>
      <c r="D1355" s="193"/>
      <c r="E1355" s="194"/>
      <c r="F1355" s="195"/>
      <c r="G1355" s="173"/>
      <c r="H1355" s="199"/>
      <c r="I1355" s="191"/>
      <c r="J1355" s="200"/>
      <c r="K1355" s="197"/>
      <c r="L1355" s="184"/>
      <c r="M1355" s="180"/>
      <c r="N1355" s="196"/>
      <c r="O1355" s="194"/>
      <c r="P1355" s="195"/>
    </row>
    <row r="1356" spans="1:16" s="172" customFormat="1">
      <c r="A1356" s="891"/>
      <c r="B1356" s="894"/>
      <c r="C1356" s="192"/>
      <c r="D1356" s="193"/>
      <c r="E1356" s="194"/>
      <c r="F1356" s="195"/>
      <c r="G1356" s="173"/>
      <c r="H1356" s="201"/>
      <c r="I1356" s="175"/>
      <c r="J1356" s="175"/>
      <c r="K1356" s="178"/>
      <c r="L1356" s="184"/>
      <c r="M1356" s="180"/>
      <c r="N1356" s="196"/>
      <c r="O1356" s="194"/>
      <c r="P1356" s="195"/>
    </row>
    <row r="1357" spans="1:16" s="172" customFormat="1">
      <c r="A1357" s="891"/>
      <c r="B1357" s="894"/>
      <c r="C1357" s="192"/>
      <c r="D1357" s="193"/>
      <c r="E1357" s="194"/>
      <c r="F1357" s="195"/>
      <c r="G1357" s="198"/>
      <c r="H1357" s="183"/>
      <c r="I1357" s="200"/>
      <c r="J1357" s="200"/>
      <c r="K1357" s="197"/>
      <c r="L1357" s="184"/>
      <c r="M1357" s="180"/>
      <c r="N1357" s="196"/>
      <c r="O1357" s="194"/>
      <c r="P1357" s="195"/>
    </row>
    <row r="1358" spans="1:16" s="172" customFormat="1">
      <c r="A1358" s="891"/>
      <c r="B1358" s="894"/>
      <c r="C1358" s="192"/>
      <c r="D1358" s="193"/>
      <c r="E1358" s="194"/>
      <c r="F1358" s="195"/>
      <c r="G1358" s="173"/>
      <c r="H1358" s="183"/>
      <c r="I1358" s="200"/>
      <c r="J1358" s="200"/>
      <c r="K1358" s="197"/>
      <c r="L1358" s="179"/>
      <c r="M1358" s="180"/>
      <c r="N1358" s="196"/>
      <c r="O1358" s="194"/>
      <c r="P1358" s="195"/>
    </row>
    <row r="1359" spans="1:16" s="172" customFormat="1">
      <c r="A1359" s="891"/>
      <c r="B1359" s="894"/>
      <c r="C1359" s="192"/>
      <c r="D1359" s="193"/>
      <c r="E1359" s="194"/>
      <c r="F1359" s="195"/>
      <c r="G1359" s="192"/>
      <c r="H1359" s="201"/>
      <c r="I1359" s="202"/>
      <c r="J1359" s="202"/>
      <c r="K1359" s="203"/>
      <c r="L1359" s="204"/>
      <c r="M1359" s="190"/>
      <c r="N1359" s="196"/>
      <c r="O1359" s="194"/>
      <c r="P1359" s="195"/>
    </row>
    <row r="1360" spans="1:16" s="172" customFormat="1">
      <c r="A1360" s="891"/>
      <c r="B1360" s="894"/>
      <c r="C1360" s="192"/>
      <c r="D1360" s="193"/>
      <c r="E1360" s="194"/>
      <c r="F1360" s="195"/>
      <c r="G1360" s="192"/>
      <c r="H1360" s="201"/>
      <c r="I1360" s="202"/>
      <c r="J1360" s="202"/>
      <c r="K1360" s="203"/>
      <c r="L1360" s="204"/>
      <c r="M1360" s="190"/>
      <c r="N1360" s="196"/>
      <c r="O1360" s="194"/>
      <c r="P1360" s="195"/>
    </row>
    <row r="1361" spans="1:16" s="172" customFormat="1">
      <c r="A1361" s="891"/>
      <c r="B1361" s="894"/>
      <c r="C1361" s="192"/>
      <c r="D1361" s="193"/>
      <c r="E1361" s="194"/>
      <c r="F1361" s="195"/>
      <c r="G1361" s="192"/>
      <c r="H1361" s="201"/>
      <c r="I1361" s="202"/>
      <c r="J1361" s="202"/>
      <c r="K1361" s="203"/>
      <c r="L1361" s="204"/>
      <c r="M1361" s="190"/>
      <c r="N1361" s="196"/>
      <c r="O1361" s="194"/>
      <c r="P1361" s="195"/>
    </row>
    <row r="1362" spans="1:16" s="172" customFormat="1" ht="17.25" thickBot="1">
      <c r="A1362" s="892"/>
      <c r="B1362" s="895"/>
      <c r="C1362" s="205"/>
      <c r="D1362" s="206"/>
      <c r="E1362" s="207"/>
      <c r="F1362" s="208"/>
      <c r="G1362" s="209"/>
      <c r="H1362" s="210"/>
      <c r="I1362" s="211"/>
      <c r="J1362" s="211"/>
      <c r="K1362" s="212"/>
      <c r="L1362" s="213"/>
      <c r="M1362" s="214"/>
      <c r="N1362" s="215"/>
      <c r="O1362" s="207"/>
      <c r="P1362" s="208"/>
    </row>
    <row r="1363" spans="1:16" s="71" customFormat="1" ht="18" customHeight="1" thickTop="1" thickBot="1">
      <c r="A1363" s="926">
        <f>A1257+1</f>
        <v>46187</v>
      </c>
      <c r="B1363" s="90" t="s">
        <v>162</v>
      </c>
      <c r="C1363" s="896" t="s">
        <v>665</v>
      </c>
      <c r="D1363" s="91" t="s">
        <v>114</v>
      </c>
      <c r="E1363" s="92" t="s">
        <v>164</v>
      </c>
      <c r="F1363" s="93"/>
      <c r="G1363" s="90" t="s">
        <v>162</v>
      </c>
      <c r="H1363" s="900" t="s">
        <v>163</v>
      </c>
      <c r="I1363" s="91" t="s">
        <v>114</v>
      </c>
      <c r="J1363" s="92" t="s">
        <v>164</v>
      </c>
      <c r="K1363" s="93"/>
      <c r="L1363" s="90" t="s">
        <v>162</v>
      </c>
      <c r="M1363" s="903" t="s">
        <v>163</v>
      </c>
      <c r="N1363" s="91" t="s">
        <v>114</v>
      </c>
      <c r="O1363" s="92" t="s">
        <v>164</v>
      </c>
      <c r="P1363" s="93"/>
    </row>
    <row r="1364" spans="1:16" ht="18" customHeight="1">
      <c r="A1364" s="927"/>
      <c r="B1364" s="928"/>
      <c r="C1364" s="897"/>
      <c r="D1364" s="94" t="s">
        <v>116</v>
      </c>
      <c r="E1364" s="95" t="s">
        <v>142</v>
      </c>
      <c r="F1364" s="93"/>
      <c r="G1364" s="928"/>
      <c r="H1364" s="900"/>
      <c r="I1364" s="94" t="s">
        <v>116</v>
      </c>
      <c r="J1364" s="95" t="s">
        <v>142</v>
      </c>
      <c r="K1364" s="93"/>
      <c r="L1364" s="928"/>
      <c r="M1364" s="903"/>
      <c r="N1364" s="94" t="s">
        <v>116</v>
      </c>
      <c r="O1364" s="95" t="s">
        <v>142</v>
      </c>
      <c r="P1364" s="93"/>
    </row>
    <row r="1365" spans="1:16" ht="17.25" thickBot="1">
      <c r="A1365" s="927"/>
      <c r="B1365" s="929"/>
      <c r="C1365" s="897"/>
      <c r="D1365" s="94" t="s">
        <v>165</v>
      </c>
      <c r="E1365" s="96" t="s">
        <v>166</v>
      </c>
      <c r="F1365" s="98"/>
      <c r="G1365" s="929"/>
      <c r="H1365" s="900"/>
      <c r="I1365" s="94" t="s">
        <v>165</v>
      </c>
      <c r="J1365" s="96" t="s">
        <v>166</v>
      </c>
      <c r="K1365" s="98"/>
      <c r="L1365" s="929"/>
      <c r="M1365" s="903"/>
      <c r="N1365" s="94" t="s">
        <v>165</v>
      </c>
      <c r="O1365" s="96" t="s">
        <v>166</v>
      </c>
      <c r="P1365" s="98"/>
    </row>
    <row r="1366" spans="1:16" ht="17.25" thickBot="1">
      <c r="A1366" s="927"/>
      <c r="B1366" s="90" t="s">
        <v>167</v>
      </c>
      <c r="C1366" s="897"/>
      <c r="D1366" s="94"/>
      <c r="E1366" s="96"/>
      <c r="F1366" s="97"/>
      <c r="G1366" s="90" t="s">
        <v>167</v>
      </c>
      <c r="H1366" s="900"/>
      <c r="I1366" s="94" t="s">
        <v>120</v>
      </c>
      <c r="J1366" s="96" t="s">
        <v>148</v>
      </c>
      <c r="K1366" s="97"/>
      <c r="L1366" s="90" t="s">
        <v>167</v>
      </c>
      <c r="M1366" s="903"/>
      <c r="N1366" s="94" t="s">
        <v>120</v>
      </c>
      <c r="O1366" s="96" t="s">
        <v>148</v>
      </c>
      <c r="P1366" s="97"/>
    </row>
    <row r="1367" spans="1:16">
      <c r="A1367" s="927"/>
      <c r="B1367" s="925"/>
      <c r="C1367" s="897"/>
      <c r="D1367" s="94"/>
      <c r="E1367" s="96"/>
      <c r="F1367" s="97"/>
      <c r="G1367" s="925"/>
      <c r="H1367" s="900"/>
      <c r="I1367" s="94"/>
      <c r="J1367" s="96"/>
      <c r="K1367" s="97"/>
      <c r="L1367" s="925"/>
      <c r="M1367" s="903"/>
      <c r="N1367" s="94"/>
      <c r="O1367" s="96"/>
      <c r="P1367" s="97"/>
    </row>
    <row r="1368" spans="1:16">
      <c r="A1368" s="927"/>
      <c r="B1368" s="918"/>
      <c r="C1368" s="897"/>
      <c r="D1368" s="94"/>
      <c r="E1368" s="96"/>
      <c r="F1368" s="97"/>
      <c r="G1368" s="918"/>
      <c r="H1368" s="900"/>
      <c r="I1368" s="94"/>
      <c r="J1368" s="96"/>
      <c r="K1368" s="97"/>
      <c r="L1368" s="918"/>
      <c r="M1368" s="903"/>
      <c r="N1368" s="94"/>
      <c r="O1368" s="96"/>
      <c r="P1368" s="97"/>
    </row>
    <row r="1369" spans="1:16">
      <c r="A1369" s="927"/>
      <c r="B1369" s="917"/>
      <c r="C1369" s="897"/>
      <c r="D1369" s="94"/>
      <c r="E1369" s="96"/>
      <c r="F1369" s="93"/>
      <c r="G1369" s="917"/>
      <c r="H1369" s="900"/>
      <c r="I1369" s="94"/>
      <c r="J1369" s="96"/>
      <c r="K1369" s="93"/>
      <c r="L1369" s="917"/>
      <c r="M1369" s="903"/>
      <c r="N1369" s="94"/>
      <c r="O1369" s="96"/>
      <c r="P1369" s="93"/>
    </row>
    <row r="1370" spans="1:16">
      <c r="A1370" s="927"/>
      <c r="B1370" s="918"/>
      <c r="C1370" s="897"/>
      <c r="D1370" s="94"/>
      <c r="E1370" s="96"/>
      <c r="F1370" s="99"/>
      <c r="G1370" s="918"/>
      <c r="H1370" s="900"/>
      <c r="I1370" s="94"/>
      <c r="J1370" s="96"/>
      <c r="K1370" s="99"/>
      <c r="L1370" s="918"/>
      <c r="M1370" s="903"/>
      <c r="N1370" s="94"/>
      <c r="O1370" s="96"/>
      <c r="P1370" s="93"/>
    </row>
    <row r="1371" spans="1:16">
      <c r="A1371" s="927"/>
      <c r="B1371" s="917"/>
      <c r="C1371" s="897"/>
      <c r="D1371" s="94"/>
      <c r="E1371" s="96"/>
      <c r="F1371" s="102"/>
      <c r="G1371" s="917"/>
      <c r="H1371" s="900"/>
      <c r="I1371" s="94"/>
      <c r="J1371" s="96"/>
      <c r="K1371" s="102"/>
      <c r="L1371" s="917"/>
      <c r="M1371" s="903"/>
      <c r="N1371" s="94"/>
      <c r="O1371" s="96"/>
      <c r="P1371" s="99"/>
    </row>
    <row r="1372" spans="1:16" ht="17.25" thickBot="1">
      <c r="A1372" s="927"/>
      <c r="B1372" s="918"/>
      <c r="C1372" s="897"/>
      <c r="D1372" s="94"/>
      <c r="E1372" s="96"/>
      <c r="F1372" s="99"/>
      <c r="G1372" s="918"/>
      <c r="H1372" s="900"/>
      <c r="I1372" s="94"/>
      <c r="J1372" s="96"/>
      <c r="K1372" s="99"/>
      <c r="L1372" s="918"/>
      <c r="M1372" s="903"/>
      <c r="N1372" s="94"/>
      <c r="O1372" s="96"/>
      <c r="P1372" s="99"/>
    </row>
    <row r="1373" spans="1:16" ht="17.25" thickBot="1">
      <c r="A1373" s="927"/>
      <c r="B1373" s="100" t="s">
        <v>168</v>
      </c>
      <c r="C1373" s="897"/>
      <c r="D1373" s="94"/>
      <c r="E1373" s="96"/>
      <c r="F1373" s="99"/>
      <c r="G1373" s="100" t="s">
        <v>168</v>
      </c>
      <c r="H1373" s="900"/>
      <c r="I1373" s="94"/>
      <c r="J1373" s="96"/>
      <c r="K1373" s="99"/>
      <c r="L1373" s="100" t="s">
        <v>168</v>
      </c>
      <c r="M1373" s="903"/>
      <c r="N1373" s="94"/>
      <c r="O1373" s="96"/>
      <c r="P1373" s="99"/>
    </row>
    <row r="1374" spans="1:16">
      <c r="A1374" s="927"/>
      <c r="B1374" s="919"/>
      <c r="C1374" s="897"/>
      <c r="D1374" s="94"/>
      <c r="E1374" s="96"/>
      <c r="F1374" s="99"/>
      <c r="G1374" s="919"/>
      <c r="H1374" s="900"/>
      <c r="I1374" s="94"/>
      <c r="J1374" s="96"/>
      <c r="K1374" s="99"/>
      <c r="L1374" s="919"/>
      <c r="M1374" s="903"/>
      <c r="N1374" s="94"/>
      <c r="O1374" s="96"/>
      <c r="P1374" s="99"/>
    </row>
    <row r="1375" spans="1:16">
      <c r="A1375" s="927"/>
      <c r="B1375" s="920"/>
      <c r="C1375" s="897"/>
      <c r="D1375" s="94"/>
      <c r="E1375" s="96"/>
      <c r="F1375" s="99"/>
      <c r="G1375" s="920"/>
      <c r="H1375" s="900"/>
      <c r="I1375" s="94"/>
      <c r="J1375" s="96"/>
      <c r="K1375" s="99"/>
      <c r="L1375" s="920"/>
      <c r="M1375" s="903"/>
      <c r="N1375" s="94"/>
      <c r="O1375" s="96"/>
      <c r="P1375" s="97"/>
    </row>
    <row r="1376" spans="1:16" ht="17.25" thickBot="1">
      <c r="A1376" s="927"/>
      <c r="B1376" s="921"/>
      <c r="C1376" s="897"/>
      <c r="D1376" s="94"/>
      <c r="E1376" s="96"/>
      <c r="F1376" s="97"/>
      <c r="G1376" s="921"/>
      <c r="H1376" s="900"/>
      <c r="I1376" s="94"/>
      <c r="J1376" s="96"/>
      <c r="K1376" s="97"/>
      <c r="L1376" s="921"/>
      <c r="M1376" s="903"/>
      <c r="N1376" s="94"/>
      <c r="O1376" s="96"/>
      <c r="P1376" s="97"/>
    </row>
    <row r="1377" spans="1:16" ht="17.25" thickBot="1">
      <c r="A1377" s="927"/>
      <c r="B1377" s="100" t="s">
        <v>123</v>
      </c>
      <c r="C1377" s="897"/>
      <c r="D1377" s="94"/>
      <c r="E1377" s="96"/>
      <c r="F1377" s="97"/>
      <c r="G1377" s="100" t="s">
        <v>123</v>
      </c>
      <c r="H1377" s="900"/>
      <c r="I1377" s="94"/>
      <c r="J1377" s="96"/>
      <c r="K1377" s="97"/>
      <c r="L1377" s="100" t="s">
        <v>123</v>
      </c>
      <c r="M1377" s="903"/>
      <c r="N1377" s="94"/>
      <c r="O1377" s="96"/>
      <c r="P1377" s="97"/>
    </row>
    <row r="1378" spans="1:16">
      <c r="A1378" s="927"/>
      <c r="B1378" s="932"/>
      <c r="C1378" s="897"/>
      <c r="D1378" s="94"/>
      <c r="E1378" s="96"/>
      <c r="F1378" s="97"/>
      <c r="G1378" s="932"/>
      <c r="H1378" s="900"/>
      <c r="I1378" s="94"/>
      <c r="J1378" s="96"/>
      <c r="K1378" s="97"/>
      <c r="L1378" s="932"/>
      <c r="M1378" s="903"/>
      <c r="N1378" s="94"/>
      <c r="O1378" s="96"/>
      <c r="P1378" s="97"/>
    </row>
    <row r="1379" spans="1:16">
      <c r="A1379" s="927"/>
      <c r="B1379" s="933"/>
      <c r="C1379" s="897"/>
      <c r="D1379" s="94"/>
      <c r="E1379" s="96"/>
      <c r="F1379" s="97"/>
      <c r="G1379" s="933"/>
      <c r="H1379" s="900"/>
      <c r="I1379" s="94"/>
      <c r="J1379" s="96"/>
      <c r="K1379" s="97"/>
      <c r="L1379" s="933"/>
      <c r="M1379" s="903"/>
      <c r="N1379" s="94"/>
      <c r="O1379" s="96"/>
      <c r="P1379" s="97"/>
    </row>
    <row r="1380" spans="1:16" ht="17.25" thickBot="1">
      <c r="A1380" s="927"/>
      <c r="B1380" s="934"/>
      <c r="C1380" s="897"/>
      <c r="D1380" s="94"/>
      <c r="E1380" s="96"/>
      <c r="F1380" s="97"/>
      <c r="G1380" s="934"/>
      <c r="H1380" s="900"/>
      <c r="I1380" s="94"/>
      <c r="J1380" s="96"/>
      <c r="K1380" s="97"/>
      <c r="L1380" s="934"/>
      <c r="M1380" s="903"/>
      <c r="N1380" s="94"/>
      <c r="O1380" s="96"/>
      <c r="P1380" s="97"/>
    </row>
    <row r="1381" spans="1:16">
      <c r="A1381" s="927"/>
      <c r="B1381" s="915" t="s">
        <v>124</v>
      </c>
      <c r="C1381" s="897"/>
      <c r="D1381" s="94"/>
      <c r="E1381" s="96"/>
      <c r="F1381" s="97"/>
      <c r="G1381" s="915" t="s">
        <v>124</v>
      </c>
      <c r="H1381" s="900"/>
      <c r="I1381" s="94"/>
      <c r="J1381" s="96"/>
      <c r="K1381" s="97"/>
      <c r="L1381" s="915" t="s">
        <v>124</v>
      </c>
      <c r="M1381" s="903"/>
      <c r="N1381" s="94"/>
      <c r="O1381" s="96"/>
      <c r="P1381" s="97"/>
    </row>
    <row r="1382" spans="1:16" ht="17.25" thickBot="1">
      <c r="A1382" s="927"/>
      <c r="B1382" s="916"/>
      <c r="C1382" s="897"/>
      <c r="D1382" s="94"/>
      <c r="E1382" s="96"/>
      <c r="F1382" s="97"/>
      <c r="G1382" s="916"/>
      <c r="H1382" s="900"/>
      <c r="I1382" s="94"/>
      <c r="J1382" s="96"/>
      <c r="K1382" s="97"/>
      <c r="L1382" s="916"/>
      <c r="M1382" s="903"/>
      <c r="N1382" s="94"/>
      <c r="O1382" s="96"/>
      <c r="P1382" s="93"/>
    </row>
    <row r="1383" spans="1:16" ht="17.25" thickTop="1">
      <c r="A1383" s="927"/>
      <c r="B1383" s="930" t="s">
        <v>125</v>
      </c>
      <c r="C1383" s="897"/>
      <c r="D1383" s="94"/>
      <c r="E1383" s="96"/>
      <c r="F1383" s="93"/>
      <c r="G1383" s="930" t="s">
        <v>125</v>
      </c>
      <c r="H1383" s="900"/>
      <c r="I1383" s="94"/>
      <c r="J1383" s="96"/>
      <c r="K1383" s="93"/>
      <c r="L1383" s="930" t="s">
        <v>125</v>
      </c>
      <c r="M1383" s="903"/>
      <c r="N1383" s="94"/>
      <c r="O1383" s="96"/>
      <c r="P1383" s="97"/>
    </row>
    <row r="1384" spans="1:16" ht="17.25" thickBot="1">
      <c r="A1384" s="927"/>
      <c r="B1384" s="913"/>
      <c r="C1384" s="897"/>
      <c r="D1384" s="94"/>
      <c r="E1384" s="96"/>
      <c r="F1384" s="93"/>
      <c r="G1384" s="913"/>
      <c r="H1384" s="900"/>
      <c r="I1384" s="94"/>
      <c r="J1384" s="96"/>
      <c r="K1384" s="93"/>
      <c r="L1384" s="913"/>
      <c r="M1384" s="903"/>
      <c r="N1384" s="94"/>
      <c r="O1384" s="96"/>
      <c r="P1384" s="101"/>
    </row>
    <row r="1385" spans="1:16">
      <c r="A1385" s="927"/>
      <c r="B1385" s="923"/>
      <c r="C1385" s="897"/>
      <c r="D1385" s="94"/>
      <c r="E1385" s="96"/>
      <c r="F1385" s="97"/>
      <c r="G1385" s="923"/>
      <c r="H1385" s="900"/>
      <c r="I1385" s="94"/>
      <c r="J1385" s="96"/>
      <c r="K1385" s="97"/>
      <c r="L1385" s="923"/>
      <c r="M1385" s="903"/>
      <c r="N1385" s="94"/>
      <c r="O1385" s="96"/>
      <c r="P1385" s="103"/>
    </row>
    <row r="1386" spans="1:16" ht="17.25" thickBot="1">
      <c r="A1386" s="927"/>
      <c r="B1386" s="931"/>
      <c r="C1386" s="897"/>
      <c r="D1386" s="94"/>
      <c r="E1386" s="96"/>
      <c r="F1386" s="97"/>
      <c r="G1386" s="931"/>
      <c r="H1386" s="900"/>
      <c r="I1386" s="94"/>
      <c r="J1386" s="96"/>
      <c r="K1386" s="97"/>
      <c r="L1386" s="931"/>
      <c r="M1386" s="903"/>
      <c r="N1386" s="94"/>
      <c r="O1386" s="96"/>
      <c r="P1386" s="104"/>
    </row>
    <row r="1387" spans="1:16">
      <c r="A1387" s="927"/>
      <c r="B1387" s="912" t="s">
        <v>126</v>
      </c>
      <c r="C1387" s="897"/>
      <c r="D1387" s="94"/>
      <c r="E1387" s="96"/>
      <c r="F1387" s="93"/>
      <c r="G1387" s="912" t="s">
        <v>126</v>
      </c>
      <c r="H1387" s="900"/>
      <c r="I1387" s="94"/>
      <c r="J1387" s="96"/>
      <c r="K1387" s="93"/>
      <c r="L1387" s="912" t="s">
        <v>126</v>
      </c>
      <c r="M1387" s="903"/>
      <c r="N1387" s="94"/>
      <c r="O1387" s="96"/>
      <c r="P1387" s="99"/>
    </row>
    <row r="1388" spans="1:16" ht="17.25" thickBot="1">
      <c r="A1388" s="927"/>
      <c r="B1388" s="913"/>
      <c r="C1388" s="897"/>
      <c r="D1388" s="94"/>
      <c r="E1388" s="96"/>
      <c r="F1388" s="101"/>
      <c r="G1388" s="913"/>
      <c r="H1388" s="900"/>
      <c r="I1388" s="94"/>
      <c r="J1388" s="96"/>
      <c r="K1388" s="101"/>
      <c r="L1388" s="913"/>
      <c r="M1388" s="903"/>
      <c r="N1388" s="94"/>
      <c r="O1388" s="96"/>
      <c r="P1388" s="104"/>
    </row>
    <row r="1389" spans="1:16">
      <c r="A1389" s="927"/>
      <c r="B1389" s="923"/>
      <c r="C1389" s="897"/>
      <c r="D1389" s="94"/>
      <c r="E1389" s="96"/>
      <c r="F1389" s="102"/>
      <c r="G1389" s="923"/>
      <c r="H1389" s="900"/>
      <c r="I1389" s="94"/>
      <c r="J1389" s="96"/>
      <c r="K1389" s="103"/>
      <c r="L1389" s="923"/>
      <c r="M1389" s="903"/>
      <c r="N1389" s="94"/>
      <c r="O1389" s="96"/>
      <c r="P1389" s="93"/>
    </row>
    <row r="1390" spans="1:16" ht="17.25" thickBot="1">
      <c r="A1390" s="927"/>
      <c r="B1390" s="924"/>
      <c r="C1390" s="897"/>
      <c r="D1390" s="94"/>
      <c r="E1390" s="96"/>
      <c r="F1390" s="99"/>
      <c r="G1390" s="924"/>
      <c r="H1390" s="900"/>
      <c r="I1390" s="94"/>
      <c r="J1390" s="96"/>
      <c r="K1390" s="104"/>
      <c r="L1390" s="924"/>
      <c r="M1390" s="903"/>
      <c r="N1390" s="94"/>
      <c r="O1390" s="96"/>
      <c r="P1390" s="97"/>
    </row>
    <row r="1391" spans="1:16">
      <c r="A1391" s="927"/>
      <c r="B1391" s="922" t="s">
        <v>127</v>
      </c>
      <c r="C1391" s="897"/>
      <c r="D1391" s="94"/>
      <c r="E1391" s="96"/>
      <c r="F1391" s="103"/>
      <c r="G1391" s="922" t="s">
        <v>127</v>
      </c>
      <c r="H1391" s="900"/>
      <c r="I1391" s="94"/>
      <c r="J1391" s="96"/>
      <c r="K1391" s="104"/>
      <c r="L1391" s="922" t="s">
        <v>127</v>
      </c>
      <c r="M1391" s="903"/>
      <c r="N1391" s="94"/>
      <c r="O1391" s="114"/>
      <c r="P1391" s="97"/>
    </row>
    <row r="1392" spans="1:16" ht="17.25" thickBot="1">
      <c r="A1392" s="927"/>
      <c r="B1392" s="913"/>
      <c r="C1392" s="897"/>
      <c r="D1392" s="94"/>
      <c r="E1392" s="96"/>
      <c r="F1392" s="104"/>
      <c r="G1392" s="913"/>
      <c r="H1392" s="900"/>
      <c r="I1392" s="94"/>
      <c r="J1392" s="96"/>
      <c r="K1392" s="99"/>
      <c r="L1392" s="913"/>
      <c r="M1392" s="903"/>
      <c r="N1392" s="113"/>
      <c r="O1392" s="96"/>
      <c r="P1392" s="112"/>
    </row>
    <row r="1393" spans="1:16">
      <c r="A1393" s="927"/>
      <c r="B1393" s="923"/>
      <c r="C1393" s="897"/>
      <c r="D1393" s="94"/>
      <c r="E1393" s="96"/>
      <c r="F1393" s="104"/>
      <c r="G1393" s="923"/>
      <c r="H1393" s="900"/>
      <c r="I1393" s="94"/>
      <c r="J1393" s="96"/>
      <c r="K1393" s="104"/>
      <c r="L1393" s="923"/>
      <c r="M1393" s="903"/>
      <c r="N1393" s="113"/>
      <c r="O1393" s="114"/>
      <c r="P1393" s="97"/>
    </row>
    <row r="1394" spans="1:16" ht="17.25" thickBot="1">
      <c r="A1394" s="927"/>
      <c r="B1394" s="924"/>
      <c r="C1394" s="897"/>
      <c r="D1394" s="94"/>
      <c r="E1394" s="96"/>
      <c r="F1394" s="99"/>
      <c r="G1394" s="924"/>
      <c r="H1394" s="900"/>
      <c r="I1394" s="94"/>
      <c r="J1394" s="96"/>
      <c r="K1394" s="93"/>
      <c r="L1394" s="924"/>
      <c r="M1394" s="903"/>
      <c r="N1394" s="94"/>
      <c r="O1394" s="114"/>
      <c r="P1394" s="104"/>
    </row>
    <row r="1395" spans="1:16">
      <c r="A1395" s="927"/>
      <c r="B1395" s="922" t="s">
        <v>128</v>
      </c>
      <c r="C1395" s="897"/>
      <c r="D1395" s="94"/>
      <c r="E1395" s="96"/>
      <c r="F1395" s="104"/>
      <c r="G1395" s="922" t="s">
        <v>128</v>
      </c>
      <c r="H1395" s="900"/>
      <c r="I1395" s="94"/>
      <c r="J1395" s="96"/>
      <c r="K1395" s="97"/>
      <c r="L1395" s="922" t="s">
        <v>128</v>
      </c>
      <c r="M1395" s="903"/>
      <c r="N1395" s="94"/>
      <c r="O1395" s="96"/>
      <c r="P1395" s="97"/>
    </row>
    <row r="1396" spans="1:16" ht="17.25" thickBot="1">
      <c r="A1396" s="927"/>
      <c r="B1396" s="913"/>
      <c r="C1396" s="897"/>
      <c r="D1396" s="94"/>
      <c r="E1396" s="96"/>
      <c r="F1396" s="93"/>
      <c r="G1396" s="913"/>
      <c r="H1396" s="900"/>
      <c r="I1396" s="94"/>
      <c r="J1396" s="114"/>
      <c r="K1396" s="97"/>
      <c r="L1396" s="913"/>
      <c r="M1396" s="903"/>
      <c r="N1396" s="113"/>
      <c r="O1396" s="114"/>
      <c r="P1396" s="97"/>
    </row>
    <row r="1397" spans="1:16">
      <c r="A1397" s="927"/>
      <c r="B1397" s="923"/>
      <c r="C1397" s="897"/>
      <c r="D1397" s="94"/>
      <c r="E1397" s="96"/>
      <c r="F1397" s="97"/>
      <c r="G1397" s="923"/>
      <c r="H1397" s="900"/>
      <c r="I1397" s="94"/>
      <c r="J1397" s="96"/>
      <c r="K1397" s="97"/>
      <c r="L1397" s="923"/>
      <c r="M1397" s="903"/>
      <c r="N1397" s="113"/>
      <c r="O1397" s="114"/>
      <c r="P1397" s="97"/>
    </row>
    <row r="1398" spans="1:16" ht="17.25" thickBot="1">
      <c r="A1398" s="927"/>
      <c r="B1398" s="924"/>
      <c r="C1398" s="897"/>
      <c r="D1398" s="94"/>
      <c r="E1398" s="96"/>
      <c r="F1398" s="93"/>
      <c r="G1398" s="924"/>
      <c r="H1398" s="900"/>
      <c r="I1398" s="94"/>
      <c r="J1398" s="114"/>
      <c r="K1398" s="97"/>
      <c r="L1398" s="924"/>
      <c r="M1398" s="903"/>
      <c r="N1398" s="94"/>
      <c r="O1398" s="114"/>
      <c r="P1398" s="97"/>
    </row>
    <row r="1399" spans="1:16">
      <c r="A1399" s="927"/>
      <c r="B1399" s="912" t="s">
        <v>129</v>
      </c>
      <c r="C1399" s="897"/>
      <c r="D1399" s="94"/>
      <c r="E1399" s="96"/>
      <c r="F1399" s="93"/>
      <c r="G1399" s="912" t="s">
        <v>129</v>
      </c>
      <c r="H1399" s="900"/>
      <c r="I1399" s="94"/>
      <c r="J1399" s="114"/>
      <c r="K1399" s="97"/>
      <c r="L1399" s="912" t="s">
        <v>129</v>
      </c>
      <c r="M1399" s="903"/>
      <c r="N1399" s="113"/>
      <c r="O1399" s="114"/>
      <c r="P1399" s="97"/>
    </row>
    <row r="1400" spans="1:16" ht="17.25" thickBot="1">
      <c r="A1400" s="927"/>
      <c r="B1400" s="913"/>
      <c r="C1400" s="897"/>
      <c r="D1400" s="94"/>
      <c r="E1400" s="96"/>
      <c r="F1400" s="93"/>
      <c r="G1400" s="913"/>
      <c r="H1400" s="900"/>
      <c r="I1400" s="94"/>
      <c r="J1400" s="114"/>
      <c r="K1400" s="97"/>
      <c r="L1400" s="913"/>
      <c r="M1400" s="903"/>
      <c r="N1400" s="94"/>
      <c r="O1400" s="114"/>
      <c r="P1400" s="97"/>
    </row>
    <row r="1401" spans="1:16">
      <c r="A1401" s="927"/>
      <c r="B1401" s="106"/>
      <c r="C1401" s="897"/>
      <c r="D1401" s="94"/>
      <c r="E1401" s="96"/>
      <c r="F1401" s="97"/>
      <c r="G1401" s="106"/>
      <c r="H1401" s="900"/>
      <c r="I1401" s="94"/>
      <c r="J1401" s="96"/>
      <c r="K1401" s="112"/>
      <c r="L1401" s="106"/>
      <c r="M1401" s="903"/>
      <c r="N1401" s="113"/>
      <c r="O1401" s="96"/>
      <c r="P1401" s="112"/>
    </row>
    <row r="1402" spans="1:16">
      <c r="A1402" s="927"/>
      <c r="B1402" s="107"/>
      <c r="C1402" s="897"/>
      <c r="D1402" s="94"/>
      <c r="E1402" s="96"/>
      <c r="F1402" s="93"/>
      <c r="G1402" s="107"/>
      <c r="H1402" s="900"/>
      <c r="I1402" s="94"/>
      <c r="J1402" s="96"/>
      <c r="K1402" s="97"/>
      <c r="L1402" s="107"/>
      <c r="M1402" s="903"/>
      <c r="N1402" s="113"/>
      <c r="O1402" s="114"/>
      <c r="P1402" s="97"/>
    </row>
    <row r="1403" spans="1:16">
      <c r="A1403" s="927"/>
      <c r="B1403" s="109"/>
      <c r="C1403" s="897"/>
      <c r="D1403" s="94"/>
      <c r="E1403" s="96"/>
      <c r="F1403" s="93"/>
      <c r="G1403" s="109"/>
      <c r="H1403" s="900"/>
      <c r="I1403" s="113"/>
      <c r="J1403" s="114"/>
      <c r="K1403" s="97"/>
      <c r="L1403" s="109"/>
      <c r="M1403" s="903"/>
      <c r="N1403" s="113"/>
      <c r="O1403" s="114"/>
      <c r="P1403" s="104"/>
    </row>
    <row r="1404" spans="1:16">
      <c r="A1404" s="927"/>
      <c r="B1404" s="110"/>
      <c r="C1404" s="897"/>
      <c r="D1404" s="94"/>
      <c r="E1404" s="96"/>
      <c r="F1404" s="93"/>
      <c r="G1404" s="110"/>
      <c r="H1404" s="900"/>
      <c r="I1404" s="113"/>
      <c r="J1404" s="114"/>
      <c r="K1404" s="104"/>
      <c r="L1404" s="110"/>
      <c r="M1404" s="903"/>
      <c r="N1404" s="111"/>
      <c r="O1404" s="96"/>
      <c r="P1404" s="97"/>
    </row>
    <row r="1405" spans="1:16">
      <c r="A1405" s="927"/>
      <c r="B1405" s="109"/>
      <c r="C1405" s="897"/>
      <c r="D1405" s="111"/>
      <c r="E1405" s="96"/>
      <c r="F1405" s="97"/>
      <c r="G1405" s="109"/>
      <c r="H1405" s="900"/>
      <c r="I1405" s="111"/>
      <c r="J1405" s="96"/>
      <c r="K1405" s="112"/>
      <c r="L1405" s="109"/>
      <c r="M1405" s="903"/>
      <c r="N1405" s="94"/>
      <c r="O1405" s="96"/>
      <c r="P1405" s="112"/>
    </row>
    <row r="1406" spans="1:16">
      <c r="A1406" s="927"/>
      <c r="B1406" s="110"/>
      <c r="C1406" s="897"/>
      <c r="D1406" s="94"/>
      <c r="E1406" s="96"/>
      <c r="F1406" s="108"/>
      <c r="G1406" s="110"/>
      <c r="H1406" s="900"/>
      <c r="I1406" s="94"/>
      <c r="J1406" s="96"/>
      <c r="K1406" s="97"/>
      <c r="L1406" s="110"/>
      <c r="M1406" s="903"/>
      <c r="N1406" s="113"/>
      <c r="O1406" s="114"/>
      <c r="P1406" s="97"/>
    </row>
    <row r="1407" spans="1:16">
      <c r="A1407" s="927"/>
      <c r="B1407" s="109"/>
      <c r="C1407" s="897"/>
      <c r="D1407" s="94"/>
      <c r="E1407" s="96"/>
      <c r="F1407" s="97"/>
      <c r="G1407" s="109"/>
      <c r="H1407" s="900"/>
      <c r="I1407" s="113"/>
      <c r="J1407" s="114"/>
      <c r="K1407" s="97"/>
      <c r="L1407" s="109"/>
      <c r="M1407" s="903"/>
      <c r="N1407" s="113"/>
      <c r="O1407" s="114"/>
      <c r="P1407" s="97"/>
    </row>
    <row r="1408" spans="1:16" ht="17.25" thickBot="1">
      <c r="A1408" s="927"/>
      <c r="B1408" s="110"/>
      <c r="C1408" s="910"/>
      <c r="D1408" s="115"/>
      <c r="E1408" s="116"/>
      <c r="F1408" s="117"/>
      <c r="G1408" s="110"/>
      <c r="H1408" s="900"/>
      <c r="I1408" s="115"/>
      <c r="J1408" s="116"/>
      <c r="K1408" s="117"/>
      <c r="L1408" s="110"/>
      <c r="M1408" s="903"/>
      <c r="N1408" s="115"/>
      <c r="O1408" s="116"/>
      <c r="P1408" s="117"/>
    </row>
    <row r="1409" spans="1:16">
      <c r="A1409" s="914" t="str">
        <f>TEXT(A1363,"AAAA")</f>
        <v>星期日</v>
      </c>
      <c r="B1409" s="109"/>
      <c r="C1409" s="896" t="s">
        <v>666</v>
      </c>
      <c r="D1409" s="118"/>
      <c r="E1409" s="119"/>
      <c r="F1409" s="97"/>
      <c r="G1409" s="109"/>
      <c r="H1409" s="899" t="s">
        <v>130</v>
      </c>
      <c r="I1409" s="118"/>
      <c r="J1409" s="119"/>
      <c r="K1409" s="97"/>
      <c r="L1409" s="109"/>
      <c r="M1409" s="902" t="s">
        <v>130</v>
      </c>
      <c r="N1409" s="118"/>
      <c r="O1409" s="119"/>
      <c r="P1409" s="97"/>
    </row>
    <row r="1410" spans="1:16">
      <c r="A1410" s="914"/>
      <c r="B1410" s="110"/>
      <c r="C1410" s="897"/>
      <c r="D1410" s="120"/>
      <c r="E1410" s="96"/>
      <c r="F1410" s="97"/>
      <c r="G1410" s="110"/>
      <c r="H1410" s="900"/>
      <c r="I1410" s="94"/>
      <c r="J1410" s="96"/>
      <c r="K1410" s="97"/>
      <c r="L1410" s="110"/>
      <c r="M1410" s="903"/>
      <c r="N1410" s="94"/>
      <c r="O1410" s="96"/>
      <c r="P1410" s="97"/>
    </row>
    <row r="1411" spans="1:16">
      <c r="A1411" s="914"/>
      <c r="B1411" s="109"/>
      <c r="C1411" s="897"/>
      <c r="D1411" s="120"/>
      <c r="E1411" s="96"/>
      <c r="F1411" s="97"/>
      <c r="G1411" s="109"/>
      <c r="H1411" s="900"/>
      <c r="I1411" s="94"/>
      <c r="J1411" s="96"/>
      <c r="K1411" s="97"/>
      <c r="L1411" s="109"/>
      <c r="M1411" s="903"/>
      <c r="N1411" s="94"/>
      <c r="O1411" s="96"/>
      <c r="P1411" s="97"/>
    </row>
    <row r="1412" spans="1:16">
      <c r="A1412" s="914"/>
      <c r="B1412" s="110"/>
      <c r="C1412" s="897"/>
      <c r="D1412" s="120"/>
      <c r="E1412" s="96"/>
      <c r="F1412" s="97"/>
      <c r="G1412" s="110"/>
      <c r="H1412" s="900"/>
      <c r="I1412" s="94"/>
      <c r="J1412" s="96"/>
      <c r="K1412" s="97"/>
      <c r="L1412" s="110"/>
      <c r="M1412" s="903"/>
      <c r="N1412" s="94"/>
      <c r="O1412" s="96"/>
      <c r="P1412" s="97"/>
    </row>
    <row r="1413" spans="1:16">
      <c r="A1413" s="914"/>
      <c r="B1413" s="109"/>
      <c r="C1413" s="897"/>
      <c r="D1413" s="120"/>
      <c r="E1413" s="96"/>
      <c r="F1413" s="97"/>
      <c r="G1413" s="109"/>
      <c r="H1413" s="900"/>
      <c r="I1413" s="94"/>
      <c r="J1413" s="96"/>
      <c r="K1413" s="97"/>
      <c r="L1413" s="109"/>
      <c r="M1413" s="903"/>
      <c r="N1413" s="94"/>
      <c r="O1413" s="96"/>
      <c r="P1413" s="97"/>
    </row>
    <row r="1414" spans="1:16">
      <c r="A1414" s="914"/>
      <c r="B1414" s="110"/>
      <c r="C1414" s="897"/>
      <c r="D1414" s="120"/>
      <c r="E1414" s="96"/>
      <c r="F1414" s="97"/>
      <c r="G1414" s="110"/>
      <c r="H1414" s="900"/>
      <c r="I1414" s="94"/>
      <c r="J1414" s="96"/>
      <c r="K1414" s="97"/>
      <c r="L1414" s="110"/>
      <c r="M1414" s="903"/>
      <c r="N1414" s="94"/>
      <c r="O1414" s="96"/>
      <c r="P1414" s="97"/>
    </row>
    <row r="1415" spans="1:16">
      <c r="A1415" s="914"/>
      <c r="B1415" s="109"/>
      <c r="C1415" s="897"/>
      <c r="D1415" s="120"/>
      <c r="E1415" s="96"/>
      <c r="F1415" s="97"/>
      <c r="G1415" s="109"/>
      <c r="H1415" s="900"/>
      <c r="I1415" s="94"/>
      <c r="J1415" s="96"/>
      <c r="K1415" s="97"/>
      <c r="L1415" s="109"/>
      <c r="M1415" s="903"/>
      <c r="N1415" s="94"/>
      <c r="O1415" s="96"/>
      <c r="P1415" s="97"/>
    </row>
    <row r="1416" spans="1:16">
      <c r="A1416" s="914"/>
      <c r="B1416" s="110"/>
      <c r="C1416" s="897"/>
      <c r="D1416" s="94"/>
      <c r="E1416" s="96"/>
      <c r="F1416" s="97"/>
      <c r="G1416" s="110"/>
      <c r="H1416" s="900"/>
      <c r="I1416" s="94"/>
      <c r="J1416" s="96"/>
      <c r="K1416" s="97"/>
      <c r="L1416" s="110"/>
      <c r="M1416" s="903"/>
      <c r="N1416" s="94"/>
      <c r="O1416" s="96"/>
      <c r="P1416" s="97"/>
    </row>
    <row r="1417" spans="1:16">
      <c r="A1417" s="914"/>
      <c r="B1417" s="107"/>
      <c r="C1417" s="897"/>
      <c r="D1417" s="113"/>
      <c r="E1417" s="114"/>
      <c r="F1417" s="104"/>
      <c r="G1417" s="107"/>
      <c r="H1417" s="900"/>
      <c r="I1417" s="113"/>
      <c r="J1417" s="114"/>
      <c r="K1417" s="97"/>
      <c r="L1417" s="107"/>
      <c r="M1417" s="903"/>
      <c r="N1417" s="113"/>
      <c r="O1417" s="114"/>
      <c r="P1417" s="97"/>
    </row>
    <row r="1418" spans="1:16" ht="17.25" thickBot="1">
      <c r="A1418" s="914"/>
      <c r="B1418" s="107"/>
      <c r="C1418" s="910"/>
      <c r="D1418" s="122" t="s">
        <v>132</v>
      </c>
      <c r="E1418" s="123" t="s">
        <v>133</v>
      </c>
      <c r="F1418" s="124"/>
      <c r="G1418" s="107"/>
      <c r="H1418" s="911"/>
      <c r="I1418" s="122" t="s">
        <v>132</v>
      </c>
      <c r="J1418" s="123" t="s">
        <v>133</v>
      </c>
      <c r="K1418" s="97"/>
      <c r="L1418" s="107"/>
      <c r="M1418" s="909"/>
      <c r="N1418" s="122" t="s">
        <v>132</v>
      </c>
      <c r="O1418" s="123" t="s">
        <v>133</v>
      </c>
      <c r="P1418" s="97"/>
    </row>
    <row r="1419" spans="1:16">
      <c r="A1419" s="105"/>
      <c r="B1419" s="109"/>
      <c r="C1419" s="896" t="s">
        <v>667</v>
      </c>
      <c r="D1419" s="118"/>
      <c r="E1419" s="119"/>
      <c r="F1419" s="125"/>
      <c r="G1419" s="109"/>
      <c r="H1419" s="899" t="s">
        <v>134</v>
      </c>
      <c r="I1419" s="118"/>
      <c r="J1419" s="119"/>
      <c r="K1419" s="125"/>
      <c r="L1419" s="109"/>
      <c r="M1419" s="902" t="s">
        <v>134</v>
      </c>
      <c r="N1419" s="118"/>
      <c r="O1419" s="119"/>
      <c r="P1419" s="125"/>
    </row>
    <row r="1420" spans="1:16">
      <c r="A1420" s="105"/>
      <c r="B1420" s="110"/>
      <c r="C1420" s="897"/>
      <c r="D1420" s="94"/>
      <c r="E1420" s="96"/>
      <c r="F1420" s="97"/>
      <c r="G1420" s="110"/>
      <c r="H1420" s="900"/>
      <c r="I1420" s="94"/>
      <c r="J1420" s="96"/>
      <c r="K1420" s="97"/>
      <c r="L1420" s="110"/>
      <c r="M1420" s="903"/>
      <c r="N1420" s="94"/>
      <c r="O1420" s="96"/>
      <c r="P1420" s="97"/>
    </row>
    <row r="1421" spans="1:16">
      <c r="A1421" s="105"/>
      <c r="B1421" s="126"/>
      <c r="C1421" s="897"/>
      <c r="D1421" s="94"/>
      <c r="E1421" s="96"/>
      <c r="F1421" s="97"/>
      <c r="G1421" s="126"/>
      <c r="H1421" s="900"/>
      <c r="I1421" s="94"/>
      <c r="J1421" s="96"/>
      <c r="K1421" s="97"/>
      <c r="L1421" s="126"/>
      <c r="M1421" s="903"/>
      <c r="N1421" s="94"/>
      <c r="O1421" s="96"/>
      <c r="P1421" s="128"/>
    </row>
    <row r="1422" spans="1:16">
      <c r="A1422" s="105"/>
      <c r="B1422" s="107"/>
      <c r="C1422" s="897"/>
      <c r="D1422" s="94"/>
      <c r="E1422" s="96"/>
      <c r="F1422" s="97"/>
      <c r="G1422" s="107"/>
      <c r="H1422" s="900"/>
      <c r="I1422" s="94"/>
      <c r="J1422" s="96"/>
      <c r="K1422" s="97"/>
      <c r="L1422" s="107"/>
      <c r="M1422" s="903"/>
      <c r="N1422" s="94"/>
      <c r="O1422" s="96"/>
      <c r="P1422" s="216"/>
    </row>
    <row r="1423" spans="1:16">
      <c r="A1423" s="105"/>
      <c r="B1423" s="109"/>
      <c r="C1423" s="897"/>
      <c r="D1423" s="94"/>
      <c r="E1423" s="96"/>
      <c r="F1423" s="97"/>
      <c r="G1423" s="109"/>
      <c r="H1423" s="900"/>
      <c r="I1423" s="94"/>
      <c r="J1423" s="96"/>
      <c r="K1423" s="97"/>
      <c r="L1423" s="109"/>
      <c r="M1423" s="903"/>
      <c r="N1423" s="94"/>
      <c r="O1423" s="96"/>
      <c r="P1423" s="97"/>
    </row>
    <row r="1424" spans="1:16">
      <c r="A1424" s="105"/>
      <c r="B1424" s="110"/>
      <c r="C1424" s="897"/>
      <c r="D1424" s="94"/>
      <c r="E1424" s="96"/>
      <c r="F1424" s="127"/>
      <c r="G1424" s="110"/>
      <c r="H1424" s="900"/>
      <c r="I1424" s="94"/>
      <c r="J1424" s="96"/>
      <c r="K1424" s="127"/>
      <c r="L1424" s="110"/>
      <c r="M1424" s="903"/>
      <c r="N1424" s="94"/>
      <c r="O1424" s="96"/>
      <c r="P1424" s="127"/>
    </row>
    <row r="1425" spans="1:16">
      <c r="A1425" s="105"/>
      <c r="B1425" s="109"/>
      <c r="C1425" s="897"/>
      <c r="D1425" s="94"/>
      <c r="E1425" s="96"/>
      <c r="F1425" s="128"/>
      <c r="G1425" s="109"/>
      <c r="H1425" s="900"/>
      <c r="I1425" s="94"/>
      <c r="J1425" s="96"/>
      <c r="K1425" s="128"/>
      <c r="L1425" s="109"/>
      <c r="M1425" s="903"/>
      <c r="N1425" s="94"/>
      <c r="O1425" s="96"/>
      <c r="P1425" s="128"/>
    </row>
    <row r="1426" spans="1:16">
      <c r="A1426" s="105"/>
      <c r="B1426" s="110"/>
      <c r="C1426" s="897"/>
      <c r="D1426" s="217"/>
      <c r="E1426" s="114"/>
      <c r="F1426" s="216"/>
      <c r="G1426" s="110"/>
      <c r="H1426" s="900"/>
      <c r="I1426" s="113"/>
      <c r="J1426" s="114"/>
      <c r="K1426" s="216"/>
      <c r="L1426" s="110"/>
      <c r="M1426" s="903"/>
      <c r="N1426" s="113"/>
      <c r="O1426" s="114"/>
      <c r="P1426" s="216"/>
    </row>
    <row r="1427" spans="1:16">
      <c r="A1427" s="105"/>
      <c r="B1427" s="109"/>
      <c r="C1427" s="897"/>
      <c r="D1427" s="217"/>
      <c r="E1427" s="114"/>
      <c r="F1427" s="216"/>
      <c r="G1427" s="109"/>
      <c r="H1427" s="900"/>
      <c r="I1427" s="113"/>
      <c r="J1427" s="114"/>
      <c r="K1427" s="216"/>
      <c r="L1427" s="109"/>
      <c r="M1427" s="903"/>
      <c r="N1427" s="113"/>
      <c r="O1427" s="114"/>
      <c r="P1427" s="216"/>
    </row>
    <row r="1428" spans="1:16" ht="17.25" thickBot="1">
      <c r="A1428" s="105"/>
      <c r="B1428" s="110"/>
      <c r="C1428" s="910"/>
      <c r="D1428" s="129"/>
      <c r="E1428" s="130"/>
      <c r="F1428" s="104"/>
      <c r="G1428" s="110"/>
      <c r="H1428" s="911"/>
      <c r="I1428" s="113"/>
      <c r="J1428" s="130"/>
      <c r="K1428" s="104"/>
      <c r="L1428" s="110"/>
      <c r="M1428" s="909"/>
      <c r="N1428" s="113"/>
      <c r="O1428" s="131"/>
      <c r="P1428" s="127"/>
    </row>
    <row r="1429" spans="1:16">
      <c r="A1429" s="132"/>
      <c r="B1429" s="109"/>
      <c r="C1429" s="896" t="s">
        <v>668</v>
      </c>
      <c r="D1429" s="118" t="s">
        <v>136</v>
      </c>
      <c r="E1429" s="133" t="s">
        <v>137</v>
      </c>
      <c r="F1429" s="125"/>
      <c r="G1429" s="109"/>
      <c r="H1429" s="899" t="s">
        <v>135</v>
      </c>
      <c r="I1429" s="118" t="s">
        <v>136</v>
      </c>
      <c r="J1429" s="133" t="s">
        <v>137</v>
      </c>
      <c r="K1429" s="125"/>
      <c r="L1429" s="109"/>
      <c r="M1429" s="902" t="s">
        <v>135</v>
      </c>
      <c r="N1429" s="118" t="s">
        <v>136</v>
      </c>
      <c r="O1429" s="133" t="s">
        <v>137</v>
      </c>
      <c r="P1429" s="125"/>
    </row>
    <row r="1430" spans="1:16">
      <c r="A1430" s="132"/>
      <c r="B1430" s="110"/>
      <c r="C1430" s="897"/>
      <c r="D1430" s="94" t="s">
        <v>141</v>
      </c>
      <c r="E1430" s="96" t="s">
        <v>142</v>
      </c>
      <c r="F1430" s="134"/>
      <c r="G1430" s="110"/>
      <c r="H1430" s="900"/>
      <c r="I1430" s="94" t="s">
        <v>141</v>
      </c>
      <c r="J1430" s="96" t="s">
        <v>142</v>
      </c>
      <c r="K1430" s="134"/>
      <c r="L1430" s="110"/>
      <c r="M1430" s="903"/>
      <c r="N1430" s="94" t="s">
        <v>141</v>
      </c>
      <c r="O1430" s="96" t="s">
        <v>142</v>
      </c>
      <c r="P1430" s="134"/>
    </row>
    <row r="1431" spans="1:16">
      <c r="A1431" s="132"/>
      <c r="B1431" s="135"/>
      <c r="C1431" s="897"/>
      <c r="D1431" s="94" t="s">
        <v>145</v>
      </c>
      <c r="E1431" s="96" t="s">
        <v>146</v>
      </c>
      <c r="F1431" s="97"/>
      <c r="G1431" s="135"/>
      <c r="H1431" s="900"/>
      <c r="I1431" s="94" t="s">
        <v>145</v>
      </c>
      <c r="J1431" s="96" t="s">
        <v>146</v>
      </c>
      <c r="K1431" s="97"/>
      <c r="L1431" s="135"/>
      <c r="M1431" s="903"/>
      <c r="N1431" s="94" t="s">
        <v>145</v>
      </c>
      <c r="O1431" s="96" t="s">
        <v>146</v>
      </c>
      <c r="P1431" s="97"/>
    </row>
    <row r="1432" spans="1:16">
      <c r="A1432" s="132"/>
      <c r="B1432" s="110"/>
      <c r="C1432" s="897"/>
      <c r="D1432" s="94" t="s">
        <v>147</v>
      </c>
      <c r="E1432" s="96" t="s">
        <v>148</v>
      </c>
      <c r="F1432" s="104"/>
      <c r="G1432" s="110"/>
      <c r="H1432" s="900"/>
      <c r="I1432" s="94" t="s">
        <v>147</v>
      </c>
      <c r="J1432" s="96" t="s">
        <v>148</v>
      </c>
      <c r="K1432" s="104"/>
      <c r="L1432" s="110"/>
      <c r="M1432" s="903"/>
      <c r="N1432" s="94" t="s">
        <v>147</v>
      </c>
      <c r="O1432" s="96" t="s">
        <v>148</v>
      </c>
      <c r="P1432" s="104"/>
    </row>
    <row r="1433" spans="1:16">
      <c r="A1433" s="132"/>
      <c r="B1433" s="135"/>
      <c r="C1433" s="897"/>
      <c r="D1433" s="94"/>
      <c r="E1433" s="114"/>
      <c r="F1433" s="136"/>
      <c r="G1433" s="135"/>
      <c r="H1433" s="900"/>
      <c r="I1433" s="94"/>
      <c r="J1433" s="114"/>
      <c r="K1433" s="136"/>
      <c r="L1433" s="135"/>
      <c r="M1433" s="903"/>
      <c r="N1433" s="94"/>
      <c r="O1433" s="114"/>
      <c r="P1433" s="136"/>
    </row>
    <row r="1434" spans="1:16">
      <c r="A1434" s="132"/>
      <c r="B1434" s="110"/>
      <c r="C1434" s="897"/>
      <c r="D1434" s="94"/>
      <c r="E1434" s="96"/>
      <c r="F1434" s="97"/>
      <c r="G1434" s="110"/>
      <c r="H1434" s="900"/>
      <c r="I1434" s="94"/>
      <c r="J1434" s="96"/>
      <c r="K1434" s="97"/>
      <c r="L1434" s="110"/>
      <c r="M1434" s="903"/>
      <c r="N1434" s="94"/>
      <c r="O1434" s="96"/>
      <c r="P1434" s="97"/>
    </row>
    <row r="1435" spans="1:16">
      <c r="A1435" s="132"/>
      <c r="B1435" s="135"/>
      <c r="C1435" s="897"/>
      <c r="D1435" s="94"/>
      <c r="E1435" s="114"/>
      <c r="F1435" s="136"/>
      <c r="G1435" s="135"/>
      <c r="H1435" s="900"/>
      <c r="I1435" s="94"/>
      <c r="J1435" s="114"/>
      <c r="K1435" s="136"/>
      <c r="L1435" s="135"/>
      <c r="M1435" s="903"/>
      <c r="N1435" s="94"/>
      <c r="O1435" s="114"/>
      <c r="P1435" s="136"/>
    </row>
    <row r="1436" spans="1:16">
      <c r="A1436" s="132"/>
      <c r="B1436" s="110"/>
      <c r="C1436" s="897"/>
      <c r="D1436" s="94"/>
      <c r="E1436" s="96"/>
      <c r="F1436" s="97"/>
      <c r="G1436" s="110"/>
      <c r="H1436" s="900"/>
      <c r="I1436" s="94"/>
      <c r="J1436" s="96"/>
      <c r="K1436" s="97"/>
      <c r="L1436" s="110"/>
      <c r="M1436" s="903"/>
      <c r="N1436" s="94"/>
      <c r="O1436" s="96"/>
      <c r="P1436" s="97"/>
    </row>
    <row r="1437" spans="1:16">
      <c r="A1437" s="132"/>
      <c r="B1437" s="135"/>
      <c r="C1437" s="897"/>
      <c r="D1437" s="94"/>
      <c r="E1437" s="96"/>
      <c r="F1437" s="97"/>
      <c r="G1437" s="135"/>
      <c r="H1437" s="900"/>
      <c r="I1437" s="94"/>
      <c r="J1437" s="96"/>
      <c r="K1437" s="97"/>
      <c r="L1437" s="135"/>
      <c r="M1437" s="903"/>
      <c r="N1437" s="94"/>
      <c r="O1437" s="96"/>
      <c r="P1437" s="97"/>
    </row>
    <row r="1438" spans="1:16" ht="17.25" thickBot="1">
      <c r="A1438" s="132"/>
      <c r="B1438" s="110"/>
      <c r="C1438" s="910"/>
      <c r="D1438" s="115"/>
      <c r="E1438" s="116"/>
      <c r="F1438" s="117"/>
      <c r="G1438" s="110"/>
      <c r="H1438" s="911"/>
      <c r="I1438" s="115"/>
      <c r="J1438" s="130"/>
      <c r="K1438" s="104"/>
      <c r="L1438" s="110"/>
      <c r="M1438" s="909"/>
      <c r="N1438" s="115"/>
      <c r="O1438" s="130"/>
      <c r="P1438" s="104"/>
    </row>
    <row r="1439" spans="1:16">
      <c r="A1439" s="132"/>
      <c r="B1439" s="135"/>
      <c r="C1439" s="896" t="s">
        <v>669</v>
      </c>
      <c r="D1439" s="137" t="s">
        <v>150</v>
      </c>
      <c r="E1439" s="138"/>
      <c r="F1439" s="139" t="s">
        <v>151</v>
      </c>
      <c r="G1439" s="135"/>
      <c r="H1439" s="899" t="s">
        <v>149</v>
      </c>
      <c r="I1439" s="137" t="s">
        <v>150</v>
      </c>
      <c r="J1439" s="138"/>
      <c r="K1439" s="139" t="s">
        <v>151</v>
      </c>
      <c r="L1439" s="135"/>
      <c r="M1439" s="902" t="s">
        <v>149</v>
      </c>
      <c r="N1439" s="137" t="s">
        <v>150</v>
      </c>
      <c r="O1439" s="138"/>
      <c r="P1439" s="139" t="s">
        <v>151</v>
      </c>
    </row>
    <row r="1440" spans="1:16">
      <c r="A1440" s="132"/>
      <c r="B1440" s="110"/>
      <c r="C1440" s="897"/>
      <c r="D1440" s="120"/>
      <c r="E1440" s="121"/>
      <c r="F1440" s="140"/>
      <c r="G1440" s="110"/>
      <c r="H1440" s="900"/>
      <c r="I1440" s="94"/>
      <c r="J1440" s="96"/>
      <c r="K1440" s="97"/>
      <c r="L1440" s="110"/>
      <c r="M1440" s="903"/>
      <c r="N1440" s="94"/>
      <c r="O1440" s="96"/>
      <c r="P1440" s="97"/>
    </row>
    <row r="1441" spans="1:16">
      <c r="A1441" s="132"/>
      <c r="B1441" s="135"/>
      <c r="C1441" s="897"/>
      <c r="D1441" s="94"/>
      <c r="E1441" s="96"/>
      <c r="F1441" s="97"/>
      <c r="G1441" s="135"/>
      <c r="H1441" s="900"/>
      <c r="I1441" s="94"/>
      <c r="J1441" s="96"/>
      <c r="K1441" s="97"/>
      <c r="L1441" s="135"/>
      <c r="M1441" s="903"/>
      <c r="N1441" s="94"/>
      <c r="O1441" s="96"/>
      <c r="P1441" s="97"/>
    </row>
    <row r="1442" spans="1:16">
      <c r="A1442" s="132"/>
      <c r="B1442" s="110"/>
      <c r="C1442" s="897"/>
      <c r="D1442" s="113"/>
      <c r="E1442" s="114"/>
      <c r="F1442" s="104"/>
      <c r="G1442" s="110"/>
      <c r="H1442" s="900"/>
      <c r="I1442" s="113"/>
      <c r="J1442" s="114"/>
      <c r="K1442" s="104"/>
      <c r="L1442" s="110"/>
      <c r="M1442" s="903"/>
      <c r="N1442" s="113"/>
      <c r="O1442" s="114"/>
      <c r="P1442" s="104"/>
    </row>
    <row r="1443" spans="1:16">
      <c r="A1443" s="905"/>
      <c r="B1443" s="135"/>
      <c r="C1443" s="897"/>
      <c r="D1443" s="94"/>
      <c r="E1443" s="96"/>
      <c r="F1443" s="97"/>
      <c r="G1443" s="135"/>
      <c r="H1443" s="900"/>
      <c r="I1443" s="94"/>
      <c r="J1443" s="96"/>
      <c r="K1443" s="97"/>
      <c r="L1443" s="135"/>
      <c r="M1443" s="903"/>
      <c r="N1443" s="94"/>
      <c r="O1443" s="96"/>
      <c r="P1443" s="97"/>
    </row>
    <row r="1444" spans="1:16">
      <c r="A1444" s="905"/>
      <c r="B1444" s="110"/>
      <c r="C1444" s="897"/>
      <c r="D1444" s="94"/>
      <c r="E1444" s="96"/>
      <c r="F1444" s="97"/>
      <c r="G1444" s="110"/>
      <c r="H1444" s="900"/>
      <c r="I1444" s="94"/>
      <c r="J1444" s="96"/>
      <c r="K1444" s="97"/>
      <c r="L1444" s="110"/>
      <c r="M1444" s="903"/>
      <c r="N1444" s="94"/>
      <c r="O1444" s="96"/>
      <c r="P1444" s="97"/>
    </row>
    <row r="1445" spans="1:16">
      <c r="A1445" s="905"/>
      <c r="B1445" s="135"/>
      <c r="C1445" s="897"/>
      <c r="D1445" s="113"/>
      <c r="E1445" s="114"/>
      <c r="F1445" s="104"/>
      <c r="G1445" s="135"/>
      <c r="H1445" s="900"/>
      <c r="I1445" s="113"/>
      <c r="J1445" s="114"/>
      <c r="K1445" s="104"/>
      <c r="L1445" s="135"/>
      <c r="M1445" s="903"/>
      <c r="N1445" s="113"/>
      <c r="O1445" s="114"/>
      <c r="P1445" s="104"/>
    </row>
    <row r="1446" spans="1:16" ht="17.25" thickBot="1">
      <c r="A1446" s="906"/>
      <c r="B1446" s="141"/>
      <c r="C1446" s="898"/>
      <c r="D1446" s="142"/>
      <c r="E1446" s="143"/>
      <c r="F1446" s="144"/>
      <c r="G1446" s="141"/>
      <c r="H1446" s="901"/>
      <c r="I1446" s="142"/>
      <c r="J1446" s="143"/>
      <c r="K1446" s="144"/>
      <c r="L1446" s="141"/>
      <c r="M1446" s="904"/>
      <c r="N1446" s="142"/>
      <c r="O1446" s="143"/>
      <c r="P1446" s="144"/>
    </row>
    <row r="1447" spans="1:16" s="146" customFormat="1" ht="27" customHeight="1" thickTop="1" thickBot="1">
      <c r="A1447" s="145"/>
      <c r="B1447" s="907" t="s">
        <v>152</v>
      </c>
      <c r="C1447" s="907"/>
      <c r="D1447" s="907"/>
      <c r="E1447" s="907"/>
      <c r="F1447" s="907"/>
      <c r="G1447" s="908" t="s">
        <v>153</v>
      </c>
      <c r="H1447" s="908"/>
      <c r="I1447" s="908"/>
      <c r="J1447" s="908"/>
      <c r="K1447" s="908"/>
      <c r="L1447" s="908"/>
      <c r="M1447" s="908"/>
      <c r="N1447" s="889" t="s">
        <v>154</v>
      </c>
      <c r="O1447" s="889"/>
      <c r="P1447" s="889"/>
    </row>
    <row r="1448" spans="1:16" s="159" customFormat="1" ht="21.75" customHeight="1" thickTop="1" thickBot="1">
      <c r="A1448" s="147" t="s">
        <v>0</v>
      </c>
      <c r="B1448" s="148"/>
      <c r="C1448" s="149" t="s">
        <v>155</v>
      </c>
      <c r="D1448" s="150" t="s">
        <v>156</v>
      </c>
      <c r="E1448" s="151" t="s">
        <v>157</v>
      </c>
      <c r="F1448" s="152" t="s">
        <v>158</v>
      </c>
      <c r="G1448" s="153" t="s">
        <v>159</v>
      </c>
      <c r="H1448" s="154" t="s">
        <v>150</v>
      </c>
      <c r="I1448" s="155" t="s">
        <v>156</v>
      </c>
      <c r="J1448" s="155" t="s">
        <v>157</v>
      </c>
      <c r="K1448" s="155" t="s">
        <v>158</v>
      </c>
      <c r="L1448" s="154" t="s">
        <v>160</v>
      </c>
      <c r="M1448" s="156" t="s">
        <v>161</v>
      </c>
      <c r="N1448" s="157" t="s">
        <v>155</v>
      </c>
      <c r="O1448" s="151" t="s">
        <v>157</v>
      </c>
      <c r="P1448" s="158" t="s">
        <v>158</v>
      </c>
    </row>
    <row r="1449" spans="1:16" s="172" customFormat="1" ht="17.25" thickTop="1">
      <c r="A1449" s="890">
        <f>A1363</f>
        <v>46187</v>
      </c>
      <c r="B1449" s="893" t="s">
        <v>670</v>
      </c>
      <c r="C1449" s="160" t="s">
        <v>851</v>
      </c>
      <c r="D1449" s="161" t="s">
        <v>978</v>
      </c>
      <c r="E1449" s="162" t="s">
        <v>137</v>
      </c>
      <c r="F1449" s="163" t="s">
        <v>1692</v>
      </c>
      <c r="G1449" s="164"/>
      <c r="H1449" s="165"/>
      <c r="I1449" s="166"/>
      <c r="J1449" s="166"/>
      <c r="K1449" s="167"/>
      <c r="L1449" s="168"/>
      <c r="M1449" s="169"/>
      <c r="N1449" s="170"/>
      <c r="O1449" s="166"/>
      <c r="P1449" s="171"/>
    </row>
    <row r="1450" spans="1:16" s="172" customFormat="1">
      <c r="A1450" s="891"/>
      <c r="B1450" s="894"/>
      <c r="C1450" s="173"/>
      <c r="D1450" s="174"/>
      <c r="E1450" s="175"/>
      <c r="F1450" s="176"/>
      <c r="G1450" s="173"/>
      <c r="H1450" s="177"/>
      <c r="I1450" s="175"/>
      <c r="J1450" s="175"/>
      <c r="K1450" s="178"/>
      <c r="L1450" s="179"/>
      <c r="M1450" s="180"/>
      <c r="N1450" s="181"/>
      <c r="O1450" s="175"/>
      <c r="P1450" s="182"/>
    </row>
    <row r="1451" spans="1:16" s="172" customFormat="1">
      <c r="A1451" s="891"/>
      <c r="B1451" s="894"/>
      <c r="C1451" s="173"/>
      <c r="D1451" s="174"/>
      <c r="E1451" s="175"/>
      <c r="F1451" s="176"/>
      <c r="G1451" s="173"/>
      <c r="H1451" s="183"/>
      <c r="I1451" s="175"/>
      <c r="J1451" s="175"/>
      <c r="K1451" s="178"/>
      <c r="L1451" s="184"/>
      <c r="M1451" s="180"/>
      <c r="N1451" s="181"/>
      <c r="O1451" s="175"/>
      <c r="P1451" s="182"/>
    </row>
    <row r="1452" spans="1:16" s="172" customFormat="1">
      <c r="A1452" s="891"/>
      <c r="B1452" s="894"/>
      <c r="C1452" s="173"/>
      <c r="D1452" s="218"/>
      <c r="E1452" s="175"/>
      <c r="F1452" s="176"/>
      <c r="G1452" s="173"/>
      <c r="H1452" s="183"/>
      <c r="I1452" s="175"/>
      <c r="J1452" s="175"/>
      <c r="K1452" s="187"/>
      <c r="L1452" s="184"/>
      <c r="M1452" s="180"/>
      <c r="N1452" s="181"/>
      <c r="O1452" s="175"/>
      <c r="P1452" s="182"/>
    </row>
    <row r="1453" spans="1:16" s="172" customFormat="1">
      <c r="A1453" s="891"/>
      <c r="B1453" s="894"/>
      <c r="C1453" s="173"/>
      <c r="D1453" s="185"/>
      <c r="E1453" s="175"/>
      <c r="F1453" s="182"/>
      <c r="G1453" s="173"/>
      <c r="H1453" s="186"/>
      <c r="I1453" s="175"/>
      <c r="J1453" s="175"/>
      <c r="K1453" s="187"/>
      <c r="L1453" s="184"/>
      <c r="M1453" s="180"/>
      <c r="N1453" s="181"/>
      <c r="O1453" s="175"/>
      <c r="P1453" s="182"/>
    </row>
    <row r="1454" spans="1:16" s="172" customFormat="1">
      <c r="A1454" s="891"/>
      <c r="B1454" s="894"/>
      <c r="C1454" s="173"/>
      <c r="D1454" s="174"/>
      <c r="E1454" s="175"/>
      <c r="F1454" s="188"/>
      <c r="G1454" s="198"/>
      <c r="H1454" s="183"/>
      <c r="I1454" s="191"/>
      <c r="J1454" s="175"/>
      <c r="K1454" s="178"/>
      <c r="L1454" s="189"/>
      <c r="M1454" s="190"/>
      <c r="N1454" s="181"/>
      <c r="O1454" s="175"/>
      <c r="P1454" s="182"/>
    </row>
    <row r="1455" spans="1:16" s="172" customFormat="1">
      <c r="A1455" s="891"/>
      <c r="B1455" s="894"/>
      <c r="C1455" s="173"/>
      <c r="D1455" s="174"/>
      <c r="E1455" s="175"/>
      <c r="F1455" s="182"/>
      <c r="G1455" s="173"/>
      <c r="H1455" s="183"/>
      <c r="I1455" s="191"/>
      <c r="J1455" s="175"/>
      <c r="K1455" s="178"/>
      <c r="L1455" s="184"/>
      <c r="M1455" s="180"/>
      <c r="N1455" s="181"/>
      <c r="O1455" s="175"/>
      <c r="P1455" s="182"/>
    </row>
    <row r="1456" spans="1:16" s="172" customFormat="1">
      <c r="A1456" s="891"/>
      <c r="B1456" s="894"/>
      <c r="C1456" s="173"/>
      <c r="D1456" s="174"/>
      <c r="E1456" s="175"/>
      <c r="F1456" s="182"/>
      <c r="G1456" s="219"/>
      <c r="H1456" s="183"/>
      <c r="I1456" s="175"/>
      <c r="J1456" s="175"/>
      <c r="K1456" s="178"/>
      <c r="L1456" s="184"/>
      <c r="M1456" s="180"/>
      <c r="N1456" s="181"/>
      <c r="O1456" s="175"/>
      <c r="P1456" s="182"/>
    </row>
    <row r="1457" spans="1:16" s="172" customFormat="1">
      <c r="A1457" s="891"/>
      <c r="B1457" s="894"/>
      <c r="C1457" s="173"/>
      <c r="D1457" s="174"/>
      <c r="E1457" s="175"/>
      <c r="F1457" s="188"/>
      <c r="G1457" s="173"/>
      <c r="H1457" s="183"/>
      <c r="I1457" s="191"/>
      <c r="J1457" s="175"/>
      <c r="K1457" s="178"/>
      <c r="L1457" s="184"/>
      <c r="M1457" s="180"/>
      <c r="N1457" s="181"/>
      <c r="O1457" s="175"/>
      <c r="P1457" s="182"/>
    </row>
    <row r="1458" spans="1:16" s="172" customFormat="1">
      <c r="A1458" s="891"/>
      <c r="B1458" s="894"/>
      <c r="C1458" s="173"/>
      <c r="D1458" s="174"/>
      <c r="E1458" s="175"/>
      <c r="F1458" s="182"/>
      <c r="G1458" s="173"/>
      <c r="H1458" s="183"/>
      <c r="I1458" s="191"/>
      <c r="J1458" s="175"/>
      <c r="K1458" s="178"/>
      <c r="L1458" s="184"/>
      <c r="M1458" s="180"/>
      <c r="N1458" s="181"/>
      <c r="O1458" s="175"/>
      <c r="P1458" s="182"/>
    </row>
    <row r="1459" spans="1:16" s="172" customFormat="1">
      <c r="A1459" s="891"/>
      <c r="B1459" s="894"/>
      <c r="C1459" s="192"/>
      <c r="D1459" s="193"/>
      <c r="E1459" s="194"/>
      <c r="F1459" s="195"/>
      <c r="G1459" s="173"/>
      <c r="H1459" s="177"/>
      <c r="I1459" s="175"/>
      <c r="J1459" s="175"/>
      <c r="K1459" s="178"/>
      <c r="L1459" s="184"/>
      <c r="M1459" s="180"/>
      <c r="N1459" s="196"/>
      <c r="O1459" s="194"/>
      <c r="P1459" s="195"/>
    </row>
    <row r="1460" spans="1:16" s="172" customFormat="1">
      <c r="A1460" s="891"/>
      <c r="B1460" s="894"/>
      <c r="C1460" s="192"/>
      <c r="D1460" s="193"/>
      <c r="E1460" s="194"/>
      <c r="F1460" s="195"/>
      <c r="G1460" s="198"/>
      <c r="H1460" s="183"/>
      <c r="I1460" s="191"/>
      <c r="J1460" s="175"/>
      <c r="K1460" s="178"/>
      <c r="L1460" s="184"/>
      <c r="M1460" s="180"/>
      <c r="N1460" s="196"/>
      <c r="O1460" s="194"/>
      <c r="P1460" s="195"/>
    </row>
    <row r="1461" spans="1:16" s="172" customFormat="1">
      <c r="A1461" s="891"/>
      <c r="B1461" s="894"/>
      <c r="C1461" s="192"/>
      <c r="D1461" s="193"/>
      <c r="E1461" s="194"/>
      <c r="F1461" s="195"/>
      <c r="G1461" s="173"/>
      <c r="H1461" s="199"/>
      <c r="I1461" s="191"/>
      <c r="J1461" s="200"/>
      <c r="K1461" s="197"/>
      <c r="L1461" s="184"/>
      <c r="M1461" s="180"/>
      <c r="N1461" s="196"/>
      <c r="O1461" s="194"/>
      <c r="P1461" s="195"/>
    </row>
    <row r="1462" spans="1:16" s="172" customFormat="1">
      <c r="A1462" s="891"/>
      <c r="B1462" s="894"/>
      <c r="C1462" s="192"/>
      <c r="D1462" s="193"/>
      <c r="E1462" s="194"/>
      <c r="F1462" s="195"/>
      <c r="G1462" s="173"/>
      <c r="H1462" s="201"/>
      <c r="I1462" s="175"/>
      <c r="J1462" s="175"/>
      <c r="K1462" s="178"/>
      <c r="L1462" s="184"/>
      <c r="M1462" s="180"/>
      <c r="N1462" s="196"/>
      <c r="O1462" s="194"/>
      <c r="P1462" s="195"/>
    </row>
    <row r="1463" spans="1:16" s="172" customFormat="1">
      <c r="A1463" s="891"/>
      <c r="B1463" s="894"/>
      <c r="C1463" s="192"/>
      <c r="D1463" s="193"/>
      <c r="E1463" s="194"/>
      <c r="F1463" s="195"/>
      <c r="G1463" s="198"/>
      <c r="H1463" s="183"/>
      <c r="I1463" s="200"/>
      <c r="J1463" s="200"/>
      <c r="K1463" s="197"/>
      <c r="L1463" s="184"/>
      <c r="M1463" s="180"/>
      <c r="N1463" s="196"/>
      <c r="O1463" s="194"/>
      <c r="P1463" s="195"/>
    </row>
    <row r="1464" spans="1:16" s="172" customFormat="1">
      <c r="A1464" s="891"/>
      <c r="B1464" s="894"/>
      <c r="C1464" s="192"/>
      <c r="D1464" s="193"/>
      <c r="E1464" s="194"/>
      <c r="F1464" s="195"/>
      <c r="G1464" s="173"/>
      <c r="H1464" s="183"/>
      <c r="I1464" s="200"/>
      <c r="J1464" s="200"/>
      <c r="K1464" s="197"/>
      <c r="L1464" s="179"/>
      <c r="M1464" s="180"/>
      <c r="N1464" s="196"/>
      <c r="O1464" s="194"/>
      <c r="P1464" s="195"/>
    </row>
    <row r="1465" spans="1:16" s="172" customFormat="1">
      <c r="A1465" s="891"/>
      <c r="B1465" s="894"/>
      <c r="C1465" s="192"/>
      <c r="D1465" s="193"/>
      <c r="E1465" s="194"/>
      <c r="F1465" s="195"/>
      <c r="G1465" s="192"/>
      <c r="H1465" s="201"/>
      <c r="I1465" s="202"/>
      <c r="J1465" s="202"/>
      <c r="K1465" s="203"/>
      <c r="L1465" s="204"/>
      <c r="M1465" s="190"/>
      <c r="N1465" s="196"/>
      <c r="O1465" s="194"/>
      <c r="P1465" s="195"/>
    </row>
    <row r="1466" spans="1:16" s="172" customFormat="1">
      <c r="A1466" s="891"/>
      <c r="B1466" s="894"/>
      <c r="C1466" s="192"/>
      <c r="D1466" s="193"/>
      <c r="E1466" s="194"/>
      <c r="F1466" s="195"/>
      <c r="G1466" s="192"/>
      <c r="H1466" s="201"/>
      <c r="I1466" s="202"/>
      <c r="J1466" s="202"/>
      <c r="K1466" s="203"/>
      <c r="L1466" s="204"/>
      <c r="M1466" s="190"/>
      <c r="N1466" s="196"/>
      <c r="O1466" s="194"/>
      <c r="P1466" s="195"/>
    </row>
    <row r="1467" spans="1:16" s="172" customFormat="1">
      <c r="A1467" s="891"/>
      <c r="B1467" s="894"/>
      <c r="C1467" s="192"/>
      <c r="D1467" s="193"/>
      <c r="E1467" s="194"/>
      <c r="F1467" s="195"/>
      <c r="G1467" s="192"/>
      <c r="H1467" s="201"/>
      <c r="I1467" s="202"/>
      <c r="J1467" s="202"/>
      <c r="K1467" s="203"/>
      <c r="L1467" s="204"/>
      <c r="M1467" s="190"/>
      <c r="N1467" s="196"/>
      <c r="O1467" s="194"/>
      <c r="P1467" s="195"/>
    </row>
    <row r="1468" spans="1:16" s="172" customFormat="1" ht="17.25" thickBot="1">
      <c r="A1468" s="892"/>
      <c r="B1468" s="895"/>
      <c r="C1468" s="205"/>
      <c r="D1468" s="206"/>
      <c r="E1468" s="207"/>
      <c r="F1468" s="208"/>
      <c r="G1468" s="209"/>
      <c r="H1468" s="210"/>
      <c r="I1468" s="211"/>
      <c r="J1468" s="211"/>
      <c r="K1468" s="212"/>
      <c r="L1468" s="213"/>
      <c r="M1468" s="214"/>
      <c r="N1468" s="215"/>
      <c r="O1468" s="207"/>
      <c r="P1468" s="208"/>
    </row>
    <row r="1469" spans="1:16" s="71" customFormat="1" ht="18" customHeight="1" thickTop="1" thickBot="1">
      <c r="A1469" s="926">
        <f>A1363+1</f>
        <v>46188</v>
      </c>
      <c r="B1469" s="90" t="s">
        <v>162</v>
      </c>
      <c r="C1469" s="896" t="s">
        <v>665</v>
      </c>
      <c r="D1469" s="91" t="s">
        <v>114</v>
      </c>
      <c r="E1469" s="92" t="s">
        <v>164</v>
      </c>
      <c r="F1469" s="93"/>
      <c r="G1469" s="90" t="s">
        <v>162</v>
      </c>
      <c r="H1469" s="900" t="s">
        <v>163</v>
      </c>
      <c r="I1469" s="91" t="s">
        <v>114</v>
      </c>
      <c r="J1469" s="92" t="s">
        <v>164</v>
      </c>
      <c r="K1469" s="93"/>
      <c r="L1469" s="90" t="s">
        <v>162</v>
      </c>
      <c r="M1469" s="903" t="s">
        <v>163</v>
      </c>
      <c r="N1469" s="91" t="s">
        <v>114</v>
      </c>
      <c r="O1469" s="92" t="s">
        <v>164</v>
      </c>
      <c r="P1469" s="93"/>
    </row>
    <row r="1470" spans="1:16" ht="18" customHeight="1">
      <c r="A1470" s="927"/>
      <c r="B1470" s="928"/>
      <c r="C1470" s="897"/>
      <c r="D1470" s="94" t="s">
        <v>116</v>
      </c>
      <c r="E1470" s="95" t="s">
        <v>142</v>
      </c>
      <c r="F1470" s="93"/>
      <c r="G1470" s="928"/>
      <c r="H1470" s="900"/>
      <c r="I1470" s="94" t="s">
        <v>116</v>
      </c>
      <c r="J1470" s="95" t="s">
        <v>142</v>
      </c>
      <c r="K1470" s="93"/>
      <c r="L1470" s="928"/>
      <c r="M1470" s="903"/>
      <c r="N1470" s="94" t="s">
        <v>116</v>
      </c>
      <c r="O1470" s="95" t="s">
        <v>142</v>
      </c>
      <c r="P1470" s="93"/>
    </row>
    <row r="1471" spans="1:16" ht="17.25" thickBot="1">
      <c r="A1471" s="927"/>
      <c r="B1471" s="929"/>
      <c r="C1471" s="897"/>
      <c r="D1471" s="94" t="s">
        <v>165</v>
      </c>
      <c r="E1471" s="96" t="s">
        <v>166</v>
      </c>
      <c r="F1471" s="98"/>
      <c r="G1471" s="929"/>
      <c r="H1471" s="900"/>
      <c r="I1471" s="94" t="s">
        <v>165</v>
      </c>
      <c r="J1471" s="96" t="s">
        <v>166</v>
      </c>
      <c r="K1471" s="98"/>
      <c r="L1471" s="929"/>
      <c r="M1471" s="903"/>
      <c r="N1471" s="94" t="s">
        <v>165</v>
      </c>
      <c r="O1471" s="96" t="s">
        <v>166</v>
      </c>
      <c r="P1471" s="98"/>
    </row>
    <row r="1472" spans="1:16" ht="17.25" thickBot="1">
      <c r="A1472" s="927"/>
      <c r="B1472" s="90" t="s">
        <v>167</v>
      </c>
      <c r="C1472" s="897"/>
      <c r="D1472" s="94"/>
      <c r="E1472" s="96"/>
      <c r="F1472" s="97"/>
      <c r="G1472" s="90" t="s">
        <v>167</v>
      </c>
      <c r="H1472" s="900"/>
      <c r="I1472" s="94" t="s">
        <v>120</v>
      </c>
      <c r="J1472" s="96" t="s">
        <v>148</v>
      </c>
      <c r="K1472" s="97"/>
      <c r="L1472" s="90" t="s">
        <v>167</v>
      </c>
      <c r="M1472" s="903"/>
      <c r="N1472" s="94" t="s">
        <v>120</v>
      </c>
      <c r="O1472" s="96" t="s">
        <v>148</v>
      </c>
      <c r="P1472" s="97"/>
    </row>
    <row r="1473" spans="1:16">
      <c r="A1473" s="927"/>
      <c r="B1473" s="925"/>
      <c r="C1473" s="897"/>
      <c r="D1473" s="94"/>
      <c r="E1473" s="96"/>
      <c r="F1473" s="97"/>
      <c r="G1473" s="925"/>
      <c r="H1473" s="900"/>
      <c r="I1473" s="94"/>
      <c r="J1473" s="96"/>
      <c r="K1473" s="97"/>
      <c r="L1473" s="925"/>
      <c r="M1473" s="903"/>
      <c r="N1473" s="94"/>
      <c r="O1473" s="96"/>
      <c r="P1473" s="97"/>
    </row>
    <row r="1474" spans="1:16">
      <c r="A1474" s="927"/>
      <c r="B1474" s="918"/>
      <c r="C1474" s="897"/>
      <c r="D1474" s="94"/>
      <c r="E1474" s="96"/>
      <c r="F1474" s="97"/>
      <c r="G1474" s="918"/>
      <c r="H1474" s="900"/>
      <c r="I1474" s="94"/>
      <c r="J1474" s="96"/>
      <c r="K1474" s="97"/>
      <c r="L1474" s="918"/>
      <c r="M1474" s="903"/>
      <c r="N1474" s="94"/>
      <c r="O1474" s="96"/>
      <c r="P1474" s="97"/>
    </row>
    <row r="1475" spans="1:16">
      <c r="A1475" s="927"/>
      <c r="B1475" s="917"/>
      <c r="C1475" s="897"/>
      <c r="D1475" s="94"/>
      <c r="E1475" s="96"/>
      <c r="F1475" s="93"/>
      <c r="G1475" s="917"/>
      <c r="H1475" s="900"/>
      <c r="I1475" s="94"/>
      <c r="J1475" s="96"/>
      <c r="K1475" s="93"/>
      <c r="L1475" s="917"/>
      <c r="M1475" s="903"/>
      <c r="N1475" s="94"/>
      <c r="O1475" s="96"/>
      <c r="P1475" s="93"/>
    </row>
    <row r="1476" spans="1:16">
      <c r="A1476" s="927"/>
      <c r="B1476" s="918"/>
      <c r="C1476" s="897"/>
      <c r="D1476" s="94"/>
      <c r="E1476" s="96"/>
      <c r="F1476" s="99"/>
      <c r="G1476" s="918"/>
      <c r="H1476" s="900"/>
      <c r="I1476" s="94"/>
      <c r="J1476" s="96"/>
      <c r="K1476" s="99"/>
      <c r="L1476" s="918"/>
      <c r="M1476" s="903"/>
      <c r="N1476" s="94"/>
      <c r="O1476" s="96"/>
      <c r="P1476" s="93"/>
    </row>
    <row r="1477" spans="1:16">
      <c r="A1477" s="927"/>
      <c r="B1477" s="917"/>
      <c r="C1477" s="897"/>
      <c r="D1477" s="94"/>
      <c r="E1477" s="96"/>
      <c r="F1477" s="102"/>
      <c r="G1477" s="917"/>
      <c r="H1477" s="900"/>
      <c r="I1477" s="94"/>
      <c r="J1477" s="96"/>
      <c r="K1477" s="102"/>
      <c r="L1477" s="917"/>
      <c r="M1477" s="903"/>
      <c r="N1477" s="94"/>
      <c r="O1477" s="96"/>
      <c r="P1477" s="99"/>
    </row>
    <row r="1478" spans="1:16" ht="17.25" thickBot="1">
      <c r="A1478" s="927"/>
      <c r="B1478" s="918"/>
      <c r="C1478" s="897"/>
      <c r="D1478" s="94"/>
      <c r="E1478" s="96"/>
      <c r="F1478" s="99"/>
      <c r="G1478" s="918"/>
      <c r="H1478" s="900"/>
      <c r="I1478" s="94"/>
      <c r="J1478" s="96"/>
      <c r="K1478" s="99"/>
      <c r="L1478" s="918"/>
      <c r="M1478" s="903"/>
      <c r="N1478" s="94"/>
      <c r="O1478" s="96"/>
      <c r="P1478" s="99"/>
    </row>
    <row r="1479" spans="1:16" ht="17.25" thickBot="1">
      <c r="A1479" s="927"/>
      <c r="B1479" s="100" t="s">
        <v>168</v>
      </c>
      <c r="C1479" s="897"/>
      <c r="D1479" s="94"/>
      <c r="E1479" s="96"/>
      <c r="F1479" s="99"/>
      <c r="G1479" s="100" t="s">
        <v>168</v>
      </c>
      <c r="H1479" s="900"/>
      <c r="I1479" s="94"/>
      <c r="J1479" s="96"/>
      <c r="K1479" s="99"/>
      <c r="L1479" s="100" t="s">
        <v>168</v>
      </c>
      <c r="M1479" s="903"/>
      <c r="N1479" s="94"/>
      <c r="O1479" s="96"/>
      <c r="P1479" s="99"/>
    </row>
    <row r="1480" spans="1:16">
      <c r="A1480" s="927"/>
      <c r="B1480" s="919"/>
      <c r="C1480" s="897"/>
      <c r="D1480" s="94"/>
      <c r="E1480" s="96"/>
      <c r="F1480" s="99"/>
      <c r="G1480" s="919"/>
      <c r="H1480" s="900"/>
      <c r="I1480" s="94"/>
      <c r="J1480" s="96"/>
      <c r="K1480" s="99"/>
      <c r="L1480" s="919"/>
      <c r="M1480" s="903"/>
      <c r="N1480" s="94"/>
      <c r="O1480" s="96"/>
      <c r="P1480" s="99"/>
    </row>
    <row r="1481" spans="1:16">
      <c r="A1481" s="927"/>
      <c r="B1481" s="920"/>
      <c r="C1481" s="897"/>
      <c r="D1481" s="94"/>
      <c r="E1481" s="96"/>
      <c r="F1481" s="99"/>
      <c r="G1481" s="920"/>
      <c r="H1481" s="900"/>
      <c r="I1481" s="94"/>
      <c r="J1481" s="96"/>
      <c r="K1481" s="99"/>
      <c r="L1481" s="920"/>
      <c r="M1481" s="903"/>
      <c r="N1481" s="94"/>
      <c r="O1481" s="96"/>
      <c r="P1481" s="97"/>
    </row>
    <row r="1482" spans="1:16" ht="17.25" thickBot="1">
      <c r="A1482" s="927"/>
      <c r="B1482" s="921"/>
      <c r="C1482" s="897"/>
      <c r="D1482" s="94"/>
      <c r="E1482" s="96"/>
      <c r="F1482" s="97"/>
      <c r="G1482" s="921"/>
      <c r="H1482" s="900"/>
      <c r="I1482" s="94"/>
      <c r="J1482" s="96"/>
      <c r="K1482" s="97"/>
      <c r="L1482" s="921"/>
      <c r="M1482" s="903"/>
      <c r="N1482" s="94"/>
      <c r="O1482" s="96"/>
      <c r="P1482" s="97"/>
    </row>
    <row r="1483" spans="1:16" ht="17.25" thickBot="1">
      <c r="A1483" s="927"/>
      <c r="B1483" s="100" t="s">
        <v>123</v>
      </c>
      <c r="C1483" s="897"/>
      <c r="D1483" s="94"/>
      <c r="E1483" s="96"/>
      <c r="F1483" s="97"/>
      <c r="G1483" s="100" t="s">
        <v>123</v>
      </c>
      <c r="H1483" s="900"/>
      <c r="I1483" s="94"/>
      <c r="J1483" s="96"/>
      <c r="K1483" s="97"/>
      <c r="L1483" s="100" t="s">
        <v>123</v>
      </c>
      <c r="M1483" s="903"/>
      <c r="N1483" s="94"/>
      <c r="O1483" s="96"/>
      <c r="P1483" s="97"/>
    </row>
    <row r="1484" spans="1:16">
      <c r="A1484" s="927"/>
      <c r="B1484" s="932"/>
      <c r="C1484" s="897"/>
      <c r="D1484" s="94"/>
      <c r="E1484" s="96"/>
      <c r="F1484" s="97"/>
      <c r="G1484" s="932"/>
      <c r="H1484" s="900"/>
      <c r="I1484" s="94"/>
      <c r="J1484" s="96"/>
      <c r="K1484" s="97"/>
      <c r="L1484" s="932"/>
      <c r="M1484" s="903"/>
      <c r="N1484" s="94"/>
      <c r="O1484" s="96"/>
      <c r="P1484" s="97"/>
    </row>
    <row r="1485" spans="1:16">
      <c r="A1485" s="927"/>
      <c r="B1485" s="933"/>
      <c r="C1485" s="897"/>
      <c r="D1485" s="94"/>
      <c r="E1485" s="96"/>
      <c r="F1485" s="97"/>
      <c r="G1485" s="933"/>
      <c r="H1485" s="900"/>
      <c r="I1485" s="94"/>
      <c r="J1485" s="96"/>
      <c r="K1485" s="97"/>
      <c r="L1485" s="933"/>
      <c r="M1485" s="903"/>
      <c r="N1485" s="94"/>
      <c r="O1485" s="96"/>
      <c r="P1485" s="97"/>
    </row>
    <row r="1486" spans="1:16" ht="17.25" thickBot="1">
      <c r="A1486" s="927"/>
      <c r="B1486" s="934"/>
      <c r="C1486" s="897"/>
      <c r="D1486" s="94"/>
      <c r="E1486" s="96"/>
      <c r="F1486" s="97"/>
      <c r="G1486" s="934"/>
      <c r="H1486" s="900"/>
      <c r="I1486" s="94"/>
      <c r="J1486" s="96"/>
      <c r="K1486" s="97"/>
      <c r="L1486" s="934"/>
      <c r="M1486" s="903"/>
      <c r="N1486" s="94"/>
      <c r="O1486" s="96"/>
      <c r="P1486" s="97"/>
    </row>
    <row r="1487" spans="1:16">
      <c r="A1487" s="927"/>
      <c r="B1487" s="915" t="s">
        <v>124</v>
      </c>
      <c r="C1487" s="897"/>
      <c r="D1487" s="94"/>
      <c r="E1487" s="96"/>
      <c r="F1487" s="97"/>
      <c r="G1487" s="915" t="s">
        <v>124</v>
      </c>
      <c r="H1487" s="900"/>
      <c r="I1487" s="94"/>
      <c r="J1487" s="96"/>
      <c r="K1487" s="97"/>
      <c r="L1487" s="915" t="s">
        <v>124</v>
      </c>
      <c r="M1487" s="903"/>
      <c r="N1487" s="94"/>
      <c r="O1487" s="96"/>
      <c r="P1487" s="97"/>
    </row>
    <row r="1488" spans="1:16" ht="17.25" thickBot="1">
      <c r="A1488" s="927"/>
      <c r="B1488" s="916"/>
      <c r="C1488" s="897"/>
      <c r="D1488" s="94"/>
      <c r="E1488" s="96"/>
      <c r="F1488" s="97"/>
      <c r="G1488" s="916"/>
      <c r="H1488" s="900"/>
      <c r="I1488" s="94"/>
      <c r="J1488" s="96"/>
      <c r="K1488" s="97"/>
      <c r="L1488" s="916"/>
      <c r="M1488" s="903"/>
      <c r="N1488" s="94"/>
      <c r="O1488" s="96"/>
      <c r="P1488" s="93"/>
    </row>
    <row r="1489" spans="1:16" ht="17.25" thickTop="1">
      <c r="A1489" s="927"/>
      <c r="B1489" s="930" t="s">
        <v>125</v>
      </c>
      <c r="C1489" s="897"/>
      <c r="D1489" s="94"/>
      <c r="E1489" s="96"/>
      <c r="F1489" s="93"/>
      <c r="G1489" s="930" t="s">
        <v>125</v>
      </c>
      <c r="H1489" s="900"/>
      <c r="I1489" s="94"/>
      <c r="J1489" s="96"/>
      <c r="K1489" s="93"/>
      <c r="L1489" s="930" t="s">
        <v>125</v>
      </c>
      <c r="M1489" s="903"/>
      <c r="N1489" s="94"/>
      <c r="O1489" s="96"/>
      <c r="P1489" s="97"/>
    </row>
    <row r="1490" spans="1:16" ht="17.25" thickBot="1">
      <c r="A1490" s="927"/>
      <c r="B1490" s="913"/>
      <c r="C1490" s="897"/>
      <c r="D1490" s="94"/>
      <c r="E1490" s="96"/>
      <c r="F1490" s="93"/>
      <c r="G1490" s="913"/>
      <c r="H1490" s="900"/>
      <c r="I1490" s="94"/>
      <c r="J1490" s="96"/>
      <c r="K1490" s="93"/>
      <c r="L1490" s="913"/>
      <c r="M1490" s="903"/>
      <c r="N1490" s="94"/>
      <c r="O1490" s="96"/>
      <c r="P1490" s="101"/>
    </row>
    <row r="1491" spans="1:16">
      <c r="A1491" s="927"/>
      <c r="B1491" s="923"/>
      <c r="C1491" s="897"/>
      <c r="D1491" s="94"/>
      <c r="E1491" s="96"/>
      <c r="F1491" s="97"/>
      <c r="G1491" s="923"/>
      <c r="H1491" s="900"/>
      <c r="I1491" s="94"/>
      <c r="J1491" s="96"/>
      <c r="K1491" s="97"/>
      <c r="L1491" s="923"/>
      <c r="M1491" s="903"/>
      <c r="N1491" s="94"/>
      <c r="O1491" s="96"/>
      <c r="P1491" s="103"/>
    </row>
    <row r="1492" spans="1:16" ht="17.25" thickBot="1">
      <c r="A1492" s="927"/>
      <c r="B1492" s="931"/>
      <c r="C1492" s="897"/>
      <c r="D1492" s="94"/>
      <c r="E1492" s="96"/>
      <c r="F1492" s="97"/>
      <c r="G1492" s="931"/>
      <c r="H1492" s="900"/>
      <c r="I1492" s="94"/>
      <c r="J1492" s="96"/>
      <c r="K1492" s="97"/>
      <c r="L1492" s="931"/>
      <c r="M1492" s="903"/>
      <c r="N1492" s="94"/>
      <c r="O1492" s="96"/>
      <c r="P1492" s="104"/>
    </row>
    <row r="1493" spans="1:16">
      <c r="A1493" s="927"/>
      <c r="B1493" s="912" t="s">
        <v>126</v>
      </c>
      <c r="C1493" s="897"/>
      <c r="D1493" s="94"/>
      <c r="E1493" s="96"/>
      <c r="F1493" s="93"/>
      <c r="G1493" s="912" t="s">
        <v>126</v>
      </c>
      <c r="H1493" s="900"/>
      <c r="I1493" s="94"/>
      <c r="J1493" s="96"/>
      <c r="K1493" s="93"/>
      <c r="L1493" s="912" t="s">
        <v>126</v>
      </c>
      <c r="M1493" s="903"/>
      <c r="N1493" s="94"/>
      <c r="O1493" s="96"/>
      <c r="P1493" s="99"/>
    </row>
    <row r="1494" spans="1:16" ht="17.25" thickBot="1">
      <c r="A1494" s="927"/>
      <c r="B1494" s="913"/>
      <c r="C1494" s="897"/>
      <c r="D1494" s="94"/>
      <c r="E1494" s="96"/>
      <c r="F1494" s="101"/>
      <c r="G1494" s="913"/>
      <c r="H1494" s="900"/>
      <c r="I1494" s="94"/>
      <c r="J1494" s="96"/>
      <c r="K1494" s="101"/>
      <c r="L1494" s="913"/>
      <c r="M1494" s="903"/>
      <c r="N1494" s="94"/>
      <c r="O1494" s="96"/>
      <c r="P1494" s="104"/>
    </row>
    <row r="1495" spans="1:16">
      <c r="A1495" s="927"/>
      <c r="B1495" s="923"/>
      <c r="C1495" s="897"/>
      <c r="D1495" s="94"/>
      <c r="E1495" s="96"/>
      <c r="F1495" s="102"/>
      <c r="G1495" s="923"/>
      <c r="H1495" s="900"/>
      <c r="I1495" s="94"/>
      <c r="J1495" s="96"/>
      <c r="K1495" s="103"/>
      <c r="L1495" s="923"/>
      <c r="M1495" s="903"/>
      <c r="N1495" s="94"/>
      <c r="O1495" s="96"/>
      <c r="P1495" s="93"/>
    </row>
    <row r="1496" spans="1:16" ht="17.25" thickBot="1">
      <c r="A1496" s="927"/>
      <c r="B1496" s="924"/>
      <c r="C1496" s="897"/>
      <c r="D1496" s="94"/>
      <c r="E1496" s="96"/>
      <c r="F1496" s="99"/>
      <c r="G1496" s="924"/>
      <c r="H1496" s="900"/>
      <c r="I1496" s="94"/>
      <c r="J1496" s="96"/>
      <c r="K1496" s="104"/>
      <c r="L1496" s="924"/>
      <c r="M1496" s="903"/>
      <c r="N1496" s="94"/>
      <c r="O1496" s="96"/>
      <c r="P1496" s="97"/>
    </row>
    <row r="1497" spans="1:16">
      <c r="A1497" s="927"/>
      <c r="B1497" s="922" t="s">
        <v>127</v>
      </c>
      <c r="C1497" s="897"/>
      <c r="D1497" s="94"/>
      <c r="E1497" s="96"/>
      <c r="F1497" s="103"/>
      <c r="G1497" s="922" t="s">
        <v>127</v>
      </c>
      <c r="H1497" s="900"/>
      <c r="I1497" s="94"/>
      <c r="J1497" s="96"/>
      <c r="K1497" s="104"/>
      <c r="L1497" s="922" t="s">
        <v>127</v>
      </c>
      <c r="M1497" s="903"/>
      <c r="N1497" s="94"/>
      <c r="O1497" s="114"/>
      <c r="P1497" s="97"/>
    </row>
    <row r="1498" spans="1:16" ht="17.25" thickBot="1">
      <c r="A1498" s="927"/>
      <c r="B1498" s="913"/>
      <c r="C1498" s="897"/>
      <c r="D1498" s="94"/>
      <c r="E1498" s="96"/>
      <c r="F1498" s="104"/>
      <c r="G1498" s="913"/>
      <c r="H1498" s="900"/>
      <c r="I1498" s="94"/>
      <c r="J1498" s="96"/>
      <c r="K1498" s="99"/>
      <c r="L1498" s="913"/>
      <c r="M1498" s="903"/>
      <c r="N1498" s="113"/>
      <c r="O1498" s="96"/>
      <c r="P1498" s="112"/>
    </row>
    <row r="1499" spans="1:16">
      <c r="A1499" s="927"/>
      <c r="B1499" s="923"/>
      <c r="C1499" s="897"/>
      <c r="D1499" s="94"/>
      <c r="E1499" s="96"/>
      <c r="F1499" s="104"/>
      <c r="G1499" s="923"/>
      <c r="H1499" s="900"/>
      <c r="I1499" s="94"/>
      <c r="J1499" s="96"/>
      <c r="K1499" s="104"/>
      <c r="L1499" s="923"/>
      <c r="M1499" s="903"/>
      <c r="N1499" s="113"/>
      <c r="O1499" s="114"/>
      <c r="P1499" s="97"/>
    </row>
    <row r="1500" spans="1:16" ht="17.25" thickBot="1">
      <c r="A1500" s="927"/>
      <c r="B1500" s="924"/>
      <c r="C1500" s="897"/>
      <c r="D1500" s="94"/>
      <c r="E1500" s="96"/>
      <c r="F1500" s="99"/>
      <c r="G1500" s="924"/>
      <c r="H1500" s="900"/>
      <c r="I1500" s="94"/>
      <c r="J1500" s="96"/>
      <c r="K1500" s="93"/>
      <c r="L1500" s="924"/>
      <c r="M1500" s="903"/>
      <c r="N1500" s="94"/>
      <c r="O1500" s="114"/>
      <c r="P1500" s="104"/>
    </row>
    <row r="1501" spans="1:16">
      <c r="A1501" s="927"/>
      <c r="B1501" s="922" t="s">
        <v>128</v>
      </c>
      <c r="C1501" s="897"/>
      <c r="D1501" s="94"/>
      <c r="E1501" s="96"/>
      <c r="F1501" s="104"/>
      <c r="G1501" s="922" t="s">
        <v>128</v>
      </c>
      <c r="H1501" s="900"/>
      <c r="I1501" s="94"/>
      <c r="J1501" s="96"/>
      <c r="K1501" s="97"/>
      <c r="L1501" s="922" t="s">
        <v>128</v>
      </c>
      <c r="M1501" s="903"/>
      <c r="N1501" s="94"/>
      <c r="O1501" s="96"/>
      <c r="P1501" s="97"/>
    </row>
    <row r="1502" spans="1:16" ht="17.25" thickBot="1">
      <c r="A1502" s="927"/>
      <c r="B1502" s="913"/>
      <c r="C1502" s="897"/>
      <c r="D1502" s="94"/>
      <c r="E1502" s="96"/>
      <c r="F1502" s="93"/>
      <c r="G1502" s="913"/>
      <c r="H1502" s="900"/>
      <c r="I1502" s="94"/>
      <c r="J1502" s="114"/>
      <c r="K1502" s="97"/>
      <c r="L1502" s="913"/>
      <c r="M1502" s="903"/>
      <c r="N1502" s="113"/>
      <c r="O1502" s="114"/>
      <c r="P1502" s="97"/>
    </row>
    <row r="1503" spans="1:16">
      <c r="A1503" s="927"/>
      <c r="B1503" s="923"/>
      <c r="C1503" s="897"/>
      <c r="D1503" s="94"/>
      <c r="E1503" s="96"/>
      <c r="F1503" s="97"/>
      <c r="G1503" s="923"/>
      <c r="H1503" s="900"/>
      <c r="I1503" s="94"/>
      <c r="J1503" s="96"/>
      <c r="K1503" s="97"/>
      <c r="L1503" s="923"/>
      <c r="M1503" s="903"/>
      <c r="N1503" s="113"/>
      <c r="O1503" s="114"/>
      <c r="P1503" s="97"/>
    </row>
    <row r="1504" spans="1:16" ht="17.25" thickBot="1">
      <c r="A1504" s="927"/>
      <c r="B1504" s="924"/>
      <c r="C1504" s="897"/>
      <c r="D1504" s="94"/>
      <c r="E1504" s="96"/>
      <c r="F1504" s="93"/>
      <c r="G1504" s="924"/>
      <c r="H1504" s="900"/>
      <c r="I1504" s="94"/>
      <c r="J1504" s="114"/>
      <c r="K1504" s="97"/>
      <c r="L1504" s="924"/>
      <c r="M1504" s="903"/>
      <c r="N1504" s="94"/>
      <c r="O1504" s="114"/>
      <c r="P1504" s="97"/>
    </row>
    <row r="1505" spans="1:16">
      <c r="A1505" s="927"/>
      <c r="B1505" s="912" t="s">
        <v>129</v>
      </c>
      <c r="C1505" s="897"/>
      <c r="D1505" s="94"/>
      <c r="E1505" s="96"/>
      <c r="F1505" s="93"/>
      <c r="G1505" s="912" t="s">
        <v>129</v>
      </c>
      <c r="H1505" s="900"/>
      <c r="I1505" s="94"/>
      <c r="J1505" s="114"/>
      <c r="K1505" s="97"/>
      <c r="L1505" s="912" t="s">
        <v>129</v>
      </c>
      <c r="M1505" s="903"/>
      <c r="N1505" s="113"/>
      <c r="O1505" s="114"/>
      <c r="P1505" s="97"/>
    </row>
    <row r="1506" spans="1:16" ht="17.25" thickBot="1">
      <c r="A1506" s="927"/>
      <c r="B1506" s="913"/>
      <c r="C1506" s="897"/>
      <c r="D1506" s="94"/>
      <c r="E1506" s="96"/>
      <c r="F1506" s="93"/>
      <c r="G1506" s="913"/>
      <c r="H1506" s="900"/>
      <c r="I1506" s="94"/>
      <c r="J1506" s="114"/>
      <c r="K1506" s="97"/>
      <c r="L1506" s="913"/>
      <c r="M1506" s="903"/>
      <c r="N1506" s="94"/>
      <c r="O1506" s="114"/>
      <c r="P1506" s="97"/>
    </row>
    <row r="1507" spans="1:16">
      <c r="A1507" s="927"/>
      <c r="B1507" s="106"/>
      <c r="C1507" s="897"/>
      <c r="D1507" s="94"/>
      <c r="E1507" s="96"/>
      <c r="F1507" s="97"/>
      <c r="G1507" s="106"/>
      <c r="H1507" s="900"/>
      <c r="I1507" s="94"/>
      <c r="J1507" s="96"/>
      <c r="K1507" s="112"/>
      <c r="L1507" s="106"/>
      <c r="M1507" s="903"/>
      <c r="N1507" s="113"/>
      <c r="O1507" s="96"/>
      <c r="P1507" s="112"/>
    </row>
    <row r="1508" spans="1:16">
      <c r="A1508" s="927"/>
      <c r="B1508" s="107"/>
      <c r="C1508" s="897"/>
      <c r="D1508" s="94"/>
      <c r="E1508" s="96"/>
      <c r="F1508" s="93"/>
      <c r="G1508" s="107"/>
      <c r="H1508" s="900"/>
      <c r="I1508" s="94"/>
      <c r="J1508" s="96"/>
      <c r="K1508" s="97"/>
      <c r="L1508" s="107"/>
      <c r="M1508" s="903"/>
      <c r="N1508" s="113"/>
      <c r="O1508" s="114"/>
      <c r="P1508" s="97"/>
    </row>
    <row r="1509" spans="1:16">
      <c r="A1509" s="927"/>
      <c r="B1509" s="109"/>
      <c r="C1509" s="897"/>
      <c r="D1509" s="94"/>
      <c r="E1509" s="96"/>
      <c r="F1509" s="93"/>
      <c r="G1509" s="109"/>
      <c r="H1509" s="900"/>
      <c r="I1509" s="113"/>
      <c r="J1509" s="114"/>
      <c r="K1509" s="97"/>
      <c r="L1509" s="109"/>
      <c r="M1509" s="903"/>
      <c r="N1509" s="113"/>
      <c r="O1509" s="114"/>
      <c r="P1509" s="104"/>
    </row>
    <row r="1510" spans="1:16">
      <c r="A1510" s="927"/>
      <c r="B1510" s="110"/>
      <c r="C1510" s="897"/>
      <c r="D1510" s="94"/>
      <c r="E1510" s="96"/>
      <c r="F1510" s="93"/>
      <c r="G1510" s="110"/>
      <c r="H1510" s="900"/>
      <c r="I1510" s="113"/>
      <c r="J1510" s="114"/>
      <c r="K1510" s="104"/>
      <c r="L1510" s="110"/>
      <c r="M1510" s="903"/>
      <c r="N1510" s="111"/>
      <c r="O1510" s="96"/>
      <c r="P1510" s="97"/>
    </row>
    <row r="1511" spans="1:16">
      <c r="A1511" s="927"/>
      <c r="B1511" s="109"/>
      <c r="C1511" s="897"/>
      <c r="D1511" s="111"/>
      <c r="E1511" s="96"/>
      <c r="F1511" s="97"/>
      <c r="G1511" s="109"/>
      <c r="H1511" s="900"/>
      <c r="I1511" s="111"/>
      <c r="J1511" s="96"/>
      <c r="K1511" s="112"/>
      <c r="L1511" s="109"/>
      <c r="M1511" s="903"/>
      <c r="N1511" s="94"/>
      <c r="O1511" s="96"/>
      <c r="P1511" s="112"/>
    </row>
    <row r="1512" spans="1:16">
      <c r="A1512" s="927"/>
      <c r="B1512" s="110"/>
      <c r="C1512" s="897"/>
      <c r="D1512" s="94"/>
      <c r="E1512" s="96"/>
      <c r="F1512" s="108"/>
      <c r="G1512" s="110"/>
      <c r="H1512" s="900"/>
      <c r="I1512" s="94"/>
      <c r="J1512" s="96"/>
      <c r="K1512" s="97"/>
      <c r="L1512" s="110"/>
      <c r="M1512" s="903"/>
      <c r="N1512" s="113"/>
      <c r="O1512" s="114"/>
      <c r="P1512" s="97"/>
    </row>
    <row r="1513" spans="1:16">
      <c r="A1513" s="927"/>
      <c r="B1513" s="109"/>
      <c r="C1513" s="897"/>
      <c r="D1513" s="94"/>
      <c r="E1513" s="96"/>
      <c r="F1513" s="97"/>
      <c r="G1513" s="109"/>
      <c r="H1513" s="900"/>
      <c r="I1513" s="113"/>
      <c r="J1513" s="114"/>
      <c r="K1513" s="97"/>
      <c r="L1513" s="109"/>
      <c r="M1513" s="903"/>
      <c r="N1513" s="113"/>
      <c r="O1513" s="114"/>
      <c r="P1513" s="97"/>
    </row>
    <row r="1514" spans="1:16" ht="17.25" thickBot="1">
      <c r="A1514" s="927"/>
      <c r="B1514" s="110"/>
      <c r="C1514" s="910"/>
      <c r="D1514" s="115"/>
      <c r="E1514" s="116"/>
      <c r="F1514" s="117"/>
      <c r="G1514" s="110"/>
      <c r="H1514" s="900"/>
      <c r="I1514" s="115"/>
      <c r="J1514" s="116"/>
      <c r="K1514" s="117"/>
      <c r="L1514" s="110"/>
      <c r="M1514" s="903"/>
      <c r="N1514" s="115"/>
      <c r="O1514" s="116"/>
      <c r="P1514" s="117"/>
    </row>
    <row r="1515" spans="1:16">
      <c r="A1515" s="914" t="str">
        <f>TEXT(A1469,"AAAA")</f>
        <v>星期一</v>
      </c>
      <c r="B1515" s="109"/>
      <c r="C1515" s="896" t="s">
        <v>666</v>
      </c>
      <c r="D1515" s="118"/>
      <c r="E1515" s="119"/>
      <c r="F1515" s="97"/>
      <c r="G1515" s="109"/>
      <c r="H1515" s="899" t="s">
        <v>130</v>
      </c>
      <c r="I1515" s="118"/>
      <c r="J1515" s="119"/>
      <c r="K1515" s="97"/>
      <c r="L1515" s="109"/>
      <c r="M1515" s="902" t="s">
        <v>130</v>
      </c>
      <c r="N1515" s="118"/>
      <c r="O1515" s="119"/>
      <c r="P1515" s="97"/>
    </row>
    <row r="1516" spans="1:16">
      <c r="A1516" s="914"/>
      <c r="B1516" s="110"/>
      <c r="C1516" s="897"/>
      <c r="D1516" s="120"/>
      <c r="E1516" s="96"/>
      <c r="F1516" s="97"/>
      <c r="G1516" s="110"/>
      <c r="H1516" s="900"/>
      <c r="I1516" s="94"/>
      <c r="J1516" s="96"/>
      <c r="K1516" s="97"/>
      <c r="L1516" s="110"/>
      <c r="M1516" s="903"/>
      <c r="N1516" s="94"/>
      <c r="O1516" s="96"/>
      <c r="P1516" s="97"/>
    </row>
    <row r="1517" spans="1:16">
      <c r="A1517" s="914"/>
      <c r="B1517" s="109"/>
      <c r="C1517" s="897"/>
      <c r="D1517" s="120"/>
      <c r="E1517" s="96"/>
      <c r="F1517" s="97"/>
      <c r="G1517" s="109"/>
      <c r="H1517" s="900"/>
      <c r="I1517" s="94"/>
      <c r="J1517" s="96"/>
      <c r="K1517" s="97"/>
      <c r="L1517" s="109"/>
      <c r="M1517" s="903"/>
      <c r="N1517" s="94"/>
      <c r="O1517" s="96"/>
      <c r="P1517" s="97"/>
    </row>
    <row r="1518" spans="1:16">
      <c r="A1518" s="914"/>
      <c r="B1518" s="110"/>
      <c r="C1518" s="897"/>
      <c r="D1518" s="120"/>
      <c r="E1518" s="96"/>
      <c r="F1518" s="97"/>
      <c r="G1518" s="110"/>
      <c r="H1518" s="900"/>
      <c r="I1518" s="94"/>
      <c r="J1518" s="96"/>
      <c r="K1518" s="97"/>
      <c r="L1518" s="110"/>
      <c r="M1518" s="903"/>
      <c r="N1518" s="94"/>
      <c r="O1518" s="96"/>
      <c r="P1518" s="97"/>
    </row>
    <row r="1519" spans="1:16">
      <c r="A1519" s="914"/>
      <c r="B1519" s="109"/>
      <c r="C1519" s="897"/>
      <c r="D1519" s="120"/>
      <c r="E1519" s="96"/>
      <c r="F1519" s="97"/>
      <c r="G1519" s="109"/>
      <c r="H1519" s="900"/>
      <c r="I1519" s="94"/>
      <c r="J1519" s="96"/>
      <c r="K1519" s="97"/>
      <c r="L1519" s="109"/>
      <c r="M1519" s="903"/>
      <c r="N1519" s="94"/>
      <c r="O1519" s="96"/>
      <c r="P1519" s="97"/>
    </row>
    <row r="1520" spans="1:16">
      <c r="A1520" s="914"/>
      <c r="B1520" s="110"/>
      <c r="C1520" s="897"/>
      <c r="D1520" s="120"/>
      <c r="E1520" s="96"/>
      <c r="F1520" s="97"/>
      <c r="G1520" s="110"/>
      <c r="H1520" s="900"/>
      <c r="I1520" s="94"/>
      <c r="J1520" s="96"/>
      <c r="K1520" s="97"/>
      <c r="L1520" s="110"/>
      <c r="M1520" s="903"/>
      <c r="N1520" s="94"/>
      <c r="O1520" s="96"/>
      <c r="P1520" s="97"/>
    </row>
    <row r="1521" spans="1:16">
      <c r="A1521" s="914"/>
      <c r="B1521" s="109"/>
      <c r="C1521" s="897"/>
      <c r="D1521" s="120"/>
      <c r="E1521" s="96"/>
      <c r="F1521" s="97"/>
      <c r="G1521" s="109"/>
      <c r="H1521" s="900"/>
      <c r="I1521" s="94"/>
      <c r="J1521" s="96"/>
      <c r="K1521" s="97"/>
      <c r="L1521" s="109"/>
      <c r="M1521" s="903"/>
      <c r="N1521" s="94"/>
      <c r="O1521" s="96"/>
      <c r="P1521" s="97"/>
    </row>
    <row r="1522" spans="1:16">
      <c r="A1522" s="914"/>
      <c r="B1522" s="110"/>
      <c r="C1522" s="897"/>
      <c r="D1522" s="94"/>
      <c r="E1522" s="96"/>
      <c r="F1522" s="97"/>
      <c r="G1522" s="110"/>
      <c r="H1522" s="900"/>
      <c r="I1522" s="94"/>
      <c r="J1522" s="96"/>
      <c r="K1522" s="97"/>
      <c r="L1522" s="110"/>
      <c r="M1522" s="903"/>
      <c r="N1522" s="94"/>
      <c r="O1522" s="96"/>
      <c r="P1522" s="97"/>
    </row>
    <row r="1523" spans="1:16">
      <c r="A1523" s="914"/>
      <c r="B1523" s="107"/>
      <c r="C1523" s="897"/>
      <c r="D1523" s="113"/>
      <c r="E1523" s="114"/>
      <c r="F1523" s="104"/>
      <c r="G1523" s="107"/>
      <c r="H1523" s="900"/>
      <c r="I1523" s="113"/>
      <c r="J1523" s="114"/>
      <c r="K1523" s="97"/>
      <c r="L1523" s="107"/>
      <c r="M1523" s="903"/>
      <c r="N1523" s="113"/>
      <c r="O1523" s="114"/>
      <c r="P1523" s="97"/>
    </row>
    <row r="1524" spans="1:16" ht="17.25" thickBot="1">
      <c r="A1524" s="914"/>
      <c r="B1524" s="107"/>
      <c r="C1524" s="910"/>
      <c r="D1524" s="122" t="s">
        <v>132</v>
      </c>
      <c r="E1524" s="123" t="s">
        <v>133</v>
      </c>
      <c r="F1524" s="124"/>
      <c r="G1524" s="107"/>
      <c r="H1524" s="911"/>
      <c r="I1524" s="122" t="s">
        <v>132</v>
      </c>
      <c r="J1524" s="123" t="s">
        <v>133</v>
      </c>
      <c r="K1524" s="97"/>
      <c r="L1524" s="107"/>
      <c r="M1524" s="909"/>
      <c r="N1524" s="122" t="s">
        <v>132</v>
      </c>
      <c r="O1524" s="123" t="s">
        <v>133</v>
      </c>
      <c r="P1524" s="97"/>
    </row>
    <row r="1525" spans="1:16">
      <c r="A1525" s="105"/>
      <c r="B1525" s="109"/>
      <c r="C1525" s="896" t="s">
        <v>667</v>
      </c>
      <c r="D1525" s="118"/>
      <c r="E1525" s="119"/>
      <c r="F1525" s="125"/>
      <c r="G1525" s="109"/>
      <c r="H1525" s="899" t="s">
        <v>134</v>
      </c>
      <c r="I1525" s="118"/>
      <c r="J1525" s="119"/>
      <c r="K1525" s="125"/>
      <c r="L1525" s="109"/>
      <c r="M1525" s="902" t="s">
        <v>134</v>
      </c>
      <c r="N1525" s="118"/>
      <c r="O1525" s="119"/>
      <c r="P1525" s="125"/>
    </row>
    <row r="1526" spans="1:16">
      <c r="A1526" s="105"/>
      <c r="B1526" s="110"/>
      <c r="C1526" s="897"/>
      <c r="D1526" s="94"/>
      <c r="E1526" s="96"/>
      <c r="F1526" s="97"/>
      <c r="G1526" s="110"/>
      <c r="H1526" s="900"/>
      <c r="I1526" s="94"/>
      <c r="J1526" s="96"/>
      <c r="K1526" s="97"/>
      <c r="L1526" s="110"/>
      <c r="M1526" s="903"/>
      <c r="N1526" s="94"/>
      <c r="O1526" s="96"/>
      <c r="P1526" s="97"/>
    </row>
    <row r="1527" spans="1:16">
      <c r="A1527" s="105"/>
      <c r="B1527" s="126"/>
      <c r="C1527" s="897"/>
      <c r="D1527" s="94"/>
      <c r="E1527" s="96"/>
      <c r="F1527" s="97"/>
      <c r="G1527" s="126"/>
      <c r="H1527" s="900"/>
      <c r="I1527" s="94"/>
      <c r="J1527" s="96"/>
      <c r="K1527" s="97"/>
      <c r="L1527" s="126"/>
      <c r="M1527" s="903"/>
      <c r="N1527" s="94"/>
      <c r="O1527" s="96"/>
      <c r="P1527" s="128"/>
    </row>
    <row r="1528" spans="1:16">
      <c r="A1528" s="105"/>
      <c r="B1528" s="107"/>
      <c r="C1528" s="897"/>
      <c r="D1528" s="94"/>
      <c r="E1528" s="96"/>
      <c r="F1528" s="97"/>
      <c r="G1528" s="107"/>
      <c r="H1528" s="900"/>
      <c r="I1528" s="94"/>
      <c r="J1528" s="96"/>
      <c r="K1528" s="97"/>
      <c r="L1528" s="107"/>
      <c r="M1528" s="903"/>
      <c r="N1528" s="94"/>
      <c r="O1528" s="96"/>
      <c r="P1528" s="216"/>
    </row>
    <row r="1529" spans="1:16">
      <c r="A1529" s="105"/>
      <c r="B1529" s="109"/>
      <c r="C1529" s="897"/>
      <c r="D1529" s="94"/>
      <c r="E1529" s="96"/>
      <c r="F1529" s="97"/>
      <c r="G1529" s="109"/>
      <c r="H1529" s="900"/>
      <c r="I1529" s="94"/>
      <c r="J1529" s="96"/>
      <c r="K1529" s="97"/>
      <c r="L1529" s="109"/>
      <c r="M1529" s="903"/>
      <c r="N1529" s="94"/>
      <c r="O1529" s="96"/>
      <c r="P1529" s="97"/>
    </row>
    <row r="1530" spans="1:16">
      <c r="A1530" s="105"/>
      <c r="B1530" s="110"/>
      <c r="C1530" s="897"/>
      <c r="D1530" s="94"/>
      <c r="E1530" s="96"/>
      <c r="F1530" s="127"/>
      <c r="G1530" s="110"/>
      <c r="H1530" s="900"/>
      <c r="I1530" s="94"/>
      <c r="J1530" s="96"/>
      <c r="K1530" s="127"/>
      <c r="L1530" s="110"/>
      <c r="M1530" s="903"/>
      <c r="N1530" s="94"/>
      <c r="O1530" s="96"/>
      <c r="P1530" s="127"/>
    </row>
    <row r="1531" spans="1:16">
      <c r="A1531" s="105"/>
      <c r="B1531" s="109"/>
      <c r="C1531" s="897"/>
      <c r="D1531" s="94"/>
      <c r="E1531" s="96"/>
      <c r="F1531" s="128"/>
      <c r="G1531" s="109"/>
      <c r="H1531" s="900"/>
      <c r="I1531" s="94"/>
      <c r="J1531" s="96"/>
      <c r="K1531" s="128"/>
      <c r="L1531" s="109"/>
      <c r="M1531" s="903"/>
      <c r="N1531" s="94"/>
      <c r="O1531" s="96"/>
      <c r="P1531" s="128"/>
    </row>
    <row r="1532" spans="1:16">
      <c r="A1532" s="105"/>
      <c r="B1532" s="110"/>
      <c r="C1532" s="897"/>
      <c r="D1532" s="217"/>
      <c r="E1532" s="114"/>
      <c r="F1532" s="216"/>
      <c r="G1532" s="110"/>
      <c r="H1532" s="900"/>
      <c r="I1532" s="113"/>
      <c r="J1532" s="114"/>
      <c r="K1532" s="216"/>
      <c r="L1532" s="110"/>
      <c r="M1532" s="903"/>
      <c r="N1532" s="113"/>
      <c r="O1532" s="114"/>
      <c r="P1532" s="216"/>
    </row>
    <row r="1533" spans="1:16">
      <c r="A1533" s="105"/>
      <c r="B1533" s="109"/>
      <c r="C1533" s="897"/>
      <c r="D1533" s="217"/>
      <c r="E1533" s="114"/>
      <c r="F1533" s="216"/>
      <c r="G1533" s="109"/>
      <c r="H1533" s="900"/>
      <c r="I1533" s="113"/>
      <c r="J1533" s="114"/>
      <c r="K1533" s="216"/>
      <c r="L1533" s="109"/>
      <c r="M1533" s="903"/>
      <c r="N1533" s="113"/>
      <c r="O1533" s="114"/>
      <c r="P1533" s="216"/>
    </row>
    <row r="1534" spans="1:16" ht="17.25" thickBot="1">
      <c r="A1534" s="105"/>
      <c r="B1534" s="110"/>
      <c r="C1534" s="910"/>
      <c r="D1534" s="129"/>
      <c r="E1534" s="130"/>
      <c r="F1534" s="104"/>
      <c r="G1534" s="110"/>
      <c r="H1534" s="911"/>
      <c r="I1534" s="113"/>
      <c r="J1534" s="130"/>
      <c r="K1534" s="104"/>
      <c r="L1534" s="110"/>
      <c r="M1534" s="909"/>
      <c r="N1534" s="113"/>
      <c r="O1534" s="131"/>
      <c r="P1534" s="127"/>
    </row>
    <row r="1535" spans="1:16">
      <c r="A1535" s="132"/>
      <c r="B1535" s="109"/>
      <c r="C1535" s="896" t="s">
        <v>668</v>
      </c>
      <c r="D1535" s="118" t="s">
        <v>136</v>
      </c>
      <c r="E1535" s="133" t="s">
        <v>137</v>
      </c>
      <c r="F1535" s="125"/>
      <c r="G1535" s="109"/>
      <c r="H1535" s="899" t="s">
        <v>135</v>
      </c>
      <c r="I1535" s="118" t="s">
        <v>136</v>
      </c>
      <c r="J1535" s="133" t="s">
        <v>137</v>
      </c>
      <c r="K1535" s="125"/>
      <c r="L1535" s="109"/>
      <c r="M1535" s="902" t="s">
        <v>135</v>
      </c>
      <c r="N1535" s="118" t="s">
        <v>136</v>
      </c>
      <c r="O1535" s="133" t="s">
        <v>137</v>
      </c>
      <c r="P1535" s="125"/>
    </row>
    <row r="1536" spans="1:16">
      <c r="A1536" s="132"/>
      <c r="B1536" s="110"/>
      <c r="C1536" s="897"/>
      <c r="D1536" s="94" t="s">
        <v>141</v>
      </c>
      <c r="E1536" s="96" t="s">
        <v>142</v>
      </c>
      <c r="F1536" s="134"/>
      <c r="G1536" s="110"/>
      <c r="H1536" s="900"/>
      <c r="I1536" s="94" t="s">
        <v>141</v>
      </c>
      <c r="J1536" s="96" t="s">
        <v>142</v>
      </c>
      <c r="K1536" s="134"/>
      <c r="L1536" s="110"/>
      <c r="M1536" s="903"/>
      <c r="N1536" s="94" t="s">
        <v>141</v>
      </c>
      <c r="O1536" s="96" t="s">
        <v>142</v>
      </c>
      <c r="P1536" s="134"/>
    </row>
    <row r="1537" spans="1:16">
      <c r="A1537" s="132"/>
      <c r="B1537" s="135"/>
      <c r="C1537" s="897"/>
      <c r="D1537" s="94" t="s">
        <v>145</v>
      </c>
      <c r="E1537" s="96" t="s">
        <v>146</v>
      </c>
      <c r="F1537" s="97"/>
      <c r="G1537" s="135"/>
      <c r="H1537" s="900"/>
      <c r="I1537" s="94" t="s">
        <v>145</v>
      </c>
      <c r="J1537" s="96" t="s">
        <v>146</v>
      </c>
      <c r="K1537" s="97"/>
      <c r="L1537" s="135"/>
      <c r="M1537" s="903"/>
      <c r="N1537" s="94" t="s">
        <v>145</v>
      </c>
      <c r="O1537" s="96" t="s">
        <v>146</v>
      </c>
      <c r="P1537" s="97"/>
    </row>
    <row r="1538" spans="1:16">
      <c r="A1538" s="132"/>
      <c r="B1538" s="110"/>
      <c r="C1538" s="897"/>
      <c r="D1538" s="94" t="s">
        <v>147</v>
      </c>
      <c r="E1538" s="96" t="s">
        <v>148</v>
      </c>
      <c r="F1538" s="104"/>
      <c r="G1538" s="110"/>
      <c r="H1538" s="900"/>
      <c r="I1538" s="94" t="s">
        <v>147</v>
      </c>
      <c r="J1538" s="96" t="s">
        <v>148</v>
      </c>
      <c r="K1538" s="104"/>
      <c r="L1538" s="110"/>
      <c r="M1538" s="903"/>
      <c r="N1538" s="94" t="s">
        <v>147</v>
      </c>
      <c r="O1538" s="96" t="s">
        <v>148</v>
      </c>
      <c r="P1538" s="104"/>
    </row>
    <row r="1539" spans="1:16">
      <c r="A1539" s="132"/>
      <c r="B1539" s="135"/>
      <c r="C1539" s="897"/>
      <c r="D1539" s="94"/>
      <c r="E1539" s="114"/>
      <c r="F1539" s="136"/>
      <c r="G1539" s="135"/>
      <c r="H1539" s="900"/>
      <c r="I1539" s="94"/>
      <c r="J1539" s="114"/>
      <c r="K1539" s="136"/>
      <c r="L1539" s="135"/>
      <c r="M1539" s="903"/>
      <c r="N1539" s="94"/>
      <c r="O1539" s="114"/>
      <c r="P1539" s="136"/>
    </row>
    <row r="1540" spans="1:16">
      <c r="A1540" s="132"/>
      <c r="B1540" s="110"/>
      <c r="C1540" s="897"/>
      <c r="D1540" s="94"/>
      <c r="E1540" s="96"/>
      <c r="F1540" s="97"/>
      <c r="G1540" s="110"/>
      <c r="H1540" s="900"/>
      <c r="I1540" s="94"/>
      <c r="J1540" s="96"/>
      <c r="K1540" s="97"/>
      <c r="L1540" s="110"/>
      <c r="M1540" s="903"/>
      <c r="N1540" s="94"/>
      <c r="O1540" s="96"/>
      <c r="P1540" s="97"/>
    </row>
    <row r="1541" spans="1:16">
      <c r="A1541" s="132"/>
      <c r="B1541" s="135"/>
      <c r="C1541" s="897"/>
      <c r="D1541" s="94"/>
      <c r="E1541" s="114"/>
      <c r="F1541" s="136"/>
      <c r="G1541" s="135"/>
      <c r="H1541" s="900"/>
      <c r="I1541" s="94"/>
      <c r="J1541" s="114"/>
      <c r="K1541" s="136"/>
      <c r="L1541" s="135"/>
      <c r="M1541" s="903"/>
      <c r="N1541" s="94"/>
      <c r="O1541" s="114"/>
      <c r="P1541" s="136"/>
    </row>
    <row r="1542" spans="1:16">
      <c r="A1542" s="132"/>
      <c r="B1542" s="110"/>
      <c r="C1542" s="897"/>
      <c r="D1542" s="94"/>
      <c r="E1542" s="96"/>
      <c r="F1542" s="97"/>
      <c r="G1542" s="110"/>
      <c r="H1542" s="900"/>
      <c r="I1542" s="94"/>
      <c r="J1542" s="96"/>
      <c r="K1542" s="97"/>
      <c r="L1542" s="110"/>
      <c r="M1542" s="903"/>
      <c r="N1542" s="94"/>
      <c r="O1542" s="96"/>
      <c r="P1542" s="97"/>
    </row>
    <row r="1543" spans="1:16">
      <c r="A1543" s="132"/>
      <c r="B1543" s="135"/>
      <c r="C1543" s="897"/>
      <c r="D1543" s="94"/>
      <c r="E1543" s="96"/>
      <c r="F1543" s="97"/>
      <c r="G1543" s="135"/>
      <c r="H1543" s="900"/>
      <c r="I1543" s="94"/>
      <c r="J1543" s="96"/>
      <c r="K1543" s="97"/>
      <c r="L1543" s="135"/>
      <c r="M1543" s="903"/>
      <c r="N1543" s="94"/>
      <c r="O1543" s="96"/>
      <c r="P1543" s="97"/>
    </row>
    <row r="1544" spans="1:16" ht="17.25" thickBot="1">
      <c r="A1544" s="132"/>
      <c r="B1544" s="110"/>
      <c r="C1544" s="910"/>
      <c r="D1544" s="115"/>
      <c r="E1544" s="116"/>
      <c r="F1544" s="117"/>
      <c r="G1544" s="110"/>
      <c r="H1544" s="911"/>
      <c r="I1544" s="115"/>
      <c r="J1544" s="130"/>
      <c r="K1544" s="104"/>
      <c r="L1544" s="110"/>
      <c r="M1544" s="909"/>
      <c r="N1544" s="115"/>
      <c r="O1544" s="130"/>
      <c r="P1544" s="104"/>
    </row>
    <row r="1545" spans="1:16">
      <c r="A1545" s="132"/>
      <c r="B1545" s="135"/>
      <c r="C1545" s="896" t="s">
        <v>669</v>
      </c>
      <c r="D1545" s="137" t="s">
        <v>150</v>
      </c>
      <c r="E1545" s="138"/>
      <c r="F1545" s="139" t="s">
        <v>151</v>
      </c>
      <c r="G1545" s="135"/>
      <c r="H1545" s="899" t="s">
        <v>149</v>
      </c>
      <c r="I1545" s="137" t="s">
        <v>150</v>
      </c>
      <c r="J1545" s="138"/>
      <c r="K1545" s="139" t="s">
        <v>151</v>
      </c>
      <c r="L1545" s="135"/>
      <c r="M1545" s="902" t="s">
        <v>149</v>
      </c>
      <c r="N1545" s="137" t="s">
        <v>150</v>
      </c>
      <c r="O1545" s="138"/>
      <c r="P1545" s="139" t="s">
        <v>151</v>
      </c>
    </row>
    <row r="1546" spans="1:16">
      <c r="A1546" s="132"/>
      <c r="B1546" s="110"/>
      <c r="C1546" s="897"/>
      <c r="D1546" s="120"/>
      <c r="E1546" s="121"/>
      <c r="F1546" s="140"/>
      <c r="G1546" s="110"/>
      <c r="H1546" s="900"/>
      <c r="I1546" s="94"/>
      <c r="J1546" s="96"/>
      <c r="K1546" s="97"/>
      <c r="L1546" s="110"/>
      <c r="M1546" s="903"/>
      <c r="N1546" s="94"/>
      <c r="O1546" s="96"/>
      <c r="P1546" s="97"/>
    </row>
    <row r="1547" spans="1:16">
      <c r="A1547" s="132"/>
      <c r="B1547" s="135"/>
      <c r="C1547" s="897"/>
      <c r="D1547" s="94"/>
      <c r="E1547" s="96"/>
      <c r="F1547" s="97"/>
      <c r="G1547" s="135"/>
      <c r="H1547" s="900"/>
      <c r="I1547" s="94"/>
      <c r="J1547" s="96"/>
      <c r="K1547" s="97"/>
      <c r="L1547" s="135"/>
      <c r="M1547" s="903"/>
      <c r="N1547" s="94"/>
      <c r="O1547" s="96"/>
      <c r="P1547" s="97"/>
    </row>
    <row r="1548" spans="1:16">
      <c r="A1548" s="132"/>
      <c r="B1548" s="110"/>
      <c r="C1548" s="897"/>
      <c r="D1548" s="113"/>
      <c r="E1548" s="114"/>
      <c r="F1548" s="104"/>
      <c r="G1548" s="110"/>
      <c r="H1548" s="900"/>
      <c r="I1548" s="113"/>
      <c r="J1548" s="114"/>
      <c r="K1548" s="104"/>
      <c r="L1548" s="110"/>
      <c r="M1548" s="903"/>
      <c r="N1548" s="113"/>
      <c r="O1548" s="114"/>
      <c r="P1548" s="104"/>
    </row>
    <row r="1549" spans="1:16">
      <c r="A1549" s="905"/>
      <c r="B1549" s="135"/>
      <c r="C1549" s="897"/>
      <c r="D1549" s="94"/>
      <c r="E1549" s="96"/>
      <c r="F1549" s="97"/>
      <c r="G1549" s="135"/>
      <c r="H1549" s="900"/>
      <c r="I1549" s="94"/>
      <c r="J1549" s="96"/>
      <c r="K1549" s="97"/>
      <c r="L1549" s="135"/>
      <c r="M1549" s="903"/>
      <c r="N1549" s="94"/>
      <c r="O1549" s="96"/>
      <c r="P1549" s="97"/>
    </row>
    <row r="1550" spans="1:16">
      <c r="A1550" s="905"/>
      <c r="B1550" s="110"/>
      <c r="C1550" s="897"/>
      <c r="D1550" s="94"/>
      <c r="E1550" s="96"/>
      <c r="F1550" s="97"/>
      <c r="G1550" s="110"/>
      <c r="H1550" s="900"/>
      <c r="I1550" s="94"/>
      <c r="J1550" s="96"/>
      <c r="K1550" s="97"/>
      <c r="L1550" s="110"/>
      <c r="M1550" s="903"/>
      <c r="N1550" s="94"/>
      <c r="O1550" s="96"/>
      <c r="P1550" s="97"/>
    </row>
    <row r="1551" spans="1:16">
      <c r="A1551" s="905"/>
      <c r="B1551" s="135"/>
      <c r="C1551" s="897"/>
      <c r="D1551" s="113"/>
      <c r="E1551" s="114"/>
      <c r="F1551" s="104"/>
      <c r="G1551" s="135"/>
      <c r="H1551" s="900"/>
      <c r="I1551" s="113"/>
      <c r="J1551" s="114"/>
      <c r="K1551" s="104"/>
      <c r="L1551" s="135"/>
      <c r="M1551" s="903"/>
      <c r="N1551" s="113"/>
      <c r="O1551" s="114"/>
      <c r="P1551" s="104"/>
    </row>
    <row r="1552" spans="1:16" ht="17.25" thickBot="1">
      <c r="A1552" s="906"/>
      <c r="B1552" s="141"/>
      <c r="C1552" s="898"/>
      <c r="D1552" s="142"/>
      <c r="E1552" s="143"/>
      <c r="F1552" s="144"/>
      <c r="G1552" s="141"/>
      <c r="H1552" s="901"/>
      <c r="I1552" s="142"/>
      <c r="J1552" s="143"/>
      <c r="K1552" s="144"/>
      <c r="L1552" s="141"/>
      <c r="M1552" s="904"/>
      <c r="N1552" s="142"/>
      <c r="O1552" s="143"/>
      <c r="P1552" s="144"/>
    </row>
    <row r="1553" spans="1:16" s="146" customFormat="1" ht="27" customHeight="1" thickTop="1" thickBot="1">
      <c r="A1553" s="145"/>
      <c r="B1553" s="907" t="s">
        <v>152</v>
      </c>
      <c r="C1553" s="907"/>
      <c r="D1553" s="907"/>
      <c r="E1553" s="907"/>
      <c r="F1553" s="907"/>
      <c r="G1553" s="908" t="s">
        <v>153</v>
      </c>
      <c r="H1553" s="908"/>
      <c r="I1553" s="908"/>
      <c r="J1553" s="908"/>
      <c r="K1553" s="908"/>
      <c r="L1553" s="908"/>
      <c r="M1553" s="908"/>
      <c r="N1553" s="889" t="s">
        <v>154</v>
      </c>
      <c r="O1553" s="889"/>
      <c r="P1553" s="889"/>
    </row>
    <row r="1554" spans="1:16" s="159" customFormat="1" ht="21.75" customHeight="1" thickTop="1" thickBot="1">
      <c r="A1554" s="147" t="s">
        <v>0</v>
      </c>
      <c r="B1554" s="148"/>
      <c r="C1554" s="149" t="s">
        <v>155</v>
      </c>
      <c r="D1554" s="150" t="s">
        <v>156</v>
      </c>
      <c r="E1554" s="151" t="s">
        <v>157</v>
      </c>
      <c r="F1554" s="152" t="s">
        <v>158</v>
      </c>
      <c r="G1554" s="153" t="s">
        <v>159</v>
      </c>
      <c r="H1554" s="154" t="s">
        <v>150</v>
      </c>
      <c r="I1554" s="155" t="s">
        <v>156</v>
      </c>
      <c r="J1554" s="155" t="s">
        <v>157</v>
      </c>
      <c r="K1554" s="155" t="s">
        <v>158</v>
      </c>
      <c r="L1554" s="154" t="s">
        <v>160</v>
      </c>
      <c r="M1554" s="156" t="s">
        <v>161</v>
      </c>
      <c r="N1554" s="157" t="s">
        <v>155</v>
      </c>
      <c r="O1554" s="151" t="s">
        <v>157</v>
      </c>
      <c r="P1554" s="158" t="s">
        <v>158</v>
      </c>
    </row>
    <row r="1555" spans="1:16" s="172" customFormat="1" ht="17.25" thickTop="1">
      <c r="A1555" s="890">
        <f>A1469</f>
        <v>46188</v>
      </c>
      <c r="B1555" s="893" t="s">
        <v>670</v>
      </c>
      <c r="C1555" s="160"/>
      <c r="D1555" s="161"/>
      <c r="E1555" s="162"/>
      <c r="F1555" s="163"/>
      <c r="G1555" s="164"/>
      <c r="H1555" s="165"/>
      <c r="I1555" s="166"/>
      <c r="J1555" s="166"/>
      <c r="K1555" s="167"/>
      <c r="L1555" s="168"/>
      <c r="M1555" s="169"/>
      <c r="N1555" s="170"/>
      <c r="O1555" s="166"/>
      <c r="P1555" s="171"/>
    </row>
    <row r="1556" spans="1:16" s="172" customFormat="1">
      <c r="A1556" s="891"/>
      <c r="B1556" s="894"/>
      <c r="C1556" s="173"/>
      <c r="D1556" s="174"/>
      <c r="E1556" s="175"/>
      <c r="F1556" s="176"/>
      <c r="G1556" s="173"/>
      <c r="H1556" s="177"/>
      <c r="I1556" s="175"/>
      <c r="J1556" s="175"/>
      <c r="K1556" s="178"/>
      <c r="L1556" s="179"/>
      <c r="M1556" s="180"/>
      <c r="N1556" s="181"/>
      <c r="O1556" s="175"/>
      <c r="P1556" s="182"/>
    </row>
    <row r="1557" spans="1:16" s="172" customFormat="1">
      <c r="A1557" s="891"/>
      <c r="B1557" s="894"/>
      <c r="C1557" s="173"/>
      <c r="D1557" s="174"/>
      <c r="E1557" s="175"/>
      <c r="F1557" s="176"/>
      <c r="G1557" s="173"/>
      <c r="H1557" s="183"/>
      <c r="I1557" s="175"/>
      <c r="J1557" s="175"/>
      <c r="K1557" s="178"/>
      <c r="L1557" s="184"/>
      <c r="M1557" s="180"/>
      <c r="N1557" s="181"/>
      <c r="O1557" s="175"/>
      <c r="P1557" s="182"/>
    </row>
    <row r="1558" spans="1:16" s="172" customFormat="1">
      <c r="A1558" s="891"/>
      <c r="B1558" s="894"/>
      <c r="C1558" s="173"/>
      <c r="D1558" s="218"/>
      <c r="E1558" s="175"/>
      <c r="F1558" s="176"/>
      <c r="G1558" s="173"/>
      <c r="H1558" s="183"/>
      <c r="I1558" s="175"/>
      <c r="J1558" s="175"/>
      <c r="K1558" s="187"/>
      <c r="L1558" s="184"/>
      <c r="M1558" s="180"/>
      <c r="N1558" s="181"/>
      <c r="O1558" s="175"/>
      <c r="P1558" s="182"/>
    </row>
    <row r="1559" spans="1:16" s="172" customFormat="1">
      <c r="A1559" s="891"/>
      <c r="B1559" s="894"/>
      <c r="C1559" s="173"/>
      <c r="D1559" s="185"/>
      <c r="E1559" s="175"/>
      <c r="F1559" s="182"/>
      <c r="G1559" s="173"/>
      <c r="H1559" s="186"/>
      <c r="I1559" s="175"/>
      <c r="J1559" s="175"/>
      <c r="K1559" s="187"/>
      <c r="L1559" s="184"/>
      <c r="M1559" s="180"/>
      <c r="N1559" s="181"/>
      <c r="O1559" s="175"/>
      <c r="P1559" s="182"/>
    </row>
    <row r="1560" spans="1:16" s="172" customFormat="1">
      <c r="A1560" s="891"/>
      <c r="B1560" s="894"/>
      <c r="C1560" s="173"/>
      <c r="D1560" s="174"/>
      <c r="E1560" s="175"/>
      <c r="F1560" s="188"/>
      <c r="G1560" s="198"/>
      <c r="H1560" s="183"/>
      <c r="I1560" s="191"/>
      <c r="J1560" s="175"/>
      <c r="K1560" s="178"/>
      <c r="L1560" s="189"/>
      <c r="M1560" s="190"/>
      <c r="N1560" s="181"/>
      <c r="O1560" s="175"/>
      <c r="P1560" s="182"/>
    </row>
    <row r="1561" spans="1:16" s="172" customFormat="1">
      <c r="A1561" s="891"/>
      <c r="B1561" s="894"/>
      <c r="C1561" s="173"/>
      <c r="D1561" s="174"/>
      <c r="E1561" s="175"/>
      <c r="F1561" s="182"/>
      <c r="G1561" s="173"/>
      <c r="H1561" s="183"/>
      <c r="I1561" s="191"/>
      <c r="J1561" s="175"/>
      <c r="K1561" s="178"/>
      <c r="L1561" s="184"/>
      <c r="M1561" s="180"/>
      <c r="N1561" s="181"/>
      <c r="O1561" s="175"/>
      <c r="P1561" s="182"/>
    </row>
    <row r="1562" spans="1:16" s="172" customFormat="1">
      <c r="A1562" s="891"/>
      <c r="B1562" s="894"/>
      <c r="C1562" s="173"/>
      <c r="D1562" s="174"/>
      <c r="E1562" s="175"/>
      <c r="F1562" s="182"/>
      <c r="G1562" s="219"/>
      <c r="H1562" s="183"/>
      <c r="I1562" s="175"/>
      <c r="J1562" s="175"/>
      <c r="K1562" s="178"/>
      <c r="L1562" s="184"/>
      <c r="M1562" s="180"/>
      <c r="N1562" s="181"/>
      <c r="O1562" s="175"/>
      <c r="P1562" s="182"/>
    </row>
    <row r="1563" spans="1:16" s="172" customFormat="1">
      <c r="A1563" s="891"/>
      <c r="B1563" s="894"/>
      <c r="C1563" s="173"/>
      <c r="D1563" s="174"/>
      <c r="E1563" s="175"/>
      <c r="F1563" s="188"/>
      <c r="G1563" s="173"/>
      <c r="H1563" s="183"/>
      <c r="I1563" s="191"/>
      <c r="J1563" s="175"/>
      <c r="K1563" s="178"/>
      <c r="L1563" s="184"/>
      <c r="M1563" s="180"/>
      <c r="N1563" s="181"/>
      <c r="O1563" s="175"/>
      <c r="P1563" s="182"/>
    </row>
    <row r="1564" spans="1:16" s="172" customFormat="1">
      <c r="A1564" s="891"/>
      <c r="B1564" s="894"/>
      <c r="C1564" s="173"/>
      <c r="D1564" s="174"/>
      <c r="E1564" s="175"/>
      <c r="F1564" s="182"/>
      <c r="G1564" s="173"/>
      <c r="H1564" s="183"/>
      <c r="I1564" s="191"/>
      <c r="J1564" s="175"/>
      <c r="K1564" s="178"/>
      <c r="L1564" s="184"/>
      <c r="M1564" s="180"/>
      <c r="N1564" s="181"/>
      <c r="O1564" s="175"/>
      <c r="P1564" s="182"/>
    </row>
    <row r="1565" spans="1:16" s="172" customFormat="1">
      <c r="A1565" s="891"/>
      <c r="B1565" s="894"/>
      <c r="C1565" s="192"/>
      <c r="D1565" s="193"/>
      <c r="E1565" s="194"/>
      <c r="F1565" s="195"/>
      <c r="G1565" s="173"/>
      <c r="H1565" s="177"/>
      <c r="I1565" s="175"/>
      <c r="J1565" s="175"/>
      <c r="K1565" s="178"/>
      <c r="L1565" s="184"/>
      <c r="M1565" s="180"/>
      <c r="N1565" s="196"/>
      <c r="O1565" s="194"/>
      <c r="P1565" s="195"/>
    </row>
    <row r="1566" spans="1:16" s="172" customFormat="1">
      <c r="A1566" s="891"/>
      <c r="B1566" s="894"/>
      <c r="C1566" s="192"/>
      <c r="D1566" s="193"/>
      <c r="E1566" s="194"/>
      <c r="F1566" s="195"/>
      <c r="G1566" s="198"/>
      <c r="H1566" s="183"/>
      <c r="I1566" s="191"/>
      <c r="J1566" s="175"/>
      <c r="K1566" s="178"/>
      <c r="L1566" s="184"/>
      <c r="M1566" s="180"/>
      <c r="N1566" s="196"/>
      <c r="O1566" s="194"/>
      <c r="P1566" s="195"/>
    </row>
    <row r="1567" spans="1:16" s="172" customFormat="1">
      <c r="A1567" s="891"/>
      <c r="B1567" s="894"/>
      <c r="C1567" s="192"/>
      <c r="D1567" s="193"/>
      <c r="E1567" s="194"/>
      <c r="F1567" s="195"/>
      <c r="G1567" s="173"/>
      <c r="H1567" s="199"/>
      <c r="I1567" s="191"/>
      <c r="J1567" s="200"/>
      <c r="K1567" s="197"/>
      <c r="L1567" s="184"/>
      <c r="M1567" s="180"/>
      <c r="N1567" s="196"/>
      <c r="O1567" s="194"/>
      <c r="P1567" s="195"/>
    </row>
    <row r="1568" spans="1:16" s="172" customFormat="1">
      <c r="A1568" s="891"/>
      <c r="B1568" s="894"/>
      <c r="C1568" s="192"/>
      <c r="D1568" s="193"/>
      <c r="E1568" s="194"/>
      <c r="F1568" s="195"/>
      <c r="G1568" s="173"/>
      <c r="H1568" s="201"/>
      <c r="I1568" s="175"/>
      <c r="J1568" s="175"/>
      <c r="K1568" s="178"/>
      <c r="L1568" s="184"/>
      <c r="M1568" s="180"/>
      <c r="N1568" s="196"/>
      <c r="O1568" s="194"/>
      <c r="P1568" s="195"/>
    </row>
    <row r="1569" spans="1:16" s="172" customFormat="1">
      <c r="A1569" s="891"/>
      <c r="B1569" s="894"/>
      <c r="C1569" s="192"/>
      <c r="D1569" s="193"/>
      <c r="E1569" s="194"/>
      <c r="F1569" s="195"/>
      <c r="G1569" s="198"/>
      <c r="H1569" s="183"/>
      <c r="I1569" s="200"/>
      <c r="J1569" s="200"/>
      <c r="K1569" s="197"/>
      <c r="L1569" s="184"/>
      <c r="M1569" s="180"/>
      <c r="N1569" s="196"/>
      <c r="O1569" s="194"/>
      <c r="P1569" s="195"/>
    </row>
    <row r="1570" spans="1:16" s="172" customFormat="1">
      <c r="A1570" s="891"/>
      <c r="B1570" s="894"/>
      <c r="C1570" s="192"/>
      <c r="D1570" s="193"/>
      <c r="E1570" s="194"/>
      <c r="F1570" s="195"/>
      <c r="G1570" s="173"/>
      <c r="H1570" s="183"/>
      <c r="I1570" s="200"/>
      <c r="J1570" s="200"/>
      <c r="K1570" s="197"/>
      <c r="L1570" s="179"/>
      <c r="M1570" s="180"/>
      <c r="N1570" s="196"/>
      <c r="O1570" s="194"/>
      <c r="P1570" s="195"/>
    </row>
    <row r="1571" spans="1:16" s="172" customFormat="1">
      <c r="A1571" s="891"/>
      <c r="B1571" s="894"/>
      <c r="C1571" s="192"/>
      <c r="D1571" s="193"/>
      <c r="E1571" s="194"/>
      <c r="F1571" s="195"/>
      <c r="G1571" s="192"/>
      <c r="H1571" s="201"/>
      <c r="I1571" s="202"/>
      <c r="J1571" s="202"/>
      <c r="K1571" s="203"/>
      <c r="L1571" s="204"/>
      <c r="M1571" s="190"/>
      <c r="N1571" s="196"/>
      <c r="O1571" s="194"/>
      <c r="P1571" s="195"/>
    </row>
    <row r="1572" spans="1:16" s="172" customFormat="1">
      <c r="A1572" s="891"/>
      <c r="B1572" s="894"/>
      <c r="C1572" s="192"/>
      <c r="D1572" s="193"/>
      <c r="E1572" s="194"/>
      <c r="F1572" s="195"/>
      <c r="G1572" s="192"/>
      <c r="H1572" s="201"/>
      <c r="I1572" s="202"/>
      <c r="J1572" s="202"/>
      <c r="K1572" s="203"/>
      <c r="L1572" s="204"/>
      <c r="M1572" s="190"/>
      <c r="N1572" s="196"/>
      <c r="O1572" s="194"/>
      <c r="P1572" s="195"/>
    </row>
    <row r="1573" spans="1:16" s="172" customFormat="1">
      <c r="A1573" s="891"/>
      <c r="B1573" s="894"/>
      <c r="C1573" s="192"/>
      <c r="D1573" s="193"/>
      <c r="E1573" s="194"/>
      <c r="F1573" s="195"/>
      <c r="G1573" s="192"/>
      <c r="H1573" s="201"/>
      <c r="I1573" s="202"/>
      <c r="J1573" s="202"/>
      <c r="K1573" s="203"/>
      <c r="L1573" s="204"/>
      <c r="M1573" s="190"/>
      <c r="N1573" s="196"/>
      <c r="O1573" s="194"/>
      <c r="P1573" s="195"/>
    </row>
    <row r="1574" spans="1:16" s="172" customFormat="1" ht="17.25" thickBot="1">
      <c r="A1574" s="892"/>
      <c r="B1574" s="895"/>
      <c r="C1574" s="205"/>
      <c r="D1574" s="206"/>
      <c r="E1574" s="207"/>
      <c r="F1574" s="208"/>
      <c r="G1574" s="209"/>
      <c r="H1574" s="210"/>
      <c r="I1574" s="211"/>
      <c r="J1574" s="211"/>
      <c r="K1574" s="212"/>
      <c r="L1574" s="213"/>
      <c r="M1574" s="214"/>
      <c r="N1574" s="215"/>
      <c r="O1574" s="207"/>
      <c r="P1574" s="208"/>
    </row>
    <row r="1575" spans="1:16" s="71" customFormat="1" ht="18" customHeight="1" thickTop="1" thickBot="1">
      <c r="A1575" s="926">
        <f>A1469+1</f>
        <v>46189</v>
      </c>
      <c r="B1575" s="90" t="s">
        <v>162</v>
      </c>
      <c r="C1575" s="896" t="s">
        <v>665</v>
      </c>
      <c r="D1575" s="91" t="s">
        <v>114</v>
      </c>
      <c r="E1575" s="92" t="s">
        <v>164</v>
      </c>
      <c r="F1575" s="93"/>
      <c r="G1575" s="90" t="s">
        <v>162</v>
      </c>
      <c r="H1575" s="900" t="s">
        <v>163</v>
      </c>
      <c r="I1575" s="91" t="s">
        <v>114</v>
      </c>
      <c r="J1575" s="92" t="s">
        <v>164</v>
      </c>
      <c r="K1575" s="93"/>
      <c r="L1575" s="90" t="s">
        <v>162</v>
      </c>
      <c r="M1575" s="903" t="s">
        <v>163</v>
      </c>
      <c r="N1575" s="91" t="s">
        <v>114</v>
      </c>
      <c r="O1575" s="92" t="s">
        <v>164</v>
      </c>
      <c r="P1575" s="93"/>
    </row>
    <row r="1576" spans="1:16" ht="18" customHeight="1">
      <c r="A1576" s="927"/>
      <c r="B1576" s="928"/>
      <c r="C1576" s="897"/>
      <c r="D1576" s="94" t="s">
        <v>116</v>
      </c>
      <c r="E1576" s="95" t="s">
        <v>142</v>
      </c>
      <c r="F1576" s="93"/>
      <c r="G1576" s="928"/>
      <c r="H1576" s="900"/>
      <c r="I1576" s="94" t="s">
        <v>116</v>
      </c>
      <c r="J1576" s="95" t="s">
        <v>142</v>
      </c>
      <c r="K1576" s="93"/>
      <c r="L1576" s="928"/>
      <c r="M1576" s="903"/>
      <c r="N1576" s="94" t="s">
        <v>116</v>
      </c>
      <c r="O1576" s="95" t="s">
        <v>142</v>
      </c>
      <c r="P1576" s="93"/>
    </row>
    <row r="1577" spans="1:16" ht="17.25" thickBot="1">
      <c r="A1577" s="927"/>
      <c r="B1577" s="929"/>
      <c r="C1577" s="897"/>
      <c r="D1577" s="94" t="s">
        <v>165</v>
      </c>
      <c r="E1577" s="96" t="s">
        <v>166</v>
      </c>
      <c r="F1577" s="98"/>
      <c r="G1577" s="929"/>
      <c r="H1577" s="900"/>
      <c r="I1577" s="94" t="s">
        <v>165</v>
      </c>
      <c r="J1577" s="96" t="s">
        <v>166</v>
      </c>
      <c r="K1577" s="98"/>
      <c r="L1577" s="929"/>
      <c r="M1577" s="903"/>
      <c r="N1577" s="94" t="s">
        <v>165</v>
      </c>
      <c r="O1577" s="96" t="s">
        <v>166</v>
      </c>
      <c r="P1577" s="98"/>
    </row>
    <row r="1578" spans="1:16" ht="17.25" thickBot="1">
      <c r="A1578" s="927"/>
      <c r="B1578" s="90" t="s">
        <v>167</v>
      </c>
      <c r="C1578" s="897"/>
      <c r="D1578" s="94"/>
      <c r="E1578" s="96"/>
      <c r="F1578" s="97"/>
      <c r="G1578" s="90" t="s">
        <v>167</v>
      </c>
      <c r="H1578" s="900"/>
      <c r="I1578" s="94" t="s">
        <v>120</v>
      </c>
      <c r="J1578" s="96" t="s">
        <v>148</v>
      </c>
      <c r="K1578" s="97"/>
      <c r="L1578" s="90" t="s">
        <v>167</v>
      </c>
      <c r="M1578" s="903"/>
      <c r="N1578" s="94" t="s">
        <v>120</v>
      </c>
      <c r="O1578" s="96" t="s">
        <v>148</v>
      </c>
      <c r="P1578" s="97"/>
    </row>
    <row r="1579" spans="1:16">
      <c r="A1579" s="927"/>
      <c r="B1579" s="925"/>
      <c r="C1579" s="897"/>
      <c r="D1579" s="94"/>
      <c r="E1579" s="96"/>
      <c r="F1579" s="97"/>
      <c r="G1579" s="925"/>
      <c r="H1579" s="900"/>
      <c r="I1579" s="94"/>
      <c r="J1579" s="96"/>
      <c r="K1579" s="97"/>
      <c r="L1579" s="925"/>
      <c r="M1579" s="903"/>
      <c r="N1579" s="94"/>
      <c r="O1579" s="96"/>
      <c r="P1579" s="97"/>
    </row>
    <row r="1580" spans="1:16">
      <c r="A1580" s="927"/>
      <c r="B1580" s="918"/>
      <c r="C1580" s="897"/>
      <c r="D1580" s="94"/>
      <c r="E1580" s="96"/>
      <c r="F1580" s="97"/>
      <c r="G1580" s="918"/>
      <c r="H1580" s="900"/>
      <c r="I1580" s="94"/>
      <c r="J1580" s="96"/>
      <c r="K1580" s="97"/>
      <c r="L1580" s="918"/>
      <c r="M1580" s="903"/>
      <c r="N1580" s="94"/>
      <c r="O1580" s="96"/>
      <c r="P1580" s="97"/>
    </row>
    <row r="1581" spans="1:16">
      <c r="A1581" s="927"/>
      <c r="B1581" s="917"/>
      <c r="C1581" s="897"/>
      <c r="D1581" s="94"/>
      <c r="E1581" s="96"/>
      <c r="F1581" s="93"/>
      <c r="G1581" s="917"/>
      <c r="H1581" s="900"/>
      <c r="I1581" s="94"/>
      <c r="J1581" s="96"/>
      <c r="K1581" s="93"/>
      <c r="L1581" s="917"/>
      <c r="M1581" s="903"/>
      <c r="N1581" s="94"/>
      <c r="O1581" s="96"/>
      <c r="P1581" s="93"/>
    </row>
    <row r="1582" spans="1:16">
      <c r="A1582" s="927"/>
      <c r="B1582" s="918"/>
      <c r="C1582" s="897"/>
      <c r="D1582" s="94"/>
      <c r="E1582" s="96"/>
      <c r="F1582" s="99"/>
      <c r="G1582" s="918"/>
      <c r="H1582" s="900"/>
      <c r="I1582" s="94"/>
      <c r="J1582" s="96"/>
      <c r="K1582" s="99"/>
      <c r="L1582" s="918"/>
      <c r="M1582" s="903"/>
      <c r="N1582" s="94"/>
      <c r="O1582" s="96"/>
      <c r="P1582" s="93"/>
    </row>
    <row r="1583" spans="1:16">
      <c r="A1583" s="927"/>
      <c r="B1583" s="917"/>
      <c r="C1583" s="897"/>
      <c r="D1583" s="94"/>
      <c r="E1583" s="96"/>
      <c r="F1583" s="102"/>
      <c r="G1583" s="917"/>
      <c r="H1583" s="900"/>
      <c r="I1583" s="94"/>
      <c r="J1583" s="96"/>
      <c r="K1583" s="102"/>
      <c r="L1583" s="917"/>
      <c r="M1583" s="903"/>
      <c r="N1583" s="94"/>
      <c r="O1583" s="96"/>
      <c r="P1583" s="99"/>
    </row>
    <row r="1584" spans="1:16" ht="17.25" thickBot="1">
      <c r="A1584" s="927"/>
      <c r="B1584" s="918"/>
      <c r="C1584" s="897"/>
      <c r="D1584" s="94"/>
      <c r="E1584" s="96"/>
      <c r="F1584" s="99"/>
      <c r="G1584" s="918"/>
      <c r="H1584" s="900"/>
      <c r="I1584" s="94"/>
      <c r="J1584" s="96"/>
      <c r="K1584" s="99"/>
      <c r="L1584" s="918"/>
      <c r="M1584" s="903"/>
      <c r="N1584" s="94"/>
      <c r="O1584" s="96"/>
      <c r="P1584" s="99"/>
    </row>
    <row r="1585" spans="1:16" ht="17.25" thickBot="1">
      <c r="A1585" s="927"/>
      <c r="B1585" s="100" t="s">
        <v>168</v>
      </c>
      <c r="C1585" s="897"/>
      <c r="D1585" s="94"/>
      <c r="E1585" s="96"/>
      <c r="F1585" s="99"/>
      <c r="G1585" s="100" t="s">
        <v>168</v>
      </c>
      <c r="H1585" s="900"/>
      <c r="I1585" s="94"/>
      <c r="J1585" s="96"/>
      <c r="K1585" s="99"/>
      <c r="L1585" s="100" t="s">
        <v>168</v>
      </c>
      <c r="M1585" s="903"/>
      <c r="N1585" s="94"/>
      <c r="O1585" s="96"/>
      <c r="P1585" s="99"/>
    </row>
    <row r="1586" spans="1:16">
      <c r="A1586" s="927"/>
      <c r="B1586" s="919"/>
      <c r="C1586" s="897"/>
      <c r="D1586" s="94"/>
      <c r="E1586" s="96"/>
      <c r="F1586" s="99"/>
      <c r="G1586" s="919"/>
      <c r="H1586" s="900"/>
      <c r="I1586" s="94"/>
      <c r="J1586" s="96"/>
      <c r="K1586" s="99"/>
      <c r="L1586" s="919"/>
      <c r="M1586" s="903"/>
      <c r="N1586" s="94"/>
      <c r="O1586" s="96"/>
      <c r="P1586" s="99"/>
    </row>
    <row r="1587" spans="1:16">
      <c r="A1587" s="927"/>
      <c r="B1587" s="920"/>
      <c r="C1587" s="897"/>
      <c r="D1587" s="94"/>
      <c r="E1587" s="96"/>
      <c r="F1587" s="99"/>
      <c r="G1587" s="920"/>
      <c r="H1587" s="900"/>
      <c r="I1587" s="94"/>
      <c r="J1587" s="96"/>
      <c r="K1587" s="99"/>
      <c r="L1587" s="920"/>
      <c r="M1587" s="903"/>
      <c r="N1587" s="94"/>
      <c r="O1587" s="96"/>
      <c r="P1587" s="97"/>
    </row>
    <row r="1588" spans="1:16" ht="17.25" thickBot="1">
      <c r="A1588" s="927"/>
      <c r="B1588" s="921"/>
      <c r="C1588" s="897"/>
      <c r="D1588" s="94"/>
      <c r="E1588" s="96"/>
      <c r="F1588" s="97"/>
      <c r="G1588" s="921"/>
      <c r="H1588" s="900"/>
      <c r="I1588" s="94"/>
      <c r="J1588" s="96"/>
      <c r="K1588" s="97"/>
      <c r="L1588" s="921"/>
      <c r="M1588" s="903"/>
      <c r="N1588" s="94"/>
      <c r="O1588" s="96"/>
      <c r="P1588" s="97"/>
    </row>
    <row r="1589" spans="1:16" ht="17.25" thickBot="1">
      <c r="A1589" s="927"/>
      <c r="B1589" s="100" t="s">
        <v>123</v>
      </c>
      <c r="C1589" s="897"/>
      <c r="D1589" s="94"/>
      <c r="E1589" s="96"/>
      <c r="F1589" s="97"/>
      <c r="G1589" s="100" t="s">
        <v>123</v>
      </c>
      <c r="H1589" s="900"/>
      <c r="I1589" s="94"/>
      <c r="J1589" s="96"/>
      <c r="K1589" s="97"/>
      <c r="L1589" s="100" t="s">
        <v>123</v>
      </c>
      <c r="M1589" s="903"/>
      <c r="N1589" s="94"/>
      <c r="O1589" s="96"/>
      <c r="P1589" s="97"/>
    </row>
    <row r="1590" spans="1:16">
      <c r="A1590" s="927"/>
      <c r="B1590" s="932"/>
      <c r="C1590" s="897"/>
      <c r="D1590" s="94"/>
      <c r="E1590" s="96"/>
      <c r="F1590" s="97"/>
      <c r="G1590" s="932"/>
      <c r="H1590" s="900"/>
      <c r="I1590" s="94"/>
      <c r="J1590" s="96"/>
      <c r="K1590" s="97"/>
      <c r="L1590" s="932"/>
      <c r="M1590" s="903"/>
      <c r="N1590" s="94"/>
      <c r="O1590" s="96"/>
      <c r="P1590" s="97"/>
    </row>
    <row r="1591" spans="1:16">
      <c r="A1591" s="927"/>
      <c r="B1591" s="933"/>
      <c r="C1591" s="897"/>
      <c r="D1591" s="94"/>
      <c r="E1591" s="96"/>
      <c r="F1591" s="97"/>
      <c r="G1591" s="933"/>
      <c r="H1591" s="900"/>
      <c r="I1591" s="94"/>
      <c r="J1591" s="96"/>
      <c r="K1591" s="97"/>
      <c r="L1591" s="933"/>
      <c r="M1591" s="903"/>
      <c r="N1591" s="94"/>
      <c r="O1591" s="96"/>
      <c r="P1591" s="97"/>
    </row>
    <row r="1592" spans="1:16" ht="17.25" thickBot="1">
      <c r="A1592" s="927"/>
      <c r="B1592" s="934"/>
      <c r="C1592" s="897"/>
      <c r="D1592" s="94"/>
      <c r="E1592" s="96"/>
      <c r="F1592" s="97"/>
      <c r="G1592" s="934"/>
      <c r="H1592" s="900"/>
      <c r="I1592" s="94"/>
      <c r="J1592" s="96"/>
      <c r="K1592" s="97"/>
      <c r="L1592" s="934"/>
      <c r="M1592" s="903"/>
      <c r="N1592" s="94"/>
      <c r="O1592" s="96"/>
      <c r="P1592" s="97"/>
    </row>
    <row r="1593" spans="1:16">
      <c r="A1593" s="927"/>
      <c r="B1593" s="915" t="s">
        <v>124</v>
      </c>
      <c r="C1593" s="897"/>
      <c r="D1593" s="94"/>
      <c r="E1593" s="96"/>
      <c r="F1593" s="97"/>
      <c r="G1593" s="915" t="s">
        <v>124</v>
      </c>
      <c r="H1593" s="900"/>
      <c r="I1593" s="94"/>
      <c r="J1593" s="96"/>
      <c r="K1593" s="97"/>
      <c r="L1593" s="915" t="s">
        <v>124</v>
      </c>
      <c r="M1593" s="903"/>
      <c r="N1593" s="94"/>
      <c r="O1593" s="96"/>
      <c r="P1593" s="97"/>
    </row>
    <row r="1594" spans="1:16" ht="17.25" thickBot="1">
      <c r="A1594" s="927"/>
      <c r="B1594" s="916"/>
      <c r="C1594" s="897"/>
      <c r="D1594" s="94"/>
      <c r="E1594" s="96"/>
      <c r="F1594" s="97"/>
      <c r="G1594" s="916"/>
      <c r="H1594" s="900"/>
      <c r="I1594" s="94"/>
      <c r="J1594" s="96"/>
      <c r="K1594" s="97"/>
      <c r="L1594" s="916"/>
      <c r="M1594" s="903"/>
      <c r="N1594" s="94"/>
      <c r="O1594" s="96"/>
      <c r="P1594" s="93"/>
    </row>
    <row r="1595" spans="1:16" ht="17.25" thickTop="1">
      <c r="A1595" s="927"/>
      <c r="B1595" s="930" t="s">
        <v>125</v>
      </c>
      <c r="C1595" s="897"/>
      <c r="D1595" s="94"/>
      <c r="E1595" s="96"/>
      <c r="F1595" s="93"/>
      <c r="G1595" s="930" t="s">
        <v>125</v>
      </c>
      <c r="H1595" s="900"/>
      <c r="I1595" s="94"/>
      <c r="J1595" s="96"/>
      <c r="K1595" s="93"/>
      <c r="L1595" s="930" t="s">
        <v>125</v>
      </c>
      <c r="M1595" s="903"/>
      <c r="N1595" s="94"/>
      <c r="O1595" s="96"/>
      <c r="P1595" s="97"/>
    </row>
    <row r="1596" spans="1:16" ht="17.25" thickBot="1">
      <c r="A1596" s="927"/>
      <c r="B1596" s="913"/>
      <c r="C1596" s="897"/>
      <c r="D1596" s="94"/>
      <c r="E1596" s="96"/>
      <c r="F1596" s="93"/>
      <c r="G1596" s="913"/>
      <c r="H1596" s="900"/>
      <c r="I1596" s="94"/>
      <c r="J1596" s="96"/>
      <c r="K1596" s="93"/>
      <c r="L1596" s="913"/>
      <c r="M1596" s="903"/>
      <c r="N1596" s="94"/>
      <c r="O1596" s="96"/>
      <c r="P1596" s="101"/>
    </row>
    <row r="1597" spans="1:16">
      <c r="A1597" s="927"/>
      <c r="B1597" s="923"/>
      <c r="C1597" s="897"/>
      <c r="D1597" s="94"/>
      <c r="E1597" s="96"/>
      <c r="F1597" s="97"/>
      <c r="G1597" s="923"/>
      <c r="H1597" s="900"/>
      <c r="I1597" s="94"/>
      <c r="J1597" s="96"/>
      <c r="K1597" s="97"/>
      <c r="L1597" s="923"/>
      <c r="M1597" s="903"/>
      <c r="N1597" s="94"/>
      <c r="O1597" s="96"/>
      <c r="P1597" s="103"/>
    </row>
    <row r="1598" spans="1:16" ht="17.25" thickBot="1">
      <c r="A1598" s="927"/>
      <c r="B1598" s="931"/>
      <c r="C1598" s="897"/>
      <c r="D1598" s="94"/>
      <c r="E1598" s="96"/>
      <c r="F1598" s="97"/>
      <c r="G1598" s="931"/>
      <c r="H1598" s="900"/>
      <c r="I1598" s="94"/>
      <c r="J1598" s="96"/>
      <c r="K1598" s="97"/>
      <c r="L1598" s="931"/>
      <c r="M1598" s="903"/>
      <c r="N1598" s="94"/>
      <c r="O1598" s="96"/>
      <c r="P1598" s="104"/>
    </row>
    <row r="1599" spans="1:16">
      <c r="A1599" s="927"/>
      <c r="B1599" s="912" t="s">
        <v>126</v>
      </c>
      <c r="C1599" s="897"/>
      <c r="D1599" s="94"/>
      <c r="E1599" s="96"/>
      <c r="F1599" s="93"/>
      <c r="G1599" s="912" t="s">
        <v>126</v>
      </c>
      <c r="H1599" s="900"/>
      <c r="I1599" s="94"/>
      <c r="J1599" s="96"/>
      <c r="K1599" s="93"/>
      <c r="L1599" s="912" t="s">
        <v>126</v>
      </c>
      <c r="M1599" s="903"/>
      <c r="N1599" s="94"/>
      <c r="O1599" s="96"/>
      <c r="P1599" s="99"/>
    </row>
    <row r="1600" spans="1:16" ht="17.25" thickBot="1">
      <c r="A1600" s="927"/>
      <c r="B1600" s="913"/>
      <c r="C1600" s="897"/>
      <c r="D1600" s="94"/>
      <c r="E1600" s="96"/>
      <c r="F1600" s="101"/>
      <c r="G1600" s="913"/>
      <c r="H1600" s="900"/>
      <c r="I1600" s="94"/>
      <c r="J1600" s="96"/>
      <c r="K1600" s="101"/>
      <c r="L1600" s="913"/>
      <c r="M1600" s="903"/>
      <c r="N1600" s="94"/>
      <c r="O1600" s="96"/>
      <c r="P1600" s="104"/>
    </row>
    <row r="1601" spans="1:16">
      <c r="A1601" s="927"/>
      <c r="B1601" s="923"/>
      <c r="C1601" s="897"/>
      <c r="D1601" s="94"/>
      <c r="E1601" s="96"/>
      <c r="F1601" s="102"/>
      <c r="G1601" s="923"/>
      <c r="H1601" s="900"/>
      <c r="I1601" s="94"/>
      <c r="J1601" s="96"/>
      <c r="K1601" s="103"/>
      <c r="L1601" s="923"/>
      <c r="M1601" s="903"/>
      <c r="N1601" s="94"/>
      <c r="O1601" s="96"/>
      <c r="P1601" s="93"/>
    </row>
    <row r="1602" spans="1:16" ht="17.25" thickBot="1">
      <c r="A1602" s="927"/>
      <c r="B1602" s="924"/>
      <c r="C1602" s="897"/>
      <c r="D1602" s="94"/>
      <c r="E1602" s="96"/>
      <c r="F1602" s="99"/>
      <c r="G1602" s="924"/>
      <c r="H1602" s="900"/>
      <c r="I1602" s="94"/>
      <c r="J1602" s="96"/>
      <c r="K1602" s="104"/>
      <c r="L1602" s="924"/>
      <c r="M1602" s="903"/>
      <c r="N1602" s="94"/>
      <c r="O1602" s="96"/>
      <c r="P1602" s="97"/>
    </row>
    <row r="1603" spans="1:16">
      <c r="A1603" s="927"/>
      <c r="B1603" s="922" t="s">
        <v>127</v>
      </c>
      <c r="C1603" s="897"/>
      <c r="D1603" s="94"/>
      <c r="E1603" s="96"/>
      <c r="F1603" s="103"/>
      <c r="G1603" s="922" t="s">
        <v>127</v>
      </c>
      <c r="H1603" s="900"/>
      <c r="I1603" s="94"/>
      <c r="J1603" s="96"/>
      <c r="K1603" s="104"/>
      <c r="L1603" s="922" t="s">
        <v>127</v>
      </c>
      <c r="M1603" s="903"/>
      <c r="N1603" s="94"/>
      <c r="O1603" s="114"/>
      <c r="P1603" s="97"/>
    </row>
    <row r="1604" spans="1:16" ht="17.25" thickBot="1">
      <c r="A1604" s="927"/>
      <c r="B1604" s="913"/>
      <c r="C1604" s="897"/>
      <c r="D1604" s="94"/>
      <c r="E1604" s="96"/>
      <c r="F1604" s="104"/>
      <c r="G1604" s="913"/>
      <c r="H1604" s="900"/>
      <c r="I1604" s="94"/>
      <c r="J1604" s="96"/>
      <c r="K1604" s="99"/>
      <c r="L1604" s="913"/>
      <c r="M1604" s="903"/>
      <c r="N1604" s="113"/>
      <c r="O1604" s="96"/>
      <c r="P1604" s="112"/>
    </row>
    <row r="1605" spans="1:16">
      <c r="A1605" s="927"/>
      <c r="B1605" s="923"/>
      <c r="C1605" s="897"/>
      <c r="D1605" s="94"/>
      <c r="E1605" s="96"/>
      <c r="F1605" s="104"/>
      <c r="G1605" s="923"/>
      <c r="H1605" s="900"/>
      <c r="I1605" s="94"/>
      <c r="J1605" s="96"/>
      <c r="K1605" s="104"/>
      <c r="L1605" s="923"/>
      <c r="M1605" s="903"/>
      <c r="N1605" s="113"/>
      <c r="O1605" s="114"/>
      <c r="P1605" s="97"/>
    </row>
    <row r="1606" spans="1:16" ht="17.25" thickBot="1">
      <c r="A1606" s="927"/>
      <c r="B1606" s="924"/>
      <c r="C1606" s="897"/>
      <c r="D1606" s="94"/>
      <c r="E1606" s="96"/>
      <c r="F1606" s="99"/>
      <c r="G1606" s="924"/>
      <c r="H1606" s="900"/>
      <c r="I1606" s="94"/>
      <c r="J1606" s="96"/>
      <c r="K1606" s="93"/>
      <c r="L1606" s="924"/>
      <c r="M1606" s="903"/>
      <c r="N1606" s="94"/>
      <c r="O1606" s="114"/>
      <c r="P1606" s="104"/>
    </row>
    <row r="1607" spans="1:16">
      <c r="A1607" s="927"/>
      <c r="B1607" s="922" t="s">
        <v>128</v>
      </c>
      <c r="C1607" s="897"/>
      <c r="D1607" s="94"/>
      <c r="E1607" s="96"/>
      <c r="F1607" s="104"/>
      <c r="G1607" s="922" t="s">
        <v>128</v>
      </c>
      <c r="H1607" s="900"/>
      <c r="I1607" s="94"/>
      <c r="J1607" s="96"/>
      <c r="K1607" s="97"/>
      <c r="L1607" s="922" t="s">
        <v>128</v>
      </c>
      <c r="M1607" s="903"/>
      <c r="N1607" s="94"/>
      <c r="O1607" s="96"/>
      <c r="P1607" s="97"/>
    </row>
    <row r="1608" spans="1:16" ht="17.25" thickBot="1">
      <c r="A1608" s="927"/>
      <c r="B1608" s="913"/>
      <c r="C1608" s="897"/>
      <c r="D1608" s="94"/>
      <c r="E1608" s="96"/>
      <c r="F1608" s="93"/>
      <c r="G1608" s="913"/>
      <c r="H1608" s="900"/>
      <c r="I1608" s="94"/>
      <c r="J1608" s="114"/>
      <c r="K1608" s="97"/>
      <c r="L1608" s="913"/>
      <c r="M1608" s="903"/>
      <c r="N1608" s="113"/>
      <c r="O1608" s="114"/>
      <c r="P1608" s="97"/>
    </row>
    <row r="1609" spans="1:16">
      <c r="A1609" s="927"/>
      <c r="B1609" s="923"/>
      <c r="C1609" s="897"/>
      <c r="D1609" s="94"/>
      <c r="E1609" s="96"/>
      <c r="F1609" s="97"/>
      <c r="G1609" s="923"/>
      <c r="H1609" s="900"/>
      <c r="I1609" s="94"/>
      <c r="J1609" s="96"/>
      <c r="K1609" s="97"/>
      <c r="L1609" s="923"/>
      <c r="M1609" s="903"/>
      <c r="N1609" s="113"/>
      <c r="O1609" s="114"/>
      <c r="P1609" s="97"/>
    </row>
    <row r="1610" spans="1:16" ht="17.25" thickBot="1">
      <c r="A1610" s="927"/>
      <c r="B1610" s="924"/>
      <c r="C1610" s="897"/>
      <c r="D1610" s="94"/>
      <c r="E1610" s="96"/>
      <c r="F1610" s="93"/>
      <c r="G1610" s="924"/>
      <c r="H1610" s="900"/>
      <c r="I1610" s="94"/>
      <c r="J1610" s="114"/>
      <c r="K1610" s="97"/>
      <c r="L1610" s="924"/>
      <c r="M1610" s="903"/>
      <c r="N1610" s="94"/>
      <c r="O1610" s="114"/>
      <c r="P1610" s="97"/>
    </row>
    <row r="1611" spans="1:16">
      <c r="A1611" s="927"/>
      <c r="B1611" s="912" t="s">
        <v>129</v>
      </c>
      <c r="C1611" s="897"/>
      <c r="D1611" s="94"/>
      <c r="E1611" s="96"/>
      <c r="F1611" s="93"/>
      <c r="G1611" s="912" t="s">
        <v>129</v>
      </c>
      <c r="H1611" s="900"/>
      <c r="I1611" s="94"/>
      <c r="J1611" s="114"/>
      <c r="K1611" s="97"/>
      <c r="L1611" s="912" t="s">
        <v>129</v>
      </c>
      <c r="M1611" s="903"/>
      <c r="N1611" s="113"/>
      <c r="O1611" s="114"/>
      <c r="P1611" s="97"/>
    </row>
    <row r="1612" spans="1:16" ht="17.25" thickBot="1">
      <c r="A1612" s="927"/>
      <c r="B1612" s="913"/>
      <c r="C1612" s="897"/>
      <c r="D1612" s="94"/>
      <c r="E1612" s="96"/>
      <c r="F1612" s="93"/>
      <c r="G1612" s="913"/>
      <c r="H1612" s="900"/>
      <c r="I1612" s="94"/>
      <c r="J1612" s="114"/>
      <c r="K1612" s="97"/>
      <c r="L1612" s="913"/>
      <c r="M1612" s="903"/>
      <c r="N1612" s="94"/>
      <c r="O1612" s="114"/>
      <c r="P1612" s="97"/>
    </row>
    <row r="1613" spans="1:16">
      <c r="A1613" s="927"/>
      <c r="B1613" s="106"/>
      <c r="C1613" s="897"/>
      <c r="D1613" s="94"/>
      <c r="E1613" s="96"/>
      <c r="F1613" s="97"/>
      <c r="G1613" s="106"/>
      <c r="H1613" s="900"/>
      <c r="I1613" s="94"/>
      <c r="J1613" s="96"/>
      <c r="K1613" s="112"/>
      <c r="L1613" s="106"/>
      <c r="M1613" s="903"/>
      <c r="N1613" s="113"/>
      <c r="O1613" s="96"/>
      <c r="P1613" s="112"/>
    </row>
    <row r="1614" spans="1:16">
      <c r="A1614" s="927"/>
      <c r="B1614" s="107"/>
      <c r="C1614" s="897"/>
      <c r="D1614" s="94"/>
      <c r="E1614" s="96"/>
      <c r="F1614" s="93"/>
      <c r="G1614" s="107"/>
      <c r="H1614" s="900"/>
      <c r="I1614" s="94"/>
      <c r="J1614" s="96"/>
      <c r="K1614" s="97"/>
      <c r="L1614" s="107"/>
      <c r="M1614" s="903"/>
      <c r="N1614" s="113"/>
      <c r="O1614" s="114"/>
      <c r="P1614" s="97"/>
    </row>
    <row r="1615" spans="1:16">
      <c r="A1615" s="927"/>
      <c r="B1615" s="109"/>
      <c r="C1615" s="897"/>
      <c r="D1615" s="94"/>
      <c r="E1615" s="96"/>
      <c r="F1615" s="93"/>
      <c r="G1615" s="109"/>
      <c r="H1615" s="900"/>
      <c r="I1615" s="113"/>
      <c r="J1615" s="114"/>
      <c r="K1615" s="97"/>
      <c r="L1615" s="109"/>
      <c r="M1615" s="903"/>
      <c r="N1615" s="113"/>
      <c r="O1615" s="114"/>
      <c r="P1615" s="104"/>
    </row>
    <row r="1616" spans="1:16">
      <c r="A1616" s="927"/>
      <c r="B1616" s="110"/>
      <c r="C1616" s="897"/>
      <c r="D1616" s="94"/>
      <c r="E1616" s="96"/>
      <c r="F1616" s="93"/>
      <c r="G1616" s="110"/>
      <c r="H1616" s="900"/>
      <c r="I1616" s="113"/>
      <c r="J1616" s="114"/>
      <c r="K1616" s="104"/>
      <c r="L1616" s="110"/>
      <c r="M1616" s="903"/>
      <c r="N1616" s="111"/>
      <c r="O1616" s="96"/>
      <c r="P1616" s="97"/>
    </row>
    <row r="1617" spans="1:16">
      <c r="A1617" s="927"/>
      <c r="B1617" s="109"/>
      <c r="C1617" s="897"/>
      <c r="D1617" s="111"/>
      <c r="E1617" s="96"/>
      <c r="F1617" s="97"/>
      <c r="G1617" s="109"/>
      <c r="H1617" s="900"/>
      <c r="I1617" s="111"/>
      <c r="J1617" s="96"/>
      <c r="K1617" s="112"/>
      <c r="L1617" s="109"/>
      <c r="M1617" s="903"/>
      <c r="N1617" s="94"/>
      <c r="O1617" s="96"/>
      <c r="P1617" s="112"/>
    </row>
    <row r="1618" spans="1:16">
      <c r="A1618" s="927"/>
      <c r="B1618" s="110"/>
      <c r="C1618" s="897"/>
      <c r="D1618" s="94"/>
      <c r="E1618" s="96"/>
      <c r="F1618" s="108"/>
      <c r="G1618" s="110"/>
      <c r="H1618" s="900"/>
      <c r="I1618" s="94"/>
      <c r="J1618" s="96"/>
      <c r="K1618" s="97"/>
      <c r="L1618" s="110"/>
      <c r="M1618" s="903"/>
      <c r="N1618" s="113"/>
      <c r="O1618" s="114"/>
      <c r="P1618" s="97"/>
    </row>
    <row r="1619" spans="1:16">
      <c r="A1619" s="927"/>
      <c r="B1619" s="109"/>
      <c r="C1619" s="897"/>
      <c r="D1619" s="94"/>
      <c r="E1619" s="96"/>
      <c r="F1619" s="97"/>
      <c r="G1619" s="109"/>
      <c r="H1619" s="900"/>
      <c r="I1619" s="113"/>
      <c r="J1619" s="114"/>
      <c r="K1619" s="97"/>
      <c r="L1619" s="109"/>
      <c r="M1619" s="903"/>
      <c r="N1619" s="113"/>
      <c r="O1619" s="114"/>
      <c r="P1619" s="97"/>
    </row>
    <row r="1620" spans="1:16" ht="17.25" thickBot="1">
      <c r="A1620" s="927"/>
      <c r="B1620" s="110"/>
      <c r="C1620" s="910"/>
      <c r="D1620" s="115"/>
      <c r="E1620" s="116"/>
      <c r="F1620" s="117"/>
      <c r="G1620" s="110"/>
      <c r="H1620" s="900"/>
      <c r="I1620" s="115"/>
      <c r="J1620" s="116"/>
      <c r="K1620" s="117"/>
      <c r="L1620" s="110"/>
      <c r="M1620" s="903"/>
      <c r="N1620" s="115"/>
      <c r="O1620" s="116"/>
      <c r="P1620" s="117"/>
    </row>
    <row r="1621" spans="1:16">
      <c r="A1621" s="914" t="str">
        <f>TEXT(A1575,"AAAA")</f>
        <v>星期二</v>
      </c>
      <c r="B1621" s="109"/>
      <c r="C1621" s="896" t="s">
        <v>666</v>
      </c>
      <c r="D1621" s="118"/>
      <c r="E1621" s="119"/>
      <c r="F1621" s="97"/>
      <c r="G1621" s="109"/>
      <c r="H1621" s="899" t="s">
        <v>130</v>
      </c>
      <c r="I1621" s="118"/>
      <c r="J1621" s="119"/>
      <c r="K1621" s="97"/>
      <c r="L1621" s="109"/>
      <c r="M1621" s="902" t="s">
        <v>130</v>
      </c>
      <c r="N1621" s="118"/>
      <c r="O1621" s="119"/>
      <c r="P1621" s="97"/>
    </row>
    <row r="1622" spans="1:16">
      <c r="A1622" s="914"/>
      <c r="B1622" s="110"/>
      <c r="C1622" s="897"/>
      <c r="D1622" s="120"/>
      <c r="E1622" s="96"/>
      <c r="F1622" s="97"/>
      <c r="G1622" s="110"/>
      <c r="H1622" s="900"/>
      <c r="I1622" s="94"/>
      <c r="J1622" s="96"/>
      <c r="K1622" s="97"/>
      <c r="L1622" s="110"/>
      <c r="M1622" s="903"/>
      <c r="N1622" s="94"/>
      <c r="O1622" s="96"/>
      <c r="P1622" s="97"/>
    </row>
    <row r="1623" spans="1:16">
      <c r="A1623" s="914"/>
      <c r="B1623" s="109"/>
      <c r="C1623" s="897"/>
      <c r="D1623" s="120"/>
      <c r="E1623" s="96"/>
      <c r="F1623" s="97"/>
      <c r="G1623" s="109"/>
      <c r="H1623" s="900"/>
      <c r="I1623" s="94"/>
      <c r="J1623" s="96"/>
      <c r="K1623" s="97"/>
      <c r="L1623" s="109"/>
      <c r="M1623" s="903"/>
      <c r="N1623" s="94"/>
      <c r="O1623" s="96"/>
      <c r="P1623" s="97"/>
    </row>
    <row r="1624" spans="1:16">
      <c r="A1624" s="914"/>
      <c r="B1624" s="110"/>
      <c r="C1624" s="897"/>
      <c r="D1624" s="120"/>
      <c r="E1624" s="96"/>
      <c r="F1624" s="97"/>
      <c r="G1624" s="110"/>
      <c r="H1624" s="900"/>
      <c r="I1624" s="94"/>
      <c r="J1624" s="96"/>
      <c r="K1624" s="97"/>
      <c r="L1624" s="110"/>
      <c r="M1624" s="903"/>
      <c r="N1624" s="94"/>
      <c r="O1624" s="96"/>
      <c r="P1624" s="97"/>
    </row>
    <row r="1625" spans="1:16">
      <c r="A1625" s="914"/>
      <c r="B1625" s="109"/>
      <c r="C1625" s="897"/>
      <c r="D1625" s="120"/>
      <c r="E1625" s="96"/>
      <c r="F1625" s="97"/>
      <c r="G1625" s="109"/>
      <c r="H1625" s="900"/>
      <c r="I1625" s="94"/>
      <c r="J1625" s="96"/>
      <c r="K1625" s="97"/>
      <c r="L1625" s="109"/>
      <c r="M1625" s="903"/>
      <c r="N1625" s="94"/>
      <c r="O1625" s="96"/>
      <c r="P1625" s="97"/>
    </row>
    <row r="1626" spans="1:16">
      <c r="A1626" s="914"/>
      <c r="B1626" s="110"/>
      <c r="C1626" s="897"/>
      <c r="D1626" s="120"/>
      <c r="E1626" s="96"/>
      <c r="F1626" s="97"/>
      <c r="G1626" s="110"/>
      <c r="H1626" s="900"/>
      <c r="I1626" s="94"/>
      <c r="J1626" s="96"/>
      <c r="K1626" s="97"/>
      <c r="L1626" s="110"/>
      <c r="M1626" s="903"/>
      <c r="N1626" s="94"/>
      <c r="O1626" s="96"/>
      <c r="P1626" s="97"/>
    </row>
    <row r="1627" spans="1:16">
      <c r="A1627" s="914"/>
      <c r="B1627" s="109"/>
      <c r="C1627" s="897"/>
      <c r="D1627" s="120"/>
      <c r="E1627" s="96"/>
      <c r="F1627" s="97"/>
      <c r="G1627" s="109"/>
      <c r="H1627" s="900"/>
      <c r="I1627" s="94"/>
      <c r="J1627" s="96"/>
      <c r="K1627" s="97"/>
      <c r="L1627" s="109"/>
      <c r="M1627" s="903"/>
      <c r="N1627" s="94"/>
      <c r="O1627" s="96"/>
      <c r="P1627" s="97"/>
    </row>
    <row r="1628" spans="1:16">
      <c r="A1628" s="914"/>
      <c r="B1628" s="110"/>
      <c r="C1628" s="897"/>
      <c r="D1628" s="94"/>
      <c r="E1628" s="96"/>
      <c r="F1628" s="97"/>
      <c r="G1628" s="110"/>
      <c r="H1628" s="900"/>
      <c r="I1628" s="94"/>
      <c r="J1628" s="96"/>
      <c r="K1628" s="97"/>
      <c r="L1628" s="110"/>
      <c r="M1628" s="903"/>
      <c r="N1628" s="94"/>
      <c r="O1628" s="96"/>
      <c r="P1628" s="97"/>
    </row>
    <row r="1629" spans="1:16">
      <c r="A1629" s="914"/>
      <c r="B1629" s="107"/>
      <c r="C1629" s="897"/>
      <c r="D1629" s="113"/>
      <c r="E1629" s="114"/>
      <c r="F1629" s="104"/>
      <c r="G1629" s="107"/>
      <c r="H1629" s="900"/>
      <c r="I1629" s="113"/>
      <c r="J1629" s="114"/>
      <c r="K1629" s="97"/>
      <c r="L1629" s="107"/>
      <c r="M1629" s="903"/>
      <c r="N1629" s="113"/>
      <c r="O1629" s="114"/>
      <c r="P1629" s="97"/>
    </row>
    <row r="1630" spans="1:16" ht="17.25" thickBot="1">
      <c r="A1630" s="914"/>
      <c r="B1630" s="107"/>
      <c r="C1630" s="910"/>
      <c r="D1630" s="122" t="s">
        <v>132</v>
      </c>
      <c r="E1630" s="123" t="s">
        <v>133</v>
      </c>
      <c r="F1630" s="124"/>
      <c r="G1630" s="107"/>
      <c r="H1630" s="911"/>
      <c r="I1630" s="122" t="s">
        <v>132</v>
      </c>
      <c r="J1630" s="123" t="s">
        <v>133</v>
      </c>
      <c r="K1630" s="97"/>
      <c r="L1630" s="107"/>
      <c r="M1630" s="909"/>
      <c r="N1630" s="122" t="s">
        <v>132</v>
      </c>
      <c r="O1630" s="123" t="s">
        <v>133</v>
      </c>
      <c r="P1630" s="97"/>
    </row>
    <row r="1631" spans="1:16">
      <c r="A1631" s="105"/>
      <c r="B1631" s="109"/>
      <c r="C1631" s="896" t="s">
        <v>667</v>
      </c>
      <c r="D1631" s="118"/>
      <c r="E1631" s="119"/>
      <c r="F1631" s="125"/>
      <c r="G1631" s="109"/>
      <c r="H1631" s="899" t="s">
        <v>134</v>
      </c>
      <c r="I1631" s="118"/>
      <c r="J1631" s="119"/>
      <c r="K1631" s="125"/>
      <c r="L1631" s="109"/>
      <c r="M1631" s="902" t="s">
        <v>134</v>
      </c>
      <c r="N1631" s="118"/>
      <c r="O1631" s="119"/>
      <c r="P1631" s="125"/>
    </row>
    <row r="1632" spans="1:16">
      <c r="A1632" s="105"/>
      <c r="B1632" s="110"/>
      <c r="C1632" s="897"/>
      <c r="D1632" s="94"/>
      <c r="E1632" s="96"/>
      <c r="F1632" s="97"/>
      <c r="G1632" s="110"/>
      <c r="H1632" s="900"/>
      <c r="I1632" s="94"/>
      <c r="J1632" s="96"/>
      <c r="K1632" s="97"/>
      <c r="L1632" s="110"/>
      <c r="M1632" s="903"/>
      <c r="N1632" s="94"/>
      <c r="O1632" s="96"/>
      <c r="P1632" s="97"/>
    </row>
    <row r="1633" spans="1:16">
      <c r="A1633" s="105"/>
      <c r="B1633" s="126"/>
      <c r="C1633" s="897"/>
      <c r="D1633" s="94"/>
      <c r="E1633" s="96"/>
      <c r="F1633" s="97"/>
      <c r="G1633" s="126"/>
      <c r="H1633" s="900"/>
      <c r="I1633" s="94"/>
      <c r="J1633" s="96"/>
      <c r="K1633" s="97"/>
      <c r="L1633" s="126"/>
      <c r="M1633" s="903"/>
      <c r="N1633" s="94"/>
      <c r="O1633" s="96"/>
      <c r="P1633" s="128"/>
    </row>
    <row r="1634" spans="1:16">
      <c r="A1634" s="105"/>
      <c r="B1634" s="107"/>
      <c r="C1634" s="897"/>
      <c r="D1634" s="94"/>
      <c r="E1634" s="96"/>
      <c r="F1634" s="97"/>
      <c r="G1634" s="107"/>
      <c r="H1634" s="900"/>
      <c r="I1634" s="94"/>
      <c r="J1634" s="96"/>
      <c r="K1634" s="97"/>
      <c r="L1634" s="107"/>
      <c r="M1634" s="903"/>
      <c r="N1634" s="94"/>
      <c r="O1634" s="96"/>
      <c r="P1634" s="216"/>
    </row>
    <row r="1635" spans="1:16">
      <c r="A1635" s="105"/>
      <c r="B1635" s="109"/>
      <c r="C1635" s="897"/>
      <c r="D1635" s="94"/>
      <c r="E1635" s="96"/>
      <c r="F1635" s="97"/>
      <c r="G1635" s="109"/>
      <c r="H1635" s="900"/>
      <c r="I1635" s="94"/>
      <c r="J1635" s="96"/>
      <c r="K1635" s="97"/>
      <c r="L1635" s="109"/>
      <c r="M1635" s="903"/>
      <c r="N1635" s="94"/>
      <c r="O1635" s="96"/>
      <c r="P1635" s="97"/>
    </row>
    <row r="1636" spans="1:16">
      <c r="A1636" s="105"/>
      <c r="B1636" s="110"/>
      <c r="C1636" s="897"/>
      <c r="D1636" s="94"/>
      <c r="E1636" s="96"/>
      <c r="F1636" s="127"/>
      <c r="G1636" s="110"/>
      <c r="H1636" s="900"/>
      <c r="I1636" s="94"/>
      <c r="J1636" s="96"/>
      <c r="K1636" s="127"/>
      <c r="L1636" s="110"/>
      <c r="M1636" s="903"/>
      <c r="N1636" s="94"/>
      <c r="O1636" s="96"/>
      <c r="P1636" s="127"/>
    </row>
    <row r="1637" spans="1:16">
      <c r="A1637" s="105"/>
      <c r="B1637" s="109"/>
      <c r="C1637" s="897"/>
      <c r="D1637" s="94"/>
      <c r="E1637" s="96"/>
      <c r="F1637" s="128"/>
      <c r="G1637" s="109"/>
      <c r="H1637" s="900"/>
      <c r="I1637" s="94"/>
      <c r="J1637" s="96"/>
      <c r="K1637" s="128"/>
      <c r="L1637" s="109"/>
      <c r="M1637" s="903"/>
      <c r="N1637" s="94"/>
      <c r="O1637" s="96"/>
      <c r="P1637" s="128"/>
    </row>
    <row r="1638" spans="1:16">
      <c r="A1638" s="105"/>
      <c r="B1638" s="110"/>
      <c r="C1638" s="897"/>
      <c r="D1638" s="217"/>
      <c r="E1638" s="114"/>
      <c r="F1638" s="216"/>
      <c r="G1638" s="110"/>
      <c r="H1638" s="900"/>
      <c r="I1638" s="113"/>
      <c r="J1638" s="114"/>
      <c r="K1638" s="216"/>
      <c r="L1638" s="110"/>
      <c r="M1638" s="903"/>
      <c r="N1638" s="113"/>
      <c r="O1638" s="114"/>
      <c r="P1638" s="216"/>
    </row>
    <row r="1639" spans="1:16">
      <c r="A1639" s="105"/>
      <c r="B1639" s="109"/>
      <c r="C1639" s="897"/>
      <c r="D1639" s="217"/>
      <c r="E1639" s="114"/>
      <c r="F1639" s="216"/>
      <c r="G1639" s="109"/>
      <c r="H1639" s="900"/>
      <c r="I1639" s="113"/>
      <c r="J1639" s="114"/>
      <c r="K1639" s="216"/>
      <c r="L1639" s="109"/>
      <c r="M1639" s="903"/>
      <c r="N1639" s="113"/>
      <c r="O1639" s="114"/>
      <c r="P1639" s="216"/>
    </row>
    <row r="1640" spans="1:16" ht="17.25" thickBot="1">
      <c r="A1640" s="105"/>
      <c r="B1640" s="110"/>
      <c r="C1640" s="910"/>
      <c r="D1640" s="129"/>
      <c r="E1640" s="130"/>
      <c r="F1640" s="104"/>
      <c r="G1640" s="110"/>
      <c r="H1640" s="911"/>
      <c r="I1640" s="113"/>
      <c r="J1640" s="130"/>
      <c r="K1640" s="104"/>
      <c r="L1640" s="110"/>
      <c r="M1640" s="909"/>
      <c r="N1640" s="113"/>
      <c r="O1640" s="131"/>
      <c r="P1640" s="127"/>
    </row>
    <row r="1641" spans="1:16">
      <c r="A1641" s="132"/>
      <c r="B1641" s="109"/>
      <c r="C1641" s="896" t="s">
        <v>668</v>
      </c>
      <c r="D1641" s="118" t="s">
        <v>136</v>
      </c>
      <c r="E1641" s="133" t="s">
        <v>137</v>
      </c>
      <c r="F1641" s="125"/>
      <c r="G1641" s="109"/>
      <c r="H1641" s="899" t="s">
        <v>135</v>
      </c>
      <c r="I1641" s="118" t="s">
        <v>136</v>
      </c>
      <c r="J1641" s="133" t="s">
        <v>137</v>
      </c>
      <c r="K1641" s="125"/>
      <c r="L1641" s="109"/>
      <c r="M1641" s="902" t="s">
        <v>135</v>
      </c>
      <c r="N1641" s="118" t="s">
        <v>136</v>
      </c>
      <c r="O1641" s="133" t="s">
        <v>137</v>
      </c>
      <c r="P1641" s="125"/>
    </row>
    <row r="1642" spans="1:16">
      <c r="A1642" s="132"/>
      <c r="B1642" s="110"/>
      <c r="C1642" s="897"/>
      <c r="D1642" s="94" t="s">
        <v>141</v>
      </c>
      <c r="E1642" s="96" t="s">
        <v>142</v>
      </c>
      <c r="F1642" s="134"/>
      <c r="G1642" s="110"/>
      <c r="H1642" s="900"/>
      <c r="I1642" s="94" t="s">
        <v>141</v>
      </c>
      <c r="J1642" s="96" t="s">
        <v>142</v>
      </c>
      <c r="K1642" s="134"/>
      <c r="L1642" s="110"/>
      <c r="M1642" s="903"/>
      <c r="N1642" s="94" t="s">
        <v>141</v>
      </c>
      <c r="O1642" s="96" t="s">
        <v>142</v>
      </c>
      <c r="P1642" s="134"/>
    </row>
    <row r="1643" spans="1:16">
      <c r="A1643" s="132"/>
      <c r="B1643" s="135"/>
      <c r="C1643" s="897"/>
      <c r="D1643" s="94" t="s">
        <v>145</v>
      </c>
      <c r="E1643" s="96" t="s">
        <v>146</v>
      </c>
      <c r="F1643" s="97"/>
      <c r="G1643" s="135"/>
      <c r="H1643" s="900"/>
      <c r="I1643" s="94" t="s">
        <v>145</v>
      </c>
      <c r="J1643" s="96" t="s">
        <v>146</v>
      </c>
      <c r="K1643" s="97"/>
      <c r="L1643" s="135"/>
      <c r="M1643" s="903"/>
      <c r="N1643" s="94" t="s">
        <v>145</v>
      </c>
      <c r="O1643" s="96" t="s">
        <v>146</v>
      </c>
      <c r="P1643" s="97"/>
    </row>
    <row r="1644" spans="1:16">
      <c r="A1644" s="132"/>
      <c r="B1644" s="110"/>
      <c r="C1644" s="897"/>
      <c r="D1644" s="94" t="s">
        <v>147</v>
      </c>
      <c r="E1644" s="96" t="s">
        <v>148</v>
      </c>
      <c r="F1644" s="104"/>
      <c r="G1644" s="110"/>
      <c r="H1644" s="900"/>
      <c r="I1644" s="94" t="s">
        <v>147</v>
      </c>
      <c r="J1644" s="96" t="s">
        <v>148</v>
      </c>
      <c r="K1644" s="104"/>
      <c r="L1644" s="110"/>
      <c r="M1644" s="903"/>
      <c r="N1644" s="94" t="s">
        <v>147</v>
      </c>
      <c r="O1644" s="96" t="s">
        <v>148</v>
      </c>
      <c r="P1644" s="104"/>
    </row>
    <row r="1645" spans="1:16">
      <c r="A1645" s="132"/>
      <c r="B1645" s="135"/>
      <c r="C1645" s="897"/>
      <c r="D1645" s="94"/>
      <c r="E1645" s="114"/>
      <c r="F1645" s="136"/>
      <c r="G1645" s="135"/>
      <c r="H1645" s="900"/>
      <c r="I1645" s="94"/>
      <c r="J1645" s="114"/>
      <c r="K1645" s="136"/>
      <c r="L1645" s="135"/>
      <c r="M1645" s="903"/>
      <c r="N1645" s="94"/>
      <c r="O1645" s="114"/>
      <c r="P1645" s="136"/>
    </row>
    <row r="1646" spans="1:16">
      <c r="A1646" s="132"/>
      <c r="B1646" s="110"/>
      <c r="C1646" s="897"/>
      <c r="D1646" s="94"/>
      <c r="E1646" s="96"/>
      <c r="F1646" s="97"/>
      <c r="G1646" s="110"/>
      <c r="H1646" s="900"/>
      <c r="I1646" s="94"/>
      <c r="J1646" s="96"/>
      <c r="K1646" s="97"/>
      <c r="L1646" s="110"/>
      <c r="M1646" s="903"/>
      <c r="N1646" s="94"/>
      <c r="O1646" s="96"/>
      <c r="P1646" s="97"/>
    </row>
    <row r="1647" spans="1:16">
      <c r="A1647" s="132"/>
      <c r="B1647" s="135"/>
      <c r="C1647" s="897"/>
      <c r="D1647" s="94"/>
      <c r="E1647" s="114"/>
      <c r="F1647" s="136"/>
      <c r="G1647" s="135"/>
      <c r="H1647" s="900"/>
      <c r="I1647" s="94"/>
      <c r="J1647" s="114"/>
      <c r="K1647" s="136"/>
      <c r="L1647" s="135"/>
      <c r="M1647" s="903"/>
      <c r="N1647" s="94"/>
      <c r="O1647" s="114"/>
      <c r="P1647" s="136"/>
    </row>
    <row r="1648" spans="1:16">
      <c r="A1648" s="132"/>
      <c r="B1648" s="110"/>
      <c r="C1648" s="897"/>
      <c r="D1648" s="94"/>
      <c r="E1648" s="96"/>
      <c r="F1648" s="97"/>
      <c r="G1648" s="110"/>
      <c r="H1648" s="900"/>
      <c r="I1648" s="94"/>
      <c r="J1648" s="96"/>
      <c r="K1648" s="97"/>
      <c r="L1648" s="110"/>
      <c r="M1648" s="903"/>
      <c r="N1648" s="94"/>
      <c r="O1648" s="96"/>
      <c r="P1648" s="97"/>
    </row>
    <row r="1649" spans="1:16">
      <c r="A1649" s="132"/>
      <c r="B1649" s="135"/>
      <c r="C1649" s="897"/>
      <c r="D1649" s="94"/>
      <c r="E1649" s="96"/>
      <c r="F1649" s="97"/>
      <c r="G1649" s="135"/>
      <c r="H1649" s="900"/>
      <c r="I1649" s="94"/>
      <c r="J1649" s="96"/>
      <c r="K1649" s="97"/>
      <c r="L1649" s="135"/>
      <c r="M1649" s="903"/>
      <c r="N1649" s="94"/>
      <c r="O1649" s="96"/>
      <c r="P1649" s="97"/>
    </row>
    <row r="1650" spans="1:16" ht="17.25" thickBot="1">
      <c r="A1650" s="132"/>
      <c r="B1650" s="110"/>
      <c r="C1650" s="910"/>
      <c r="D1650" s="115"/>
      <c r="E1650" s="116"/>
      <c r="F1650" s="117"/>
      <c r="G1650" s="110"/>
      <c r="H1650" s="911"/>
      <c r="I1650" s="115"/>
      <c r="J1650" s="130"/>
      <c r="K1650" s="104"/>
      <c r="L1650" s="110"/>
      <c r="M1650" s="909"/>
      <c r="N1650" s="115"/>
      <c r="O1650" s="130"/>
      <c r="P1650" s="104"/>
    </row>
    <row r="1651" spans="1:16">
      <c r="A1651" s="132"/>
      <c r="B1651" s="135"/>
      <c r="C1651" s="896" t="s">
        <v>669</v>
      </c>
      <c r="D1651" s="137" t="s">
        <v>150</v>
      </c>
      <c r="E1651" s="138"/>
      <c r="F1651" s="139" t="s">
        <v>151</v>
      </c>
      <c r="G1651" s="135"/>
      <c r="H1651" s="899" t="s">
        <v>149</v>
      </c>
      <c r="I1651" s="137" t="s">
        <v>150</v>
      </c>
      <c r="J1651" s="138"/>
      <c r="K1651" s="139" t="s">
        <v>151</v>
      </c>
      <c r="L1651" s="135"/>
      <c r="M1651" s="902" t="s">
        <v>149</v>
      </c>
      <c r="N1651" s="137" t="s">
        <v>150</v>
      </c>
      <c r="O1651" s="138"/>
      <c r="P1651" s="139" t="s">
        <v>151</v>
      </c>
    </row>
    <row r="1652" spans="1:16">
      <c r="A1652" s="132"/>
      <c r="B1652" s="110"/>
      <c r="C1652" s="897"/>
      <c r="D1652" s="120"/>
      <c r="E1652" s="121"/>
      <c r="F1652" s="140"/>
      <c r="G1652" s="110"/>
      <c r="H1652" s="900"/>
      <c r="I1652" s="94"/>
      <c r="J1652" s="96"/>
      <c r="K1652" s="97"/>
      <c r="L1652" s="110"/>
      <c r="M1652" s="903"/>
      <c r="N1652" s="94"/>
      <c r="O1652" s="96"/>
      <c r="P1652" s="97"/>
    </row>
    <row r="1653" spans="1:16">
      <c r="A1653" s="132"/>
      <c r="B1653" s="135"/>
      <c r="C1653" s="897"/>
      <c r="D1653" s="94"/>
      <c r="E1653" s="96"/>
      <c r="F1653" s="97"/>
      <c r="G1653" s="135"/>
      <c r="H1653" s="900"/>
      <c r="I1653" s="94"/>
      <c r="J1653" s="96"/>
      <c r="K1653" s="97"/>
      <c r="L1653" s="135"/>
      <c r="M1653" s="903"/>
      <c r="N1653" s="94"/>
      <c r="O1653" s="96"/>
      <c r="P1653" s="97"/>
    </row>
    <row r="1654" spans="1:16">
      <c r="A1654" s="132"/>
      <c r="B1654" s="110"/>
      <c r="C1654" s="897"/>
      <c r="D1654" s="113"/>
      <c r="E1654" s="114"/>
      <c r="F1654" s="104"/>
      <c r="G1654" s="110"/>
      <c r="H1654" s="900"/>
      <c r="I1654" s="113"/>
      <c r="J1654" s="114"/>
      <c r="K1654" s="104"/>
      <c r="L1654" s="110"/>
      <c r="M1654" s="903"/>
      <c r="N1654" s="113"/>
      <c r="O1654" s="114"/>
      <c r="P1654" s="104"/>
    </row>
    <row r="1655" spans="1:16">
      <c r="A1655" s="905"/>
      <c r="B1655" s="135"/>
      <c r="C1655" s="897"/>
      <c r="D1655" s="94"/>
      <c r="E1655" s="96"/>
      <c r="F1655" s="97"/>
      <c r="G1655" s="135"/>
      <c r="H1655" s="900"/>
      <c r="I1655" s="94"/>
      <c r="J1655" s="96"/>
      <c r="K1655" s="97"/>
      <c r="L1655" s="135"/>
      <c r="M1655" s="903"/>
      <c r="N1655" s="94"/>
      <c r="O1655" s="96"/>
      <c r="P1655" s="97"/>
    </row>
    <row r="1656" spans="1:16">
      <c r="A1656" s="905"/>
      <c r="B1656" s="110"/>
      <c r="C1656" s="897"/>
      <c r="D1656" s="94"/>
      <c r="E1656" s="96"/>
      <c r="F1656" s="97"/>
      <c r="G1656" s="110"/>
      <c r="H1656" s="900"/>
      <c r="I1656" s="94"/>
      <c r="J1656" s="96"/>
      <c r="K1656" s="97"/>
      <c r="L1656" s="110"/>
      <c r="M1656" s="903"/>
      <c r="N1656" s="94"/>
      <c r="O1656" s="96"/>
      <c r="P1656" s="97"/>
    </row>
    <row r="1657" spans="1:16">
      <c r="A1657" s="905"/>
      <c r="B1657" s="135"/>
      <c r="C1657" s="897"/>
      <c r="D1657" s="113"/>
      <c r="E1657" s="114"/>
      <c r="F1657" s="104"/>
      <c r="G1657" s="135"/>
      <c r="H1657" s="900"/>
      <c r="I1657" s="113"/>
      <c r="J1657" s="114"/>
      <c r="K1657" s="104"/>
      <c r="L1657" s="135"/>
      <c r="M1657" s="903"/>
      <c r="N1657" s="113"/>
      <c r="O1657" s="114"/>
      <c r="P1657" s="104"/>
    </row>
    <row r="1658" spans="1:16" ht="17.25" thickBot="1">
      <c r="A1658" s="906"/>
      <c r="B1658" s="141"/>
      <c r="C1658" s="898"/>
      <c r="D1658" s="142"/>
      <c r="E1658" s="143"/>
      <c r="F1658" s="144"/>
      <c r="G1658" s="141"/>
      <c r="H1658" s="901"/>
      <c r="I1658" s="142"/>
      <c r="J1658" s="143"/>
      <c r="K1658" s="144"/>
      <c r="L1658" s="141"/>
      <c r="M1658" s="904"/>
      <c r="N1658" s="142"/>
      <c r="O1658" s="143"/>
      <c r="P1658" s="144"/>
    </row>
    <row r="1659" spans="1:16" s="146" customFormat="1" ht="27" customHeight="1" thickTop="1" thickBot="1">
      <c r="A1659" s="145"/>
      <c r="B1659" s="907" t="s">
        <v>152</v>
      </c>
      <c r="C1659" s="907"/>
      <c r="D1659" s="907"/>
      <c r="E1659" s="907"/>
      <c r="F1659" s="907"/>
      <c r="G1659" s="908" t="s">
        <v>153</v>
      </c>
      <c r="H1659" s="908"/>
      <c r="I1659" s="908"/>
      <c r="J1659" s="908"/>
      <c r="K1659" s="908"/>
      <c r="L1659" s="908"/>
      <c r="M1659" s="908"/>
      <c r="N1659" s="889" t="s">
        <v>154</v>
      </c>
      <c r="O1659" s="889"/>
      <c r="P1659" s="889"/>
    </row>
    <row r="1660" spans="1:16" s="159" customFormat="1" ht="21.75" customHeight="1" thickTop="1" thickBot="1">
      <c r="A1660" s="147" t="s">
        <v>0</v>
      </c>
      <c r="B1660" s="148"/>
      <c r="C1660" s="149" t="s">
        <v>155</v>
      </c>
      <c r="D1660" s="150" t="s">
        <v>156</v>
      </c>
      <c r="E1660" s="151" t="s">
        <v>157</v>
      </c>
      <c r="F1660" s="152" t="s">
        <v>158</v>
      </c>
      <c r="G1660" s="153" t="s">
        <v>159</v>
      </c>
      <c r="H1660" s="154" t="s">
        <v>150</v>
      </c>
      <c r="I1660" s="155" t="s">
        <v>156</v>
      </c>
      <c r="J1660" s="155" t="s">
        <v>157</v>
      </c>
      <c r="K1660" s="155" t="s">
        <v>158</v>
      </c>
      <c r="L1660" s="154" t="s">
        <v>160</v>
      </c>
      <c r="M1660" s="156" t="s">
        <v>161</v>
      </c>
      <c r="N1660" s="157" t="s">
        <v>155</v>
      </c>
      <c r="O1660" s="151" t="s">
        <v>157</v>
      </c>
      <c r="P1660" s="158" t="s">
        <v>158</v>
      </c>
    </row>
    <row r="1661" spans="1:16" s="172" customFormat="1" ht="17.25" thickTop="1">
      <c r="A1661" s="890">
        <f>A1575</f>
        <v>46189</v>
      </c>
      <c r="B1661" s="893" t="s">
        <v>670</v>
      </c>
      <c r="C1661" s="160" t="s">
        <v>851</v>
      </c>
      <c r="D1661" s="161" t="s">
        <v>978</v>
      </c>
      <c r="E1661" s="162" t="s">
        <v>137</v>
      </c>
      <c r="F1661" s="163" t="s">
        <v>1692</v>
      </c>
      <c r="G1661" s="164"/>
      <c r="H1661" s="165"/>
      <c r="I1661" s="166"/>
      <c r="J1661" s="166"/>
      <c r="K1661" s="167"/>
      <c r="L1661" s="168"/>
      <c r="M1661" s="169"/>
      <c r="N1661" s="170"/>
      <c r="O1661" s="166"/>
      <c r="P1661" s="171"/>
    </row>
    <row r="1662" spans="1:16" s="172" customFormat="1">
      <c r="A1662" s="891"/>
      <c r="B1662" s="894"/>
      <c r="C1662" s="173"/>
      <c r="D1662" s="174"/>
      <c r="E1662" s="175"/>
      <c r="F1662" s="176"/>
      <c r="G1662" s="173"/>
      <c r="H1662" s="177"/>
      <c r="I1662" s="175"/>
      <c r="J1662" s="175"/>
      <c r="K1662" s="178"/>
      <c r="L1662" s="179"/>
      <c r="M1662" s="180"/>
      <c r="N1662" s="181"/>
      <c r="O1662" s="175"/>
      <c r="P1662" s="182"/>
    </row>
    <row r="1663" spans="1:16" s="172" customFormat="1">
      <c r="A1663" s="891"/>
      <c r="B1663" s="894"/>
      <c r="C1663" s="173"/>
      <c r="D1663" s="174"/>
      <c r="E1663" s="175"/>
      <c r="F1663" s="176"/>
      <c r="G1663" s="173"/>
      <c r="H1663" s="183"/>
      <c r="I1663" s="175"/>
      <c r="J1663" s="175"/>
      <c r="K1663" s="178"/>
      <c r="L1663" s="184"/>
      <c r="M1663" s="180"/>
      <c r="N1663" s="181"/>
      <c r="O1663" s="175"/>
      <c r="P1663" s="182"/>
    </row>
    <row r="1664" spans="1:16" s="172" customFormat="1">
      <c r="A1664" s="891"/>
      <c r="B1664" s="894"/>
      <c r="C1664" s="173"/>
      <c r="D1664" s="218"/>
      <c r="E1664" s="175"/>
      <c r="F1664" s="176"/>
      <c r="G1664" s="173"/>
      <c r="H1664" s="183"/>
      <c r="I1664" s="175"/>
      <c r="J1664" s="175"/>
      <c r="K1664" s="187"/>
      <c r="L1664" s="184"/>
      <c r="M1664" s="180"/>
      <c r="N1664" s="181"/>
      <c r="O1664" s="175"/>
      <c r="P1664" s="182"/>
    </row>
    <row r="1665" spans="1:16" s="172" customFormat="1">
      <c r="A1665" s="891"/>
      <c r="B1665" s="894"/>
      <c r="C1665" s="173"/>
      <c r="D1665" s="185"/>
      <c r="E1665" s="175"/>
      <c r="F1665" s="182"/>
      <c r="G1665" s="173"/>
      <c r="H1665" s="186"/>
      <c r="I1665" s="175"/>
      <c r="J1665" s="175"/>
      <c r="K1665" s="187"/>
      <c r="L1665" s="184"/>
      <c r="M1665" s="180"/>
      <c r="N1665" s="181"/>
      <c r="O1665" s="175"/>
      <c r="P1665" s="182"/>
    </row>
    <row r="1666" spans="1:16" s="172" customFormat="1">
      <c r="A1666" s="891"/>
      <c r="B1666" s="894"/>
      <c r="C1666" s="173"/>
      <c r="D1666" s="174"/>
      <c r="E1666" s="175"/>
      <c r="F1666" s="188"/>
      <c r="G1666" s="198"/>
      <c r="H1666" s="183"/>
      <c r="I1666" s="191"/>
      <c r="J1666" s="175"/>
      <c r="K1666" s="178"/>
      <c r="L1666" s="189"/>
      <c r="M1666" s="190"/>
      <c r="N1666" s="181"/>
      <c r="O1666" s="175"/>
      <c r="P1666" s="182"/>
    </row>
    <row r="1667" spans="1:16" s="172" customFormat="1">
      <c r="A1667" s="891"/>
      <c r="B1667" s="894"/>
      <c r="C1667" s="173"/>
      <c r="D1667" s="174"/>
      <c r="E1667" s="175"/>
      <c r="F1667" s="182"/>
      <c r="G1667" s="173"/>
      <c r="H1667" s="183"/>
      <c r="I1667" s="191"/>
      <c r="J1667" s="175"/>
      <c r="K1667" s="178"/>
      <c r="L1667" s="184"/>
      <c r="M1667" s="180"/>
      <c r="N1667" s="181"/>
      <c r="O1667" s="175"/>
      <c r="P1667" s="182"/>
    </row>
    <row r="1668" spans="1:16" s="172" customFormat="1">
      <c r="A1668" s="891"/>
      <c r="B1668" s="894"/>
      <c r="C1668" s="173"/>
      <c r="D1668" s="174"/>
      <c r="E1668" s="175"/>
      <c r="F1668" s="182"/>
      <c r="G1668" s="219"/>
      <c r="H1668" s="183"/>
      <c r="I1668" s="175"/>
      <c r="J1668" s="175"/>
      <c r="K1668" s="178"/>
      <c r="L1668" s="184"/>
      <c r="M1668" s="180"/>
      <c r="N1668" s="181"/>
      <c r="O1668" s="175"/>
      <c r="P1668" s="182"/>
    </row>
    <row r="1669" spans="1:16" s="172" customFormat="1">
      <c r="A1669" s="891"/>
      <c r="B1669" s="894"/>
      <c r="C1669" s="173"/>
      <c r="D1669" s="174"/>
      <c r="E1669" s="175"/>
      <c r="F1669" s="188"/>
      <c r="G1669" s="173"/>
      <c r="H1669" s="183"/>
      <c r="I1669" s="191"/>
      <c r="J1669" s="175"/>
      <c r="K1669" s="178"/>
      <c r="L1669" s="184"/>
      <c r="M1669" s="180"/>
      <c r="N1669" s="181"/>
      <c r="O1669" s="175"/>
      <c r="P1669" s="182"/>
    </row>
    <row r="1670" spans="1:16" s="172" customFormat="1">
      <c r="A1670" s="891"/>
      <c r="B1670" s="894"/>
      <c r="C1670" s="173"/>
      <c r="D1670" s="174"/>
      <c r="E1670" s="175"/>
      <c r="F1670" s="182"/>
      <c r="G1670" s="173"/>
      <c r="H1670" s="183"/>
      <c r="I1670" s="191"/>
      <c r="J1670" s="175"/>
      <c r="K1670" s="178"/>
      <c r="L1670" s="184"/>
      <c r="M1670" s="180"/>
      <c r="N1670" s="181"/>
      <c r="O1670" s="175"/>
      <c r="P1670" s="182"/>
    </row>
    <row r="1671" spans="1:16" s="172" customFormat="1">
      <c r="A1671" s="891"/>
      <c r="B1671" s="894"/>
      <c r="C1671" s="192"/>
      <c r="D1671" s="193"/>
      <c r="E1671" s="194"/>
      <c r="F1671" s="195"/>
      <c r="G1671" s="173"/>
      <c r="H1671" s="177"/>
      <c r="I1671" s="175"/>
      <c r="J1671" s="175"/>
      <c r="K1671" s="178"/>
      <c r="L1671" s="184"/>
      <c r="M1671" s="180"/>
      <c r="N1671" s="196"/>
      <c r="O1671" s="194"/>
      <c r="P1671" s="195"/>
    </row>
    <row r="1672" spans="1:16" s="172" customFormat="1">
      <c r="A1672" s="891"/>
      <c r="B1672" s="894"/>
      <c r="C1672" s="192"/>
      <c r="D1672" s="193"/>
      <c r="E1672" s="194"/>
      <c r="F1672" s="195"/>
      <c r="G1672" s="198"/>
      <c r="H1672" s="183"/>
      <c r="I1672" s="191"/>
      <c r="J1672" s="175"/>
      <c r="K1672" s="178"/>
      <c r="L1672" s="184"/>
      <c r="M1672" s="180"/>
      <c r="N1672" s="196"/>
      <c r="O1672" s="194"/>
      <c r="P1672" s="195"/>
    </row>
    <row r="1673" spans="1:16" s="172" customFormat="1">
      <c r="A1673" s="891"/>
      <c r="B1673" s="894"/>
      <c r="C1673" s="192"/>
      <c r="D1673" s="193"/>
      <c r="E1673" s="194"/>
      <c r="F1673" s="195"/>
      <c r="G1673" s="173"/>
      <c r="H1673" s="199"/>
      <c r="I1673" s="191"/>
      <c r="J1673" s="200"/>
      <c r="K1673" s="197"/>
      <c r="L1673" s="184"/>
      <c r="M1673" s="180"/>
      <c r="N1673" s="196"/>
      <c r="O1673" s="194"/>
      <c r="P1673" s="195"/>
    </row>
    <row r="1674" spans="1:16" s="172" customFormat="1">
      <c r="A1674" s="891"/>
      <c r="B1674" s="894"/>
      <c r="C1674" s="192"/>
      <c r="D1674" s="193"/>
      <c r="E1674" s="194"/>
      <c r="F1674" s="195"/>
      <c r="G1674" s="173"/>
      <c r="H1674" s="201"/>
      <c r="I1674" s="175"/>
      <c r="J1674" s="175"/>
      <c r="K1674" s="178"/>
      <c r="L1674" s="184"/>
      <c r="M1674" s="180"/>
      <c r="N1674" s="196"/>
      <c r="O1674" s="194"/>
      <c r="P1674" s="195"/>
    </row>
    <row r="1675" spans="1:16" s="172" customFormat="1">
      <c r="A1675" s="891"/>
      <c r="B1675" s="894"/>
      <c r="C1675" s="192"/>
      <c r="D1675" s="193"/>
      <c r="E1675" s="194"/>
      <c r="F1675" s="195"/>
      <c r="G1675" s="198"/>
      <c r="H1675" s="183"/>
      <c r="I1675" s="200"/>
      <c r="J1675" s="200"/>
      <c r="K1675" s="197"/>
      <c r="L1675" s="184"/>
      <c r="M1675" s="180"/>
      <c r="N1675" s="196"/>
      <c r="O1675" s="194"/>
      <c r="P1675" s="195"/>
    </row>
    <row r="1676" spans="1:16" s="172" customFormat="1">
      <c r="A1676" s="891"/>
      <c r="B1676" s="894"/>
      <c r="C1676" s="192"/>
      <c r="D1676" s="193"/>
      <c r="E1676" s="194"/>
      <c r="F1676" s="195"/>
      <c r="G1676" s="173"/>
      <c r="H1676" s="183"/>
      <c r="I1676" s="200"/>
      <c r="J1676" s="200"/>
      <c r="K1676" s="197"/>
      <c r="L1676" s="179"/>
      <c r="M1676" s="180"/>
      <c r="N1676" s="196"/>
      <c r="O1676" s="194"/>
      <c r="P1676" s="195"/>
    </row>
    <row r="1677" spans="1:16" s="172" customFormat="1">
      <c r="A1677" s="891"/>
      <c r="B1677" s="894"/>
      <c r="C1677" s="192"/>
      <c r="D1677" s="193"/>
      <c r="E1677" s="194"/>
      <c r="F1677" s="195"/>
      <c r="G1677" s="192"/>
      <c r="H1677" s="201"/>
      <c r="I1677" s="202"/>
      <c r="J1677" s="202"/>
      <c r="K1677" s="203"/>
      <c r="L1677" s="204"/>
      <c r="M1677" s="190"/>
      <c r="N1677" s="196"/>
      <c r="O1677" s="194"/>
      <c r="P1677" s="195"/>
    </row>
    <row r="1678" spans="1:16" s="172" customFormat="1">
      <c r="A1678" s="891"/>
      <c r="B1678" s="894"/>
      <c r="C1678" s="192"/>
      <c r="D1678" s="193"/>
      <c r="E1678" s="194"/>
      <c r="F1678" s="195"/>
      <c r="G1678" s="192"/>
      <c r="H1678" s="201"/>
      <c r="I1678" s="202"/>
      <c r="J1678" s="202"/>
      <c r="K1678" s="203"/>
      <c r="L1678" s="204"/>
      <c r="M1678" s="190"/>
      <c r="N1678" s="196"/>
      <c r="O1678" s="194"/>
      <c r="P1678" s="195"/>
    </row>
    <row r="1679" spans="1:16" s="172" customFormat="1">
      <c r="A1679" s="891"/>
      <c r="B1679" s="894"/>
      <c r="C1679" s="192"/>
      <c r="D1679" s="193"/>
      <c r="E1679" s="194"/>
      <c r="F1679" s="195"/>
      <c r="G1679" s="192"/>
      <c r="H1679" s="201"/>
      <c r="I1679" s="202"/>
      <c r="J1679" s="202"/>
      <c r="K1679" s="203"/>
      <c r="L1679" s="204"/>
      <c r="M1679" s="190"/>
      <c r="N1679" s="196"/>
      <c r="O1679" s="194"/>
      <c r="P1679" s="195"/>
    </row>
    <row r="1680" spans="1:16" s="172" customFormat="1" ht="17.25" thickBot="1">
      <c r="A1680" s="892"/>
      <c r="B1680" s="895"/>
      <c r="C1680" s="205"/>
      <c r="D1680" s="206"/>
      <c r="E1680" s="207"/>
      <c r="F1680" s="208"/>
      <c r="G1680" s="209"/>
      <c r="H1680" s="210"/>
      <c r="I1680" s="211"/>
      <c r="J1680" s="211"/>
      <c r="K1680" s="212"/>
      <c r="L1680" s="213"/>
      <c r="M1680" s="214"/>
      <c r="N1680" s="215"/>
      <c r="O1680" s="207"/>
      <c r="P1680" s="208"/>
    </row>
    <row r="1681" spans="1:16" s="71" customFormat="1" ht="18" customHeight="1" thickTop="1" thickBot="1">
      <c r="A1681" s="926">
        <f>A1575+1</f>
        <v>46190</v>
      </c>
      <c r="B1681" s="90" t="s">
        <v>162</v>
      </c>
      <c r="C1681" s="896" t="s">
        <v>665</v>
      </c>
      <c r="D1681" s="91" t="s">
        <v>114</v>
      </c>
      <c r="E1681" s="92" t="s">
        <v>164</v>
      </c>
      <c r="F1681" s="93"/>
      <c r="G1681" s="90" t="s">
        <v>162</v>
      </c>
      <c r="H1681" s="900" t="s">
        <v>163</v>
      </c>
      <c r="I1681" s="91" t="s">
        <v>114</v>
      </c>
      <c r="J1681" s="92" t="s">
        <v>164</v>
      </c>
      <c r="K1681" s="93"/>
      <c r="L1681" s="90" t="s">
        <v>162</v>
      </c>
      <c r="M1681" s="903" t="s">
        <v>163</v>
      </c>
      <c r="N1681" s="91" t="s">
        <v>114</v>
      </c>
      <c r="O1681" s="92" t="s">
        <v>164</v>
      </c>
      <c r="P1681" s="93"/>
    </row>
    <row r="1682" spans="1:16" ht="18" customHeight="1">
      <c r="A1682" s="927"/>
      <c r="B1682" s="928"/>
      <c r="C1682" s="897"/>
      <c r="D1682" s="94" t="s">
        <v>116</v>
      </c>
      <c r="E1682" s="95" t="s">
        <v>142</v>
      </c>
      <c r="F1682" s="93"/>
      <c r="G1682" s="928"/>
      <c r="H1682" s="900"/>
      <c r="I1682" s="94" t="s">
        <v>116</v>
      </c>
      <c r="J1682" s="95" t="s">
        <v>142</v>
      </c>
      <c r="K1682" s="93"/>
      <c r="L1682" s="928"/>
      <c r="M1682" s="903"/>
      <c r="N1682" s="94" t="s">
        <v>116</v>
      </c>
      <c r="O1682" s="95" t="s">
        <v>142</v>
      </c>
      <c r="P1682" s="93"/>
    </row>
    <row r="1683" spans="1:16" ht="17.25" thickBot="1">
      <c r="A1683" s="927"/>
      <c r="B1683" s="929"/>
      <c r="C1683" s="897"/>
      <c r="D1683" s="94" t="s">
        <v>165</v>
      </c>
      <c r="E1683" s="96" t="s">
        <v>166</v>
      </c>
      <c r="F1683" s="98"/>
      <c r="G1683" s="929"/>
      <c r="H1683" s="900"/>
      <c r="I1683" s="94" t="s">
        <v>165</v>
      </c>
      <c r="J1683" s="96" t="s">
        <v>166</v>
      </c>
      <c r="K1683" s="98"/>
      <c r="L1683" s="929"/>
      <c r="M1683" s="903"/>
      <c r="N1683" s="94" t="s">
        <v>165</v>
      </c>
      <c r="O1683" s="96" t="s">
        <v>166</v>
      </c>
      <c r="P1683" s="98"/>
    </row>
    <row r="1684" spans="1:16" ht="17.25" thickBot="1">
      <c r="A1684" s="927"/>
      <c r="B1684" s="90" t="s">
        <v>167</v>
      </c>
      <c r="C1684" s="897"/>
      <c r="D1684" s="94"/>
      <c r="E1684" s="96"/>
      <c r="F1684" s="97"/>
      <c r="G1684" s="90" t="s">
        <v>167</v>
      </c>
      <c r="H1684" s="900"/>
      <c r="I1684" s="94" t="s">
        <v>120</v>
      </c>
      <c r="J1684" s="96" t="s">
        <v>148</v>
      </c>
      <c r="K1684" s="97"/>
      <c r="L1684" s="90" t="s">
        <v>167</v>
      </c>
      <c r="M1684" s="903"/>
      <c r="N1684" s="94" t="s">
        <v>120</v>
      </c>
      <c r="O1684" s="96" t="s">
        <v>148</v>
      </c>
      <c r="P1684" s="97"/>
    </row>
    <row r="1685" spans="1:16">
      <c r="A1685" s="927"/>
      <c r="B1685" s="925"/>
      <c r="C1685" s="897"/>
      <c r="D1685" s="94"/>
      <c r="E1685" s="96"/>
      <c r="F1685" s="97"/>
      <c r="G1685" s="925"/>
      <c r="H1685" s="900"/>
      <c r="I1685" s="94"/>
      <c r="J1685" s="96"/>
      <c r="K1685" s="97"/>
      <c r="L1685" s="925"/>
      <c r="M1685" s="903"/>
      <c r="N1685" s="94"/>
      <c r="O1685" s="96"/>
      <c r="P1685" s="97"/>
    </row>
    <row r="1686" spans="1:16">
      <c r="A1686" s="927"/>
      <c r="B1686" s="918"/>
      <c r="C1686" s="897"/>
      <c r="D1686" s="94"/>
      <c r="E1686" s="96"/>
      <c r="F1686" s="97"/>
      <c r="G1686" s="918"/>
      <c r="H1686" s="900"/>
      <c r="I1686" s="94"/>
      <c r="J1686" s="96"/>
      <c r="K1686" s="97"/>
      <c r="L1686" s="918"/>
      <c r="M1686" s="903"/>
      <c r="N1686" s="94"/>
      <c r="O1686" s="96"/>
      <c r="P1686" s="97"/>
    </row>
    <row r="1687" spans="1:16">
      <c r="A1687" s="927"/>
      <c r="B1687" s="917"/>
      <c r="C1687" s="897"/>
      <c r="D1687" s="94"/>
      <c r="E1687" s="96"/>
      <c r="F1687" s="93"/>
      <c r="G1687" s="917"/>
      <c r="H1687" s="900"/>
      <c r="I1687" s="94"/>
      <c r="J1687" s="96"/>
      <c r="K1687" s="93"/>
      <c r="L1687" s="917"/>
      <c r="M1687" s="903"/>
      <c r="N1687" s="94"/>
      <c r="O1687" s="96"/>
      <c r="P1687" s="93"/>
    </row>
    <row r="1688" spans="1:16">
      <c r="A1688" s="927"/>
      <c r="B1688" s="918"/>
      <c r="C1688" s="897"/>
      <c r="D1688" s="94"/>
      <c r="E1688" s="96"/>
      <c r="F1688" s="99"/>
      <c r="G1688" s="918"/>
      <c r="H1688" s="900"/>
      <c r="I1688" s="94"/>
      <c r="J1688" s="96"/>
      <c r="K1688" s="99"/>
      <c r="L1688" s="918"/>
      <c r="M1688" s="903"/>
      <c r="N1688" s="94"/>
      <c r="O1688" s="96"/>
      <c r="P1688" s="93"/>
    </row>
    <row r="1689" spans="1:16">
      <c r="A1689" s="927"/>
      <c r="B1689" s="917"/>
      <c r="C1689" s="897"/>
      <c r="D1689" s="94"/>
      <c r="E1689" s="96"/>
      <c r="F1689" s="102"/>
      <c r="G1689" s="917"/>
      <c r="H1689" s="900"/>
      <c r="I1689" s="94"/>
      <c r="J1689" s="96"/>
      <c r="K1689" s="102"/>
      <c r="L1689" s="917"/>
      <c r="M1689" s="903"/>
      <c r="N1689" s="94"/>
      <c r="O1689" s="96"/>
      <c r="P1689" s="99"/>
    </row>
    <row r="1690" spans="1:16" ht="17.25" thickBot="1">
      <c r="A1690" s="927"/>
      <c r="B1690" s="918"/>
      <c r="C1690" s="897"/>
      <c r="D1690" s="94"/>
      <c r="E1690" s="96"/>
      <c r="F1690" s="99"/>
      <c r="G1690" s="918"/>
      <c r="H1690" s="900"/>
      <c r="I1690" s="94"/>
      <c r="J1690" s="96"/>
      <c r="K1690" s="99"/>
      <c r="L1690" s="918"/>
      <c r="M1690" s="903"/>
      <c r="N1690" s="94"/>
      <c r="O1690" s="96"/>
      <c r="P1690" s="99"/>
    </row>
    <row r="1691" spans="1:16" ht="17.25" thickBot="1">
      <c r="A1691" s="927"/>
      <c r="B1691" s="100" t="s">
        <v>168</v>
      </c>
      <c r="C1691" s="897"/>
      <c r="D1691" s="94"/>
      <c r="E1691" s="96"/>
      <c r="F1691" s="99"/>
      <c r="G1691" s="100" t="s">
        <v>168</v>
      </c>
      <c r="H1691" s="900"/>
      <c r="I1691" s="94"/>
      <c r="J1691" s="96"/>
      <c r="K1691" s="99"/>
      <c r="L1691" s="100" t="s">
        <v>168</v>
      </c>
      <c r="M1691" s="903"/>
      <c r="N1691" s="94"/>
      <c r="O1691" s="96"/>
      <c r="P1691" s="99"/>
    </row>
    <row r="1692" spans="1:16">
      <c r="A1692" s="927"/>
      <c r="B1692" s="919"/>
      <c r="C1692" s="897"/>
      <c r="D1692" s="94"/>
      <c r="E1692" s="96"/>
      <c r="F1692" s="99"/>
      <c r="G1692" s="919"/>
      <c r="H1692" s="900"/>
      <c r="I1692" s="94"/>
      <c r="J1692" s="96"/>
      <c r="K1692" s="99"/>
      <c r="L1692" s="919"/>
      <c r="M1692" s="903"/>
      <c r="N1692" s="94"/>
      <c r="O1692" s="96"/>
      <c r="P1692" s="99"/>
    </row>
    <row r="1693" spans="1:16">
      <c r="A1693" s="927"/>
      <c r="B1693" s="920"/>
      <c r="C1693" s="897"/>
      <c r="D1693" s="94"/>
      <c r="E1693" s="96"/>
      <c r="F1693" s="99"/>
      <c r="G1693" s="920"/>
      <c r="H1693" s="900"/>
      <c r="I1693" s="94"/>
      <c r="J1693" s="96"/>
      <c r="K1693" s="99"/>
      <c r="L1693" s="920"/>
      <c r="M1693" s="903"/>
      <c r="N1693" s="94"/>
      <c r="O1693" s="96"/>
      <c r="P1693" s="97"/>
    </row>
    <row r="1694" spans="1:16" ht="17.25" thickBot="1">
      <c r="A1694" s="927"/>
      <c r="B1694" s="921"/>
      <c r="C1694" s="897"/>
      <c r="D1694" s="94"/>
      <c r="E1694" s="96"/>
      <c r="F1694" s="97"/>
      <c r="G1694" s="921"/>
      <c r="H1694" s="900"/>
      <c r="I1694" s="94"/>
      <c r="J1694" s="96"/>
      <c r="K1694" s="97"/>
      <c r="L1694" s="921"/>
      <c r="M1694" s="903"/>
      <c r="N1694" s="94"/>
      <c r="O1694" s="96"/>
      <c r="P1694" s="97"/>
    </row>
    <row r="1695" spans="1:16" ht="17.25" thickBot="1">
      <c r="A1695" s="927"/>
      <c r="B1695" s="100" t="s">
        <v>123</v>
      </c>
      <c r="C1695" s="897"/>
      <c r="D1695" s="94"/>
      <c r="E1695" s="96"/>
      <c r="F1695" s="97"/>
      <c r="G1695" s="100" t="s">
        <v>123</v>
      </c>
      <c r="H1695" s="900"/>
      <c r="I1695" s="94"/>
      <c r="J1695" s="96"/>
      <c r="K1695" s="97"/>
      <c r="L1695" s="100" t="s">
        <v>123</v>
      </c>
      <c r="M1695" s="903"/>
      <c r="N1695" s="94"/>
      <c r="O1695" s="96"/>
      <c r="P1695" s="97"/>
    </row>
    <row r="1696" spans="1:16">
      <c r="A1696" s="927"/>
      <c r="B1696" s="932"/>
      <c r="C1696" s="897"/>
      <c r="D1696" s="94"/>
      <c r="E1696" s="96"/>
      <c r="F1696" s="97"/>
      <c r="G1696" s="932"/>
      <c r="H1696" s="900"/>
      <c r="I1696" s="94"/>
      <c r="J1696" s="96"/>
      <c r="K1696" s="97"/>
      <c r="L1696" s="932"/>
      <c r="M1696" s="903"/>
      <c r="N1696" s="94"/>
      <c r="O1696" s="96"/>
      <c r="P1696" s="97"/>
    </row>
    <row r="1697" spans="1:16">
      <c r="A1697" s="927"/>
      <c r="B1697" s="933"/>
      <c r="C1697" s="897"/>
      <c r="D1697" s="94"/>
      <c r="E1697" s="96"/>
      <c r="F1697" s="97"/>
      <c r="G1697" s="933"/>
      <c r="H1697" s="900"/>
      <c r="I1697" s="94"/>
      <c r="J1697" s="96"/>
      <c r="K1697" s="97"/>
      <c r="L1697" s="933"/>
      <c r="M1697" s="903"/>
      <c r="N1697" s="94"/>
      <c r="O1697" s="96"/>
      <c r="P1697" s="97"/>
    </row>
    <row r="1698" spans="1:16" ht="17.25" thickBot="1">
      <c r="A1698" s="927"/>
      <c r="B1698" s="934"/>
      <c r="C1698" s="897"/>
      <c r="D1698" s="94"/>
      <c r="E1698" s="96"/>
      <c r="F1698" s="97"/>
      <c r="G1698" s="934"/>
      <c r="H1698" s="900"/>
      <c r="I1698" s="94"/>
      <c r="J1698" s="96"/>
      <c r="K1698" s="97"/>
      <c r="L1698" s="934"/>
      <c r="M1698" s="903"/>
      <c r="N1698" s="94"/>
      <c r="O1698" s="96"/>
      <c r="P1698" s="97"/>
    </row>
    <row r="1699" spans="1:16">
      <c r="A1699" s="927"/>
      <c r="B1699" s="915" t="s">
        <v>124</v>
      </c>
      <c r="C1699" s="897"/>
      <c r="D1699" s="94"/>
      <c r="E1699" s="96"/>
      <c r="F1699" s="97"/>
      <c r="G1699" s="915" t="s">
        <v>124</v>
      </c>
      <c r="H1699" s="900"/>
      <c r="I1699" s="94"/>
      <c r="J1699" s="96"/>
      <c r="K1699" s="97"/>
      <c r="L1699" s="915" t="s">
        <v>124</v>
      </c>
      <c r="M1699" s="903"/>
      <c r="N1699" s="94"/>
      <c r="O1699" s="96"/>
      <c r="P1699" s="97"/>
    </row>
    <row r="1700" spans="1:16" ht="17.25" thickBot="1">
      <c r="A1700" s="927"/>
      <c r="B1700" s="916"/>
      <c r="C1700" s="897"/>
      <c r="D1700" s="94"/>
      <c r="E1700" s="96"/>
      <c r="F1700" s="97"/>
      <c r="G1700" s="916"/>
      <c r="H1700" s="900"/>
      <c r="I1700" s="94"/>
      <c r="J1700" s="96"/>
      <c r="K1700" s="97"/>
      <c r="L1700" s="916"/>
      <c r="M1700" s="903"/>
      <c r="N1700" s="94"/>
      <c r="O1700" s="96"/>
      <c r="P1700" s="93"/>
    </row>
    <row r="1701" spans="1:16" ht="17.25" thickTop="1">
      <c r="A1701" s="927"/>
      <c r="B1701" s="930" t="s">
        <v>125</v>
      </c>
      <c r="C1701" s="897"/>
      <c r="D1701" s="94"/>
      <c r="E1701" s="96"/>
      <c r="F1701" s="93"/>
      <c r="G1701" s="930" t="s">
        <v>125</v>
      </c>
      <c r="H1701" s="900"/>
      <c r="I1701" s="94"/>
      <c r="J1701" s="96"/>
      <c r="K1701" s="93"/>
      <c r="L1701" s="930" t="s">
        <v>125</v>
      </c>
      <c r="M1701" s="903"/>
      <c r="N1701" s="94"/>
      <c r="O1701" s="96"/>
      <c r="P1701" s="97"/>
    </row>
    <row r="1702" spans="1:16" ht="17.25" thickBot="1">
      <c r="A1702" s="927"/>
      <c r="B1702" s="913"/>
      <c r="C1702" s="897"/>
      <c r="D1702" s="94"/>
      <c r="E1702" s="96"/>
      <c r="F1702" s="93"/>
      <c r="G1702" s="913"/>
      <c r="H1702" s="900"/>
      <c r="I1702" s="94"/>
      <c r="J1702" s="96"/>
      <c r="K1702" s="93"/>
      <c r="L1702" s="913"/>
      <c r="M1702" s="903"/>
      <c r="N1702" s="94"/>
      <c r="O1702" s="96"/>
      <c r="P1702" s="101"/>
    </row>
    <row r="1703" spans="1:16">
      <c r="A1703" s="927"/>
      <c r="B1703" s="923"/>
      <c r="C1703" s="897"/>
      <c r="D1703" s="94"/>
      <c r="E1703" s="96"/>
      <c r="F1703" s="97"/>
      <c r="G1703" s="923"/>
      <c r="H1703" s="900"/>
      <c r="I1703" s="94"/>
      <c r="J1703" s="96"/>
      <c r="K1703" s="97"/>
      <c r="L1703" s="923"/>
      <c r="M1703" s="903"/>
      <c r="N1703" s="94"/>
      <c r="O1703" s="96"/>
      <c r="P1703" s="103"/>
    </row>
    <row r="1704" spans="1:16" ht="17.25" thickBot="1">
      <c r="A1704" s="927"/>
      <c r="B1704" s="931"/>
      <c r="C1704" s="897"/>
      <c r="D1704" s="94"/>
      <c r="E1704" s="96"/>
      <c r="F1704" s="97"/>
      <c r="G1704" s="931"/>
      <c r="H1704" s="900"/>
      <c r="I1704" s="94"/>
      <c r="J1704" s="96"/>
      <c r="K1704" s="97"/>
      <c r="L1704" s="931"/>
      <c r="M1704" s="903"/>
      <c r="N1704" s="94"/>
      <c r="O1704" s="96"/>
      <c r="P1704" s="104"/>
    </row>
    <row r="1705" spans="1:16">
      <c r="A1705" s="927"/>
      <c r="B1705" s="912" t="s">
        <v>126</v>
      </c>
      <c r="C1705" s="897"/>
      <c r="D1705" s="94"/>
      <c r="E1705" s="96"/>
      <c r="F1705" s="93"/>
      <c r="G1705" s="912" t="s">
        <v>126</v>
      </c>
      <c r="H1705" s="900"/>
      <c r="I1705" s="94"/>
      <c r="J1705" s="96"/>
      <c r="K1705" s="93"/>
      <c r="L1705" s="912" t="s">
        <v>126</v>
      </c>
      <c r="M1705" s="903"/>
      <c r="N1705" s="94"/>
      <c r="O1705" s="96"/>
      <c r="P1705" s="99"/>
    </row>
    <row r="1706" spans="1:16" ht="17.25" thickBot="1">
      <c r="A1706" s="927"/>
      <c r="B1706" s="913"/>
      <c r="C1706" s="897"/>
      <c r="D1706" s="94"/>
      <c r="E1706" s="96"/>
      <c r="F1706" s="101"/>
      <c r="G1706" s="913"/>
      <c r="H1706" s="900"/>
      <c r="I1706" s="94"/>
      <c r="J1706" s="96"/>
      <c r="K1706" s="101"/>
      <c r="L1706" s="913"/>
      <c r="M1706" s="903"/>
      <c r="N1706" s="94"/>
      <c r="O1706" s="96"/>
      <c r="P1706" s="104"/>
    </row>
    <row r="1707" spans="1:16">
      <c r="A1707" s="927"/>
      <c r="B1707" s="923"/>
      <c r="C1707" s="897"/>
      <c r="D1707" s="94"/>
      <c r="E1707" s="96"/>
      <c r="F1707" s="102"/>
      <c r="G1707" s="923"/>
      <c r="H1707" s="900"/>
      <c r="I1707" s="94"/>
      <c r="J1707" s="96"/>
      <c r="K1707" s="103"/>
      <c r="L1707" s="923"/>
      <c r="M1707" s="903"/>
      <c r="N1707" s="94"/>
      <c r="O1707" s="96"/>
      <c r="P1707" s="93"/>
    </row>
    <row r="1708" spans="1:16" ht="17.25" thickBot="1">
      <c r="A1708" s="927"/>
      <c r="B1708" s="924"/>
      <c r="C1708" s="897"/>
      <c r="D1708" s="94"/>
      <c r="E1708" s="96"/>
      <c r="F1708" s="99"/>
      <c r="G1708" s="924"/>
      <c r="H1708" s="900"/>
      <c r="I1708" s="94"/>
      <c r="J1708" s="96"/>
      <c r="K1708" s="104"/>
      <c r="L1708" s="924"/>
      <c r="M1708" s="903"/>
      <c r="N1708" s="94"/>
      <c r="O1708" s="96"/>
      <c r="P1708" s="97"/>
    </row>
    <row r="1709" spans="1:16">
      <c r="A1709" s="927"/>
      <c r="B1709" s="922" t="s">
        <v>127</v>
      </c>
      <c r="C1709" s="897"/>
      <c r="D1709" s="94"/>
      <c r="E1709" s="96"/>
      <c r="F1709" s="103"/>
      <c r="G1709" s="922" t="s">
        <v>127</v>
      </c>
      <c r="H1709" s="900"/>
      <c r="I1709" s="94"/>
      <c r="J1709" s="96"/>
      <c r="K1709" s="104"/>
      <c r="L1709" s="922" t="s">
        <v>127</v>
      </c>
      <c r="M1709" s="903"/>
      <c r="N1709" s="94"/>
      <c r="O1709" s="114"/>
      <c r="P1709" s="97"/>
    </row>
    <row r="1710" spans="1:16" ht="17.25" thickBot="1">
      <c r="A1710" s="927"/>
      <c r="B1710" s="913"/>
      <c r="C1710" s="897"/>
      <c r="D1710" s="94"/>
      <c r="E1710" s="96"/>
      <c r="F1710" s="104"/>
      <c r="G1710" s="913"/>
      <c r="H1710" s="900"/>
      <c r="I1710" s="94"/>
      <c r="J1710" s="96"/>
      <c r="K1710" s="99"/>
      <c r="L1710" s="913"/>
      <c r="M1710" s="903"/>
      <c r="N1710" s="113"/>
      <c r="O1710" s="96"/>
      <c r="P1710" s="112"/>
    </row>
    <row r="1711" spans="1:16">
      <c r="A1711" s="927"/>
      <c r="B1711" s="923"/>
      <c r="C1711" s="897"/>
      <c r="D1711" s="94"/>
      <c r="E1711" s="96"/>
      <c r="F1711" s="104"/>
      <c r="G1711" s="923"/>
      <c r="H1711" s="900"/>
      <c r="I1711" s="94"/>
      <c r="J1711" s="96"/>
      <c r="K1711" s="104"/>
      <c r="L1711" s="923"/>
      <c r="M1711" s="903"/>
      <c r="N1711" s="113"/>
      <c r="O1711" s="114"/>
      <c r="P1711" s="97"/>
    </row>
    <row r="1712" spans="1:16" ht="17.25" thickBot="1">
      <c r="A1712" s="927"/>
      <c r="B1712" s="924"/>
      <c r="C1712" s="897"/>
      <c r="D1712" s="94"/>
      <c r="E1712" s="96"/>
      <c r="F1712" s="99"/>
      <c r="G1712" s="924"/>
      <c r="H1712" s="900"/>
      <c r="I1712" s="94"/>
      <c r="J1712" s="96"/>
      <c r="K1712" s="93"/>
      <c r="L1712" s="924"/>
      <c r="M1712" s="903"/>
      <c r="N1712" s="94"/>
      <c r="O1712" s="114"/>
      <c r="P1712" s="104"/>
    </row>
    <row r="1713" spans="1:16">
      <c r="A1713" s="927"/>
      <c r="B1713" s="922" t="s">
        <v>128</v>
      </c>
      <c r="C1713" s="897"/>
      <c r="D1713" s="94"/>
      <c r="E1713" s="96"/>
      <c r="F1713" s="104"/>
      <c r="G1713" s="922" t="s">
        <v>128</v>
      </c>
      <c r="H1713" s="900"/>
      <c r="I1713" s="94"/>
      <c r="J1713" s="96"/>
      <c r="K1713" s="97"/>
      <c r="L1713" s="922" t="s">
        <v>128</v>
      </c>
      <c r="M1713" s="903"/>
      <c r="N1713" s="94"/>
      <c r="O1713" s="96"/>
      <c r="P1713" s="97"/>
    </row>
    <row r="1714" spans="1:16" ht="17.25" thickBot="1">
      <c r="A1714" s="927"/>
      <c r="B1714" s="913"/>
      <c r="C1714" s="897"/>
      <c r="D1714" s="94"/>
      <c r="E1714" s="96"/>
      <c r="F1714" s="93"/>
      <c r="G1714" s="913"/>
      <c r="H1714" s="900"/>
      <c r="I1714" s="94"/>
      <c r="J1714" s="114"/>
      <c r="K1714" s="97"/>
      <c r="L1714" s="913"/>
      <c r="M1714" s="903"/>
      <c r="N1714" s="113"/>
      <c r="O1714" s="114"/>
      <c r="P1714" s="97"/>
    </row>
    <row r="1715" spans="1:16">
      <c r="A1715" s="927"/>
      <c r="B1715" s="923"/>
      <c r="C1715" s="897"/>
      <c r="D1715" s="94"/>
      <c r="E1715" s="96"/>
      <c r="F1715" s="97"/>
      <c r="G1715" s="923"/>
      <c r="H1715" s="900"/>
      <c r="I1715" s="94"/>
      <c r="J1715" s="96"/>
      <c r="K1715" s="97"/>
      <c r="L1715" s="923"/>
      <c r="M1715" s="903"/>
      <c r="N1715" s="113"/>
      <c r="O1715" s="114"/>
      <c r="P1715" s="97"/>
    </row>
    <row r="1716" spans="1:16" ht="17.25" thickBot="1">
      <c r="A1716" s="927"/>
      <c r="B1716" s="924"/>
      <c r="C1716" s="897"/>
      <c r="D1716" s="94"/>
      <c r="E1716" s="96"/>
      <c r="F1716" s="93"/>
      <c r="G1716" s="924"/>
      <c r="H1716" s="900"/>
      <c r="I1716" s="94"/>
      <c r="J1716" s="114"/>
      <c r="K1716" s="97"/>
      <c r="L1716" s="924"/>
      <c r="M1716" s="903"/>
      <c r="N1716" s="94"/>
      <c r="O1716" s="114"/>
      <c r="P1716" s="97"/>
    </row>
    <row r="1717" spans="1:16">
      <c r="A1717" s="927"/>
      <c r="B1717" s="912" t="s">
        <v>129</v>
      </c>
      <c r="C1717" s="897"/>
      <c r="D1717" s="94"/>
      <c r="E1717" s="96"/>
      <c r="F1717" s="93"/>
      <c r="G1717" s="912" t="s">
        <v>129</v>
      </c>
      <c r="H1717" s="900"/>
      <c r="I1717" s="94"/>
      <c r="J1717" s="114"/>
      <c r="K1717" s="97"/>
      <c r="L1717" s="912" t="s">
        <v>129</v>
      </c>
      <c r="M1717" s="903"/>
      <c r="N1717" s="113"/>
      <c r="O1717" s="114"/>
      <c r="P1717" s="97"/>
    </row>
    <row r="1718" spans="1:16" ht="17.25" thickBot="1">
      <c r="A1718" s="927"/>
      <c r="B1718" s="913"/>
      <c r="C1718" s="897"/>
      <c r="D1718" s="94"/>
      <c r="E1718" s="96"/>
      <c r="F1718" s="93"/>
      <c r="G1718" s="913"/>
      <c r="H1718" s="900"/>
      <c r="I1718" s="94"/>
      <c r="J1718" s="114"/>
      <c r="K1718" s="97"/>
      <c r="L1718" s="913"/>
      <c r="M1718" s="903"/>
      <c r="N1718" s="94"/>
      <c r="O1718" s="114"/>
      <c r="P1718" s="97"/>
    </row>
    <row r="1719" spans="1:16">
      <c r="A1719" s="927"/>
      <c r="B1719" s="106"/>
      <c r="C1719" s="897"/>
      <c r="D1719" s="94"/>
      <c r="E1719" s="96"/>
      <c r="F1719" s="97"/>
      <c r="G1719" s="106"/>
      <c r="H1719" s="900"/>
      <c r="I1719" s="94"/>
      <c r="J1719" s="96"/>
      <c r="K1719" s="112"/>
      <c r="L1719" s="106"/>
      <c r="M1719" s="903"/>
      <c r="N1719" s="113"/>
      <c r="O1719" s="96"/>
      <c r="P1719" s="112"/>
    </row>
    <row r="1720" spans="1:16">
      <c r="A1720" s="927"/>
      <c r="B1720" s="107"/>
      <c r="C1720" s="897"/>
      <c r="D1720" s="94"/>
      <c r="E1720" s="96"/>
      <c r="F1720" s="93"/>
      <c r="G1720" s="107"/>
      <c r="H1720" s="900"/>
      <c r="I1720" s="94"/>
      <c r="J1720" s="96"/>
      <c r="K1720" s="97"/>
      <c r="L1720" s="107"/>
      <c r="M1720" s="903"/>
      <c r="N1720" s="113"/>
      <c r="O1720" s="114"/>
      <c r="P1720" s="97"/>
    </row>
    <row r="1721" spans="1:16">
      <c r="A1721" s="927"/>
      <c r="B1721" s="109"/>
      <c r="C1721" s="897"/>
      <c r="D1721" s="94"/>
      <c r="E1721" s="96"/>
      <c r="F1721" s="93"/>
      <c r="G1721" s="109"/>
      <c r="H1721" s="900"/>
      <c r="I1721" s="113"/>
      <c r="J1721" s="114"/>
      <c r="K1721" s="97"/>
      <c r="L1721" s="109"/>
      <c r="M1721" s="903"/>
      <c r="N1721" s="113"/>
      <c r="O1721" s="114"/>
      <c r="P1721" s="104"/>
    </row>
    <row r="1722" spans="1:16">
      <c r="A1722" s="927"/>
      <c r="B1722" s="110"/>
      <c r="C1722" s="897"/>
      <c r="D1722" s="94"/>
      <c r="E1722" s="96"/>
      <c r="F1722" s="93"/>
      <c r="G1722" s="110"/>
      <c r="H1722" s="900"/>
      <c r="I1722" s="113"/>
      <c r="J1722" s="114"/>
      <c r="K1722" s="104"/>
      <c r="L1722" s="110"/>
      <c r="M1722" s="903"/>
      <c r="N1722" s="111"/>
      <c r="O1722" s="96"/>
      <c r="P1722" s="97"/>
    </row>
    <row r="1723" spans="1:16">
      <c r="A1723" s="927"/>
      <c r="B1723" s="109"/>
      <c r="C1723" s="897"/>
      <c r="D1723" s="111"/>
      <c r="E1723" s="96"/>
      <c r="F1723" s="97"/>
      <c r="G1723" s="109"/>
      <c r="H1723" s="900"/>
      <c r="I1723" s="111"/>
      <c r="J1723" s="96"/>
      <c r="K1723" s="112"/>
      <c r="L1723" s="109"/>
      <c r="M1723" s="903"/>
      <c r="N1723" s="94"/>
      <c r="O1723" s="96"/>
      <c r="P1723" s="112"/>
    </row>
    <row r="1724" spans="1:16">
      <c r="A1724" s="927"/>
      <c r="B1724" s="110"/>
      <c r="C1724" s="897"/>
      <c r="D1724" s="94"/>
      <c r="E1724" s="96"/>
      <c r="F1724" s="108"/>
      <c r="G1724" s="110"/>
      <c r="H1724" s="900"/>
      <c r="I1724" s="94"/>
      <c r="J1724" s="96"/>
      <c r="K1724" s="97"/>
      <c r="L1724" s="110"/>
      <c r="M1724" s="903"/>
      <c r="N1724" s="113"/>
      <c r="O1724" s="114"/>
      <c r="P1724" s="97"/>
    </row>
    <row r="1725" spans="1:16">
      <c r="A1725" s="927"/>
      <c r="B1725" s="109"/>
      <c r="C1725" s="897"/>
      <c r="D1725" s="94"/>
      <c r="E1725" s="96"/>
      <c r="F1725" s="97"/>
      <c r="G1725" s="109"/>
      <c r="H1725" s="900"/>
      <c r="I1725" s="113"/>
      <c r="J1725" s="114"/>
      <c r="K1725" s="97"/>
      <c r="L1725" s="109"/>
      <c r="M1725" s="903"/>
      <c r="N1725" s="113"/>
      <c r="O1725" s="114"/>
      <c r="P1725" s="97"/>
    </row>
    <row r="1726" spans="1:16" ht="17.25" thickBot="1">
      <c r="A1726" s="927"/>
      <c r="B1726" s="110"/>
      <c r="C1726" s="910"/>
      <c r="D1726" s="115"/>
      <c r="E1726" s="116"/>
      <c r="F1726" s="117"/>
      <c r="G1726" s="110"/>
      <c r="H1726" s="900"/>
      <c r="I1726" s="115"/>
      <c r="J1726" s="116"/>
      <c r="K1726" s="117"/>
      <c r="L1726" s="110"/>
      <c r="M1726" s="903"/>
      <c r="N1726" s="115"/>
      <c r="O1726" s="116"/>
      <c r="P1726" s="117"/>
    </row>
    <row r="1727" spans="1:16">
      <c r="A1727" s="914" t="str">
        <f>TEXT(A1681,"AAAA")</f>
        <v>星期三</v>
      </c>
      <c r="B1727" s="109"/>
      <c r="C1727" s="896" t="s">
        <v>666</v>
      </c>
      <c r="D1727" s="118"/>
      <c r="E1727" s="119"/>
      <c r="F1727" s="97"/>
      <c r="G1727" s="109"/>
      <c r="H1727" s="899" t="s">
        <v>130</v>
      </c>
      <c r="I1727" s="118"/>
      <c r="J1727" s="119"/>
      <c r="K1727" s="97"/>
      <c r="L1727" s="109"/>
      <c r="M1727" s="902" t="s">
        <v>130</v>
      </c>
      <c r="N1727" s="118"/>
      <c r="O1727" s="119"/>
      <c r="P1727" s="97"/>
    </row>
    <row r="1728" spans="1:16">
      <c r="A1728" s="914"/>
      <c r="B1728" s="110"/>
      <c r="C1728" s="897"/>
      <c r="D1728" s="120"/>
      <c r="E1728" s="96"/>
      <c r="F1728" s="97"/>
      <c r="G1728" s="110"/>
      <c r="H1728" s="900"/>
      <c r="I1728" s="94"/>
      <c r="J1728" s="96"/>
      <c r="K1728" s="97"/>
      <c r="L1728" s="110"/>
      <c r="M1728" s="903"/>
      <c r="N1728" s="94"/>
      <c r="O1728" s="96"/>
      <c r="P1728" s="97"/>
    </row>
    <row r="1729" spans="1:16">
      <c r="A1729" s="914"/>
      <c r="B1729" s="109"/>
      <c r="C1729" s="897"/>
      <c r="D1729" s="120"/>
      <c r="E1729" s="96"/>
      <c r="F1729" s="97"/>
      <c r="G1729" s="109"/>
      <c r="H1729" s="900"/>
      <c r="I1729" s="94"/>
      <c r="J1729" s="96"/>
      <c r="K1729" s="97"/>
      <c r="L1729" s="109"/>
      <c r="M1729" s="903"/>
      <c r="N1729" s="94"/>
      <c r="O1729" s="96"/>
      <c r="P1729" s="97"/>
    </row>
    <row r="1730" spans="1:16">
      <c r="A1730" s="914"/>
      <c r="B1730" s="110"/>
      <c r="C1730" s="897"/>
      <c r="D1730" s="120"/>
      <c r="E1730" s="96"/>
      <c r="F1730" s="97"/>
      <c r="G1730" s="110"/>
      <c r="H1730" s="900"/>
      <c r="I1730" s="94"/>
      <c r="J1730" s="96"/>
      <c r="K1730" s="97"/>
      <c r="L1730" s="110"/>
      <c r="M1730" s="903"/>
      <c r="N1730" s="94"/>
      <c r="O1730" s="96"/>
      <c r="P1730" s="97"/>
    </row>
    <row r="1731" spans="1:16">
      <c r="A1731" s="914"/>
      <c r="B1731" s="109"/>
      <c r="C1731" s="897"/>
      <c r="D1731" s="120"/>
      <c r="E1731" s="96"/>
      <c r="F1731" s="97"/>
      <c r="G1731" s="109"/>
      <c r="H1731" s="900"/>
      <c r="I1731" s="94"/>
      <c r="J1731" s="96"/>
      <c r="K1731" s="97"/>
      <c r="L1731" s="109"/>
      <c r="M1731" s="903"/>
      <c r="N1731" s="94"/>
      <c r="O1731" s="96"/>
      <c r="P1731" s="97"/>
    </row>
    <row r="1732" spans="1:16">
      <c r="A1732" s="914"/>
      <c r="B1732" s="110"/>
      <c r="C1732" s="897"/>
      <c r="D1732" s="120"/>
      <c r="E1732" s="96"/>
      <c r="F1732" s="97"/>
      <c r="G1732" s="110"/>
      <c r="H1732" s="900"/>
      <c r="I1732" s="94"/>
      <c r="J1732" s="96"/>
      <c r="K1732" s="97"/>
      <c r="L1732" s="110"/>
      <c r="M1732" s="903"/>
      <c r="N1732" s="94"/>
      <c r="O1732" s="96"/>
      <c r="P1732" s="97"/>
    </row>
    <row r="1733" spans="1:16">
      <c r="A1733" s="914"/>
      <c r="B1733" s="109"/>
      <c r="C1733" s="897"/>
      <c r="D1733" s="120"/>
      <c r="E1733" s="96"/>
      <c r="F1733" s="97"/>
      <c r="G1733" s="109"/>
      <c r="H1733" s="900"/>
      <c r="I1733" s="94"/>
      <c r="J1733" s="96"/>
      <c r="K1733" s="97"/>
      <c r="L1733" s="109"/>
      <c r="M1733" s="903"/>
      <c r="N1733" s="94"/>
      <c r="O1733" s="96"/>
      <c r="P1733" s="97"/>
    </row>
    <row r="1734" spans="1:16">
      <c r="A1734" s="914"/>
      <c r="B1734" s="110"/>
      <c r="C1734" s="897"/>
      <c r="D1734" s="94"/>
      <c r="E1734" s="96"/>
      <c r="F1734" s="97"/>
      <c r="G1734" s="110"/>
      <c r="H1734" s="900"/>
      <c r="I1734" s="94"/>
      <c r="J1734" s="96"/>
      <c r="K1734" s="97"/>
      <c r="L1734" s="110"/>
      <c r="M1734" s="903"/>
      <c r="N1734" s="94"/>
      <c r="O1734" s="96"/>
      <c r="P1734" s="97"/>
    </row>
    <row r="1735" spans="1:16">
      <c r="A1735" s="914"/>
      <c r="B1735" s="107"/>
      <c r="C1735" s="897"/>
      <c r="D1735" s="113"/>
      <c r="E1735" s="114"/>
      <c r="F1735" s="104"/>
      <c r="G1735" s="107"/>
      <c r="H1735" s="900"/>
      <c r="I1735" s="113"/>
      <c r="J1735" s="114"/>
      <c r="K1735" s="97"/>
      <c r="L1735" s="107"/>
      <c r="M1735" s="903"/>
      <c r="N1735" s="113"/>
      <c r="O1735" s="114"/>
      <c r="P1735" s="97"/>
    </row>
    <row r="1736" spans="1:16" ht="17.25" thickBot="1">
      <c r="A1736" s="914"/>
      <c r="B1736" s="107"/>
      <c r="C1736" s="910"/>
      <c r="D1736" s="122" t="s">
        <v>132</v>
      </c>
      <c r="E1736" s="123" t="s">
        <v>133</v>
      </c>
      <c r="F1736" s="124"/>
      <c r="G1736" s="107"/>
      <c r="H1736" s="911"/>
      <c r="I1736" s="122" t="s">
        <v>132</v>
      </c>
      <c r="J1736" s="123" t="s">
        <v>133</v>
      </c>
      <c r="K1736" s="97"/>
      <c r="L1736" s="107"/>
      <c r="M1736" s="909"/>
      <c r="N1736" s="122" t="s">
        <v>132</v>
      </c>
      <c r="O1736" s="123" t="s">
        <v>133</v>
      </c>
      <c r="P1736" s="97"/>
    </row>
    <row r="1737" spans="1:16">
      <c r="A1737" s="105"/>
      <c r="B1737" s="109"/>
      <c r="C1737" s="896" t="s">
        <v>667</v>
      </c>
      <c r="D1737" s="118"/>
      <c r="E1737" s="119"/>
      <c r="F1737" s="125"/>
      <c r="G1737" s="109"/>
      <c r="H1737" s="899" t="s">
        <v>134</v>
      </c>
      <c r="I1737" s="118"/>
      <c r="J1737" s="119"/>
      <c r="K1737" s="125"/>
      <c r="L1737" s="109"/>
      <c r="M1737" s="902" t="s">
        <v>134</v>
      </c>
      <c r="N1737" s="118"/>
      <c r="O1737" s="119"/>
      <c r="P1737" s="125"/>
    </row>
    <row r="1738" spans="1:16">
      <c r="A1738" s="105"/>
      <c r="B1738" s="110"/>
      <c r="C1738" s="897"/>
      <c r="D1738" s="94"/>
      <c r="E1738" s="96"/>
      <c r="F1738" s="97"/>
      <c r="G1738" s="110"/>
      <c r="H1738" s="900"/>
      <c r="I1738" s="94"/>
      <c r="J1738" s="96"/>
      <c r="K1738" s="97"/>
      <c r="L1738" s="110"/>
      <c r="M1738" s="903"/>
      <c r="N1738" s="94"/>
      <c r="O1738" s="96"/>
      <c r="P1738" s="97"/>
    </row>
    <row r="1739" spans="1:16">
      <c r="A1739" s="105"/>
      <c r="B1739" s="126"/>
      <c r="C1739" s="897"/>
      <c r="D1739" s="94"/>
      <c r="E1739" s="96"/>
      <c r="F1739" s="97"/>
      <c r="G1739" s="126"/>
      <c r="H1739" s="900"/>
      <c r="I1739" s="94"/>
      <c r="J1739" s="96"/>
      <c r="K1739" s="97"/>
      <c r="L1739" s="126"/>
      <c r="M1739" s="903"/>
      <c r="N1739" s="94"/>
      <c r="O1739" s="96"/>
      <c r="P1739" s="128"/>
    </row>
    <row r="1740" spans="1:16">
      <c r="A1740" s="105"/>
      <c r="B1740" s="107"/>
      <c r="C1740" s="897"/>
      <c r="D1740" s="94"/>
      <c r="E1740" s="96"/>
      <c r="F1740" s="97"/>
      <c r="G1740" s="107"/>
      <c r="H1740" s="900"/>
      <c r="I1740" s="94"/>
      <c r="J1740" s="96"/>
      <c r="K1740" s="97"/>
      <c r="L1740" s="107"/>
      <c r="M1740" s="903"/>
      <c r="N1740" s="94"/>
      <c r="O1740" s="96"/>
      <c r="P1740" s="216"/>
    </row>
    <row r="1741" spans="1:16">
      <c r="A1741" s="105"/>
      <c r="B1741" s="109"/>
      <c r="C1741" s="897"/>
      <c r="D1741" s="94"/>
      <c r="E1741" s="96"/>
      <c r="F1741" s="97"/>
      <c r="G1741" s="109"/>
      <c r="H1741" s="900"/>
      <c r="I1741" s="94"/>
      <c r="J1741" s="96"/>
      <c r="K1741" s="97"/>
      <c r="L1741" s="109"/>
      <c r="M1741" s="903"/>
      <c r="N1741" s="94"/>
      <c r="O1741" s="96"/>
      <c r="P1741" s="97"/>
    </row>
    <row r="1742" spans="1:16">
      <c r="A1742" s="105"/>
      <c r="B1742" s="110"/>
      <c r="C1742" s="897"/>
      <c r="D1742" s="94"/>
      <c r="E1742" s="96"/>
      <c r="F1742" s="127"/>
      <c r="G1742" s="110"/>
      <c r="H1742" s="900"/>
      <c r="I1742" s="94"/>
      <c r="J1742" s="96"/>
      <c r="K1742" s="127"/>
      <c r="L1742" s="110"/>
      <c r="M1742" s="903"/>
      <c r="N1742" s="94"/>
      <c r="O1742" s="96"/>
      <c r="P1742" s="127"/>
    </row>
    <row r="1743" spans="1:16">
      <c r="A1743" s="105"/>
      <c r="B1743" s="109"/>
      <c r="C1743" s="897"/>
      <c r="D1743" s="94"/>
      <c r="E1743" s="96"/>
      <c r="F1743" s="128"/>
      <c r="G1743" s="109"/>
      <c r="H1743" s="900"/>
      <c r="I1743" s="94"/>
      <c r="J1743" s="96"/>
      <c r="K1743" s="128"/>
      <c r="L1743" s="109"/>
      <c r="M1743" s="903"/>
      <c r="N1743" s="94"/>
      <c r="O1743" s="96"/>
      <c r="P1743" s="128"/>
    </row>
    <row r="1744" spans="1:16">
      <c r="A1744" s="105"/>
      <c r="B1744" s="110"/>
      <c r="C1744" s="897"/>
      <c r="D1744" s="217"/>
      <c r="E1744" s="114"/>
      <c r="F1744" s="216"/>
      <c r="G1744" s="110"/>
      <c r="H1744" s="900"/>
      <c r="I1744" s="113"/>
      <c r="J1744" s="114"/>
      <c r="K1744" s="216"/>
      <c r="L1744" s="110"/>
      <c r="M1744" s="903"/>
      <c r="N1744" s="113"/>
      <c r="O1744" s="114"/>
      <c r="P1744" s="216"/>
    </row>
    <row r="1745" spans="1:16">
      <c r="A1745" s="105"/>
      <c r="B1745" s="109"/>
      <c r="C1745" s="897"/>
      <c r="D1745" s="217"/>
      <c r="E1745" s="114"/>
      <c r="F1745" s="216"/>
      <c r="G1745" s="109"/>
      <c r="H1745" s="900"/>
      <c r="I1745" s="113"/>
      <c r="J1745" s="114"/>
      <c r="K1745" s="216"/>
      <c r="L1745" s="109"/>
      <c r="M1745" s="903"/>
      <c r="N1745" s="113"/>
      <c r="O1745" s="114"/>
      <c r="P1745" s="216"/>
    </row>
    <row r="1746" spans="1:16" ht="17.25" thickBot="1">
      <c r="A1746" s="105"/>
      <c r="B1746" s="110"/>
      <c r="C1746" s="910"/>
      <c r="D1746" s="129"/>
      <c r="E1746" s="130"/>
      <c r="F1746" s="104"/>
      <c r="G1746" s="110"/>
      <c r="H1746" s="911"/>
      <c r="I1746" s="113"/>
      <c r="J1746" s="130"/>
      <c r="K1746" s="104"/>
      <c r="L1746" s="110"/>
      <c r="M1746" s="909"/>
      <c r="N1746" s="113"/>
      <c r="O1746" s="131"/>
      <c r="P1746" s="127"/>
    </row>
    <row r="1747" spans="1:16">
      <c r="A1747" s="132"/>
      <c r="B1747" s="109"/>
      <c r="C1747" s="896" t="s">
        <v>668</v>
      </c>
      <c r="D1747" s="118" t="s">
        <v>136</v>
      </c>
      <c r="E1747" s="133" t="s">
        <v>137</v>
      </c>
      <c r="F1747" s="125"/>
      <c r="G1747" s="109"/>
      <c r="H1747" s="899" t="s">
        <v>135</v>
      </c>
      <c r="I1747" s="118" t="s">
        <v>136</v>
      </c>
      <c r="J1747" s="133" t="s">
        <v>137</v>
      </c>
      <c r="K1747" s="125"/>
      <c r="L1747" s="109"/>
      <c r="M1747" s="902" t="s">
        <v>135</v>
      </c>
      <c r="N1747" s="118" t="s">
        <v>136</v>
      </c>
      <c r="O1747" s="133" t="s">
        <v>137</v>
      </c>
      <c r="P1747" s="125"/>
    </row>
    <row r="1748" spans="1:16">
      <c r="A1748" s="132"/>
      <c r="B1748" s="110"/>
      <c r="C1748" s="897"/>
      <c r="D1748" s="94" t="s">
        <v>141</v>
      </c>
      <c r="E1748" s="96" t="s">
        <v>142</v>
      </c>
      <c r="F1748" s="134"/>
      <c r="G1748" s="110"/>
      <c r="H1748" s="900"/>
      <c r="I1748" s="94" t="s">
        <v>141</v>
      </c>
      <c r="J1748" s="96" t="s">
        <v>142</v>
      </c>
      <c r="K1748" s="134"/>
      <c r="L1748" s="110"/>
      <c r="M1748" s="903"/>
      <c r="N1748" s="94" t="s">
        <v>141</v>
      </c>
      <c r="O1748" s="96" t="s">
        <v>142</v>
      </c>
      <c r="P1748" s="134"/>
    </row>
    <row r="1749" spans="1:16">
      <c r="A1749" s="132"/>
      <c r="B1749" s="135"/>
      <c r="C1749" s="897"/>
      <c r="D1749" s="94" t="s">
        <v>145</v>
      </c>
      <c r="E1749" s="96" t="s">
        <v>146</v>
      </c>
      <c r="F1749" s="97"/>
      <c r="G1749" s="135"/>
      <c r="H1749" s="900"/>
      <c r="I1749" s="94" t="s">
        <v>145</v>
      </c>
      <c r="J1749" s="96" t="s">
        <v>146</v>
      </c>
      <c r="K1749" s="97"/>
      <c r="L1749" s="135"/>
      <c r="M1749" s="903"/>
      <c r="N1749" s="94" t="s">
        <v>145</v>
      </c>
      <c r="O1749" s="96" t="s">
        <v>146</v>
      </c>
      <c r="P1749" s="97"/>
    </row>
    <row r="1750" spans="1:16">
      <c r="A1750" s="132"/>
      <c r="B1750" s="110"/>
      <c r="C1750" s="897"/>
      <c r="D1750" s="94" t="s">
        <v>147</v>
      </c>
      <c r="E1750" s="96" t="s">
        <v>148</v>
      </c>
      <c r="F1750" s="104"/>
      <c r="G1750" s="110"/>
      <c r="H1750" s="900"/>
      <c r="I1750" s="94" t="s">
        <v>147</v>
      </c>
      <c r="J1750" s="96" t="s">
        <v>148</v>
      </c>
      <c r="K1750" s="104"/>
      <c r="L1750" s="110"/>
      <c r="M1750" s="903"/>
      <c r="N1750" s="94" t="s">
        <v>147</v>
      </c>
      <c r="O1750" s="96" t="s">
        <v>148</v>
      </c>
      <c r="P1750" s="104"/>
    </row>
    <row r="1751" spans="1:16">
      <c r="A1751" s="132"/>
      <c r="B1751" s="135"/>
      <c r="C1751" s="897"/>
      <c r="D1751" s="94"/>
      <c r="E1751" s="114"/>
      <c r="F1751" s="136"/>
      <c r="G1751" s="135"/>
      <c r="H1751" s="900"/>
      <c r="I1751" s="94"/>
      <c r="J1751" s="114"/>
      <c r="K1751" s="136"/>
      <c r="L1751" s="135"/>
      <c r="M1751" s="903"/>
      <c r="N1751" s="94"/>
      <c r="O1751" s="114"/>
      <c r="P1751" s="136"/>
    </row>
    <row r="1752" spans="1:16">
      <c r="A1752" s="132"/>
      <c r="B1752" s="110"/>
      <c r="C1752" s="897"/>
      <c r="D1752" s="94"/>
      <c r="E1752" s="96"/>
      <c r="F1752" s="97"/>
      <c r="G1752" s="110"/>
      <c r="H1752" s="900"/>
      <c r="I1752" s="94"/>
      <c r="J1752" s="96"/>
      <c r="K1752" s="97"/>
      <c r="L1752" s="110"/>
      <c r="M1752" s="903"/>
      <c r="N1752" s="94"/>
      <c r="O1752" s="96"/>
      <c r="P1752" s="97"/>
    </row>
    <row r="1753" spans="1:16">
      <c r="A1753" s="132"/>
      <c r="B1753" s="135"/>
      <c r="C1753" s="897"/>
      <c r="D1753" s="94"/>
      <c r="E1753" s="114"/>
      <c r="F1753" s="136"/>
      <c r="G1753" s="135"/>
      <c r="H1753" s="900"/>
      <c r="I1753" s="94"/>
      <c r="J1753" s="114"/>
      <c r="K1753" s="136"/>
      <c r="L1753" s="135"/>
      <c r="M1753" s="903"/>
      <c r="N1753" s="94"/>
      <c r="O1753" s="114"/>
      <c r="P1753" s="136"/>
    </row>
    <row r="1754" spans="1:16">
      <c r="A1754" s="132"/>
      <c r="B1754" s="110"/>
      <c r="C1754" s="897"/>
      <c r="D1754" s="94"/>
      <c r="E1754" s="96"/>
      <c r="F1754" s="97"/>
      <c r="G1754" s="110"/>
      <c r="H1754" s="900"/>
      <c r="I1754" s="94"/>
      <c r="J1754" s="96"/>
      <c r="K1754" s="97"/>
      <c r="L1754" s="110"/>
      <c r="M1754" s="903"/>
      <c r="N1754" s="94"/>
      <c r="O1754" s="96"/>
      <c r="P1754" s="97"/>
    </row>
    <row r="1755" spans="1:16">
      <c r="A1755" s="132"/>
      <c r="B1755" s="135"/>
      <c r="C1755" s="897"/>
      <c r="D1755" s="94"/>
      <c r="E1755" s="96"/>
      <c r="F1755" s="97"/>
      <c r="G1755" s="135"/>
      <c r="H1755" s="900"/>
      <c r="I1755" s="94"/>
      <c r="J1755" s="96"/>
      <c r="K1755" s="97"/>
      <c r="L1755" s="135"/>
      <c r="M1755" s="903"/>
      <c r="N1755" s="94"/>
      <c r="O1755" s="96"/>
      <c r="P1755" s="97"/>
    </row>
    <row r="1756" spans="1:16" ht="17.25" thickBot="1">
      <c r="A1756" s="132"/>
      <c r="B1756" s="110"/>
      <c r="C1756" s="910"/>
      <c r="D1756" s="115"/>
      <c r="E1756" s="116"/>
      <c r="F1756" s="117"/>
      <c r="G1756" s="110"/>
      <c r="H1756" s="911"/>
      <c r="I1756" s="115"/>
      <c r="J1756" s="130"/>
      <c r="K1756" s="104"/>
      <c r="L1756" s="110"/>
      <c r="M1756" s="909"/>
      <c r="N1756" s="115"/>
      <c r="O1756" s="130"/>
      <c r="P1756" s="104"/>
    </row>
    <row r="1757" spans="1:16">
      <c r="A1757" s="132"/>
      <c r="B1757" s="135"/>
      <c r="C1757" s="896" t="s">
        <v>669</v>
      </c>
      <c r="D1757" s="137" t="s">
        <v>150</v>
      </c>
      <c r="E1757" s="138"/>
      <c r="F1757" s="139" t="s">
        <v>151</v>
      </c>
      <c r="G1757" s="135"/>
      <c r="H1757" s="899" t="s">
        <v>149</v>
      </c>
      <c r="I1757" s="137" t="s">
        <v>150</v>
      </c>
      <c r="J1757" s="138"/>
      <c r="K1757" s="139" t="s">
        <v>151</v>
      </c>
      <c r="L1757" s="135"/>
      <c r="M1757" s="902" t="s">
        <v>149</v>
      </c>
      <c r="N1757" s="137" t="s">
        <v>150</v>
      </c>
      <c r="O1757" s="138"/>
      <c r="P1757" s="139" t="s">
        <v>151</v>
      </c>
    </row>
    <row r="1758" spans="1:16">
      <c r="A1758" s="132"/>
      <c r="B1758" s="110"/>
      <c r="C1758" s="897"/>
      <c r="D1758" s="120"/>
      <c r="E1758" s="121"/>
      <c r="F1758" s="140"/>
      <c r="G1758" s="110"/>
      <c r="H1758" s="900"/>
      <c r="I1758" s="94"/>
      <c r="J1758" s="96"/>
      <c r="K1758" s="97"/>
      <c r="L1758" s="110"/>
      <c r="M1758" s="903"/>
      <c r="N1758" s="94"/>
      <c r="O1758" s="96"/>
      <c r="P1758" s="97"/>
    </row>
    <row r="1759" spans="1:16">
      <c r="A1759" s="132"/>
      <c r="B1759" s="135"/>
      <c r="C1759" s="897"/>
      <c r="D1759" s="94"/>
      <c r="E1759" s="96"/>
      <c r="F1759" s="97"/>
      <c r="G1759" s="135"/>
      <c r="H1759" s="900"/>
      <c r="I1759" s="94"/>
      <c r="J1759" s="96"/>
      <c r="K1759" s="97"/>
      <c r="L1759" s="135"/>
      <c r="M1759" s="903"/>
      <c r="N1759" s="94"/>
      <c r="O1759" s="96"/>
      <c r="P1759" s="97"/>
    </row>
    <row r="1760" spans="1:16">
      <c r="A1760" s="132"/>
      <c r="B1760" s="110"/>
      <c r="C1760" s="897"/>
      <c r="D1760" s="113"/>
      <c r="E1760" s="114"/>
      <c r="F1760" s="104"/>
      <c r="G1760" s="110"/>
      <c r="H1760" s="900"/>
      <c r="I1760" s="113"/>
      <c r="J1760" s="114"/>
      <c r="K1760" s="104"/>
      <c r="L1760" s="110"/>
      <c r="M1760" s="903"/>
      <c r="N1760" s="113"/>
      <c r="O1760" s="114"/>
      <c r="P1760" s="104"/>
    </row>
    <row r="1761" spans="1:16">
      <c r="A1761" s="905"/>
      <c r="B1761" s="135"/>
      <c r="C1761" s="897"/>
      <c r="D1761" s="94"/>
      <c r="E1761" s="96"/>
      <c r="F1761" s="97"/>
      <c r="G1761" s="135"/>
      <c r="H1761" s="900"/>
      <c r="I1761" s="94"/>
      <c r="J1761" s="96"/>
      <c r="K1761" s="97"/>
      <c r="L1761" s="135"/>
      <c r="M1761" s="903"/>
      <c r="N1761" s="94"/>
      <c r="O1761" s="96"/>
      <c r="P1761" s="97"/>
    </row>
    <row r="1762" spans="1:16">
      <c r="A1762" s="905"/>
      <c r="B1762" s="110"/>
      <c r="C1762" s="897"/>
      <c r="D1762" s="94"/>
      <c r="E1762" s="96"/>
      <c r="F1762" s="97"/>
      <c r="G1762" s="110"/>
      <c r="H1762" s="900"/>
      <c r="I1762" s="94"/>
      <c r="J1762" s="96"/>
      <c r="K1762" s="97"/>
      <c r="L1762" s="110"/>
      <c r="M1762" s="903"/>
      <c r="N1762" s="94"/>
      <c r="O1762" s="96"/>
      <c r="P1762" s="97"/>
    </row>
    <row r="1763" spans="1:16">
      <c r="A1763" s="905"/>
      <c r="B1763" s="135"/>
      <c r="C1763" s="897"/>
      <c r="D1763" s="113"/>
      <c r="E1763" s="114"/>
      <c r="F1763" s="104"/>
      <c r="G1763" s="135"/>
      <c r="H1763" s="900"/>
      <c r="I1763" s="113"/>
      <c r="J1763" s="114"/>
      <c r="K1763" s="104"/>
      <c r="L1763" s="135"/>
      <c r="M1763" s="903"/>
      <c r="N1763" s="113"/>
      <c r="O1763" s="114"/>
      <c r="P1763" s="104"/>
    </row>
    <row r="1764" spans="1:16" ht="17.25" thickBot="1">
      <c r="A1764" s="906"/>
      <c r="B1764" s="141"/>
      <c r="C1764" s="898"/>
      <c r="D1764" s="142"/>
      <c r="E1764" s="143"/>
      <c r="F1764" s="144"/>
      <c r="G1764" s="141"/>
      <c r="H1764" s="901"/>
      <c r="I1764" s="142"/>
      <c r="J1764" s="143"/>
      <c r="K1764" s="144"/>
      <c r="L1764" s="141"/>
      <c r="M1764" s="904"/>
      <c r="N1764" s="142"/>
      <c r="O1764" s="143"/>
      <c r="P1764" s="144"/>
    </row>
    <row r="1765" spans="1:16" s="146" customFormat="1" ht="27" customHeight="1" thickTop="1" thickBot="1">
      <c r="A1765" s="145"/>
      <c r="B1765" s="907" t="s">
        <v>152</v>
      </c>
      <c r="C1765" s="907"/>
      <c r="D1765" s="907"/>
      <c r="E1765" s="907"/>
      <c r="F1765" s="907"/>
      <c r="G1765" s="908" t="s">
        <v>153</v>
      </c>
      <c r="H1765" s="908"/>
      <c r="I1765" s="908"/>
      <c r="J1765" s="908"/>
      <c r="K1765" s="908"/>
      <c r="L1765" s="908"/>
      <c r="M1765" s="908"/>
      <c r="N1765" s="889" t="s">
        <v>154</v>
      </c>
      <c r="O1765" s="889"/>
      <c r="P1765" s="889"/>
    </row>
    <row r="1766" spans="1:16" s="159" customFormat="1" ht="21.75" customHeight="1" thickTop="1" thickBot="1">
      <c r="A1766" s="147" t="s">
        <v>0</v>
      </c>
      <c r="B1766" s="148"/>
      <c r="C1766" s="149" t="s">
        <v>155</v>
      </c>
      <c r="D1766" s="150" t="s">
        <v>156</v>
      </c>
      <c r="E1766" s="151" t="s">
        <v>157</v>
      </c>
      <c r="F1766" s="152" t="s">
        <v>158</v>
      </c>
      <c r="G1766" s="153" t="s">
        <v>159</v>
      </c>
      <c r="H1766" s="154" t="s">
        <v>150</v>
      </c>
      <c r="I1766" s="155" t="s">
        <v>156</v>
      </c>
      <c r="J1766" s="155" t="s">
        <v>157</v>
      </c>
      <c r="K1766" s="155" t="s">
        <v>158</v>
      </c>
      <c r="L1766" s="154" t="s">
        <v>160</v>
      </c>
      <c r="M1766" s="156" t="s">
        <v>161</v>
      </c>
      <c r="N1766" s="157" t="s">
        <v>155</v>
      </c>
      <c r="O1766" s="151" t="s">
        <v>157</v>
      </c>
      <c r="P1766" s="158" t="s">
        <v>158</v>
      </c>
    </row>
    <row r="1767" spans="1:16" s="172" customFormat="1" ht="17.25" thickTop="1">
      <c r="A1767" s="890">
        <f>A1681</f>
        <v>46190</v>
      </c>
      <c r="B1767" s="893" t="s">
        <v>670</v>
      </c>
      <c r="C1767" s="160" t="s">
        <v>851</v>
      </c>
      <c r="D1767" s="161" t="s">
        <v>978</v>
      </c>
      <c r="E1767" s="162" t="s">
        <v>137</v>
      </c>
      <c r="F1767" s="163" t="s">
        <v>1692</v>
      </c>
      <c r="G1767" s="164"/>
      <c r="H1767" s="165"/>
      <c r="I1767" s="166"/>
      <c r="J1767" s="166"/>
      <c r="K1767" s="167"/>
      <c r="L1767" s="168"/>
      <c r="M1767" s="169"/>
      <c r="N1767" s="170"/>
      <c r="O1767" s="166"/>
      <c r="P1767" s="171"/>
    </row>
    <row r="1768" spans="1:16" s="172" customFormat="1">
      <c r="A1768" s="891"/>
      <c r="B1768" s="894"/>
      <c r="C1768" s="173"/>
      <c r="D1768" s="174"/>
      <c r="E1768" s="175"/>
      <c r="F1768" s="176"/>
      <c r="G1768" s="173"/>
      <c r="H1768" s="177"/>
      <c r="I1768" s="175"/>
      <c r="J1768" s="175"/>
      <c r="K1768" s="178"/>
      <c r="L1768" s="179"/>
      <c r="M1768" s="180"/>
      <c r="N1768" s="181"/>
      <c r="O1768" s="175"/>
      <c r="P1768" s="182"/>
    </row>
    <row r="1769" spans="1:16" s="172" customFormat="1">
      <c r="A1769" s="891"/>
      <c r="B1769" s="894"/>
      <c r="C1769" s="173"/>
      <c r="D1769" s="174"/>
      <c r="E1769" s="175"/>
      <c r="F1769" s="176"/>
      <c r="G1769" s="173"/>
      <c r="H1769" s="183"/>
      <c r="I1769" s="175"/>
      <c r="J1769" s="175"/>
      <c r="K1769" s="178"/>
      <c r="L1769" s="184"/>
      <c r="M1769" s="180"/>
      <c r="N1769" s="181"/>
      <c r="O1769" s="175"/>
      <c r="P1769" s="182"/>
    </row>
    <row r="1770" spans="1:16" s="172" customFormat="1">
      <c r="A1770" s="891"/>
      <c r="B1770" s="894"/>
      <c r="C1770" s="173"/>
      <c r="D1770" s="218"/>
      <c r="E1770" s="175"/>
      <c r="F1770" s="176"/>
      <c r="G1770" s="173"/>
      <c r="H1770" s="183"/>
      <c r="I1770" s="175"/>
      <c r="J1770" s="175"/>
      <c r="K1770" s="187"/>
      <c r="L1770" s="184"/>
      <c r="M1770" s="180"/>
      <c r="N1770" s="181"/>
      <c r="O1770" s="175"/>
      <c r="P1770" s="182"/>
    </row>
    <row r="1771" spans="1:16" s="172" customFormat="1">
      <c r="A1771" s="891"/>
      <c r="B1771" s="894"/>
      <c r="C1771" s="173"/>
      <c r="D1771" s="185"/>
      <c r="E1771" s="175"/>
      <c r="F1771" s="182"/>
      <c r="G1771" s="173"/>
      <c r="H1771" s="186"/>
      <c r="I1771" s="175"/>
      <c r="J1771" s="175"/>
      <c r="K1771" s="187"/>
      <c r="L1771" s="184"/>
      <c r="M1771" s="180"/>
      <c r="N1771" s="181"/>
      <c r="O1771" s="175"/>
      <c r="P1771" s="182"/>
    </row>
    <row r="1772" spans="1:16" s="172" customFormat="1">
      <c r="A1772" s="891"/>
      <c r="B1772" s="894"/>
      <c r="C1772" s="173"/>
      <c r="D1772" s="174"/>
      <c r="E1772" s="175"/>
      <c r="F1772" s="188"/>
      <c r="G1772" s="198"/>
      <c r="H1772" s="183"/>
      <c r="I1772" s="191"/>
      <c r="J1772" s="175"/>
      <c r="K1772" s="178"/>
      <c r="L1772" s="189"/>
      <c r="M1772" s="190"/>
      <c r="N1772" s="181"/>
      <c r="O1772" s="175"/>
      <c r="P1772" s="182"/>
    </row>
    <row r="1773" spans="1:16" s="172" customFormat="1">
      <c r="A1773" s="891"/>
      <c r="B1773" s="894"/>
      <c r="C1773" s="173"/>
      <c r="D1773" s="174"/>
      <c r="E1773" s="175"/>
      <c r="F1773" s="182"/>
      <c r="G1773" s="173"/>
      <c r="H1773" s="183"/>
      <c r="I1773" s="191"/>
      <c r="J1773" s="175"/>
      <c r="K1773" s="178"/>
      <c r="L1773" s="184"/>
      <c r="M1773" s="180"/>
      <c r="N1773" s="181"/>
      <c r="O1773" s="175"/>
      <c r="P1773" s="182"/>
    </row>
    <row r="1774" spans="1:16" s="172" customFormat="1">
      <c r="A1774" s="891"/>
      <c r="B1774" s="894"/>
      <c r="C1774" s="173"/>
      <c r="D1774" s="174"/>
      <c r="E1774" s="175"/>
      <c r="F1774" s="182"/>
      <c r="G1774" s="219"/>
      <c r="H1774" s="183"/>
      <c r="I1774" s="175"/>
      <c r="J1774" s="175"/>
      <c r="K1774" s="178"/>
      <c r="L1774" s="184"/>
      <c r="M1774" s="180"/>
      <c r="N1774" s="181"/>
      <c r="O1774" s="175"/>
      <c r="P1774" s="182"/>
    </row>
    <row r="1775" spans="1:16" s="172" customFormat="1">
      <c r="A1775" s="891"/>
      <c r="B1775" s="894"/>
      <c r="C1775" s="173"/>
      <c r="D1775" s="174"/>
      <c r="E1775" s="175"/>
      <c r="F1775" s="188"/>
      <c r="G1775" s="173"/>
      <c r="H1775" s="183"/>
      <c r="I1775" s="191"/>
      <c r="J1775" s="175"/>
      <c r="K1775" s="178"/>
      <c r="L1775" s="184"/>
      <c r="M1775" s="180"/>
      <c r="N1775" s="181"/>
      <c r="O1775" s="175"/>
      <c r="P1775" s="182"/>
    </row>
    <row r="1776" spans="1:16" s="172" customFormat="1">
      <c r="A1776" s="891"/>
      <c r="B1776" s="894"/>
      <c r="C1776" s="173"/>
      <c r="D1776" s="174"/>
      <c r="E1776" s="175"/>
      <c r="F1776" s="182"/>
      <c r="G1776" s="173"/>
      <c r="H1776" s="183"/>
      <c r="I1776" s="191"/>
      <c r="J1776" s="175"/>
      <c r="K1776" s="178"/>
      <c r="L1776" s="184"/>
      <c r="M1776" s="180"/>
      <c r="N1776" s="181"/>
      <c r="O1776" s="175"/>
      <c r="P1776" s="182"/>
    </row>
    <row r="1777" spans="1:16" s="172" customFormat="1">
      <c r="A1777" s="891"/>
      <c r="B1777" s="894"/>
      <c r="C1777" s="192"/>
      <c r="D1777" s="193"/>
      <c r="E1777" s="194"/>
      <c r="F1777" s="195"/>
      <c r="G1777" s="173"/>
      <c r="H1777" s="177"/>
      <c r="I1777" s="175"/>
      <c r="J1777" s="175"/>
      <c r="K1777" s="178"/>
      <c r="L1777" s="184"/>
      <c r="M1777" s="180"/>
      <c r="N1777" s="196"/>
      <c r="O1777" s="194"/>
      <c r="P1777" s="195"/>
    </row>
    <row r="1778" spans="1:16" s="172" customFormat="1">
      <c r="A1778" s="891"/>
      <c r="B1778" s="894"/>
      <c r="C1778" s="192"/>
      <c r="D1778" s="193"/>
      <c r="E1778" s="194"/>
      <c r="F1778" s="195"/>
      <c r="G1778" s="198"/>
      <c r="H1778" s="183"/>
      <c r="I1778" s="191"/>
      <c r="J1778" s="175"/>
      <c r="K1778" s="178"/>
      <c r="L1778" s="184"/>
      <c r="M1778" s="180"/>
      <c r="N1778" s="196"/>
      <c r="O1778" s="194"/>
      <c r="P1778" s="195"/>
    </row>
    <row r="1779" spans="1:16" s="172" customFormat="1">
      <c r="A1779" s="891"/>
      <c r="B1779" s="894"/>
      <c r="C1779" s="192"/>
      <c r="D1779" s="193"/>
      <c r="E1779" s="194"/>
      <c r="F1779" s="195"/>
      <c r="G1779" s="173"/>
      <c r="H1779" s="199"/>
      <c r="I1779" s="191"/>
      <c r="J1779" s="200"/>
      <c r="K1779" s="197"/>
      <c r="L1779" s="184"/>
      <c r="M1779" s="180"/>
      <c r="N1779" s="196"/>
      <c r="O1779" s="194"/>
      <c r="P1779" s="195"/>
    </row>
    <row r="1780" spans="1:16" s="172" customFormat="1">
      <c r="A1780" s="891"/>
      <c r="B1780" s="894"/>
      <c r="C1780" s="192"/>
      <c r="D1780" s="193"/>
      <c r="E1780" s="194"/>
      <c r="F1780" s="195"/>
      <c r="G1780" s="173"/>
      <c r="H1780" s="201"/>
      <c r="I1780" s="175"/>
      <c r="J1780" s="175"/>
      <c r="K1780" s="178"/>
      <c r="L1780" s="184"/>
      <c r="M1780" s="180"/>
      <c r="N1780" s="196"/>
      <c r="O1780" s="194"/>
      <c r="P1780" s="195"/>
    </row>
    <row r="1781" spans="1:16" s="172" customFormat="1">
      <c r="A1781" s="891"/>
      <c r="B1781" s="894"/>
      <c r="C1781" s="192"/>
      <c r="D1781" s="193"/>
      <c r="E1781" s="194"/>
      <c r="F1781" s="195"/>
      <c r="G1781" s="198"/>
      <c r="H1781" s="183"/>
      <c r="I1781" s="200"/>
      <c r="J1781" s="200"/>
      <c r="K1781" s="197"/>
      <c r="L1781" s="184"/>
      <c r="M1781" s="180"/>
      <c r="N1781" s="196"/>
      <c r="O1781" s="194"/>
      <c r="P1781" s="195"/>
    </row>
    <row r="1782" spans="1:16" s="172" customFormat="1">
      <c r="A1782" s="891"/>
      <c r="B1782" s="894"/>
      <c r="C1782" s="192"/>
      <c r="D1782" s="193"/>
      <c r="E1782" s="194"/>
      <c r="F1782" s="195"/>
      <c r="G1782" s="173"/>
      <c r="H1782" s="183"/>
      <c r="I1782" s="200"/>
      <c r="J1782" s="200"/>
      <c r="K1782" s="197"/>
      <c r="L1782" s="179"/>
      <c r="M1782" s="180"/>
      <c r="N1782" s="196"/>
      <c r="O1782" s="194"/>
      <c r="P1782" s="195"/>
    </row>
    <row r="1783" spans="1:16" s="172" customFormat="1">
      <c r="A1783" s="891"/>
      <c r="B1783" s="894"/>
      <c r="C1783" s="192"/>
      <c r="D1783" s="193"/>
      <c r="E1783" s="194"/>
      <c r="F1783" s="195"/>
      <c r="G1783" s="192"/>
      <c r="H1783" s="201"/>
      <c r="I1783" s="202"/>
      <c r="J1783" s="202"/>
      <c r="K1783" s="203"/>
      <c r="L1783" s="204"/>
      <c r="M1783" s="190"/>
      <c r="N1783" s="196"/>
      <c r="O1783" s="194"/>
      <c r="P1783" s="195"/>
    </row>
    <row r="1784" spans="1:16" s="172" customFormat="1">
      <c r="A1784" s="891"/>
      <c r="B1784" s="894"/>
      <c r="C1784" s="192"/>
      <c r="D1784" s="193"/>
      <c r="E1784" s="194"/>
      <c r="F1784" s="195"/>
      <c r="G1784" s="192"/>
      <c r="H1784" s="201"/>
      <c r="I1784" s="202"/>
      <c r="J1784" s="202"/>
      <c r="K1784" s="203"/>
      <c r="L1784" s="204"/>
      <c r="M1784" s="190"/>
      <c r="N1784" s="196"/>
      <c r="O1784" s="194"/>
      <c r="P1784" s="195"/>
    </row>
    <row r="1785" spans="1:16" s="172" customFormat="1">
      <c r="A1785" s="891"/>
      <c r="B1785" s="894"/>
      <c r="C1785" s="192"/>
      <c r="D1785" s="193"/>
      <c r="E1785" s="194"/>
      <c r="F1785" s="195"/>
      <c r="G1785" s="192"/>
      <c r="H1785" s="201"/>
      <c r="I1785" s="202"/>
      <c r="J1785" s="202"/>
      <c r="K1785" s="203"/>
      <c r="L1785" s="204"/>
      <c r="M1785" s="190"/>
      <c r="N1785" s="196"/>
      <c r="O1785" s="194"/>
      <c r="P1785" s="195"/>
    </row>
    <row r="1786" spans="1:16" s="172" customFormat="1" ht="17.25" thickBot="1">
      <c r="A1786" s="892"/>
      <c r="B1786" s="895"/>
      <c r="C1786" s="205"/>
      <c r="D1786" s="206"/>
      <c r="E1786" s="207"/>
      <c r="F1786" s="208"/>
      <c r="G1786" s="209"/>
      <c r="H1786" s="210"/>
      <c r="I1786" s="211"/>
      <c r="J1786" s="211"/>
      <c r="K1786" s="212"/>
      <c r="L1786" s="213"/>
      <c r="M1786" s="214"/>
      <c r="N1786" s="215"/>
      <c r="O1786" s="207"/>
      <c r="P1786" s="208"/>
    </row>
    <row r="1787" spans="1:16" s="71" customFormat="1" ht="18" customHeight="1" thickTop="1" thickBot="1">
      <c r="A1787" s="926">
        <f>A1681+1</f>
        <v>46191</v>
      </c>
      <c r="B1787" s="90" t="s">
        <v>162</v>
      </c>
      <c r="C1787" s="896" t="s">
        <v>665</v>
      </c>
      <c r="D1787" s="91" t="s">
        <v>114</v>
      </c>
      <c r="E1787" s="92" t="s">
        <v>164</v>
      </c>
      <c r="F1787" s="93"/>
      <c r="G1787" s="90" t="s">
        <v>162</v>
      </c>
      <c r="H1787" s="900" t="s">
        <v>163</v>
      </c>
      <c r="I1787" s="91" t="s">
        <v>114</v>
      </c>
      <c r="J1787" s="92" t="s">
        <v>164</v>
      </c>
      <c r="K1787" s="93"/>
      <c r="L1787" s="90" t="s">
        <v>162</v>
      </c>
      <c r="M1787" s="903" t="s">
        <v>163</v>
      </c>
      <c r="N1787" s="91" t="s">
        <v>114</v>
      </c>
      <c r="O1787" s="92" t="s">
        <v>164</v>
      </c>
      <c r="P1787" s="93"/>
    </row>
    <row r="1788" spans="1:16" ht="18" customHeight="1">
      <c r="A1788" s="927"/>
      <c r="B1788" s="928"/>
      <c r="C1788" s="897"/>
      <c r="D1788" s="94" t="s">
        <v>116</v>
      </c>
      <c r="E1788" s="95" t="s">
        <v>142</v>
      </c>
      <c r="F1788" s="93"/>
      <c r="G1788" s="928"/>
      <c r="H1788" s="900"/>
      <c r="I1788" s="94" t="s">
        <v>116</v>
      </c>
      <c r="J1788" s="95" t="s">
        <v>142</v>
      </c>
      <c r="K1788" s="93"/>
      <c r="L1788" s="928"/>
      <c r="M1788" s="903"/>
      <c r="N1788" s="94" t="s">
        <v>116</v>
      </c>
      <c r="O1788" s="95" t="s">
        <v>142</v>
      </c>
      <c r="P1788" s="93"/>
    </row>
    <row r="1789" spans="1:16" ht="17.25" thickBot="1">
      <c r="A1789" s="927"/>
      <c r="B1789" s="929"/>
      <c r="C1789" s="897"/>
      <c r="D1789" s="94" t="s">
        <v>165</v>
      </c>
      <c r="E1789" s="96" t="s">
        <v>166</v>
      </c>
      <c r="F1789" s="98"/>
      <c r="G1789" s="929"/>
      <c r="H1789" s="900"/>
      <c r="I1789" s="94" t="s">
        <v>165</v>
      </c>
      <c r="J1789" s="96" t="s">
        <v>166</v>
      </c>
      <c r="K1789" s="98"/>
      <c r="L1789" s="929"/>
      <c r="M1789" s="903"/>
      <c r="N1789" s="94" t="s">
        <v>165</v>
      </c>
      <c r="O1789" s="96" t="s">
        <v>166</v>
      </c>
      <c r="P1789" s="98"/>
    </row>
    <row r="1790" spans="1:16" ht="17.25" thickBot="1">
      <c r="A1790" s="927"/>
      <c r="B1790" s="90" t="s">
        <v>167</v>
      </c>
      <c r="C1790" s="897"/>
      <c r="D1790" s="94"/>
      <c r="E1790" s="96"/>
      <c r="F1790" s="97"/>
      <c r="G1790" s="90" t="s">
        <v>167</v>
      </c>
      <c r="H1790" s="900"/>
      <c r="I1790" s="94" t="s">
        <v>120</v>
      </c>
      <c r="J1790" s="96" t="s">
        <v>148</v>
      </c>
      <c r="K1790" s="97"/>
      <c r="L1790" s="90" t="s">
        <v>167</v>
      </c>
      <c r="M1790" s="903"/>
      <c r="N1790" s="94" t="s">
        <v>120</v>
      </c>
      <c r="O1790" s="96" t="s">
        <v>148</v>
      </c>
      <c r="P1790" s="97"/>
    </row>
    <row r="1791" spans="1:16">
      <c r="A1791" s="927"/>
      <c r="B1791" s="925"/>
      <c r="C1791" s="897"/>
      <c r="D1791" s="94"/>
      <c r="E1791" s="96"/>
      <c r="F1791" s="97"/>
      <c r="G1791" s="925"/>
      <c r="H1791" s="900"/>
      <c r="I1791" s="94"/>
      <c r="J1791" s="96"/>
      <c r="K1791" s="97"/>
      <c r="L1791" s="925"/>
      <c r="M1791" s="903"/>
      <c r="N1791" s="94"/>
      <c r="O1791" s="96"/>
      <c r="P1791" s="97"/>
    </row>
    <row r="1792" spans="1:16">
      <c r="A1792" s="927"/>
      <c r="B1792" s="918"/>
      <c r="C1792" s="897"/>
      <c r="D1792" s="94"/>
      <c r="E1792" s="96"/>
      <c r="F1792" s="97"/>
      <c r="G1792" s="918"/>
      <c r="H1792" s="900"/>
      <c r="I1792" s="94"/>
      <c r="J1792" s="96"/>
      <c r="K1792" s="97"/>
      <c r="L1792" s="918"/>
      <c r="M1792" s="903"/>
      <c r="N1792" s="94"/>
      <c r="O1792" s="96"/>
      <c r="P1792" s="97"/>
    </row>
    <row r="1793" spans="1:16">
      <c r="A1793" s="927"/>
      <c r="B1793" s="917"/>
      <c r="C1793" s="897"/>
      <c r="D1793" s="94"/>
      <c r="E1793" s="96"/>
      <c r="F1793" s="93"/>
      <c r="G1793" s="917"/>
      <c r="H1793" s="900"/>
      <c r="I1793" s="94"/>
      <c r="J1793" s="96"/>
      <c r="K1793" s="93"/>
      <c r="L1793" s="917"/>
      <c r="M1793" s="903"/>
      <c r="N1793" s="94"/>
      <c r="O1793" s="96"/>
      <c r="P1793" s="93"/>
    </row>
    <row r="1794" spans="1:16">
      <c r="A1794" s="927"/>
      <c r="B1794" s="918"/>
      <c r="C1794" s="897"/>
      <c r="D1794" s="94"/>
      <c r="E1794" s="96"/>
      <c r="F1794" s="99"/>
      <c r="G1794" s="918"/>
      <c r="H1794" s="900"/>
      <c r="I1794" s="94"/>
      <c r="J1794" s="96"/>
      <c r="K1794" s="99"/>
      <c r="L1794" s="918"/>
      <c r="M1794" s="903"/>
      <c r="N1794" s="94"/>
      <c r="O1794" s="96"/>
      <c r="P1794" s="93"/>
    </row>
    <row r="1795" spans="1:16">
      <c r="A1795" s="927"/>
      <c r="B1795" s="917"/>
      <c r="C1795" s="897"/>
      <c r="D1795" s="94"/>
      <c r="E1795" s="96"/>
      <c r="F1795" s="102"/>
      <c r="G1795" s="917"/>
      <c r="H1795" s="900"/>
      <c r="I1795" s="94"/>
      <c r="J1795" s="96"/>
      <c r="K1795" s="102"/>
      <c r="L1795" s="917"/>
      <c r="M1795" s="903"/>
      <c r="N1795" s="94"/>
      <c r="O1795" s="96"/>
      <c r="P1795" s="99"/>
    </row>
    <row r="1796" spans="1:16" ht="17.25" thickBot="1">
      <c r="A1796" s="927"/>
      <c r="B1796" s="918"/>
      <c r="C1796" s="897"/>
      <c r="D1796" s="94"/>
      <c r="E1796" s="96"/>
      <c r="F1796" s="99"/>
      <c r="G1796" s="918"/>
      <c r="H1796" s="900"/>
      <c r="I1796" s="94"/>
      <c r="J1796" s="96"/>
      <c r="K1796" s="99"/>
      <c r="L1796" s="918"/>
      <c r="M1796" s="903"/>
      <c r="N1796" s="94"/>
      <c r="O1796" s="96"/>
      <c r="P1796" s="99"/>
    </row>
    <row r="1797" spans="1:16" ht="17.25" thickBot="1">
      <c r="A1797" s="927"/>
      <c r="B1797" s="100" t="s">
        <v>168</v>
      </c>
      <c r="C1797" s="897"/>
      <c r="D1797" s="94"/>
      <c r="E1797" s="96"/>
      <c r="F1797" s="99"/>
      <c r="G1797" s="100" t="s">
        <v>168</v>
      </c>
      <c r="H1797" s="900"/>
      <c r="I1797" s="94"/>
      <c r="J1797" s="96"/>
      <c r="K1797" s="99"/>
      <c r="L1797" s="100" t="s">
        <v>168</v>
      </c>
      <c r="M1797" s="903"/>
      <c r="N1797" s="94"/>
      <c r="O1797" s="96"/>
      <c r="P1797" s="99"/>
    </row>
    <row r="1798" spans="1:16">
      <c r="A1798" s="927"/>
      <c r="B1798" s="919"/>
      <c r="C1798" s="897"/>
      <c r="D1798" s="94"/>
      <c r="E1798" s="96"/>
      <c r="F1798" s="99"/>
      <c r="G1798" s="919"/>
      <c r="H1798" s="900"/>
      <c r="I1798" s="94"/>
      <c r="J1798" s="96"/>
      <c r="K1798" s="99"/>
      <c r="L1798" s="919"/>
      <c r="M1798" s="903"/>
      <c r="N1798" s="94"/>
      <c r="O1798" s="96"/>
      <c r="P1798" s="99"/>
    </row>
    <row r="1799" spans="1:16">
      <c r="A1799" s="927"/>
      <c r="B1799" s="920"/>
      <c r="C1799" s="897"/>
      <c r="D1799" s="94"/>
      <c r="E1799" s="96"/>
      <c r="F1799" s="99"/>
      <c r="G1799" s="920"/>
      <c r="H1799" s="900"/>
      <c r="I1799" s="94"/>
      <c r="J1799" s="96"/>
      <c r="K1799" s="99"/>
      <c r="L1799" s="920"/>
      <c r="M1799" s="903"/>
      <c r="N1799" s="94"/>
      <c r="O1799" s="96"/>
      <c r="P1799" s="97"/>
    </row>
    <row r="1800" spans="1:16" ht="17.25" thickBot="1">
      <c r="A1800" s="927"/>
      <c r="B1800" s="921"/>
      <c r="C1800" s="897"/>
      <c r="D1800" s="94"/>
      <c r="E1800" s="96"/>
      <c r="F1800" s="97"/>
      <c r="G1800" s="921"/>
      <c r="H1800" s="900"/>
      <c r="I1800" s="94"/>
      <c r="J1800" s="96"/>
      <c r="K1800" s="97"/>
      <c r="L1800" s="921"/>
      <c r="M1800" s="903"/>
      <c r="N1800" s="94"/>
      <c r="O1800" s="96"/>
      <c r="P1800" s="97"/>
    </row>
    <row r="1801" spans="1:16" ht="17.25" thickBot="1">
      <c r="A1801" s="927"/>
      <c r="B1801" s="100" t="s">
        <v>123</v>
      </c>
      <c r="C1801" s="897"/>
      <c r="D1801" s="94"/>
      <c r="E1801" s="96"/>
      <c r="F1801" s="97"/>
      <c r="G1801" s="100" t="s">
        <v>123</v>
      </c>
      <c r="H1801" s="900"/>
      <c r="I1801" s="94"/>
      <c r="J1801" s="96"/>
      <c r="K1801" s="97"/>
      <c r="L1801" s="100" t="s">
        <v>123</v>
      </c>
      <c r="M1801" s="903"/>
      <c r="N1801" s="94"/>
      <c r="O1801" s="96"/>
      <c r="P1801" s="97"/>
    </row>
    <row r="1802" spans="1:16">
      <c r="A1802" s="927"/>
      <c r="B1802" s="932"/>
      <c r="C1802" s="897"/>
      <c r="D1802" s="94"/>
      <c r="E1802" s="96"/>
      <c r="F1802" s="97"/>
      <c r="G1802" s="932"/>
      <c r="H1802" s="900"/>
      <c r="I1802" s="94"/>
      <c r="J1802" s="96"/>
      <c r="K1802" s="97"/>
      <c r="L1802" s="932"/>
      <c r="M1802" s="903"/>
      <c r="N1802" s="94"/>
      <c r="O1802" s="96"/>
      <c r="P1802" s="97"/>
    </row>
    <row r="1803" spans="1:16">
      <c r="A1803" s="927"/>
      <c r="B1803" s="933"/>
      <c r="C1803" s="897"/>
      <c r="D1803" s="94"/>
      <c r="E1803" s="96"/>
      <c r="F1803" s="97"/>
      <c r="G1803" s="933"/>
      <c r="H1803" s="900"/>
      <c r="I1803" s="94"/>
      <c r="J1803" s="96"/>
      <c r="K1803" s="97"/>
      <c r="L1803" s="933"/>
      <c r="M1803" s="903"/>
      <c r="N1803" s="94"/>
      <c r="O1803" s="96"/>
      <c r="P1803" s="97"/>
    </row>
    <row r="1804" spans="1:16" ht="17.25" thickBot="1">
      <c r="A1804" s="927"/>
      <c r="B1804" s="934"/>
      <c r="C1804" s="897"/>
      <c r="D1804" s="94"/>
      <c r="E1804" s="96"/>
      <c r="F1804" s="97"/>
      <c r="G1804" s="934"/>
      <c r="H1804" s="900"/>
      <c r="I1804" s="94"/>
      <c r="J1804" s="96"/>
      <c r="K1804" s="97"/>
      <c r="L1804" s="934"/>
      <c r="M1804" s="903"/>
      <c r="N1804" s="94"/>
      <c r="O1804" s="96"/>
      <c r="P1804" s="97"/>
    </row>
    <row r="1805" spans="1:16">
      <c r="A1805" s="927"/>
      <c r="B1805" s="915" t="s">
        <v>124</v>
      </c>
      <c r="C1805" s="897"/>
      <c r="D1805" s="94"/>
      <c r="E1805" s="96"/>
      <c r="F1805" s="97"/>
      <c r="G1805" s="915" t="s">
        <v>124</v>
      </c>
      <c r="H1805" s="900"/>
      <c r="I1805" s="94"/>
      <c r="J1805" s="96"/>
      <c r="K1805" s="97"/>
      <c r="L1805" s="915" t="s">
        <v>124</v>
      </c>
      <c r="M1805" s="903"/>
      <c r="N1805" s="94"/>
      <c r="O1805" s="96"/>
      <c r="P1805" s="97"/>
    </row>
    <row r="1806" spans="1:16" ht="17.25" thickBot="1">
      <c r="A1806" s="927"/>
      <c r="B1806" s="916"/>
      <c r="C1806" s="897"/>
      <c r="D1806" s="94"/>
      <c r="E1806" s="96"/>
      <c r="F1806" s="97"/>
      <c r="G1806" s="916"/>
      <c r="H1806" s="900"/>
      <c r="I1806" s="94"/>
      <c r="J1806" s="96"/>
      <c r="K1806" s="97"/>
      <c r="L1806" s="916"/>
      <c r="M1806" s="903"/>
      <c r="N1806" s="94"/>
      <c r="O1806" s="96"/>
      <c r="P1806" s="93"/>
    </row>
    <row r="1807" spans="1:16" ht="17.25" thickTop="1">
      <c r="A1807" s="927"/>
      <c r="B1807" s="930" t="s">
        <v>125</v>
      </c>
      <c r="C1807" s="897"/>
      <c r="D1807" s="94"/>
      <c r="E1807" s="96"/>
      <c r="F1807" s="93"/>
      <c r="G1807" s="930" t="s">
        <v>125</v>
      </c>
      <c r="H1807" s="900"/>
      <c r="I1807" s="94"/>
      <c r="J1807" s="96"/>
      <c r="K1807" s="93"/>
      <c r="L1807" s="930" t="s">
        <v>125</v>
      </c>
      <c r="M1807" s="903"/>
      <c r="N1807" s="94"/>
      <c r="O1807" s="96"/>
      <c r="P1807" s="97"/>
    </row>
    <row r="1808" spans="1:16" ht="17.25" thickBot="1">
      <c r="A1808" s="927"/>
      <c r="B1808" s="913"/>
      <c r="C1808" s="897"/>
      <c r="D1808" s="94"/>
      <c r="E1808" s="96"/>
      <c r="F1808" s="93"/>
      <c r="G1808" s="913"/>
      <c r="H1808" s="900"/>
      <c r="I1808" s="94"/>
      <c r="J1808" s="96"/>
      <c r="K1808" s="93"/>
      <c r="L1808" s="913"/>
      <c r="M1808" s="903"/>
      <c r="N1808" s="94"/>
      <c r="O1808" s="96"/>
      <c r="P1808" s="101"/>
    </row>
    <row r="1809" spans="1:16">
      <c r="A1809" s="927"/>
      <c r="B1809" s="923"/>
      <c r="C1809" s="897"/>
      <c r="D1809" s="94"/>
      <c r="E1809" s="96"/>
      <c r="F1809" s="97"/>
      <c r="G1809" s="923"/>
      <c r="H1809" s="900"/>
      <c r="I1809" s="94"/>
      <c r="J1809" s="96"/>
      <c r="K1809" s="97"/>
      <c r="L1809" s="923"/>
      <c r="M1809" s="903"/>
      <c r="N1809" s="94"/>
      <c r="O1809" s="96"/>
      <c r="P1809" s="103"/>
    </row>
    <row r="1810" spans="1:16" ht="17.25" thickBot="1">
      <c r="A1810" s="927"/>
      <c r="B1810" s="931"/>
      <c r="C1810" s="897"/>
      <c r="D1810" s="94"/>
      <c r="E1810" s="96"/>
      <c r="F1810" s="97"/>
      <c r="G1810" s="931"/>
      <c r="H1810" s="900"/>
      <c r="I1810" s="94"/>
      <c r="J1810" s="96"/>
      <c r="K1810" s="97"/>
      <c r="L1810" s="931"/>
      <c r="M1810" s="903"/>
      <c r="N1810" s="94"/>
      <c r="O1810" s="96"/>
      <c r="P1810" s="104"/>
    </row>
    <row r="1811" spans="1:16">
      <c r="A1811" s="927"/>
      <c r="B1811" s="912" t="s">
        <v>126</v>
      </c>
      <c r="C1811" s="897"/>
      <c r="D1811" s="94"/>
      <c r="E1811" s="96"/>
      <c r="F1811" s="93"/>
      <c r="G1811" s="912" t="s">
        <v>126</v>
      </c>
      <c r="H1811" s="900"/>
      <c r="I1811" s="94"/>
      <c r="J1811" s="96"/>
      <c r="K1811" s="93"/>
      <c r="L1811" s="912" t="s">
        <v>126</v>
      </c>
      <c r="M1811" s="903"/>
      <c r="N1811" s="94"/>
      <c r="O1811" s="96"/>
      <c r="P1811" s="99"/>
    </row>
    <row r="1812" spans="1:16" ht="17.25" thickBot="1">
      <c r="A1812" s="927"/>
      <c r="B1812" s="913"/>
      <c r="C1812" s="897"/>
      <c r="D1812" s="94"/>
      <c r="E1812" s="96"/>
      <c r="F1812" s="101"/>
      <c r="G1812" s="913"/>
      <c r="H1812" s="900"/>
      <c r="I1812" s="94"/>
      <c r="J1812" s="96"/>
      <c r="K1812" s="101"/>
      <c r="L1812" s="913"/>
      <c r="M1812" s="903"/>
      <c r="N1812" s="94"/>
      <c r="O1812" s="96"/>
      <c r="P1812" s="104"/>
    </row>
    <row r="1813" spans="1:16">
      <c r="A1813" s="927"/>
      <c r="B1813" s="923"/>
      <c r="C1813" s="897"/>
      <c r="D1813" s="94"/>
      <c r="E1813" s="96"/>
      <c r="F1813" s="102"/>
      <c r="G1813" s="923"/>
      <c r="H1813" s="900"/>
      <c r="I1813" s="94"/>
      <c r="J1813" s="96"/>
      <c r="K1813" s="103"/>
      <c r="L1813" s="923"/>
      <c r="M1813" s="903"/>
      <c r="N1813" s="94"/>
      <c r="O1813" s="96"/>
      <c r="P1813" s="93"/>
    </row>
    <row r="1814" spans="1:16" ht="17.25" thickBot="1">
      <c r="A1814" s="927"/>
      <c r="B1814" s="924"/>
      <c r="C1814" s="897"/>
      <c r="D1814" s="94"/>
      <c r="E1814" s="96"/>
      <c r="F1814" s="99"/>
      <c r="G1814" s="924"/>
      <c r="H1814" s="900"/>
      <c r="I1814" s="94"/>
      <c r="J1814" s="96"/>
      <c r="K1814" s="104"/>
      <c r="L1814" s="924"/>
      <c r="M1814" s="903"/>
      <c r="N1814" s="94"/>
      <c r="O1814" s="96"/>
      <c r="P1814" s="97"/>
    </row>
    <row r="1815" spans="1:16">
      <c r="A1815" s="927"/>
      <c r="B1815" s="922" t="s">
        <v>127</v>
      </c>
      <c r="C1815" s="897"/>
      <c r="D1815" s="94"/>
      <c r="E1815" s="96"/>
      <c r="F1815" s="103"/>
      <c r="G1815" s="922" t="s">
        <v>127</v>
      </c>
      <c r="H1815" s="900"/>
      <c r="I1815" s="94"/>
      <c r="J1815" s="96"/>
      <c r="K1815" s="104"/>
      <c r="L1815" s="922" t="s">
        <v>127</v>
      </c>
      <c r="M1815" s="903"/>
      <c r="N1815" s="94"/>
      <c r="O1815" s="114"/>
      <c r="P1815" s="97"/>
    </row>
    <row r="1816" spans="1:16" ht="17.25" thickBot="1">
      <c r="A1816" s="927"/>
      <c r="B1816" s="913"/>
      <c r="C1816" s="897"/>
      <c r="D1816" s="94"/>
      <c r="E1816" s="96"/>
      <c r="F1816" s="104"/>
      <c r="G1816" s="913"/>
      <c r="H1816" s="900"/>
      <c r="I1816" s="94"/>
      <c r="J1816" s="96"/>
      <c r="K1816" s="99"/>
      <c r="L1816" s="913"/>
      <c r="M1816" s="903"/>
      <c r="N1816" s="113"/>
      <c r="O1816" s="96"/>
      <c r="P1816" s="112"/>
    </row>
    <row r="1817" spans="1:16">
      <c r="A1817" s="927"/>
      <c r="B1817" s="923"/>
      <c r="C1817" s="897"/>
      <c r="D1817" s="94"/>
      <c r="E1817" s="96"/>
      <c r="F1817" s="104"/>
      <c r="G1817" s="923"/>
      <c r="H1817" s="900"/>
      <c r="I1817" s="94"/>
      <c r="J1817" s="96"/>
      <c r="K1817" s="104"/>
      <c r="L1817" s="923"/>
      <c r="M1817" s="903"/>
      <c r="N1817" s="113"/>
      <c r="O1817" s="114"/>
      <c r="P1817" s="97"/>
    </row>
    <row r="1818" spans="1:16" ht="17.25" thickBot="1">
      <c r="A1818" s="927"/>
      <c r="B1818" s="924"/>
      <c r="C1818" s="897"/>
      <c r="D1818" s="94"/>
      <c r="E1818" s="96"/>
      <c r="F1818" s="99"/>
      <c r="G1818" s="924"/>
      <c r="H1818" s="900"/>
      <c r="I1818" s="94"/>
      <c r="J1818" s="96"/>
      <c r="K1818" s="93"/>
      <c r="L1818" s="924"/>
      <c r="M1818" s="903"/>
      <c r="N1818" s="94"/>
      <c r="O1818" s="114"/>
      <c r="P1818" s="104"/>
    </row>
    <row r="1819" spans="1:16">
      <c r="A1819" s="927"/>
      <c r="B1819" s="922" t="s">
        <v>128</v>
      </c>
      <c r="C1819" s="897"/>
      <c r="D1819" s="94"/>
      <c r="E1819" s="96"/>
      <c r="F1819" s="104"/>
      <c r="G1819" s="922" t="s">
        <v>128</v>
      </c>
      <c r="H1819" s="900"/>
      <c r="I1819" s="94"/>
      <c r="J1819" s="96"/>
      <c r="K1819" s="97"/>
      <c r="L1819" s="922" t="s">
        <v>128</v>
      </c>
      <c r="M1819" s="903"/>
      <c r="N1819" s="94"/>
      <c r="O1819" s="96"/>
      <c r="P1819" s="97"/>
    </row>
    <row r="1820" spans="1:16" ht="17.25" thickBot="1">
      <c r="A1820" s="927"/>
      <c r="B1820" s="913"/>
      <c r="C1820" s="897"/>
      <c r="D1820" s="94"/>
      <c r="E1820" s="96"/>
      <c r="F1820" s="93"/>
      <c r="G1820" s="913"/>
      <c r="H1820" s="900"/>
      <c r="I1820" s="94"/>
      <c r="J1820" s="114"/>
      <c r="K1820" s="97"/>
      <c r="L1820" s="913"/>
      <c r="M1820" s="903"/>
      <c r="N1820" s="113"/>
      <c r="O1820" s="114"/>
      <c r="P1820" s="97"/>
    </row>
    <row r="1821" spans="1:16">
      <c r="A1821" s="927"/>
      <c r="B1821" s="923"/>
      <c r="C1821" s="897"/>
      <c r="D1821" s="94"/>
      <c r="E1821" s="96"/>
      <c r="F1821" s="97"/>
      <c r="G1821" s="923"/>
      <c r="H1821" s="900"/>
      <c r="I1821" s="94"/>
      <c r="J1821" s="96"/>
      <c r="K1821" s="97"/>
      <c r="L1821" s="923"/>
      <c r="M1821" s="903"/>
      <c r="N1821" s="113"/>
      <c r="O1821" s="114"/>
      <c r="P1821" s="97"/>
    </row>
    <row r="1822" spans="1:16" ht="17.25" thickBot="1">
      <c r="A1822" s="927"/>
      <c r="B1822" s="924"/>
      <c r="C1822" s="897"/>
      <c r="D1822" s="94"/>
      <c r="E1822" s="96"/>
      <c r="F1822" s="93"/>
      <c r="G1822" s="924"/>
      <c r="H1822" s="900"/>
      <c r="I1822" s="94"/>
      <c r="J1822" s="114"/>
      <c r="K1822" s="97"/>
      <c r="L1822" s="924"/>
      <c r="M1822" s="903"/>
      <c r="N1822" s="94"/>
      <c r="O1822" s="114"/>
      <c r="P1822" s="97"/>
    </row>
    <row r="1823" spans="1:16">
      <c r="A1823" s="927"/>
      <c r="B1823" s="912" t="s">
        <v>129</v>
      </c>
      <c r="C1823" s="897"/>
      <c r="D1823" s="94"/>
      <c r="E1823" s="96"/>
      <c r="F1823" s="93"/>
      <c r="G1823" s="912" t="s">
        <v>129</v>
      </c>
      <c r="H1823" s="900"/>
      <c r="I1823" s="94"/>
      <c r="J1823" s="114"/>
      <c r="K1823" s="97"/>
      <c r="L1823" s="912" t="s">
        <v>129</v>
      </c>
      <c r="M1823" s="903"/>
      <c r="N1823" s="113"/>
      <c r="O1823" s="114"/>
      <c r="P1823" s="97"/>
    </row>
    <row r="1824" spans="1:16" ht="17.25" thickBot="1">
      <c r="A1824" s="927"/>
      <c r="B1824" s="913"/>
      <c r="C1824" s="897"/>
      <c r="D1824" s="94"/>
      <c r="E1824" s="96"/>
      <c r="F1824" s="93"/>
      <c r="G1824" s="913"/>
      <c r="H1824" s="900"/>
      <c r="I1824" s="94"/>
      <c r="J1824" s="114"/>
      <c r="K1824" s="97"/>
      <c r="L1824" s="913"/>
      <c r="M1824" s="903"/>
      <c r="N1824" s="94"/>
      <c r="O1824" s="114"/>
      <c r="P1824" s="97"/>
    </row>
    <row r="1825" spans="1:16">
      <c r="A1825" s="927"/>
      <c r="B1825" s="106"/>
      <c r="C1825" s="897"/>
      <c r="D1825" s="94"/>
      <c r="E1825" s="96"/>
      <c r="F1825" s="97"/>
      <c r="G1825" s="106"/>
      <c r="H1825" s="900"/>
      <c r="I1825" s="94"/>
      <c r="J1825" s="96"/>
      <c r="K1825" s="112"/>
      <c r="L1825" s="106"/>
      <c r="M1825" s="903"/>
      <c r="N1825" s="113"/>
      <c r="O1825" s="96"/>
      <c r="P1825" s="112"/>
    </row>
    <row r="1826" spans="1:16">
      <c r="A1826" s="927"/>
      <c r="B1826" s="107"/>
      <c r="C1826" s="897"/>
      <c r="D1826" s="94"/>
      <c r="E1826" s="96"/>
      <c r="F1826" s="93"/>
      <c r="G1826" s="107"/>
      <c r="H1826" s="900"/>
      <c r="I1826" s="94"/>
      <c r="J1826" s="96"/>
      <c r="K1826" s="97"/>
      <c r="L1826" s="107"/>
      <c r="M1826" s="903"/>
      <c r="N1826" s="113"/>
      <c r="O1826" s="114"/>
      <c r="P1826" s="97"/>
    </row>
    <row r="1827" spans="1:16">
      <c r="A1827" s="927"/>
      <c r="B1827" s="109"/>
      <c r="C1827" s="897"/>
      <c r="D1827" s="94"/>
      <c r="E1827" s="96"/>
      <c r="F1827" s="93"/>
      <c r="G1827" s="109"/>
      <c r="H1827" s="900"/>
      <c r="I1827" s="113"/>
      <c r="J1827" s="114"/>
      <c r="K1827" s="97"/>
      <c r="L1827" s="109"/>
      <c r="M1827" s="903"/>
      <c r="N1827" s="113"/>
      <c r="O1827" s="114"/>
      <c r="P1827" s="104"/>
    </row>
    <row r="1828" spans="1:16">
      <c r="A1828" s="927"/>
      <c r="B1828" s="110"/>
      <c r="C1828" s="897"/>
      <c r="D1828" s="94"/>
      <c r="E1828" s="96"/>
      <c r="F1828" s="93"/>
      <c r="G1828" s="110"/>
      <c r="H1828" s="900"/>
      <c r="I1828" s="113"/>
      <c r="J1828" s="114"/>
      <c r="K1828" s="104"/>
      <c r="L1828" s="110"/>
      <c r="M1828" s="903"/>
      <c r="N1828" s="111"/>
      <c r="O1828" s="96"/>
      <c r="P1828" s="97"/>
    </row>
    <row r="1829" spans="1:16">
      <c r="A1829" s="927"/>
      <c r="B1829" s="109"/>
      <c r="C1829" s="897"/>
      <c r="D1829" s="111"/>
      <c r="E1829" s="96"/>
      <c r="F1829" s="97"/>
      <c r="G1829" s="109"/>
      <c r="H1829" s="900"/>
      <c r="I1829" s="111"/>
      <c r="J1829" s="96"/>
      <c r="K1829" s="112"/>
      <c r="L1829" s="109"/>
      <c r="M1829" s="903"/>
      <c r="N1829" s="94"/>
      <c r="O1829" s="96"/>
      <c r="P1829" s="112"/>
    </row>
    <row r="1830" spans="1:16">
      <c r="A1830" s="927"/>
      <c r="B1830" s="110"/>
      <c r="C1830" s="897"/>
      <c r="D1830" s="94"/>
      <c r="E1830" s="96"/>
      <c r="F1830" s="108"/>
      <c r="G1830" s="110"/>
      <c r="H1830" s="900"/>
      <c r="I1830" s="94"/>
      <c r="J1830" s="96"/>
      <c r="K1830" s="97"/>
      <c r="L1830" s="110"/>
      <c r="M1830" s="903"/>
      <c r="N1830" s="113"/>
      <c r="O1830" s="114"/>
      <c r="P1830" s="97"/>
    </row>
    <row r="1831" spans="1:16">
      <c r="A1831" s="927"/>
      <c r="B1831" s="109"/>
      <c r="C1831" s="897"/>
      <c r="D1831" s="94"/>
      <c r="E1831" s="96"/>
      <c r="F1831" s="97"/>
      <c r="G1831" s="109"/>
      <c r="H1831" s="900"/>
      <c r="I1831" s="113"/>
      <c r="J1831" s="114"/>
      <c r="K1831" s="97"/>
      <c r="L1831" s="109"/>
      <c r="M1831" s="903"/>
      <c r="N1831" s="113"/>
      <c r="O1831" s="114"/>
      <c r="P1831" s="97"/>
    </row>
    <row r="1832" spans="1:16" ht="17.25" thickBot="1">
      <c r="A1832" s="927"/>
      <c r="B1832" s="110"/>
      <c r="C1832" s="910"/>
      <c r="D1832" s="115"/>
      <c r="E1832" s="116"/>
      <c r="F1832" s="117"/>
      <c r="G1832" s="110"/>
      <c r="H1832" s="900"/>
      <c r="I1832" s="115"/>
      <c r="J1832" s="116"/>
      <c r="K1832" s="117"/>
      <c r="L1832" s="110"/>
      <c r="M1832" s="903"/>
      <c r="N1832" s="115"/>
      <c r="O1832" s="116"/>
      <c r="P1832" s="117"/>
    </row>
    <row r="1833" spans="1:16">
      <c r="A1833" s="914" t="str">
        <f>TEXT(A1787,"AAAA")</f>
        <v>星期四</v>
      </c>
      <c r="B1833" s="109"/>
      <c r="C1833" s="896" t="s">
        <v>666</v>
      </c>
      <c r="D1833" s="118"/>
      <c r="E1833" s="119"/>
      <c r="F1833" s="97"/>
      <c r="G1833" s="109"/>
      <c r="H1833" s="899" t="s">
        <v>130</v>
      </c>
      <c r="I1833" s="118"/>
      <c r="J1833" s="119"/>
      <c r="K1833" s="97"/>
      <c r="L1833" s="109"/>
      <c r="M1833" s="902" t="s">
        <v>130</v>
      </c>
      <c r="N1833" s="118"/>
      <c r="O1833" s="119"/>
      <c r="P1833" s="97"/>
    </row>
    <row r="1834" spans="1:16">
      <c r="A1834" s="914"/>
      <c r="B1834" s="110"/>
      <c r="C1834" s="897"/>
      <c r="D1834" s="120"/>
      <c r="E1834" s="96"/>
      <c r="F1834" s="97"/>
      <c r="G1834" s="110"/>
      <c r="H1834" s="900"/>
      <c r="I1834" s="94"/>
      <c r="J1834" s="96"/>
      <c r="K1834" s="97"/>
      <c r="L1834" s="110"/>
      <c r="M1834" s="903"/>
      <c r="N1834" s="94"/>
      <c r="O1834" s="96"/>
      <c r="P1834" s="97"/>
    </row>
    <row r="1835" spans="1:16">
      <c r="A1835" s="914"/>
      <c r="B1835" s="109"/>
      <c r="C1835" s="897"/>
      <c r="D1835" s="120"/>
      <c r="E1835" s="96"/>
      <c r="F1835" s="97"/>
      <c r="G1835" s="109"/>
      <c r="H1835" s="900"/>
      <c r="I1835" s="94"/>
      <c r="J1835" s="96"/>
      <c r="K1835" s="97"/>
      <c r="L1835" s="109"/>
      <c r="M1835" s="903"/>
      <c r="N1835" s="94"/>
      <c r="O1835" s="96"/>
      <c r="P1835" s="97"/>
    </row>
    <row r="1836" spans="1:16">
      <c r="A1836" s="914"/>
      <c r="B1836" s="110"/>
      <c r="C1836" s="897"/>
      <c r="D1836" s="120"/>
      <c r="E1836" s="96"/>
      <c r="F1836" s="97"/>
      <c r="G1836" s="110"/>
      <c r="H1836" s="900"/>
      <c r="I1836" s="94"/>
      <c r="J1836" s="96"/>
      <c r="K1836" s="97"/>
      <c r="L1836" s="110"/>
      <c r="M1836" s="903"/>
      <c r="N1836" s="94"/>
      <c r="O1836" s="96"/>
      <c r="P1836" s="97"/>
    </row>
    <row r="1837" spans="1:16">
      <c r="A1837" s="914"/>
      <c r="B1837" s="109"/>
      <c r="C1837" s="897"/>
      <c r="D1837" s="120"/>
      <c r="E1837" s="96"/>
      <c r="F1837" s="97"/>
      <c r="G1837" s="109"/>
      <c r="H1837" s="900"/>
      <c r="I1837" s="94"/>
      <c r="J1837" s="96"/>
      <c r="K1837" s="97"/>
      <c r="L1837" s="109"/>
      <c r="M1837" s="903"/>
      <c r="N1837" s="94"/>
      <c r="O1837" s="96"/>
      <c r="P1837" s="97"/>
    </row>
    <row r="1838" spans="1:16">
      <c r="A1838" s="914"/>
      <c r="B1838" s="110"/>
      <c r="C1838" s="897"/>
      <c r="D1838" s="120"/>
      <c r="E1838" s="96"/>
      <c r="F1838" s="97"/>
      <c r="G1838" s="110"/>
      <c r="H1838" s="900"/>
      <c r="I1838" s="94"/>
      <c r="J1838" s="96"/>
      <c r="K1838" s="97"/>
      <c r="L1838" s="110"/>
      <c r="M1838" s="903"/>
      <c r="N1838" s="94"/>
      <c r="O1838" s="96"/>
      <c r="P1838" s="97"/>
    </row>
    <row r="1839" spans="1:16">
      <c r="A1839" s="914"/>
      <c r="B1839" s="109"/>
      <c r="C1839" s="897"/>
      <c r="D1839" s="120"/>
      <c r="E1839" s="96"/>
      <c r="F1839" s="97"/>
      <c r="G1839" s="109"/>
      <c r="H1839" s="900"/>
      <c r="I1839" s="94"/>
      <c r="J1839" s="96"/>
      <c r="K1839" s="97"/>
      <c r="L1839" s="109"/>
      <c r="M1839" s="903"/>
      <c r="N1839" s="94"/>
      <c r="O1839" s="96"/>
      <c r="P1839" s="97"/>
    </row>
    <row r="1840" spans="1:16">
      <c r="A1840" s="914"/>
      <c r="B1840" s="110"/>
      <c r="C1840" s="897"/>
      <c r="D1840" s="94"/>
      <c r="E1840" s="96"/>
      <c r="F1840" s="97"/>
      <c r="G1840" s="110"/>
      <c r="H1840" s="900"/>
      <c r="I1840" s="94"/>
      <c r="J1840" s="96"/>
      <c r="K1840" s="97"/>
      <c r="L1840" s="110"/>
      <c r="M1840" s="903"/>
      <c r="N1840" s="94"/>
      <c r="O1840" s="96"/>
      <c r="P1840" s="97"/>
    </row>
    <row r="1841" spans="1:16">
      <c r="A1841" s="914"/>
      <c r="B1841" s="107"/>
      <c r="C1841" s="897"/>
      <c r="D1841" s="113"/>
      <c r="E1841" s="114"/>
      <c r="F1841" s="104"/>
      <c r="G1841" s="107"/>
      <c r="H1841" s="900"/>
      <c r="I1841" s="113"/>
      <c r="J1841" s="114"/>
      <c r="K1841" s="97"/>
      <c r="L1841" s="107"/>
      <c r="M1841" s="903"/>
      <c r="N1841" s="113"/>
      <c r="O1841" s="114"/>
      <c r="P1841" s="97"/>
    </row>
    <row r="1842" spans="1:16" ht="17.25" thickBot="1">
      <c r="A1842" s="914"/>
      <c r="B1842" s="107"/>
      <c r="C1842" s="910"/>
      <c r="D1842" s="122" t="s">
        <v>132</v>
      </c>
      <c r="E1842" s="123" t="s">
        <v>133</v>
      </c>
      <c r="F1842" s="124"/>
      <c r="G1842" s="107"/>
      <c r="H1842" s="911"/>
      <c r="I1842" s="122" t="s">
        <v>132</v>
      </c>
      <c r="J1842" s="123" t="s">
        <v>133</v>
      </c>
      <c r="K1842" s="97"/>
      <c r="L1842" s="107"/>
      <c r="M1842" s="909"/>
      <c r="N1842" s="122" t="s">
        <v>132</v>
      </c>
      <c r="O1842" s="123" t="s">
        <v>133</v>
      </c>
      <c r="P1842" s="97"/>
    </row>
    <row r="1843" spans="1:16">
      <c r="A1843" s="105"/>
      <c r="B1843" s="109"/>
      <c r="C1843" s="896" t="s">
        <v>667</v>
      </c>
      <c r="D1843" s="118"/>
      <c r="E1843" s="119"/>
      <c r="F1843" s="125"/>
      <c r="G1843" s="109"/>
      <c r="H1843" s="899" t="s">
        <v>134</v>
      </c>
      <c r="I1843" s="118"/>
      <c r="J1843" s="119"/>
      <c r="K1843" s="125"/>
      <c r="L1843" s="109"/>
      <c r="M1843" s="902" t="s">
        <v>134</v>
      </c>
      <c r="N1843" s="118"/>
      <c r="O1843" s="119"/>
      <c r="P1843" s="125"/>
    </row>
    <row r="1844" spans="1:16">
      <c r="A1844" s="105"/>
      <c r="B1844" s="110"/>
      <c r="C1844" s="897"/>
      <c r="D1844" s="94"/>
      <c r="E1844" s="96"/>
      <c r="F1844" s="97"/>
      <c r="G1844" s="110"/>
      <c r="H1844" s="900"/>
      <c r="I1844" s="94"/>
      <c r="J1844" s="96"/>
      <c r="K1844" s="97"/>
      <c r="L1844" s="110"/>
      <c r="M1844" s="903"/>
      <c r="N1844" s="94"/>
      <c r="O1844" s="96"/>
      <c r="P1844" s="97"/>
    </row>
    <row r="1845" spans="1:16">
      <c r="A1845" s="105"/>
      <c r="B1845" s="126"/>
      <c r="C1845" s="897"/>
      <c r="D1845" s="94"/>
      <c r="E1845" s="96"/>
      <c r="F1845" s="97"/>
      <c r="G1845" s="126"/>
      <c r="H1845" s="900"/>
      <c r="I1845" s="94"/>
      <c r="J1845" s="96"/>
      <c r="K1845" s="97"/>
      <c r="L1845" s="126"/>
      <c r="M1845" s="903"/>
      <c r="N1845" s="94"/>
      <c r="O1845" s="96"/>
      <c r="P1845" s="128"/>
    </row>
    <row r="1846" spans="1:16">
      <c r="A1846" s="105"/>
      <c r="B1846" s="107"/>
      <c r="C1846" s="897"/>
      <c r="D1846" s="94"/>
      <c r="E1846" s="96"/>
      <c r="F1846" s="97"/>
      <c r="G1846" s="107"/>
      <c r="H1846" s="900"/>
      <c r="I1846" s="94"/>
      <c r="J1846" s="96"/>
      <c r="K1846" s="97"/>
      <c r="L1846" s="107"/>
      <c r="M1846" s="903"/>
      <c r="N1846" s="94"/>
      <c r="O1846" s="96"/>
      <c r="P1846" s="216"/>
    </row>
    <row r="1847" spans="1:16">
      <c r="A1847" s="105"/>
      <c r="B1847" s="109"/>
      <c r="C1847" s="897"/>
      <c r="D1847" s="94"/>
      <c r="E1847" s="96"/>
      <c r="F1847" s="97"/>
      <c r="G1847" s="109"/>
      <c r="H1847" s="900"/>
      <c r="I1847" s="94"/>
      <c r="J1847" s="96"/>
      <c r="K1847" s="97"/>
      <c r="L1847" s="109"/>
      <c r="M1847" s="903"/>
      <c r="N1847" s="94"/>
      <c r="O1847" s="96"/>
      <c r="P1847" s="97"/>
    </row>
    <row r="1848" spans="1:16">
      <c r="A1848" s="105"/>
      <c r="B1848" s="110"/>
      <c r="C1848" s="897"/>
      <c r="D1848" s="94"/>
      <c r="E1848" s="96"/>
      <c r="F1848" s="127"/>
      <c r="G1848" s="110"/>
      <c r="H1848" s="900"/>
      <c r="I1848" s="94"/>
      <c r="J1848" s="96"/>
      <c r="K1848" s="127"/>
      <c r="L1848" s="110"/>
      <c r="M1848" s="903"/>
      <c r="N1848" s="94"/>
      <c r="O1848" s="96"/>
      <c r="P1848" s="127"/>
    </row>
    <row r="1849" spans="1:16">
      <c r="A1849" s="105"/>
      <c r="B1849" s="109"/>
      <c r="C1849" s="897"/>
      <c r="D1849" s="94"/>
      <c r="E1849" s="96"/>
      <c r="F1849" s="128"/>
      <c r="G1849" s="109"/>
      <c r="H1849" s="900"/>
      <c r="I1849" s="94"/>
      <c r="J1849" s="96"/>
      <c r="K1849" s="128"/>
      <c r="L1849" s="109"/>
      <c r="M1849" s="903"/>
      <c r="N1849" s="94"/>
      <c r="O1849" s="96"/>
      <c r="P1849" s="128"/>
    </row>
    <row r="1850" spans="1:16">
      <c r="A1850" s="105"/>
      <c r="B1850" s="110"/>
      <c r="C1850" s="897"/>
      <c r="D1850" s="217"/>
      <c r="E1850" s="114"/>
      <c r="F1850" s="216"/>
      <c r="G1850" s="110"/>
      <c r="H1850" s="900"/>
      <c r="I1850" s="113"/>
      <c r="J1850" s="114"/>
      <c r="K1850" s="216"/>
      <c r="L1850" s="110"/>
      <c r="M1850" s="903"/>
      <c r="N1850" s="113"/>
      <c r="O1850" s="114"/>
      <c r="P1850" s="216"/>
    </row>
    <row r="1851" spans="1:16">
      <c r="A1851" s="105"/>
      <c r="B1851" s="109"/>
      <c r="C1851" s="897"/>
      <c r="D1851" s="217"/>
      <c r="E1851" s="114"/>
      <c r="F1851" s="216"/>
      <c r="G1851" s="109"/>
      <c r="H1851" s="900"/>
      <c r="I1851" s="113"/>
      <c r="J1851" s="114"/>
      <c r="K1851" s="216"/>
      <c r="L1851" s="109"/>
      <c r="M1851" s="903"/>
      <c r="N1851" s="113"/>
      <c r="O1851" s="114"/>
      <c r="P1851" s="216"/>
    </row>
    <row r="1852" spans="1:16" ht="17.25" thickBot="1">
      <c r="A1852" s="105"/>
      <c r="B1852" s="110"/>
      <c r="C1852" s="910"/>
      <c r="D1852" s="129"/>
      <c r="E1852" s="130"/>
      <c r="F1852" s="104"/>
      <c r="G1852" s="110"/>
      <c r="H1852" s="911"/>
      <c r="I1852" s="113"/>
      <c r="J1852" s="130"/>
      <c r="K1852" s="104"/>
      <c r="L1852" s="110"/>
      <c r="M1852" s="909"/>
      <c r="N1852" s="113"/>
      <c r="O1852" s="131"/>
      <c r="P1852" s="127"/>
    </row>
    <row r="1853" spans="1:16">
      <c r="A1853" s="132"/>
      <c r="B1853" s="109"/>
      <c r="C1853" s="896" t="s">
        <v>668</v>
      </c>
      <c r="D1853" s="118" t="s">
        <v>136</v>
      </c>
      <c r="E1853" s="133" t="s">
        <v>137</v>
      </c>
      <c r="F1853" s="125"/>
      <c r="G1853" s="109"/>
      <c r="H1853" s="899" t="s">
        <v>135</v>
      </c>
      <c r="I1853" s="118" t="s">
        <v>136</v>
      </c>
      <c r="J1853" s="133" t="s">
        <v>137</v>
      </c>
      <c r="K1853" s="125"/>
      <c r="L1853" s="109"/>
      <c r="M1853" s="902" t="s">
        <v>135</v>
      </c>
      <c r="N1853" s="118" t="s">
        <v>136</v>
      </c>
      <c r="O1853" s="133" t="s">
        <v>137</v>
      </c>
      <c r="P1853" s="125"/>
    </row>
    <row r="1854" spans="1:16">
      <c r="A1854" s="132"/>
      <c r="B1854" s="110"/>
      <c r="C1854" s="897"/>
      <c r="D1854" s="94" t="s">
        <v>141</v>
      </c>
      <c r="E1854" s="96" t="s">
        <v>142</v>
      </c>
      <c r="F1854" s="134"/>
      <c r="G1854" s="110"/>
      <c r="H1854" s="900"/>
      <c r="I1854" s="94" t="s">
        <v>141</v>
      </c>
      <c r="J1854" s="96" t="s">
        <v>142</v>
      </c>
      <c r="K1854" s="134"/>
      <c r="L1854" s="110"/>
      <c r="M1854" s="903"/>
      <c r="N1854" s="94" t="s">
        <v>141</v>
      </c>
      <c r="O1854" s="96" t="s">
        <v>142</v>
      </c>
      <c r="P1854" s="134"/>
    </row>
    <row r="1855" spans="1:16">
      <c r="A1855" s="132"/>
      <c r="B1855" s="135"/>
      <c r="C1855" s="897"/>
      <c r="D1855" s="94" t="s">
        <v>145</v>
      </c>
      <c r="E1855" s="96" t="s">
        <v>146</v>
      </c>
      <c r="F1855" s="97"/>
      <c r="G1855" s="135"/>
      <c r="H1855" s="900"/>
      <c r="I1855" s="94" t="s">
        <v>145</v>
      </c>
      <c r="J1855" s="96" t="s">
        <v>146</v>
      </c>
      <c r="K1855" s="97"/>
      <c r="L1855" s="135"/>
      <c r="M1855" s="903"/>
      <c r="N1855" s="94" t="s">
        <v>145</v>
      </c>
      <c r="O1855" s="96" t="s">
        <v>146</v>
      </c>
      <c r="P1855" s="97"/>
    </row>
    <row r="1856" spans="1:16">
      <c r="A1856" s="132"/>
      <c r="B1856" s="110"/>
      <c r="C1856" s="897"/>
      <c r="D1856" s="94" t="s">
        <v>147</v>
      </c>
      <c r="E1856" s="96" t="s">
        <v>148</v>
      </c>
      <c r="F1856" s="104"/>
      <c r="G1856" s="110"/>
      <c r="H1856" s="900"/>
      <c r="I1856" s="94" t="s">
        <v>147</v>
      </c>
      <c r="J1856" s="96" t="s">
        <v>148</v>
      </c>
      <c r="K1856" s="104"/>
      <c r="L1856" s="110"/>
      <c r="M1856" s="903"/>
      <c r="N1856" s="94" t="s">
        <v>147</v>
      </c>
      <c r="O1856" s="96" t="s">
        <v>148</v>
      </c>
      <c r="P1856" s="104"/>
    </row>
    <row r="1857" spans="1:16">
      <c r="A1857" s="132"/>
      <c r="B1857" s="135"/>
      <c r="C1857" s="897"/>
      <c r="D1857" s="94"/>
      <c r="E1857" s="114"/>
      <c r="F1857" s="136"/>
      <c r="G1857" s="135"/>
      <c r="H1857" s="900"/>
      <c r="I1857" s="94"/>
      <c r="J1857" s="114"/>
      <c r="K1857" s="136"/>
      <c r="L1857" s="135"/>
      <c r="M1857" s="903"/>
      <c r="N1857" s="94"/>
      <c r="O1857" s="114"/>
      <c r="P1857" s="136"/>
    </row>
    <row r="1858" spans="1:16">
      <c r="A1858" s="132"/>
      <c r="B1858" s="110"/>
      <c r="C1858" s="897"/>
      <c r="D1858" s="94"/>
      <c r="E1858" s="96"/>
      <c r="F1858" s="97"/>
      <c r="G1858" s="110"/>
      <c r="H1858" s="900"/>
      <c r="I1858" s="94"/>
      <c r="J1858" s="96"/>
      <c r="K1858" s="97"/>
      <c r="L1858" s="110"/>
      <c r="M1858" s="903"/>
      <c r="N1858" s="94"/>
      <c r="O1858" s="96"/>
      <c r="P1858" s="97"/>
    </row>
    <row r="1859" spans="1:16">
      <c r="A1859" s="132"/>
      <c r="B1859" s="135"/>
      <c r="C1859" s="897"/>
      <c r="D1859" s="94"/>
      <c r="E1859" s="114"/>
      <c r="F1859" s="136"/>
      <c r="G1859" s="135"/>
      <c r="H1859" s="900"/>
      <c r="I1859" s="94"/>
      <c r="J1859" s="114"/>
      <c r="K1859" s="136"/>
      <c r="L1859" s="135"/>
      <c r="M1859" s="903"/>
      <c r="N1859" s="94"/>
      <c r="O1859" s="114"/>
      <c r="P1859" s="136"/>
    </row>
    <row r="1860" spans="1:16">
      <c r="A1860" s="132"/>
      <c r="B1860" s="110"/>
      <c r="C1860" s="897"/>
      <c r="D1860" s="94"/>
      <c r="E1860" s="96"/>
      <c r="F1860" s="97"/>
      <c r="G1860" s="110"/>
      <c r="H1860" s="900"/>
      <c r="I1860" s="94"/>
      <c r="J1860" s="96"/>
      <c r="K1860" s="97"/>
      <c r="L1860" s="110"/>
      <c r="M1860" s="903"/>
      <c r="N1860" s="94"/>
      <c r="O1860" s="96"/>
      <c r="P1860" s="97"/>
    </row>
    <row r="1861" spans="1:16">
      <c r="A1861" s="132"/>
      <c r="B1861" s="135"/>
      <c r="C1861" s="897"/>
      <c r="D1861" s="94"/>
      <c r="E1861" s="96"/>
      <c r="F1861" s="97"/>
      <c r="G1861" s="135"/>
      <c r="H1861" s="900"/>
      <c r="I1861" s="94"/>
      <c r="J1861" s="96"/>
      <c r="K1861" s="97"/>
      <c r="L1861" s="135"/>
      <c r="M1861" s="903"/>
      <c r="N1861" s="94"/>
      <c r="O1861" s="96"/>
      <c r="P1861" s="97"/>
    </row>
    <row r="1862" spans="1:16" ht="17.25" thickBot="1">
      <c r="A1862" s="132"/>
      <c r="B1862" s="110"/>
      <c r="C1862" s="910"/>
      <c r="D1862" s="115"/>
      <c r="E1862" s="116"/>
      <c r="F1862" s="117"/>
      <c r="G1862" s="110"/>
      <c r="H1862" s="911"/>
      <c r="I1862" s="115"/>
      <c r="J1862" s="130"/>
      <c r="K1862" s="104"/>
      <c r="L1862" s="110"/>
      <c r="M1862" s="909"/>
      <c r="N1862" s="115"/>
      <c r="O1862" s="130"/>
      <c r="P1862" s="104"/>
    </row>
    <row r="1863" spans="1:16">
      <c r="A1863" s="132"/>
      <c r="B1863" s="135"/>
      <c r="C1863" s="896" t="s">
        <v>669</v>
      </c>
      <c r="D1863" s="137" t="s">
        <v>150</v>
      </c>
      <c r="E1863" s="138"/>
      <c r="F1863" s="139" t="s">
        <v>151</v>
      </c>
      <c r="G1863" s="135"/>
      <c r="H1863" s="899" t="s">
        <v>149</v>
      </c>
      <c r="I1863" s="137" t="s">
        <v>150</v>
      </c>
      <c r="J1863" s="138"/>
      <c r="K1863" s="139" t="s">
        <v>151</v>
      </c>
      <c r="L1863" s="135"/>
      <c r="M1863" s="902" t="s">
        <v>149</v>
      </c>
      <c r="N1863" s="137" t="s">
        <v>150</v>
      </c>
      <c r="O1863" s="138"/>
      <c r="P1863" s="139" t="s">
        <v>151</v>
      </c>
    </row>
    <row r="1864" spans="1:16">
      <c r="A1864" s="132"/>
      <c r="B1864" s="110"/>
      <c r="C1864" s="897"/>
      <c r="D1864" s="120"/>
      <c r="E1864" s="121"/>
      <c r="F1864" s="140"/>
      <c r="G1864" s="110"/>
      <c r="H1864" s="900"/>
      <c r="I1864" s="94"/>
      <c r="J1864" s="96"/>
      <c r="K1864" s="97"/>
      <c r="L1864" s="110"/>
      <c r="M1864" s="903"/>
      <c r="N1864" s="94"/>
      <c r="O1864" s="96"/>
      <c r="P1864" s="97"/>
    </row>
    <row r="1865" spans="1:16">
      <c r="A1865" s="132"/>
      <c r="B1865" s="135"/>
      <c r="C1865" s="897"/>
      <c r="D1865" s="94"/>
      <c r="E1865" s="96"/>
      <c r="F1865" s="97"/>
      <c r="G1865" s="135"/>
      <c r="H1865" s="900"/>
      <c r="I1865" s="94"/>
      <c r="J1865" s="96"/>
      <c r="K1865" s="97"/>
      <c r="L1865" s="135"/>
      <c r="M1865" s="903"/>
      <c r="N1865" s="94"/>
      <c r="O1865" s="96"/>
      <c r="P1865" s="97"/>
    </row>
    <row r="1866" spans="1:16">
      <c r="A1866" s="132"/>
      <c r="B1866" s="110"/>
      <c r="C1866" s="897"/>
      <c r="D1866" s="113"/>
      <c r="E1866" s="114"/>
      <c r="F1866" s="104"/>
      <c r="G1866" s="110"/>
      <c r="H1866" s="900"/>
      <c r="I1866" s="113"/>
      <c r="J1866" s="114"/>
      <c r="K1866" s="104"/>
      <c r="L1866" s="110"/>
      <c r="M1866" s="903"/>
      <c r="N1866" s="113"/>
      <c r="O1866" s="114"/>
      <c r="P1866" s="104"/>
    </row>
    <row r="1867" spans="1:16">
      <c r="A1867" s="905"/>
      <c r="B1867" s="135"/>
      <c r="C1867" s="897"/>
      <c r="D1867" s="94"/>
      <c r="E1867" s="96"/>
      <c r="F1867" s="97"/>
      <c r="G1867" s="135"/>
      <c r="H1867" s="900"/>
      <c r="I1867" s="94"/>
      <c r="J1867" s="96"/>
      <c r="K1867" s="97"/>
      <c r="L1867" s="135"/>
      <c r="M1867" s="903"/>
      <c r="N1867" s="94"/>
      <c r="O1867" s="96"/>
      <c r="P1867" s="97"/>
    </row>
    <row r="1868" spans="1:16">
      <c r="A1868" s="905"/>
      <c r="B1868" s="110"/>
      <c r="C1868" s="897"/>
      <c r="D1868" s="94"/>
      <c r="E1868" s="96"/>
      <c r="F1868" s="97"/>
      <c r="G1868" s="110"/>
      <c r="H1868" s="900"/>
      <c r="I1868" s="94"/>
      <c r="J1868" s="96"/>
      <c r="K1868" s="97"/>
      <c r="L1868" s="110"/>
      <c r="M1868" s="903"/>
      <c r="N1868" s="94"/>
      <c r="O1868" s="96"/>
      <c r="P1868" s="97"/>
    </row>
    <row r="1869" spans="1:16">
      <c r="A1869" s="905"/>
      <c r="B1869" s="135"/>
      <c r="C1869" s="897"/>
      <c r="D1869" s="113"/>
      <c r="E1869" s="114"/>
      <c r="F1869" s="104"/>
      <c r="G1869" s="135"/>
      <c r="H1869" s="900"/>
      <c r="I1869" s="113"/>
      <c r="J1869" s="114"/>
      <c r="K1869" s="104"/>
      <c r="L1869" s="135"/>
      <c r="M1869" s="903"/>
      <c r="N1869" s="113"/>
      <c r="O1869" s="114"/>
      <c r="P1869" s="104"/>
    </row>
    <row r="1870" spans="1:16" ht="17.25" thickBot="1">
      <c r="A1870" s="906"/>
      <c r="B1870" s="141"/>
      <c r="C1870" s="898"/>
      <c r="D1870" s="142"/>
      <c r="E1870" s="143"/>
      <c r="F1870" s="144"/>
      <c r="G1870" s="141"/>
      <c r="H1870" s="901"/>
      <c r="I1870" s="142"/>
      <c r="J1870" s="143"/>
      <c r="K1870" s="144"/>
      <c r="L1870" s="141"/>
      <c r="M1870" s="904"/>
      <c r="N1870" s="142"/>
      <c r="O1870" s="143"/>
      <c r="P1870" s="144"/>
    </row>
    <row r="1871" spans="1:16" s="146" customFormat="1" ht="27" customHeight="1" thickTop="1" thickBot="1">
      <c r="A1871" s="145"/>
      <c r="B1871" s="907" t="s">
        <v>152</v>
      </c>
      <c r="C1871" s="907"/>
      <c r="D1871" s="907"/>
      <c r="E1871" s="907"/>
      <c r="F1871" s="907"/>
      <c r="G1871" s="908" t="s">
        <v>153</v>
      </c>
      <c r="H1871" s="908"/>
      <c r="I1871" s="908"/>
      <c r="J1871" s="908"/>
      <c r="K1871" s="908"/>
      <c r="L1871" s="908"/>
      <c r="M1871" s="908"/>
      <c r="N1871" s="889" t="s">
        <v>154</v>
      </c>
      <c r="O1871" s="889"/>
      <c r="P1871" s="889"/>
    </row>
    <row r="1872" spans="1:16" s="159" customFormat="1" ht="21.75" customHeight="1" thickTop="1" thickBot="1">
      <c r="A1872" s="147" t="s">
        <v>0</v>
      </c>
      <c r="B1872" s="148"/>
      <c r="C1872" s="149" t="s">
        <v>155</v>
      </c>
      <c r="D1872" s="150" t="s">
        <v>156</v>
      </c>
      <c r="E1872" s="151" t="s">
        <v>157</v>
      </c>
      <c r="F1872" s="152" t="s">
        <v>158</v>
      </c>
      <c r="G1872" s="153" t="s">
        <v>159</v>
      </c>
      <c r="H1872" s="154" t="s">
        <v>150</v>
      </c>
      <c r="I1872" s="155" t="s">
        <v>156</v>
      </c>
      <c r="J1872" s="155" t="s">
        <v>157</v>
      </c>
      <c r="K1872" s="155" t="s">
        <v>158</v>
      </c>
      <c r="L1872" s="154" t="s">
        <v>160</v>
      </c>
      <c r="M1872" s="156" t="s">
        <v>161</v>
      </c>
      <c r="N1872" s="157" t="s">
        <v>155</v>
      </c>
      <c r="O1872" s="151" t="s">
        <v>157</v>
      </c>
      <c r="P1872" s="158" t="s">
        <v>158</v>
      </c>
    </row>
    <row r="1873" spans="1:16" s="172" customFormat="1" ht="17.25" thickTop="1">
      <c r="A1873" s="890">
        <f>A1787</f>
        <v>46191</v>
      </c>
      <c r="B1873" s="893" t="s">
        <v>670</v>
      </c>
      <c r="C1873" s="160" t="s">
        <v>851</v>
      </c>
      <c r="D1873" s="161" t="s">
        <v>978</v>
      </c>
      <c r="E1873" s="162" t="s">
        <v>137</v>
      </c>
      <c r="F1873" s="163" t="s">
        <v>1546</v>
      </c>
      <c r="G1873" s="164"/>
      <c r="H1873" s="165"/>
      <c r="I1873" s="166"/>
      <c r="J1873" s="166"/>
      <c r="K1873" s="167"/>
      <c r="L1873" s="168"/>
      <c r="M1873" s="169"/>
      <c r="N1873" s="170"/>
      <c r="O1873" s="166"/>
      <c r="P1873" s="171"/>
    </row>
    <row r="1874" spans="1:16" s="172" customFormat="1">
      <c r="A1874" s="891"/>
      <c r="B1874" s="894"/>
      <c r="C1874" s="173"/>
      <c r="D1874" s="174"/>
      <c r="E1874" s="175"/>
      <c r="F1874" s="176"/>
      <c r="G1874" s="173"/>
      <c r="H1874" s="177"/>
      <c r="I1874" s="175"/>
      <c r="J1874" s="175"/>
      <c r="K1874" s="178"/>
      <c r="L1874" s="179"/>
      <c r="M1874" s="180"/>
      <c r="N1874" s="181"/>
      <c r="O1874" s="175"/>
      <c r="P1874" s="182"/>
    </row>
    <row r="1875" spans="1:16" s="172" customFormat="1">
      <c r="A1875" s="891"/>
      <c r="B1875" s="894"/>
      <c r="C1875" s="173"/>
      <c r="D1875" s="174"/>
      <c r="E1875" s="175"/>
      <c r="F1875" s="176"/>
      <c r="G1875" s="173"/>
      <c r="H1875" s="183"/>
      <c r="I1875" s="175"/>
      <c r="J1875" s="175"/>
      <c r="K1875" s="178"/>
      <c r="L1875" s="184"/>
      <c r="M1875" s="180"/>
      <c r="N1875" s="181"/>
      <c r="O1875" s="175"/>
      <c r="P1875" s="182"/>
    </row>
    <row r="1876" spans="1:16" s="172" customFormat="1">
      <c r="A1876" s="891"/>
      <c r="B1876" s="894"/>
      <c r="C1876" s="173"/>
      <c r="D1876" s="218"/>
      <c r="E1876" s="175"/>
      <c r="F1876" s="176"/>
      <c r="G1876" s="173"/>
      <c r="H1876" s="183"/>
      <c r="I1876" s="175"/>
      <c r="J1876" s="175"/>
      <c r="K1876" s="187"/>
      <c r="L1876" s="184"/>
      <c r="M1876" s="180"/>
      <c r="N1876" s="181"/>
      <c r="O1876" s="175"/>
      <c r="P1876" s="182"/>
    </row>
    <row r="1877" spans="1:16" s="172" customFormat="1">
      <c r="A1877" s="891"/>
      <c r="B1877" s="894"/>
      <c r="C1877" s="173"/>
      <c r="D1877" s="185"/>
      <c r="E1877" s="175"/>
      <c r="F1877" s="182"/>
      <c r="G1877" s="173"/>
      <c r="H1877" s="186"/>
      <c r="I1877" s="175"/>
      <c r="J1877" s="175"/>
      <c r="K1877" s="187"/>
      <c r="L1877" s="184"/>
      <c r="M1877" s="180"/>
      <c r="N1877" s="181"/>
      <c r="O1877" s="175"/>
      <c r="P1877" s="182"/>
    </row>
    <row r="1878" spans="1:16" s="172" customFormat="1">
      <c r="A1878" s="891"/>
      <c r="B1878" s="894"/>
      <c r="C1878" s="173"/>
      <c r="D1878" s="174"/>
      <c r="E1878" s="175"/>
      <c r="F1878" s="188"/>
      <c r="G1878" s="198"/>
      <c r="H1878" s="183"/>
      <c r="I1878" s="191"/>
      <c r="J1878" s="175"/>
      <c r="K1878" s="178"/>
      <c r="L1878" s="189"/>
      <c r="M1878" s="190"/>
      <c r="N1878" s="181"/>
      <c r="O1878" s="175"/>
      <c r="P1878" s="182"/>
    </row>
    <row r="1879" spans="1:16" s="172" customFormat="1">
      <c r="A1879" s="891"/>
      <c r="B1879" s="894"/>
      <c r="C1879" s="173"/>
      <c r="D1879" s="174"/>
      <c r="E1879" s="175"/>
      <c r="F1879" s="182"/>
      <c r="G1879" s="173"/>
      <c r="H1879" s="183"/>
      <c r="I1879" s="191"/>
      <c r="J1879" s="175"/>
      <c r="K1879" s="178"/>
      <c r="L1879" s="184"/>
      <c r="M1879" s="180"/>
      <c r="N1879" s="181"/>
      <c r="O1879" s="175"/>
      <c r="P1879" s="182"/>
    </row>
    <row r="1880" spans="1:16" s="172" customFormat="1">
      <c r="A1880" s="891"/>
      <c r="B1880" s="894"/>
      <c r="C1880" s="173"/>
      <c r="D1880" s="174"/>
      <c r="E1880" s="175"/>
      <c r="F1880" s="182"/>
      <c r="G1880" s="219"/>
      <c r="H1880" s="183"/>
      <c r="I1880" s="175"/>
      <c r="J1880" s="175"/>
      <c r="K1880" s="178"/>
      <c r="L1880" s="184"/>
      <c r="M1880" s="180"/>
      <c r="N1880" s="181"/>
      <c r="O1880" s="175"/>
      <c r="P1880" s="182"/>
    </row>
    <row r="1881" spans="1:16" s="172" customFormat="1">
      <c r="A1881" s="891"/>
      <c r="B1881" s="894"/>
      <c r="C1881" s="173"/>
      <c r="D1881" s="174"/>
      <c r="E1881" s="175"/>
      <c r="F1881" s="188"/>
      <c r="G1881" s="173"/>
      <c r="H1881" s="183"/>
      <c r="I1881" s="191"/>
      <c r="J1881" s="175"/>
      <c r="K1881" s="178"/>
      <c r="L1881" s="184"/>
      <c r="M1881" s="180"/>
      <c r="N1881" s="181"/>
      <c r="O1881" s="175"/>
      <c r="P1881" s="182"/>
    </row>
    <row r="1882" spans="1:16" s="172" customFormat="1">
      <c r="A1882" s="891"/>
      <c r="B1882" s="894"/>
      <c r="C1882" s="173"/>
      <c r="D1882" s="174"/>
      <c r="E1882" s="175"/>
      <c r="F1882" s="182"/>
      <c r="G1882" s="173"/>
      <c r="H1882" s="183"/>
      <c r="I1882" s="191"/>
      <c r="J1882" s="175"/>
      <c r="K1882" s="178"/>
      <c r="L1882" s="184"/>
      <c r="M1882" s="180"/>
      <c r="N1882" s="181"/>
      <c r="O1882" s="175"/>
      <c r="P1882" s="182"/>
    </row>
    <row r="1883" spans="1:16" s="172" customFormat="1">
      <c r="A1883" s="891"/>
      <c r="B1883" s="894"/>
      <c r="C1883" s="192"/>
      <c r="D1883" s="193"/>
      <c r="E1883" s="194"/>
      <c r="F1883" s="195"/>
      <c r="G1883" s="173"/>
      <c r="H1883" s="177"/>
      <c r="I1883" s="175"/>
      <c r="J1883" s="175"/>
      <c r="K1883" s="178"/>
      <c r="L1883" s="184"/>
      <c r="M1883" s="180"/>
      <c r="N1883" s="196"/>
      <c r="O1883" s="194"/>
      <c r="P1883" s="195"/>
    </row>
    <row r="1884" spans="1:16" s="172" customFormat="1">
      <c r="A1884" s="891"/>
      <c r="B1884" s="894"/>
      <c r="C1884" s="192"/>
      <c r="D1884" s="193"/>
      <c r="E1884" s="194"/>
      <c r="F1884" s="195"/>
      <c r="G1884" s="198"/>
      <c r="H1884" s="183"/>
      <c r="I1884" s="191"/>
      <c r="J1884" s="175"/>
      <c r="K1884" s="178"/>
      <c r="L1884" s="184"/>
      <c r="M1884" s="180"/>
      <c r="N1884" s="196"/>
      <c r="O1884" s="194"/>
      <c r="P1884" s="195"/>
    </row>
    <row r="1885" spans="1:16" s="172" customFormat="1">
      <c r="A1885" s="891"/>
      <c r="B1885" s="894"/>
      <c r="C1885" s="192"/>
      <c r="D1885" s="193"/>
      <c r="E1885" s="194"/>
      <c r="F1885" s="195"/>
      <c r="G1885" s="173"/>
      <c r="H1885" s="199"/>
      <c r="I1885" s="191"/>
      <c r="J1885" s="200"/>
      <c r="K1885" s="197"/>
      <c r="L1885" s="184"/>
      <c r="M1885" s="180"/>
      <c r="N1885" s="196"/>
      <c r="O1885" s="194"/>
      <c r="P1885" s="195"/>
    </row>
    <row r="1886" spans="1:16" s="172" customFormat="1">
      <c r="A1886" s="891"/>
      <c r="B1886" s="894"/>
      <c r="C1886" s="192"/>
      <c r="D1886" s="193"/>
      <c r="E1886" s="194"/>
      <c r="F1886" s="195"/>
      <c r="G1886" s="173"/>
      <c r="H1886" s="201"/>
      <c r="I1886" s="175"/>
      <c r="J1886" s="175"/>
      <c r="K1886" s="178"/>
      <c r="L1886" s="184"/>
      <c r="M1886" s="180"/>
      <c r="N1886" s="196"/>
      <c r="O1886" s="194"/>
      <c r="P1886" s="195"/>
    </row>
    <row r="1887" spans="1:16" s="172" customFormat="1">
      <c r="A1887" s="891"/>
      <c r="B1887" s="894"/>
      <c r="C1887" s="192"/>
      <c r="D1887" s="193"/>
      <c r="E1887" s="194"/>
      <c r="F1887" s="195"/>
      <c r="G1887" s="198"/>
      <c r="H1887" s="183"/>
      <c r="I1887" s="200"/>
      <c r="J1887" s="200"/>
      <c r="K1887" s="197"/>
      <c r="L1887" s="184"/>
      <c r="M1887" s="180"/>
      <c r="N1887" s="196"/>
      <c r="O1887" s="194"/>
      <c r="P1887" s="195"/>
    </row>
    <row r="1888" spans="1:16" s="172" customFormat="1">
      <c r="A1888" s="891"/>
      <c r="B1888" s="894"/>
      <c r="C1888" s="192"/>
      <c r="D1888" s="193"/>
      <c r="E1888" s="194"/>
      <c r="F1888" s="195"/>
      <c r="G1888" s="173"/>
      <c r="H1888" s="183"/>
      <c r="I1888" s="200"/>
      <c r="J1888" s="200"/>
      <c r="K1888" s="197"/>
      <c r="L1888" s="179"/>
      <c r="M1888" s="180"/>
      <c r="N1888" s="196"/>
      <c r="O1888" s="194"/>
      <c r="P1888" s="195"/>
    </row>
    <row r="1889" spans="1:16" s="172" customFormat="1">
      <c r="A1889" s="891"/>
      <c r="B1889" s="894"/>
      <c r="C1889" s="192"/>
      <c r="D1889" s="193"/>
      <c r="E1889" s="194"/>
      <c r="F1889" s="195"/>
      <c r="G1889" s="192"/>
      <c r="H1889" s="201"/>
      <c r="I1889" s="202"/>
      <c r="J1889" s="202"/>
      <c r="K1889" s="203"/>
      <c r="L1889" s="204"/>
      <c r="M1889" s="190"/>
      <c r="N1889" s="196"/>
      <c r="O1889" s="194"/>
      <c r="P1889" s="195"/>
    </row>
    <row r="1890" spans="1:16" s="172" customFormat="1">
      <c r="A1890" s="891"/>
      <c r="B1890" s="894"/>
      <c r="C1890" s="192"/>
      <c r="D1890" s="193"/>
      <c r="E1890" s="194"/>
      <c r="F1890" s="195"/>
      <c r="G1890" s="192"/>
      <c r="H1890" s="201"/>
      <c r="I1890" s="202"/>
      <c r="J1890" s="202"/>
      <c r="K1890" s="203"/>
      <c r="L1890" s="204"/>
      <c r="M1890" s="190"/>
      <c r="N1890" s="196"/>
      <c r="O1890" s="194"/>
      <c r="P1890" s="195"/>
    </row>
    <row r="1891" spans="1:16" s="172" customFormat="1">
      <c r="A1891" s="891"/>
      <c r="B1891" s="894"/>
      <c r="C1891" s="192"/>
      <c r="D1891" s="193"/>
      <c r="E1891" s="194"/>
      <c r="F1891" s="195"/>
      <c r="G1891" s="192"/>
      <c r="H1891" s="201"/>
      <c r="I1891" s="202"/>
      <c r="J1891" s="202"/>
      <c r="K1891" s="203"/>
      <c r="L1891" s="204"/>
      <c r="M1891" s="190"/>
      <c r="N1891" s="196"/>
      <c r="O1891" s="194"/>
      <c r="P1891" s="195"/>
    </row>
    <row r="1892" spans="1:16" s="172" customFormat="1" ht="17.25" thickBot="1">
      <c r="A1892" s="892"/>
      <c r="B1892" s="895"/>
      <c r="C1892" s="205"/>
      <c r="D1892" s="206"/>
      <c r="E1892" s="207"/>
      <c r="F1892" s="208"/>
      <c r="G1892" s="209"/>
      <c r="H1892" s="210"/>
      <c r="I1892" s="211"/>
      <c r="J1892" s="211"/>
      <c r="K1892" s="212"/>
      <c r="L1892" s="213"/>
      <c r="M1892" s="214"/>
      <c r="N1892" s="215"/>
      <c r="O1892" s="207"/>
      <c r="P1892" s="208"/>
    </row>
    <row r="1893" spans="1:16" s="71" customFormat="1" ht="18" customHeight="1" thickTop="1" thickBot="1">
      <c r="A1893" s="926">
        <f>A1787+1</f>
        <v>46192</v>
      </c>
      <c r="B1893" s="90" t="s">
        <v>162</v>
      </c>
      <c r="C1893" s="896" t="s">
        <v>665</v>
      </c>
      <c r="D1893" s="91" t="s">
        <v>114</v>
      </c>
      <c r="E1893" s="92" t="s">
        <v>164</v>
      </c>
      <c r="F1893" s="93"/>
      <c r="G1893" s="90" t="s">
        <v>162</v>
      </c>
      <c r="H1893" s="900" t="s">
        <v>163</v>
      </c>
      <c r="I1893" s="91" t="s">
        <v>114</v>
      </c>
      <c r="J1893" s="92" t="s">
        <v>164</v>
      </c>
      <c r="K1893" s="93"/>
      <c r="L1893" s="90" t="s">
        <v>162</v>
      </c>
      <c r="M1893" s="903" t="s">
        <v>163</v>
      </c>
      <c r="N1893" s="91" t="s">
        <v>114</v>
      </c>
      <c r="O1893" s="92" t="s">
        <v>164</v>
      </c>
      <c r="P1893" s="93"/>
    </row>
    <row r="1894" spans="1:16" ht="18" customHeight="1">
      <c r="A1894" s="927"/>
      <c r="B1894" s="928"/>
      <c r="C1894" s="897"/>
      <c r="D1894" s="94" t="s">
        <v>116</v>
      </c>
      <c r="E1894" s="95" t="s">
        <v>142</v>
      </c>
      <c r="F1894" s="93"/>
      <c r="G1894" s="928"/>
      <c r="H1894" s="900"/>
      <c r="I1894" s="94" t="s">
        <v>116</v>
      </c>
      <c r="J1894" s="95" t="s">
        <v>142</v>
      </c>
      <c r="K1894" s="93"/>
      <c r="L1894" s="928"/>
      <c r="M1894" s="903"/>
      <c r="N1894" s="94" t="s">
        <v>116</v>
      </c>
      <c r="O1894" s="95" t="s">
        <v>142</v>
      </c>
      <c r="P1894" s="93"/>
    </row>
    <row r="1895" spans="1:16" ht="17.25" thickBot="1">
      <c r="A1895" s="927"/>
      <c r="B1895" s="929"/>
      <c r="C1895" s="897"/>
      <c r="D1895" s="94" t="s">
        <v>165</v>
      </c>
      <c r="E1895" s="96" t="s">
        <v>166</v>
      </c>
      <c r="F1895" s="98"/>
      <c r="G1895" s="929"/>
      <c r="H1895" s="900"/>
      <c r="I1895" s="94" t="s">
        <v>165</v>
      </c>
      <c r="J1895" s="96" t="s">
        <v>166</v>
      </c>
      <c r="K1895" s="98"/>
      <c r="L1895" s="929"/>
      <c r="M1895" s="903"/>
      <c r="N1895" s="94" t="s">
        <v>165</v>
      </c>
      <c r="O1895" s="96" t="s">
        <v>166</v>
      </c>
      <c r="P1895" s="98"/>
    </row>
    <row r="1896" spans="1:16" ht="17.25" thickBot="1">
      <c r="A1896" s="927"/>
      <c r="B1896" s="90" t="s">
        <v>167</v>
      </c>
      <c r="C1896" s="897"/>
      <c r="D1896" s="94"/>
      <c r="E1896" s="96"/>
      <c r="F1896" s="97"/>
      <c r="G1896" s="90" t="s">
        <v>167</v>
      </c>
      <c r="H1896" s="900"/>
      <c r="I1896" s="94" t="s">
        <v>120</v>
      </c>
      <c r="J1896" s="96" t="s">
        <v>148</v>
      </c>
      <c r="K1896" s="97"/>
      <c r="L1896" s="90" t="s">
        <v>167</v>
      </c>
      <c r="M1896" s="903"/>
      <c r="N1896" s="94" t="s">
        <v>120</v>
      </c>
      <c r="O1896" s="96" t="s">
        <v>148</v>
      </c>
      <c r="P1896" s="97"/>
    </row>
    <row r="1897" spans="1:16">
      <c r="A1897" s="927"/>
      <c r="B1897" s="925"/>
      <c r="C1897" s="897"/>
      <c r="D1897" s="94"/>
      <c r="E1897" s="96"/>
      <c r="F1897" s="97"/>
      <c r="G1897" s="925"/>
      <c r="H1897" s="900"/>
      <c r="I1897" s="94"/>
      <c r="J1897" s="96"/>
      <c r="K1897" s="97"/>
      <c r="L1897" s="925"/>
      <c r="M1897" s="903"/>
      <c r="N1897" s="94"/>
      <c r="O1897" s="96"/>
      <c r="P1897" s="97"/>
    </row>
    <row r="1898" spans="1:16">
      <c r="A1898" s="927"/>
      <c r="B1898" s="918"/>
      <c r="C1898" s="897"/>
      <c r="D1898" s="94"/>
      <c r="E1898" s="96"/>
      <c r="F1898" s="97"/>
      <c r="G1898" s="918"/>
      <c r="H1898" s="900"/>
      <c r="I1898" s="94"/>
      <c r="J1898" s="96"/>
      <c r="K1898" s="97"/>
      <c r="L1898" s="918"/>
      <c r="M1898" s="903"/>
      <c r="N1898" s="94"/>
      <c r="O1898" s="96"/>
      <c r="P1898" s="97"/>
    </row>
    <row r="1899" spans="1:16">
      <c r="A1899" s="927"/>
      <c r="B1899" s="917"/>
      <c r="C1899" s="897"/>
      <c r="D1899" s="94"/>
      <c r="E1899" s="96"/>
      <c r="F1899" s="93"/>
      <c r="G1899" s="917"/>
      <c r="H1899" s="900"/>
      <c r="I1899" s="94"/>
      <c r="J1899" s="96"/>
      <c r="K1899" s="93"/>
      <c r="L1899" s="917"/>
      <c r="M1899" s="903"/>
      <c r="N1899" s="94"/>
      <c r="O1899" s="96"/>
      <c r="P1899" s="93"/>
    </row>
    <row r="1900" spans="1:16">
      <c r="A1900" s="927"/>
      <c r="B1900" s="918"/>
      <c r="C1900" s="897"/>
      <c r="D1900" s="94"/>
      <c r="E1900" s="96"/>
      <c r="F1900" s="99"/>
      <c r="G1900" s="918"/>
      <c r="H1900" s="900"/>
      <c r="I1900" s="94"/>
      <c r="J1900" s="96"/>
      <c r="K1900" s="99"/>
      <c r="L1900" s="918"/>
      <c r="M1900" s="903"/>
      <c r="N1900" s="94"/>
      <c r="O1900" s="96"/>
      <c r="P1900" s="93"/>
    </row>
    <row r="1901" spans="1:16">
      <c r="A1901" s="927"/>
      <c r="B1901" s="917"/>
      <c r="C1901" s="897"/>
      <c r="D1901" s="94"/>
      <c r="E1901" s="96"/>
      <c r="F1901" s="102"/>
      <c r="G1901" s="917"/>
      <c r="H1901" s="900"/>
      <c r="I1901" s="94"/>
      <c r="J1901" s="96"/>
      <c r="K1901" s="102"/>
      <c r="L1901" s="917"/>
      <c r="M1901" s="903"/>
      <c r="N1901" s="94"/>
      <c r="O1901" s="96"/>
      <c r="P1901" s="99"/>
    </row>
    <row r="1902" spans="1:16" ht="17.25" thickBot="1">
      <c r="A1902" s="927"/>
      <c r="B1902" s="918"/>
      <c r="C1902" s="897"/>
      <c r="D1902" s="94"/>
      <c r="E1902" s="96"/>
      <c r="F1902" s="99"/>
      <c r="G1902" s="918"/>
      <c r="H1902" s="900"/>
      <c r="I1902" s="94"/>
      <c r="J1902" s="96"/>
      <c r="K1902" s="99"/>
      <c r="L1902" s="918"/>
      <c r="M1902" s="903"/>
      <c r="N1902" s="94"/>
      <c r="O1902" s="96"/>
      <c r="P1902" s="99"/>
    </row>
    <row r="1903" spans="1:16" ht="17.25" thickBot="1">
      <c r="A1903" s="927"/>
      <c r="B1903" s="100" t="s">
        <v>168</v>
      </c>
      <c r="C1903" s="897"/>
      <c r="D1903" s="94"/>
      <c r="E1903" s="96"/>
      <c r="F1903" s="99"/>
      <c r="G1903" s="100" t="s">
        <v>168</v>
      </c>
      <c r="H1903" s="900"/>
      <c r="I1903" s="94"/>
      <c r="J1903" s="96"/>
      <c r="K1903" s="99"/>
      <c r="L1903" s="100" t="s">
        <v>168</v>
      </c>
      <c r="M1903" s="903"/>
      <c r="N1903" s="94"/>
      <c r="O1903" s="96"/>
      <c r="P1903" s="99"/>
    </row>
    <row r="1904" spans="1:16">
      <c r="A1904" s="927"/>
      <c r="B1904" s="919"/>
      <c r="C1904" s="897"/>
      <c r="D1904" s="94"/>
      <c r="E1904" s="96"/>
      <c r="F1904" s="99"/>
      <c r="G1904" s="919"/>
      <c r="H1904" s="900"/>
      <c r="I1904" s="94"/>
      <c r="J1904" s="96"/>
      <c r="K1904" s="99"/>
      <c r="L1904" s="919"/>
      <c r="M1904" s="903"/>
      <c r="N1904" s="94"/>
      <c r="O1904" s="96"/>
      <c r="P1904" s="99"/>
    </row>
    <row r="1905" spans="1:16">
      <c r="A1905" s="927"/>
      <c r="B1905" s="920"/>
      <c r="C1905" s="897"/>
      <c r="D1905" s="94"/>
      <c r="E1905" s="96"/>
      <c r="F1905" s="99"/>
      <c r="G1905" s="920"/>
      <c r="H1905" s="900"/>
      <c r="I1905" s="94"/>
      <c r="J1905" s="96"/>
      <c r="K1905" s="99"/>
      <c r="L1905" s="920"/>
      <c r="M1905" s="903"/>
      <c r="N1905" s="94"/>
      <c r="O1905" s="96"/>
      <c r="P1905" s="97"/>
    </row>
    <row r="1906" spans="1:16" ht="17.25" thickBot="1">
      <c r="A1906" s="927"/>
      <c r="B1906" s="921"/>
      <c r="C1906" s="897"/>
      <c r="D1906" s="94"/>
      <c r="E1906" s="96"/>
      <c r="F1906" s="97"/>
      <c r="G1906" s="921"/>
      <c r="H1906" s="900"/>
      <c r="I1906" s="94"/>
      <c r="J1906" s="96"/>
      <c r="K1906" s="97"/>
      <c r="L1906" s="921"/>
      <c r="M1906" s="903"/>
      <c r="N1906" s="94"/>
      <c r="O1906" s="96"/>
      <c r="P1906" s="97"/>
    </row>
    <row r="1907" spans="1:16" ht="17.25" thickBot="1">
      <c r="A1907" s="927"/>
      <c r="B1907" s="100" t="s">
        <v>123</v>
      </c>
      <c r="C1907" s="897"/>
      <c r="D1907" s="94"/>
      <c r="E1907" s="96"/>
      <c r="F1907" s="97"/>
      <c r="G1907" s="100" t="s">
        <v>123</v>
      </c>
      <c r="H1907" s="900"/>
      <c r="I1907" s="94"/>
      <c r="J1907" s="96"/>
      <c r="K1907" s="97"/>
      <c r="L1907" s="100" t="s">
        <v>123</v>
      </c>
      <c r="M1907" s="903"/>
      <c r="N1907" s="94"/>
      <c r="O1907" s="96"/>
      <c r="P1907" s="97"/>
    </row>
    <row r="1908" spans="1:16">
      <c r="A1908" s="927"/>
      <c r="B1908" s="932"/>
      <c r="C1908" s="897"/>
      <c r="D1908" s="94"/>
      <c r="E1908" s="96"/>
      <c r="F1908" s="97"/>
      <c r="G1908" s="932"/>
      <c r="H1908" s="900"/>
      <c r="I1908" s="94"/>
      <c r="J1908" s="96"/>
      <c r="K1908" s="97"/>
      <c r="L1908" s="932"/>
      <c r="M1908" s="903"/>
      <c r="N1908" s="94"/>
      <c r="O1908" s="96"/>
      <c r="P1908" s="97"/>
    </row>
    <row r="1909" spans="1:16">
      <c r="A1909" s="927"/>
      <c r="B1909" s="933"/>
      <c r="C1909" s="897"/>
      <c r="D1909" s="94"/>
      <c r="E1909" s="96"/>
      <c r="F1909" s="97"/>
      <c r="G1909" s="933"/>
      <c r="H1909" s="900"/>
      <c r="I1909" s="94"/>
      <c r="J1909" s="96"/>
      <c r="K1909" s="97"/>
      <c r="L1909" s="933"/>
      <c r="M1909" s="903"/>
      <c r="N1909" s="94"/>
      <c r="O1909" s="96"/>
      <c r="P1909" s="97"/>
    </row>
    <row r="1910" spans="1:16" ht="17.25" thickBot="1">
      <c r="A1910" s="927"/>
      <c r="B1910" s="934"/>
      <c r="C1910" s="897"/>
      <c r="D1910" s="94"/>
      <c r="E1910" s="96"/>
      <c r="F1910" s="97"/>
      <c r="G1910" s="934"/>
      <c r="H1910" s="900"/>
      <c r="I1910" s="94"/>
      <c r="J1910" s="96"/>
      <c r="K1910" s="97"/>
      <c r="L1910" s="934"/>
      <c r="M1910" s="903"/>
      <c r="N1910" s="94"/>
      <c r="O1910" s="96"/>
      <c r="P1910" s="97"/>
    </row>
    <row r="1911" spans="1:16">
      <c r="A1911" s="927"/>
      <c r="B1911" s="915" t="s">
        <v>124</v>
      </c>
      <c r="C1911" s="897"/>
      <c r="D1911" s="94"/>
      <c r="E1911" s="96"/>
      <c r="F1911" s="97"/>
      <c r="G1911" s="915" t="s">
        <v>124</v>
      </c>
      <c r="H1911" s="900"/>
      <c r="I1911" s="94"/>
      <c r="J1911" s="96"/>
      <c r="K1911" s="97"/>
      <c r="L1911" s="915" t="s">
        <v>124</v>
      </c>
      <c r="M1911" s="903"/>
      <c r="N1911" s="94"/>
      <c r="O1911" s="96"/>
      <c r="P1911" s="97"/>
    </row>
    <row r="1912" spans="1:16" ht="17.25" thickBot="1">
      <c r="A1912" s="927"/>
      <c r="B1912" s="916"/>
      <c r="C1912" s="897"/>
      <c r="D1912" s="94"/>
      <c r="E1912" s="96"/>
      <c r="F1912" s="97"/>
      <c r="G1912" s="916"/>
      <c r="H1912" s="900"/>
      <c r="I1912" s="94"/>
      <c r="J1912" s="96"/>
      <c r="K1912" s="97"/>
      <c r="L1912" s="916"/>
      <c r="M1912" s="903"/>
      <c r="N1912" s="94"/>
      <c r="O1912" s="96"/>
      <c r="P1912" s="93"/>
    </row>
    <row r="1913" spans="1:16" ht="17.25" thickTop="1">
      <c r="A1913" s="927"/>
      <c r="B1913" s="930" t="s">
        <v>125</v>
      </c>
      <c r="C1913" s="897"/>
      <c r="D1913" s="94"/>
      <c r="E1913" s="96"/>
      <c r="F1913" s="93"/>
      <c r="G1913" s="930" t="s">
        <v>125</v>
      </c>
      <c r="H1913" s="900"/>
      <c r="I1913" s="94"/>
      <c r="J1913" s="96"/>
      <c r="K1913" s="93"/>
      <c r="L1913" s="930" t="s">
        <v>125</v>
      </c>
      <c r="M1913" s="903"/>
      <c r="N1913" s="94"/>
      <c r="O1913" s="96"/>
      <c r="P1913" s="97"/>
    </row>
    <row r="1914" spans="1:16" ht="17.25" thickBot="1">
      <c r="A1914" s="927"/>
      <c r="B1914" s="913"/>
      <c r="C1914" s="897"/>
      <c r="D1914" s="94"/>
      <c r="E1914" s="96"/>
      <c r="F1914" s="93"/>
      <c r="G1914" s="913"/>
      <c r="H1914" s="900"/>
      <c r="I1914" s="94"/>
      <c r="J1914" s="96"/>
      <c r="K1914" s="93"/>
      <c r="L1914" s="913"/>
      <c r="M1914" s="903"/>
      <c r="N1914" s="94"/>
      <c r="O1914" s="96"/>
      <c r="P1914" s="101"/>
    </row>
    <row r="1915" spans="1:16">
      <c r="A1915" s="927"/>
      <c r="B1915" s="923"/>
      <c r="C1915" s="897"/>
      <c r="D1915" s="94"/>
      <c r="E1915" s="96"/>
      <c r="F1915" s="97"/>
      <c r="G1915" s="923"/>
      <c r="H1915" s="900"/>
      <c r="I1915" s="94"/>
      <c r="J1915" s="96"/>
      <c r="K1915" s="97"/>
      <c r="L1915" s="923"/>
      <c r="M1915" s="903"/>
      <c r="N1915" s="94"/>
      <c r="O1915" s="96"/>
      <c r="P1915" s="103"/>
    </row>
    <row r="1916" spans="1:16" ht="17.25" thickBot="1">
      <c r="A1916" s="927"/>
      <c r="B1916" s="931"/>
      <c r="C1916" s="897"/>
      <c r="D1916" s="94"/>
      <c r="E1916" s="96"/>
      <c r="F1916" s="97"/>
      <c r="G1916" s="931"/>
      <c r="H1916" s="900"/>
      <c r="I1916" s="94"/>
      <c r="J1916" s="96"/>
      <c r="K1916" s="97"/>
      <c r="L1916" s="931"/>
      <c r="M1916" s="903"/>
      <c r="N1916" s="94"/>
      <c r="O1916" s="96"/>
      <c r="P1916" s="104"/>
    </row>
    <row r="1917" spans="1:16">
      <c r="A1917" s="927"/>
      <c r="B1917" s="912" t="s">
        <v>126</v>
      </c>
      <c r="C1917" s="897"/>
      <c r="D1917" s="94"/>
      <c r="E1917" s="96"/>
      <c r="F1917" s="93"/>
      <c r="G1917" s="912" t="s">
        <v>126</v>
      </c>
      <c r="H1917" s="900"/>
      <c r="I1917" s="94"/>
      <c r="J1917" s="96"/>
      <c r="K1917" s="93"/>
      <c r="L1917" s="912" t="s">
        <v>126</v>
      </c>
      <c r="M1917" s="903"/>
      <c r="N1917" s="94"/>
      <c r="O1917" s="96"/>
      <c r="P1917" s="99"/>
    </row>
    <row r="1918" spans="1:16" ht="17.25" thickBot="1">
      <c r="A1918" s="927"/>
      <c r="B1918" s="913"/>
      <c r="C1918" s="897"/>
      <c r="D1918" s="94"/>
      <c r="E1918" s="96"/>
      <c r="F1918" s="101"/>
      <c r="G1918" s="913"/>
      <c r="H1918" s="900"/>
      <c r="I1918" s="94"/>
      <c r="J1918" s="96"/>
      <c r="K1918" s="101"/>
      <c r="L1918" s="913"/>
      <c r="M1918" s="903"/>
      <c r="N1918" s="94"/>
      <c r="O1918" s="96"/>
      <c r="P1918" s="104"/>
    </row>
    <row r="1919" spans="1:16">
      <c r="A1919" s="927"/>
      <c r="B1919" s="923"/>
      <c r="C1919" s="897"/>
      <c r="D1919" s="94"/>
      <c r="E1919" s="96"/>
      <c r="F1919" s="102"/>
      <c r="G1919" s="923"/>
      <c r="H1919" s="900"/>
      <c r="I1919" s="94"/>
      <c r="J1919" s="96"/>
      <c r="K1919" s="103"/>
      <c r="L1919" s="923"/>
      <c r="M1919" s="903"/>
      <c r="N1919" s="94"/>
      <c r="O1919" s="96"/>
      <c r="P1919" s="93"/>
    </row>
    <row r="1920" spans="1:16" ht="17.25" thickBot="1">
      <c r="A1920" s="927"/>
      <c r="B1920" s="924"/>
      <c r="C1920" s="897"/>
      <c r="D1920" s="94"/>
      <c r="E1920" s="96"/>
      <c r="F1920" s="99"/>
      <c r="G1920" s="924"/>
      <c r="H1920" s="900"/>
      <c r="I1920" s="94"/>
      <c r="J1920" s="96"/>
      <c r="K1920" s="104"/>
      <c r="L1920" s="924"/>
      <c r="M1920" s="903"/>
      <c r="N1920" s="94"/>
      <c r="O1920" s="96"/>
      <c r="P1920" s="97"/>
    </row>
    <row r="1921" spans="1:16">
      <c r="A1921" s="927"/>
      <c r="B1921" s="922" t="s">
        <v>127</v>
      </c>
      <c r="C1921" s="897"/>
      <c r="D1921" s="94"/>
      <c r="E1921" s="96"/>
      <c r="F1921" s="103"/>
      <c r="G1921" s="922" t="s">
        <v>127</v>
      </c>
      <c r="H1921" s="900"/>
      <c r="I1921" s="94"/>
      <c r="J1921" s="96"/>
      <c r="K1921" s="104"/>
      <c r="L1921" s="922" t="s">
        <v>127</v>
      </c>
      <c r="M1921" s="903"/>
      <c r="N1921" s="94"/>
      <c r="O1921" s="114"/>
      <c r="P1921" s="97"/>
    </row>
    <row r="1922" spans="1:16" ht="17.25" thickBot="1">
      <c r="A1922" s="927"/>
      <c r="B1922" s="913"/>
      <c r="C1922" s="897"/>
      <c r="D1922" s="94"/>
      <c r="E1922" s="96"/>
      <c r="F1922" s="104"/>
      <c r="G1922" s="913"/>
      <c r="H1922" s="900"/>
      <c r="I1922" s="94"/>
      <c r="J1922" s="96"/>
      <c r="K1922" s="99"/>
      <c r="L1922" s="913"/>
      <c r="M1922" s="903"/>
      <c r="N1922" s="113"/>
      <c r="O1922" s="96"/>
      <c r="P1922" s="112"/>
    </row>
    <row r="1923" spans="1:16">
      <c r="A1923" s="927"/>
      <c r="B1923" s="923"/>
      <c r="C1923" s="897"/>
      <c r="D1923" s="94"/>
      <c r="E1923" s="96"/>
      <c r="F1923" s="104"/>
      <c r="G1923" s="923"/>
      <c r="H1923" s="900"/>
      <c r="I1923" s="94"/>
      <c r="J1923" s="96"/>
      <c r="K1923" s="104"/>
      <c r="L1923" s="923"/>
      <c r="M1923" s="903"/>
      <c r="N1923" s="113"/>
      <c r="O1923" s="114"/>
      <c r="P1923" s="97"/>
    </row>
    <row r="1924" spans="1:16" ht="17.25" thickBot="1">
      <c r="A1924" s="927"/>
      <c r="B1924" s="924"/>
      <c r="C1924" s="897"/>
      <c r="D1924" s="94"/>
      <c r="E1924" s="96"/>
      <c r="F1924" s="99"/>
      <c r="G1924" s="924"/>
      <c r="H1924" s="900"/>
      <c r="I1924" s="94"/>
      <c r="J1924" s="96"/>
      <c r="K1924" s="93"/>
      <c r="L1924" s="924"/>
      <c r="M1924" s="903"/>
      <c r="N1924" s="94"/>
      <c r="O1924" s="114"/>
      <c r="P1924" s="104"/>
    </row>
    <row r="1925" spans="1:16">
      <c r="A1925" s="927"/>
      <c r="B1925" s="922" t="s">
        <v>128</v>
      </c>
      <c r="C1925" s="897"/>
      <c r="D1925" s="94"/>
      <c r="E1925" s="96"/>
      <c r="F1925" s="104"/>
      <c r="G1925" s="922" t="s">
        <v>128</v>
      </c>
      <c r="H1925" s="900"/>
      <c r="I1925" s="94"/>
      <c r="J1925" s="96"/>
      <c r="K1925" s="97"/>
      <c r="L1925" s="922" t="s">
        <v>128</v>
      </c>
      <c r="M1925" s="903"/>
      <c r="N1925" s="94"/>
      <c r="O1925" s="96"/>
      <c r="P1925" s="97"/>
    </row>
    <row r="1926" spans="1:16" ht="17.25" thickBot="1">
      <c r="A1926" s="927"/>
      <c r="B1926" s="913"/>
      <c r="C1926" s="897"/>
      <c r="D1926" s="94"/>
      <c r="E1926" s="96"/>
      <c r="F1926" s="93"/>
      <c r="G1926" s="913"/>
      <c r="H1926" s="900"/>
      <c r="I1926" s="94"/>
      <c r="J1926" s="114"/>
      <c r="K1926" s="97"/>
      <c r="L1926" s="913"/>
      <c r="M1926" s="903"/>
      <c r="N1926" s="113"/>
      <c r="O1926" s="114"/>
      <c r="P1926" s="97"/>
    </row>
    <row r="1927" spans="1:16">
      <c r="A1927" s="927"/>
      <c r="B1927" s="923"/>
      <c r="C1927" s="897"/>
      <c r="D1927" s="94"/>
      <c r="E1927" s="96"/>
      <c r="F1927" s="97"/>
      <c r="G1927" s="923"/>
      <c r="H1927" s="900"/>
      <c r="I1927" s="94"/>
      <c r="J1927" s="96"/>
      <c r="K1927" s="97"/>
      <c r="L1927" s="923"/>
      <c r="M1927" s="903"/>
      <c r="N1927" s="113"/>
      <c r="O1927" s="114"/>
      <c r="P1927" s="97"/>
    </row>
    <row r="1928" spans="1:16" ht="17.25" thickBot="1">
      <c r="A1928" s="927"/>
      <c r="B1928" s="924"/>
      <c r="C1928" s="897"/>
      <c r="D1928" s="94"/>
      <c r="E1928" s="96"/>
      <c r="F1928" s="93"/>
      <c r="G1928" s="924"/>
      <c r="H1928" s="900"/>
      <c r="I1928" s="94"/>
      <c r="J1928" s="114"/>
      <c r="K1928" s="97"/>
      <c r="L1928" s="924"/>
      <c r="M1928" s="903"/>
      <c r="N1928" s="94"/>
      <c r="O1928" s="114"/>
      <c r="P1928" s="97"/>
    </row>
    <row r="1929" spans="1:16">
      <c r="A1929" s="927"/>
      <c r="B1929" s="912" t="s">
        <v>129</v>
      </c>
      <c r="C1929" s="897"/>
      <c r="D1929" s="94"/>
      <c r="E1929" s="96"/>
      <c r="F1929" s="93"/>
      <c r="G1929" s="912" t="s">
        <v>129</v>
      </c>
      <c r="H1929" s="900"/>
      <c r="I1929" s="94"/>
      <c r="J1929" s="114"/>
      <c r="K1929" s="97"/>
      <c r="L1929" s="912" t="s">
        <v>129</v>
      </c>
      <c r="M1929" s="903"/>
      <c r="N1929" s="113"/>
      <c r="O1929" s="114"/>
      <c r="P1929" s="97"/>
    </row>
    <row r="1930" spans="1:16" ht="17.25" thickBot="1">
      <c r="A1930" s="927"/>
      <c r="B1930" s="913"/>
      <c r="C1930" s="897"/>
      <c r="D1930" s="94"/>
      <c r="E1930" s="96"/>
      <c r="F1930" s="93"/>
      <c r="G1930" s="913"/>
      <c r="H1930" s="900"/>
      <c r="I1930" s="94"/>
      <c r="J1930" s="114"/>
      <c r="K1930" s="97"/>
      <c r="L1930" s="913"/>
      <c r="M1930" s="903"/>
      <c r="N1930" s="94"/>
      <c r="O1930" s="114"/>
      <c r="P1930" s="97"/>
    </row>
    <row r="1931" spans="1:16">
      <c r="A1931" s="927"/>
      <c r="B1931" s="106"/>
      <c r="C1931" s="897"/>
      <c r="D1931" s="94"/>
      <c r="E1931" s="96"/>
      <c r="F1931" s="97"/>
      <c r="G1931" s="106"/>
      <c r="H1931" s="900"/>
      <c r="I1931" s="94"/>
      <c r="J1931" s="96"/>
      <c r="K1931" s="112"/>
      <c r="L1931" s="106"/>
      <c r="M1931" s="903"/>
      <c r="N1931" s="113"/>
      <c r="O1931" s="96"/>
      <c r="P1931" s="112"/>
    </row>
    <row r="1932" spans="1:16">
      <c r="A1932" s="927"/>
      <c r="B1932" s="107"/>
      <c r="C1932" s="897"/>
      <c r="D1932" s="94"/>
      <c r="E1932" s="96"/>
      <c r="F1932" s="93"/>
      <c r="G1932" s="107"/>
      <c r="H1932" s="900"/>
      <c r="I1932" s="94"/>
      <c r="J1932" s="96"/>
      <c r="K1932" s="97"/>
      <c r="L1932" s="107"/>
      <c r="M1932" s="903"/>
      <c r="N1932" s="113"/>
      <c r="O1932" s="114"/>
      <c r="P1932" s="97"/>
    </row>
    <row r="1933" spans="1:16">
      <c r="A1933" s="927"/>
      <c r="B1933" s="109"/>
      <c r="C1933" s="897"/>
      <c r="D1933" s="94"/>
      <c r="E1933" s="96"/>
      <c r="F1933" s="93"/>
      <c r="G1933" s="109"/>
      <c r="H1933" s="900"/>
      <c r="I1933" s="113"/>
      <c r="J1933" s="114"/>
      <c r="K1933" s="97"/>
      <c r="L1933" s="109"/>
      <c r="M1933" s="903"/>
      <c r="N1933" s="113"/>
      <c r="O1933" s="114"/>
      <c r="P1933" s="104"/>
    </row>
    <row r="1934" spans="1:16">
      <c r="A1934" s="927"/>
      <c r="B1934" s="110"/>
      <c r="C1934" s="897"/>
      <c r="D1934" s="94"/>
      <c r="E1934" s="96"/>
      <c r="F1934" s="93"/>
      <c r="G1934" s="110"/>
      <c r="H1934" s="900"/>
      <c r="I1934" s="113"/>
      <c r="J1934" s="114"/>
      <c r="K1934" s="104"/>
      <c r="L1934" s="110"/>
      <c r="M1934" s="903"/>
      <c r="N1934" s="111"/>
      <c r="O1934" s="96"/>
      <c r="P1934" s="97"/>
    </row>
    <row r="1935" spans="1:16">
      <c r="A1935" s="927"/>
      <c r="B1935" s="109"/>
      <c r="C1935" s="897"/>
      <c r="D1935" s="111"/>
      <c r="E1935" s="96"/>
      <c r="F1935" s="97"/>
      <c r="G1935" s="109"/>
      <c r="H1935" s="900"/>
      <c r="I1935" s="111"/>
      <c r="J1935" s="96"/>
      <c r="K1935" s="112"/>
      <c r="L1935" s="109"/>
      <c r="M1935" s="903"/>
      <c r="N1935" s="94"/>
      <c r="O1935" s="96"/>
      <c r="P1935" s="112"/>
    </row>
    <row r="1936" spans="1:16">
      <c r="A1936" s="927"/>
      <c r="B1936" s="110"/>
      <c r="C1936" s="897"/>
      <c r="D1936" s="94"/>
      <c r="E1936" s="96"/>
      <c r="F1936" s="108"/>
      <c r="G1936" s="110"/>
      <c r="H1936" s="900"/>
      <c r="I1936" s="94"/>
      <c r="J1936" s="96"/>
      <c r="K1936" s="97"/>
      <c r="L1936" s="110"/>
      <c r="M1936" s="903"/>
      <c r="N1936" s="113"/>
      <c r="O1936" s="114"/>
      <c r="P1936" s="97"/>
    </row>
    <row r="1937" spans="1:16">
      <c r="A1937" s="927"/>
      <c r="B1937" s="109"/>
      <c r="C1937" s="897"/>
      <c r="D1937" s="94"/>
      <c r="E1937" s="96"/>
      <c r="F1937" s="97"/>
      <c r="G1937" s="109"/>
      <c r="H1937" s="900"/>
      <c r="I1937" s="113"/>
      <c r="J1937" s="114"/>
      <c r="K1937" s="97"/>
      <c r="L1937" s="109"/>
      <c r="M1937" s="903"/>
      <c r="N1937" s="113"/>
      <c r="O1937" s="114"/>
      <c r="P1937" s="97"/>
    </row>
    <row r="1938" spans="1:16" ht="17.25" thickBot="1">
      <c r="A1938" s="927"/>
      <c r="B1938" s="110"/>
      <c r="C1938" s="910"/>
      <c r="D1938" s="115"/>
      <c r="E1938" s="116"/>
      <c r="F1938" s="117"/>
      <c r="G1938" s="110"/>
      <c r="H1938" s="900"/>
      <c r="I1938" s="115"/>
      <c r="J1938" s="116"/>
      <c r="K1938" s="117"/>
      <c r="L1938" s="110"/>
      <c r="M1938" s="903"/>
      <c r="N1938" s="115"/>
      <c r="O1938" s="116"/>
      <c r="P1938" s="117"/>
    </row>
    <row r="1939" spans="1:16">
      <c r="A1939" s="914" t="str">
        <f>TEXT(A1893,"AAAA")</f>
        <v>星期五</v>
      </c>
      <c r="B1939" s="109"/>
      <c r="C1939" s="896" t="s">
        <v>666</v>
      </c>
      <c r="D1939" s="118"/>
      <c r="E1939" s="119"/>
      <c r="F1939" s="97"/>
      <c r="G1939" s="109"/>
      <c r="H1939" s="899" t="s">
        <v>130</v>
      </c>
      <c r="I1939" s="118"/>
      <c r="J1939" s="119"/>
      <c r="K1939" s="97"/>
      <c r="L1939" s="109"/>
      <c r="M1939" s="902" t="s">
        <v>130</v>
      </c>
      <c r="N1939" s="118"/>
      <c r="O1939" s="119"/>
      <c r="P1939" s="97"/>
    </row>
    <row r="1940" spans="1:16">
      <c r="A1940" s="914"/>
      <c r="B1940" s="110"/>
      <c r="C1940" s="897"/>
      <c r="D1940" s="120"/>
      <c r="E1940" s="96"/>
      <c r="F1940" s="97"/>
      <c r="G1940" s="110"/>
      <c r="H1940" s="900"/>
      <c r="I1940" s="94"/>
      <c r="J1940" s="96"/>
      <c r="K1940" s="97"/>
      <c r="L1940" s="110"/>
      <c r="M1940" s="903"/>
      <c r="N1940" s="94"/>
      <c r="O1940" s="96"/>
      <c r="P1940" s="97"/>
    </row>
    <row r="1941" spans="1:16">
      <c r="A1941" s="914"/>
      <c r="B1941" s="109"/>
      <c r="C1941" s="897"/>
      <c r="D1941" s="120"/>
      <c r="E1941" s="96"/>
      <c r="F1941" s="97"/>
      <c r="G1941" s="109"/>
      <c r="H1941" s="900"/>
      <c r="I1941" s="94"/>
      <c r="J1941" s="96"/>
      <c r="K1941" s="97"/>
      <c r="L1941" s="109"/>
      <c r="M1941" s="903"/>
      <c r="N1941" s="94"/>
      <c r="O1941" s="96"/>
      <c r="P1941" s="97"/>
    </row>
    <row r="1942" spans="1:16">
      <c r="A1942" s="914"/>
      <c r="B1942" s="110"/>
      <c r="C1942" s="897"/>
      <c r="D1942" s="120"/>
      <c r="E1942" s="96"/>
      <c r="F1942" s="97"/>
      <c r="G1942" s="110"/>
      <c r="H1942" s="900"/>
      <c r="I1942" s="94"/>
      <c r="J1942" s="96"/>
      <c r="K1942" s="97"/>
      <c r="L1942" s="110"/>
      <c r="M1942" s="903"/>
      <c r="N1942" s="94"/>
      <c r="O1942" s="96"/>
      <c r="P1942" s="97"/>
    </row>
    <row r="1943" spans="1:16">
      <c r="A1943" s="914"/>
      <c r="B1943" s="109"/>
      <c r="C1943" s="897"/>
      <c r="D1943" s="120"/>
      <c r="E1943" s="96"/>
      <c r="F1943" s="97"/>
      <c r="G1943" s="109"/>
      <c r="H1943" s="900"/>
      <c r="I1943" s="94"/>
      <c r="J1943" s="96"/>
      <c r="K1943" s="97"/>
      <c r="L1943" s="109"/>
      <c r="M1943" s="903"/>
      <c r="N1943" s="94"/>
      <c r="O1943" s="96"/>
      <c r="P1943" s="97"/>
    </row>
    <row r="1944" spans="1:16">
      <c r="A1944" s="914"/>
      <c r="B1944" s="110"/>
      <c r="C1944" s="897"/>
      <c r="D1944" s="120"/>
      <c r="E1944" s="96"/>
      <c r="F1944" s="97"/>
      <c r="G1944" s="110"/>
      <c r="H1944" s="900"/>
      <c r="I1944" s="94"/>
      <c r="J1944" s="96"/>
      <c r="K1944" s="97"/>
      <c r="L1944" s="110"/>
      <c r="M1944" s="903"/>
      <c r="N1944" s="94"/>
      <c r="O1944" s="96"/>
      <c r="P1944" s="97"/>
    </row>
    <row r="1945" spans="1:16">
      <c r="A1945" s="914"/>
      <c r="B1945" s="109"/>
      <c r="C1945" s="897"/>
      <c r="D1945" s="120"/>
      <c r="E1945" s="96"/>
      <c r="F1945" s="97"/>
      <c r="G1945" s="109"/>
      <c r="H1945" s="900"/>
      <c r="I1945" s="94"/>
      <c r="J1945" s="96"/>
      <c r="K1945" s="97"/>
      <c r="L1945" s="109"/>
      <c r="M1945" s="903"/>
      <c r="N1945" s="94"/>
      <c r="O1945" s="96"/>
      <c r="P1945" s="97"/>
    </row>
    <row r="1946" spans="1:16">
      <c r="A1946" s="914"/>
      <c r="B1946" s="110"/>
      <c r="C1946" s="897"/>
      <c r="D1946" s="94"/>
      <c r="E1946" s="96"/>
      <c r="F1946" s="97"/>
      <c r="G1946" s="110"/>
      <c r="H1946" s="900"/>
      <c r="I1946" s="94"/>
      <c r="J1946" s="96"/>
      <c r="K1946" s="97"/>
      <c r="L1946" s="110"/>
      <c r="M1946" s="903"/>
      <c r="N1946" s="94"/>
      <c r="O1946" s="96"/>
      <c r="P1946" s="97"/>
    </row>
    <row r="1947" spans="1:16">
      <c r="A1947" s="914"/>
      <c r="B1947" s="107"/>
      <c r="C1947" s="897"/>
      <c r="D1947" s="113"/>
      <c r="E1947" s="114"/>
      <c r="F1947" s="104"/>
      <c r="G1947" s="107"/>
      <c r="H1947" s="900"/>
      <c r="I1947" s="113"/>
      <c r="J1947" s="114"/>
      <c r="K1947" s="97"/>
      <c r="L1947" s="107"/>
      <c r="M1947" s="903"/>
      <c r="N1947" s="113"/>
      <c r="O1947" s="114"/>
      <c r="P1947" s="97"/>
    </row>
    <row r="1948" spans="1:16" ht="17.25" thickBot="1">
      <c r="A1948" s="914"/>
      <c r="B1948" s="107"/>
      <c r="C1948" s="910"/>
      <c r="D1948" s="122" t="s">
        <v>132</v>
      </c>
      <c r="E1948" s="123" t="s">
        <v>133</v>
      </c>
      <c r="F1948" s="124"/>
      <c r="G1948" s="107"/>
      <c r="H1948" s="911"/>
      <c r="I1948" s="122" t="s">
        <v>132</v>
      </c>
      <c r="J1948" s="123" t="s">
        <v>133</v>
      </c>
      <c r="K1948" s="97"/>
      <c r="L1948" s="107"/>
      <c r="M1948" s="909"/>
      <c r="N1948" s="122" t="s">
        <v>132</v>
      </c>
      <c r="O1948" s="123" t="s">
        <v>133</v>
      </c>
      <c r="P1948" s="97"/>
    </row>
    <row r="1949" spans="1:16">
      <c r="A1949" s="105"/>
      <c r="B1949" s="109"/>
      <c r="C1949" s="896" t="s">
        <v>667</v>
      </c>
      <c r="D1949" s="118"/>
      <c r="E1949" s="119"/>
      <c r="F1949" s="125"/>
      <c r="G1949" s="109"/>
      <c r="H1949" s="899" t="s">
        <v>134</v>
      </c>
      <c r="I1949" s="118"/>
      <c r="J1949" s="119"/>
      <c r="K1949" s="125"/>
      <c r="L1949" s="109"/>
      <c r="M1949" s="902" t="s">
        <v>134</v>
      </c>
      <c r="N1949" s="118"/>
      <c r="O1949" s="119"/>
      <c r="P1949" s="125"/>
    </row>
    <row r="1950" spans="1:16">
      <c r="A1950" s="105"/>
      <c r="B1950" s="110"/>
      <c r="C1950" s="897"/>
      <c r="D1950" s="94"/>
      <c r="E1950" s="96"/>
      <c r="F1950" s="97"/>
      <c r="G1950" s="110"/>
      <c r="H1950" s="900"/>
      <c r="I1950" s="94"/>
      <c r="J1950" s="96"/>
      <c r="K1950" s="97"/>
      <c r="L1950" s="110"/>
      <c r="M1950" s="903"/>
      <c r="N1950" s="94"/>
      <c r="O1950" s="96"/>
      <c r="P1950" s="97"/>
    </row>
    <row r="1951" spans="1:16">
      <c r="A1951" s="105"/>
      <c r="B1951" s="126"/>
      <c r="C1951" s="897"/>
      <c r="D1951" s="94"/>
      <c r="E1951" s="96"/>
      <c r="F1951" s="97"/>
      <c r="G1951" s="126"/>
      <c r="H1951" s="900"/>
      <c r="I1951" s="94"/>
      <c r="J1951" s="96"/>
      <c r="K1951" s="97"/>
      <c r="L1951" s="126"/>
      <c r="M1951" s="903"/>
      <c r="N1951" s="94"/>
      <c r="O1951" s="96"/>
      <c r="P1951" s="128"/>
    </row>
    <row r="1952" spans="1:16">
      <c r="A1952" s="105"/>
      <c r="B1952" s="107"/>
      <c r="C1952" s="897"/>
      <c r="D1952" s="94"/>
      <c r="E1952" s="96"/>
      <c r="F1952" s="97"/>
      <c r="G1952" s="107"/>
      <c r="H1952" s="900"/>
      <c r="I1952" s="94"/>
      <c r="J1952" s="96"/>
      <c r="K1952" s="97"/>
      <c r="L1952" s="107"/>
      <c r="M1952" s="903"/>
      <c r="N1952" s="94"/>
      <c r="O1952" s="96"/>
      <c r="P1952" s="216"/>
    </row>
    <row r="1953" spans="1:16">
      <c r="A1953" s="105"/>
      <c r="B1953" s="109"/>
      <c r="C1953" s="897"/>
      <c r="D1953" s="94"/>
      <c r="E1953" s="96"/>
      <c r="F1953" s="97"/>
      <c r="G1953" s="109"/>
      <c r="H1953" s="900"/>
      <c r="I1953" s="94"/>
      <c r="J1953" s="96"/>
      <c r="K1953" s="97"/>
      <c r="L1953" s="109"/>
      <c r="M1953" s="903"/>
      <c r="N1953" s="94"/>
      <c r="O1953" s="96"/>
      <c r="P1953" s="97"/>
    </row>
    <row r="1954" spans="1:16">
      <c r="A1954" s="105"/>
      <c r="B1954" s="110"/>
      <c r="C1954" s="897"/>
      <c r="D1954" s="94"/>
      <c r="E1954" s="96"/>
      <c r="F1954" s="127"/>
      <c r="G1954" s="110"/>
      <c r="H1954" s="900"/>
      <c r="I1954" s="94"/>
      <c r="J1954" s="96"/>
      <c r="K1954" s="127"/>
      <c r="L1954" s="110"/>
      <c r="M1954" s="903"/>
      <c r="N1954" s="94"/>
      <c r="O1954" s="96"/>
      <c r="P1954" s="127"/>
    </row>
    <row r="1955" spans="1:16">
      <c r="A1955" s="105"/>
      <c r="B1955" s="109"/>
      <c r="C1955" s="897"/>
      <c r="D1955" s="94"/>
      <c r="E1955" s="96"/>
      <c r="F1955" s="128"/>
      <c r="G1955" s="109"/>
      <c r="H1955" s="900"/>
      <c r="I1955" s="94"/>
      <c r="J1955" s="96"/>
      <c r="K1955" s="128"/>
      <c r="L1955" s="109"/>
      <c r="M1955" s="903"/>
      <c r="N1955" s="94"/>
      <c r="O1955" s="96"/>
      <c r="P1955" s="128"/>
    </row>
    <row r="1956" spans="1:16">
      <c r="A1956" s="105"/>
      <c r="B1956" s="110"/>
      <c r="C1956" s="897"/>
      <c r="D1956" s="217"/>
      <c r="E1956" s="114"/>
      <c r="F1956" s="216"/>
      <c r="G1956" s="110"/>
      <c r="H1956" s="900"/>
      <c r="I1956" s="113"/>
      <c r="J1956" s="114"/>
      <c r="K1956" s="216"/>
      <c r="L1956" s="110"/>
      <c r="M1956" s="903"/>
      <c r="N1956" s="113"/>
      <c r="O1956" s="114"/>
      <c r="P1956" s="216"/>
    </row>
    <row r="1957" spans="1:16">
      <c r="A1957" s="105"/>
      <c r="B1957" s="109"/>
      <c r="C1957" s="897"/>
      <c r="D1957" s="217"/>
      <c r="E1957" s="114"/>
      <c r="F1957" s="216"/>
      <c r="G1957" s="109"/>
      <c r="H1957" s="900"/>
      <c r="I1957" s="113"/>
      <c r="J1957" s="114"/>
      <c r="K1957" s="216"/>
      <c r="L1957" s="109"/>
      <c r="M1957" s="903"/>
      <c r="N1957" s="113"/>
      <c r="O1957" s="114"/>
      <c r="P1957" s="216"/>
    </row>
    <row r="1958" spans="1:16" ht="17.25" thickBot="1">
      <c r="A1958" s="105"/>
      <c r="B1958" s="110"/>
      <c r="C1958" s="910"/>
      <c r="D1958" s="129"/>
      <c r="E1958" s="130"/>
      <c r="F1958" s="104"/>
      <c r="G1958" s="110"/>
      <c r="H1958" s="911"/>
      <c r="I1958" s="113"/>
      <c r="J1958" s="130"/>
      <c r="K1958" s="104"/>
      <c r="L1958" s="110"/>
      <c r="M1958" s="909"/>
      <c r="N1958" s="113"/>
      <c r="O1958" s="131"/>
      <c r="P1958" s="127"/>
    </row>
    <row r="1959" spans="1:16">
      <c r="A1959" s="132"/>
      <c r="B1959" s="109"/>
      <c r="C1959" s="896" t="s">
        <v>668</v>
      </c>
      <c r="D1959" s="118" t="s">
        <v>136</v>
      </c>
      <c r="E1959" s="133" t="s">
        <v>137</v>
      </c>
      <c r="F1959" s="125"/>
      <c r="G1959" s="109"/>
      <c r="H1959" s="899" t="s">
        <v>135</v>
      </c>
      <c r="I1959" s="118" t="s">
        <v>136</v>
      </c>
      <c r="J1959" s="133" t="s">
        <v>137</v>
      </c>
      <c r="K1959" s="125"/>
      <c r="L1959" s="109"/>
      <c r="M1959" s="902" t="s">
        <v>135</v>
      </c>
      <c r="N1959" s="118" t="s">
        <v>136</v>
      </c>
      <c r="O1959" s="133" t="s">
        <v>137</v>
      </c>
      <c r="P1959" s="125"/>
    </row>
    <row r="1960" spans="1:16">
      <c r="A1960" s="132"/>
      <c r="B1960" s="110"/>
      <c r="C1960" s="897"/>
      <c r="D1960" s="94" t="s">
        <v>141</v>
      </c>
      <c r="E1960" s="96" t="s">
        <v>142</v>
      </c>
      <c r="F1960" s="134"/>
      <c r="G1960" s="110"/>
      <c r="H1960" s="900"/>
      <c r="I1960" s="94" t="s">
        <v>141</v>
      </c>
      <c r="J1960" s="96" t="s">
        <v>142</v>
      </c>
      <c r="K1960" s="134"/>
      <c r="L1960" s="110"/>
      <c r="M1960" s="903"/>
      <c r="N1960" s="94" t="s">
        <v>141</v>
      </c>
      <c r="O1960" s="96" t="s">
        <v>142</v>
      </c>
      <c r="P1960" s="134"/>
    </row>
    <row r="1961" spans="1:16">
      <c r="A1961" s="132"/>
      <c r="B1961" s="135"/>
      <c r="C1961" s="897"/>
      <c r="D1961" s="94" t="s">
        <v>145</v>
      </c>
      <c r="E1961" s="96" t="s">
        <v>146</v>
      </c>
      <c r="F1961" s="97"/>
      <c r="G1961" s="135"/>
      <c r="H1961" s="900"/>
      <c r="I1961" s="94" t="s">
        <v>145</v>
      </c>
      <c r="J1961" s="96" t="s">
        <v>146</v>
      </c>
      <c r="K1961" s="97"/>
      <c r="L1961" s="135"/>
      <c r="M1961" s="903"/>
      <c r="N1961" s="94" t="s">
        <v>145</v>
      </c>
      <c r="O1961" s="96" t="s">
        <v>146</v>
      </c>
      <c r="P1961" s="97"/>
    </row>
    <row r="1962" spans="1:16">
      <c r="A1962" s="132"/>
      <c r="B1962" s="110"/>
      <c r="C1962" s="897"/>
      <c r="D1962" s="94" t="s">
        <v>147</v>
      </c>
      <c r="E1962" s="96" t="s">
        <v>148</v>
      </c>
      <c r="F1962" s="104"/>
      <c r="G1962" s="110"/>
      <c r="H1962" s="900"/>
      <c r="I1962" s="94" t="s">
        <v>147</v>
      </c>
      <c r="J1962" s="96" t="s">
        <v>148</v>
      </c>
      <c r="K1962" s="104"/>
      <c r="L1962" s="110"/>
      <c r="M1962" s="903"/>
      <c r="N1962" s="94" t="s">
        <v>147</v>
      </c>
      <c r="O1962" s="96" t="s">
        <v>148</v>
      </c>
      <c r="P1962" s="104"/>
    </row>
    <row r="1963" spans="1:16">
      <c r="A1963" s="132"/>
      <c r="B1963" s="135"/>
      <c r="C1963" s="897"/>
      <c r="D1963" s="94"/>
      <c r="E1963" s="114"/>
      <c r="F1963" s="136"/>
      <c r="G1963" s="135"/>
      <c r="H1963" s="900"/>
      <c r="I1963" s="94"/>
      <c r="J1963" s="114"/>
      <c r="K1963" s="136"/>
      <c r="L1963" s="135"/>
      <c r="M1963" s="903"/>
      <c r="N1963" s="94"/>
      <c r="O1963" s="114"/>
      <c r="P1963" s="136"/>
    </row>
    <row r="1964" spans="1:16">
      <c r="A1964" s="132"/>
      <c r="B1964" s="110"/>
      <c r="C1964" s="897"/>
      <c r="D1964" s="94"/>
      <c r="E1964" s="96"/>
      <c r="F1964" s="97"/>
      <c r="G1964" s="110"/>
      <c r="H1964" s="900"/>
      <c r="I1964" s="94"/>
      <c r="J1964" s="96"/>
      <c r="K1964" s="97"/>
      <c r="L1964" s="110"/>
      <c r="M1964" s="903"/>
      <c r="N1964" s="94"/>
      <c r="O1964" s="96"/>
      <c r="P1964" s="97"/>
    </row>
    <row r="1965" spans="1:16">
      <c r="A1965" s="132"/>
      <c r="B1965" s="135"/>
      <c r="C1965" s="897"/>
      <c r="D1965" s="94"/>
      <c r="E1965" s="114"/>
      <c r="F1965" s="136"/>
      <c r="G1965" s="135"/>
      <c r="H1965" s="900"/>
      <c r="I1965" s="94"/>
      <c r="J1965" s="114"/>
      <c r="K1965" s="136"/>
      <c r="L1965" s="135"/>
      <c r="M1965" s="903"/>
      <c r="N1965" s="94"/>
      <c r="O1965" s="114"/>
      <c r="P1965" s="136"/>
    </row>
    <row r="1966" spans="1:16">
      <c r="A1966" s="132"/>
      <c r="B1966" s="110"/>
      <c r="C1966" s="897"/>
      <c r="D1966" s="94"/>
      <c r="E1966" s="96"/>
      <c r="F1966" s="97"/>
      <c r="G1966" s="110"/>
      <c r="H1966" s="900"/>
      <c r="I1966" s="94"/>
      <c r="J1966" s="96"/>
      <c r="K1966" s="97"/>
      <c r="L1966" s="110"/>
      <c r="M1966" s="903"/>
      <c r="N1966" s="94"/>
      <c r="O1966" s="96"/>
      <c r="P1966" s="97"/>
    </row>
    <row r="1967" spans="1:16">
      <c r="A1967" s="132"/>
      <c r="B1967" s="135"/>
      <c r="C1967" s="897"/>
      <c r="D1967" s="94"/>
      <c r="E1967" s="96"/>
      <c r="F1967" s="97"/>
      <c r="G1967" s="135"/>
      <c r="H1967" s="900"/>
      <c r="I1967" s="94"/>
      <c r="J1967" s="96"/>
      <c r="K1967" s="97"/>
      <c r="L1967" s="135"/>
      <c r="M1967" s="903"/>
      <c r="N1967" s="94"/>
      <c r="O1967" s="96"/>
      <c r="P1967" s="97"/>
    </row>
    <row r="1968" spans="1:16" ht="17.25" thickBot="1">
      <c r="A1968" s="132"/>
      <c r="B1968" s="110"/>
      <c r="C1968" s="910"/>
      <c r="D1968" s="115"/>
      <c r="E1968" s="116"/>
      <c r="F1968" s="117"/>
      <c r="G1968" s="110"/>
      <c r="H1968" s="911"/>
      <c r="I1968" s="115"/>
      <c r="J1968" s="130"/>
      <c r="K1968" s="104"/>
      <c r="L1968" s="110"/>
      <c r="M1968" s="909"/>
      <c r="N1968" s="115"/>
      <c r="O1968" s="130"/>
      <c r="P1968" s="104"/>
    </row>
    <row r="1969" spans="1:16">
      <c r="A1969" s="132"/>
      <c r="B1969" s="135"/>
      <c r="C1969" s="896" t="s">
        <v>669</v>
      </c>
      <c r="D1969" s="137" t="s">
        <v>150</v>
      </c>
      <c r="E1969" s="138"/>
      <c r="F1969" s="139" t="s">
        <v>151</v>
      </c>
      <c r="G1969" s="135"/>
      <c r="H1969" s="899" t="s">
        <v>149</v>
      </c>
      <c r="I1969" s="137" t="s">
        <v>150</v>
      </c>
      <c r="J1969" s="138"/>
      <c r="K1969" s="139" t="s">
        <v>151</v>
      </c>
      <c r="L1969" s="135"/>
      <c r="M1969" s="902" t="s">
        <v>149</v>
      </c>
      <c r="N1969" s="137" t="s">
        <v>150</v>
      </c>
      <c r="O1969" s="138"/>
      <c r="P1969" s="139" t="s">
        <v>151</v>
      </c>
    </row>
    <row r="1970" spans="1:16">
      <c r="A1970" s="132"/>
      <c r="B1970" s="110"/>
      <c r="C1970" s="897"/>
      <c r="D1970" s="120"/>
      <c r="E1970" s="121"/>
      <c r="F1970" s="140"/>
      <c r="G1970" s="110"/>
      <c r="H1970" s="900"/>
      <c r="I1970" s="94"/>
      <c r="J1970" s="96"/>
      <c r="K1970" s="97"/>
      <c r="L1970" s="110"/>
      <c r="M1970" s="903"/>
      <c r="N1970" s="94"/>
      <c r="O1970" s="96"/>
      <c r="P1970" s="97"/>
    </row>
    <row r="1971" spans="1:16">
      <c r="A1971" s="132"/>
      <c r="B1971" s="135"/>
      <c r="C1971" s="897"/>
      <c r="D1971" s="94"/>
      <c r="E1971" s="96"/>
      <c r="F1971" s="97"/>
      <c r="G1971" s="135"/>
      <c r="H1971" s="900"/>
      <c r="I1971" s="94"/>
      <c r="J1971" s="96"/>
      <c r="K1971" s="97"/>
      <c r="L1971" s="135"/>
      <c r="M1971" s="903"/>
      <c r="N1971" s="94"/>
      <c r="O1971" s="96"/>
      <c r="P1971" s="97"/>
    </row>
    <row r="1972" spans="1:16">
      <c r="A1972" s="132"/>
      <c r="B1972" s="110"/>
      <c r="C1972" s="897"/>
      <c r="D1972" s="113"/>
      <c r="E1972" s="114"/>
      <c r="F1972" s="104"/>
      <c r="G1972" s="110"/>
      <c r="H1972" s="900"/>
      <c r="I1972" s="113"/>
      <c r="J1972" s="114"/>
      <c r="K1972" s="104"/>
      <c r="L1972" s="110"/>
      <c r="M1972" s="903"/>
      <c r="N1972" s="113"/>
      <c r="O1972" s="114"/>
      <c r="P1972" s="104"/>
    </row>
    <row r="1973" spans="1:16">
      <c r="A1973" s="905"/>
      <c r="B1973" s="135"/>
      <c r="C1973" s="897"/>
      <c r="D1973" s="94"/>
      <c r="E1973" s="96"/>
      <c r="F1973" s="97"/>
      <c r="G1973" s="135"/>
      <c r="H1973" s="900"/>
      <c r="I1973" s="94"/>
      <c r="J1973" s="96"/>
      <c r="K1973" s="97"/>
      <c r="L1973" s="135"/>
      <c r="M1973" s="903"/>
      <c r="N1973" s="94"/>
      <c r="O1973" s="96"/>
      <c r="P1973" s="97"/>
    </row>
    <row r="1974" spans="1:16">
      <c r="A1974" s="905"/>
      <c r="B1974" s="110"/>
      <c r="C1974" s="897"/>
      <c r="D1974" s="94"/>
      <c r="E1974" s="96"/>
      <c r="F1974" s="97"/>
      <c r="G1974" s="110"/>
      <c r="H1974" s="900"/>
      <c r="I1974" s="94"/>
      <c r="J1974" s="96"/>
      <c r="K1974" s="97"/>
      <c r="L1974" s="110"/>
      <c r="M1974" s="903"/>
      <c r="N1974" s="94"/>
      <c r="O1974" s="96"/>
      <c r="P1974" s="97"/>
    </row>
    <row r="1975" spans="1:16">
      <c r="A1975" s="905"/>
      <c r="B1975" s="135"/>
      <c r="C1975" s="897"/>
      <c r="D1975" s="113"/>
      <c r="E1975" s="114"/>
      <c r="F1975" s="104"/>
      <c r="G1975" s="135"/>
      <c r="H1975" s="900"/>
      <c r="I1975" s="113"/>
      <c r="J1975" s="114"/>
      <c r="K1975" s="104"/>
      <c r="L1975" s="135"/>
      <c r="M1975" s="903"/>
      <c r="N1975" s="113"/>
      <c r="O1975" s="114"/>
      <c r="P1975" s="104"/>
    </row>
    <row r="1976" spans="1:16" ht="17.25" thickBot="1">
      <c r="A1976" s="906"/>
      <c r="B1976" s="141"/>
      <c r="C1976" s="898"/>
      <c r="D1976" s="142"/>
      <c r="E1976" s="143"/>
      <c r="F1976" s="144"/>
      <c r="G1976" s="141"/>
      <c r="H1976" s="901"/>
      <c r="I1976" s="142"/>
      <c r="J1976" s="143"/>
      <c r="K1976" s="144"/>
      <c r="L1976" s="141"/>
      <c r="M1976" s="904"/>
      <c r="N1976" s="142"/>
      <c r="O1976" s="143"/>
      <c r="P1976" s="144"/>
    </row>
    <row r="1977" spans="1:16" s="146" customFormat="1" ht="27" customHeight="1" thickTop="1" thickBot="1">
      <c r="A1977" s="145"/>
      <c r="B1977" s="907" t="s">
        <v>152</v>
      </c>
      <c r="C1977" s="907"/>
      <c r="D1977" s="907"/>
      <c r="E1977" s="907"/>
      <c r="F1977" s="907"/>
      <c r="G1977" s="908" t="s">
        <v>153</v>
      </c>
      <c r="H1977" s="908"/>
      <c r="I1977" s="908"/>
      <c r="J1977" s="908"/>
      <c r="K1977" s="908"/>
      <c r="L1977" s="908"/>
      <c r="M1977" s="908"/>
      <c r="N1977" s="889" t="s">
        <v>154</v>
      </c>
      <c r="O1977" s="889"/>
      <c r="P1977" s="889"/>
    </row>
    <row r="1978" spans="1:16" s="159" customFormat="1" ht="21.75" customHeight="1" thickTop="1" thickBot="1">
      <c r="A1978" s="147" t="s">
        <v>0</v>
      </c>
      <c r="B1978" s="148"/>
      <c r="C1978" s="149" t="s">
        <v>155</v>
      </c>
      <c r="D1978" s="150" t="s">
        <v>156</v>
      </c>
      <c r="E1978" s="151" t="s">
        <v>157</v>
      </c>
      <c r="F1978" s="152" t="s">
        <v>158</v>
      </c>
      <c r="G1978" s="153" t="s">
        <v>159</v>
      </c>
      <c r="H1978" s="154" t="s">
        <v>150</v>
      </c>
      <c r="I1978" s="155" t="s">
        <v>156</v>
      </c>
      <c r="J1978" s="155" t="s">
        <v>157</v>
      </c>
      <c r="K1978" s="155" t="s">
        <v>158</v>
      </c>
      <c r="L1978" s="154" t="s">
        <v>160</v>
      </c>
      <c r="M1978" s="156" t="s">
        <v>161</v>
      </c>
      <c r="N1978" s="157" t="s">
        <v>155</v>
      </c>
      <c r="O1978" s="151" t="s">
        <v>157</v>
      </c>
      <c r="P1978" s="158" t="s">
        <v>158</v>
      </c>
    </row>
    <row r="1979" spans="1:16" s="172" customFormat="1" ht="17.25" thickTop="1">
      <c r="A1979" s="890">
        <f>A1893</f>
        <v>46192</v>
      </c>
      <c r="B1979" s="893" t="s">
        <v>670</v>
      </c>
      <c r="C1979" s="160" t="s">
        <v>851</v>
      </c>
      <c r="D1979" s="161" t="s">
        <v>978</v>
      </c>
      <c r="E1979" s="162" t="s">
        <v>137</v>
      </c>
      <c r="F1979" s="163" t="s">
        <v>1547</v>
      </c>
      <c r="G1979" s="164"/>
      <c r="H1979" s="165"/>
      <c r="I1979" s="166"/>
      <c r="J1979" s="166"/>
      <c r="K1979" s="167"/>
      <c r="L1979" s="168"/>
      <c r="M1979" s="169"/>
      <c r="N1979" s="170"/>
      <c r="O1979" s="166"/>
      <c r="P1979" s="171"/>
    </row>
    <row r="1980" spans="1:16" s="172" customFormat="1">
      <c r="A1980" s="891"/>
      <c r="B1980" s="894"/>
      <c r="C1980" s="173"/>
      <c r="D1980" s="174"/>
      <c r="E1980" s="175"/>
      <c r="F1980" s="176"/>
      <c r="G1980" s="173"/>
      <c r="H1980" s="177"/>
      <c r="I1980" s="175"/>
      <c r="J1980" s="175"/>
      <c r="K1980" s="178"/>
      <c r="L1980" s="179"/>
      <c r="M1980" s="180"/>
      <c r="N1980" s="181"/>
      <c r="O1980" s="175"/>
      <c r="P1980" s="182"/>
    </row>
    <row r="1981" spans="1:16" s="172" customFormat="1">
      <c r="A1981" s="891"/>
      <c r="B1981" s="894"/>
      <c r="C1981" s="173"/>
      <c r="D1981" s="174"/>
      <c r="E1981" s="175"/>
      <c r="F1981" s="176"/>
      <c r="G1981" s="173"/>
      <c r="H1981" s="183"/>
      <c r="I1981" s="175"/>
      <c r="J1981" s="175"/>
      <c r="K1981" s="178"/>
      <c r="L1981" s="184"/>
      <c r="M1981" s="180"/>
      <c r="N1981" s="181"/>
      <c r="O1981" s="175"/>
      <c r="P1981" s="182"/>
    </row>
    <row r="1982" spans="1:16" s="172" customFormat="1">
      <c r="A1982" s="891"/>
      <c r="B1982" s="894"/>
      <c r="C1982" s="173"/>
      <c r="D1982" s="218"/>
      <c r="E1982" s="175"/>
      <c r="F1982" s="176"/>
      <c r="G1982" s="173"/>
      <c r="H1982" s="183"/>
      <c r="I1982" s="175"/>
      <c r="J1982" s="175"/>
      <c r="K1982" s="187"/>
      <c r="L1982" s="184"/>
      <c r="M1982" s="180"/>
      <c r="N1982" s="181"/>
      <c r="O1982" s="175"/>
      <c r="P1982" s="182"/>
    </row>
    <row r="1983" spans="1:16" s="172" customFormat="1">
      <c r="A1983" s="891"/>
      <c r="B1983" s="894"/>
      <c r="C1983" s="173"/>
      <c r="D1983" s="185"/>
      <c r="E1983" s="175"/>
      <c r="F1983" s="182"/>
      <c r="G1983" s="173"/>
      <c r="H1983" s="186"/>
      <c r="I1983" s="175"/>
      <c r="J1983" s="175"/>
      <c r="K1983" s="187"/>
      <c r="L1983" s="184"/>
      <c r="M1983" s="180"/>
      <c r="N1983" s="181"/>
      <c r="O1983" s="175"/>
      <c r="P1983" s="182"/>
    </row>
    <row r="1984" spans="1:16" s="172" customFormat="1">
      <c r="A1984" s="891"/>
      <c r="B1984" s="894"/>
      <c r="C1984" s="173"/>
      <c r="D1984" s="174"/>
      <c r="E1984" s="175"/>
      <c r="F1984" s="188"/>
      <c r="G1984" s="198"/>
      <c r="H1984" s="183"/>
      <c r="I1984" s="191"/>
      <c r="J1984" s="175"/>
      <c r="K1984" s="178"/>
      <c r="L1984" s="189"/>
      <c r="M1984" s="190"/>
      <c r="N1984" s="181"/>
      <c r="O1984" s="175"/>
      <c r="P1984" s="182"/>
    </row>
    <row r="1985" spans="1:16" s="172" customFormat="1">
      <c r="A1985" s="891"/>
      <c r="B1985" s="894"/>
      <c r="C1985" s="173"/>
      <c r="D1985" s="174"/>
      <c r="E1985" s="175"/>
      <c r="F1985" s="182"/>
      <c r="G1985" s="173"/>
      <c r="H1985" s="183"/>
      <c r="I1985" s="191"/>
      <c r="J1985" s="175"/>
      <c r="K1985" s="178"/>
      <c r="L1985" s="184"/>
      <c r="M1985" s="180"/>
      <c r="N1985" s="181"/>
      <c r="O1985" s="175"/>
      <c r="P1985" s="182"/>
    </row>
    <row r="1986" spans="1:16" s="172" customFormat="1">
      <c r="A1986" s="891"/>
      <c r="B1986" s="894"/>
      <c r="C1986" s="173"/>
      <c r="D1986" s="174"/>
      <c r="E1986" s="175"/>
      <c r="F1986" s="182"/>
      <c r="G1986" s="219"/>
      <c r="H1986" s="183"/>
      <c r="I1986" s="175"/>
      <c r="J1986" s="175"/>
      <c r="K1986" s="178"/>
      <c r="L1986" s="184"/>
      <c r="M1986" s="180"/>
      <c r="N1986" s="181"/>
      <c r="O1986" s="175"/>
      <c r="P1986" s="182"/>
    </row>
    <row r="1987" spans="1:16" s="172" customFormat="1">
      <c r="A1987" s="891"/>
      <c r="B1987" s="894"/>
      <c r="C1987" s="173"/>
      <c r="D1987" s="174"/>
      <c r="E1987" s="175"/>
      <c r="F1987" s="188"/>
      <c r="G1987" s="173"/>
      <c r="H1987" s="183"/>
      <c r="I1987" s="191"/>
      <c r="J1987" s="175"/>
      <c r="K1987" s="178"/>
      <c r="L1987" s="184"/>
      <c r="M1987" s="180"/>
      <c r="N1987" s="181"/>
      <c r="O1987" s="175"/>
      <c r="P1987" s="182"/>
    </row>
    <row r="1988" spans="1:16" s="172" customFormat="1">
      <c r="A1988" s="891"/>
      <c r="B1988" s="894"/>
      <c r="C1988" s="173"/>
      <c r="D1988" s="174"/>
      <c r="E1988" s="175"/>
      <c r="F1988" s="182"/>
      <c r="G1988" s="173"/>
      <c r="H1988" s="183"/>
      <c r="I1988" s="191"/>
      <c r="J1988" s="175"/>
      <c r="K1988" s="178"/>
      <c r="L1988" s="184"/>
      <c r="M1988" s="180"/>
      <c r="N1988" s="181"/>
      <c r="O1988" s="175"/>
      <c r="P1988" s="182"/>
    </row>
    <row r="1989" spans="1:16" s="172" customFormat="1">
      <c r="A1989" s="891"/>
      <c r="B1989" s="894"/>
      <c r="C1989" s="192"/>
      <c r="D1989" s="193"/>
      <c r="E1989" s="194"/>
      <c r="F1989" s="195"/>
      <c r="G1989" s="173"/>
      <c r="H1989" s="177"/>
      <c r="I1989" s="175"/>
      <c r="J1989" s="175"/>
      <c r="K1989" s="178"/>
      <c r="L1989" s="184"/>
      <c r="M1989" s="180"/>
      <c r="N1989" s="196"/>
      <c r="O1989" s="194"/>
      <c r="P1989" s="195"/>
    </row>
    <row r="1990" spans="1:16" s="172" customFormat="1">
      <c r="A1990" s="891"/>
      <c r="B1990" s="894"/>
      <c r="C1990" s="192"/>
      <c r="D1990" s="193"/>
      <c r="E1990" s="194"/>
      <c r="F1990" s="195"/>
      <c r="G1990" s="198"/>
      <c r="H1990" s="183"/>
      <c r="I1990" s="191"/>
      <c r="J1990" s="175"/>
      <c r="K1990" s="178"/>
      <c r="L1990" s="184"/>
      <c r="M1990" s="180"/>
      <c r="N1990" s="196"/>
      <c r="O1990" s="194"/>
      <c r="P1990" s="195"/>
    </row>
    <row r="1991" spans="1:16" s="172" customFormat="1">
      <c r="A1991" s="891"/>
      <c r="B1991" s="894"/>
      <c r="C1991" s="192"/>
      <c r="D1991" s="193"/>
      <c r="E1991" s="194"/>
      <c r="F1991" s="195"/>
      <c r="G1991" s="173"/>
      <c r="H1991" s="199"/>
      <c r="I1991" s="191"/>
      <c r="J1991" s="200"/>
      <c r="K1991" s="197"/>
      <c r="L1991" s="184"/>
      <c r="M1991" s="180"/>
      <c r="N1991" s="196"/>
      <c r="O1991" s="194"/>
      <c r="P1991" s="195"/>
    </row>
    <row r="1992" spans="1:16" s="172" customFormat="1">
      <c r="A1992" s="891"/>
      <c r="B1992" s="894"/>
      <c r="C1992" s="192"/>
      <c r="D1992" s="193"/>
      <c r="E1992" s="194"/>
      <c r="F1992" s="195"/>
      <c r="G1992" s="173"/>
      <c r="H1992" s="201"/>
      <c r="I1992" s="175"/>
      <c r="J1992" s="175"/>
      <c r="K1992" s="178"/>
      <c r="L1992" s="184"/>
      <c r="M1992" s="180"/>
      <c r="N1992" s="196"/>
      <c r="O1992" s="194"/>
      <c r="P1992" s="195"/>
    </row>
    <row r="1993" spans="1:16" s="172" customFormat="1">
      <c r="A1993" s="891"/>
      <c r="B1993" s="894"/>
      <c r="C1993" s="192"/>
      <c r="D1993" s="193"/>
      <c r="E1993" s="194"/>
      <c r="F1993" s="195"/>
      <c r="G1993" s="198"/>
      <c r="H1993" s="183"/>
      <c r="I1993" s="200"/>
      <c r="J1993" s="200"/>
      <c r="K1993" s="197"/>
      <c r="L1993" s="184"/>
      <c r="M1993" s="180"/>
      <c r="N1993" s="196"/>
      <c r="O1993" s="194"/>
      <c r="P1993" s="195"/>
    </row>
    <row r="1994" spans="1:16" s="172" customFormat="1">
      <c r="A1994" s="891"/>
      <c r="B1994" s="894"/>
      <c r="C1994" s="192"/>
      <c r="D1994" s="193"/>
      <c r="E1994" s="194"/>
      <c r="F1994" s="195"/>
      <c r="G1994" s="173"/>
      <c r="H1994" s="183"/>
      <c r="I1994" s="200"/>
      <c r="J1994" s="200"/>
      <c r="K1994" s="197"/>
      <c r="L1994" s="179"/>
      <c r="M1994" s="180"/>
      <c r="N1994" s="196"/>
      <c r="O1994" s="194"/>
      <c r="P1994" s="195"/>
    </row>
    <row r="1995" spans="1:16" s="172" customFormat="1">
      <c r="A1995" s="891"/>
      <c r="B1995" s="894"/>
      <c r="C1995" s="192"/>
      <c r="D1995" s="193"/>
      <c r="E1995" s="194"/>
      <c r="F1995" s="195"/>
      <c r="G1995" s="192"/>
      <c r="H1995" s="201"/>
      <c r="I1995" s="202"/>
      <c r="J1995" s="202"/>
      <c r="K1995" s="203"/>
      <c r="L1995" s="204"/>
      <c r="M1995" s="190"/>
      <c r="N1995" s="196"/>
      <c r="O1995" s="194"/>
      <c r="P1995" s="195"/>
    </row>
    <row r="1996" spans="1:16" s="172" customFormat="1">
      <c r="A1996" s="891"/>
      <c r="B1996" s="894"/>
      <c r="C1996" s="192"/>
      <c r="D1996" s="193"/>
      <c r="E1996" s="194"/>
      <c r="F1996" s="195"/>
      <c r="G1996" s="192"/>
      <c r="H1996" s="201"/>
      <c r="I1996" s="202"/>
      <c r="J1996" s="202"/>
      <c r="K1996" s="203"/>
      <c r="L1996" s="204"/>
      <c r="M1996" s="190"/>
      <c r="N1996" s="196"/>
      <c r="O1996" s="194"/>
      <c r="P1996" s="195"/>
    </row>
    <row r="1997" spans="1:16" s="172" customFormat="1">
      <c r="A1997" s="891"/>
      <c r="B1997" s="894"/>
      <c r="C1997" s="192"/>
      <c r="D1997" s="193"/>
      <c r="E1997" s="194"/>
      <c r="F1997" s="195"/>
      <c r="G1997" s="192"/>
      <c r="H1997" s="201"/>
      <c r="I1997" s="202"/>
      <c r="J1997" s="202"/>
      <c r="K1997" s="203"/>
      <c r="L1997" s="204"/>
      <c r="M1997" s="190"/>
      <c r="N1997" s="196"/>
      <c r="O1997" s="194"/>
      <c r="P1997" s="195"/>
    </row>
    <row r="1998" spans="1:16" s="172" customFormat="1" ht="17.25" thickBot="1">
      <c r="A1998" s="892"/>
      <c r="B1998" s="895"/>
      <c r="C1998" s="205"/>
      <c r="D1998" s="206"/>
      <c r="E1998" s="207"/>
      <c r="F1998" s="208"/>
      <c r="G1998" s="209"/>
      <c r="H1998" s="210"/>
      <c r="I1998" s="211"/>
      <c r="J1998" s="211"/>
      <c r="K1998" s="212"/>
      <c r="L1998" s="213"/>
      <c r="M1998" s="214"/>
      <c r="N1998" s="215"/>
      <c r="O1998" s="207"/>
      <c r="P1998" s="208"/>
    </row>
    <row r="1999" spans="1:16" s="71" customFormat="1" ht="18" customHeight="1" thickTop="1" thickBot="1">
      <c r="A1999" s="926">
        <f>A1893+1</f>
        <v>46193</v>
      </c>
      <c r="B1999" s="90" t="s">
        <v>162</v>
      </c>
      <c r="C1999" s="896" t="s">
        <v>665</v>
      </c>
      <c r="D1999" s="91" t="s">
        <v>114</v>
      </c>
      <c r="E1999" s="92" t="s">
        <v>164</v>
      </c>
      <c r="F1999" s="93"/>
      <c r="G1999" s="90" t="s">
        <v>162</v>
      </c>
      <c r="H1999" s="900" t="s">
        <v>163</v>
      </c>
      <c r="I1999" s="91" t="s">
        <v>114</v>
      </c>
      <c r="J1999" s="92" t="s">
        <v>164</v>
      </c>
      <c r="K1999" s="93"/>
      <c r="L1999" s="90" t="s">
        <v>162</v>
      </c>
      <c r="M1999" s="903" t="s">
        <v>163</v>
      </c>
      <c r="N1999" s="91" t="s">
        <v>114</v>
      </c>
      <c r="O1999" s="92" t="s">
        <v>164</v>
      </c>
      <c r="P1999" s="93"/>
    </row>
    <row r="2000" spans="1:16" ht="18" customHeight="1">
      <c r="A2000" s="927"/>
      <c r="B2000" s="928"/>
      <c r="C2000" s="897"/>
      <c r="D2000" s="94" t="s">
        <v>116</v>
      </c>
      <c r="E2000" s="95" t="s">
        <v>142</v>
      </c>
      <c r="F2000" s="93"/>
      <c r="G2000" s="928"/>
      <c r="H2000" s="900"/>
      <c r="I2000" s="94" t="s">
        <v>116</v>
      </c>
      <c r="J2000" s="95" t="s">
        <v>142</v>
      </c>
      <c r="K2000" s="93"/>
      <c r="L2000" s="928"/>
      <c r="M2000" s="903"/>
      <c r="N2000" s="94" t="s">
        <v>116</v>
      </c>
      <c r="O2000" s="95" t="s">
        <v>142</v>
      </c>
      <c r="P2000" s="93"/>
    </row>
    <row r="2001" spans="1:16" ht="17.25" thickBot="1">
      <c r="A2001" s="927"/>
      <c r="B2001" s="929"/>
      <c r="C2001" s="897"/>
      <c r="D2001" s="94" t="s">
        <v>165</v>
      </c>
      <c r="E2001" s="96" t="s">
        <v>166</v>
      </c>
      <c r="F2001" s="98"/>
      <c r="G2001" s="929"/>
      <c r="H2001" s="900"/>
      <c r="I2001" s="94" t="s">
        <v>165</v>
      </c>
      <c r="J2001" s="96" t="s">
        <v>166</v>
      </c>
      <c r="K2001" s="98"/>
      <c r="L2001" s="929"/>
      <c r="M2001" s="903"/>
      <c r="N2001" s="94" t="s">
        <v>165</v>
      </c>
      <c r="O2001" s="96" t="s">
        <v>166</v>
      </c>
      <c r="P2001" s="98"/>
    </row>
    <row r="2002" spans="1:16" ht="17.25" thickBot="1">
      <c r="A2002" s="927"/>
      <c r="B2002" s="90" t="s">
        <v>167</v>
      </c>
      <c r="C2002" s="897"/>
      <c r="D2002" s="94"/>
      <c r="E2002" s="96"/>
      <c r="F2002" s="97"/>
      <c r="G2002" s="90" t="s">
        <v>167</v>
      </c>
      <c r="H2002" s="900"/>
      <c r="I2002" s="94" t="s">
        <v>120</v>
      </c>
      <c r="J2002" s="96" t="s">
        <v>148</v>
      </c>
      <c r="K2002" s="97"/>
      <c r="L2002" s="90" t="s">
        <v>167</v>
      </c>
      <c r="M2002" s="903"/>
      <c r="N2002" s="94" t="s">
        <v>120</v>
      </c>
      <c r="O2002" s="96" t="s">
        <v>148</v>
      </c>
      <c r="P2002" s="97"/>
    </row>
    <row r="2003" spans="1:16">
      <c r="A2003" s="927"/>
      <c r="B2003" s="925"/>
      <c r="C2003" s="897"/>
      <c r="D2003" s="94"/>
      <c r="E2003" s="96"/>
      <c r="F2003" s="97"/>
      <c r="G2003" s="925"/>
      <c r="H2003" s="900"/>
      <c r="I2003" s="94"/>
      <c r="J2003" s="96"/>
      <c r="K2003" s="97"/>
      <c r="L2003" s="925"/>
      <c r="M2003" s="903"/>
      <c r="N2003" s="94"/>
      <c r="O2003" s="96"/>
      <c r="P2003" s="97"/>
    </row>
    <row r="2004" spans="1:16">
      <c r="A2004" s="927"/>
      <c r="B2004" s="918"/>
      <c r="C2004" s="897"/>
      <c r="D2004" s="94"/>
      <c r="E2004" s="96"/>
      <c r="F2004" s="97"/>
      <c r="G2004" s="918"/>
      <c r="H2004" s="900"/>
      <c r="I2004" s="94"/>
      <c r="J2004" s="96"/>
      <c r="K2004" s="97"/>
      <c r="L2004" s="918"/>
      <c r="M2004" s="903"/>
      <c r="N2004" s="94"/>
      <c r="O2004" s="96"/>
      <c r="P2004" s="97"/>
    </row>
    <row r="2005" spans="1:16">
      <c r="A2005" s="927"/>
      <c r="B2005" s="917"/>
      <c r="C2005" s="897"/>
      <c r="D2005" s="94"/>
      <c r="E2005" s="96"/>
      <c r="F2005" s="93"/>
      <c r="G2005" s="917"/>
      <c r="H2005" s="900"/>
      <c r="I2005" s="94"/>
      <c r="J2005" s="96"/>
      <c r="K2005" s="93"/>
      <c r="L2005" s="917"/>
      <c r="M2005" s="903"/>
      <c r="N2005" s="94"/>
      <c r="O2005" s="96"/>
      <c r="P2005" s="93"/>
    </row>
    <row r="2006" spans="1:16">
      <c r="A2006" s="927"/>
      <c r="B2006" s="918"/>
      <c r="C2006" s="897"/>
      <c r="D2006" s="94"/>
      <c r="E2006" s="96"/>
      <c r="F2006" s="99"/>
      <c r="G2006" s="918"/>
      <c r="H2006" s="900"/>
      <c r="I2006" s="94"/>
      <c r="J2006" s="96"/>
      <c r="K2006" s="99"/>
      <c r="L2006" s="918"/>
      <c r="M2006" s="903"/>
      <c r="N2006" s="94"/>
      <c r="O2006" s="96"/>
      <c r="P2006" s="93"/>
    </row>
    <row r="2007" spans="1:16">
      <c r="A2007" s="927"/>
      <c r="B2007" s="917"/>
      <c r="C2007" s="897"/>
      <c r="D2007" s="94"/>
      <c r="E2007" s="96"/>
      <c r="F2007" s="102"/>
      <c r="G2007" s="917"/>
      <c r="H2007" s="900"/>
      <c r="I2007" s="94"/>
      <c r="J2007" s="96"/>
      <c r="K2007" s="102"/>
      <c r="L2007" s="917"/>
      <c r="M2007" s="903"/>
      <c r="N2007" s="94"/>
      <c r="O2007" s="96"/>
      <c r="P2007" s="99"/>
    </row>
    <row r="2008" spans="1:16" ht="17.25" thickBot="1">
      <c r="A2008" s="927"/>
      <c r="B2008" s="918"/>
      <c r="C2008" s="897"/>
      <c r="D2008" s="94"/>
      <c r="E2008" s="96"/>
      <c r="F2008" s="99"/>
      <c r="G2008" s="918"/>
      <c r="H2008" s="900"/>
      <c r="I2008" s="94"/>
      <c r="J2008" s="96"/>
      <c r="K2008" s="99"/>
      <c r="L2008" s="918"/>
      <c r="M2008" s="903"/>
      <c r="N2008" s="94"/>
      <c r="O2008" s="96"/>
      <c r="P2008" s="99"/>
    </row>
    <row r="2009" spans="1:16" ht="17.25" thickBot="1">
      <c r="A2009" s="927"/>
      <c r="B2009" s="100" t="s">
        <v>168</v>
      </c>
      <c r="C2009" s="897"/>
      <c r="D2009" s="94"/>
      <c r="E2009" s="96"/>
      <c r="F2009" s="99"/>
      <c r="G2009" s="100" t="s">
        <v>168</v>
      </c>
      <c r="H2009" s="900"/>
      <c r="I2009" s="94"/>
      <c r="J2009" s="96"/>
      <c r="K2009" s="99"/>
      <c r="L2009" s="100" t="s">
        <v>168</v>
      </c>
      <c r="M2009" s="903"/>
      <c r="N2009" s="94"/>
      <c r="O2009" s="96"/>
      <c r="P2009" s="99"/>
    </row>
    <row r="2010" spans="1:16">
      <c r="A2010" s="927"/>
      <c r="B2010" s="919"/>
      <c r="C2010" s="897"/>
      <c r="D2010" s="94"/>
      <c r="E2010" s="96"/>
      <c r="F2010" s="99"/>
      <c r="G2010" s="919"/>
      <c r="H2010" s="900"/>
      <c r="I2010" s="94"/>
      <c r="J2010" s="96"/>
      <c r="K2010" s="99"/>
      <c r="L2010" s="919"/>
      <c r="M2010" s="903"/>
      <c r="N2010" s="94"/>
      <c r="O2010" s="96"/>
      <c r="P2010" s="99"/>
    </row>
    <row r="2011" spans="1:16">
      <c r="A2011" s="927"/>
      <c r="B2011" s="920"/>
      <c r="C2011" s="897"/>
      <c r="D2011" s="94"/>
      <c r="E2011" s="96"/>
      <c r="F2011" s="99"/>
      <c r="G2011" s="920"/>
      <c r="H2011" s="900"/>
      <c r="I2011" s="94"/>
      <c r="J2011" s="96"/>
      <c r="K2011" s="99"/>
      <c r="L2011" s="920"/>
      <c r="M2011" s="903"/>
      <c r="N2011" s="94"/>
      <c r="O2011" s="96"/>
      <c r="P2011" s="97"/>
    </row>
    <row r="2012" spans="1:16" ht="17.25" thickBot="1">
      <c r="A2012" s="927"/>
      <c r="B2012" s="921"/>
      <c r="C2012" s="897"/>
      <c r="D2012" s="94"/>
      <c r="E2012" s="96"/>
      <c r="F2012" s="97"/>
      <c r="G2012" s="921"/>
      <c r="H2012" s="900"/>
      <c r="I2012" s="94"/>
      <c r="J2012" s="96"/>
      <c r="K2012" s="97"/>
      <c r="L2012" s="921"/>
      <c r="M2012" s="903"/>
      <c r="N2012" s="94"/>
      <c r="O2012" s="96"/>
      <c r="P2012" s="97"/>
    </row>
    <row r="2013" spans="1:16" ht="17.25" thickBot="1">
      <c r="A2013" s="927"/>
      <c r="B2013" s="100" t="s">
        <v>123</v>
      </c>
      <c r="C2013" s="897"/>
      <c r="D2013" s="94"/>
      <c r="E2013" s="96"/>
      <c r="F2013" s="97"/>
      <c r="G2013" s="100" t="s">
        <v>123</v>
      </c>
      <c r="H2013" s="900"/>
      <c r="I2013" s="94"/>
      <c r="J2013" s="96"/>
      <c r="K2013" s="97"/>
      <c r="L2013" s="100" t="s">
        <v>123</v>
      </c>
      <c r="M2013" s="903"/>
      <c r="N2013" s="94"/>
      <c r="O2013" s="96"/>
      <c r="P2013" s="97"/>
    </row>
    <row r="2014" spans="1:16">
      <c r="A2014" s="927"/>
      <c r="B2014" s="932"/>
      <c r="C2014" s="897"/>
      <c r="D2014" s="94"/>
      <c r="E2014" s="96"/>
      <c r="F2014" s="97"/>
      <c r="G2014" s="932"/>
      <c r="H2014" s="900"/>
      <c r="I2014" s="94"/>
      <c r="J2014" s="96"/>
      <c r="K2014" s="97"/>
      <c r="L2014" s="932"/>
      <c r="M2014" s="903"/>
      <c r="N2014" s="94"/>
      <c r="O2014" s="96"/>
      <c r="P2014" s="97"/>
    </row>
    <row r="2015" spans="1:16">
      <c r="A2015" s="927"/>
      <c r="B2015" s="933"/>
      <c r="C2015" s="897"/>
      <c r="D2015" s="94"/>
      <c r="E2015" s="96"/>
      <c r="F2015" s="97"/>
      <c r="G2015" s="933"/>
      <c r="H2015" s="900"/>
      <c r="I2015" s="94"/>
      <c r="J2015" s="96"/>
      <c r="K2015" s="97"/>
      <c r="L2015" s="933"/>
      <c r="M2015" s="903"/>
      <c r="N2015" s="94"/>
      <c r="O2015" s="96"/>
      <c r="P2015" s="97"/>
    </row>
    <row r="2016" spans="1:16" ht="17.25" thickBot="1">
      <c r="A2016" s="927"/>
      <c r="B2016" s="934"/>
      <c r="C2016" s="897"/>
      <c r="D2016" s="94"/>
      <c r="E2016" s="96"/>
      <c r="F2016" s="97"/>
      <c r="G2016" s="934"/>
      <c r="H2016" s="900"/>
      <c r="I2016" s="94"/>
      <c r="J2016" s="96"/>
      <c r="K2016" s="97"/>
      <c r="L2016" s="934"/>
      <c r="M2016" s="903"/>
      <c r="N2016" s="94"/>
      <c r="O2016" s="96"/>
      <c r="P2016" s="97"/>
    </row>
    <row r="2017" spans="1:16">
      <c r="A2017" s="927"/>
      <c r="B2017" s="915" t="s">
        <v>124</v>
      </c>
      <c r="C2017" s="897"/>
      <c r="D2017" s="94"/>
      <c r="E2017" s="96"/>
      <c r="F2017" s="97"/>
      <c r="G2017" s="915" t="s">
        <v>124</v>
      </c>
      <c r="H2017" s="900"/>
      <c r="I2017" s="94"/>
      <c r="J2017" s="96"/>
      <c r="K2017" s="97"/>
      <c r="L2017" s="915" t="s">
        <v>124</v>
      </c>
      <c r="M2017" s="903"/>
      <c r="N2017" s="94"/>
      <c r="O2017" s="96"/>
      <c r="P2017" s="97"/>
    </row>
    <row r="2018" spans="1:16" ht="17.25" thickBot="1">
      <c r="A2018" s="927"/>
      <c r="B2018" s="916"/>
      <c r="C2018" s="897"/>
      <c r="D2018" s="94"/>
      <c r="E2018" s="96"/>
      <c r="F2018" s="97"/>
      <c r="G2018" s="916"/>
      <c r="H2018" s="900"/>
      <c r="I2018" s="94"/>
      <c r="J2018" s="96"/>
      <c r="K2018" s="97"/>
      <c r="L2018" s="916"/>
      <c r="M2018" s="903"/>
      <c r="N2018" s="94"/>
      <c r="O2018" s="96"/>
      <c r="P2018" s="93"/>
    </row>
    <row r="2019" spans="1:16" ht="17.25" thickTop="1">
      <c r="A2019" s="927"/>
      <c r="B2019" s="930" t="s">
        <v>125</v>
      </c>
      <c r="C2019" s="897"/>
      <c r="D2019" s="94"/>
      <c r="E2019" s="96"/>
      <c r="F2019" s="93"/>
      <c r="G2019" s="930" t="s">
        <v>125</v>
      </c>
      <c r="H2019" s="900"/>
      <c r="I2019" s="94"/>
      <c r="J2019" s="96"/>
      <c r="K2019" s="93"/>
      <c r="L2019" s="930" t="s">
        <v>125</v>
      </c>
      <c r="M2019" s="903"/>
      <c r="N2019" s="94"/>
      <c r="O2019" s="96"/>
      <c r="P2019" s="97"/>
    </row>
    <row r="2020" spans="1:16" ht="17.25" thickBot="1">
      <c r="A2020" s="927"/>
      <c r="B2020" s="913"/>
      <c r="C2020" s="897"/>
      <c r="D2020" s="94"/>
      <c r="E2020" s="96"/>
      <c r="F2020" s="93"/>
      <c r="G2020" s="913"/>
      <c r="H2020" s="900"/>
      <c r="I2020" s="94"/>
      <c r="J2020" s="96"/>
      <c r="K2020" s="93"/>
      <c r="L2020" s="913"/>
      <c r="M2020" s="903"/>
      <c r="N2020" s="94"/>
      <c r="O2020" s="96"/>
      <c r="P2020" s="101"/>
    </row>
    <row r="2021" spans="1:16">
      <c r="A2021" s="927"/>
      <c r="B2021" s="923"/>
      <c r="C2021" s="897"/>
      <c r="D2021" s="94"/>
      <c r="E2021" s="96"/>
      <c r="F2021" s="97"/>
      <c r="G2021" s="923"/>
      <c r="H2021" s="900"/>
      <c r="I2021" s="94"/>
      <c r="J2021" s="96"/>
      <c r="K2021" s="97"/>
      <c r="L2021" s="923"/>
      <c r="M2021" s="903"/>
      <c r="N2021" s="94"/>
      <c r="O2021" s="96"/>
      <c r="P2021" s="103"/>
    </row>
    <row r="2022" spans="1:16" ht="17.25" thickBot="1">
      <c r="A2022" s="927"/>
      <c r="B2022" s="931"/>
      <c r="C2022" s="897"/>
      <c r="D2022" s="94"/>
      <c r="E2022" s="96"/>
      <c r="F2022" s="97"/>
      <c r="G2022" s="931"/>
      <c r="H2022" s="900"/>
      <c r="I2022" s="94"/>
      <c r="J2022" s="96"/>
      <c r="K2022" s="97"/>
      <c r="L2022" s="931"/>
      <c r="M2022" s="903"/>
      <c r="N2022" s="94"/>
      <c r="O2022" s="96"/>
      <c r="P2022" s="104"/>
    </row>
    <row r="2023" spans="1:16">
      <c r="A2023" s="927"/>
      <c r="B2023" s="912" t="s">
        <v>126</v>
      </c>
      <c r="C2023" s="897"/>
      <c r="D2023" s="94"/>
      <c r="E2023" s="96"/>
      <c r="F2023" s="93"/>
      <c r="G2023" s="912" t="s">
        <v>126</v>
      </c>
      <c r="H2023" s="900"/>
      <c r="I2023" s="94"/>
      <c r="J2023" s="96"/>
      <c r="K2023" s="93"/>
      <c r="L2023" s="912" t="s">
        <v>126</v>
      </c>
      <c r="M2023" s="903"/>
      <c r="N2023" s="94"/>
      <c r="O2023" s="96"/>
      <c r="P2023" s="99"/>
    </row>
    <row r="2024" spans="1:16" ht="17.25" thickBot="1">
      <c r="A2024" s="927"/>
      <c r="B2024" s="913"/>
      <c r="C2024" s="897"/>
      <c r="D2024" s="94"/>
      <c r="E2024" s="96"/>
      <c r="F2024" s="101"/>
      <c r="G2024" s="913"/>
      <c r="H2024" s="900"/>
      <c r="I2024" s="94"/>
      <c r="J2024" s="96"/>
      <c r="K2024" s="101"/>
      <c r="L2024" s="913"/>
      <c r="M2024" s="903"/>
      <c r="N2024" s="94"/>
      <c r="O2024" s="96"/>
      <c r="P2024" s="104"/>
    </row>
    <row r="2025" spans="1:16">
      <c r="A2025" s="927"/>
      <c r="B2025" s="923"/>
      <c r="C2025" s="897"/>
      <c r="D2025" s="94"/>
      <c r="E2025" s="96"/>
      <c r="F2025" s="102"/>
      <c r="G2025" s="923"/>
      <c r="H2025" s="900"/>
      <c r="I2025" s="94"/>
      <c r="J2025" s="96"/>
      <c r="K2025" s="103"/>
      <c r="L2025" s="923"/>
      <c r="M2025" s="903"/>
      <c r="N2025" s="94"/>
      <c r="O2025" s="96"/>
      <c r="P2025" s="93"/>
    </row>
    <row r="2026" spans="1:16" ht="17.25" thickBot="1">
      <c r="A2026" s="927"/>
      <c r="B2026" s="924"/>
      <c r="C2026" s="897"/>
      <c r="D2026" s="94"/>
      <c r="E2026" s="96"/>
      <c r="F2026" s="99"/>
      <c r="G2026" s="924"/>
      <c r="H2026" s="900"/>
      <c r="I2026" s="94"/>
      <c r="J2026" s="96"/>
      <c r="K2026" s="104"/>
      <c r="L2026" s="924"/>
      <c r="M2026" s="903"/>
      <c r="N2026" s="94"/>
      <c r="O2026" s="96"/>
      <c r="P2026" s="97"/>
    </row>
    <row r="2027" spans="1:16">
      <c r="A2027" s="927"/>
      <c r="B2027" s="922" t="s">
        <v>127</v>
      </c>
      <c r="C2027" s="897"/>
      <c r="D2027" s="94"/>
      <c r="E2027" s="96"/>
      <c r="F2027" s="103"/>
      <c r="G2027" s="922" t="s">
        <v>127</v>
      </c>
      <c r="H2027" s="900"/>
      <c r="I2027" s="94"/>
      <c r="J2027" s="96"/>
      <c r="K2027" s="104"/>
      <c r="L2027" s="922" t="s">
        <v>127</v>
      </c>
      <c r="M2027" s="903"/>
      <c r="N2027" s="94"/>
      <c r="O2027" s="114"/>
      <c r="P2027" s="97"/>
    </row>
    <row r="2028" spans="1:16" ht="17.25" thickBot="1">
      <c r="A2028" s="927"/>
      <c r="B2028" s="913"/>
      <c r="C2028" s="897"/>
      <c r="D2028" s="94"/>
      <c r="E2028" s="96"/>
      <c r="F2028" s="104"/>
      <c r="G2028" s="913"/>
      <c r="H2028" s="900"/>
      <c r="I2028" s="94"/>
      <c r="J2028" s="96"/>
      <c r="K2028" s="99"/>
      <c r="L2028" s="913"/>
      <c r="M2028" s="903"/>
      <c r="N2028" s="113"/>
      <c r="O2028" s="96"/>
      <c r="P2028" s="112"/>
    </row>
    <row r="2029" spans="1:16">
      <c r="A2029" s="927"/>
      <c r="B2029" s="923"/>
      <c r="C2029" s="897"/>
      <c r="D2029" s="94"/>
      <c r="E2029" s="96"/>
      <c r="F2029" s="104"/>
      <c r="G2029" s="923"/>
      <c r="H2029" s="900"/>
      <c r="I2029" s="94"/>
      <c r="J2029" s="96"/>
      <c r="K2029" s="104"/>
      <c r="L2029" s="923"/>
      <c r="M2029" s="903"/>
      <c r="N2029" s="113"/>
      <c r="O2029" s="114"/>
      <c r="P2029" s="97"/>
    </row>
    <row r="2030" spans="1:16" ht="17.25" thickBot="1">
      <c r="A2030" s="927"/>
      <c r="B2030" s="924"/>
      <c r="C2030" s="897"/>
      <c r="D2030" s="94"/>
      <c r="E2030" s="96"/>
      <c r="F2030" s="99"/>
      <c r="G2030" s="924"/>
      <c r="H2030" s="900"/>
      <c r="I2030" s="94"/>
      <c r="J2030" s="96"/>
      <c r="K2030" s="93"/>
      <c r="L2030" s="924"/>
      <c r="M2030" s="903"/>
      <c r="N2030" s="94"/>
      <c r="O2030" s="114"/>
      <c r="P2030" s="104"/>
    </row>
    <row r="2031" spans="1:16">
      <c r="A2031" s="927"/>
      <c r="B2031" s="922" t="s">
        <v>128</v>
      </c>
      <c r="C2031" s="897"/>
      <c r="D2031" s="94"/>
      <c r="E2031" s="96"/>
      <c r="F2031" s="104"/>
      <c r="G2031" s="922" t="s">
        <v>128</v>
      </c>
      <c r="H2031" s="900"/>
      <c r="I2031" s="94"/>
      <c r="J2031" s="96"/>
      <c r="K2031" s="97"/>
      <c r="L2031" s="922" t="s">
        <v>128</v>
      </c>
      <c r="M2031" s="903"/>
      <c r="N2031" s="94"/>
      <c r="O2031" s="96"/>
      <c r="P2031" s="97"/>
    </row>
    <row r="2032" spans="1:16" ht="17.25" thickBot="1">
      <c r="A2032" s="927"/>
      <c r="B2032" s="913"/>
      <c r="C2032" s="897"/>
      <c r="D2032" s="94"/>
      <c r="E2032" s="96"/>
      <c r="F2032" s="93"/>
      <c r="G2032" s="913"/>
      <c r="H2032" s="900"/>
      <c r="I2032" s="94"/>
      <c r="J2032" s="114"/>
      <c r="K2032" s="97"/>
      <c r="L2032" s="913"/>
      <c r="M2032" s="903"/>
      <c r="N2032" s="113"/>
      <c r="O2032" s="114"/>
      <c r="P2032" s="97"/>
    </row>
    <row r="2033" spans="1:16">
      <c r="A2033" s="927"/>
      <c r="B2033" s="923"/>
      <c r="C2033" s="897"/>
      <c r="D2033" s="94"/>
      <c r="E2033" s="96"/>
      <c r="F2033" s="97"/>
      <c r="G2033" s="923"/>
      <c r="H2033" s="900"/>
      <c r="I2033" s="94"/>
      <c r="J2033" s="96"/>
      <c r="K2033" s="97"/>
      <c r="L2033" s="923"/>
      <c r="M2033" s="903"/>
      <c r="N2033" s="113"/>
      <c r="O2033" s="114"/>
      <c r="P2033" s="97"/>
    </row>
    <row r="2034" spans="1:16" ht="17.25" thickBot="1">
      <c r="A2034" s="927"/>
      <c r="B2034" s="924"/>
      <c r="C2034" s="897"/>
      <c r="D2034" s="94"/>
      <c r="E2034" s="96"/>
      <c r="F2034" s="93"/>
      <c r="G2034" s="924"/>
      <c r="H2034" s="900"/>
      <c r="I2034" s="94"/>
      <c r="J2034" s="114"/>
      <c r="K2034" s="97"/>
      <c r="L2034" s="924"/>
      <c r="M2034" s="903"/>
      <c r="N2034" s="94"/>
      <c r="O2034" s="114"/>
      <c r="P2034" s="97"/>
    </row>
    <row r="2035" spans="1:16">
      <c r="A2035" s="927"/>
      <c r="B2035" s="912" t="s">
        <v>129</v>
      </c>
      <c r="C2035" s="897"/>
      <c r="D2035" s="94"/>
      <c r="E2035" s="96"/>
      <c r="F2035" s="93"/>
      <c r="G2035" s="912" t="s">
        <v>129</v>
      </c>
      <c r="H2035" s="900"/>
      <c r="I2035" s="94"/>
      <c r="J2035" s="114"/>
      <c r="K2035" s="97"/>
      <c r="L2035" s="912" t="s">
        <v>129</v>
      </c>
      <c r="M2035" s="903"/>
      <c r="N2035" s="113"/>
      <c r="O2035" s="114"/>
      <c r="P2035" s="97"/>
    </row>
    <row r="2036" spans="1:16" ht="17.25" thickBot="1">
      <c r="A2036" s="927"/>
      <c r="B2036" s="913"/>
      <c r="C2036" s="897"/>
      <c r="D2036" s="94"/>
      <c r="E2036" s="96"/>
      <c r="F2036" s="93"/>
      <c r="G2036" s="913"/>
      <c r="H2036" s="900"/>
      <c r="I2036" s="94"/>
      <c r="J2036" s="114"/>
      <c r="K2036" s="97"/>
      <c r="L2036" s="913"/>
      <c r="M2036" s="903"/>
      <c r="N2036" s="94"/>
      <c r="O2036" s="114"/>
      <c r="P2036" s="97"/>
    </row>
    <row r="2037" spans="1:16">
      <c r="A2037" s="927"/>
      <c r="B2037" s="106"/>
      <c r="C2037" s="897"/>
      <c r="D2037" s="94"/>
      <c r="E2037" s="96"/>
      <c r="F2037" s="97"/>
      <c r="G2037" s="106"/>
      <c r="H2037" s="900"/>
      <c r="I2037" s="94"/>
      <c r="J2037" s="96"/>
      <c r="K2037" s="112"/>
      <c r="L2037" s="106"/>
      <c r="M2037" s="903"/>
      <c r="N2037" s="113"/>
      <c r="O2037" s="96"/>
      <c r="P2037" s="112"/>
    </row>
    <row r="2038" spans="1:16">
      <c r="A2038" s="927"/>
      <c r="B2038" s="107"/>
      <c r="C2038" s="897"/>
      <c r="D2038" s="94"/>
      <c r="E2038" s="96"/>
      <c r="F2038" s="93"/>
      <c r="G2038" s="107"/>
      <c r="H2038" s="900"/>
      <c r="I2038" s="94"/>
      <c r="J2038" s="96"/>
      <c r="K2038" s="97"/>
      <c r="L2038" s="107"/>
      <c r="M2038" s="903"/>
      <c r="N2038" s="113"/>
      <c r="O2038" s="114"/>
      <c r="P2038" s="97"/>
    </row>
    <row r="2039" spans="1:16">
      <c r="A2039" s="927"/>
      <c r="B2039" s="109"/>
      <c r="C2039" s="897"/>
      <c r="D2039" s="94"/>
      <c r="E2039" s="96"/>
      <c r="F2039" s="93"/>
      <c r="G2039" s="109"/>
      <c r="H2039" s="900"/>
      <c r="I2039" s="113"/>
      <c r="J2039" s="114"/>
      <c r="K2039" s="97"/>
      <c r="L2039" s="109"/>
      <c r="M2039" s="903"/>
      <c r="N2039" s="113"/>
      <c r="O2039" s="114"/>
      <c r="P2039" s="104"/>
    </row>
    <row r="2040" spans="1:16">
      <c r="A2040" s="927"/>
      <c r="B2040" s="110"/>
      <c r="C2040" s="897"/>
      <c r="D2040" s="94"/>
      <c r="E2040" s="96"/>
      <c r="F2040" s="93"/>
      <c r="G2040" s="110"/>
      <c r="H2040" s="900"/>
      <c r="I2040" s="113"/>
      <c r="J2040" s="114"/>
      <c r="K2040" s="104"/>
      <c r="L2040" s="110"/>
      <c r="M2040" s="903"/>
      <c r="N2040" s="111"/>
      <c r="O2040" s="96"/>
      <c r="P2040" s="97"/>
    </row>
    <row r="2041" spans="1:16">
      <c r="A2041" s="927"/>
      <c r="B2041" s="109"/>
      <c r="C2041" s="897"/>
      <c r="D2041" s="111"/>
      <c r="E2041" s="96"/>
      <c r="F2041" s="97"/>
      <c r="G2041" s="109"/>
      <c r="H2041" s="900"/>
      <c r="I2041" s="111"/>
      <c r="J2041" s="96"/>
      <c r="K2041" s="112"/>
      <c r="L2041" s="109"/>
      <c r="M2041" s="903"/>
      <c r="N2041" s="94"/>
      <c r="O2041" s="96"/>
      <c r="P2041" s="112"/>
    </row>
    <row r="2042" spans="1:16">
      <c r="A2042" s="927"/>
      <c r="B2042" s="110"/>
      <c r="C2042" s="897"/>
      <c r="D2042" s="94"/>
      <c r="E2042" s="96"/>
      <c r="F2042" s="108"/>
      <c r="G2042" s="110"/>
      <c r="H2042" s="900"/>
      <c r="I2042" s="94"/>
      <c r="J2042" s="96"/>
      <c r="K2042" s="97"/>
      <c r="L2042" s="110"/>
      <c r="M2042" s="903"/>
      <c r="N2042" s="113"/>
      <c r="O2042" s="114"/>
      <c r="P2042" s="97"/>
    </row>
    <row r="2043" spans="1:16">
      <c r="A2043" s="927"/>
      <c r="B2043" s="109"/>
      <c r="C2043" s="897"/>
      <c r="D2043" s="94"/>
      <c r="E2043" s="96"/>
      <c r="F2043" s="97"/>
      <c r="G2043" s="109"/>
      <c r="H2043" s="900"/>
      <c r="I2043" s="113"/>
      <c r="J2043" s="114"/>
      <c r="K2043" s="97"/>
      <c r="L2043" s="109"/>
      <c r="M2043" s="903"/>
      <c r="N2043" s="113"/>
      <c r="O2043" s="114"/>
      <c r="P2043" s="97"/>
    </row>
    <row r="2044" spans="1:16" ht="17.25" thickBot="1">
      <c r="A2044" s="927"/>
      <c r="B2044" s="110"/>
      <c r="C2044" s="910"/>
      <c r="D2044" s="115"/>
      <c r="E2044" s="116"/>
      <c r="F2044" s="117"/>
      <c r="G2044" s="110"/>
      <c r="H2044" s="900"/>
      <c r="I2044" s="115"/>
      <c r="J2044" s="116"/>
      <c r="K2044" s="117"/>
      <c r="L2044" s="110"/>
      <c r="M2044" s="903"/>
      <c r="N2044" s="115"/>
      <c r="O2044" s="116"/>
      <c r="P2044" s="117"/>
    </row>
    <row r="2045" spans="1:16">
      <c r="A2045" s="914" t="str">
        <f>TEXT(A1999,"AAAA")</f>
        <v>星期六</v>
      </c>
      <c r="B2045" s="109"/>
      <c r="C2045" s="896" t="s">
        <v>666</v>
      </c>
      <c r="D2045" s="118"/>
      <c r="E2045" s="119"/>
      <c r="F2045" s="97"/>
      <c r="G2045" s="109"/>
      <c r="H2045" s="899" t="s">
        <v>130</v>
      </c>
      <c r="I2045" s="118"/>
      <c r="J2045" s="119"/>
      <c r="K2045" s="97"/>
      <c r="L2045" s="109"/>
      <c r="M2045" s="902" t="s">
        <v>130</v>
      </c>
      <c r="N2045" s="118"/>
      <c r="O2045" s="119"/>
      <c r="P2045" s="97"/>
    </row>
    <row r="2046" spans="1:16">
      <c r="A2046" s="914"/>
      <c r="B2046" s="110"/>
      <c r="C2046" s="897"/>
      <c r="D2046" s="120"/>
      <c r="E2046" s="96"/>
      <c r="F2046" s="97"/>
      <c r="G2046" s="110"/>
      <c r="H2046" s="900"/>
      <c r="I2046" s="94"/>
      <c r="J2046" s="96"/>
      <c r="K2046" s="97"/>
      <c r="L2046" s="110"/>
      <c r="M2046" s="903"/>
      <c r="N2046" s="94"/>
      <c r="O2046" s="96"/>
      <c r="P2046" s="97"/>
    </row>
    <row r="2047" spans="1:16">
      <c r="A2047" s="914"/>
      <c r="B2047" s="109"/>
      <c r="C2047" s="897"/>
      <c r="D2047" s="120"/>
      <c r="E2047" s="96"/>
      <c r="F2047" s="97"/>
      <c r="G2047" s="109"/>
      <c r="H2047" s="900"/>
      <c r="I2047" s="94"/>
      <c r="J2047" s="96"/>
      <c r="K2047" s="97"/>
      <c r="L2047" s="109"/>
      <c r="M2047" s="903"/>
      <c r="N2047" s="94"/>
      <c r="O2047" s="96"/>
      <c r="P2047" s="97"/>
    </row>
    <row r="2048" spans="1:16">
      <c r="A2048" s="914"/>
      <c r="B2048" s="110"/>
      <c r="C2048" s="897"/>
      <c r="D2048" s="120"/>
      <c r="E2048" s="96"/>
      <c r="F2048" s="97"/>
      <c r="G2048" s="110"/>
      <c r="H2048" s="900"/>
      <c r="I2048" s="94"/>
      <c r="J2048" s="96"/>
      <c r="K2048" s="97"/>
      <c r="L2048" s="110"/>
      <c r="M2048" s="903"/>
      <c r="N2048" s="94"/>
      <c r="O2048" s="96"/>
      <c r="P2048" s="97"/>
    </row>
    <row r="2049" spans="1:16">
      <c r="A2049" s="914"/>
      <c r="B2049" s="109"/>
      <c r="C2049" s="897"/>
      <c r="D2049" s="120"/>
      <c r="E2049" s="96"/>
      <c r="F2049" s="97"/>
      <c r="G2049" s="109"/>
      <c r="H2049" s="900"/>
      <c r="I2049" s="94"/>
      <c r="J2049" s="96"/>
      <c r="K2049" s="97"/>
      <c r="L2049" s="109"/>
      <c r="M2049" s="903"/>
      <c r="N2049" s="94"/>
      <c r="O2049" s="96"/>
      <c r="P2049" s="97"/>
    </row>
    <row r="2050" spans="1:16">
      <c r="A2050" s="914"/>
      <c r="B2050" s="110"/>
      <c r="C2050" s="897"/>
      <c r="D2050" s="120"/>
      <c r="E2050" s="96"/>
      <c r="F2050" s="97"/>
      <c r="G2050" s="110"/>
      <c r="H2050" s="900"/>
      <c r="I2050" s="94"/>
      <c r="J2050" s="96"/>
      <c r="K2050" s="97"/>
      <c r="L2050" s="110"/>
      <c r="M2050" s="903"/>
      <c r="N2050" s="94"/>
      <c r="O2050" s="96"/>
      <c r="P2050" s="97"/>
    </row>
    <row r="2051" spans="1:16">
      <c r="A2051" s="914"/>
      <c r="B2051" s="109"/>
      <c r="C2051" s="897"/>
      <c r="D2051" s="120"/>
      <c r="E2051" s="96"/>
      <c r="F2051" s="97"/>
      <c r="G2051" s="109"/>
      <c r="H2051" s="900"/>
      <c r="I2051" s="94"/>
      <c r="J2051" s="96"/>
      <c r="K2051" s="97"/>
      <c r="L2051" s="109"/>
      <c r="M2051" s="903"/>
      <c r="N2051" s="94"/>
      <c r="O2051" s="96"/>
      <c r="P2051" s="97"/>
    </row>
    <row r="2052" spans="1:16">
      <c r="A2052" s="914"/>
      <c r="B2052" s="110"/>
      <c r="C2052" s="897"/>
      <c r="D2052" s="94"/>
      <c r="E2052" s="96"/>
      <c r="F2052" s="97"/>
      <c r="G2052" s="110"/>
      <c r="H2052" s="900"/>
      <c r="I2052" s="94"/>
      <c r="J2052" s="96"/>
      <c r="K2052" s="97"/>
      <c r="L2052" s="110"/>
      <c r="M2052" s="903"/>
      <c r="N2052" s="94"/>
      <c r="O2052" s="96"/>
      <c r="P2052" s="97"/>
    </row>
    <row r="2053" spans="1:16">
      <c r="A2053" s="914"/>
      <c r="B2053" s="107"/>
      <c r="C2053" s="897"/>
      <c r="D2053" s="113"/>
      <c r="E2053" s="114"/>
      <c r="F2053" s="104"/>
      <c r="G2053" s="107"/>
      <c r="H2053" s="900"/>
      <c r="I2053" s="113"/>
      <c r="J2053" s="114"/>
      <c r="K2053" s="97"/>
      <c r="L2053" s="107"/>
      <c r="M2053" s="903"/>
      <c r="N2053" s="113"/>
      <c r="O2053" s="114"/>
      <c r="P2053" s="97"/>
    </row>
    <row r="2054" spans="1:16" ht="17.25" thickBot="1">
      <c r="A2054" s="914"/>
      <c r="B2054" s="107"/>
      <c r="C2054" s="910"/>
      <c r="D2054" s="122" t="s">
        <v>132</v>
      </c>
      <c r="E2054" s="123" t="s">
        <v>133</v>
      </c>
      <c r="F2054" s="124"/>
      <c r="G2054" s="107"/>
      <c r="H2054" s="911"/>
      <c r="I2054" s="122" t="s">
        <v>132</v>
      </c>
      <c r="J2054" s="123" t="s">
        <v>133</v>
      </c>
      <c r="K2054" s="97"/>
      <c r="L2054" s="107"/>
      <c r="M2054" s="909"/>
      <c r="N2054" s="122" t="s">
        <v>132</v>
      </c>
      <c r="O2054" s="123" t="s">
        <v>133</v>
      </c>
      <c r="P2054" s="97"/>
    </row>
    <row r="2055" spans="1:16">
      <c r="A2055" s="105"/>
      <c r="B2055" s="109"/>
      <c r="C2055" s="896" t="s">
        <v>667</v>
      </c>
      <c r="D2055" s="118"/>
      <c r="E2055" s="119"/>
      <c r="F2055" s="125"/>
      <c r="G2055" s="109"/>
      <c r="H2055" s="899" t="s">
        <v>134</v>
      </c>
      <c r="I2055" s="118"/>
      <c r="J2055" s="119"/>
      <c r="K2055" s="125"/>
      <c r="L2055" s="109"/>
      <c r="M2055" s="902" t="s">
        <v>134</v>
      </c>
      <c r="N2055" s="118"/>
      <c r="O2055" s="119"/>
      <c r="P2055" s="125"/>
    </row>
    <row r="2056" spans="1:16">
      <c r="A2056" s="105"/>
      <c r="B2056" s="110"/>
      <c r="C2056" s="897"/>
      <c r="D2056" s="94"/>
      <c r="E2056" s="96"/>
      <c r="F2056" s="97"/>
      <c r="G2056" s="110"/>
      <c r="H2056" s="900"/>
      <c r="I2056" s="94"/>
      <c r="J2056" s="96"/>
      <c r="K2056" s="97"/>
      <c r="L2056" s="110"/>
      <c r="M2056" s="903"/>
      <c r="N2056" s="94"/>
      <c r="O2056" s="96"/>
      <c r="P2056" s="97"/>
    </row>
    <row r="2057" spans="1:16">
      <c r="A2057" s="105"/>
      <c r="B2057" s="126"/>
      <c r="C2057" s="897"/>
      <c r="D2057" s="94"/>
      <c r="E2057" s="96"/>
      <c r="F2057" s="97"/>
      <c r="G2057" s="126"/>
      <c r="H2057" s="900"/>
      <c r="I2057" s="94"/>
      <c r="J2057" s="96"/>
      <c r="K2057" s="97"/>
      <c r="L2057" s="126"/>
      <c r="M2057" s="903"/>
      <c r="N2057" s="94"/>
      <c r="O2057" s="96"/>
      <c r="P2057" s="128"/>
    </row>
    <row r="2058" spans="1:16">
      <c r="A2058" s="105"/>
      <c r="B2058" s="107"/>
      <c r="C2058" s="897"/>
      <c r="D2058" s="94"/>
      <c r="E2058" s="96"/>
      <c r="F2058" s="97"/>
      <c r="G2058" s="107"/>
      <c r="H2058" s="900"/>
      <c r="I2058" s="94"/>
      <c r="J2058" s="96"/>
      <c r="K2058" s="97"/>
      <c r="L2058" s="107"/>
      <c r="M2058" s="903"/>
      <c r="N2058" s="94"/>
      <c r="O2058" s="96"/>
      <c r="P2058" s="216"/>
    </row>
    <row r="2059" spans="1:16">
      <c r="A2059" s="105"/>
      <c r="B2059" s="109"/>
      <c r="C2059" s="897"/>
      <c r="D2059" s="94"/>
      <c r="E2059" s="96"/>
      <c r="F2059" s="97"/>
      <c r="G2059" s="109"/>
      <c r="H2059" s="900"/>
      <c r="I2059" s="94"/>
      <c r="J2059" s="96"/>
      <c r="K2059" s="97"/>
      <c r="L2059" s="109"/>
      <c r="M2059" s="903"/>
      <c r="N2059" s="94"/>
      <c r="O2059" s="96"/>
      <c r="P2059" s="97"/>
    </row>
    <row r="2060" spans="1:16">
      <c r="A2060" s="105"/>
      <c r="B2060" s="110"/>
      <c r="C2060" s="897"/>
      <c r="D2060" s="94"/>
      <c r="E2060" s="96"/>
      <c r="F2060" s="127"/>
      <c r="G2060" s="110"/>
      <c r="H2060" s="900"/>
      <c r="I2060" s="94"/>
      <c r="J2060" s="96"/>
      <c r="K2060" s="127"/>
      <c r="L2060" s="110"/>
      <c r="M2060" s="903"/>
      <c r="N2060" s="94"/>
      <c r="O2060" s="96"/>
      <c r="P2060" s="127"/>
    </row>
    <row r="2061" spans="1:16">
      <c r="A2061" s="105"/>
      <c r="B2061" s="109"/>
      <c r="C2061" s="897"/>
      <c r="D2061" s="94"/>
      <c r="E2061" s="96"/>
      <c r="F2061" s="128"/>
      <c r="G2061" s="109"/>
      <c r="H2061" s="900"/>
      <c r="I2061" s="94"/>
      <c r="J2061" s="96"/>
      <c r="K2061" s="128"/>
      <c r="L2061" s="109"/>
      <c r="M2061" s="903"/>
      <c r="N2061" s="94"/>
      <c r="O2061" s="96"/>
      <c r="P2061" s="128"/>
    </row>
    <row r="2062" spans="1:16">
      <c r="A2062" s="105"/>
      <c r="B2062" s="110"/>
      <c r="C2062" s="897"/>
      <c r="D2062" s="217"/>
      <c r="E2062" s="114"/>
      <c r="F2062" s="216"/>
      <c r="G2062" s="110"/>
      <c r="H2062" s="900"/>
      <c r="I2062" s="113"/>
      <c r="J2062" s="114"/>
      <c r="K2062" s="216"/>
      <c r="L2062" s="110"/>
      <c r="M2062" s="903"/>
      <c r="N2062" s="113"/>
      <c r="O2062" s="114"/>
      <c r="P2062" s="216"/>
    </row>
    <row r="2063" spans="1:16">
      <c r="A2063" s="105"/>
      <c r="B2063" s="109"/>
      <c r="C2063" s="897"/>
      <c r="D2063" s="217"/>
      <c r="E2063" s="114"/>
      <c r="F2063" s="216"/>
      <c r="G2063" s="109"/>
      <c r="H2063" s="900"/>
      <c r="I2063" s="113"/>
      <c r="J2063" s="114"/>
      <c r="K2063" s="216"/>
      <c r="L2063" s="109"/>
      <c r="M2063" s="903"/>
      <c r="N2063" s="113"/>
      <c r="O2063" s="114"/>
      <c r="P2063" s="216"/>
    </row>
    <row r="2064" spans="1:16" ht="17.25" thickBot="1">
      <c r="A2064" s="105"/>
      <c r="B2064" s="110"/>
      <c r="C2064" s="910"/>
      <c r="D2064" s="129"/>
      <c r="E2064" s="130"/>
      <c r="F2064" s="104"/>
      <c r="G2064" s="110"/>
      <c r="H2064" s="911"/>
      <c r="I2064" s="113"/>
      <c r="J2064" s="130"/>
      <c r="K2064" s="104"/>
      <c r="L2064" s="110"/>
      <c r="M2064" s="909"/>
      <c r="N2064" s="113"/>
      <c r="O2064" s="131"/>
      <c r="P2064" s="127"/>
    </row>
    <row r="2065" spans="1:16">
      <c r="A2065" s="132"/>
      <c r="B2065" s="109"/>
      <c r="C2065" s="896" t="s">
        <v>668</v>
      </c>
      <c r="D2065" s="118" t="s">
        <v>136</v>
      </c>
      <c r="E2065" s="133" t="s">
        <v>137</v>
      </c>
      <c r="F2065" s="125"/>
      <c r="G2065" s="109"/>
      <c r="H2065" s="899" t="s">
        <v>135</v>
      </c>
      <c r="I2065" s="118" t="s">
        <v>136</v>
      </c>
      <c r="J2065" s="133" t="s">
        <v>137</v>
      </c>
      <c r="K2065" s="125"/>
      <c r="L2065" s="109"/>
      <c r="M2065" s="902" t="s">
        <v>135</v>
      </c>
      <c r="N2065" s="118" t="s">
        <v>136</v>
      </c>
      <c r="O2065" s="133" t="s">
        <v>137</v>
      </c>
      <c r="P2065" s="125"/>
    </row>
    <row r="2066" spans="1:16">
      <c r="A2066" s="132"/>
      <c r="B2066" s="110"/>
      <c r="C2066" s="897"/>
      <c r="D2066" s="94" t="s">
        <v>141</v>
      </c>
      <c r="E2066" s="96" t="s">
        <v>142</v>
      </c>
      <c r="F2066" s="134"/>
      <c r="G2066" s="110"/>
      <c r="H2066" s="900"/>
      <c r="I2066" s="94" t="s">
        <v>141</v>
      </c>
      <c r="J2066" s="96" t="s">
        <v>142</v>
      </c>
      <c r="K2066" s="134"/>
      <c r="L2066" s="110"/>
      <c r="M2066" s="903"/>
      <c r="N2066" s="94" t="s">
        <v>141</v>
      </c>
      <c r="O2066" s="96" t="s">
        <v>142</v>
      </c>
      <c r="P2066" s="134"/>
    </row>
    <row r="2067" spans="1:16">
      <c r="A2067" s="132"/>
      <c r="B2067" s="135"/>
      <c r="C2067" s="897"/>
      <c r="D2067" s="94" t="s">
        <v>145</v>
      </c>
      <c r="E2067" s="96" t="s">
        <v>146</v>
      </c>
      <c r="F2067" s="97"/>
      <c r="G2067" s="135"/>
      <c r="H2067" s="900"/>
      <c r="I2067" s="94" t="s">
        <v>145</v>
      </c>
      <c r="J2067" s="96" t="s">
        <v>146</v>
      </c>
      <c r="K2067" s="97"/>
      <c r="L2067" s="135"/>
      <c r="M2067" s="903"/>
      <c r="N2067" s="94" t="s">
        <v>145</v>
      </c>
      <c r="O2067" s="96" t="s">
        <v>146</v>
      </c>
      <c r="P2067" s="97"/>
    </row>
    <row r="2068" spans="1:16">
      <c r="A2068" s="132"/>
      <c r="B2068" s="110"/>
      <c r="C2068" s="897"/>
      <c r="D2068" s="94" t="s">
        <v>147</v>
      </c>
      <c r="E2068" s="96" t="s">
        <v>148</v>
      </c>
      <c r="F2068" s="104"/>
      <c r="G2068" s="110"/>
      <c r="H2068" s="900"/>
      <c r="I2068" s="94" t="s">
        <v>147</v>
      </c>
      <c r="J2068" s="96" t="s">
        <v>148</v>
      </c>
      <c r="K2068" s="104"/>
      <c r="L2068" s="110"/>
      <c r="M2068" s="903"/>
      <c r="N2068" s="94" t="s">
        <v>147</v>
      </c>
      <c r="O2068" s="96" t="s">
        <v>148</v>
      </c>
      <c r="P2068" s="104"/>
    </row>
    <row r="2069" spans="1:16">
      <c r="A2069" s="132"/>
      <c r="B2069" s="135"/>
      <c r="C2069" s="897"/>
      <c r="D2069" s="94"/>
      <c r="E2069" s="114"/>
      <c r="F2069" s="136"/>
      <c r="G2069" s="135"/>
      <c r="H2069" s="900"/>
      <c r="I2069" s="94"/>
      <c r="J2069" s="114"/>
      <c r="K2069" s="136"/>
      <c r="L2069" s="135"/>
      <c r="M2069" s="903"/>
      <c r="N2069" s="94"/>
      <c r="O2069" s="114"/>
      <c r="P2069" s="136"/>
    </row>
    <row r="2070" spans="1:16">
      <c r="A2070" s="132"/>
      <c r="B2070" s="110"/>
      <c r="C2070" s="897"/>
      <c r="D2070" s="94"/>
      <c r="E2070" s="96"/>
      <c r="F2070" s="97"/>
      <c r="G2070" s="110"/>
      <c r="H2070" s="900"/>
      <c r="I2070" s="94"/>
      <c r="J2070" s="96"/>
      <c r="K2070" s="97"/>
      <c r="L2070" s="110"/>
      <c r="M2070" s="903"/>
      <c r="N2070" s="94"/>
      <c r="O2070" s="96"/>
      <c r="P2070" s="97"/>
    </row>
    <row r="2071" spans="1:16">
      <c r="A2071" s="132"/>
      <c r="B2071" s="135"/>
      <c r="C2071" s="897"/>
      <c r="D2071" s="94"/>
      <c r="E2071" s="114"/>
      <c r="F2071" s="136"/>
      <c r="G2071" s="135"/>
      <c r="H2071" s="900"/>
      <c r="I2071" s="94"/>
      <c r="J2071" s="114"/>
      <c r="K2071" s="136"/>
      <c r="L2071" s="135"/>
      <c r="M2071" s="903"/>
      <c r="N2071" s="94"/>
      <c r="O2071" s="114"/>
      <c r="P2071" s="136"/>
    </row>
    <row r="2072" spans="1:16">
      <c r="A2072" s="132"/>
      <c r="B2072" s="110"/>
      <c r="C2072" s="897"/>
      <c r="D2072" s="94"/>
      <c r="E2072" s="96"/>
      <c r="F2072" s="97"/>
      <c r="G2072" s="110"/>
      <c r="H2072" s="900"/>
      <c r="I2072" s="94"/>
      <c r="J2072" s="96"/>
      <c r="K2072" s="97"/>
      <c r="L2072" s="110"/>
      <c r="M2072" s="903"/>
      <c r="N2072" s="94"/>
      <c r="O2072" s="96"/>
      <c r="P2072" s="97"/>
    </row>
    <row r="2073" spans="1:16">
      <c r="A2073" s="132"/>
      <c r="B2073" s="135"/>
      <c r="C2073" s="897"/>
      <c r="D2073" s="94"/>
      <c r="E2073" s="96"/>
      <c r="F2073" s="97"/>
      <c r="G2073" s="135"/>
      <c r="H2073" s="900"/>
      <c r="I2073" s="94"/>
      <c r="J2073" s="96"/>
      <c r="K2073" s="97"/>
      <c r="L2073" s="135"/>
      <c r="M2073" s="903"/>
      <c r="N2073" s="94"/>
      <c r="O2073" s="96"/>
      <c r="P2073" s="97"/>
    </row>
    <row r="2074" spans="1:16" ht="17.25" thickBot="1">
      <c r="A2074" s="132"/>
      <c r="B2074" s="110"/>
      <c r="C2074" s="910"/>
      <c r="D2074" s="115"/>
      <c r="E2074" s="116"/>
      <c r="F2074" s="117"/>
      <c r="G2074" s="110"/>
      <c r="H2074" s="911"/>
      <c r="I2074" s="115"/>
      <c r="J2074" s="130"/>
      <c r="K2074" s="104"/>
      <c r="L2074" s="110"/>
      <c r="M2074" s="909"/>
      <c r="N2074" s="115"/>
      <c r="O2074" s="130"/>
      <c r="P2074" s="104"/>
    </row>
    <row r="2075" spans="1:16">
      <c r="A2075" s="132"/>
      <c r="B2075" s="135"/>
      <c r="C2075" s="896" t="s">
        <v>669</v>
      </c>
      <c r="D2075" s="137" t="s">
        <v>150</v>
      </c>
      <c r="E2075" s="138"/>
      <c r="F2075" s="139" t="s">
        <v>151</v>
      </c>
      <c r="G2075" s="135"/>
      <c r="H2075" s="899" t="s">
        <v>149</v>
      </c>
      <c r="I2075" s="137" t="s">
        <v>150</v>
      </c>
      <c r="J2075" s="138"/>
      <c r="K2075" s="139" t="s">
        <v>151</v>
      </c>
      <c r="L2075" s="135"/>
      <c r="M2075" s="902" t="s">
        <v>149</v>
      </c>
      <c r="N2075" s="137" t="s">
        <v>150</v>
      </c>
      <c r="O2075" s="138"/>
      <c r="P2075" s="139" t="s">
        <v>151</v>
      </c>
    </row>
    <row r="2076" spans="1:16">
      <c r="A2076" s="132"/>
      <c r="B2076" s="110"/>
      <c r="C2076" s="897"/>
      <c r="D2076" s="120"/>
      <c r="E2076" s="121"/>
      <c r="F2076" s="140"/>
      <c r="G2076" s="110"/>
      <c r="H2076" s="900"/>
      <c r="I2076" s="94"/>
      <c r="J2076" s="96"/>
      <c r="K2076" s="97"/>
      <c r="L2076" s="110"/>
      <c r="M2076" s="903"/>
      <c r="N2076" s="94"/>
      <c r="O2076" s="96"/>
      <c r="P2076" s="97"/>
    </row>
    <row r="2077" spans="1:16">
      <c r="A2077" s="132"/>
      <c r="B2077" s="135"/>
      <c r="C2077" s="897"/>
      <c r="D2077" s="94"/>
      <c r="E2077" s="96"/>
      <c r="F2077" s="97"/>
      <c r="G2077" s="135"/>
      <c r="H2077" s="900"/>
      <c r="I2077" s="94"/>
      <c r="J2077" s="96"/>
      <c r="K2077" s="97"/>
      <c r="L2077" s="135"/>
      <c r="M2077" s="903"/>
      <c r="N2077" s="94"/>
      <c r="O2077" s="96"/>
      <c r="P2077" s="97"/>
    </row>
    <row r="2078" spans="1:16">
      <c r="A2078" s="132"/>
      <c r="B2078" s="110"/>
      <c r="C2078" s="897"/>
      <c r="D2078" s="113"/>
      <c r="E2078" s="114"/>
      <c r="F2078" s="104"/>
      <c r="G2078" s="110"/>
      <c r="H2078" s="900"/>
      <c r="I2078" s="113"/>
      <c r="J2078" s="114"/>
      <c r="K2078" s="104"/>
      <c r="L2078" s="110"/>
      <c r="M2078" s="903"/>
      <c r="N2078" s="113"/>
      <c r="O2078" s="114"/>
      <c r="P2078" s="104"/>
    </row>
    <row r="2079" spans="1:16">
      <c r="A2079" s="905"/>
      <c r="B2079" s="135"/>
      <c r="C2079" s="897"/>
      <c r="D2079" s="94"/>
      <c r="E2079" s="96"/>
      <c r="F2079" s="97"/>
      <c r="G2079" s="135"/>
      <c r="H2079" s="900"/>
      <c r="I2079" s="94"/>
      <c r="J2079" s="96"/>
      <c r="K2079" s="97"/>
      <c r="L2079" s="135"/>
      <c r="M2079" s="903"/>
      <c r="N2079" s="94"/>
      <c r="O2079" s="96"/>
      <c r="P2079" s="97"/>
    </row>
    <row r="2080" spans="1:16">
      <c r="A2080" s="905"/>
      <c r="B2080" s="110"/>
      <c r="C2080" s="897"/>
      <c r="D2080" s="94"/>
      <c r="E2080" s="96"/>
      <c r="F2080" s="97"/>
      <c r="G2080" s="110"/>
      <c r="H2080" s="900"/>
      <c r="I2080" s="94"/>
      <c r="J2080" s="96"/>
      <c r="K2080" s="97"/>
      <c r="L2080" s="110"/>
      <c r="M2080" s="903"/>
      <c r="N2080" s="94"/>
      <c r="O2080" s="96"/>
      <c r="P2080" s="97"/>
    </row>
    <row r="2081" spans="1:16">
      <c r="A2081" s="905"/>
      <c r="B2081" s="135"/>
      <c r="C2081" s="897"/>
      <c r="D2081" s="113"/>
      <c r="E2081" s="114"/>
      <c r="F2081" s="104"/>
      <c r="G2081" s="135"/>
      <c r="H2081" s="900"/>
      <c r="I2081" s="113"/>
      <c r="J2081" s="114"/>
      <c r="K2081" s="104"/>
      <c r="L2081" s="135"/>
      <c r="M2081" s="903"/>
      <c r="N2081" s="113"/>
      <c r="O2081" s="114"/>
      <c r="P2081" s="104"/>
    </row>
    <row r="2082" spans="1:16" ht="17.25" thickBot="1">
      <c r="A2082" s="906"/>
      <c r="B2082" s="141"/>
      <c r="C2082" s="898"/>
      <c r="D2082" s="142"/>
      <c r="E2082" s="143"/>
      <c r="F2082" s="144"/>
      <c r="G2082" s="141"/>
      <c r="H2082" s="901"/>
      <c r="I2082" s="142"/>
      <c r="J2082" s="143"/>
      <c r="K2082" s="144"/>
      <c r="L2082" s="141"/>
      <c r="M2082" s="904"/>
      <c r="N2082" s="142"/>
      <c r="O2082" s="143"/>
      <c r="P2082" s="144"/>
    </row>
    <row r="2083" spans="1:16" s="146" customFormat="1" ht="27" customHeight="1" thickTop="1" thickBot="1">
      <c r="A2083" s="145"/>
      <c r="B2083" s="907" t="s">
        <v>152</v>
      </c>
      <c r="C2083" s="907"/>
      <c r="D2083" s="907"/>
      <c r="E2083" s="907"/>
      <c r="F2083" s="907"/>
      <c r="G2083" s="908" t="s">
        <v>153</v>
      </c>
      <c r="H2083" s="908"/>
      <c r="I2083" s="908"/>
      <c r="J2083" s="908"/>
      <c r="K2083" s="908"/>
      <c r="L2083" s="908"/>
      <c r="M2083" s="908"/>
      <c r="N2083" s="889" t="s">
        <v>154</v>
      </c>
      <c r="O2083" s="889"/>
      <c r="P2083" s="889"/>
    </row>
    <row r="2084" spans="1:16" s="159" customFormat="1" ht="21.75" customHeight="1" thickTop="1" thickBot="1">
      <c r="A2084" s="147" t="s">
        <v>0</v>
      </c>
      <c r="B2084" s="148"/>
      <c r="C2084" s="149" t="s">
        <v>155</v>
      </c>
      <c r="D2084" s="150" t="s">
        <v>156</v>
      </c>
      <c r="E2084" s="151" t="s">
        <v>157</v>
      </c>
      <c r="F2084" s="152" t="s">
        <v>158</v>
      </c>
      <c r="G2084" s="153" t="s">
        <v>159</v>
      </c>
      <c r="H2084" s="154" t="s">
        <v>150</v>
      </c>
      <c r="I2084" s="155" t="s">
        <v>156</v>
      </c>
      <c r="J2084" s="155" t="s">
        <v>157</v>
      </c>
      <c r="K2084" s="155" t="s">
        <v>158</v>
      </c>
      <c r="L2084" s="154" t="s">
        <v>160</v>
      </c>
      <c r="M2084" s="156" t="s">
        <v>161</v>
      </c>
      <c r="N2084" s="157" t="s">
        <v>155</v>
      </c>
      <c r="O2084" s="151" t="s">
        <v>157</v>
      </c>
      <c r="P2084" s="158" t="s">
        <v>158</v>
      </c>
    </row>
    <row r="2085" spans="1:16" s="172" customFormat="1" ht="17.25" thickTop="1">
      <c r="A2085" s="890">
        <f>A1999</f>
        <v>46193</v>
      </c>
      <c r="B2085" s="893" t="s">
        <v>670</v>
      </c>
      <c r="C2085" s="160" t="s">
        <v>851</v>
      </c>
      <c r="D2085" s="161" t="s">
        <v>978</v>
      </c>
      <c r="E2085" s="162" t="s">
        <v>137</v>
      </c>
      <c r="F2085" s="163" t="s">
        <v>1547</v>
      </c>
      <c r="G2085" s="164"/>
      <c r="H2085" s="165"/>
      <c r="I2085" s="166"/>
      <c r="J2085" s="166"/>
      <c r="K2085" s="167"/>
      <c r="L2085" s="168"/>
      <c r="M2085" s="169"/>
      <c r="N2085" s="170"/>
      <c r="O2085" s="166"/>
      <c r="P2085" s="171"/>
    </row>
    <row r="2086" spans="1:16" s="172" customFormat="1">
      <c r="A2086" s="891"/>
      <c r="B2086" s="894"/>
      <c r="C2086" s="173"/>
      <c r="D2086" s="174"/>
      <c r="E2086" s="175"/>
      <c r="F2086" s="176"/>
      <c r="G2086" s="173"/>
      <c r="H2086" s="177"/>
      <c r="I2086" s="175"/>
      <c r="J2086" s="175"/>
      <c r="K2086" s="178"/>
      <c r="L2086" s="179"/>
      <c r="M2086" s="180"/>
      <c r="N2086" s="181"/>
      <c r="O2086" s="175"/>
      <c r="P2086" s="182"/>
    </row>
    <row r="2087" spans="1:16" s="172" customFormat="1">
      <c r="A2087" s="891"/>
      <c r="B2087" s="894"/>
      <c r="C2087" s="173"/>
      <c r="D2087" s="174"/>
      <c r="E2087" s="175"/>
      <c r="F2087" s="176"/>
      <c r="G2087" s="173"/>
      <c r="H2087" s="183"/>
      <c r="I2087" s="175"/>
      <c r="J2087" s="175"/>
      <c r="K2087" s="178"/>
      <c r="L2087" s="184"/>
      <c r="M2087" s="180"/>
      <c r="N2087" s="181"/>
      <c r="O2087" s="175"/>
      <c r="P2087" s="182"/>
    </row>
    <row r="2088" spans="1:16" s="172" customFormat="1">
      <c r="A2088" s="891"/>
      <c r="B2088" s="894"/>
      <c r="C2088" s="173"/>
      <c r="D2088" s="218"/>
      <c r="E2088" s="175"/>
      <c r="F2088" s="176"/>
      <c r="G2088" s="173"/>
      <c r="H2088" s="183"/>
      <c r="I2088" s="175"/>
      <c r="J2088" s="175"/>
      <c r="K2088" s="187"/>
      <c r="L2088" s="184"/>
      <c r="M2088" s="180"/>
      <c r="N2088" s="181"/>
      <c r="O2088" s="175"/>
      <c r="P2088" s="182"/>
    </row>
    <row r="2089" spans="1:16" s="172" customFormat="1">
      <c r="A2089" s="891"/>
      <c r="B2089" s="894"/>
      <c r="C2089" s="173"/>
      <c r="D2089" s="185"/>
      <c r="E2089" s="175"/>
      <c r="F2089" s="182"/>
      <c r="G2089" s="173"/>
      <c r="H2089" s="186"/>
      <c r="I2089" s="175"/>
      <c r="J2089" s="175"/>
      <c r="K2089" s="187"/>
      <c r="L2089" s="184"/>
      <c r="M2089" s="180"/>
      <c r="N2089" s="181"/>
      <c r="O2089" s="175"/>
      <c r="P2089" s="182"/>
    </row>
    <row r="2090" spans="1:16" s="172" customFormat="1">
      <c r="A2090" s="891"/>
      <c r="B2090" s="894"/>
      <c r="C2090" s="173"/>
      <c r="D2090" s="174"/>
      <c r="E2090" s="175"/>
      <c r="F2090" s="188"/>
      <c r="G2090" s="198"/>
      <c r="H2090" s="183"/>
      <c r="I2090" s="191"/>
      <c r="J2090" s="175"/>
      <c r="K2090" s="178"/>
      <c r="L2090" s="189"/>
      <c r="M2090" s="190"/>
      <c r="N2090" s="181"/>
      <c r="O2090" s="175"/>
      <c r="P2090" s="182"/>
    </row>
    <row r="2091" spans="1:16" s="172" customFormat="1">
      <c r="A2091" s="891"/>
      <c r="B2091" s="894"/>
      <c r="C2091" s="173"/>
      <c r="D2091" s="174"/>
      <c r="E2091" s="175"/>
      <c r="F2091" s="182"/>
      <c r="G2091" s="173"/>
      <c r="H2091" s="183"/>
      <c r="I2091" s="191"/>
      <c r="J2091" s="175"/>
      <c r="K2091" s="178"/>
      <c r="L2091" s="184"/>
      <c r="M2091" s="180"/>
      <c r="N2091" s="181"/>
      <c r="O2091" s="175"/>
      <c r="P2091" s="182"/>
    </row>
    <row r="2092" spans="1:16" s="172" customFormat="1">
      <c r="A2092" s="891"/>
      <c r="B2092" s="894"/>
      <c r="C2092" s="173"/>
      <c r="D2092" s="174"/>
      <c r="E2092" s="175"/>
      <c r="F2092" s="182"/>
      <c r="G2092" s="219"/>
      <c r="H2092" s="183"/>
      <c r="I2092" s="175"/>
      <c r="J2092" s="175"/>
      <c r="K2092" s="178"/>
      <c r="L2092" s="184"/>
      <c r="M2092" s="180"/>
      <c r="N2092" s="181"/>
      <c r="O2092" s="175"/>
      <c r="P2092" s="182"/>
    </row>
    <row r="2093" spans="1:16" s="172" customFormat="1">
      <c r="A2093" s="891"/>
      <c r="B2093" s="894"/>
      <c r="C2093" s="173"/>
      <c r="D2093" s="174"/>
      <c r="E2093" s="175"/>
      <c r="F2093" s="188"/>
      <c r="G2093" s="173"/>
      <c r="H2093" s="183"/>
      <c r="I2093" s="191"/>
      <c r="J2093" s="175"/>
      <c r="K2093" s="178"/>
      <c r="L2093" s="184"/>
      <c r="M2093" s="180"/>
      <c r="N2093" s="181"/>
      <c r="O2093" s="175"/>
      <c r="P2093" s="182"/>
    </row>
    <row r="2094" spans="1:16" s="172" customFormat="1">
      <c r="A2094" s="891"/>
      <c r="B2094" s="894"/>
      <c r="C2094" s="173"/>
      <c r="D2094" s="174"/>
      <c r="E2094" s="175"/>
      <c r="F2094" s="182"/>
      <c r="G2094" s="173"/>
      <c r="H2094" s="183"/>
      <c r="I2094" s="191"/>
      <c r="J2094" s="175"/>
      <c r="K2094" s="178"/>
      <c r="L2094" s="184"/>
      <c r="M2094" s="180"/>
      <c r="N2094" s="181"/>
      <c r="O2094" s="175"/>
      <c r="P2094" s="182"/>
    </row>
    <row r="2095" spans="1:16" s="172" customFormat="1">
      <c r="A2095" s="891"/>
      <c r="B2095" s="894"/>
      <c r="C2095" s="192"/>
      <c r="D2095" s="193"/>
      <c r="E2095" s="194"/>
      <c r="F2095" s="195"/>
      <c r="G2095" s="173"/>
      <c r="H2095" s="177"/>
      <c r="I2095" s="175"/>
      <c r="J2095" s="175"/>
      <c r="K2095" s="178"/>
      <c r="L2095" s="184"/>
      <c r="M2095" s="180"/>
      <c r="N2095" s="196"/>
      <c r="O2095" s="194"/>
      <c r="P2095" s="195"/>
    </row>
    <row r="2096" spans="1:16" s="172" customFormat="1">
      <c r="A2096" s="891"/>
      <c r="B2096" s="894"/>
      <c r="C2096" s="192"/>
      <c r="D2096" s="193"/>
      <c r="E2096" s="194"/>
      <c r="F2096" s="195"/>
      <c r="G2096" s="198"/>
      <c r="H2096" s="183"/>
      <c r="I2096" s="191"/>
      <c r="J2096" s="175"/>
      <c r="K2096" s="178"/>
      <c r="L2096" s="184"/>
      <c r="M2096" s="180"/>
      <c r="N2096" s="196"/>
      <c r="O2096" s="194"/>
      <c r="P2096" s="195"/>
    </row>
    <row r="2097" spans="1:16" s="172" customFormat="1">
      <c r="A2097" s="891"/>
      <c r="B2097" s="894"/>
      <c r="C2097" s="192"/>
      <c r="D2097" s="193"/>
      <c r="E2097" s="194"/>
      <c r="F2097" s="195"/>
      <c r="G2097" s="173"/>
      <c r="H2097" s="199"/>
      <c r="I2097" s="191"/>
      <c r="J2097" s="200"/>
      <c r="K2097" s="197"/>
      <c r="L2097" s="184"/>
      <c r="M2097" s="180"/>
      <c r="N2097" s="196"/>
      <c r="O2097" s="194"/>
      <c r="P2097" s="195"/>
    </row>
    <row r="2098" spans="1:16" s="172" customFormat="1">
      <c r="A2098" s="891"/>
      <c r="B2098" s="894"/>
      <c r="C2098" s="192"/>
      <c r="D2098" s="193"/>
      <c r="E2098" s="194"/>
      <c r="F2098" s="195"/>
      <c r="G2098" s="173"/>
      <c r="H2098" s="201"/>
      <c r="I2098" s="175"/>
      <c r="J2098" s="175"/>
      <c r="K2098" s="178"/>
      <c r="L2098" s="184"/>
      <c r="M2098" s="180"/>
      <c r="N2098" s="196"/>
      <c r="O2098" s="194"/>
      <c r="P2098" s="195"/>
    </row>
    <row r="2099" spans="1:16" s="172" customFormat="1">
      <c r="A2099" s="891"/>
      <c r="B2099" s="894"/>
      <c r="C2099" s="192"/>
      <c r="D2099" s="193"/>
      <c r="E2099" s="194"/>
      <c r="F2099" s="195"/>
      <c r="G2099" s="198"/>
      <c r="H2099" s="183"/>
      <c r="I2099" s="200"/>
      <c r="J2099" s="200"/>
      <c r="K2099" s="197"/>
      <c r="L2099" s="184"/>
      <c r="M2099" s="180"/>
      <c r="N2099" s="196"/>
      <c r="O2099" s="194"/>
      <c r="P2099" s="195"/>
    </row>
    <row r="2100" spans="1:16" s="172" customFormat="1">
      <c r="A2100" s="891"/>
      <c r="B2100" s="894"/>
      <c r="C2100" s="192"/>
      <c r="D2100" s="193"/>
      <c r="E2100" s="194"/>
      <c r="F2100" s="195"/>
      <c r="G2100" s="173"/>
      <c r="H2100" s="183"/>
      <c r="I2100" s="200"/>
      <c r="J2100" s="200"/>
      <c r="K2100" s="197"/>
      <c r="L2100" s="179"/>
      <c r="M2100" s="180"/>
      <c r="N2100" s="196"/>
      <c r="O2100" s="194"/>
      <c r="P2100" s="195"/>
    </row>
    <row r="2101" spans="1:16" s="172" customFormat="1">
      <c r="A2101" s="891"/>
      <c r="B2101" s="894"/>
      <c r="C2101" s="192"/>
      <c r="D2101" s="193"/>
      <c r="E2101" s="194"/>
      <c r="F2101" s="195"/>
      <c r="G2101" s="192"/>
      <c r="H2101" s="201"/>
      <c r="I2101" s="202"/>
      <c r="J2101" s="202"/>
      <c r="K2101" s="203"/>
      <c r="L2101" s="204"/>
      <c r="M2101" s="190"/>
      <c r="N2101" s="196"/>
      <c r="O2101" s="194"/>
      <c r="P2101" s="195"/>
    </row>
    <row r="2102" spans="1:16" s="172" customFormat="1">
      <c r="A2102" s="891"/>
      <c r="B2102" s="894"/>
      <c r="C2102" s="192"/>
      <c r="D2102" s="193"/>
      <c r="E2102" s="194"/>
      <c r="F2102" s="195"/>
      <c r="G2102" s="192"/>
      <c r="H2102" s="201"/>
      <c r="I2102" s="202"/>
      <c r="J2102" s="202"/>
      <c r="K2102" s="203"/>
      <c r="L2102" s="204"/>
      <c r="M2102" s="190"/>
      <c r="N2102" s="196"/>
      <c r="O2102" s="194"/>
      <c r="P2102" s="195"/>
    </row>
    <row r="2103" spans="1:16" s="172" customFormat="1">
      <c r="A2103" s="891"/>
      <c r="B2103" s="894"/>
      <c r="C2103" s="192"/>
      <c r="D2103" s="193"/>
      <c r="E2103" s="194"/>
      <c r="F2103" s="195"/>
      <c r="G2103" s="192"/>
      <c r="H2103" s="201"/>
      <c r="I2103" s="202"/>
      <c r="J2103" s="202"/>
      <c r="K2103" s="203"/>
      <c r="L2103" s="204"/>
      <c r="M2103" s="190"/>
      <c r="N2103" s="196"/>
      <c r="O2103" s="194"/>
      <c r="P2103" s="195"/>
    </row>
    <row r="2104" spans="1:16" s="172" customFormat="1" ht="17.25" thickBot="1">
      <c r="A2104" s="892"/>
      <c r="B2104" s="895"/>
      <c r="C2104" s="205"/>
      <c r="D2104" s="206"/>
      <c r="E2104" s="207"/>
      <c r="F2104" s="208"/>
      <c r="G2104" s="209"/>
      <c r="H2104" s="210"/>
      <c r="I2104" s="211"/>
      <c r="J2104" s="211"/>
      <c r="K2104" s="212"/>
      <c r="L2104" s="213"/>
      <c r="M2104" s="214"/>
      <c r="N2104" s="215"/>
      <c r="O2104" s="207"/>
      <c r="P2104" s="208"/>
    </row>
    <row r="2105" spans="1:16" s="71" customFormat="1" ht="18" customHeight="1" thickTop="1" thickBot="1">
      <c r="A2105" s="926">
        <f>A1999+1</f>
        <v>46194</v>
      </c>
      <c r="B2105" s="90" t="s">
        <v>162</v>
      </c>
      <c r="C2105" s="896" t="s">
        <v>665</v>
      </c>
      <c r="D2105" s="91" t="s">
        <v>114</v>
      </c>
      <c r="E2105" s="92" t="s">
        <v>164</v>
      </c>
      <c r="F2105" s="93"/>
      <c r="G2105" s="90" t="s">
        <v>162</v>
      </c>
      <c r="H2105" s="900" t="s">
        <v>163</v>
      </c>
      <c r="I2105" s="91" t="s">
        <v>114</v>
      </c>
      <c r="J2105" s="92" t="s">
        <v>164</v>
      </c>
      <c r="K2105" s="93"/>
      <c r="L2105" s="90" t="s">
        <v>162</v>
      </c>
      <c r="M2105" s="903" t="s">
        <v>163</v>
      </c>
      <c r="N2105" s="91" t="s">
        <v>114</v>
      </c>
      <c r="O2105" s="92" t="s">
        <v>164</v>
      </c>
      <c r="P2105" s="93"/>
    </row>
    <row r="2106" spans="1:16" ht="18" customHeight="1">
      <c r="A2106" s="927"/>
      <c r="B2106" s="928"/>
      <c r="C2106" s="897"/>
      <c r="D2106" s="94" t="s">
        <v>116</v>
      </c>
      <c r="E2106" s="95" t="s">
        <v>142</v>
      </c>
      <c r="F2106" s="93"/>
      <c r="G2106" s="928"/>
      <c r="H2106" s="900"/>
      <c r="I2106" s="94" t="s">
        <v>116</v>
      </c>
      <c r="J2106" s="95" t="s">
        <v>142</v>
      </c>
      <c r="K2106" s="93"/>
      <c r="L2106" s="928"/>
      <c r="M2106" s="903"/>
      <c r="N2106" s="94" t="s">
        <v>116</v>
      </c>
      <c r="O2106" s="95" t="s">
        <v>142</v>
      </c>
      <c r="P2106" s="93"/>
    </row>
    <row r="2107" spans="1:16" ht="17.25" thickBot="1">
      <c r="A2107" s="927"/>
      <c r="B2107" s="929"/>
      <c r="C2107" s="897"/>
      <c r="D2107" s="94" t="s">
        <v>165</v>
      </c>
      <c r="E2107" s="96" t="s">
        <v>166</v>
      </c>
      <c r="F2107" s="98"/>
      <c r="G2107" s="929"/>
      <c r="H2107" s="900"/>
      <c r="I2107" s="94" t="s">
        <v>165</v>
      </c>
      <c r="J2107" s="96" t="s">
        <v>166</v>
      </c>
      <c r="K2107" s="98"/>
      <c r="L2107" s="929"/>
      <c r="M2107" s="903"/>
      <c r="N2107" s="94" t="s">
        <v>165</v>
      </c>
      <c r="O2107" s="96" t="s">
        <v>166</v>
      </c>
      <c r="P2107" s="98"/>
    </row>
    <row r="2108" spans="1:16" ht="17.25" thickBot="1">
      <c r="A2108" s="927"/>
      <c r="B2108" s="90" t="s">
        <v>167</v>
      </c>
      <c r="C2108" s="897"/>
      <c r="D2108" s="94"/>
      <c r="E2108" s="96"/>
      <c r="F2108" s="97"/>
      <c r="G2108" s="90" t="s">
        <v>167</v>
      </c>
      <c r="H2108" s="900"/>
      <c r="I2108" s="94" t="s">
        <v>120</v>
      </c>
      <c r="J2108" s="96" t="s">
        <v>148</v>
      </c>
      <c r="K2108" s="97"/>
      <c r="L2108" s="90" t="s">
        <v>167</v>
      </c>
      <c r="M2108" s="903"/>
      <c r="N2108" s="94" t="s">
        <v>120</v>
      </c>
      <c r="O2108" s="96" t="s">
        <v>148</v>
      </c>
      <c r="P2108" s="97"/>
    </row>
    <row r="2109" spans="1:16">
      <c r="A2109" s="927"/>
      <c r="B2109" s="925"/>
      <c r="C2109" s="897"/>
      <c r="D2109" s="94"/>
      <c r="E2109" s="96"/>
      <c r="F2109" s="97"/>
      <c r="G2109" s="925"/>
      <c r="H2109" s="900"/>
      <c r="I2109" s="94"/>
      <c r="J2109" s="96"/>
      <c r="K2109" s="97"/>
      <c r="L2109" s="925"/>
      <c r="M2109" s="903"/>
      <c r="N2109" s="94"/>
      <c r="O2109" s="96"/>
      <c r="P2109" s="97"/>
    </row>
    <row r="2110" spans="1:16">
      <c r="A2110" s="927"/>
      <c r="B2110" s="918"/>
      <c r="C2110" s="897"/>
      <c r="D2110" s="94"/>
      <c r="E2110" s="96"/>
      <c r="F2110" s="97"/>
      <c r="G2110" s="918"/>
      <c r="H2110" s="900"/>
      <c r="I2110" s="94"/>
      <c r="J2110" s="96"/>
      <c r="K2110" s="97"/>
      <c r="L2110" s="918"/>
      <c r="M2110" s="903"/>
      <c r="N2110" s="94"/>
      <c r="O2110" s="96"/>
      <c r="P2110" s="97"/>
    </row>
    <row r="2111" spans="1:16">
      <c r="A2111" s="927"/>
      <c r="B2111" s="917"/>
      <c r="C2111" s="897"/>
      <c r="D2111" s="94"/>
      <c r="E2111" s="96"/>
      <c r="F2111" s="93"/>
      <c r="G2111" s="917"/>
      <c r="H2111" s="900"/>
      <c r="I2111" s="94"/>
      <c r="J2111" s="96"/>
      <c r="K2111" s="93"/>
      <c r="L2111" s="917"/>
      <c r="M2111" s="903"/>
      <c r="N2111" s="94"/>
      <c r="O2111" s="96"/>
      <c r="P2111" s="93"/>
    </row>
    <row r="2112" spans="1:16">
      <c r="A2112" s="927"/>
      <c r="B2112" s="918"/>
      <c r="C2112" s="897"/>
      <c r="D2112" s="94"/>
      <c r="E2112" s="96"/>
      <c r="F2112" s="99"/>
      <c r="G2112" s="918"/>
      <c r="H2112" s="900"/>
      <c r="I2112" s="94"/>
      <c r="J2112" s="96"/>
      <c r="K2112" s="99"/>
      <c r="L2112" s="918"/>
      <c r="M2112" s="903"/>
      <c r="N2112" s="94"/>
      <c r="O2112" s="96"/>
      <c r="P2112" s="93"/>
    </row>
    <row r="2113" spans="1:16">
      <c r="A2113" s="927"/>
      <c r="B2113" s="917"/>
      <c r="C2113" s="897"/>
      <c r="D2113" s="94"/>
      <c r="E2113" s="96"/>
      <c r="F2113" s="102"/>
      <c r="G2113" s="917"/>
      <c r="H2113" s="900"/>
      <c r="I2113" s="94"/>
      <c r="J2113" s="96"/>
      <c r="K2113" s="102"/>
      <c r="L2113" s="917"/>
      <c r="M2113" s="903"/>
      <c r="N2113" s="94"/>
      <c r="O2113" s="96"/>
      <c r="P2113" s="99"/>
    </row>
    <row r="2114" spans="1:16" ht="17.25" thickBot="1">
      <c r="A2114" s="927"/>
      <c r="B2114" s="918"/>
      <c r="C2114" s="897"/>
      <c r="D2114" s="94"/>
      <c r="E2114" s="96"/>
      <c r="F2114" s="99"/>
      <c r="G2114" s="918"/>
      <c r="H2114" s="900"/>
      <c r="I2114" s="94"/>
      <c r="J2114" s="96"/>
      <c r="K2114" s="99"/>
      <c r="L2114" s="918"/>
      <c r="M2114" s="903"/>
      <c r="N2114" s="94"/>
      <c r="O2114" s="96"/>
      <c r="P2114" s="99"/>
    </row>
    <row r="2115" spans="1:16" ht="17.25" thickBot="1">
      <c r="A2115" s="927"/>
      <c r="B2115" s="100" t="s">
        <v>168</v>
      </c>
      <c r="C2115" s="897"/>
      <c r="D2115" s="94"/>
      <c r="E2115" s="96"/>
      <c r="F2115" s="99"/>
      <c r="G2115" s="100" t="s">
        <v>168</v>
      </c>
      <c r="H2115" s="900"/>
      <c r="I2115" s="94"/>
      <c r="J2115" s="96"/>
      <c r="K2115" s="99"/>
      <c r="L2115" s="100" t="s">
        <v>168</v>
      </c>
      <c r="M2115" s="903"/>
      <c r="N2115" s="94"/>
      <c r="O2115" s="96"/>
      <c r="P2115" s="99"/>
    </row>
    <row r="2116" spans="1:16">
      <c r="A2116" s="927"/>
      <c r="B2116" s="919"/>
      <c r="C2116" s="897"/>
      <c r="D2116" s="94"/>
      <c r="E2116" s="96"/>
      <c r="F2116" s="99"/>
      <c r="G2116" s="919"/>
      <c r="H2116" s="900"/>
      <c r="I2116" s="94"/>
      <c r="J2116" s="96"/>
      <c r="K2116" s="99"/>
      <c r="L2116" s="919"/>
      <c r="M2116" s="903"/>
      <c r="N2116" s="94"/>
      <c r="O2116" s="96"/>
      <c r="P2116" s="99"/>
    </row>
    <row r="2117" spans="1:16">
      <c r="A2117" s="927"/>
      <c r="B2117" s="920"/>
      <c r="C2117" s="897"/>
      <c r="D2117" s="94"/>
      <c r="E2117" s="96"/>
      <c r="F2117" s="99"/>
      <c r="G2117" s="920"/>
      <c r="H2117" s="900"/>
      <c r="I2117" s="94"/>
      <c r="J2117" s="96"/>
      <c r="K2117" s="99"/>
      <c r="L2117" s="920"/>
      <c r="M2117" s="903"/>
      <c r="N2117" s="94"/>
      <c r="O2117" s="96"/>
      <c r="P2117" s="97"/>
    </row>
    <row r="2118" spans="1:16" ht="17.25" thickBot="1">
      <c r="A2118" s="927"/>
      <c r="B2118" s="921"/>
      <c r="C2118" s="897"/>
      <c r="D2118" s="94"/>
      <c r="E2118" s="96"/>
      <c r="F2118" s="97"/>
      <c r="G2118" s="921"/>
      <c r="H2118" s="900"/>
      <c r="I2118" s="94"/>
      <c r="J2118" s="96"/>
      <c r="K2118" s="97"/>
      <c r="L2118" s="921"/>
      <c r="M2118" s="903"/>
      <c r="N2118" s="94"/>
      <c r="O2118" s="96"/>
      <c r="P2118" s="97"/>
    </row>
    <row r="2119" spans="1:16" ht="17.25" thickBot="1">
      <c r="A2119" s="927"/>
      <c r="B2119" s="100" t="s">
        <v>123</v>
      </c>
      <c r="C2119" s="897"/>
      <c r="D2119" s="94"/>
      <c r="E2119" s="96"/>
      <c r="F2119" s="97"/>
      <c r="G2119" s="100" t="s">
        <v>123</v>
      </c>
      <c r="H2119" s="900"/>
      <c r="I2119" s="94"/>
      <c r="J2119" s="96"/>
      <c r="K2119" s="97"/>
      <c r="L2119" s="100" t="s">
        <v>123</v>
      </c>
      <c r="M2119" s="903"/>
      <c r="N2119" s="94"/>
      <c r="O2119" s="96"/>
      <c r="P2119" s="97"/>
    </row>
    <row r="2120" spans="1:16">
      <c r="A2120" s="927"/>
      <c r="B2120" s="932"/>
      <c r="C2120" s="897"/>
      <c r="D2120" s="94"/>
      <c r="E2120" s="96"/>
      <c r="F2120" s="97"/>
      <c r="G2120" s="932"/>
      <c r="H2120" s="900"/>
      <c r="I2120" s="94"/>
      <c r="J2120" s="96"/>
      <c r="K2120" s="97"/>
      <c r="L2120" s="932"/>
      <c r="M2120" s="903"/>
      <c r="N2120" s="94"/>
      <c r="O2120" s="96"/>
      <c r="P2120" s="97"/>
    </row>
    <row r="2121" spans="1:16">
      <c r="A2121" s="927"/>
      <c r="B2121" s="933"/>
      <c r="C2121" s="897"/>
      <c r="D2121" s="94"/>
      <c r="E2121" s="96"/>
      <c r="F2121" s="97"/>
      <c r="G2121" s="933"/>
      <c r="H2121" s="900"/>
      <c r="I2121" s="94"/>
      <c r="J2121" s="96"/>
      <c r="K2121" s="97"/>
      <c r="L2121" s="933"/>
      <c r="M2121" s="903"/>
      <c r="N2121" s="94"/>
      <c r="O2121" s="96"/>
      <c r="P2121" s="97"/>
    </row>
    <row r="2122" spans="1:16" ht="17.25" thickBot="1">
      <c r="A2122" s="927"/>
      <c r="B2122" s="934"/>
      <c r="C2122" s="897"/>
      <c r="D2122" s="94"/>
      <c r="E2122" s="96"/>
      <c r="F2122" s="97"/>
      <c r="G2122" s="934"/>
      <c r="H2122" s="900"/>
      <c r="I2122" s="94"/>
      <c r="J2122" s="96"/>
      <c r="K2122" s="97"/>
      <c r="L2122" s="934"/>
      <c r="M2122" s="903"/>
      <c r="N2122" s="94"/>
      <c r="O2122" s="96"/>
      <c r="P2122" s="97"/>
    </row>
    <row r="2123" spans="1:16">
      <c r="A2123" s="927"/>
      <c r="B2123" s="915" t="s">
        <v>124</v>
      </c>
      <c r="C2123" s="897"/>
      <c r="D2123" s="94"/>
      <c r="E2123" s="96"/>
      <c r="F2123" s="97"/>
      <c r="G2123" s="915" t="s">
        <v>124</v>
      </c>
      <c r="H2123" s="900"/>
      <c r="I2123" s="94"/>
      <c r="J2123" s="96"/>
      <c r="K2123" s="97"/>
      <c r="L2123" s="915" t="s">
        <v>124</v>
      </c>
      <c r="M2123" s="903"/>
      <c r="N2123" s="94"/>
      <c r="O2123" s="96"/>
      <c r="P2123" s="97"/>
    </row>
    <row r="2124" spans="1:16" ht="17.25" thickBot="1">
      <c r="A2124" s="927"/>
      <c r="B2124" s="916"/>
      <c r="C2124" s="897"/>
      <c r="D2124" s="94"/>
      <c r="E2124" s="96"/>
      <c r="F2124" s="97"/>
      <c r="G2124" s="916"/>
      <c r="H2124" s="900"/>
      <c r="I2124" s="94"/>
      <c r="J2124" s="96"/>
      <c r="K2124" s="97"/>
      <c r="L2124" s="916"/>
      <c r="M2124" s="903"/>
      <c r="N2124" s="94"/>
      <c r="O2124" s="96"/>
      <c r="P2124" s="93"/>
    </row>
    <row r="2125" spans="1:16" ht="17.25" thickTop="1">
      <c r="A2125" s="927"/>
      <c r="B2125" s="930" t="s">
        <v>125</v>
      </c>
      <c r="C2125" s="897"/>
      <c r="D2125" s="94"/>
      <c r="E2125" s="96"/>
      <c r="F2125" s="93"/>
      <c r="G2125" s="930" t="s">
        <v>125</v>
      </c>
      <c r="H2125" s="900"/>
      <c r="I2125" s="94"/>
      <c r="J2125" s="96"/>
      <c r="K2125" s="93"/>
      <c r="L2125" s="930" t="s">
        <v>125</v>
      </c>
      <c r="M2125" s="903"/>
      <c r="N2125" s="94"/>
      <c r="O2125" s="96"/>
      <c r="P2125" s="97"/>
    </row>
    <row r="2126" spans="1:16" ht="17.25" thickBot="1">
      <c r="A2126" s="927"/>
      <c r="B2126" s="913"/>
      <c r="C2126" s="897"/>
      <c r="D2126" s="94"/>
      <c r="E2126" s="96"/>
      <c r="F2126" s="93"/>
      <c r="G2126" s="913"/>
      <c r="H2126" s="900"/>
      <c r="I2126" s="94"/>
      <c r="J2126" s="96"/>
      <c r="K2126" s="93"/>
      <c r="L2126" s="913"/>
      <c r="M2126" s="903"/>
      <c r="N2126" s="94"/>
      <c r="O2126" s="96"/>
      <c r="P2126" s="101"/>
    </row>
    <row r="2127" spans="1:16">
      <c r="A2127" s="927"/>
      <c r="B2127" s="923"/>
      <c r="C2127" s="897"/>
      <c r="D2127" s="94"/>
      <c r="E2127" s="96"/>
      <c r="F2127" s="97"/>
      <c r="G2127" s="923"/>
      <c r="H2127" s="900"/>
      <c r="I2127" s="94"/>
      <c r="J2127" s="96"/>
      <c r="K2127" s="97"/>
      <c r="L2127" s="923"/>
      <c r="M2127" s="903"/>
      <c r="N2127" s="94"/>
      <c r="O2127" s="96"/>
      <c r="P2127" s="103"/>
    </row>
    <row r="2128" spans="1:16" ht="17.25" thickBot="1">
      <c r="A2128" s="927"/>
      <c r="B2128" s="931"/>
      <c r="C2128" s="897"/>
      <c r="D2128" s="94"/>
      <c r="E2128" s="96"/>
      <c r="F2128" s="97"/>
      <c r="G2128" s="931"/>
      <c r="H2128" s="900"/>
      <c r="I2128" s="94"/>
      <c r="J2128" s="96"/>
      <c r="K2128" s="97"/>
      <c r="L2128" s="931"/>
      <c r="M2128" s="903"/>
      <c r="N2128" s="94"/>
      <c r="O2128" s="96"/>
      <c r="P2128" s="104"/>
    </row>
    <row r="2129" spans="1:16">
      <c r="A2129" s="927"/>
      <c r="B2129" s="912" t="s">
        <v>126</v>
      </c>
      <c r="C2129" s="897"/>
      <c r="D2129" s="94"/>
      <c r="E2129" s="96"/>
      <c r="F2129" s="93"/>
      <c r="G2129" s="912" t="s">
        <v>126</v>
      </c>
      <c r="H2129" s="900"/>
      <c r="I2129" s="94"/>
      <c r="J2129" s="96"/>
      <c r="K2129" s="93"/>
      <c r="L2129" s="912" t="s">
        <v>126</v>
      </c>
      <c r="M2129" s="903"/>
      <c r="N2129" s="94"/>
      <c r="O2129" s="96"/>
      <c r="P2129" s="99"/>
    </row>
    <row r="2130" spans="1:16" ht="17.25" thickBot="1">
      <c r="A2130" s="927"/>
      <c r="B2130" s="913"/>
      <c r="C2130" s="897"/>
      <c r="D2130" s="94"/>
      <c r="E2130" s="96"/>
      <c r="F2130" s="101"/>
      <c r="G2130" s="913"/>
      <c r="H2130" s="900"/>
      <c r="I2130" s="94"/>
      <c r="J2130" s="96"/>
      <c r="K2130" s="101"/>
      <c r="L2130" s="913"/>
      <c r="M2130" s="903"/>
      <c r="N2130" s="94"/>
      <c r="O2130" s="96"/>
      <c r="P2130" s="104"/>
    </row>
    <row r="2131" spans="1:16">
      <c r="A2131" s="927"/>
      <c r="B2131" s="923"/>
      <c r="C2131" s="897"/>
      <c r="D2131" s="94"/>
      <c r="E2131" s="96"/>
      <c r="F2131" s="102"/>
      <c r="G2131" s="923"/>
      <c r="H2131" s="900"/>
      <c r="I2131" s="94"/>
      <c r="J2131" s="96"/>
      <c r="K2131" s="103"/>
      <c r="L2131" s="923"/>
      <c r="M2131" s="903"/>
      <c r="N2131" s="94"/>
      <c r="O2131" s="96"/>
      <c r="P2131" s="93"/>
    </row>
    <row r="2132" spans="1:16" ht="17.25" thickBot="1">
      <c r="A2132" s="927"/>
      <c r="B2132" s="924"/>
      <c r="C2132" s="897"/>
      <c r="D2132" s="94"/>
      <c r="E2132" s="96"/>
      <c r="F2132" s="99"/>
      <c r="G2132" s="924"/>
      <c r="H2132" s="900"/>
      <c r="I2132" s="94"/>
      <c r="J2132" s="96"/>
      <c r="K2132" s="104"/>
      <c r="L2132" s="924"/>
      <c r="M2132" s="903"/>
      <c r="N2132" s="94"/>
      <c r="O2132" s="96"/>
      <c r="P2132" s="97"/>
    </row>
    <row r="2133" spans="1:16">
      <c r="A2133" s="927"/>
      <c r="B2133" s="922" t="s">
        <v>127</v>
      </c>
      <c r="C2133" s="897"/>
      <c r="D2133" s="94"/>
      <c r="E2133" s="96"/>
      <c r="F2133" s="103"/>
      <c r="G2133" s="922" t="s">
        <v>127</v>
      </c>
      <c r="H2133" s="900"/>
      <c r="I2133" s="94"/>
      <c r="J2133" s="96"/>
      <c r="K2133" s="104"/>
      <c r="L2133" s="922" t="s">
        <v>127</v>
      </c>
      <c r="M2133" s="903"/>
      <c r="N2133" s="94"/>
      <c r="O2133" s="114"/>
      <c r="P2133" s="97"/>
    </row>
    <row r="2134" spans="1:16" ht="17.25" thickBot="1">
      <c r="A2134" s="927"/>
      <c r="B2134" s="913"/>
      <c r="C2134" s="897"/>
      <c r="D2134" s="94"/>
      <c r="E2134" s="96"/>
      <c r="F2134" s="104"/>
      <c r="G2134" s="913"/>
      <c r="H2134" s="900"/>
      <c r="I2134" s="94"/>
      <c r="J2134" s="96"/>
      <c r="K2134" s="99"/>
      <c r="L2134" s="913"/>
      <c r="M2134" s="903"/>
      <c r="N2134" s="113"/>
      <c r="O2134" s="96"/>
      <c r="P2134" s="112"/>
    </row>
    <row r="2135" spans="1:16">
      <c r="A2135" s="927"/>
      <c r="B2135" s="923"/>
      <c r="C2135" s="897"/>
      <c r="D2135" s="94"/>
      <c r="E2135" s="96"/>
      <c r="F2135" s="104"/>
      <c r="G2135" s="923"/>
      <c r="H2135" s="900"/>
      <c r="I2135" s="94"/>
      <c r="J2135" s="96"/>
      <c r="K2135" s="104"/>
      <c r="L2135" s="923"/>
      <c r="M2135" s="903"/>
      <c r="N2135" s="113"/>
      <c r="O2135" s="114"/>
      <c r="P2135" s="97"/>
    </row>
    <row r="2136" spans="1:16" ht="17.25" thickBot="1">
      <c r="A2136" s="927"/>
      <c r="B2136" s="924"/>
      <c r="C2136" s="897"/>
      <c r="D2136" s="94"/>
      <c r="E2136" s="96"/>
      <c r="F2136" s="99"/>
      <c r="G2136" s="924"/>
      <c r="H2136" s="900"/>
      <c r="I2136" s="94"/>
      <c r="J2136" s="96"/>
      <c r="K2136" s="93"/>
      <c r="L2136" s="924"/>
      <c r="M2136" s="903"/>
      <c r="N2136" s="94"/>
      <c r="O2136" s="114"/>
      <c r="P2136" s="104"/>
    </row>
    <row r="2137" spans="1:16">
      <c r="A2137" s="927"/>
      <c r="B2137" s="922" t="s">
        <v>128</v>
      </c>
      <c r="C2137" s="897"/>
      <c r="D2137" s="94"/>
      <c r="E2137" s="96"/>
      <c r="F2137" s="104"/>
      <c r="G2137" s="922" t="s">
        <v>128</v>
      </c>
      <c r="H2137" s="900"/>
      <c r="I2137" s="94"/>
      <c r="J2137" s="96"/>
      <c r="K2137" s="97"/>
      <c r="L2137" s="922" t="s">
        <v>128</v>
      </c>
      <c r="M2137" s="903"/>
      <c r="N2137" s="94"/>
      <c r="O2137" s="96"/>
      <c r="P2137" s="97"/>
    </row>
    <row r="2138" spans="1:16" ht="17.25" thickBot="1">
      <c r="A2138" s="927"/>
      <c r="B2138" s="913"/>
      <c r="C2138" s="897"/>
      <c r="D2138" s="94"/>
      <c r="E2138" s="96"/>
      <c r="F2138" s="93"/>
      <c r="G2138" s="913"/>
      <c r="H2138" s="900"/>
      <c r="I2138" s="94"/>
      <c r="J2138" s="114"/>
      <c r="K2138" s="97"/>
      <c r="L2138" s="913"/>
      <c r="M2138" s="903"/>
      <c r="N2138" s="113"/>
      <c r="O2138" s="114"/>
      <c r="P2138" s="97"/>
    </row>
    <row r="2139" spans="1:16">
      <c r="A2139" s="927"/>
      <c r="B2139" s="923"/>
      <c r="C2139" s="897"/>
      <c r="D2139" s="94"/>
      <c r="E2139" s="96"/>
      <c r="F2139" s="97"/>
      <c r="G2139" s="923"/>
      <c r="H2139" s="900"/>
      <c r="I2139" s="94"/>
      <c r="J2139" s="96"/>
      <c r="K2139" s="97"/>
      <c r="L2139" s="923"/>
      <c r="M2139" s="903"/>
      <c r="N2139" s="113"/>
      <c r="O2139" s="114"/>
      <c r="P2139" s="97"/>
    </row>
    <row r="2140" spans="1:16" ht="17.25" thickBot="1">
      <c r="A2140" s="927"/>
      <c r="B2140" s="924"/>
      <c r="C2140" s="897"/>
      <c r="D2140" s="94"/>
      <c r="E2140" s="96"/>
      <c r="F2140" s="93"/>
      <c r="G2140" s="924"/>
      <c r="H2140" s="900"/>
      <c r="I2140" s="94"/>
      <c r="J2140" s="114"/>
      <c r="K2140" s="97"/>
      <c r="L2140" s="924"/>
      <c r="M2140" s="903"/>
      <c r="N2140" s="94"/>
      <c r="O2140" s="114"/>
      <c r="P2140" s="97"/>
    </row>
    <row r="2141" spans="1:16">
      <c r="A2141" s="927"/>
      <c r="B2141" s="912" t="s">
        <v>129</v>
      </c>
      <c r="C2141" s="897"/>
      <c r="D2141" s="94"/>
      <c r="E2141" s="96"/>
      <c r="F2141" s="93"/>
      <c r="G2141" s="912" t="s">
        <v>129</v>
      </c>
      <c r="H2141" s="900"/>
      <c r="I2141" s="94"/>
      <c r="J2141" s="114"/>
      <c r="K2141" s="97"/>
      <c r="L2141" s="912" t="s">
        <v>129</v>
      </c>
      <c r="M2141" s="903"/>
      <c r="N2141" s="113"/>
      <c r="O2141" s="114"/>
      <c r="P2141" s="97"/>
    </row>
    <row r="2142" spans="1:16" ht="17.25" thickBot="1">
      <c r="A2142" s="927"/>
      <c r="B2142" s="913"/>
      <c r="C2142" s="897"/>
      <c r="D2142" s="94"/>
      <c r="E2142" s="96"/>
      <c r="F2142" s="93"/>
      <c r="G2142" s="913"/>
      <c r="H2142" s="900"/>
      <c r="I2142" s="94"/>
      <c r="J2142" s="114"/>
      <c r="K2142" s="97"/>
      <c r="L2142" s="913"/>
      <c r="M2142" s="903"/>
      <c r="N2142" s="94"/>
      <c r="O2142" s="114"/>
      <c r="P2142" s="97"/>
    </row>
    <row r="2143" spans="1:16">
      <c r="A2143" s="927"/>
      <c r="B2143" s="106"/>
      <c r="C2143" s="897"/>
      <c r="D2143" s="94"/>
      <c r="E2143" s="96"/>
      <c r="F2143" s="97"/>
      <c r="G2143" s="106"/>
      <c r="H2143" s="900"/>
      <c r="I2143" s="94"/>
      <c r="J2143" s="96"/>
      <c r="K2143" s="112"/>
      <c r="L2143" s="106"/>
      <c r="M2143" s="903"/>
      <c r="N2143" s="113"/>
      <c r="O2143" s="96"/>
      <c r="P2143" s="112"/>
    </row>
    <row r="2144" spans="1:16">
      <c r="A2144" s="927"/>
      <c r="B2144" s="107"/>
      <c r="C2144" s="897"/>
      <c r="D2144" s="94"/>
      <c r="E2144" s="96"/>
      <c r="F2144" s="93"/>
      <c r="G2144" s="107"/>
      <c r="H2144" s="900"/>
      <c r="I2144" s="94"/>
      <c r="J2144" s="96"/>
      <c r="K2144" s="97"/>
      <c r="L2144" s="107"/>
      <c r="M2144" s="903"/>
      <c r="N2144" s="113"/>
      <c r="O2144" s="114"/>
      <c r="P2144" s="97"/>
    </row>
    <row r="2145" spans="1:16">
      <c r="A2145" s="927"/>
      <c r="B2145" s="109"/>
      <c r="C2145" s="897"/>
      <c r="D2145" s="94"/>
      <c r="E2145" s="96"/>
      <c r="F2145" s="93"/>
      <c r="G2145" s="109"/>
      <c r="H2145" s="900"/>
      <c r="I2145" s="113"/>
      <c r="J2145" s="114"/>
      <c r="K2145" s="97"/>
      <c r="L2145" s="109"/>
      <c r="M2145" s="903"/>
      <c r="N2145" s="113"/>
      <c r="O2145" s="114"/>
      <c r="P2145" s="104"/>
    </row>
    <row r="2146" spans="1:16">
      <c r="A2146" s="927"/>
      <c r="B2146" s="110"/>
      <c r="C2146" s="897"/>
      <c r="D2146" s="94"/>
      <c r="E2146" s="96"/>
      <c r="F2146" s="93"/>
      <c r="G2146" s="110"/>
      <c r="H2146" s="900"/>
      <c r="I2146" s="113"/>
      <c r="J2146" s="114"/>
      <c r="K2146" s="104"/>
      <c r="L2146" s="110"/>
      <c r="M2146" s="903"/>
      <c r="N2146" s="111"/>
      <c r="O2146" s="96"/>
      <c r="P2146" s="97"/>
    </row>
    <row r="2147" spans="1:16">
      <c r="A2147" s="927"/>
      <c r="B2147" s="109"/>
      <c r="C2147" s="897"/>
      <c r="D2147" s="111"/>
      <c r="E2147" s="96"/>
      <c r="F2147" s="97"/>
      <c r="G2147" s="109"/>
      <c r="H2147" s="900"/>
      <c r="I2147" s="111"/>
      <c r="J2147" s="96"/>
      <c r="K2147" s="112"/>
      <c r="L2147" s="109"/>
      <c r="M2147" s="903"/>
      <c r="N2147" s="94"/>
      <c r="O2147" s="96"/>
      <c r="P2147" s="112"/>
    </row>
    <row r="2148" spans="1:16">
      <c r="A2148" s="927"/>
      <c r="B2148" s="110"/>
      <c r="C2148" s="897"/>
      <c r="D2148" s="94"/>
      <c r="E2148" s="96"/>
      <c r="F2148" s="108"/>
      <c r="G2148" s="110"/>
      <c r="H2148" s="900"/>
      <c r="I2148" s="94"/>
      <c r="J2148" s="96"/>
      <c r="K2148" s="97"/>
      <c r="L2148" s="110"/>
      <c r="M2148" s="903"/>
      <c r="N2148" s="113"/>
      <c r="O2148" s="114"/>
      <c r="P2148" s="97"/>
    </row>
    <row r="2149" spans="1:16">
      <c r="A2149" s="927"/>
      <c r="B2149" s="109"/>
      <c r="C2149" s="897"/>
      <c r="D2149" s="94"/>
      <c r="E2149" s="96"/>
      <c r="F2149" s="97"/>
      <c r="G2149" s="109"/>
      <c r="H2149" s="900"/>
      <c r="I2149" s="113"/>
      <c r="J2149" s="114"/>
      <c r="K2149" s="97"/>
      <c r="L2149" s="109"/>
      <c r="M2149" s="903"/>
      <c r="N2149" s="113"/>
      <c r="O2149" s="114"/>
      <c r="P2149" s="97"/>
    </row>
    <row r="2150" spans="1:16" ht="17.25" thickBot="1">
      <c r="A2150" s="927"/>
      <c r="B2150" s="110"/>
      <c r="C2150" s="910"/>
      <c r="D2150" s="115"/>
      <c r="E2150" s="116"/>
      <c r="F2150" s="117"/>
      <c r="G2150" s="110"/>
      <c r="H2150" s="900"/>
      <c r="I2150" s="115"/>
      <c r="J2150" s="116"/>
      <c r="K2150" s="117"/>
      <c r="L2150" s="110"/>
      <c r="M2150" s="903"/>
      <c r="N2150" s="115"/>
      <c r="O2150" s="116"/>
      <c r="P2150" s="117"/>
    </row>
    <row r="2151" spans="1:16">
      <c r="A2151" s="914" t="str">
        <f>TEXT(A2105,"AAAA")</f>
        <v>星期日</v>
      </c>
      <c r="B2151" s="109"/>
      <c r="C2151" s="896" t="s">
        <v>666</v>
      </c>
      <c r="D2151" s="118"/>
      <c r="E2151" s="119"/>
      <c r="F2151" s="97"/>
      <c r="G2151" s="109"/>
      <c r="H2151" s="899" t="s">
        <v>130</v>
      </c>
      <c r="I2151" s="118"/>
      <c r="J2151" s="119"/>
      <c r="K2151" s="97"/>
      <c r="L2151" s="109"/>
      <c r="M2151" s="902" t="s">
        <v>130</v>
      </c>
      <c r="N2151" s="118"/>
      <c r="O2151" s="119"/>
      <c r="P2151" s="97"/>
    </row>
    <row r="2152" spans="1:16">
      <c r="A2152" s="914"/>
      <c r="B2152" s="110"/>
      <c r="C2152" s="897"/>
      <c r="D2152" s="120"/>
      <c r="E2152" s="96"/>
      <c r="F2152" s="97"/>
      <c r="G2152" s="110"/>
      <c r="H2152" s="900"/>
      <c r="I2152" s="94"/>
      <c r="J2152" s="96"/>
      <c r="K2152" s="97"/>
      <c r="L2152" s="110"/>
      <c r="M2152" s="903"/>
      <c r="N2152" s="94"/>
      <c r="O2152" s="96"/>
      <c r="P2152" s="97"/>
    </row>
    <row r="2153" spans="1:16">
      <c r="A2153" s="914"/>
      <c r="B2153" s="109"/>
      <c r="C2153" s="897"/>
      <c r="D2153" s="120"/>
      <c r="E2153" s="96"/>
      <c r="F2153" s="97"/>
      <c r="G2153" s="109"/>
      <c r="H2153" s="900"/>
      <c r="I2153" s="94"/>
      <c r="J2153" s="96"/>
      <c r="K2153" s="97"/>
      <c r="L2153" s="109"/>
      <c r="M2153" s="903"/>
      <c r="N2153" s="94"/>
      <c r="O2153" s="96"/>
      <c r="P2153" s="97"/>
    </row>
    <row r="2154" spans="1:16">
      <c r="A2154" s="914"/>
      <c r="B2154" s="110"/>
      <c r="C2154" s="897"/>
      <c r="D2154" s="120"/>
      <c r="E2154" s="96"/>
      <c r="F2154" s="97"/>
      <c r="G2154" s="110"/>
      <c r="H2154" s="900"/>
      <c r="I2154" s="94"/>
      <c r="J2154" s="96"/>
      <c r="K2154" s="97"/>
      <c r="L2154" s="110"/>
      <c r="M2154" s="903"/>
      <c r="N2154" s="94"/>
      <c r="O2154" s="96"/>
      <c r="P2154" s="97"/>
    </row>
    <row r="2155" spans="1:16">
      <c r="A2155" s="914"/>
      <c r="B2155" s="109"/>
      <c r="C2155" s="897"/>
      <c r="D2155" s="120"/>
      <c r="E2155" s="96"/>
      <c r="F2155" s="97"/>
      <c r="G2155" s="109"/>
      <c r="H2155" s="900"/>
      <c r="I2155" s="94"/>
      <c r="J2155" s="96"/>
      <c r="K2155" s="97"/>
      <c r="L2155" s="109"/>
      <c r="M2155" s="903"/>
      <c r="N2155" s="94"/>
      <c r="O2155" s="96"/>
      <c r="P2155" s="97"/>
    </row>
    <row r="2156" spans="1:16">
      <c r="A2156" s="914"/>
      <c r="B2156" s="110"/>
      <c r="C2156" s="897"/>
      <c r="D2156" s="120"/>
      <c r="E2156" s="96"/>
      <c r="F2156" s="97"/>
      <c r="G2156" s="110"/>
      <c r="H2156" s="900"/>
      <c r="I2156" s="94"/>
      <c r="J2156" s="96"/>
      <c r="K2156" s="97"/>
      <c r="L2156" s="110"/>
      <c r="M2156" s="903"/>
      <c r="N2156" s="94"/>
      <c r="O2156" s="96"/>
      <c r="P2156" s="97"/>
    </row>
    <row r="2157" spans="1:16">
      <c r="A2157" s="914"/>
      <c r="B2157" s="109"/>
      <c r="C2157" s="897"/>
      <c r="D2157" s="120"/>
      <c r="E2157" s="96"/>
      <c r="F2157" s="97"/>
      <c r="G2157" s="109"/>
      <c r="H2157" s="900"/>
      <c r="I2157" s="94"/>
      <c r="J2157" s="96"/>
      <c r="K2157" s="97"/>
      <c r="L2157" s="109"/>
      <c r="M2157" s="903"/>
      <c r="N2157" s="94"/>
      <c r="O2157" s="96"/>
      <c r="P2157" s="97"/>
    </row>
    <row r="2158" spans="1:16">
      <c r="A2158" s="914"/>
      <c r="B2158" s="110"/>
      <c r="C2158" s="897"/>
      <c r="D2158" s="94"/>
      <c r="E2158" s="96"/>
      <c r="F2158" s="97"/>
      <c r="G2158" s="110"/>
      <c r="H2158" s="900"/>
      <c r="I2158" s="94"/>
      <c r="J2158" s="96"/>
      <c r="K2158" s="97"/>
      <c r="L2158" s="110"/>
      <c r="M2158" s="903"/>
      <c r="N2158" s="94"/>
      <c r="O2158" s="96"/>
      <c r="P2158" s="97"/>
    </row>
    <row r="2159" spans="1:16">
      <c r="A2159" s="914"/>
      <c r="B2159" s="107"/>
      <c r="C2159" s="897"/>
      <c r="D2159" s="113"/>
      <c r="E2159" s="114"/>
      <c r="F2159" s="104"/>
      <c r="G2159" s="107"/>
      <c r="H2159" s="900"/>
      <c r="I2159" s="113"/>
      <c r="J2159" s="114"/>
      <c r="K2159" s="97"/>
      <c r="L2159" s="107"/>
      <c r="M2159" s="903"/>
      <c r="N2159" s="113"/>
      <c r="O2159" s="114"/>
      <c r="P2159" s="97"/>
    </row>
    <row r="2160" spans="1:16" ht="17.25" thickBot="1">
      <c r="A2160" s="914"/>
      <c r="B2160" s="107"/>
      <c r="C2160" s="910"/>
      <c r="D2160" s="122" t="s">
        <v>132</v>
      </c>
      <c r="E2160" s="123" t="s">
        <v>133</v>
      </c>
      <c r="F2160" s="124"/>
      <c r="G2160" s="107"/>
      <c r="H2160" s="911"/>
      <c r="I2160" s="122" t="s">
        <v>132</v>
      </c>
      <c r="J2160" s="123" t="s">
        <v>133</v>
      </c>
      <c r="K2160" s="97"/>
      <c r="L2160" s="107"/>
      <c r="M2160" s="909"/>
      <c r="N2160" s="122" t="s">
        <v>132</v>
      </c>
      <c r="O2160" s="123" t="s">
        <v>133</v>
      </c>
      <c r="P2160" s="97"/>
    </row>
    <row r="2161" spans="1:16">
      <c r="A2161" s="105"/>
      <c r="B2161" s="109"/>
      <c r="C2161" s="896" t="s">
        <v>667</v>
      </c>
      <c r="D2161" s="118"/>
      <c r="E2161" s="119"/>
      <c r="F2161" s="125"/>
      <c r="G2161" s="109"/>
      <c r="H2161" s="899" t="s">
        <v>134</v>
      </c>
      <c r="I2161" s="118"/>
      <c r="J2161" s="119"/>
      <c r="K2161" s="125"/>
      <c r="L2161" s="109"/>
      <c r="M2161" s="902" t="s">
        <v>134</v>
      </c>
      <c r="N2161" s="118"/>
      <c r="O2161" s="119"/>
      <c r="P2161" s="125"/>
    </row>
    <row r="2162" spans="1:16">
      <c r="A2162" s="105"/>
      <c r="B2162" s="110"/>
      <c r="C2162" s="897"/>
      <c r="D2162" s="94"/>
      <c r="E2162" s="96"/>
      <c r="F2162" s="97"/>
      <c r="G2162" s="110"/>
      <c r="H2162" s="900"/>
      <c r="I2162" s="94"/>
      <c r="J2162" s="96"/>
      <c r="K2162" s="97"/>
      <c r="L2162" s="110"/>
      <c r="M2162" s="903"/>
      <c r="N2162" s="94"/>
      <c r="O2162" s="96"/>
      <c r="P2162" s="97"/>
    </row>
    <row r="2163" spans="1:16">
      <c r="A2163" s="105"/>
      <c r="B2163" s="126"/>
      <c r="C2163" s="897"/>
      <c r="D2163" s="94"/>
      <c r="E2163" s="96"/>
      <c r="F2163" s="97"/>
      <c r="G2163" s="126"/>
      <c r="H2163" s="900"/>
      <c r="I2163" s="94"/>
      <c r="J2163" s="96"/>
      <c r="K2163" s="97"/>
      <c r="L2163" s="126"/>
      <c r="M2163" s="903"/>
      <c r="N2163" s="94"/>
      <c r="O2163" s="96"/>
      <c r="P2163" s="128"/>
    </row>
    <row r="2164" spans="1:16">
      <c r="A2164" s="105"/>
      <c r="B2164" s="107"/>
      <c r="C2164" s="897"/>
      <c r="D2164" s="94"/>
      <c r="E2164" s="96"/>
      <c r="F2164" s="97"/>
      <c r="G2164" s="107"/>
      <c r="H2164" s="900"/>
      <c r="I2164" s="94"/>
      <c r="J2164" s="96"/>
      <c r="K2164" s="97"/>
      <c r="L2164" s="107"/>
      <c r="M2164" s="903"/>
      <c r="N2164" s="94"/>
      <c r="O2164" s="96"/>
      <c r="P2164" s="216"/>
    </row>
    <row r="2165" spans="1:16">
      <c r="A2165" s="105"/>
      <c r="B2165" s="109"/>
      <c r="C2165" s="897"/>
      <c r="D2165" s="94"/>
      <c r="E2165" s="96"/>
      <c r="F2165" s="97"/>
      <c r="G2165" s="109"/>
      <c r="H2165" s="900"/>
      <c r="I2165" s="94"/>
      <c r="J2165" s="96"/>
      <c r="K2165" s="97"/>
      <c r="L2165" s="109"/>
      <c r="M2165" s="903"/>
      <c r="N2165" s="94"/>
      <c r="O2165" s="96"/>
      <c r="P2165" s="97"/>
    </row>
    <row r="2166" spans="1:16">
      <c r="A2166" s="105"/>
      <c r="B2166" s="110"/>
      <c r="C2166" s="897"/>
      <c r="D2166" s="94"/>
      <c r="E2166" s="96"/>
      <c r="F2166" s="127"/>
      <c r="G2166" s="110"/>
      <c r="H2166" s="900"/>
      <c r="I2166" s="94"/>
      <c r="J2166" s="96"/>
      <c r="K2166" s="127"/>
      <c r="L2166" s="110"/>
      <c r="M2166" s="903"/>
      <c r="N2166" s="94"/>
      <c r="O2166" s="96"/>
      <c r="P2166" s="127"/>
    </row>
    <row r="2167" spans="1:16">
      <c r="A2167" s="105"/>
      <c r="B2167" s="109"/>
      <c r="C2167" s="897"/>
      <c r="D2167" s="94"/>
      <c r="E2167" s="96"/>
      <c r="F2167" s="128"/>
      <c r="G2167" s="109"/>
      <c r="H2167" s="900"/>
      <c r="I2167" s="94"/>
      <c r="J2167" s="96"/>
      <c r="K2167" s="128"/>
      <c r="L2167" s="109"/>
      <c r="M2167" s="903"/>
      <c r="N2167" s="94"/>
      <c r="O2167" s="96"/>
      <c r="P2167" s="128"/>
    </row>
    <row r="2168" spans="1:16">
      <c r="A2168" s="105"/>
      <c r="B2168" s="110"/>
      <c r="C2168" s="897"/>
      <c r="D2168" s="217"/>
      <c r="E2168" s="114"/>
      <c r="F2168" s="216"/>
      <c r="G2168" s="110"/>
      <c r="H2168" s="900"/>
      <c r="I2168" s="113"/>
      <c r="J2168" s="114"/>
      <c r="K2168" s="216"/>
      <c r="L2168" s="110"/>
      <c r="M2168" s="903"/>
      <c r="N2168" s="113"/>
      <c r="O2168" s="114"/>
      <c r="P2168" s="216"/>
    </row>
    <row r="2169" spans="1:16">
      <c r="A2169" s="105"/>
      <c r="B2169" s="109"/>
      <c r="C2169" s="897"/>
      <c r="D2169" s="217"/>
      <c r="E2169" s="114"/>
      <c r="F2169" s="216"/>
      <c r="G2169" s="109"/>
      <c r="H2169" s="900"/>
      <c r="I2169" s="113"/>
      <c r="J2169" s="114"/>
      <c r="K2169" s="216"/>
      <c r="L2169" s="109"/>
      <c r="M2169" s="903"/>
      <c r="N2169" s="113"/>
      <c r="O2169" s="114"/>
      <c r="P2169" s="216"/>
    </row>
    <row r="2170" spans="1:16" ht="17.25" thickBot="1">
      <c r="A2170" s="105"/>
      <c r="B2170" s="110"/>
      <c r="C2170" s="910"/>
      <c r="D2170" s="129"/>
      <c r="E2170" s="130"/>
      <c r="F2170" s="104"/>
      <c r="G2170" s="110"/>
      <c r="H2170" s="911"/>
      <c r="I2170" s="113"/>
      <c r="J2170" s="130"/>
      <c r="K2170" s="104"/>
      <c r="L2170" s="110"/>
      <c r="M2170" s="909"/>
      <c r="N2170" s="113"/>
      <c r="O2170" s="131"/>
      <c r="P2170" s="127"/>
    </row>
    <row r="2171" spans="1:16">
      <c r="A2171" s="132"/>
      <c r="B2171" s="109"/>
      <c r="C2171" s="896" t="s">
        <v>668</v>
      </c>
      <c r="D2171" s="118" t="s">
        <v>136</v>
      </c>
      <c r="E2171" s="133" t="s">
        <v>137</v>
      </c>
      <c r="F2171" s="125"/>
      <c r="G2171" s="109"/>
      <c r="H2171" s="899" t="s">
        <v>135</v>
      </c>
      <c r="I2171" s="118" t="s">
        <v>136</v>
      </c>
      <c r="J2171" s="133" t="s">
        <v>137</v>
      </c>
      <c r="K2171" s="125"/>
      <c r="L2171" s="109"/>
      <c r="M2171" s="902" t="s">
        <v>135</v>
      </c>
      <c r="N2171" s="118" t="s">
        <v>136</v>
      </c>
      <c r="O2171" s="133" t="s">
        <v>137</v>
      </c>
      <c r="P2171" s="125"/>
    </row>
    <row r="2172" spans="1:16">
      <c r="A2172" s="132"/>
      <c r="B2172" s="110"/>
      <c r="C2172" s="897"/>
      <c r="D2172" s="94" t="s">
        <v>141</v>
      </c>
      <c r="E2172" s="96" t="s">
        <v>142</v>
      </c>
      <c r="F2172" s="134"/>
      <c r="G2172" s="110"/>
      <c r="H2172" s="900"/>
      <c r="I2172" s="94" t="s">
        <v>141</v>
      </c>
      <c r="J2172" s="96" t="s">
        <v>142</v>
      </c>
      <c r="K2172" s="134"/>
      <c r="L2172" s="110"/>
      <c r="M2172" s="903"/>
      <c r="N2172" s="94" t="s">
        <v>141</v>
      </c>
      <c r="O2172" s="96" t="s">
        <v>142</v>
      </c>
      <c r="P2172" s="134"/>
    </row>
    <row r="2173" spans="1:16">
      <c r="A2173" s="132"/>
      <c r="B2173" s="135"/>
      <c r="C2173" s="897"/>
      <c r="D2173" s="94" t="s">
        <v>145</v>
      </c>
      <c r="E2173" s="96" t="s">
        <v>146</v>
      </c>
      <c r="F2173" s="97"/>
      <c r="G2173" s="135"/>
      <c r="H2173" s="900"/>
      <c r="I2173" s="94" t="s">
        <v>145</v>
      </c>
      <c r="J2173" s="96" t="s">
        <v>146</v>
      </c>
      <c r="K2173" s="97"/>
      <c r="L2173" s="135"/>
      <c r="M2173" s="903"/>
      <c r="N2173" s="94" t="s">
        <v>145</v>
      </c>
      <c r="O2173" s="96" t="s">
        <v>146</v>
      </c>
      <c r="P2173" s="97"/>
    </row>
    <row r="2174" spans="1:16">
      <c r="A2174" s="132"/>
      <c r="B2174" s="110"/>
      <c r="C2174" s="897"/>
      <c r="D2174" s="94" t="s">
        <v>147</v>
      </c>
      <c r="E2174" s="96" t="s">
        <v>148</v>
      </c>
      <c r="F2174" s="104"/>
      <c r="G2174" s="110"/>
      <c r="H2174" s="900"/>
      <c r="I2174" s="94" t="s">
        <v>147</v>
      </c>
      <c r="J2174" s="96" t="s">
        <v>148</v>
      </c>
      <c r="K2174" s="104"/>
      <c r="L2174" s="110"/>
      <c r="M2174" s="903"/>
      <c r="N2174" s="94" t="s">
        <v>147</v>
      </c>
      <c r="O2174" s="96" t="s">
        <v>148</v>
      </c>
      <c r="P2174" s="104"/>
    </row>
    <row r="2175" spans="1:16">
      <c r="A2175" s="132"/>
      <c r="B2175" s="135"/>
      <c r="C2175" s="897"/>
      <c r="D2175" s="94"/>
      <c r="E2175" s="114"/>
      <c r="F2175" s="136"/>
      <c r="G2175" s="135"/>
      <c r="H2175" s="900"/>
      <c r="I2175" s="94"/>
      <c r="J2175" s="114"/>
      <c r="K2175" s="136"/>
      <c r="L2175" s="135"/>
      <c r="M2175" s="903"/>
      <c r="N2175" s="94"/>
      <c r="O2175" s="114"/>
      <c r="P2175" s="136"/>
    </row>
    <row r="2176" spans="1:16">
      <c r="A2176" s="132"/>
      <c r="B2176" s="110"/>
      <c r="C2176" s="897"/>
      <c r="D2176" s="94"/>
      <c r="E2176" s="96"/>
      <c r="F2176" s="97"/>
      <c r="G2176" s="110"/>
      <c r="H2176" s="900"/>
      <c r="I2176" s="94"/>
      <c r="J2176" s="96"/>
      <c r="K2176" s="97"/>
      <c r="L2176" s="110"/>
      <c r="M2176" s="903"/>
      <c r="N2176" s="94"/>
      <c r="O2176" s="96"/>
      <c r="P2176" s="97"/>
    </row>
    <row r="2177" spans="1:16">
      <c r="A2177" s="132"/>
      <c r="B2177" s="135"/>
      <c r="C2177" s="897"/>
      <c r="D2177" s="94"/>
      <c r="E2177" s="114"/>
      <c r="F2177" s="136"/>
      <c r="G2177" s="135"/>
      <c r="H2177" s="900"/>
      <c r="I2177" s="94"/>
      <c r="J2177" s="114"/>
      <c r="K2177" s="136"/>
      <c r="L2177" s="135"/>
      <c r="M2177" s="903"/>
      <c r="N2177" s="94"/>
      <c r="O2177" s="114"/>
      <c r="P2177" s="136"/>
    </row>
    <row r="2178" spans="1:16">
      <c r="A2178" s="132"/>
      <c r="B2178" s="110"/>
      <c r="C2178" s="897"/>
      <c r="D2178" s="94"/>
      <c r="E2178" s="96"/>
      <c r="F2178" s="97"/>
      <c r="G2178" s="110"/>
      <c r="H2178" s="900"/>
      <c r="I2178" s="94"/>
      <c r="J2178" s="96"/>
      <c r="K2178" s="97"/>
      <c r="L2178" s="110"/>
      <c r="M2178" s="903"/>
      <c r="N2178" s="94"/>
      <c r="O2178" s="96"/>
      <c r="P2178" s="97"/>
    </row>
    <row r="2179" spans="1:16">
      <c r="A2179" s="132"/>
      <c r="B2179" s="135"/>
      <c r="C2179" s="897"/>
      <c r="D2179" s="94"/>
      <c r="E2179" s="96"/>
      <c r="F2179" s="97"/>
      <c r="G2179" s="135"/>
      <c r="H2179" s="900"/>
      <c r="I2179" s="94"/>
      <c r="J2179" s="96"/>
      <c r="K2179" s="97"/>
      <c r="L2179" s="135"/>
      <c r="M2179" s="903"/>
      <c r="N2179" s="94"/>
      <c r="O2179" s="96"/>
      <c r="P2179" s="97"/>
    </row>
    <row r="2180" spans="1:16" ht="17.25" thickBot="1">
      <c r="A2180" s="132"/>
      <c r="B2180" s="110"/>
      <c r="C2180" s="910"/>
      <c r="D2180" s="115"/>
      <c r="E2180" s="116"/>
      <c r="F2180" s="117"/>
      <c r="G2180" s="110"/>
      <c r="H2180" s="911"/>
      <c r="I2180" s="115"/>
      <c r="J2180" s="130"/>
      <c r="K2180" s="104"/>
      <c r="L2180" s="110"/>
      <c r="M2180" s="909"/>
      <c r="N2180" s="115"/>
      <c r="O2180" s="130"/>
      <c r="P2180" s="104"/>
    </row>
    <row r="2181" spans="1:16">
      <c r="A2181" s="132"/>
      <c r="B2181" s="135"/>
      <c r="C2181" s="896" t="s">
        <v>669</v>
      </c>
      <c r="D2181" s="137" t="s">
        <v>150</v>
      </c>
      <c r="E2181" s="138"/>
      <c r="F2181" s="139" t="s">
        <v>151</v>
      </c>
      <c r="G2181" s="135"/>
      <c r="H2181" s="899" t="s">
        <v>149</v>
      </c>
      <c r="I2181" s="137" t="s">
        <v>150</v>
      </c>
      <c r="J2181" s="138"/>
      <c r="K2181" s="139" t="s">
        <v>151</v>
      </c>
      <c r="L2181" s="135"/>
      <c r="M2181" s="902" t="s">
        <v>149</v>
      </c>
      <c r="N2181" s="137" t="s">
        <v>150</v>
      </c>
      <c r="O2181" s="138"/>
      <c r="P2181" s="139" t="s">
        <v>151</v>
      </c>
    </row>
    <row r="2182" spans="1:16">
      <c r="A2182" s="132"/>
      <c r="B2182" s="110"/>
      <c r="C2182" s="897"/>
      <c r="D2182" s="120"/>
      <c r="E2182" s="121"/>
      <c r="F2182" s="140"/>
      <c r="G2182" s="110"/>
      <c r="H2182" s="900"/>
      <c r="I2182" s="94"/>
      <c r="J2182" s="96"/>
      <c r="K2182" s="97"/>
      <c r="L2182" s="110"/>
      <c r="M2182" s="903"/>
      <c r="N2182" s="94"/>
      <c r="O2182" s="96"/>
      <c r="P2182" s="97"/>
    </row>
    <row r="2183" spans="1:16">
      <c r="A2183" s="132"/>
      <c r="B2183" s="135"/>
      <c r="C2183" s="897"/>
      <c r="D2183" s="94"/>
      <c r="E2183" s="96"/>
      <c r="F2183" s="97"/>
      <c r="G2183" s="135"/>
      <c r="H2183" s="900"/>
      <c r="I2183" s="94"/>
      <c r="J2183" s="96"/>
      <c r="K2183" s="97"/>
      <c r="L2183" s="135"/>
      <c r="M2183" s="903"/>
      <c r="N2183" s="94"/>
      <c r="O2183" s="96"/>
      <c r="P2183" s="97"/>
    </row>
    <row r="2184" spans="1:16">
      <c r="A2184" s="132"/>
      <c r="B2184" s="110"/>
      <c r="C2184" s="897"/>
      <c r="D2184" s="113"/>
      <c r="E2184" s="114"/>
      <c r="F2184" s="104"/>
      <c r="G2184" s="110"/>
      <c r="H2184" s="900"/>
      <c r="I2184" s="113"/>
      <c r="J2184" s="114"/>
      <c r="K2184" s="104"/>
      <c r="L2184" s="110"/>
      <c r="M2184" s="903"/>
      <c r="N2184" s="113"/>
      <c r="O2184" s="114"/>
      <c r="P2184" s="104"/>
    </row>
    <row r="2185" spans="1:16">
      <c r="A2185" s="905"/>
      <c r="B2185" s="135"/>
      <c r="C2185" s="897"/>
      <c r="D2185" s="94"/>
      <c r="E2185" s="96"/>
      <c r="F2185" s="97"/>
      <c r="G2185" s="135"/>
      <c r="H2185" s="900"/>
      <c r="I2185" s="94"/>
      <c r="J2185" s="96"/>
      <c r="K2185" s="97"/>
      <c r="L2185" s="135"/>
      <c r="M2185" s="903"/>
      <c r="N2185" s="94"/>
      <c r="O2185" s="96"/>
      <c r="P2185" s="97"/>
    </row>
    <row r="2186" spans="1:16">
      <c r="A2186" s="905"/>
      <c r="B2186" s="110"/>
      <c r="C2186" s="897"/>
      <c r="D2186" s="94"/>
      <c r="E2186" s="96"/>
      <c r="F2186" s="97"/>
      <c r="G2186" s="110"/>
      <c r="H2186" s="900"/>
      <c r="I2186" s="94"/>
      <c r="J2186" s="96"/>
      <c r="K2186" s="97"/>
      <c r="L2186" s="110"/>
      <c r="M2186" s="903"/>
      <c r="N2186" s="94"/>
      <c r="O2186" s="96"/>
      <c r="P2186" s="97"/>
    </row>
    <row r="2187" spans="1:16">
      <c r="A2187" s="905"/>
      <c r="B2187" s="135"/>
      <c r="C2187" s="897"/>
      <c r="D2187" s="113"/>
      <c r="E2187" s="114"/>
      <c r="F2187" s="104"/>
      <c r="G2187" s="135"/>
      <c r="H2187" s="900"/>
      <c r="I2187" s="113"/>
      <c r="J2187" s="114"/>
      <c r="K2187" s="104"/>
      <c r="L2187" s="135"/>
      <c r="M2187" s="903"/>
      <c r="N2187" s="113"/>
      <c r="O2187" s="114"/>
      <c r="P2187" s="104"/>
    </row>
    <row r="2188" spans="1:16" ht="17.25" thickBot="1">
      <c r="A2188" s="906"/>
      <c r="B2188" s="141"/>
      <c r="C2188" s="898"/>
      <c r="D2188" s="142"/>
      <c r="E2188" s="143"/>
      <c r="F2188" s="144"/>
      <c r="G2188" s="141"/>
      <c r="H2188" s="901"/>
      <c r="I2188" s="142"/>
      <c r="J2188" s="143"/>
      <c r="K2188" s="144"/>
      <c r="L2188" s="141"/>
      <c r="M2188" s="904"/>
      <c r="N2188" s="142"/>
      <c r="O2188" s="143"/>
      <c r="P2188" s="144"/>
    </row>
    <row r="2189" spans="1:16" s="146" customFormat="1" ht="27" customHeight="1" thickTop="1" thickBot="1">
      <c r="A2189" s="145"/>
      <c r="B2189" s="907" t="s">
        <v>152</v>
      </c>
      <c r="C2189" s="907"/>
      <c r="D2189" s="907"/>
      <c r="E2189" s="907"/>
      <c r="F2189" s="907"/>
      <c r="G2189" s="908" t="s">
        <v>153</v>
      </c>
      <c r="H2189" s="908"/>
      <c r="I2189" s="908"/>
      <c r="J2189" s="908"/>
      <c r="K2189" s="908"/>
      <c r="L2189" s="908"/>
      <c r="M2189" s="908"/>
      <c r="N2189" s="889" t="s">
        <v>154</v>
      </c>
      <c r="O2189" s="889"/>
      <c r="P2189" s="889"/>
    </row>
    <row r="2190" spans="1:16" s="159" customFormat="1" ht="21.75" customHeight="1" thickTop="1" thickBot="1">
      <c r="A2190" s="147" t="s">
        <v>0</v>
      </c>
      <c r="B2190" s="148"/>
      <c r="C2190" s="149" t="s">
        <v>155</v>
      </c>
      <c r="D2190" s="150" t="s">
        <v>156</v>
      </c>
      <c r="E2190" s="151" t="s">
        <v>157</v>
      </c>
      <c r="F2190" s="152" t="s">
        <v>158</v>
      </c>
      <c r="G2190" s="153" t="s">
        <v>159</v>
      </c>
      <c r="H2190" s="154" t="s">
        <v>150</v>
      </c>
      <c r="I2190" s="155" t="s">
        <v>156</v>
      </c>
      <c r="J2190" s="155" t="s">
        <v>157</v>
      </c>
      <c r="K2190" s="155" t="s">
        <v>158</v>
      </c>
      <c r="L2190" s="154" t="s">
        <v>160</v>
      </c>
      <c r="M2190" s="156" t="s">
        <v>161</v>
      </c>
      <c r="N2190" s="157" t="s">
        <v>155</v>
      </c>
      <c r="O2190" s="151" t="s">
        <v>157</v>
      </c>
      <c r="P2190" s="158" t="s">
        <v>158</v>
      </c>
    </row>
    <row r="2191" spans="1:16" s="172" customFormat="1" ht="17.25" thickTop="1">
      <c r="A2191" s="890">
        <f>A2105</f>
        <v>46194</v>
      </c>
      <c r="B2191" s="893" t="s">
        <v>670</v>
      </c>
      <c r="C2191" s="160" t="s">
        <v>851</v>
      </c>
      <c r="D2191" s="161" t="s">
        <v>978</v>
      </c>
      <c r="E2191" s="162" t="s">
        <v>137</v>
      </c>
      <c r="F2191" s="163" t="s">
        <v>1692</v>
      </c>
      <c r="G2191" s="164"/>
      <c r="H2191" s="165"/>
      <c r="I2191" s="166"/>
      <c r="J2191" s="166"/>
      <c r="K2191" s="167"/>
      <c r="L2191" s="168"/>
      <c r="M2191" s="169"/>
      <c r="N2191" s="170"/>
      <c r="O2191" s="166"/>
      <c r="P2191" s="171"/>
    </row>
    <row r="2192" spans="1:16" s="172" customFormat="1">
      <c r="A2192" s="891"/>
      <c r="B2192" s="894"/>
      <c r="C2192" s="173"/>
      <c r="D2192" s="174"/>
      <c r="E2192" s="175"/>
      <c r="F2192" s="176"/>
      <c r="G2192" s="173"/>
      <c r="H2192" s="177"/>
      <c r="I2192" s="175"/>
      <c r="J2192" s="175"/>
      <c r="K2192" s="178"/>
      <c r="L2192" s="179"/>
      <c r="M2192" s="180"/>
      <c r="N2192" s="181"/>
      <c r="O2192" s="175"/>
      <c r="P2192" s="182"/>
    </row>
    <row r="2193" spans="1:16" s="172" customFormat="1">
      <c r="A2193" s="891"/>
      <c r="B2193" s="894"/>
      <c r="C2193" s="173"/>
      <c r="D2193" s="174"/>
      <c r="E2193" s="175"/>
      <c r="F2193" s="176"/>
      <c r="G2193" s="173"/>
      <c r="H2193" s="183"/>
      <c r="I2193" s="175"/>
      <c r="J2193" s="175"/>
      <c r="K2193" s="178"/>
      <c r="L2193" s="184"/>
      <c r="M2193" s="180"/>
      <c r="N2193" s="181"/>
      <c r="O2193" s="175"/>
      <c r="P2193" s="182"/>
    </row>
    <row r="2194" spans="1:16" s="172" customFormat="1">
      <c r="A2194" s="891"/>
      <c r="B2194" s="894"/>
      <c r="C2194" s="173"/>
      <c r="D2194" s="218"/>
      <c r="E2194" s="175"/>
      <c r="F2194" s="176"/>
      <c r="G2194" s="173"/>
      <c r="H2194" s="183"/>
      <c r="I2194" s="175"/>
      <c r="J2194" s="175"/>
      <c r="K2194" s="187"/>
      <c r="L2194" s="184"/>
      <c r="M2194" s="180"/>
      <c r="N2194" s="181"/>
      <c r="O2194" s="175"/>
      <c r="P2194" s="182"/>
    </row>
    <row r="2195" spans="1:16" s="172" customFormat="1">
      <c r="A2195" s="891"/>
      <c r="B2195" s="894"/>
      <c r="C2195" s="173"/>
      <c r="D2195" s="185"/>
      <c r="E2195" s="175"/>
      <c r="F2195" s="182"/>
      <c r="G2195" s="173"/>
      <c r="H2195" s="186"/>
      <c r="I2195" s="175"/>
      <c r="J2195" s="175"/>
      <c r="K2195" s="187"/>
      <c r="L2195" s="184"/>
      <c r="M2195" s="180"/>
      <c r="N2195" s="181"/>
      <c r="O2195" s="175"/>
      <c r="P2195" s="182"/>
    </row>
    <row r="2196" spans="1:16" s="172" customFormat="1">
      <c r="A2196" s="891"/>
      <c r="B2196" s="894"/>
      <c r="C2196" s="173"/>
      <c r="D2196" s="174"/>
      <c r="E2196" s="175"/>
      <c r="F2196" s="188"/>
      <c r="G2196" s="198"/>
      <c r="H2196" s="183"/>
      <c r="I2196" s="191"/>
      <c r="J2196" s="175"/>
      <c r="K2196" s="178"/>
      <c r="L2196" s="189"/>
      <c r="M2196" s="190"/>
      <c r="N2196" s="181"/>
      <c r="O2196" s="175"/>
      <c r="P2196" s="182"/>
    </row>
    <row r="2197" spans="1:16" s="172" customFormat="1">
      <c r="A2197" s="891"/>
      <c r="B2197" s="894"/>
      <c r="C2197" s="173"/>
      <c r="D2197" s="174"/>
      <c r="E2197" s="175"/>
      <c r="F2197" s="182"/>
      <c r="G2197" s="173"/>
      <c r="H2197" s="183"/>
      <c r="I2197" s="191"/>
      <c r="J2197" s="175"/>
      <c r="K2197" s="178"/>
      <c r="L2197" s="184"/>
      <c r="M2197" s="180"/>
      <c r="N2197" s="181"/>
      <c r="O2197" s="175"/>
      <c r="P2197" s="182"/>
    </row>
    <row r="2198" spans="1:16" s="172" customFormat="1">
      <c r="A2198" s="891"/>
      <c r="B2198" s="894"/>
      <c r="C2198" s="173"/>
      <c r="D2198" s="174"/>
      <c r="E2198" s="175"/>
      <c r="F2198" s="182"/>
      <c r="G2198" s="219"/>
      <c r="H2198" s="183"/>
      <c r="I2198" s="175"/>
      <c r="J2198" s="175"/>
      <c r="K2198" s="178"/>
      <c r="L2198" s="184"/>
      <c r="M2198" s="180"/>
      <c r="N2198" s="181"/>
      <c r="O2198" s="175"/>
      <c r="P2198" s="182"/>
    </row>
    <row r="2199" spans="1:16" s="172" customFormat="1">
      <c r="A2199" s="891"/>
      <c r="B2199" s="894"/>
      <c r="C2199" s="173"/>
      <c r="D2199" s="174"/>
      <c r="E2199" s="175"/>
      <c r="F2199" s="188"/>
      <c r="G2199" s="173"/>
      <c r="H2199" s="183"/>
      <c r="I2199" s="191"/>
      <c r="J2199" s="175"/>
      <c r="K2199" s="178"/>
      <c r="L2199" s="184"/>
      <c r="M2199" s="180"/>
      <c r="N2199" s="181"/>
      <c r="O2199" s="175"/>
      <c r="P2199" s="182"/>
    </row>
    <row r="2200" spans="1:16" s="172" customFormat="1">
      <c r="A2200" s="891"/>
      <c r="B2200" s="894"/>
      <c r="C2200" s="173"/>
      <c r="D2200" s="174"/>
      <c r="E2200" s="175"/>
      <c r="F2200" s="182"/>
      <c r="G2200" s="173"/>
      <c r="H2200" s="183"/>
      <c r="I2200" s="191"/>
      <c r="J2200" s="175"/>
      <c r="K2200" s="178"/>
      <c r="L2200" s="184"/>
      <c r="M2200" s="180"/>
      <c r="N2200" s="181"/>
      <c r="O2200" s="175"/>
      <c r="P2200" s="182"/>
    </row>
    <row r="2201" spans="1:16" s="172" customFormat="1">
      <c r="A2201" s="891"/>
      <c r="B2201" s="894"/>
      <c r="C2201" s="192"/>
      <c r="D2201" s="193"/>
      <c r="E2201" s="194"/>
      <c r="F2201" s="195"/>
      <c r="G2201" s="173"/>
      <c r="H2201" s="177"/>
      <c r="I2201" s="175"/>
      <c r="J2201" s="175"/>
      <c r="K2201" s="178"/>
      <c r="L2201" s="184"/>
      <c r="M2201" s="180"/>
      <c r="N2201" s="196"/>
      <c r="O2201" s="194"/>
      <c r="P2201" s="195"/>
    </row>
    <row r="2202" spans="1:16" s="172" customFormat="1">
      <c r="A2202" s="891"/>
      <c r="B2202" s="894"/>
      <c r="C2202" s="192"/>
      <c r="D2202" s="193"/>
      <c r="E2202" s="194"/>
      <c r="F2202" s="195"/>
      <c r="G2202" s="198"/>
      <c r="H2202" s="183"/>
      <c r="I2202" s="191"/>
      <c r="J2202" s="175"/>
      <c r="K2202" s="178"/>
      <c r="L2202" s="184"/>
      <c r="M2202" s="180"/>
      <c r="N2202" s="196"/>
      <c r="O2202" s="194"/>
      <c r="P2202" s="195"/>
    </row>
    <row r="2203" spans="1:16" s="172" customFormat="1">
      <c r="A2203" s="891"/>
      <c r="B2203" s="894"/>
      <c r="C2203" s="192"/>
      <c r="D2203" s="193"/>
      <c r="E2203" s="194"/>
      <c r="F2203" s="195"/>
      <c r="G2203" s="173"/>
      <c r="H2203" s="199"/>
      <c r="I2203" s="191"/>
      <c r="J2203" s="200"/>
      <c r="K2203" s="197"/>
      <c r="L2203" s="184"/>
      <c r="M2203" s="180"/>
      <c r="N2203" s="196"/>
      <c r="O2203" s="194"/>
      <c r="P2203" s="195"/>
    </row>
    <row r="2204" spans="1:16" s="172" customFormat="1">
      <c r="A2204" s="891"/>
      <c r="B2204" s="894"/>
      <c r="C2204" s="192"/>
      <c r="D2204" s="193"/>
      <c r="E2204" s="194"/>
      <c r="F2204" s="195"/>
      <c r="G2204" s="173"/>
      <c r="H2204" s="201"/>
      <c r="I2204" s="175"/>
      <c r="J2204" s="175"/>
      <c r="K2204" s="178"/>
      <c r="L2204" s="184"/>
      <c r="M2204" s="180"/>
      <c r="N2204" s="196"/>
      <c r="O2204" s="194"/>
      <c r="P2204" s="195"/>
    </row>
    <row r="2205" spans="1:16" s="172" customFormat="1">
      <c r="A2205" s="891"/>
      <c r="B2205" s="894"/>
      <c r="C2205" s="192"/>
      <c r="D2205" s="193"/>
      <c r="E2205" s="194"/>
      <c r="F2205" s="195"/>
      <c r="G2205" s="198"/>
      <c r="H2205" s="183"/>
      <c r="I2205" s="200"/>
      <c r="J2205" s="200"/>
      <c r="K2205" s="197"/>
      <c r="L2205" s="184"/>
      <c r="M2205" s="180"/>
      <c r="N2205" s="196"/>
      <c r="O2205" s="194"/>
      <c r="P2205" s="195"/>
    </row>
    <row r="2206" spans="1:16" s="172" customFormat="1">
      <c r="A2206" s="891"/>
      <c r="B2206" s="894"/>
      <c r="C2206" s="192"/>
      <c r="D2206" s="193"/>
      <c r="E2206" s="194"/>
      <c r="F2206" s="195"/>
      <c r="G2206" s="173"/>
      <c r="H2206" s="183"/>
      <c r="I2206" s="200"/>
      <c r="J2206" s="200"/>
      <c r="K2206" s="197"/>
      <c r="L2206" s="179"/>
      <c r="M2206" s="180"/>
      <c r="N2206" s="196"/>
      <c r="O2206" s="194"/>
      <c r="P2206" s="195"/>
    </row>
    <row r="2207" spans="1:16" s="172" customFormat="1">
      <c r="A2207" s="891"/>
      <c r="B2207" s="894"/>
      <c r="C2207" s="192"/>
      <c r="D2207" s="193"/>
      <c r="E2207" s="194"/>
      <c r="F2207" s="195"/>
      <c r="G2207" s="192"/>
      <c r="H2207" s="201"/>
      <c r="I2207" s="202"/>
      <c r="J2207" s="202"/>
      <c r="K2207" s="203"/>
      <c r="L2207" s="204"/>
      <c r="M2207" s="190"/>
      <c r="N2207" s="196"/>
      <c r="O2207" s="194"/>
      <c r="P2207" s="195"/>
    </row>
    <row r="2208" spans="1:16" s="172" customFormat="1">
      <c r="A2208" s="891"/>
      <c r="B2208" s="894"/>
      <c r="C2208" s="192"/>
      <c r="D2208" s="193"/>
      <c r="E2208" s="194"/>
      <c r="F2208" s="195"/>
      <c r="G2208" s="192"/>
      <c r="H2208" s="201"/>
      <c r="I2208" s="202"/>
      <c r="J2208" s="202"/>
      <c r="K2208" s="203"/>
      <c r="L2208" s="204"/>
      <c r="M2208" s="190"/>
      <c r="N2208" s="196"/>
      <c r="O2208" s="194"/>
      <c r="P2208" s="195"/>
    </row>
    <row r="2209" spans="1:16" s="172" customFormat="1">
      <c r="A2209" s="891"/>
      <c r="B2209" s="894"/>
      <c r="C2209" s="192"/>
      <c r="D2209" s="193"/>
      <c r="E2209" s="194"/>
      <c r="F2209" s="195"/>
      <c r="G2209" s="192"/>
      <c r="H2209" s="201"/>
      <c r="I2209" s="202"/>
      <c r="J2209" s="202"/>
      <c r="K2209" s="203"/>
      <c r="L2209" s="204"/>
      <c r="M2209" s="190"/>
      <c r="N2209" s="196"/>
      <c r="O2209" s="194"/>
      <c r="P2209" s="195"/>
    </row>
    <row r="2210" spans="1:16" s="172" customFormat="1" ht="17.25" thickBot="1">
      <c r="A2210" s="892"/>
      <c r="B2210" s="895"/>
      <c r="C2210" s="205"/>
      <c r="D2210" s="206"/>
      <c r="E2210" s="207"/>
      <c r="F2210" s="208"/>
      <c r="G2210" s="209"/>
      <c r="H2210" s="210"/>
      <c r="I2210" s="211"/>
      <c r="J2210" s="211"/>
      <c r="K2210" s="212"/>
      <c r="L2210" s="213"/>
      <c r="M2210" s="214"/>
      <c r="N2210" s="215"/>
      <c r="O2210" s="207"/>
      <c r="P2210" s="208"/>
    </row>
    <row r="2211" spans="1:16" s="71" customFormat="1" ht="18" customHeight="1" thickTop="1" thickBot="1">
      <c r="A2211" s="926">
        <f>A2105+1</f>
        <v>46195</v>
      </c>
      <c r="B2211" s="90" t="s">
        <v>162</v>
      </c>
      <c r="C2211" s="896" t="s">
        <v>665</v>
      </c>
      <c r="D2211" s="91" t="s">
        <v>114</v>
      </c>
      <c r="E2211" s="92" t="s">
        <v>164</v>
      </c>
      <c r="F2211" s="93"/>
      <c r="G2211" s="90" t="s">
        <v>162</v>
      </c>
      <c r="H2211" s="900" t="s">
        <v>163</v>
      </c>
      <c r="I2211" s="91" t="s">
        <v>114</v>
      </c>
      <c r="J2211" s="92" t="s">
        <v>164</v>
      </c>
      <c r="K2211" s="93"/>
      <c r="L2211" s="90" t="s">
        <v>162</v>
      </c>
      <c r="M2211" s="903" t="s">
        <v>163</v>
      </c>
      <c r="N2211" s="91" t="s">
        <v>114</v>
      </c>
      <c r="O2211" s="92" t="s">
        <v>164</v>
      </c>
      <c r="P2211" s="93"/>
    </row>
    <row r="2212" spans="1:16" ht="18" customHeight="1">
      <c r="A2212" s="927"/>
      <c r="B2212" s="928"/>
      <c r="C2212" s="897"/>
      <c r="D2212" s="94" t="s">
        <v>116</v>
      </c>
      <c r="E2212" s="95" t="s">
        <v>142</v>
      </c>
      <c r="F2212" s="93"/>
      <c r="G2212" s="928"/>
      <c r="H2212" s="900"/>
      <c r="I2212" s="94" t="s">
        <v>116</v>
      </c>
      <c r="J2212" s="95" t="s">
        <v>142</v>
      </c>
      <c r="K2212" s="93"/>
      <c r="L2212" s="928"/>
      <c r="M2212" s="903"/>
      <c r="N2212" s="94" t="s">
        <v>116</v>
      </c>
      <c r="O2212" s="95" t="s">
        <v>142</v>
      </c>
      <c r="P2212" s="93"/>
    </row>
    <row r="2213" spans="1:16" ht="17.25" thickBot="1">
      <c r="A2213" s="927"/>
      <c r="B2213" s="929"/>
      <c r="C2213" s="897"/>
      <c r="D2213" s="94" t="s">
        <v>165</v>
      </c>
      <c r="E2213" s="96" t="s">
        <v>166</v>
      </c>
      <c r="F2213" s="98"/>
      <c r="G2213" s="929"/>
      <c r="H2213" s="900"/>
      <c r="I2213" s="94" t="s">
        <v>165</v>
      </c>
      <c r="J2213" s="96" t="s">
        <v>166</v>
      </c>
      <c r="K2213" s="98"/>
      <c r="L2213" s="929"/>
      <c r="M2213" s="903"/>
      <c r="N2213" s="94" t="s">
        <v>165</v>
      </c>
      <c r="O2213" s="96" t="s">
        <v>166</v>
      </c>
      <c r="P2213" s="98"/>
    </row>
    <row r="2214" spans="1:16" ht="17.25" thickBot="1">
      <c r="A2214" s="927"/>
      <c r="B2214" s="90" t="s">
        <v>167</v>
      </c>
      <c r="C2214" s="897"/>
      <c r="D2214" s="94"/>
      <c r="E2214" s="96"/>
      <c r="F2214" s="97"/>
      <c r="G2214" s="90" t="s">
        <v>167</v>
      </c>
      <c r="H2214" s="900"/>
      <c r="I2214" s="94" t="s">
        <v>120</v>
      </c>
      <c r="J2214" s="96" t="s">
        <v>148</v>
      </c>
      <c r="K2214" s="97"/>
      <c r="L2214" s="90" t="s">
        <v>167</v>
      </c>
      <c r="M2214" s="903"/>
      <c r="N2214" s="94" t="s">
        <v>120</v>
      </c>
      <c r="O2214" s="96" t="s">
        <v>148</v>
      </c>
      <c r="P2214" s="97"/>
    </row>
    <row r="2215" spans="1:16">
      <c r="A2215" s="927"/>
      <c r="B2215" s="925"/>
      <c r="C2215" s="897"/>
      <c r="D2215" s="94"/>
      <c r="E2215" s="96"/>
      <c r="F2215" s="97"/>
      <c r="G2215" s="925"/>
      <c r="H2215" s="900"/>
      <c r="I2215" s="94"/>
      <c r="J2215" s="96"/>
      <c r="K2215" s="97"/>
      <c r="L2215" s="925"/>
      <c r="M2215" s="903"/>
      <c r="N2215" s="94"/>
      <c r="O2215" s="96"/>
      <c r="P2215" s="97"/>
    </row>
    <row r="2216" spans="1:16">
      <c r="A2216" s="927"/>
      <c r="B2216" s="918"/>
      <c r="C2216" s="897"/>
      <c r="D2216" s="94"/>
      <c r="E2216" s="96"/>
      <c r="F2216" s="97"/>
      <c r="G2216" s="918"/>
      <c r="H2216" s="900"/>
      <c r="I2216" s="94"/>
      <c r="J2216" s="96"/>
      <c r="K2216" s="97"/>
      <c r="L2216" s="918"/>
      <c r="M2216" s="903"/>
      <c r="N2216" s="94"/>
      <c r="O2216" s="96"/>
      <c r="P2216" s="97"/>
    </row>
    <row r="2217" spans="1:16">
      <c r="A2217" s="927"/>
      <c r="B2217" s="917"/>
      <c r="C2217" s="897"/>
      <c r="D2217" s="94"/>
      <c r="E2217" s="96"/>
      <c r="F2217" s="93"/>
      <c r="G2217" s="917"/>
      <c r="H2217" s="900"/>
      <c r="I2217" s="94"/>
      <c r="J2217" s="96"/>
      <c r="K2217" s="93"/>
      <c r="L2217" s="917"/>
      <c r="M2217" s="903"/>
      <c r="N2217" s="94"/>
      <c r="O2217" s="96"/>
      <c r="P2217" s="93"/>
    </row>
    <row r="2218" spans="1:16">
      <c r="A2218" s="927"/>
      <c r="B2218" s="918"/>
      <c r="C2218" s="897"/>
      <c r="D2218" s="94"/>
      <c r="E2218" s="96"/>
      <c r="F2218" s="99"/>
      <c r="G2218" s="918"/>
      <c r="H2218" s="900"/>
      <c r="I2218" s="94"/>
      <c r="J2218" s="96"/>
      <c r="K2218" s="99"/>
      <c r="L2218" s="918"/>
      <c r="M2218" s="903"/>
      <c r="N2218" s="94"/>
      <c r="O2218" s="96"/>
      <c r="P2218" s="93"/>
    </row>
    <row r="2219" spans="1:16">
      <c r="A2219" s="927"/>
      <c r="B2219" s="917"/>
      <c r="C2219" s="897"/>
      <c r="D2219" s="94"/>
      <c r="E2219" s="96"/>
      <c r="F2219" s="102"/>
      <c r="G2219" s="917"/>
      <c r="H2219" s="900"/>
      <c r="I2219" s="94"/>
      <c r="J2219" s="96"/>
      <c r="K2219" s="102"/>
      <c r="L2219" s="917"/>
      <c r="M2219" s="903"/>
      <c r="N2219" s="94"/>
      <c r="O2219" s="96"/>
      <c r="P2219" s="99"/>
    </row>
    <row r="2220" spans="1:16" ht="17.25" thickBot="1">
      <c r="A2220" s="927"/>
      <c r="B2220" s="918"/>
      <c r="C2220" s="897"/>
      <c r="D2220" s="94"/>
      <c r="E2220" s="96"/>
      <c r="F2220" s="99"/>
      <c r="G2220" s="918"/>
      <c r="H2220" s="900"/>
      <c r="I2220" s="94"/>
      <c r="J2220" s="96"/>
      <c r="K2220" s="99"/>
      <c r="L2220" s="918"/>
      <c r="M2220" s="903"/>
      <c r="N2220" s="94"/>
      <c r="O2220" s="96"/>
      <c r="P2220" s="99"/>
    </row>
    <row r="2221" spans="1:16" ht="17.25" thickBot="1">
      <c r="A2221" s="927"/>
      <c r="B2221" s="100" t="s">
        <v>168</v>
      </c>
      <c r="C2221" s="897"/>
      <c r="D2221" s="94"/>
      <c r="E2221" s="96"/>
      <c r="F2221" s="99"/>
      <c r="G2221" s="100" t="s">
        <v>168</v>
      </c>
      <c r="H2221" s="900"/>
      <c r="I2221" s="94"/>
      <c r="J2221" s="96"/>
      <c r="K2221" s="99"/>
      <c r="L2221" s="100" t="s">
        <v>168</v>
      </c>
      <c r="M2221" s="903"/>
      <c r="N2221" s="94"/>
      <c r="O2221" s="96"/>
      <c r="P2221" s="99"/>
    </row>
    <row r="2222" spans="1:16">
      <c r="A2222" s="927"/>
      <c r="B2222" s="919"/>
      <c r="C2222" s="897"/>
      <c r="D2222" s="94"/>
      <c r="E2222" s="96"/>
      <c r="F2222" s="99"/>
      <c r="G2222" s="919"/>
      <c r="H2222" s="900"/>
      <c r="I2222" s="94"/>
      <c r="J2222" s="96"/>
      <c r="K2222" s="99"/>
      <c r="L2222" s="919"/>
      <c r="M2222" s="903"/>
      <c r="N2222" s="94"/>
      <c r="O2222" s="96"/>
      <c r="P2222" s="99"/>
    </row>
    <row r="2223" spans="1:16">
      <c r="A2223" s="927"/>
      <c r="B2223" s="920"/>
      <c r="C2223" s="897"/>
      <c r="D2223" s="94"/>
      <c r="E2223" s="96"/>
      <c r="F2223" s="99"/>
      <c r="G2223" s="920"/>
      <c r="H2223" s="900"/>
      <c r="I2223" s="94"/>
      <c r="J2223" s="96"/>
      <c r="K2223" s="99"/>
      <c r="L2223" s="920"/>
      <c r="M2223" s="903"/>
      <c r="N2223" s="94"/>
      <c r="O2223" s="96"/>
      <c r="P2223" s="97"/>
    </row>
    <row r="2224" spans="1:16" ht="17.25" thickBot="1">
      <c r="A2224" s="927"/>
      <c r="B2224" s="921"/>
      <c r="C2224" s="897"/>
      <c r="D2224" s="94"/>
      <c r="E2224" s="96"/>
      <c r="F2224" s="97"/>
      <c r="G2224" s="921"/>
      <c r="H2224" s="900"/>
      <c r="I2224" s="94"/>
      <c r="J2224" s="96"/>
      <c r="K2224" s="97"/>
      <c r="L2224" s="921"/>
      <c r="M2224" s="903"/>
      <c r="N2224" s="94"/>
      <c r="O2224" s="96"/>
      <c r="P2224" s="97"/>
    </row>
    <row r="2225" spans="1:16" ht="17.25" thickBot="1">
      <c r="A2225" s="927"/>
      <c r="B2225" s="100" t="s">
        <v>123</v>
      </c>
      <c r="C2225" s="897"/>
      <c r="D2225" s="94"/>
      <c r="E2225" s="96"/>
      <c r="F2225" s="97"/>
      <c r="G2225" s="100" t="s">
        <v>123</v>
      </c>
      <c r="H2225" s="900"/>
      <c r="I2225" s="94"/>
      <c r="J2225" s="96"/>
      <c r="K2225" s="97"/>
      <c r="L2225" s="100" t="s">
        <v>123</v>
      </c>
      <c r="M2225" s="903"/>
      <c r="N2225" s="94"/>
      <c r="O2225" s="96"/>
      <c r="P2225" s="97"/>
    </row>
    <row r="2226" spans="1:16">
      <c r="A2226" s="927"/>
      <c r="B2226" s="932"/>
      <c r="C2226" s="897"/>
      <c r="D2226" s="94"/>
      <c r="E2226" s="96"/>
      <c r="F2226" s="97"/>
      <c r="G2226" s="932"/>
      <c r="H2226" s="900"/>
      <c r="I2226" s="94"/>
      <c r="J2226" s="96"/>
      <c r="K2226" s="97"/>
      <c r="L2226" s="932"/>
      <c r="M2226" s="903"/>
      <c r="N2226" s="94"/>
      <c r="O2226" s="96"/>
      <c r="P2226" s="97"/>
    </row>
    <row r="2227" spans="1:16">
      <c r="A2227" s="927"/>
      <c r="B2227" s="933"/>
      <c r="C2227" s="897"/>
      <c r="D2227" s="94"/>
      <c r="E2227" s="96"/>
      <c r="F2227" s="97"/>
      <c r="G2227" s="933"/>
      <c r="H2227" s="900"/>
      <c r="I2227" s="94"/>
      <c r="J2227" s="96"/>
      <c r="K2227" s="97"/>
      <c r="L2227" s="933"/>
      <c r="M2227" s="903"/>
      <c r="N2227" s="94"/>
      <c r="O2227" s="96"/>
      <c r="P2227" s="97"/>
    </row>
    <row r="2228" spans="1:16" ht="17.25" thickBot="1">
      <c r="A2228" s="927"/>
      <c r="B2228" s="934"/>
      <c r="C2228" s="897"/>
      <c r="D2228" s="94"/>
      <c r="E2228" s="96"/>
      <c r="F2228" s="97"/>
      <c r="G2228" s="934"/>
      <c r="H2228" s="900"/>
      <c r="I2228" s="94"/>
      <c r="J2228" s="96"/>
      <c r="K2228" s="97"/>
      <c r="L2228" s="934"/>
      <c r="M2228" s="903"/>
      <c r="N2228" s="94"/>
      <c r="O2228" s="96"/>
      <c r="P2228" s="97"/>
    </row>
    <row r="2229" spans="1:16">
      <c r="A2229" s="927"/>
      <c r="B2229" s="915" t="s">
        <v>124</v>
      </c>
      <c r="C2229" s="897"/>
      <c r="D2229" s="94"/>
      <c r="E2229" s="96"/>
      <c r="F2229" s="97"/>
      <c r="G2229" s="915" t="s">
        <v>124</v>
      </c>
      <c r="H2229" s="900"/>
      <c r="I2229" s="94"/>
      <c r="J2229" s="96"/>
      <c r="K2229" s="97"/>
      <c r="L2229" s="915" t="s">
        <v>124</v>
      </c>
      <c r="M2229" s="903"/>
      <c r="N2229" s="94"/>
      <c r="O2229" s="96"/>
      <c r="P2229" s="97"/>
    </row>
    <row r="2230" spans="1:16" ht="17.25" thickBot="1">
      <c r="A2230" s="927"/>
      <c r="B2230" s="916"/>
      <c r="C2230" s="897"/>
      <c r="D2230" s="94"/>
      <c r="E2230" s="96"/>
      <c r="F2230" s="97"/>
      <c r="G2230" s="916"/>
      <c r="H2230" s="900"/>
      <c r="I2230" s="94"/>
      <c r="J2230" s="96"/>
      <c r="K2230" s="97"/>
      <c r="L2230" s="916"/>
      <c r="M2230" s="903"/>
      <c r="N2230" s="94"/>
      <c r="O2230" s="96"/>
      <c r="P2230" s="93"/>
    </row>
    <row r="2231" spans="1:16" ht="17.25" thickTop="1">
      <c r="A2231" s="927"/>
      <c r="B2231" s="930" t="s">
        <v>125</v>
      </c>
      <c r="C2231" s="897"/>
      <c r="D2231" s="94"/>
      <c r="E2231" s="96"/>
      <c r="F2231" s="93"/>
      <c r="G2231" s="930" t="s">
        <v>125</v>
      </c>
      <c r="H2231" s="900"/>
      <c r="I2231" s="94"/>
      <c r="J2231" s="96"/>
      <c r="K2231" s="93"/>
      <c r="L2231" s="930" t="s">
        <v>125</v>
      </c>
      <c r="M2231" s="903"/>
      <c r="N2231" s="94"/>
      <c r="O2231" s="96"/>
      <c r="P2231" s="97"/>
    </row>
    <row r="2232" spans="1:16" ht="17.25" thickBot="1">
      <c r="A2232" s="927"/>
      <c r="B2232" s="913"/>
      <c r="C2232" s="897"/>
      <c r="D2232" s="94"/>
      <c r="E2232" s="96"/>
      <c r="F2232" s="93"/>
      <c r="G2232" s="913"/>
      <c r="H2232" s="900"/>
      <c r="I2232" s="94"/>
      <c r="J2232" s="96"/>
      <c r="K2232" s="93"/>
      <c r="L2232" s="913"/>
      <c r="M2232" s="903"/>
      <c r="N2232" s="94"/>
      <c r="O2232" s="96"/>
      <c r="P2232" s="101"/>
    </row>
    <row r="2233" spans="1:16">
      <c r="A2233" s="927"/>
      <c r="B2233" s="923"/>
      <c r="C2233" s="897"/>
      <c r="D2233" s="94"/>
      <c r="E2233" s="96"/>
      <c r="F2233" s="97"/>
      <c r="G2233" s="923"/>
      <c r="H2233" s="900"/>
      <c r="I2233" s="94"/>
      <c r="J2233" s="96"/>
      <c r="K2233" s="97"/>
      <c r="L2233" s="923"/>
      <c r="M2233" s="903"/>
      <c r="N2233" s="94"/>
      <c r="O2233" s="96"/>
      <c r="P2233" s="103"/>
    </row>
    <row r="2234" spans="1:16" ht="17.25" thickBot="1">
      <c r="A2234" s="927"/>
      <c r="B2234" s="931"/>
      <c r="C2234" s="897"/>
      <c r="D2234" s="94"/>
      <c r="E2234" s="96"/>
      <c r="F2234" s="97"/>
      <c r="G2234" s="931"/>
      <c r="H2234" s="900"/>
      <c r="I2234" s="94"/>
      <c r="J2234" s="96"/>
      <c r="K2234" s="97"/>
      <c r="L2234" s="931"/>
      <c r="M2234" s="903"/>
      <c r="N2234" s="94"/>
      <c r="O2234" s="96"/>
      <c r="P2234" s="104"/>
    </row>
    <row r="2235" spans="1:16">
      <c r="A2235" s="927"/>
      <c r="B2235" s="912" t="s">
        <v>126</v>
      </c>
      <c r="C2235" s="897"/>
      <c r="D2235" s="94"/>
      <c r="E2235" s="96"/>
      <c r="F2235" s="93"/>
      <c r="G2235" s="912" t="s">
        <v>126</v>
      </c>
      <c r="H2235" s="900"/>
      <c r="I2235" s="94"/>
      <c r="J2235" s="96"/>
      <c r="K2235" s="93"/>
      <c r="L2235" s="912" t="s">
        <v>126</v>
      </c>
      <c r="M2235" s="903"/>
      <c r="N2235" s="94"/>
      <c r="O2235" s="96"/>
      <c r="P2235" s="99"/>
    </row>
    <row r="2236" spans="1:16" ht="17.25" thickBot="1">
      <c r="A2236" s="927"/>
      <c r="B2236" s="913"/>
      <c r="C2236" s="897"/>
      <c r="D2236" s="94"/>
      <c r="E2236" s="96"/>
      <c r="F2236" s="101"/>
      <c r="G2236" s="913"/>
      <c r="H2236" s="900"/>
      <c r="I2236" s="94"/>
      <c r="J2236" s="96"/>
      <c r="K2236" s="101"/>
      <c r="L2236" s="913"/>
      <c r="M2236" s="903"/>
      <c r="N2236" s="94"/>
      <c r="O2236" s="96"/>
      <c r="P2236" s="104"/>
    </row>
    <row r="2237" spans="1:16">
      <c r="A2237" s="927"/>
      <c r="B2237" s="923"/>
      <c r="C2237" s="897"/>
      <c r="D2237" s="94"/>
      <c r="E2237" s="96"/>
      <c r="F2237" s="102"/>
      <c r="G2237" s="923"/>
      <c r="H2237" s="900"/>
      <c r="I2237" s="94"/>
      <c r="J2237" s="96"/>
      <c r="K2237" s="103"/>
      <c r="L2237" s="923"/>
      <c r="M2237" s="903"/>
      <c r="N2237" s="94"/>
      <c r="O2237" s="96"/>
      <c r="P2237" s="93"/>
    </row>
    <row r="2238" spans="1:16" ht="17.25" thickBot="1">
      <c r="A2238" s="927"/>
      <c r="B2238" s="924"/>
      <c r="C2238" s="897"/>
      <c r="D2238" s="94"/>
      <c r="E2238" s="96"/>
      <c r="F2238" s="99"/>
      <c r="G2238" s="924"/>
      <c r="H2238" s="900"/>
      <c r="I2238" s="94"/>
      <c r="J2238" s="96"/>
      <c r="K2238" s="104"/>
      <c r="L2238" s="924"/>
      <c r="M2238" s="903"/>
      <c r="N2238" s="94"/>
      <c r="O2238" s="96"/>
      <c r="P2238" s="97"/>
    </row>
    <row r="2239" spans="1:16">
      <c r="A2239" s="927"/>
      <c r="B2239" s="922" t="s">
        <v>127</v>
      </c>
      <c r="C2239" s="897"/>
      <c r="D2239" s="94"/>
      <c r="E2239" s="96"/>
      <c r="F2239" s="103"/>
      <c r="G2239" s="922" t="s">
        <v>127</v>
      </c>
      <c r="H2239" s="900"/>
      <c r="I2239" s="94"/>
      <c r="J2239" s="96"/>
      <c r="K2239" s="104"/>
      <c r="L2239" s="922" t="s">
        <v>127</v>
      </c>
      <c r="M2239" s="903"/>
      <c r="N2239" s="94"/>
      <c r="O2239" s="114"/>
      <c r="P2239" s="97"/>
    </row>
    <row r="2240" spans="1:16" ht="17.25" thickBot="1">
      <c r="A2240" s="927"/>
      <c r="B2240" s="913"/>
      <c r="C2240" s="897"/>
      <c r="D2240" s="94"/>
      <c r="E2240" s="96"/>
      <c r="F2240" s="104"/>
      <c r="G2240" s="913"/>
      <c r="H2240" s="900"/>
      <c r="I2240" s="94"/>
      <c r="J2240" s="96"/>
      <c r="K2240" s="99"/>
      <c r="L2240" s="913"/>
      <c r="M2240" s="903"/>
      <c r="N2240" s="113"/>
      <c r="O2240" s="96"/>
      <c r="P2240" s="112"/>
    </row>
    <row r="2241" spans="1:16">
      <c r="A2241" s="927"/>
      <c r="B2241" s="923"/>
      <c r="C2241" s="897"/>
      <c r="D2241" s="94"/>
      <c r="E2241" s="96"/>
      <c r="F2241" s="104"/>
      <c r="G2241" s="923"/>
      <c r="H2241" s="900"/>
      <c r="I2241" s="94"/>
      <c r="J2241" s="96"/>
      <c r="K2241" s="104"/>
      <c r="L2241" s="923"/>
      <c r="M2241" s="903"/>
      <c r="N2241" s="113"/>
      <c r="O2241" s="114"/>
      <c r="P2241" s="97"/>
    </row>
    <row r="2242" spans="1:16" ht="17.25" thickBot="1">
      <c r="A2242" s="927"/>
      <c r="B2242" s="924"/>
      <c r="C2242" s="897"/>
      <c r="D2242" s="94"/>
      <c r="E2242" s="96"/>
      <c r="F2242" s="99"/>
      <c r="G2242" s="924"/>
      <c r="H2242" s="900"/>
      <c r="I2242" s="94"/>
      <c r="J2242" s="96"/>
      <c r="K2242" s="93"/>
      <c r="L2242" s="924"/>
      <c r="M2242" s="903"/>
      <c r="N2242" s="94"/>
      <c r="O2242" s="114"/>
      <c r="P2242" s="104"/>
    </row>
    <row r="2243" spans="1:16">
      <c r="A2243" s="927"/>
      <c r="B2243" s="922" t="s">
        <v>128</v>
      </c>
      <c r="C2243" s="897"/>
      <c r="D2243" s="94"/>
      <c r="E2243" s="96"/>
      <c r="F2243" s="104"/>
      <c r="G2243" s="922" t="s">
        <v>128</v>
      </c>
      <c r="H2243" s="900"/>
      <c r="I2243" s="94"/>
      <c r="J2243" s="96"/>
      <c r="K2243" s="97"/>
      <c r="L2243" s="922" t="s">
        <v>128</v>
      </c>
      <c r="M2243" s="903"/>
      <c r="N2243" s="94"/>
      <c r="O2243" s="96"/>
      <c r="P2243" s="97"/>
    </row>
    <row r="2244" spans="1:16" ht="17.25" thickBot="1">
      <c r="A2244" s="927"/>
      <c r="B2244" s="913"/>
      <c r="C2244" s="897"/>
      <c r="D2244" s="94"/>
      <c r="E2244" s="96"/>
      <c r="F2244" s="93"/>
      <c r="G2244" s="913"/>
      <c r="H2244" s="900"/>
      <c r="I2244" s="94"/>
      <c r="J2244" s="114"/>
      <c r="K2244" s="97"/>
      <c r="L2244" s="913"/>
      <c r="M2244" s="903"/>
      <c r="N2244" s="113"/>
      <c r="O2244" s="114"/>
      <c r="P2244" s="97"/>
    </row>
    <row r="2245" spans="1:16">
      <c r="A2245" s="927"/>
      <c r="B2245" s="923"/>
      <c r="C2245" s="897"/>
      <c r="D2245" s="94"/>
      <c r="E2245" s="96"/>
      <c r="F2245" s="97"/>
      <c r="G2245" s="923"/>
      <c r="H2245" s="900"/>
      <c r="I2245" s="94"/>
      <c r="J2245" s="96"/>
      <c r="K2245" s="97"/>
      <c r="L2245" s="923"/>
      <c r="M2245" s="903"/>
      <c r="N2245" s="113"/>
      <c r="O2245" s="114"/>
      <c r="P2245" s="97"/>
    </row>
    <row r="2246" spans="1:16" ht="17.25" thickBot="1">
      <c r="A2246" s="927"/>
      <c r="B2246" s="924"/>
      <c r="C2246" s="897"/>
      <c r="D2246" s="94"/>
      <c r="E2246" s="96"/>
      <c r="F2246" s="93"/>
      <c r="G2246" s="924"/>
      <c r="H2246" s="900"/>
      <c r="I2246" s="94"/>
      <c r="J2246" s="114"/>
      <c r="K2246" s="97"/>
      <c r="L2246" s="924"/>
      <c r="M2246" s="903"/>
      <c r="N2246" s="94"/>
      <c r="O2246" s="114"/>
      <c r="P2246" s="97"/>
    </row>
    <row r="2247" spans="1:16">
      <c r="A2247" s="927"/>
      <c r="B2247" s="912" t="s">
        <v>129</v>
      </c>
      <c r="C2247" s="897"/>
      <c r="D2247" s="94"/>
      <c r="E2247" s="96"/>
      <c r="F2247" s="93"/>
      <c r="G2247" s="912" t="s">
        <v>129</v>
      </c>
      <c r="H2247" s="900"/>
      <c r="I2247" s="94"/>
      <c r="J2247" s="114"/>
      <c r="K2247" s="97"/>
      <c r="L2247" s="912" t="s">
        <v>129</v>
      </c>
      <c r="M2247" s="903"/>
      <c r="N2247" s="113"/>
      <c r="O2247" s="114"/>
      <c r="P2247" s="97"/>
    </row>
    <row r="2248" spans="1:16" ht="17.25" thickBot="1">
      <c r="A2248" s="927"/>
      <c r="B2248" s="913"/>
      <c r="C2248" s="897"/>
      <c r="D2248" s="94"/>
      <c r="E2248" s="96"/>
      <c r="F2248" s="93"/>
      <c r="G2248" s="913"/>
      <c r="H2248" s="900"/>
      <c r="I2248" s="94"/>
      <c r="J2248" s="114"/>
      <c r="K2248" s="97"/>
      <c r="L2248" s="913"/>
      <c r="M2248" s="903"/>
      <c r="N2248" s="94"/>
      <c r="O2248" s="114"/>
      <c r="P2248" s="97"/>
    </row>
    <row r="2249" spans="1:16">
      <c r="A2249" s="927"/>
      <c r="B2249" s="106"/>
      <c r="C2249" s="897"/>
      <c r="D2249" s="94"/>
      <c r="E2249" s="96"/>
      <c r="F2249" s="97"/>
      <c r="G2249" s="106"/>
      <c r="H2249" s="900"/>
      <c r="I2249" s="94"/>
      <c r="J2249" s="96"/>
      <c r="K2249" s="112"/>
      <c r="L2249" s="106"/>
      <c r="M2249" s="903"/>
      <c r="N2249" s="113"/>
      <c r="O2249" s="96"/>
      <c r="P2249" s="112"/>
    </row>
    <row r="2250" spans="1:16">
      <c r="A2250" s="927"/>
      <c r="B2250" s="107"/>
      <c r="C2250" s="897"/>
      <c r="D2250" s="94"/>
      <c r="E2250" s="96"/>
      <c r="F2250" s="93"/>
      <c r="G2250" s="107"/>
      <c r="H2250" s="900"/>
      <c r="I2250" s="94"/>
      <c r="J2250" s="96"/>
      <c r="K2250" s="97"/>
      <c r="L2250" s="107"/>
      <c r="M2250" s="903"/>
      <c r="N2250" s="113"/>
      <c r="O2250" s="114"/>
      <c r="P2250" s="97"/>
    </row>
    <row r="2251" spans="1:16">
      <c r="A2251" s="927"/>
      <c r="B2251" s="109"/>
      <c r="C2251" s="897"/>
      <c r="D2251" s="94"/>
      <c r="E2251" s="96"/>
      <c r="F2251" s="93"/>
      <c r="G2251" s="109"/>
      <c r="H2251" s="900"/>
      <c r="I2251" s="113"/>
      <c r="J2251" s="114"/>
      <c r="K2251" s="97"/>
      <c r="L2251" s="109"/>
      <c r="M2251" s="903"/>
      <c r="N2251" s="113"/>
      <c r="O2251" s="114"/>
      <c r="P2251" s="104"/>
    </row>
    <row r="2252" spans="1:16">
      <c r="A2252" s="927"/>
      <c r="B2252" s="110"/>
      <c r="C2252" s="897"/>
      <c r="D2252" s="94"/>
      <c r="E2252" s="96"/>
      <c r="F2252" s="93"/>
      <c r="G2252" s="110"/>
      <c r="H2252" s="900"/>
      <c r="I2252" s="113"/>
      <c r="J2252" s="114"/>
      <c r="K2252" s="104"/>
      <c r="L2252" s="110"/>
      <c r="M2252" s="903"/>
      <c r="N2252" s="111"/>
      <c r="O2252" s="96"/>
      <c r="P2252" s="97"/>
    </row>
    <row r="2253" spans="1:16">
      <c r="A2253" s="927"/>
      <c r="B2253" s="109"/>
      <c r="C2253" s="897"/>
      <c r="D2253" s="111"/>
      <c r="E2253" s="96"/>
      <c r="F2253" s="97"/>
      <c r="G2253" s="109"/>
      <c r="H2253" s="900"/>
      <c r="I2253" s="111"/>
      <c r="J2253" s="96"/>
      <c r="K2253" s="112"/>
      <c r="L2253" s="109"/>
      <c r="M2253" s="903"/>
      <c r="N2253" s="94"/>
      <c r="O2253" s="96"/>
      <c r="P2253" s="112"/>
    </row>
    <row r="2254" spans="1:16">
      <c r="A2254" s="927"/>
      <c r="B2254" s="110"/>
      <c r="C2254" s="897"/>
      <c r="D2254" s="94"/>
      <c r="E2254" s="96"/>
      <c r="F2254" s="108"/>
      <c r="G2254" s="110"/>
      <c r="H2254" s="900"/>
      <c r="I2254" s="94"/>
      <c r="J2254" s="96"/>
      <c r="K2254" s="97"/>
      <c r="L2254" s="110"/>
      <c r="M2254" s="903"/>
      <c r="N2254" s="113"/>
      <c r="O2254" s="114"/>
      <c r="P2254" s="97"/>
    </row>
    <row r="2255" spans="1:16">
      <c r="A2255" s="927"/>
      <c r="B2255" s="109"/>
      <c r="C2255" s="897"/>
      <c r="D2255" s="94"/>
      <c r="E2255" s="96"/>
      <c r="F2255" s="97"/>
      <c r="G2255" s="109"/>
      <c r="H2255" s="900"/>
      <c r="I2255" s="113"/>
      <c r="J2255" s="114"/>
      <c r="K2255" s="97"/>
      <c r="L2255" s="109"/>
      <c r="M2255" s="903"/>
      <c r="N2255" s="113"/>
      <c r="O2255" s="114"/>
      <c r="P2255" s="97"/>
    </row>
    <row r="2256" spans="1:16" ht="17.25" thickBot="1">
      <c r="A2256" s="927"/>
      <c r="B2256" s="110"/>
      <c r="C2256" s="910"/>
      <c r="D2256" s="115"/>
      <c r="E2256" s="116"/>
      <c r="F2256" s="117"/>
      <c r="G2256" s="110"/>
      <c r="H2256" s="900"/>
      <c r="I2256" s="115"/>
      <c r="J2256" s="116"/>
      <c r="K2256" s="117"/>
      <c r="L2256" s="110"/>
      <c r="M2256" s="903"/>
      <c r="N2256" s="115"/>
      <c r="O2256" s="116"/>
      <c r="P2256" s="117"/>
    </row>
    <row r="2257" spans="1:16">
      <c r="A2257" s="914" t="str">
        <f>TEXT(A2211,"AAAA")</f>
        <v>星期一</v>
      </c>
      <c r="B2257" s="109"/>
      <c r="C2257" s="896" t="s">
        <v>666</v>
      </c>
      <c r="D2257" s="118"/>
      <c r="E2257" s="119"/>
      <c r="F2257" s="97"/>
      <c r="G2257" s="109"/>
      <c r="H2257" s="899" t="s">
        <v>130</v>
      </c>
      <c r="I2257" s="118"/>
      <c r="J2257" s="119"/>
      <c r="K2257" s="97"/>
      <c r="L2257" s="109"/>
      <c r="M2257" s="902" t="s">
        <v>130</v>
      </c>
      <c r="N2257" s="118"/>
      <c r="O2257" s="119"/>
      <c r="P2257" s="97"/>
    </row>
    <row r="2258" spans="1:16">
      <c r="A2258" s="914"/>
      <c r="B2258" s="110"/>
      <c r="C2258" s="897"/>
      <c r="D2258" s="120"/>
      <c r="E2258" s="96"/>
      <c r="F2258" s="97"/>
      <c r="G2258" s="110"/>
      <c r="H2258" s="900"/>
      <c r="I2258" s="94"/>
      <c r="J2258" s="96"/>
      <c r="K2258" s="97"/>
      <c r="L2258" s="110"/>
      <c r="M2258" s="903"/>
      <c r="N2258" s="94"/>
      <c r="O2258" s="96"/>
      <c r="P2258" s="97"/>
    </row>
    <row r="2259" spans="1:16">
      <c r="A2259" s="914"/>
      <c r="B2259" s="109"/>
      <c r="C2259" s="897"/>
      <c r="D2259" s="120"/>
      <c r="E2259" s="96"/>
      <c r="F2259" s="97"/>
      <c r="G2259" s="109"/>
      <c r="H2259" s="900"/>
      <c r="I2259" s="94"/>
      <c r="J2259" s="96"/>
      <c r="K2259" s="97"/>
      <c r="L2259" s="109"/>
      <c r="M2259" s="903"/>
      <c r="N2259" s="94"/>
      <c r="O2259" s="96"/>
      <c r="P2259" s="97"/>
    </row>
    <row r="2260" spans="1:16">
      <c r="A2260" s="914"/>
      <c r="B2260" s="110"/>
      <c r="C2260" s="897"/>
      <c r="D2260" s="120"/>
      <c r="E2260" s="96"/>
      <c r="F2260" s="97"/>
      <c r="G2260" s="110"/>
      <c r="H2260" s="900"/>
      <c r="I2260" s="94"/>
      <c r="J2260" s="96"/>
      <c r="K2260" s="97"/>
      <c r="L2260" s="110"/>
      <c r="M2260" s="903"/>
      <c r="N2260" s="94"/>
      <c r="O2260" s="96"/>
      <c r="P2260" s="97"/>
    </row>
    <row r="2261" spans="1:16">
      <c r="A2261" s="914"/>
      <c r="B2261" s="109"/>
      <c r="C2261" s="897"/>
      <c r="D2261" s="120"/>
      <c r="E2261" s="96"/>
      <c r="F2261" s="97"/>
      <c r="G2261" s="109"/>
      <c r="H2261" s="900"/>
      <c r="I2261" s="94"/>
      <c r="J2261" s="96"/>
      <c r="K2261" s="97"/>
      <c r="L2261" s="109"/>
      <c r="M2261" s="903"/>
      <c r="N2261" s="94"/>
      <c r="O2261" s="96"/>
      <c r="P2261" s="97"/>
    </row>
    <row r="2262" spans="1:16">
      <c r="A2262" s="914"/>
      <c r="B2262" s="110"/>
      <c r="C2262" s="897"/>
      <c r="D2262" s="120"/>
      <c r="E2262" s="96"/>
      <c r="F2262" s="97"/>
      <c r="G2262" s="110"/>
      <c r="H2262" s="900"/>
      <c r="I2262" s="94"/>
      <c r="J2262" s="96"/>
      <c r="K2262" s="97"/>
      <c r="L2262" s="110"/>
      <c r="M2262" s="903"/>
      <c r="N2262" s="94"/>
      <c r="O2262" s="96"/>
      <c r="P2262" s="97"/>
    </row>
    <row r="2263" spans="1:16">
      <c r="A2263" s="914"/>
      <c r="B2263" s="109"/>
      <c r="C2263" s="897"/>
      <c r="D2263" s="120"/>
      <c r="E2263" s="96"/>
      <c r="F2263" s="97"/>
      <c r="G2263" s="109"/>
      <c r="H2263" s="900"/>
      <c r="I2263" s="94"/>
      <c r="J2263" s="96"/>
      <c r="K2263" s="97"/>
      <c r="L2263" s="109"/>
      <c r="M2263" s="903"/>
      <c r="N2263" s="94"/>
      <c r="O2263" s="96"/>
      <c r="P2263" s="97"/>
    </row>
    <row r="2264" spans="1:16">
      <c r="A2264" s="914"/>
      <c r="B2264" s="110"/>
      <c r="C2264" s="897"/>
      <c r="D2264" s="94"/>
      <c r="E2264" s="96"/>
      <c r="F2264" s="97"/>
      <c r="G2264" s="110"/>
      <c r="H2264" s="900"/>
      <c r="I2264" s="94"/>
      <c r="J2264" s="96"/>
      <c r="K2264" s="97"/>
      <c r="L2264" s="110"/>
      <c r="M2264" s="903"/>
      <c r="N2264" s="94"/>
      <c r="O2264" s="96"/>
      <c r="P2264" s="97"/>
    </row>
    <row r="2265" spans="1:16">
      <c r="A2265" s="914"/>
      <c r="B2265" s="107"/>
      <c r="C2265" s="897"/>
      <c r="D2265" s="113"/>
      <c r="E2265" s="114"/>
      <c r="F2265" s="104"/>
      <c r="G2265" s="107"/>
      <c r="H2265" s="900"/>
      <c r="I2265" s="113"/>
      <c r="J2265" s="114"/>
      <c r="K2265" s="97"/>
      <c r="L2265" s="107"/>
      <c r="M2265" s="903"/>
      <c r="N2265" s="113"/>
      <c r="O2265" s="114"/>
      <c r="P2265" s="97"/>
    </row>
    <row r="2266" spans="1:16" ht="17.25" thickBot="1">
      <c r="A2266" s="914"/>
      <c r="B2266" s="107"/>
      <c r="C2266" s="910"/>
      <c r="D2266" s="122" t="s">
        <v>132</v>
      </c>
      <c r="E2266" s="123" t="s">
        <v>133</v>
      </c>
      <c r="F2266" s="124"/>
      <c r="G2266" s="107"/>
      <c r="H2266" s="911"/>
      <c r="I2266" s="122" t="s">
        <v>132</v>
      </c>
      <c r="J2266" s="123" t="s">
        <v>133</v>
      </c>
      <c r="K2266" s="97"/>
      <c r="L2266" s="107"/>
      <c r="M2266" s="909"/>
      <c r="N2266" s="122" t="s">
        <v>132</v>
      </c>
      <c r="O2266" s="123" t="s">
        <v>133</v>
      </c>
      <c r="P2266" s="97"/>
    </row>
    <row r="2267" spans="1:16">
      <c r="A2267" s="105"/>
      <c r="B2267" s="109"/>
      <c r="C2267" s="896" t="s">
        <v>667</v>
      </c>
      <c r="D2267" s="118"/>
      <c r="E2267" s="119"/>
      <c r="F2267" s="125"/>
      <c r="G2267" s="109"/>
      <c r="H2267" s="899" t="s">
        <v>134</v>
      </c>
      <c r="I2267" s="118"/>
      <c r="J2267" s="119"/>
      <c r="K2267" s="125"/>
      <c r="L2267" s="109"/>
      <c r="M2267" s="902" t="s">
        <v>134</v>
      </c>
      <c r="N2267" s="118"/>
      <c r="O2267" s="119"/>
      <c r="P2267" s="125"/>
    </row>
    <row r="2268" spans="1:16">
      <c r="A2268" s="105"/>
      <c r="B2268" s="110"/>
      <c r="C2268" s="897"/>
      <c r="D2268" s="94"/>
      <c r="E2268" s="96"/>
      <c r="F2268" s="97"/>
      <c r="G2268" s="110"/>
      <c r="H2268" s="900"/>
      <c r="I2268" s="94"/>
      <c r="J2268" s="96"/>
      <c r="K2268" s="97"/>
      <c r="L2268" s="110"/>
      <c r="M2268" s="903"/>
      <c r="N2268" s="94"/>
      <c r="O2268" s="96"/>
      <c r="P2268" s="97"/>
    </row>
    <row r="2269" spans="1:16">
      <c r="A2269" s="105"/>
      <c r="B2269" s="126"/>
      <c r="C2269" s="897"/>
      <c r="D2269" s="94"/>
      <c r="E2269" s="96"/>
      <c r="F2269" s="97"/>
      <c r="G2269" s="126"/>
      <c r="H2269" s="900"/>
      <c r="I2269" s="94"/>
      <c r="J2269" s="96"/>
      <c r="K2269" s="97"/>
      <c r="L2269" s="126"/>
      <c r="M2269" s="903"/>
      <c r="N2269" s="94"/>
      <c r="O2269" s="96"/>
      <c r="P2269" s="128"/>
    </row>
    <row r="2270" spans="1:16">
      <c r="A2270" s="105"/>
      <c r="B2270" s="107"/>
      <c r="C2270" s="897"/>
      <c r="D2270" s="94"/>
      <c r="E2270" s="96"/>
      <c r="F2270" s="97"/>
      <c r="G2270" s="107"/>
      <c r="H2270" s="900"/>
      <c r="I2270" s="94"/>
      <c r="J2270" s="96"/>
      <c r="K2270" s="97"/>
      <c r="L2270" s="107"/>
      <c r="M2270" s="903"/>
      <c r="N2270" s="94"/>
      <c r="O2270" s="96"/>
      <c r="P2270" s="216"/>
    </row>
    <row r="2271" spans="1:16">
      <c r="A2271" s="105"/>
      <c r="B2271" s="109"/>
      <c r="C2271" s="897"/>
      <c r="D2271" s="94"/>
      <c r="E2271" s="96"/>
      <c r="F2271" s="97"/>
      <c r="G2271" s="109"/>
      <c r="H2271" s="900"/>
      <c r="I2271" s="94"/>
      <c r="J2271" s="96"/>
      <c r="K2271" s="97"/>
      <c r="L2271" s="109"/>
      <c r="M2271" s="903"/>
      <c r="N2271" s="94"/>
      <c r="O2271" s="96"/>
      <c r="P2271" s="97"/>
    </row>
    <row r="2272" spans="1:16">
      <c r="A2272" s="105"/>
      <c r="B2272" s="110"/>
      <c r="C2272" s="897"/>
      <c r="D2272" s="94"/>
      <c r="E2272" s="96"/>
      <c r="F2272" s="127"/>
      <c r="G2272" s="110"/>
      <c r="H2272" s="900"/>
      <c r="I2272" s="94"/>
      <c r="J2272" s="96"/>
      <c r="K2272" s="127"/>
      <c r="L2272" s="110"/>
      <c r="M2272" s="903"/>
      <c r="N2272" s="94"/>
      <c r="O2272" s="96"/>
      <c r="P2272" s="127"/>
    </row>
    <row r="2273" spans="1:16">
      <c r="A2273" s="105"/>
      <c r="B2273" s="109"/>
      <c r="C2273" s="897"/>
      <c r="D2273" s="94"/>
      <c r="E2273" s="96"/>
      <c r="F2273" s="128"/>
      <c r="G2273" s="109"/>
      <c r="H2273" s="900"/>
      <c r="I2273" s="94"/>
      <c r="J2273" s="96"/>
      <c r="K2273" s="128"/>
      <c r="L2273" s="109"/>
      <c r="M2273" s="903"/>
      <c r="N2273" s="94"/>
      <c r="O2273" s="96"/>
      <c r="P2273" s="128"/>
    </row>
    <row r="2274" spans="1:16">
      <c r="A2274" s="105"/>
      <c r="B2274" s="110"/>
      <c r="C2274" s="897"/>
      <c r="D2274" s="217"/>
      <c r="E2274" s="114"/>
      <c r="F2274" s="216"/>
      <c r="G2274" s="110"/>
      <c r="H2274" s="900"/>
      <c r="I2274" s="113"/>
      <c r="J2274" s="114"/>
      <c r="K2274" s="216"/>
      <c r="L2274" s="110"/>
      <c r="M2274" s="903"/>
      <c r="N2274" s="113"/>
      <c r="O2274" s="114"/>
      <c r="P2274" s="216"/>
    </row>
    <row r="2275" spans="1:16">
      <c r="A2275" s="105"/>
      <c r="B2275" s="109"/>
      <c r="C2275" s="897"/>
      <c r="D2275" s="217"/>
      <c r="E2275" s="114"/>
      <c r="F2275" s="216"/>
      <c r="G2275" s="109"/>
      <c r="H2275" s="900"/>
      <c r="I2275" s="113"/>
      <c r="J2275" s="114"/>
      <c r="K2275" s="216"/>
      <c r="L2275" s="109"/>
      <c r="M2275" s="903"/>
      <c r="N2275" s="113"/>
      <c r="O2275" s="114"/>
      <c r="P2275" s="216"/>
    </row>
    <row r="2276" spans="1:16" ht="17.25" thickBot="1">
      <c r="A2276" s="105"/>
      <c r="B2276" s="110"/>
      <c r="C2276" s="910"/>
      <c r="D2276" s="129"/>
      <c r="E2276" s="130"/>
      <c r="F2276" s="104"/>
      <c r="G2276" s="110"/>
      <c r="H2276" s="911"/>
      <c r="I2276" s="113"/>
      <c r="J2276" s="130"/>
      <c r="K2276" s="104"/>
      <c r="L2276" s="110"/>
      <c r="M2276" s="909"/>
      <c r="N2276" s="113"/>
      <c r="O2276" s="131"/>
      <c r="P2276" s="127"/>
    </row>
    <row r="2277" spans="1:16">
      <c r="A2277" s="132"/>
      <c r="B2277" s="109"/>
      <c r="C2277" s="896" t="s">
        <v>668</v>
      </c>
      <c r="D2277" s="118" t="s">
        <v>136</v>
      </c>
      <c r="E2277" s="133" t="s">
        <v>137</v>
      </c>
      <c r="F2277" s="125"/>
      <c r="G2277" s="109"/>
      <c r="H2277" s="899" t="s">
        <v>135</v>
      </c>
      <c r="I2277" s="118" t="s">
        <v>136</v>
      </c>
      <c r="J2277" s="133" t="s">
        <v>137</v>
      </c>
      <c r="K2277" s="125"/>
      <c r="L2277" s="109"/>
      <c r="M2277" s="902" t="s">
        <v>135</v>
      </c>
      <c r="N2277" s="118" t="s">
        <v>136</v>
      </c>
      <c r="O2277" s="133" t="s">
        <v>137</v>
      </c>
      <c r="P2277" s="125"/>
    </row>
    <row r="2278" spans="1:16">
      <c r="A2278" s="132"/>
      <c r="B2278" s="110"/>
      <c r="C2278" s="897"/>
      <c r="D2278" s="94" t="s">
        <v>141</v>
      </c>
      <c r="E2278" s="96" t="s">
        <v>142</v>
      </c>
      <c r="F2278" s="134"/>
      <c r="G2278" s="110"/>
      <c r="H2278" s="900"/>
      <c r="I2278" s="94" t="s">
        <v>141</v>
      </c>
      <c r="J2278" s="96" t="s">
        <v>142</v>
      </c>
      <c r="K2278" s="134"/>
      <c r="L2278" s="110"/>
      <c r="M2278" s="903"/>
      <c r="N2278" s="94" t="s">
        <v>141</v>
      </c>
      <c r="O2278" s="96" t="s">
        <v>142</v>
      </c>
      <c r="P2278" s="134"/>
    </row>
    <row r="2279" spans="1:16">
      <c r="A2279" s="132"/>
      <c r="B2279" s="135"/>
      <c r="C2279" s="897"/>
      <c r="D2279" s="94" t="s">
        <v>145</v>
      </c>
      <c r="E2279" s="96" t="s">
        <v>146</v>
      </c>
      <c r="F2279" s="97"/>
      <c r="G2279" s="135"/>
      <c r="H2279" s="900"/>
      <c r="I2279" s="94" t="s">
        <v>145</v>
      </c>
      <c r="J2279" s="96" t="s">
        <v>146</v>
      </c>
      <c r="K2279" s="97"/>
      <c r="L2279" s="135"/>
      <c r="M2279" s="903"/>
      <c r="N2279" s="94" t="s">
        <v>145</v>
      </c>
      <c r="O2279" s="96" t="s">
        <v>146</v>
      </c>
      <c r="P2279" s="97"/>
    </row>
    <row r="2280" spans="1:16">
      <c r="A2280" s="132"/>
      <c r="B2280" s="110"/>
      <c r="C2280" s="897"/>
      <c r="D2280" s="94" t="s">
        <v>147</v>
      </c>
      <c r="E2280" s="96" t="s">
        <v>148</v>
      </c>
      <c r="F2280" s="104"/>
      <c r="G2280" s="110"/>
      <c r="H2280" s="900"/>
      <c r="I2280" s="94" t="s">
        <v>147</v>
      </c>
      <c r="J2280" s="96" t="s">
        <v>148</v>
      </c>
      <c r="K2280" s="104"/>
      <c r="L2280" s="110"/>
      <c r="M2280" s="903"/>
      <c r="N2280" s="94" t="s">
        <v>147</v>
      </c>
      <c r="O2280" s="96" t="s">
        <v>148</v>
      </c>
      <c r="P2280" s="104"/>
    </row>
    <row r="2281" spans="1:16">
      <c r="A2281" s="132"/>
      <c r="B2281" s="135"/>
      <c r="C2281" s="897"/>
      <c r="D2281" s="94"/>
      <c r="E2281" s="114"/>
      <c r="F2281" s="136"/>
      <c r="G2281" s="135"/>
      <c r="H2281" s="900"/>
      <c r="I2281" s="94"/>
      <c r="J2281" s="114"/>
      <c r="K2281" s="136"/>
      <c r="L2281" s="135"/>
      <c r="M2281" s="903"/>
      <c r="N2281" s="94"/>
      <c r="O2281" s="114"/>
      <c r="P2281" s="136"/>
    </row>
    <row r="2282" spans="1:16">
      <c r="A2282" s="132"/>
      <c r="B2282" s="110"/>
      <c r="C2282" s="897"/>
      <c r="D2282" s="94"/>
      <c r="E2282" s="96"/>
      <c r="F2282" s="97"/>
      <c r="G2282" s="110"/>
      <c r="H2282" s="900"/>
      <c r="I2282" s="94"/>
      <c r="J2282" s="96"/>
      <c r="K2282" s="97"/>
      <c r="L2282" s="110"/>
      <c r="M2282" s="903"/>
      <c r="N2282" s="94"/>
      <c r="O2282" s="96"/>
      <c r="P2282" s="97"/>
    </row>
    <row r="2283" spans="1:16">
      <c r="A2283" s="132"/>
      <c r="B2283" s="135"/>
      <c r="C2283" s="897"/>
      <c r="D2283" s="94"/>
      <c r="E2283" s="114"/>
      <c r="F2283" s="136"/>
      <c r="G2283" s="135"/>
      <c r="H2283" s="900"/>
      <c r="I2283" s="94"/>
      <c r="J2283" s="114"/>
      <c r="K2283" s="136"/>
      <c r="L2283" s="135"/>
      <c r="M2283" s="903"/>
      <c r="N2283" s="94"/>
      <c r="O2283" s="114"/>
      <c r="P2283" s="136"/>
    </row>
    <row r="2284" spans="1:16">
      <c r="A2284" s="132"/>
      <c r="B2284" s="110"/>
      <c r="C2284" s="897"/>
      <c r="D2284" s="94"/>
      <c r="E2284" s="96"/>
      <c r="F2284" s="97"/>
      <c r="G2284" s="110"/>
      <c r="H2284" s="900"/>
      <c r="I2284" s="94"/>
      <c r="J2284" s="96"/>
      <c r="K2284" s="97"/>
      <c r="L2284" s="110"/>
      <c r="M2284" s="903"/>
      <c r="N2284" s="94"/>
      <c r="O2284" s="96"/>
      <c r="P2284" s="97"/>
    </row>
    <row r="2285" spans="1:16">
      <c r="A2285" s="132"/>
      <c r="B2285" s="135"/>
      <c r="C2285" s="897"/>
      <c r="D2285" s="94"/>
      <c r="E2285" s="96"/>
      <c r="F2285" s="97"/>
      <c r="G2285" s="135"/>
      <c r="H2285" s="900"/>
      <c r="I2285" s="94"/>
      <c r="J2285" s="96"/>
      <c r="K2285" s="97"/>
      <c r="L2285" s="135"/>
      <c r="M2285" s="903"/>
      <c r="N2285" s="94"/>
      <c r="O2285" s="96"/>
      <c r="P2285" s="97"/>
    </row>
    <row r="2286" spans="1:16" ht="17.25" thickBot="1">
      <c r="A2286" s="132"/>
      <c r="B2286" s="110"/>
      <c r="C2286" s="910"/>
      <c r="D2286" s="115"/>
      <c r="E2286" s="116"/>
      <c r="F2286" s="117"/>
      <c r="G2286" s="110"/>
      <c r="H2286" s="911"/>
      <c r="I2286" s="115"/>
      <c r="J2286" s="130"/>
      <c r="K2286" s="104"/>
      <c r="L2286" s="110"/>
      <c r="M2286" s="909"/>
      <c r="N2286" s="115"/>
      <c r="O2286" s="130"/>
      <c r="P2286" s="104"/>
    </row>
    <row r="2287" spans="1:16">
      <c r="A2287" s="132"/>
      <c r="B2287" s="135"/>
      <c r="C2287" s="896" t="s">
        <v>669</v>
      </c>
      <c r="D2287" s="137" t="s">
        <v>150</v>
      </c>
      <c r="E2287" s="138"/>
      <c r="F2287" s="139" t="s">
        <v>151</v>
      </c>
      <c r="G2287" s="135"/>
      <c r="H2287" s="899" t="s">
        <v>149</v>
      </c>
      <c r="I2287" s="137" t="s">
        <v>150</v>
      </c>
      <c r="J2287" s="138"/>
      <c r="K2287" s="139" t="s">
        <v>151</v>
      </c>
      <c r="L2287" s="135"/>
      <c r="M2287" s="902" t="s">
        <v>149</v>
      </c>
      <c r="N2287" s="137" t="s">
        <v>150</v>
      </c>
      <c r="O2287" s="138"/>
      <c r="P2287" s="139" t="s">
        <v>151</v>
      </c>
    </row>
    <row r="2288" spans="1:16">
      <c r="A2288" s="132"/>
      <c r="B2288" s="110"/>
      <c r="C2288" s="897"/>
      <c r="D2288" s="120"/>
      <c r="E2288" s="121"/>
      <c r="F2288" s="140"/>
      <c r="G2288" s="110"/>
      <c r="H2288" s="900"/>
      <c r="I2288" s="94"/>
      <c r="J2288" s="96"/>
      <c r="K2288" s="97"/>
      <c r="L2288" s="110"/>
      <c r="M2288" s="903"/>
      <c r="N2288" s="94"/>
      <c r="O2288" s="96"/>
      <c r="P2288" s="97"/>
    </row>
    <row r="2289" spans="1:16">
      <c r="A2289" s="132"/>
      <c r="B2289" s="135"/>
      <c r="C2289" s="897"/>
      <c r="D2289" s="94"/>
      <c r="E2289" s="96"/>
      <c r="F2289" s="97"/>
      <c r="G2289" s="135"/>
      <c r="H2289" s="900"/>
      <c r="I2289" s="94"/>
      <c r="J2289" s="96"/>
      <c r="K2289" s="97"/>
      <c r="L2289" s="135"/>
      <c r="M2289" s="903"/>
      <c r="N2289" s="94"/>
      <c r="O2289" s="96"/>
      <c r="P2289" s="97"/>
    </row>
    <row r="2290" spans="1:16">
      <c r="A2290" s="132"/>
      <c r="B2290" s="110"/>
      <c r="C2290" s="897"/>
      <c r="D2290" s="113"/>
      <c r="E2290" s="114"/>
      <c r="F2290" s="104"/>
      <c r="G2290" s="110"/>
      <c r="H2290" s="900"/>
      <c r="I2290" s="113"/>
      <c r="J2290" s="114"/>
      <c r="K2290" s="104"/>
      <c r="L2290" s="110"/>
      <c r="M2290" s="903"/>
      <c r="N2290" s="113"/>
      <c r="O2290" s="114"/>
      <c r="P2290" s="104"/>
    </row>
    <row r="2291" spans="1:16">
      <c r="A2291" s="905"/>
      <c r="B2291" s="135"/>
      <c r="C2291" s="897"/>
      <c r="D2291" s="94"/>
      <c r="E2291" s="96"/>
      <c r="F2291" s="97"/>
      <c r="G2291" s="135"/>
      <c r="H2291" s="900"/>
      <c r="I2291" s="94"/>
      <c r="J2291" s="96"/>
      <c r="K2291" s="97"/>
      <c r="L2291" s="135"/>
      <c r="M2291" s="903"/>
      <c r="N2291" s="94"/>
      <c r="O2291" s="96"/>
      <c r="P2291" s="97"/>
    </row>
    <row r="2292" spans="1:16">
      <c r="A2292" s="905"/>
      <c r="B2292" s="110"/>
      <c r="C2292" s="897"/>
      <c r="D2292" s="94"/>
      <c r="E2292" s="96"/>
      <c r="F2292" s="97"/>
      <c r="G2292" s="110"/>
      <c r="H2292" s="900"/>
      <c r="I2292" s="94"/>
      <c r="J2292" s="96"/>
      <c r="K2292" s="97"/>
      <c r="L2292" s="110"/>
      <c r="M2292" s="903"/>
      <c r="N2292" s="94"/>
      <c r="O2292" s="96"/>
      <c r="P2292" s="97"/>
    </row>
    <row r="2293" spans="1:16">
      <c r="A2293" s="905"/>
      <c r="B2293" s="135"/>
      <c r="C2293" s="897"/>
      <c r="D2293" s="113"/>
      <c r="E2293" s="114"/>
      <c r="F2293" s="104"/>
      <c r="G2293" s="135"/>
      <c r="H2293" s="900"/>
      <c r="I2293" s="113"/>
      <c r="J2293" s="114"/>
      <c r="K2293" s="104"/>
      <c r="L2293" s="135"/>
      <c r="M2293" s="903"/>
      <c r="N2293" s="113"/>
      <c r="O2293" s="114"/>
      <c r="P2293" s="104"/>
    </row>
    <row r="2294" spans="1:16" ht="17.25" thickBot="1">
      <c r="A2294" s="906"/>
      <c r="B2294" s="141"/>
      <c r="C2294" s="898"/>
      <c r="D2294" s="142"/>
      <c r="E2294" s="143"/>
      <c r="F2294" s="144"/>
      <c r="G2294" s="141"/>
      <c r="H2294" s="901"/>
      <c r="I2294" s="142"/>
      <c r="J2294" s="143"/>
      <c r="K2294" s="144"/>
      <c r="L2294" s="141"/>
      <c r="M2294" s="904"/>
      <c r="N2294" s="142"/>
      <c r="O2294" s="143"/>
      <c r="P2294" s="144"/>
    </row>
    <row r="2295" spans="1:16" s="146" customFormat="1" ht="27" customHeight="1" thickTop="1" thickBot="1">
      <c r="A2295" s="145"/>
      <c r="B2295" s="907" t="s">
        <v>152</v>
      </c>
      <c r="C2295" s="907"/>
      <c r="D2295" s="907"/>
      <c r="E2295" s="907"/>
      <c r="F2295" s="907"/>
      <c r="G2295" s="908" t="s">
        <v>153</v>
      </c>
      <c r="H2295" s="908"/>
      <c r="I2295" s="908"/>
      <c r="J2295" s="908"/>
      <c r="K2295" s="908"/>
      <c r="L2295" s="908"/>
      <c r="M2295" s="908"/>
      <c r="N2295" s="889" t="s">
        <v>154</v>
      </c>
      <c r="O2295" s="889"/>
      <c r="P2295" s="889"/>
    </row>
    <row r="2296" spans="1:16" s="159" customFormat="1" ht="21.75" customHeight="1" thickTop="1" thickBot="1">
      <c r="A2296" s="147" t="s">
        <v>0</v>
      </c>
      <c r="B2296" s="148"/>
      <c r="C2296" s="149" t="s">
        <v>155</v>
      </c>
      <c r="D2296" s="150" t="s">
        <v>156</v>
      </c>
      <c r="E2296" s="151" t="s">
        <v>157</v>
      </c>
      <c r="F2296" s="152" t="s">
        <v>158</v>
      </c>
      <c r="G2296" s="153" t="s">
        <v>159</v>
      </c>
      <c r="H2296" s="154" t="s">
        <v>150</v>
      </c>
      <c r="I2296" s="155" t="s">
        <v>156</v>
      </c>
      <c r="J2296" s="155" t="s">
        <v>157</v>
      </c>
      <c r="K2296" s="155" t="s">
        <v>158</v>
      </c>
      <c r="L2296" s="154" t="s">
        <v>160</v>
      </c>
      <c r="M2296" s="156" t="s">
        <v>161</v>
      </c>
      <c r="N2296" s="157" t="s">
        <v>155</v>
      </c>
      <c r="O2296" s="151" t="s">
        <v>157</v>
      </c>
      <c r="P2296" s="158" t="s">
        <v>158</v>
      </c>
    </row>
    <row r="2297" spans="1:16" s="172" customFormat="1" ht="17.25" thickTop="1">
      <c r="A2297" s="890">
        <f>A2211</f>
        <v>46195</v>
      </c>
      <c r="B2297" s="893" t="s">
        <v>670</v>
      </c>
      <c r="C2297" s="160" t="s">
        <v>851</v>
      </c>
      <c r="D2297" s="161" t="s">
        <v>147</v>
      </c>
      <c r="E2297" s="162" t="s">
        <v>137</v>
      </c>
      <c r="F2297" s="163" t="s">
        <v>1459</v>
      </c>
      <c r="G2297" s="164"/>
      <c r="H2297" s="165"/>
      <c r="I2297" s="166"/>
      <c r="J2297" s="166"/>
      <c r="K2297" s="167"/>
      <c r="L2297" s="168"/>
      <c r="M2297" s="169"/>
      <c r="N2297" s="170"/>
      <c r="O2297" s="166"/>
      <c r="P2297" s="171"/>
    </row>
    <row r="2298" spans="1:16" s="172" customFormat="1">
      <c r="A2298" s="891"/>
      <c r="B2298" s="894"/>
      <c r="C2298" s="173"/>
      <c r="D2298" s="174"/>
      <c r="E2298" s="175"/>
      <c r="F2298" s="176"/>
      <c r="G2298" s="173"/>
      <c r="H2298" s="177"/>
      <c r="I2298" s="175"/>
      <c r="J2298" s="175"/>
      <c r="K2298" s="178"/>
      <c r="L2298" s="179"/>
      <c r="M2298" s="180"/>
      <c r="N2298" s="181"/>
      <c r="O2298" s="175"/>
      <c r="P2298" s="182"/>
    </row>
    <row r="2299" spans="1:16" s="172" customFormat="1">
      <c r="A2299" s="891"/>
      <c r="B2299" s="894"/>
      <c r="C2299" s="173"/>
      <c r="D2299" s="174"/>
      <c r="E2299" s="175"/>
      <c r="F2299" s="176"/>
      <c r="G2299" s="173"/>
      <c r="H2299" s="183"/>
      <c r="I2299" s="175"/>
      <c r="J2299" s="175"/>
      <c r="K2299" s="178"/>
      <c r="L2299" s="184"/>
      <c r="M2299" s="180"/>
      <c r="N2299" s="181"/>
      <c r="O2299" s="175"/>
      <c r="P2299" s="182"/>
    </row>
    <row r="2300" spans="1:16" s="172" customFormat="1">
      <c r="A2300" s="891"/>
      <c r="B2300" s="894"/>
      <c r="C2300" s="173"/>
      <c r="D2300" s="218"/>
      <c r="E2300" s="175"/>
      <c r="F2300" s="176"/>
      <c r="G2300" s="173"/>
      <c r="H2300" s="183"/>
      <c r="I2300" s="175"/>
      <c r="J2300" s="175"/>
      <c r="K2300" s="187"/>
      <c r="L2300" s="184"/>
      <c r="M2300" s="180"/>
      <c r="N2300" s="181"/>
      <c r="O2300" s="175"/>
      <c r="P2300" s="182"/>
    </row>
    <row r="2301" spans="1:16" s="172" customFormat="1">
      <c r="A2301" s="891"/>
      <c r="B2301" s="894"/>
      <c r="C2301" s="173"/>
      <c r="D2301" s="185"/>
      <c r="E2301" s="175"/>
      <c r="F2301" s="182"/>
      <c r="G2301" s="173"/>
      <c r="H2301" s="186"/>
      <c r="I2301" s="175"/>
      <c r="J2301" s="175"/>
      <c r="K2301" s="187"/>
      <c r="L2301" s="184"/>
      <c r="M2301" s="180"/>
      <c r="N2301" s="181"/>
      <c r="O2301" s="175"/>
      <c r="P2301" s="182"/>
    </row>
    <row r="2302" spans="1:16" s="172" customFormat="1">
      <c r="A2302" s="891"/>
      <c r="B2302" s="894"/>
      <c r="C2302" s="173"/>
      <c r="D2302" s="174"/>
      <c r="E2302" s="175"/>
      <c r="F2302" s="188"/>
      <c r="G2302" s="198"/>
      <c r="H2302" s="183"/>
      <c r="I2302" s="191"/>
      <c r="J2302" s="175"/>
      <c r="K2302" s="178"/>
      <c r="L2302" s="189"/>
      <c r="M2302" s="190"/>
      <c r="N2302" s="181"/>
      <c r="O2302" s="175"/>
      <c r="P2302" s="182"/>
    </row>
    <row r="2303" spans="1:16" s="172" customFormat="1">
      <c r="A2303" s="891"/>
      <c r="B2303" s="894"/>
      <c r="C2303" s="173"/>
      <c r="D2303" s="174"/>
      <c r="E2303" s="175"/>
      <c r="F2303" s="182"/>
      <c r="G2303" s="173"/>
      <c r="H2303" s="183"/>
      <c r="I2303" s="191"/>
      <c r="J2303" s="175"/>
      <c r="K2303" s="178"/>
      <c r="L2303" s="184"/>
      <c r="M2303" s="180"/>
      <c r="N2303" s="181"/>
      <c r="O2303" s="175"/>
      <c r="P2303" s="182"/>
    </row>
    <row r="2304" spans="1:16" s="172" customFormat="1">
      <c r="A2304" s="891"/>
      <c r="B2304" s="894"/>
      <c r="C2304" s="173"/>
      <c r="D2304" s="174"/>
      <c r="E2304" s="175"/>
      <c r="F2304" s="182"/>
      <c r="G2304" s="219"/>
      <c r="H2304" s="183"/>
      <c r="I2304" s="175"/>
      <c r="J2304" s="175"/>
      <c r="K2304" s="178"/>
      <c r="L2304" s="184"/>
      <c r="M2304" s="180"/>
      <c r="N2304" s="181"/>
      <c r="O2304" s="175"/>
      <c r="P2304" s="182"/>
    </row>
    <row r="2305" spans="1:16" s="172" customFormat="1">
      <c r="A2305" s="891"/>
      <c r="B2305" s="894"/>
      <c r="C2305" s="173"/>
      <c r="D2305" s="174"/>
      <c r="E2305" s="175"/>
      <c r="F2305" s="188"/>
      <c r="G2305" s="173"/>
      <c r="H2305" s="183"/>
      <c r="I2305" s="191"/>
      <c r="J2305" s="175"/>
      <c r="K2305" s="178"/>
      <c r="L2305" s="184"/>
      <c r="M2305" s="180"/>
      <c r="N2305" s="181"/>
      <c r="O2305" s="175"/>
      <c r="P2305" s="182"/>
    </row>
    <row r="2306" spans="1:16" s="172" customFormat="1">
      <c r="A2306" s="891"/>
      <c r="B2306" s="894"/>
      <c r="C2306" s="173"/>
      <c r="D2306" s="174"/>
      <c r="E2306" s="175"/>
      <c r="F2306" s="182"/>
      <c r="G2306" s="173"/>
      <c r="H2306" s="183"/>
      <c r="I2306" s="191"/>
      <c r="J2306" s="175"/>
      <c r="K2306" s="178"/>
      <c r="L2306" s="184"/>
      <c r="M2306" s="180"/>
      <c r="N2306" s="181"/>
      <c r="O2306" s="175"/>
      <c r="P2306" s="182"/>
    </row>
    <row r="2307" spans="1:16" s="172" customFormat="1">
      <c r="A2307" s="891"/>
      <c r="B2307" s="894"/>
      <c r="C2307" s="192"/>
      <c r="D2307" s="193"/>
      <c r="E2307" s="194"/>
      <c r="F2307" s="195"/>
      <c r="G2307" s="173"/>
      <c r="H2307" s="177"/>
      <c r="I2307" s="175"/>
      <c r="J2307" s="175"/>
      <c r="K2307" s="178"/>
      <c r="L2307" s="184"/>
      <c r="M2307" s="180"/>
      <c r="N2307" s="196"/>
      <c r="O2307" s="194"/>
      <c r="P2307" s="195"/>
    </row>
    <row r="2308" spans="1:16" s="172" customFormat="1">
      <c r="A2308" s="891"/>
      <c r="B2308" s="894"/>
      <c r="C2308" s="192"/>
      <c r="D2308" s="193"/>
      <c r="E2308" s="194"/>
      <c r="F2308" s="195"/>
      <c r="G2308" s="198"/>
      <c r="H2308" s="183"/>
      <c r="I2308" s="191"/>
      <c r="J2308" s="175"/>
      <c r="K2308" s="178"/>
      <c r="L2308" s="184"/>
      <c r="M2308" s="180"/>
      <c r="N2308" s="196"/>
      <c r="O2308" s="194"/>
      <c r="P2308" s="195"/>
    </row>
    <row r="2309" spans="1:16" s="172" customFormat="1">
      <c r="A2309" s="891"/>
      <c r="B2309" s="894"/>
      <c r="C2309" s="192"/>
      <c r="D2309" s="193"/>
      <c r="E2309" s="194"/>
      <c r="F2309" s="195"/>
      <c r="G2309" s="173"/>
      <c r="H2309" s="199"/>
      <c r="I2309" s="191"/>
      <c r="J2309" s="200"/>
      <c r="K2309" s="197"/>
      <c r="L2309" s="184"/>
      <c r="M2309" s="180"/>
      <c r="N2309" s="196"/>
      <c r="O2309" s="194"/>
      <c r="P2309" s="195"/>
    </row>
    <row r="2310" spans="1:16" s="172" customFormat="1">
      <c r="A2310" s="891"/>
      <c r="B2310" s="894"/>
      <c r="C2310" s="192"/>
      <c r="D2310" s="193"/>
      <c r="E2310" s="194"/>
      <c r="F2310" s="195"/>
      <c r="G2310" s="173"/>
      <c r="H2310" s="201"/>
      <c r="I2310" s="175"/>
      <c r="J2310" s="175"/>
      <c r="K2310" s="178"/>
      <c r="L2310" s="184"/>
      <c r="M2310" s="180"/>
      <c r="N2310" s="196"/>
      <c r="O2310" s="194"/>
      <c r="P2310" s="195"/>
    </row>
    <row r="2311" spans="1:16" s="172" customFormat="1">
      <c r="A2311" s="891"/>
      <c r="B2311" s="894"/>
      <c r="C2311" s="192"/>
      <c r="D2311" s="193"/>
      <c r="E2311" s="194"/>
      <c r="F2311" s="195"/>
      <c r="G2311" s="198"/>
      <c r="H2311" s="183"/>
      <c r="I2311" s="200"/>
      <c r="J2311" s="200"/>
      <c r="K2311" s="197"/>
      <c r="L2311" s="184"/>
      <c r="M2311" s="180"/>
      <c r="N2311" s="196"/>
      <c r="O2311" s="194"/>
      <c r="P2311" s="195"/>
    </row>
    <row r="2312" spans="1:16" s="172" customFormat="1">
      <c r="A2312" s="891"/>
      <c r="B2312" s="894"/>
      <c r="C2312" s="192"/>
      <c r="D2312" s="193"/>
      <c r="E2312" s="194"/>
      <c r="F2312" s="195"/>
      <c r="G2312" s="173"/>
      <c r="H2312" s="183"/>
      <c r="I2312" s="200"/>
      <c r="J2312" s="200"/>
      <c r="K2312" s="197"/>
      <c r="L2312" s="179"/>
      <c r="M2312" s="180"/>
      <c r="N2312" s="196"/>
      <c r="O2312" s="194"/>
      <c r="P2312" s="195"/>
    </row>
    <row r="2313" spans="1:16" s="172" customFormat="1">
      <c r="A2313" s="891"/>
      <c r="B2313" s="894"/>
      <c r="C2313" s="192"/>
      <c r="D2313" s="193"/>
      <c r="E2313" s="194"/>
      <c r="F2313" s="195"/>
      <c r="G2313" s="192"/>
      <c r="H2313" s="201"/>
      <c r="I2313" s="202"/>
      <c r="J2313" s="202"/>
      <c r="K2313" s="203"/>
      <c r="L2313" s="204"/>
      <c r="M2313" s="190"/>
      <c r="N2313" s="196"/>
      <c r="O2313" s="194"/>
      <c r="P2313" s="195"/>
    </row>
    <row r="2314" spans="1:16" s="172" customFormat="1">
      <c r="A2314" s="891"/>
      <c r="B2314" s="894"/>
      <c r="C2314" s="192"/>
      <c r="D2314" s="193"/>
      <c r="E2314" s="194"/>
      <c r="F2314" s="195"/>
      <c r="G2314" s="192"/>
      <c r="H2314" s="201"/>
      <c r="I2314" s="202"/>
      <c r="J2314" s="202"/>
      <c r="K2314" s="203"/>
      <c r="L2314" s="204"/>
      <c r="M2314" s="190"/>
      <c r="N2314" s="196"/>
      <c r="O2314" s="194"/>
      <c r="P2314" s="195"/>
    </row>
    <row r="2315" spans="1:16" s="172" customFormat="1">
      <c r="A2315" s="891"/>
      <c r="B2315" s="894"/>
      <c r="C2315" s="192"/>
      <c r="D2315" s="193"/>
      <c r="E2315" s="194"/>
      <c r="F2315" s="195"/>
      <c r="G2315" s="192"/>
      <c r="H2315" s="201"/>
      <c r="I2315" s="202"/>
      <c r="J2315" s="202"/>
      <c r="K2315" s="203"/>
      <c r="L2315" s="204"/>
      <c r="M2315" s="190"/>
      <c r="N2315" s="196"/>
      <c r="O2315" s="194"/>
      <c r="P2315" s="195"/>
    </row>
    <row r="2316" spans="1:16" s="172" customFormat="1" ht="17.25" thickBot="1">
      <c r="A2316" s="892"/>
      <c r="B2316" s="895"/>
      <c r="C2316" s="205"/>
      <c r="D2316" s="206"/>
      <c r="E2316" s="207"/>
      <c r="F2316" s="208"/>
      <c r="G2316" s="209"/>
      <c r="H2316" s="210"/>
      <c r="I2316" s="211"/>
      <c r="J2316" s="211"/>
      <c r="K2316" s="212"/>
      <c r="L2316" s="213"/>
      <c r="M2316" s="214"/>
      <c r="N2316" s="215"/>
      <c r="O2316" s="207"/>
      <c r="P2316" s="208"/>
    </row>
    <row r="2317" spans="1:16" s="71" customFormat="1" ht="18" customHeight="1" thickTop="1" thickBot="1">
      <c r="A2317" s="926">
        <f>A2211+1</f>
        <v>46196</v>
      </c>
      <c r="B2317" s="90" t="s">
        <v>162</v>
      </c>
      <c r="C2317" s="896" t="s">
        <v>665</v>
      </c>
      <c r="D2317" s="91" t="s">
        <v>114</v>
      </c>
      <c r="E2317" s="92" t="s">
        <v>164</v>
      </c>
      <c r="F2317" s="93"/>
      <c r="G2317" s="90" t="s">
        <v>162</v>
      </c>
      <c r="H2317" s="900" t="s">
        <v>163</v>
      </c>
      <c r="I2317" s="91" t="s">
        <v>114</v>
      </c>
      <c r="J2317" s="92" t="s">
        <v>164</v>
      </c>
      <c r="K2317" s="93"/>
      <c r="L2317" s="90" t="s">
        <v>162</v>
      </c>
      <c r="M2317" s="903" t="s">
        <v>163</v>
      </c>
      <c r="N2317" s="91" t="s">
        <v>114</v>
      </c>
      <c r="O2317" s="92" t="s">
        <v>164</v>
      </c>
      <c r="P2317" s="93"/>
    </row>
    <row r="2318" spans="1:16" ht="18" customHeight="1">
      <c r="A2318" s="927"/>
      <c r="B2318" s="928"/>
      <c r="C2318" s="897"/>
      <c r="D2318" s="94" t="s">
        <v>116</v>
      </c>
      <c r="E2318" s="95" t="s">
        <v>142</v>
      </c>
      <c r="F2318" s="93"/>
      <c r="G2318" s="928"/>
      <c r="H2318" s="900"/>
      <c r="I2318" s="94" t="s">
        <v>116</v>
      </c>
      <c r="J2318" s="95" t="s">
        <v>142</v>
      </c>
      <c r="K2318" s="93"/>
      <c r="L2318" s="928"/>
      <c r="M2318" s="903"/>
      <c r="N2318" s="94" t="s">
        <v>116</v>
      </c>
      <c r="O2318" s="95" t="s">
        <v>142</v>
      </c>
      <c r="P2318" s="93"/>
    </row>
    <row r="2319" spans="1:16" ht="17.25" thickBot="1">
      <c r="A2319" s="927"/>
      <c r="B2319" s="929"/>
      <c r="C2319" s="897"/>
      <c r="D2319" s="94" t="s">
        <v>165</v>
      </c>
      <c r="E2319" s="96" t="s">
        <v>166</v>
      </c>
      <c r="F2319" s="98"/>
      <c r="G2319" s="929"/>
      <c r="H2319" s="900"/>
      <c r="I2319" s="94" t="s">
        <v>165</v>
      </c>
      <c r="J2319" s="96" t="s">
        <v>166</v>
      </c>
      <c r="K2319" s="98"/>
      <c r="L2319" s="929"/>
      <c r="M2319" s="903"/>
      <c r="N2319" s="94" t="s">
        <v>165</v>
      </c>
      <c r="O2319" s="96" t="s">
        <v>166</v>
      </c>
      <c r="P2319" s="98"/>
    </row>
    <row r="2320" spans="1:16" ht="17.25" thickBot="1">
      <c r="A2320" s="927"/>
      <c r="B2320" s="90" t="s">
        <v>167</v>
      </c>
      <c r="C2320" s="897"/>
      <c r="D2320" s="94"/>
      <c r="E2320" s="96"/>
      <c r="F2320" s="97"/>
      <c r="G2320" s="90" t="s">
        <v>167</v>
      </c>
      <c r="H2320" s="900"/>
      <c r="I2320" s="94" t="s">
        <v>120</v>
      </c>
      <c r="J2320" s="96" t="s">
        <v>148</v>
      </c>
      <c r="K2320" s="97"/>
      <c r="L2320" s="90" t="s">
        <v>167</v>
      </c>
      <c r="M2320" s="903"/>
      <c r="N2320" s="94" t="s">
        <v>120</v>
      </c>
      <c r="O2320" s="96" t="s">
        <v>148</v>
      </c>
      <c r="P2320" s="97"/>
    </row>
    <row r="2321" spans="1:16">
      <c r="A2321" s="927"/>
      <c r="B2321" s="925"/>
      <c r="C2321" s="897"/>
      <c r="D2321" s="94"/>
      <c r="E2321" s="96"/>
      <c r="F2321" s="97"/>
      <c r="G2321" s="925"/>
      <c r="H2321" s="900"/>
      <c r="I2321" s="94"/>
      <c r="J2321" s="96"/>
      <c r="K2321" s="97"/>
      <c r="L2321" s="925"/>
      <c r="M2321" s="903"/>
      <c r="N2321" s="94"/>
      <c r="O2321" s="96"/>
      <c r="P2321" s="97"/>
    </row>
    <row r="2322" spans="1:16">
      <c r="A2322" s="927"/>
      <c r="B2322" s="918"/>
      <c r="C2322" s="897"/>
      <c r="D2322" s="94"/>
      <c r="E2322" s="96"/>
      <c r="F2322" s="97"/>
      <c r="G2322" s="918"/>
      <c r="H2322" s="900"/>
      <c r="I2322" s="94"/>
      <c r="J2322" s="96"/>
      <c r="K2322" s="97"/>
      <c r="L2322" s="918"/>
      <c r="M2322" s="903"/>
      <c r="N2322" s="94"/>
      <c r="O2322" s="96"/>
      <c r="P2322" s="97"/>
    </row>
    <row r="2323" spans="1:16">
      <c r="A2323" s="927"/>
      <c r="B2323" s="917"/>
      <c r="C2323" s="897"/>
      <c r="D2323" s="94"/>
      <c r="E2323" s="96"/>
      <c r="F2323" s="93"/>
      <c r="G2323" s="917"/>
      <c r="H2323" s="900"/>
      <c r="I2323" s="94"/>
      <c r="J2323" s="96"/>
      <c r="K2323" s="93"/>
      <c r="L2323" s="917"/>
      <c r="M2323" s="903"/>
      <c r="N2323" s="94"/>
      <c r="O2323" s="96"/>
      <c r="P2323" s="93"/>
    </row>
    <row r="2324" spans="1:16">
      <c r="A2324" s="927"/>
      <c r="B2324" s="918"/>
      <c r="C2324" s="897"/>
      <c r="D2324" s="94"/>
      <c r="E2324" s="96"/>
      <c r="F2324" s="99"/>
      <c r="G2324" s="918"/>
      <c r="H2324" s="900"/>
      <c r="I2324" s="94"/>
      <c r="J2324" s="96"/>
      <c r="K2324" s="99"/>
      <c r="L2324" s="918"/>
      <c r="M2324" s="903"/>
      <c r="N2324" s="94"/>
      <c r="O2324" s="96"/>
      <c r="P2324" s="93"/>
    </row>
    <row r="2325" spans="1:16">
      <c r="A2325" s="927"/>
      <c r="B2325" s="917"/>
      <c r="C2325" s="897"/>
      <c r="D2325" s="94"/>
      <c r="E2325" s="96"/>
      <c r="F2325" s="102"/>
      <c r="G2325" s="917"/>
      <c r="H2325" s="900"/>
      <c r="I2325" s="94"/>
      <c r="J2325" s="96"/>
      <c r="K2325" s="102"/>
      <c r="L2325" s="917"/>
      <c r="M2325" s="903"/>
      <c r="N2325" s="94"/>
      <c r="O2325" s="96"/>
      <c r="P2325" s="99"/>
    </row>
    <row r="2326" spans="1:16" ht="17.25" thickBot="1">
      <c r="A2326" s="927"/>
      <c r="B2326" s="918"/>
      <c r="C2326" s="897"/>
      <c r="D2326" s="94"/>
      <c r="E2326" s="96"/>
      <c r="F2326" s="99"/>
      <c r="G2326" s="918"/>
      <c r="H2326" s="900"/>
      <c r="I2326" s="94"/>
      <c r="J2326" s="96"/>
      <c r="K2326" s="99"/>
      <c r="L2326" s="918"/>
      <c r="M2326" s="903"/>
      <c r="N2326" s="94"/>
      <c r="O2326" s="96"/>
      <c r="P2326" s="99"/>
    </row>
    <row r="2327" spans="1:16" ht="17.25" thickBot="1">
      <c r="A2327" s="927"/>
      <c r="B2327" s="100" t="s">
        <v>168</v>
      </c>
      <c r="C2327" s="897"/>
      <c r="D2327" s="94"/>
      <c r="E2327" s="96"/>
      <c r="F2327" s="99"/>
      <c r="G2327" s="100" t="s">
        <v>168</v>
      </c>
      <c r="H2327" s="900"/>
      <c r="I2327" s="94"/>
      <c r="J2327" s="96"/>
      <c r="K2327" s="99"/>
      <c r="L2327" s="100" t="s">
        <v>168</v>
      </c>
      <c r="M2327" s="903"/>
      <c r="N2327" s="94"/>
      <c r="O2327" s="96"/>
      <c r="P2327" s="99"/>
    </row>
    <row r="2328" spans="1:16">
      <c r="A2328" s="927"/>
      <c r="B2328" s="919"/>
      <c r="C2328" s="897"/>
      <c r="D2328" s="94"/>
      <c r="E2328" s="96"/>
      <c r="F2328" s="99"/>
      <c r="G2328" s="919"/>
      <c r="H2328" s="900"/>
      <c r="I2328" s="94"/>
      <c r="J2328" s="96"/>
      <c r="K2328" s="99"/>
      <c r="L2328" s="919"/>
      <c r="M2328" s="903"/>
      <c r="N2328" s="94"/>
      <c r="O2328" s="96"/>
      <c r="P2328" s="99"/>
    </row>
    <row r="2329" spans="1:16">
      <c r="A2329" s="927"/>
      <c r="B2329" s="920"/>
      <c r="C2329" s="897"/>
      <c r="D2329" s="94"/>
      <c r="E2329" s="96"/>
      <c r="F2329" s="99"/>
      <c r="G2329" s="920"/>
      <c r="H2329" s="900"/>
      <c r="I2329" s="94"/>
      <c r="J2329" s="96"/>
      <c r="K2329" s="99"/>
      <c r="L2329" s="920"/>
      <c r="M2329" s="903"/>
      <c r="N2329" s="94"/>
      <c r="O2329" s="96"/>
      <c r="P2329" s="97"/>
    </row>
    <row r="2330" spans="1:16" ht="17.25" thickBot="1">
      <c r="A2330" s="927"/>
      <c r="B2330" s="921"/>
      <c r="C2330" s="897"/>
      <c r="D2330" s="94"/>
      <c r="E2330" s="96"/>
      <c r="F2330" s="97"/>
      <c r="G2330" s="921"/>
      <c r="H2330" s="900"/>
      <c r="I2330" s="94"/>
      <c r="J2330" s="96"/>
      <c r="K2330" s="97"/>
      <c r="L2330" s="921"/>
      <c r="M2330" s="903"/>
      <c r="N2330" s="94"/>
      <c r="O2330" s="96"/>
      <c r="P2330" s="97"/>
    </row>
    <row r="2331" spans="1:16" ht="17.25" thickBot="1">
      <c r="A2331" s="927"/>
      <c r="B2331" s="100" t="s">
        <v>123</v>
      </c>
      <c r="C2331" s="897"/>
      <c r="D2331" s="94"/>
      <c r="E2331" s="96"/>
      <c r="F2331" s="97"/>
      <c r="G2331" s="100" t="s">
        <v>123</v>
      </c>
      <c r="H2331" s="900"/>
      <c r="I2331" s="94"/>
      <c r="J2331" s="96"/>
      <c r="K2331" s="97"/>
      <c r="L2331" s="100" t="s">
        <v>123</v>
      </c>
      <c r="M2331" s="903"/>
      <c r="N2331" s="94"/>
      <c r="O2331" s="96"/>
      <c r="P2331" s="97"/>
    </row>
    <row r="2332" spans="1:16">
      <c r="A2332" s="927"/>
      <c r="B2332" s="932"/>
      <c r="C2332" s="897"/>
      <c r="D2332" s="94"/>
      <c r="E2332" s="96"/>
      <c r="F2332" s="97"/>
      <c r="G2332" s="932"/>
      <c r="H2332" s="900"/>
      <c r="I2332" s="94"/>
      <c r="J2332" s="96"/>
      <c r="K2332" s="97"/>
      <c r="L2332" s="932"/>
      <c r="M2332" s="903"/>
      <c r="N2332" s="94"/>
      <c r="O2332" s="96"/>
      <c r="P2332" s="97"/>
    </row>
    <row r="2333" spans="1:16">
      <c r="A2333" s="927"/>
      <c r="B2333" s="933"/>
      <c r="C2333" s="897"/>
      <c r="D2333" s="94"/>
      <c r="E2333" s="96"/>
      <c r="F2333" s="97"/>
      <c r="G2333" s="933"/>
      <c r="H2333" s="900"/>
      <c r="I2333" s="94"/>
      <c r="J2333" s="96"/>
      <c r="K2333" s="97"/>
      <c r="L2333" s="933"/>
      <c r="M2333" s="903"/>
      <c r="N2333" s="94"/>
      <c r="O2333" s="96"/>
      <c r="P2333" s="97"/>
    </row>
    <row r="2334" spans="1:16" ht="17.25" thickBot="1">
      <c r="A2334" s="927"/>
      <c r="B2334" s="934"/>
      <c r="C2334" s="897"/>
      <c r="D2334" s="94"/>
      <c r="E2334" s="96"/>
      <c r="F2334" s="97"/>
      <c r="G2334" s="934"/>
      <c r="H2334" s="900"/>
      <c r="I2334" s="94"/>
      <c r="J2334" s="96"/>
      <c r="K2334" s="97"/>
      <c r="L2334" s="934"/>
      <c r="M2334" s="903"/>
      <c r="N2334" s="94"/>
      <c r="O2334" s="96"/>
      <c r="P2334" s="97"/>
    </row>
    <row r="2335" spans="1:16">
      <c r="A2335" s="927"/>
      <c r="B2335" s="915" t="s">
        <v>124</v>
      </c>
      <c r="C2335" s="897"/>
      <c r="D2335" s="94"/>
      <c r="E2335" s="96"/>
      <c r="F2335" s="97"/>
      <c r="G2335" s="915" t="s">
        <v>124</v>
      </c>
      <c r="H2335" s="900"/>
      <c r="I2335" s="94"/>
      <c r="J2335" s="96"/>
      <c r="K2335" s="97"/>
      <c r="L2335" s="915" t="s">
        <v>124</v>
      </c>
      <c r="M2335" s="903"/>
      <c r="N2335" s="94"/>
      <c r="O2335" s="96"/>
      <c r="P2335" s="97"/>
    </row>
    <row r="2336" spans="1:16" ht="17.25" thickBot="1">
      <c r="A2336" s="927"/>
      <c r="B2336" s="916"/>
      <c r="C2336" s="897"/>
      <c r="D2336" s="94"/>
      <c r="E2336" s="96"/>
      <c r="F2336" s="97"/>
      <c r="G2336" s="916"/>
      <c r="H2336" s="900"/>
      <c r="I2336" s="94"/>
      <c r="J2336" s="96"/>
      <c r="K2336" s="97"/>
      <c r="L2336" s="916"/>
      <c r="M2336" s="903"/>
      <c r="N2336" s="94"/>
      <c r="O2336" s="96"/>
      <c r="P2336" s="93"/>
    </row>
    <row r="2337" spans="1:16" ht="17.25" thickTop="1">
      <c r="A2337" s="927"/>
      <c r="B2337" s="930" t="s">
        <v>125</v>
      </c>
      <c r="C2337" s="897"/>
      <c r="D2337" s="94"/>
      <c r="E2337" s="96"/>
      <c r="F2337" s="93"/>
      <c r="G2337" s="930" t="s">
        <v>125</v>
      </c>
      <c r="H2337" s="900"/>
      <c r="I2337" s="94"/>
      <c r="J2337" s="96"/>
      <c r="K2337" s="93"/>
      <c r="L2337" s="930" t="s">
        <v>125</v>
      </c>
      <c r="M2337" s="903"/>
      <c r="N2337" s="94"/>
      <c r="O2337" s="96"/>
      <c r="P2337" s="97"/>
    </row>
    <row r="2338" spans="1:16" ht="17.25" thickBot="1">
      <c r="A2338" s="927"/>
      <c r="B2338" s="913"/>
      <c r="C2338" s="897"/>
      <c r="D2338" s="94"/>
      <c r="E2338" s="96"/>
      <c r="F2338" s="93"/>
      <c r="G2338" s="913"/>
      <c r="H2338" s="900"/>
      <c r="I2338" s="94"/>
      <c r="J2338" s="96"/>
      <c r="K2338" s="93"/>
      <c r="L2338" s="913"/>
      <c r="M2338" s="903"/>
      <c r="N2338" s="94"/>
      <c r="O2338" s="96"/>
      <c r="P2338" s="101"/>
    </row>
    <row r="2339" spans="1:16">
      <c r="A2339" s="927"/>
      <c r="B2339" s="923"/>
      <c r="C2339" s="897"/>
      <c r="D2339" s="94"/>
      <c r="E2339" s="96"/>
      <c r="F2339" s="97"/>
      <c r="G2339" s="923"/>
      <c r="H2339" s="900"/>
      <c r="I2339" s="94"/>
      <c r="J2339" s="96"/>
      <c r="K2339" s="97"/>
      <c r="L2339" s="923"/>
      <c r="M2339" s="903"/>
      <c r="N2339" s="94"/>
      <c r="O2339" s="96"/>
      <c r="P2339" s="103"/>
    </row>
    <row r="2340" spans="1:16" ht="17.25" thickBot="1">
      <c r="A2340" s="927"/>
      <c r="B2340" s="931"/>
      <c r="C2340" s="897"/>
      <c r="D2340" s="94"/>
      <c r="E2340" s="96"/>
      <c r="F2340" s="97"/>
      <c r="G2340" s="931"/>
      <c r="H2340" s="900"/>
      <c r="I2340" s="94"/>
      <c r="J2340" s="96"/>
      <c r="K2340" s="97"/>
      <c r="L2340" s="931"/>
      <c r="M2340" s="903"/>
      <c r="N2340" s="94"/>
      <c r="O2340" s="96"/>
      <c r="P2340" s="104"/>
    </row>
    <row r="2341" spans="1:16">
      <c r="A2341" s="927"/>
      <c r="B2341" s="912" t="s">
        <v>126</v>
      </c>
      <c r="C2341" s="897"/>
      <c r="D2341" s="94"/>
      <c r="E2341" s="96"/>
      <c r="F2341" s="93"/>
      <c r="G2341" s="912" t="s">
        <v>126</v>
      </c>
      <c r="H2341" s="900"/>
      <c r="I2341" s="94"/>
      <c r="J2341" s="96"/>
      <c r="K2341" s="93"/>
      <c r="L2341" s="912" t="s">
        <v>126</v>
      </c>
      <c r="M2341" s="903"/>
      <c r="N2341" s="94"/>
      <c r="O2341" s="96"/>
      <c r="P2341" s="99"/>
    </row>
    <row r="2342" spans="1:16" ht="17.25" thickBot="1">
      <c r="A2342" s="927"/>
      <c r="B2342" s="913"/>
      <c r="C2342" s="897"/>
      <c r="D2342" s="94"/>
      <c r="E2342" s="96"/>
      <c r="F2342" s="101"/>
      <c r="G2342" s="913"/>
      <c r="H2342" s="900"/>
      <c r="I2342" s="94"/>
      <c r="J2342" s="96"/>
      <c r="K2342" s="101"/>
      <c r="L2342" s="913"/>
      <c r="M2342" s="903"/>
      <c r="N2342" s="94"/>
      <c r="O2342" s="96"/>
      <c r="P2342" s="104"/>
    </row>
    <row r="2343" spans="1:16">
      <c r="A2343" s="927"/>
      <c r="B2343" s="923"/>
      <c r="C2343" s="897"/>
      <c r="D2343" s="94"/>
      <c r="E2343" s="96"/>
      <c r="F2343" s="102"/>
      <c r="G2343" s="923"/>
      <c r="H2343" s="900"/>
      <c r="I2343" s="94"/>
      <c r="J2343" s="96"/>
      <c r="K2343" s="103"/>
      <c r="L2343" s="923"/>
      <c r="M2343" s="903"/>
      <c r="N2343" s="94"/>
      <c r="O2343" s="96"/>
      <c r="P2343" s="93"/>
    </row>
    <row r="2344" spans="1:16" ht="17.25" thickBot="1">
      <c r="A2344" s="927"/>
      <c r="B2344" s="924"/>
      <c r="C2344" s="897"/>
      <c r="D2344" s="94"/>
      <c r="E2344" s="96"/>
      <c r="F2344" s="99"/>
      <c r="G2344" s="924"/>
      <c r="H2344" s="900"/>
      <c r="I2344" s="94"/>
      <c r="J2344" s="96"/>
      <c r="K2344" s="104"/>
      <c r="L2344" s="924"/>
      <c r="M2344" s="903"/>
      <c r="N2344" s="94"/>
      <c r="O2344" s="96"/>
      <c r="P2344" s="97"/>
    </row>
    <row r="2345" spans="1:16">
      <c r="A2345" s="927"/>
      <c r="B2345" s="922" t="s">
        <v>127</v>
      </c>
      <c r="C2345" s="897"/>
      <c r="D2345" s="94"/>
      <c r="E2345" s="96"/>
      <c r="F2345" s="103"/>
      <c r="G2345" s="922" t="s">
        <v>127</v>
      </c>
      <c r="H2345" s="900"/>
      <c r="I2345" s="94"/>
      <c r="J2345" s="96"/>
      <c r="K2345" s="104"/>
      <c r="L2345" s="922" t="s">
        <v>127</v>
      </c>
      <c r="M2345" s="903"/>
      <c r="N2345" s="94"/>
      <c r="O2345" s="114"/>
      <c r="P2345" s="97"/>
    </row>
    <row r="2346" spans="1:16" ht="17.25" thickBot="1">
      <c r="A2346" s="927"/>
      <c r="B2346" s="913"/>
      <c r="C2346" s="897"/>
      <c r="D2346" s="94"/>
      <c r="E2346" s="96"/>
      <c r="F2346" s="104"/>
      <c r="G2346" s="913"/>
      <c r="H2346" s="900"/>
      <c r="I2346" s="94"/>
      <c r="J2346" s="96"/>
      <c r="K2346" s="99"/>
      <c r="L2346" s="913"/>
      <c r="M2346" s="903"/>
      <c r="N2346" s="113"/>
      <c r="O2346" s="96"/>
      <c r="P2346" s="112"/>
    </row>
    <row r="2347" spans="1:16">
      <c r="A2347" s="927"/>
      <c r="B2347" s="923"/>
      <c r="C2347" s="897"/>
      <c r="D2347" s="94"/>
      <c r="E2347" s="96"/>
      <c r="F2347" s="104"/>
      <c r="G2347" s="923"/>
      <c r="H2347" s="900"/>
      <c r="I2347" s="94"/>
      <c r="J2347" s="96"/>
      <c r="K2347" s="104"/>
      <c r="L2347" s="923"/>
      <c r="M2347" s="903"/>
      <c r="N2347" s="113"/>
      <c r="O2347" s="114"/>
      <c r="P2347" s="97"/>
    </row>
    <row r="2348" spans="1:16" ht="17.25" thickBot="1">
      <c r="A2348" s="927"/>
      <c r="B2348" s="924"/>
      <c r="C2348" s="897"/>
      <c r="D2348" s="94"/>
      <c r="E2348" s="96"/>
      <c r="F2348" s="99"/>
      <c r="G2348" s="924"/>
      <c r="H2348" s="900"/>
      <c r="I2348" s="94"/>
      <c r="J2348" s="96"/>
      <c r="K2348" s="93"/>
      <c r="L2348" s="924"/>
      <c r="M2348" s="903"/>
      <c r="N2348" s="94"/>
      <c r="O2348" s="114"/>
      <c r="P2348" s="104"/>
    </row>
    <row r="2349" spans="1:16">
      <c r="A2349" s="927"/>
      <c r="B2349" s="922" t="s">
        <v>128</v>
      </c>
      <c r="C2349" s="897"/>
      <c r="D2349" s="94"/>
      <c r="E2349" s="96"/>
      <c r="F2349" s="104"/>
      <c r="G2349" s="922" t="s">
        <v>128</v>
      </c>
      <c r="H2349" s="900"/>
      <c r="I2349" s="94"/>
      <c r="J2349" s="96"/>
      <c r="K2349" s="97"/>
      <c r="L2349" s="922" t="s">
        <v>128</v>
      </c>
      <c r="M2349" s="903"/>
      <c r="N2349" s="94"/>
      <c r="O2349" s="96"/>
      <c r="P2349" s="97"/>
    </row>
    <row r="2350" spans="1:16" ht="17.25" thickBot="1">
      <c r="A2350" s="927"/>
      <c r="B2350" s="913"/>
      <c r="C2350" s="897"/>
      <c r="D2350" s="94"/>
      <c r="E2350" s="96"/>
      <c r="F2350" s="93"/>
      <c r="G2350" s="913"/>
      <c r="H2350" s="900"/>
      <c r="I2350" s="94"/>
      <c r="J2350" s="114"/>
      <c r="K2350" s="97"/>
      <c r="L2350" s="913"/>
      <c r="M2350" s="903"/>
      <c r="N2350" s="113"/>
      <c r="O2350" s="114"/>
      <c r="P2350" s="97"/>
    </row>
    <row r="2351" spans="1:16">
      <c r="A2351" s="927"/>
      <c r="B2351" s="923"/>
      <c r="C2351" s="897"/>
      <c r="D2351" s="94"/>
      <c r="E2351" s="96"/>
      <c r="F2351" s="97"/>
      <c r="G2351" s="923"/>
      <c r="H2351" s="900"/>
      <c r="I2351" s="94"/>
      <c r="J2351" s="96"/>
      <c r="K2351" s="97"/>
      <c r="L2351" s="923"/>
      <c r="M2351" s="903"/>
      <c r="N2351" s="113"/>
      <c r="O2351" s="114"/>
      <c r="P2351" s="97"/>
    </row>
    <row r="2352" spans="1:16" ht="17.25" thickBot="1">
      <c r="A2352" s="927"/>
      <c r="B2352" s="924"/>
      <c r="C2352" s="897"/>
      <c r="D2352" s="94"/>
      <c r="E2352" s="96"/>
      <c r="F2352" s="93"/>
      <c r="G2352" s="924"/>
      <c r="H2352" s="900"/>
      <c r="I2352" s="94"/>
      <c r="J2352" s="114"/>
      <c r="K2352" s="97"/>
      <c r="L2352" s="924"/>
      <c r="M2352" s="903"/>
      <c r="N2352" s="94"/>
      <c r="O2352" s="114"/>
      <c r="P2352" s="97"/>
    </row>
    <row r="2353" spans="1:16">
      <c r="A2353" s="927"/>
      <c r="B2353" s="912" t="s">
        <v>129</v>
      </c>
      <c r="C2353" s="897"/>
      <c r="D2353" s="94"/>
      <c r="E2353" s="96"/>
      <c r="F2353" s="93"/>
      <c r="G2353" s="912" t="s">
        <v>129</v>
      </c>
      <c r="H2353" s="900"/>
      <c r="I2353" s="94"/>
      <c r="J2353" s="114"/>
      <c r="K2353" s="97"/>
      <c r="L2353" s="912" t="s">
        <v>129</v>
      </c>
      <c r="M2353" s="903"/>
      <c r="N2353" s="113"/>
      <c r="O2353" s="114"/>
      <c r="P2353" s="97"/>
    </row>
    <row r="2354" spans="1:16" ht="17.25" thickBot="1">
      <c r="A2354" s="927"/>
      <c r="B2354" s="913"/>
      <c r="C2354" s="897"/>
      <c r="D2354" s="94"/>
      <c r="E2354" s="96"/>
      <c r="F2354" s="93"/>
      <c r="G2354" s="913"/>
      <c r="H2354" s="900"/>
      <c r="I2354" s="94"/>
      <c r="J2354" s="114"/>
      <c r="K2354" s="97"/>
      <c r="L2354" s="913"/>
      <c r="M2354" s="903"/>
      <c r="N2354" s="94"/>
      <c r="O2354" s="114"/>
      <c r="P2354" s="97"/>
    </row>
    <row r="2355" spans="1:16">
      <c r="A2355" s="927"/>
      <c r="B2355" s="106"/>
      <c r="C2355" s="897"/>
      <c r="D2355" s="94"/>
      <c r="E2355" s="96"/>
      <c r="F2355" s="97"/>
      <c r="G2355" s="106"/>
      <c r="H2355" s="900"/>
      <c r="I2355" s="94"/>
      <c r="J2355" s="96"/>
      <c r="K2355" s="112"/>
      <c r="L2355" s="106"/>
      <c r="M2355" s="903"/>
      <c r="N2355" s="113"/>
      <c r="O2355" s="96"/>
      <c r="P2355" s="112"/>
    </row>
    <row r="2356" spans="1:16">
      <c r="A2356" s="927"/>
      <c r="B2356" s="107"/>
      <c r="C2356" s="897"/>
      <c r="D2356" s="94"/>
      <c r="E2356" s="96"/>
      <c r="F2356" s="93"/>
      <c r="G2356" s="107"/>
      <c r="H2356" s="900"/>
      <c r="I2356" s="94"/>
      <c r="J2356" s="96"/>
      <c r="K2356" s="97"/>
      <c r="L2356" s="107"/>
      <c r="M2356" s="903"/>
      <c r="N2356" s="113"/>
      <c r="O2356" s="114"/>
      <c r="P2356" s="97"/>
    </row>
    <row r="2357" spans="1:16">
      <c r="A2357" s="927"/>
      <c r="B2357" s="109"/>
      <c r="C2357" s="897"/>
      <c r="D2357" s="94"/>
      <c r="E2357" s="96"/>
      <c r="F2357" s="93"/>
      <c r="G2357" s="109"/>
      <c r="H2357" s="900"/>
      <c r="I2357" s="113"/>
      <c r="J2357" s="114"/>
      <c r="K2357" s="97"/>
      <c r="L2357" s="109"/>
      <c r="M2357" s="903"/>
      <c r="N2357" s="113"/>
      <c r="O2357" s="114"/>
      <c r="P2357" s="104"/>
    </row>
    <row r="2358" spans="1:16">
      <c r="A2358" s="927"/>
      <c r="B2358" s="110"/>
      <c r="C2358" s="897"/>
      <c r="D2358" s="94"/>
      <c r="E2358" s="96"/>
      <c r="F2358" s="93"/>
      <c r="G2358" s="110"/>
      <c r="H2358" s="900"/>
      <c r="I2358" s="113"/>
      <c r="J2358" s="114"/>
      <c r="K2358" s="104"/>
      <c r="L2358" s="110"/>
      <c r="M2358" s="903"/>
      <c r="N2358" s="111"/>
      <c r="O2358" s="96"/>
      <c r="P2358" s="97"/>
    </row>
    <row r="2359" spans="1:16">
      <c r="A2359" s="927"/>
      <c r="B2359" s="109"/>
      <c r="C2359" s="897"/>
      <c r="D2359" s="111"/>
      <c r="E2359" s="96"/>
      <c r="F2359" s="97"/>
      <c r="G2359" s="109"/>
      <c r="H2359" s="900"/>
      <c r="I2359" s="111"/>
      <c r="J2359" s="96"/>
      <c r="K2359" s="112"/>
      <c r="L2359" s="109"/>
      <c r="M2359" s="903"/>
      <c r="N2359" s="94"/>
      <c r="O2359" s="96"/>
      <c r="P2359" s="112"/>
    </row>
    <row r="2360" spans="1:16">
      <c r="A2360" s="927"/>
      <c r="B2360" s="110"/>
      <c r="C2360" s="897"/>
      <c r="D2360" s="94"/>
      <c r="E2360" s="96"/>
      <c r="F2360" s="108"/>
      <c r="G2360" s="110"/>
      <c r="H2360" s="900"/>
      <c r="I2360" s="94"/>
      <c r="J2360" s="96"/>
      <c r="K2360" s="97"/>
      <c r="L2360" s="110"/>
      <c r="M2360" s="903"/>
      <c r="N2360" s="113"/>
      <c r="O2360" s="114"/>
      <c r="P2360" s="97"/>
    </row>
    <row r="2361" spans="1:16">
      <c r="A2361" s="927"/>
      <c r="B2361" s="109"/>
      <c r="C2361" s="897"/>
      <c r="D2361" s="94"/>
      <c r="E2361" s="96"/>
      <c r="F2361" s="97"/>
      <c r="G2361" s="109"/>
      <c r="H2361" s="900"/>
      <c r="I2361" s="113"/>
      <c r="J2361" s="114"/>
      <c r="K2361" s="97"/>
      <c r="L2361" s="109"/>
      <c r="M2361" s="903"/>
      <c r="N2361" s="113"/>
      <c r="O2361" s="114"/>
      <c r="P2361" s="97"/>
    </row>
    <row r="2362" spans="1:16" ht="17.25" thickBot="1">
      <c r="A2362" s="927"/>
      <c r="B2362" s="110"/>
      <c r="C2362" s="910"/>
      <c r="D2362" s="115"/>
      <c r="E2362" s="116"/>
      <c r="F2362" s="117"/>
      <c r="G2362" s="110"/>
      <c r="H2362" s="900"/>
      <c r="I2362" s="115"/>
      <c r="J2362" s="116"/>
      <c r="K2362" s="117"/>
      <c r="L2362" s="110"/>
      <c r="M2362" s="903"/>
      <c r="N2362" s="115"/>
      <c r="O2362" s="116"/>
      <c r="P2362" s="117"/>
    </row>
    <row r="2363" spans="1:16">
      <c r="A2363" s="914" t="str">
        <f>TEXT(A2317,"AAAA")</f>
        <v>星期二</v>
      </c>
      <c r="B2363" s="109"/>
      <c r="C2363" s="896" t="s">
        <v>666</v>
      </c>
      <c r="D2363" s="118"/>
      <c r="E2363" s="119"/>
      <c r="F2363" s="97"/>
      <c r="G2363" s="109"/>
      <c r="H2363" s="899" t="s">
        <v>130</v>
      </c>
      <c r="I2363" s="118"/>
      <c r="J2363" s="119"/>
      <c r="K2363" s="97"/>
      <c r="L2363" s="109"/>
      <c r="M2363" s="902" t="s">
        <v>130</v>
      </c>
      <c r="N2363" s="118"/>
      <c r="O2363" s="119"/>
      <c r="P2363" s="97"/>
    </row>
    <row r="2364" spans="1:16">
      <c r="A2364" s="914"/>
      <c r="B2364" s="110"/>
      <c r="C2364" s="897"/>
      <c r="D2364" s="120"/>
      <c r="E2364" s="96"/>
      <c r="F2364" s="97"/>
      <c r="G2364" s="110"/>
      <c r="H2364" s="900"/>
      <c r="I2364" s="94"/>
      <c r="J2364" s="96"/>
      <c r="K2364" s="97"/>
      <c r="L2364" s="110"/>
      <c r="M2364" s="903"/>
      <c r="N2364" s="94"/>
      <c r="O2364" s="96"/>
      <c r="P2364" s="97"/>
    </row>
    <row r="2365" spans="1:16">
      <c r="A2365" s="914"/>
      <c r="B2365" s="109"/>
      <c r="C2365" s="897"/>
      <c r="D2365" s="120"/>
      <c r="E2365" s="96"/>
      <c r="F2365" s="97"/>
      <c r="G2365" s="109"/>
      <c r="H2365" s="900"/>
      <c r="I2365" s="94"/>
      <c r="J2365" s="96"/>
      <c r="K2365" s="97"/>
      <c r="L2365" s="109"/>
      <c r="M2365" s="903"/>
      <c r="N2365" s="94"/>
      <c r="O2365" s="96"/>
      <c r="P2365" s="97"/>
    </row>
    <row r="2366" spans="1:16">
      <c r="A2366" s="914"/>
      <c r="B2366" s="110"/>
      <c r="C2366" s="897"/>
      <c r="D2366" s="120"/>
      <c r="E2366" s="96"/>
      <c r="F2366" s="97"/>
      <c r="G2366" s="110"/>
      <c r="H2366" s="900"/>
      <c r="I2366" s="94"/>
      <c r="J2366" s="96"/>
      <c r="K2366" s="97"/>
      <c r="L2366" s="110"/>
      <c r="M2366" s="903"/>
      <c r="N2366" s="94"/>
      <c r="O2366" s="96"/>
      <c r="P2366" s="97"/>
    </row>
    <row r="2367" spans="1:16">
      <c r="A2367" s="914"/>
      <c r="B2367" s="109"/>
      <c r="C2367" s="897"/>
      <c r="D2367" s="120"/>
      <c r="E2367" s="96"/>
      <c r="F2367" s="97"/>
      <c r="G2367" s="109"/>
      <c r="H2367" s="900"/>
      <c r="I2367" s="94"/>
      <c r="J2367" s="96"/>
      <c r="K2367" s="97"/>
      <c r="L2367" s="109"/>
      <c r="M2367" s="903"/>
      <c r="N2367" s="94"/>
      <c r="O2367" s="96"/>
      <c r="P2367" s="97"/>
    </row>
    <row r="2368" spans="1:16">
      <c r="A2368" s="914"/>
      <c r="B2368" s="110"/>
      <c r="C2368" s="897"/>
      <c r="D2368" s="120"/>
      <c r="E2368" s="96"/>
      <c r="F2368" s="97"/>
      <c r="G2368" s="110"/>
      <c r="H2368" s="900"/>
      <c r="I2368" s="94"/>
      <c r="J2368" s="96"/>
      <c r="K2368" s="97"/>
      <c r="L2368" s="110"/>
      <c r="M2368" s="903"/>
      <c r="N2368" s="94"/>
      <c r="O2368" s="96"/>
      <c r="P2368" s="97"/>
    </row>
    <row r="2369" spans="1:16">
      <c r="A2369" s="914"/>
      <c r="B2369" s="109"/>
      <c r="C2369" s="897"/>
      <c r="D2369" s="120"/>
      <c r="E2369" s="96"/>
      <c r="F2369" s="97"/>
      <c r="G2369" s="109"/>
      <c r="H2369" s="900"/>
      <c r="I2369" s="94"/>
      <c r="J2369" s="96"/>
      <c r="K2369" s="97"/>
      <c r="L2369" s="109"/>
      <c r="M2369" s="903"/>
      <c r="N2369" s="94"/>
      <c r="O2369" s="96"/>
      <c r="P2369" s="97"/>
    </row>
    <row r="2370" spans="1:16">
      <c r="A2370" s="914"/>
      <c r="B2370" s="110"/>
      <c r="C2370" s="897"/>
      <c r="D2370" s="94"/>
      <c r="E2370" s="96"/>
      <c r="F2370" s="97"/>
      <c r="G2370" s="110"/>
      <c r="H2370" s="900"/>
      <c r="I2370" s="94"/>
      <c r="J2370" s="96"/>
      <c r="K2370" s="97"/>
      <c r="L2370" s="110"/>
      <c r="M2370" s="903"/>
      <c r="N2370" s="94"/>
      <c r="O2370" s="96"/>
      <c r="P2370" s="97"/>
    </row>
    <row r="2371" spans="1:16">
      <c r="A2371" s="914"/>
      <c r="B2371" s="107"/>
      <c r="C2371" s="897"/>
      <c r="D2371" s="113"/>
      <c r="E2371" s="114"/>
      <c r="F2371" s="104"/>
      <c r="G2371" s="107"/>
      <c r="H2371" s="900"/>
      <c r="I2371" s="113"/>
      <c r="J2371" s="114"/>
      <c r="K2371" s="97"/>
      <c r="L2371" s="107"/>
      <c r="M2371" s="903"/>
      <c r="N2371" s="113"/>
      <c r="O2371" s="114"/>
      <c r="P2371" s="97"/>
    </row>
    <row r="2372" spans="1:16" ht="17.25" thickBot="1">
      <c r="A2372" s="914"/>
      <c r="B2372" s="107"/>
      <c r="C2372" s="910"/>
      <c r="D2372" s="122" t="s">
        <v>132</v>
      </c>
      <c r="E2372" s="123" t="s">
        <v>133</v>
      </c>
      <c r="F2372" s="124"/>
      <c r="G2372" s="107"/>
      <c r="H2372" s="911"/>
      <c r="I2372" s="122" t="s">
        <v>132</v>
      </c>
      <c r="J2372" s="123" t="s">
        <v>133</v>
      </c>
      <c r="K2372" s="97"/>
      <c r="L2372" s="107"/>
      <c r="M2372" s="909"/>
      <c r="N2372" s="122" t="s">
        <v>132</v>
      </c>
      <c r="O2372" s="123" t="s">
        <v>133</v>
      </c>
      <c r="P2372" s="97"/>
    </row>
    <row r="2373" spans="1:16">
      <c r="A2373" s="105"/>
      <c r="B2373" s="109"/>
      <c r="C2373" s="896" t="s">
        <v>667</v>
      </c>
      <c r="D2373" s="118"/>
      <c r="E2373" s="119"/>
      <c r="F2373" s="125"/>
      <c r="G2373" s="109"/>
      <c r="H2373" s="899" t="s">
        <v>134</v>
      </c>
      <c r="I2373" s="118"/>
      <c r="J2373" s="119"/>
      <c r="K2373" s="125"/>
      <c r="L2373" s="109"/>
      <c r="M2373" s="902" t="s">
        <v>134</v>
      </c>
      <c r="N2373" s="118"/>
      <c r="O2373" s="119"/>
      <c r="P2373" s="125"/>
    </row>
    <row r="2374" spans="1:16">
      <c r="A2374" s="105"/>
      <c r="B2374" s="110"/>
      <c r="C2374" s="897"/>
      <c r="D2374" s="94"/>
      <c r="E2374" s="96"/>
      <c r="F2374" s="97"/>
      <c r="G2374" s="110"/>
      <c r="H2374" s="900"/>
      <c r="I2374" s="94"/>
      <c r="J2374" s="96"/>
      <c r="K2374" s="97"/>
      <c r="L2374" s="110"/>
      <c r="M2374" s="903"/>
      <c r="N2374" s="94"/>
      <c r="O2374" s="96"/>
      <c r="P2374" s="97"/>
    </row>
    <row r="2375" spans="1:16">
      <c r="A2375" s="105"/>
      <c r="B2375" s="126"/>
      <c r="C2375" s="897"/>
      <c r="D2375" s="94"/>
      <c r="E2375" s="96"/>
      <c r="F2375" s="97"/>
      <c r="G2375" s="126"/>
      <c r="H2375" s="900"/>
      <c r="I2375" s="94"/>
      <c r="J2375" s="96"/>
      <c r="K2375" s="97"/>
      <c r="L2375" s="126"/>
      <c r="M2375" s="903"/>
      <c r="N2375" s="94"/>
      <c r="O2375" s="96"/>
      <c r="P2375" s="128"/>
    </row>
    <row r="2376" spans="1:16">
      <c r="A2376" s="105"/>
      <c r="B2376" s="107"/>
      <c r="C2376" s="897"/>
      <c r="D2376" s="94"/>
      <c r="E2376" s="96"/>
      <c r="F2376" s="97"/>
      <c r="G2376" s="107"/>
      <c r="H2376" s="900"/>
      <c r="I2376" s="94"/>
      <c r="J2376" s="96"/>
      <c r="K2376" s="97"/>
      <c r="L2376" s="107"/>
      <c r="M2376" s="903"/>
      <c r="N2376" s="94"/>
      <c r="O2376" s="96"/>
      <c r="P2376" s="216"/>
    </row>
    <row r="2377" spans="1:16">
      <c r="A2377" s="105"/>
      <c r="B2377" s="109"/>
      <c r="C2377" s="897"/>
      <c r="D2377" s="94"/>
      <c r="E2377" s="96"/>
      <c r="F2377" s="97"/>
      <c r="G2377" s="109"/>
      <c r="H2377" s="900"/>
      <c r="I2377" s="94"/>
      <c r="J2377" s="96"/>
      <c r="K2377" s="97"/>
      <c r="L2377" s="109"/>
      <c r="M2377" s="903"/>
      <c r="N2377" s="94"/>
      <c r="O2377" s="96"/>
      <c r="P2377" s="97"/>
    </row>
    <row r="2378" spans="1:16">
      <c r="A2378" s="105"/>
      <c r="B2378" s="110"/>
      <c r="C2378" s="897"/>
      <c r="D2378" s="94"/>
      <c r="E2378" s="96"/>
      <c r="F2378" s="127"/>
      <c r="G2378" s="110"/>
      <c r="H2378" s="900"/>
      <c r="I2378" s="94"/>
      <c r="J2378" s="96"/>
      <c r="K2378" s="127"/>
      <c r="L2378" s="110"/>
      <c r="M2378" s="903"/>
      <c r="N2378" s="94"/>
      <c r="O2378" s="96"/>
      <c r="P2378" s="127"/>
    </row>
    <row r="2379" spans="1:16">
      <c r="A2379" s="105"/>
      <c r="B2379" s="109"/>
      <c r="C2379" s="897"/>
      <c r="D2379" s="94"/>
      <c r="E2379" s="96"/>
      <c r="F2379" s="128"/>
      <c r="G2379" s="109"/>
      <c r="H2379" s="900"/>
      <c r="I2379" s="94"/>
      <c r="J2379" s="96"/>
      <c r="K2379" s="128"/>
      <c r="L2379" s="109"/>
      <c r="M2379" s="903"/>
      <c r="N2379" s="94"/>
      <c r="O2379" s="96"/>
      <c r="P2379" s="128"/>
    </row>
    <row r="2380" spans="1:16">
      <c r="A2380" s="105"/>
      <c r="B2380" s="110"/>
      <c r="C2380" s="897"/>
      <c r="D2380" s="217"/>
      <c r="E2380" s="114"/>
      <c r="F2380" s="216"/>
      <c r="G2380" s="110"/>
      <c r="H2380" s="900"/>
      <c r="I2380" s="113"/>
      <c r="J2380" s="114"/>
      <c r="K2380" s="216"/>
      <c r="L2380" s="110"/>
      <c r="M2380" s="903"/>
      <c r="N2380" s="113"/>
      <c r="O2380" s="114"/>
      <c r="P2380" s="216"/>
    </row>
    <row r="2381" spans="1:16">
      <c r="A2381" s="105"/>
      <c r="B2381" s="109"/>
      <c r="C2381" s="897"/>
      <c r="D2381" s="217"/>
      <c r="E2381" s="114"/>
      <c r="F2381" s="216"/>
      <c r="G2381" s="109"/>
      <c r="H2381" s="900"/>
      <c r="I2381" s="113"/>
      <c r="J2381" s="114"/>
      <c r="K2381" s="216"/>
      <c r="L2381" s="109"/>
      <c r="M2381" s="903"/>
      <c r="N2381" s="113"/>
      <c r="O2381" s="114"/>
      <c r="P2381" s="216"/>
    </row>
    <row r="2382" spans="1:16" ht="17.25" thickBot="1">
      <c r="A2382" s="105"/>
      <c r="B2382" s="110"/>
      <c r="C2382" s="910"/>
      <c r="D2382" s="129"/>
      <c r="E2382" s="130"/>
      <c r="F2382" s="104"/>
      <c r="G2382" s="110"/>
      <c r="H2382" s="911"/>
      <c r="I2382" s="113"/>
      <c r="J2382" s="130"/>
      <c r="K2382" s="104"/>
      <c r="L2382" s="110"/>
      <c r="M2382" s="909"/>
      <c r="N2382" s="113"/>
      <c r="O2382" s="131"/>
      <c r="P2382" s="127"/>
    </row>
    <row r="2383" spans="1:16">
      <c r="A2383" s="132"/>
      <c r="B2383" s="109"/>
      <c r="C2383" s="896" t="s">
        <v>668</v>
      </c>
      <c r="D2383" s="118" t="s">
        <v>136</v>
      </c>
      <c r="E2383" s="133" t="s">
        <v>137</v>
      </c>
      <c r="F2383" s="125"/>
      <c r="G2383" s="109"/>
      <c r="H2383" s="899" t="s">
        <v>135</v>
      </c>
      <c r="I2383" s="118" t="s">
        <v>136</v>
      </c>
      <c r="J2383" s="133" t="s">
        <v>137</v>
      </c>
      <c r="K2383" s="125"/>
      <c r="L2383" s="109"/>
      <c r="M2383" s="902" t="s">
        <v>135</v>
      </c>
      <c r="N2383" s="118" t="s">
        <v>136</v>
      </c>
      <c r="O2383" s="133" t="s">
        <v>137</v>
      </c>
      <c r="P2383" s="125"/>
    </row>
    <row r="2384" spans="1:16">
      <c r="A2384" s="132"/>
      <c r="B2384" s="110"/>
      <c r="C2384" s="897"/>
      <c r="D2384" s="94" t="s">
        <v>141</v>
      </c>
      <c r="E2384" s="96" t="s">
        <v>142</v>
      </c>
      <c r="F2384" s="134"/>
      <c r="G2384" s="110"/>
      <c r="H2384" s="900"/>
      <c r="I2384" s="94" t="s">
        <v>141</v>
      </c>
      <c r="J2384" s="96" t="s">
        <v>142</v>
      </c>
      <c r="K2384" s="134"/>
      <c r="L2384" s="110"/>
      <c r="M2384" s="903"/>
      <c r="N2384" s="94" t="s">
        <v>141</v>
      </c>
      <c r="O2384" s="96" t="s">
        <v>142</v>
      </c>
      <c r="P2384" s="134"/>
    </row>
    <row r="2385" spans="1:16">
      <c r="A2385" s="132"/>
      <c r="B2385" s="135"/>
      <c r="C2385" s="897"/>
      <c r="D2385" s="94" t="s">
        <v>145</v>
      </c>
      <c r="E2385" s="96" t="s">
        <v>146</v>
      </c>
      <c r="F2385" s="97"/>
      <c r="G2385" s="135"/>
      <c r="H2385" s="900"/>
      <c r="I2385" s="94" t="s">
        <v>145</v>
      </c>
      <c r="J2385" s="96" t="s">
        <v>146</v>
      </c>
      <c r="K2385" s="97"/>
      <c r="L2385" s="135"/>
      <c r="M2385" s="903"/>
      <c r="N2385" s="94" t="s">
        <v>145</v>
      </c>
      <c r="O2385" s="96" t="s">
        <v>146</v>
      </c>
      <c r="P2385" s="97"/>
    </row>
    <row r="2386" spans="1:16">
      <c r="A2386" s="132"/>
      <c r="B2386" s="110"/>
      <c r="C2386" s="897"/>
      <c r="D2386" s="94" t="s">
        <v>147</v>
      </c>
      <c r="E2386" s="96" t="s">
        <v>148</v>
      </c>
      <c r="F2386" s="104"/>
      <c r="G2386" s="110"/>
      <c r="H2386" s="900"/>
      <c r="I2386" s="94" t="s">
        <v>147</v>
      </c>
      <c r="J2386" s="96" t="s">
        <v>148</v>
      </c>
      <c r="K2386" s="104"/>
      <c r="L2386" s="110"/>
      <c r="M2386" s="903"/>
      <c r="N2386" s="94" t="s">
        <v>147</v>
      </c>
      <c r="O2386" s="96" t="s">
        <v>148</v>
      </c>
      <c r="P2386" s="104"/>
    </row>
    <row r="2387" spans="1:16">
      <c r="A2387" s="132"/>
      <c r="B2387" s="135"/>
      <c r="C2387" s="897"/>
      <c r="D2387" s="94"/>
      <c r="E2387" s="114"/>
      <c r="F2387" s="136"/>
      <c r="G2387" s="135"/>
      <c r="H2387" s="900"/>
      <c r="I2387" s="94"/>
      <c r="J2387" s="114"/>
      <c r="K2387" s="136"/>
      <c r="L2387" s="135"/>
      <c r="M2387" s="903"/>
      <c r="N2387" s="94"/>
      <c r="O2387" s="114"/>
      <c r="P2387" s="136"/>
    </row>
    <row r="2388" spans="1:16">
      <c r="A2388" s="132"/>
      <c r="B2388" s="110"/>
      <c r="C2388" s="897"/>
      <c r="D2388" s="94"/>
      <c r="E2388" s="96"/>
      <c r="F2388" s="97"/>
      <c r="G2388" s="110"/>
      <c r="H2388" s="900"/>
      <c r="I2388" s="94"/>
      <c r="J2388" s="96"/>
      <c r="K2388" s="97"/>
      <c r="L2388" s="110"/>
      <c r="M2388" s="903"/>
      <c r="N2388" s="94"/>
      <c r="O2388" s="96"/>
      <c r="P2388" s="97"/>
    </row>
    <row r="2389" spans="1:16">
      <c r="A2389" s="132"/>
      <c r="B2389" s="135"/>
      <c r="C2389" s="897"/>
      <c r="D2389" s="94"/>
      <c r="E2389" s="114"/>
      <c r="F2389" s="136"/>
      <c r="G2389" s="135"/>
      <c r="H2389" s="900"/>
      <c r="I2389" s="94"/>
      <c r="J2389" s="114"/>
      <c r="K2389" s="136"/>
      <c r="L2389" s="135"/>
      <c r="M2389" s="903"/>
      <c r="N2389" s="94"/>
      <c r="O2389" s="114"/>
      <c r="P2389" s="136"/>
    </row>
    <row r="2390" spans="1:16">
      <c r="A2390" s="132"/>
      <c r="B2390" s="110"/>
      <c r="C2390" s="897"/>
      <c r="D2390" s="94"/>
      <c r="E2390" s="96"/>
      <c r="F2390" s="97"/>
      <c r="G2390" s="110"/>
      <c r="H2390" s="900"/>
      <c r="I2390" s="94"/>
      <c r="J2390" s="96"/>
      <c r="K2390" s="97"/>
      <c r="L2390" s="110"/>
      <c r="M2390" s="903"/>
      <c r="N2390" s="94"/>
      <c r="O2390" s="96"/>
      <c r="P2390" s="97"/>
    </row>
    <row r="2391" spans="1:16">
      <c r="A2391" s="132"/>
      <c r="B2391" s="135"/>
      <c r="C2391" s="897"/>
      <c r="D2391" s="94"/>
      <c r="E2391" s="96"/>
      <c r="F2391" s="97"/>
      <c r="G2391" s="135"/>
      <c r="H2391" s="900"/>
      <c r="I2391" s="94"/>
      <c r="J2391" s="96"/>
      <c r="K2391" s="97"/>
      <c r="L2391" s="135"/>
      <c r="M2391" s="903"/>
      <c r="N2391" s="94"/>
      <c r="O2391" s="96"/>
      <c r="P2391" s="97"/>
    </row>
    <row r="2392" spans="1:16" ht="17.25" thickBot="1">
      <c r="A2392" s="132"/>
      <c r="B2392" s="110"/>
      <c r="C2392" s="910"/>
      <c r="D2392" s="115"/>
      <c r="E2392" s="116"/>
      <c r="F2392" s="117"/>
      <c r="G2392" s="110"/>
      <c r="H2392" s="911"/>
      <c r="I2392" s="115"/>
      <c r="J2392" s="130"/>
      <c r="K2392" s="104"/>
      <c r="L2392" s="110"/>
      <c r="M2392" s="909"/>
      <c r="N2392" s="115"/>
      <c r="O2392" s="130"/>
      <c r="P2392" s="104"/>
    </row>
    <row r="2393" spans="1:16">
      <c r="A2393" s="132"/>
      <c r="B2393" s="135"/>
      <c r="C2393" s="896" t="s">
        <v>669</v>
      </c>
      <c r="D2393" s="137" t="s">
        <v>150</v>
      </c>
      <c r="E2393" s="138"/>
      <c r="F2393" s="139" t="s">
        <v>151</v>
      </c>
      <c r="G2393" s="135"/>
      <c r="H2393" s="899" t="s">
        <v>149</v>
      </c>
      <c r="I2393" s="137" t="s">
        <v>150</v>
      </c>
      <c r="J2393" s="138"/>
      <c r="K2393" s="139" t="s">
        <v>151</v>
      </c>
      <c r="L2393" s="135"/>
      <c r="M2393" s="902" t="s">
        <v>149</v>
      </c>
      <c r="N2393" s="137" t="s">
        <v>150</v>
      </c>
      <c r="O2393" s="138"/>
      <c r="P2393" s="139" t="s">
        <v>151</v>
      </c>
    </row>
    <row r="2394" spans="1:16">
      <c r="A2394" s="132"/>
      <c r="B2394" s="110"/>
      <c r="C2394" s="897"/>
      <c r="D2394" s="120"/>
      <c r="E2394" s="121"/>
      <c r="F2394" s="140"/>
      <c r="G2394" s="110"/>
      <c r="H2394" s="900"/>
      <c r="I2394" s="94"/>
      <c r="J2394" s="96"/>
      <c r="K2394" s="97"/>
      <c r="L2394" s="110"/>
      <c r="M2394" s="903"/>
      <c r="N2394" s="94"/>
      <c r="O2394" s="96"/>
      <c r="P2394" s="97"/>
    </row>
    <row r="2395" spans="1:16">
      <c r="A2395" s="132"/>
      <c r="B2395" s="135"/>
      <c r="C2395" s="897"/>
      <c r="D2395" s="94"/>
      <c r="E2395" s="96"/>
      <c r="F2395" s="97"/>
      <c r="G2395" s="135"/>
      <c r="H2395" s="900"/>
      <c r="I2395" s="94"/>
      <c r="J2395" s="96"/>
      <c r="K2395" s="97"/>
      <c r="L2395" s="135"/>
      <c r="M2395" s="903"/>
      <c r="N2395" s="94"/>
      <c r="O2395" s="96"/>
      <c r="P2395" s="97"/>
    </row>
    <row r="2396" spans="1:16">
      <c r="A2396" s="132"/>
      <c r="B2396" s="110"/>
      <c r="C2396" s="897"/>
      <c r="D2396" s="113"/>
      <c r="E2396" s="114"/>
      <c r="F2396" s="104"/>
      <c r="G2396" s="110"/>
      <c r="H2396" s="900"/>
      <c r="I2396" s="113"/>
      <c r="J2396" s="114"/>
      <c r="K2396" s="104"/>
      <c r="L2396" s="110"/>
      <c r="M2396" s="903"/>
      <c r="N2396" s="113"/>
      <c r="O2396" s="114"/>
      <c r="P2396" s="104"/>
    </row>
    <row r="2397" spans="1:16">
      <c r="A2397" s="905"/>
      <c r="B2397" s="135"/>
      <c r="C2397" s="897"/>
      <c r="D2397" s="94"/>
      <c r="E2397" s="96"/>
      <c r="F2397" s="97"/>
      <c r="G2397" s="135"/>
      <c r="H2397" s="900"/>
      <c r="I2397" s="94"/>
      <c r="J2397" s="96"/>
      <c r="K2397" s="97"/>
      <c r="L2397" s="135"/>
      <c r="M2397" s="903"/>
      <c r="N2397" s="94"/>
      <c r="O2397" s="96"/>
      <c r="P2397" s="97"/>
    </row>
    <row r="2398" spans="1:16">
      <c r="A2398" s="905"/>
      <c r="B2398" s="110"/>
      <c r="C2398" s="897"/>
      <c r="D2398" s="94"/>
      <c r="E2398" s="96"/>
      <c r="F2398" s="97"/>
      <c r="G2398" s="110"/>
      <c r="H2398" s="900"/>
      <c r="I2398" s="94"/>
      <c r="J2398" s="96"/>
      <c r="K2398" s="97"/>
      <c r="L2398" s="110"/>
      <c r="M2398" s="903"/>
      <c r="N2398" s="94"/>
      <c r="O2398" s="96"/>
      <c r="P2398" s="97"/>
    </row>
    <row r="2399" spans="1:16">
      <c r="A2399" s="905"/>
      <c r="B2399" s="135"/>
      <c r="C2399" s="897"/>
      <c r="D2399" s="113"/>
      <c r="E2399" s="114"/>
      <c r="F2399" s="104"/>
      <c r="G2399" s="135"/>
      <c r="H2399" s="900"/>
      <c r="I2399" s="113"/>
      <c r="J2399" s="114"/>
      <c r="K2399" s="104"/>
      <c r="L2399" s="135"/>
      <c r="M2399" s="903"/>
      <c r="N2399" s="113"/>
      <c r="O2399" s="114"/>
      <c r="P2399" s="104"/>
    </row>
    <row r="2400" spans="1:16" ht="17.25" thickBot="1">
      <c r="A2400" s="906"/>
      <c r="B2400" s="141"/>
      <c r="C2400" s="898"/>
      <c r="D2400" s="142"/>
      <c r="E2400" s="143"/>
      <c r="F2400" s="144"/>
      <c r="G2400" s="141"/>
      <c r="H2400" s="901"/>
      <c r="I2400" s="142"/>
      <c r="J2400" s="143"/>
      <c r="K2400" s="144"/>
      <c r="L2400" s="141"/>
      <c r="M2400" s="904"/>
      <c r="N2400" s="142"/>
      <c r="O2400" s="143"/>
      <c r="P2400" s="144"/>
    </row>
    <row r="2401" spans="1:16" s="146" customFormat="1" ht="27" customHeight="1" thickTop="1" thickBot="1">
      <c r="A2401" s="145"/>
      <c r="B2401" s="907" t="s">
        <v>152</v>
      </c>
      <c r="C2401" s="907"/>
      <c r="D2401" s="907"/>
      <c r="E2401" s="907"/>
      <c r="F2401" s="907"/>
      <c r="G2401" s="908" t="s">
        <v>153</v>
      </c>
      <c r="H2401" s="908"/>
      <c r="I2401" s="908"/>
      <c r="J2401" s="908"/>
      <c r="K2401" s="908"/>
      <c r="L2401" s="908"/>
      <c r="M2401" s="908"/>
      <c r="N2401" s="889" t="s">
        <v>154</v>
      </c>
      <c r="O2401" s="889"/>
      <c r="P2401" s="889"/>
    </row>
    <row r="2402" spans="1:16" s="159" customFormat="1" ht="21.75" customHeight="1" thickTop="1" thickBot="1">
      <c r="A2402" s="147" t="s">
        <v>0</v>
      </c>
      <c r="B2402" s="148"/>
      <c r="C2402" s="149" t="s">
        <v>155</v>
      </c>
      <c r="D2402" s="150" t="s">
        <v>156</v>
      </c>
      <c r="E2402" s="151" t="s">
        <v>157</v>
      </c>
      <c r="F2402" s="152" t="s">
        <v>158</v>
      </c>
      <c r="G2402" s="153" t="s">
        <v>159</v>
      </c>
      <c r="H2402" s="154" t="s">
        <v>150</v>
      </c>
      <c r="I2402" s="155" t="s">
        <v>156</v>
      </c>
      <c r="J2402" s="155" t="s">
        <v>157</v>
      </c>
      <c r="K2402" s="155" t="s">
        <v>158</v>
      </c>
      <c r="L2402" s="154" t="s">
        <v>160</v>
      </c>
      <c r="M2402" s="156" t="s">
        <v>161</v>
      </c>
      <c r="N2402" s="157" t="s">
        <v>155</v>
      </c>
      <c r="O2402" s="151" t="s">
        <v>157</v>
      </c>
      <c r="P2402" s="158" t="s">
        <v>158</v>
      </c>
    </row>
    <row r="2403" spans="1:16" s="172" customFormat="1" ht="17.25" thickTop="1">
      <c r="A2403" s="890">
        <f>A2317</f>
        <v>46196</v>
      </c>
      <c r="B2403" s="893" t="s">
        <v>670</v>
      </c>
      <c r="C2403" s="160" t="s">
        <v>851</v>
      </c>
      <c r="D2403" s="161" t="s">
        <v>147</v>
      </c>
      <c r="E2403" s="162" t="s">
        <v>137</v>
      </c>
      <c r="F2403" s="163" t="s">
        <v>1458</v>
      </c>
      <c r="G2403" s="164"/>
      <c r="H2403" s="165"/>
      <c r="I2403" s="166"/>
      <c r="J2403" s="166"/>
      <c r="K2403" s="167"/>
      <c r="L2403" s="168"/>
      <c r="M2403" s="169"/>
      <c r="N2403" s="170"/>
      <c r="O2403" s="166"/>
      <c r="P2403" s="171"/>
    </row>
    <row r="2404" spans="1:16" s="172" customFormat="1">
      <c r="A2404" s="891"/>
      <c r="B2404" s="894"/>
      <c r="C2404" s="173"/>
      <c r="D2404" s="174"/>
      <c r="E2404" s="175"/>
      <c r="F2404" s="176"/>
      <c r="G2404" s="173"/>
      <c r="H2404" s="177"/>
      <c r="I2404" s="175"/>
      <c r="J2404" s="175"/>
      <c r="K2404" s="178"/>
      <c r="L2404" s="179"/>
      <c r="M2404" s="180"/>
      <c r="N2404" s="181"/>
      <c r="O2404" s="175"/>
      <c r="P2404" s="182"/>
    </row>
    <row r="2405" spans="1:16" s="172" customFormat="1">
      <c r="A2405" s="891"/>
      <c r="B2405" s="894"/>
      <c r="C2405" s="173"/>
      <c r="D2405" s="174"/>
      <c r="E2405" s="175"/>
      <c r="F2405" s="176"/>
      <c r="G2405" s="173"/>
      <c r="H2405" s="183"/>
      <c r="I2405" s="175"/>
      <c r="J2405" s="175"/>
      <c r="K2405" s="178"/>
      <c r="L2405" s="184"/>
      <c r="M2405" s="180"/>
      <c r="N2405" s="181"/>
      <c r="O2405" s="175"/>
      <c r="P2405" s="182"/>
    </row>
    <row r="2406" spans="1:16" s="172" customFormat="1">
      <c r="A2406" s="891"/>
      <c r="B2406" s="894"/>
      <c r="C2406" s="173"/>
      <c r="D2406" s="218"/>
      <c r="E2406" s="175"/>
      <c r="F2406" s="176"/>
      <c r="G2406" s="173"/>
      <c r="H2406" s="183"/>
      <c r="I2406" s="175"/>
      <c r="J2406" s="175"/>
      <c r="K2406" s="187"/>
      <c r="L2406" s="184"/>
      <c r="M2406" s="180"/>
      <c r="N2406" s="181"/>
      <c r="O2406" s="175"/>
      <c r="P2406" s="182"/>
    </row>
    <row r="2407" spans="1:16" s="172" customFormat="1">
      <c r="A2407" s="891"/>
      <c r="B2407" s="894"/>
      <c r="C2407" s="173"/>
      <c r="D2407" s="185"/>
      <c r="E2407" s="175"/>
      <c r="F2407" s="182"/>
      <c r="G2407" s="173"/>
      <c r="H2407" s="186"/>
      <c r="I2407" s="175"/>
      <c r="J2407" s="175"/>
      <c r="K2407" s="187"/>
      <c r="L2407" s="184"/>
      <c r="M2407" s="180"/>
      <c r="N2407" s="181"/>
      <c r="O2407" s="175"/>
      <c r="P2407" s="182"/>
    </row>
    <row r="2408" spans="1:16" s="172" customFormat="1">
      <c r="A2408" s="891"/>
      <c r="B2408" s="894"/>
      <c r="C2408" s="173"/>
      <c r="D2408" s="174"/>
      <c r="E2408" s="175"/>
      <c r="F2408" s="188"/>
      <c r="G2408" s="198"/>
      <c r="H2408" s="183"/>
      <c r="I2408" s="191"/>
      <c r="J2408" s="175"/>
      <c r="K2408" s="178"/>
      <c r="L2408" s="189"/>
      <c r="M2408" s="190"/>
      <c r="N2408" s="181"/>
      <c r="O2408" s="175"/>
      <c r="P2408" s="182"/>
    </row>
    <row r="2409" spans="1:16" s="172" customFormat="1">
      <c r="A2409" s="891"/>
      <c r="B2409" s="894"/>
      <c r="C2409" s="173"/>
      <c r="D2409" s="174"/>
      <c r="E2409" s="175"/>
      <c r="F2409" s="182"/>
      <c r="G2409" s="173"/>
      <c r="H2409" s="183"/>
      <c r="I2409" s="191"/>
      <c r="J2409" s="175"/>
      <c r="K2409" s="178"/>
      <c r="L2409" s="184"/>
      <c r="M2409" s="180"/>
      <c r="N2409" s="181"/>
      <c r="O2409" s="175"/>
      <c r="P2409" s="182"/>
    </row>
    <row r="2410" spans="1:16" s="172" customFormat="1">
      <c r="A2410" s="891"/>
      <c r="B2410" s="894"/>
      <c r="C2410" s="173"/>
      <c r="D2410" s="174"/>
      <c r="E2410" s="175"/>
      <c r="F2410" s="182"/>
      <c r="G2410" s="219"/>
      <c r="H2410" s="183"/>
      <c r="I2410" s="175"/>
      <c r="J2410" s="175"/>
      <c r="K2410" s="178"/>
      <c r="L2410" s="184"/>
      <c r="M2410" s="180"/>
      <c r="N2410" s="181"/>
      <c r="O2410" s="175"/>
      <c r="P2410" s="182"/>
    </row>
    <row r="2411" spans="1:16" s="172" customFormat="1">
      <c r="A2411" s="891"/>
      <c r="B2411" s="894"/>
      <c r="C2411" s="173"/>
      <c r="D2411" s="174"/>
      <c r="E2411" s="175"/>
      <c r="F2411" s="188"/>
      <c r="G2411" s="173"/>
      <c r="H2411" s="183"/>
      <c r="I2411" s="191"/>
      <c r="J2411" s="175"/>
      <c r="K2411" s="178"/>
      <c r="L2411" s="184"/>
      <c r="M2411" s="180"/>
      <c r="N2411" s="181"/>
      <c r="O2411" s="175"/>
      <c r="P2411" s="182"/>
    </row>
    <row r="2412" spans="1:16" s="172" customFormat="1">
      <c r="A2412" s="891"/>
      <c r="B2412" s="894"/>
      <c r="C2412" s="173"/>
      <c r="D2412" s="174"/>
      <c r="E2412" s="175"/>
      <c r="F2412" s="182"/>
      <c r="G2412" s="173"/>
      <c r="H2412" s="183"/>
      <c r="I2412" s="191"/>
      <c r="J2412" s="175"/>
      <c r="K2412" s="178"/>
      <c r="L2412" s="184"/>
      <c r="M2412" s="180"/>
      <c r="N2412" s="181"/>
      <c r="O2412" s="175"/>
      <c r="P2412" s="182"/>
    </row>
    <row r="2413" spans="1:16" s="172" customFormat="1">
      <c r="A2413" s="891"/>
      <c r="B2413" s="894"/>
      <c r="C2413" s="192"/>
      <c r="D2413" s="193"/>
      <c r="E2413" s="194"/>
      <c r="F2413" s="195"/>
      <c r="G2413" s="173"/>
      <c r="H2413" s="177"/>
      <c r="I2413" s="175"/>
      <c r="J2413" s="175"/>
      <c r="K2413" s="178"/>
      <c r="L2413" s="184"/>
      <c r="M2413" s="180"/>
      <c r="N2413" s="196"/>
      <c r="O2413" s="194"/>
      <c r="P2413" s="195"/>
    </row>
    <row r="2414" spans="1:16" s="172" customFormat="1">
      <c r="A2414" s="891"/>
      <c r="B2414" s="894"/>
      <c r="C2414" s="192"/>
      <c r="D2414" s="193"/>
      <c r="E2414" s="194"/>
      <c r="F2414" s="195"/>
      <c r="G2414" s="198"/>
      <c r="H2414" s="183"/>
      <c r="I2414" s="191"/>
      <c r="J2414" s="175"/>
      <c r="K2414" s="178"/>
      <c r="L2414" s="184"/>
      <c r="M2414" s="180"/>
      <c r="N2414" s="196"/>
      <c r="O2414" s="194"/>
      <c r="P2414" s="195"/>
    </row>
    <row r="2415" spans="1:16" s="172" customFormat="1">
      <c r="A2415" s="891"/>
      <c r="B2415" s="894"/>
      <c r="C2415" s="192"/>
      <c r="D2415" s="193"/>
      <c r="E2415" s="194"/>
      <c r="F2415" s="195"/>
      <c r="G2415" s="173"/>
      <c r="H2415" s="199"/>
      <c r="I2415" s="191"/>
      <c r="J2415" s="200"/>
      <c r="K2415" s="197"/>
      <c r="L2415" s="184"/>
      <c r="M2415" s="180"/>
      <c r="N2415" s="196"/>
      <c r="O2415" s="194"/>
      <c r="P2415" s="195"/>
    </row>
    <row r="2416" spans="1:16" s="172" customFormat="1">
      <c r="A2416" s="891"/>
      <c r="B2416" s="894"/>
      <c r="C2416" s="192"/>
      <c r="D2416" s="193"/>
      <c r="E2416" s="194"/>
      <c r="F2416" s="195"/>
      <c r="G2416" s="173"/>
      <c r="H2416" s="201"/>
      <c r="I2416" s="175"/>
      <c r="J2416" s="175"/>
      <c r="K2416" s="178"/>
      <c r="L2416" s="184"/>
      <c r="M2416" s="180"/>
      <c r="N2416" s="196"/>
      <c r="O2416" s="194"/>
      <c r="P2416" s="195"/>
    </row>
    <row r="2417" spans="1:16" s="172" customFormat="1">
      <c r="A2417" s="891"/>
      <c r="B2417" s="894"/>
      <c r="C2417" s="192"/>
      <c r="D2417" s="193"/>
      <c r="E2417" s="194"/>
      <c r="F2417" s="195"/>
      <c r="G2417" s="198"/>
      <c r="H2417" s="183"/>
      <c r="I2417" s="200"/>
      <c r="J2417" s="200"/>
      <c r="K2417" s="197"/>
      <c r="L2417" s="184"/>
      <c r="M2417" s="180"/>
      <c r="N2417" s="196"/>
      <c r="O2417" s="194"/>
      <c r="P2417" s="195"/>
    </row>
    <row r="2418" spans="1:16" s="172" customFormat="1">
      <c r="A2418" s="891"/>
      <c r="B2418" s="894"/>
      <c r="C2418" s="192"/>
      <c r="D2418" s="193"/>
      <c r="E2418" s="194"/>
      <c r="F2418" s="195"/>
      <c r="G2418" s="173"/>
      <c r="H2418" s="183"/>
      <c r="I2418" s="200"/>
      <c r="J2418" s="200"/>
      <c r="K2418" s="197"/>
      <c r="L2418" s="179"/>
      <c r="M2418" s="180"/>
      <c r="N2418" s="196"/>
      <c r="O2418" s="194"/>
      <c r="P2418" s="195"/>
    </row>
    <row r="2419" spans="1:16" s="172" customFormat="1">
      <c r="A2419" s="891"/>
      <c r="B2419" s="894"/>
      <c r="C2419" s="192"/>
      <c r="D2419" s="193"/>
      <c r="E2419" s="194"/>
      <c r="F2419" s="195"/>
      <c r="G2419" s="192"/>
      <c r="H2419" s="201"/>
      <c r="I2419" s="202"/>
      <c r="J2419" s="202"/>
      <c r="K2419" s="203"/>
      <c r="L2419" s="204"/>
      <c r="M2419" s="190"/>
      <c r="N2419" s="196"/>
      <c r="O2419" s="194"/>
      <c r="P2419" s="195"/>
    </row>
    <row r="2420" spans="1:16" s="172" customFormat="1">
      <c r="A2420" s="891"/>
      <c r="B2420" s="894"/>
      <c r="C2420" s="192"/>
      <c r="D2420" s="193"/>
      <c r="E2420" s="194"/>
      <c r="F2420" s="195"/>
      <c r="G2420" s="192"/>
      <c r="H2420" s="201"/>
      <c r="I2420" s="202"/>
      <c r="J2420" s="202"/>
      <c r="K2420" s="203"/>
      <c r="L2420" s="204"/>
      <c r="M2420" s="190"/>
      <c r="N2420" s="196"/>
      <c r="O2420" s="194"/>
      <c r="P2420" s="195"/>
    </row>
    <row r="2421" spans="1:16" s="172" customFormat="1">
      <c r="A2421" s="891"/>
      <c r="B2421" s="894"/>
      <c r="C2421" s="192"/>
      <c r="D2421" s="193"/>
      <c r="E2421" s="194"/>
      <c r="F2421" s="195"/>
      <c r="G2421" s="192"/>
      <c r="H2421" s="201"/>
      <c r="I2421" s="202"/>
      <c r="J2421" s="202"/>
      <c r="K2421" s="203"/>
      <c r="L2421" s="204"/>
      <c r="M2421" s="190"/>
      <c r="N2421" s="196"/>
      <c r="O2421" s="194"/>
      <c r="P2421" s="195"/>
    </row>
    <row r="2422" spans="1:16" s="172" customFormat="1" ht="17.25" thickBot="1">
      <c r="A2422" s="892"/>
      <c r="B2422" s="895"/>
      <c r="C2422" s="205"/>
      <c r="D2422" s="206"/>
      <c r="E2422" s="207"/>
      <c r="F2422" s="208"/>
      <c r="G2422" s="209"/>
      <c r="H2422" s="210"/>
      <c r="I2422" s="211"/>
      <c r="J2422" s="211"/>
      <c r="K2422" s="212"/>
      <c r="L2422" s="213"/>
      <c r="M2422" s="214"/>
      <c r="N2422" s="215"/>
      <c r="O2422" s="207"/>
      <c r="P2422" s="208"/>
    </row>
    <row r="2423" spans="1:16" s="71" customFormat="1" ht="18" customHeight="1" thickTop="1" thickBot="1">
      <c r="A2423" s="926">
        <f>A2317+1</f>
        <v>46197</v>
      </c>
      <c r="B2423" s="90" t="s">
        <v>162</v>
      </c>
      <c r="C2423" s="896" t="s">
        <v>665</v>
      </c>
      <c r="D2423" s="91" t="s">
        <v>114</v>
      </c>
      <c r="E2423" s="92" t="s">
        <v>164</v>
      </c>
      <c r="F2423" s="93"/>
      <c r="G2423" s="90" t="s">
        <v>162</v>
      </c>
      <c r="H2423" s="900" t="s">
        <v>163</v>
      </c>
      <c r="I2423" s="91" t="s">
        <v>114</v>
      </c>
      <c r="J2423" s="92" t="s">
        <v>164</v>
      </c>
      <c r="K2423" s="93"/>
      <c r="L2423" s="90" t="s">
        <v>162</v>
      </c>
      <c r="M2423" s="903" t="s">
        <v>163</v>
      </c>
      <c r="N2423" s="91" t="s">
        <v>114</v>
      </c>
      <c r="O2423" s="92" t="s">
        <v>164</v>
      </c>
      <c r="P2423" s="93"/>
    </row>
    <row r="2424" spans="1:16" ht="18" customHeight="1">
      <c r="A2424" s="927"/>
      <c r="B2424" s="928"/>
      <c r="C2424" s="897"/>
      <c r="D2424" s="94" t="s">
        <v>116</v>
      </c>
      <c r="E2424" s="95" t="s">
        <v>142</v>
      </c>
      <c r="F2424" s="93"/>
      <c r="G2424" s="928"/>
      <c r="H2424" s="900"/>
      <c r="I2424" s="94" t="s">
        <v>116</v>
      </c>
      <c r="J2424" s="95" t="s">
        <v>142</v>
      </c>
      <c r="K2424" s="93"/>
      <c r="L2424" s="928"/>
      <c r="M2424" s="903"/>
      <c r="N2424" s="94" t="s">
        <v>116</v>
      </c>
      <c r="O2424" s="95" t="s">
        <v>142</v>
      </c>
      <c r="P2424" s="93"/>
    </row>
    <row r="2425" spans="1:16" ht="17.25" thickBot="1">
      <c r="A2425" s="927"/>
      <c r="B2425" s="929"/>
      <c r="C2425" s="897"/>
      <c r="D2425" s="94" t="s">
        <v>165</v>
      </c>
      <c r="E2425" s="96" t="s">
        <v>166</v>
      </c>
      <c r="F2425" s="98"/>
      <c r="G2425" s="929"/>
      <c r="H2425" s="900"/>
      <c r="I2425" s="94" t="s">
        <v>165</v>
      </c>
      <c r="J2425" s="96" t="s">
        <v>166</v>
      </c>
      <c r="K2425" s="98"/>
      <c r="L2425" s="929"/>
      <c r="M2425" s="903"/>
      <c r="N2425" s="94" t="s">
        <v>165</v>
      </c>
      <c r="O2425" s="96" t="s">
        <v>166</v>
      </c>
      <c r="P2425" s="98"/>
    </row>
    <row r="2426" spans="1:16" ht="17.25" thickBot="1">
      <c r="A2426" s="927"/>
      <c r="B2426" s="90" t="s">
        <v>167</v>
      </c>
      <c r="C2426" s="897"/>
      <c r="D2426" s="94"/>
      <c r="E2426" s="96"/>
      <c r="F2426" s="97"/>
      <c r="G2426" s="90" t="s">
        <v>167</v>
      </c>
      <c r="H2426" s="900"/>
      <c r="I2426" s="94" t="s">
        <v>120</v>
      </c>
      <c r="J2426" s="96" t="s">
        <v>148</v>
      </c>
      <c r="K2426" s="97"/>
      <c r="L2426" s="90" t="s">
        <v>167</v>
      </c>
      <c r="M2426" s="903"/>
      <c r="N2426" s="94" t="s">
        <v>120</v>
      </c>
      <c r="O2426" s="96" t="s">
        <v>148</v>
      </c>
      <c r="P2426" s="97"/>
    </row>
    <row r="2427" spans="1:16">
      <c r="A2427" s="927"/>
      <c r="B2427" s="925"/>
      <c r="C2427" s="897"/>
      <c r="D2427" s="94"/>
      <c r="E2427" s="96"/>
      <c r="F2427" s="97"/>
      <c r="G2427" s="925"/>
      <c r="H2427" s="900"/>
      <c r="I2427" s="94"/>
      <c r="J2427" s="96"/>
      <c r="K2427" s="97"/>
      <c r="L2427" s="925"/>
      <c r="M2427" s="903"/>
      <c r="N2427" s="94"/>
      <c r="O2427" s="96"/>
      <c r="P2427" s="97"/>
    </row>
    <row r="2428" spans="1:16">
      <c r="A2428" s="927"/>
      <c r="B2428" s="918"/>
      <c r="C2428" s="897"/>
      <c r="D2428" s="94"/>
      <c r="E2428" s="96"/>
      <c r="F2428" s="97"/>
      <c r="G2428" s="918"/>
      <c r="H2428" s="900"/>
      <c r="I2428" s="94"/>
      <c r="J2428" s="96"/>
      <c r="K2428" s="97"/>
      <c r="L2428" s="918"/>
      <c r="M2428" s="903"/>
      <c r="N2428" s="94"/>
      <c r="O2428" s="96"/>
      <c r="P2428" s="97"/>
    </row>
    <row r="2429" spans="1:16">
      <c r="A2429" s="927"/>
      <c r="B2429" s="917"/>
      <c r="C2429" s="897"/>
      <c r="D2429" s="94"/>
      <c r="E2429" s="96"/>
      <c r="F2429" s="93"/>
      <c r="G2429" s="917"/>
      <c r="H2429" s="900"/>
      <c r="I2429" s="94"/>
      <c r="J2429" s="96"/>
      <c r="K2429" s="93"/>
      <c r="L2429" s="917"/>
      <c r="M2429" s="903"/>
      <c r="N2429" s="94"/>
      <c r="O2429" s="96"/>
      <c r="P2429" s="93"/>
    </row>
    <row r="2430" spans="1:16">
      <c r="A2430" s="927"/>
      <c r="B2430" s="918"/>
      <c r="C2430" s="897"/>
      <c r="D2430" s="94"/>
      <c r="E2430" s="96"/>
      <c r="F2430" s="99"/>
      <c r="G2430" s="918"/>
      <c r="H2430" s="900"/>
      <c r="I2430" s="94"/>
      <c r="J2430" s="96"/>
      <c r="K2430" s="99"/>
      <c r="L2430" s="918"/>
      <c r="M2430" s="903"/>
      <c r="N2430" s="94"/>
      <c r="O2430" s="96"/>
      <c r="P2430" s="93"/>
    </row>
    <row r="2431" spans="1:16">
      <c r="A2431" s="927"/>
      <c r="B2431" s="917"/>
      <c r="C2431" s="897"/>
      <c r="D2431" s="94"/>
      <c r="E2431" s="96"/>
      <c r="F2431" s="102"/>
      <c r="G2431" s="917"/>
      <c r="H2431" s="900"/>
      <c r="I2431" s="94"/>
      <c r="J2431" s="96"/>
      <c r="K2431" s="102"/>
      <c r="L2431" s="917"/>
      <c r="M2431" s="903"/>
      <c r="N2431" s="94"/>
      <c r="O2431" s="96"/>
      <c r="P2431" s="99"/>
    </row>
    <row r="2432" spans="1:16" ht="17.25" thickBot="1">
      <c r="A2432" s="927"/>
      <c r="B2432" s="918"/>
      <c r="C2432" s="897"/>
      <c r="D2432" s="94"/>
      <c r="E2432" s="96"/>
      <c r="F2432" s="99"/>
      <c r="G2432" s="918"/>
      <c r="H2432" s="900"/>
      <c r="I2432" s="94"/>
      <c r="J2432" s="96"/>
      <c r="K2432" s="99"/>
      <c r="L2432" s="918"/>
      <c r="M2432" s="903"/>
      <c r="N2432" s="94"/>
      <c r="O2432" s="96"/>
      <c r="P2432" s="99"/>
    </row>
    <row r="2433" spans="1:16" ht="17.25" thickBot="1">
      <c r="A2433" s="927"/>
      <c r="B2433" s="100" t="s">
        <v>168</v>
      </c>
      <c r="C2433" s="897"/>
      <c r="D2433" s="94"/>
      <c r="E2433" s="96"/>
      <c r="F2433" s="99"/>
      <c r="G2433" s="100" t="s">
        <v>168</v>
      </c>
      <c r="H2433" s="900"/>
      <c r="I2433" s="94"/>
      <c r="J2433" s="96"/>
      <c r="K2433" s="99"/>
      <c r="L2433" s="100" t="s">
        <v>168</v>
      </c>
      <c r="M2433" s="903"/>
      <c r="N2433" s="94"/>
      <c r="O2433" s="96"/>
      <c r="P2433" s="99"/>
    </row>
    <row r="2434" spans="1:16">
      <c r="A2434" s="927"/>
      <c r="B2434" s="919"/>
      <c r="C2434" s="897"/>
      <c r="D2434" s="94"/>
      <c r="E2434" s="96"/>
      <c r="F2434" s="99"/>
      <c r="G2434" s="919"/>
      <c r="H2434" s="900"/>
      <c r="I2434" s="94"/>
      <c r="J2434" s="96"/>
      <c r="K2434" s="99"/>
      <c r="L2434" s="919"/>
      <c r="M2434" s="903"/>
      <c r="N2434" s="94"/>
      <c r="O2434" s="96"/>
      <c r="P2434" s="99"/>
    </row>
    <row r="2435" spans="1:16">
      <c r="A2435" s="927"/>
      <c r="B2435" s="920"/>
      <c r="C2435" s="897"/>
      <c r="D2435" s="94"/>
      <c r="E2435" s="96"/>
      <c r="F2435" s="99"/>
      <c r="G2435" s="920"/>
      <c r="H2435" s="900"/>
      <c r="I2435" s="94"/>
      <c r="J2435" s="96"/>
      <c r="K2435" s="99"/>
      <c r="L2435" s="920"/>
      <c r="M2435" s="903"/>
      <c r="N2435" s="94"/>
      <c r="O2435" s="96"/>
      <c r="P2435" s="97"/>
    </row>
    <row r="2436" spans="1:16" ht="17.25" thickBot="1">
      <c r="A2436" s="927"/>
      <c r="B2436" s="921"/>
      <c r="C2436" s="897"/>
      <c r="D2436" s="94"/>
      <c r="E2436" s="96"/>
      <c r="F2436" s="97"/>
      <c r="G2436" s="921"/>
      <c r="H2436" s="900"/>
      <c r="I2436" s="94"/>
      <c r="J2436" s="96"/>
      <c r="K2436" s="97"/>
      <c r="L2436" s="921"/>
      <c r="M2436" s="903"/>
      <c r="N2436" s="94"/>
      <c r="O2436" s="96"/>
      <c r="P2436" s="97"/>
    </row>
    <row r="2437" spans="1:16" ht="17.25" thickBot="1">
      <c r="A2437" s="927"/>
      <c r="B2437" s="100" t="s">
        <v>123</v>
      </c>
      <c r="C2437" s="897"/>
      <c r="D2437" s="94"/>
      <c r="E2437" s="96"/>
      <c r="F2437" s="97"/>
      <c r="G2437" s="100" t="s">
        <v>123</v>
      </c>
      <c r="H2437" s="900"/>
      <c r="I2437" s="94"/>
      <c r="J2437" s="96"/>
      <c r="K2437" s="97"/>
      <c r="L2437" s="100" t="s">
        <v>123</v>
      </c>
      <c r="M2437" s="903"/>
      <c r="N2437" s="94"/>
      <c r="O2437" s="96"/>
      <c r="P2437" s="97"/>
    </row>
    <row r="2438" spans="1:16">
      <c r="A2438" s="927"/>
      <c r="B2438" s="932"/>
      <c r="C2438" s="897"/>
      <c r="D2438" s="94"/>
      <c r="E2438" s="96"/>
      <c r="F2438" s="97"/>
      <c r="G2438" s="932"/>
      <c r="H2438" s="900"/>
      <c r="I2438" s="94"/>
      <c r="J2438" s="96"/>
      <c r="K2438" s="97"/>
      <c r="L2438" s="932"/>
      <c r="M2438" s="903"/>
      <c r="N2438" s="94"/>
      <c r="O2438" s="96"/>
      <c r="P2438" s="97"/>
    </row>
    <row r="2439" spans="1:16">
      <c r="A2439" s="927"/>
      <c r="B2439" s="933"/>
      <c r="C2439" s="897"/>
      <c r="D2439" s="94"/>
      <c r="E2439" s="96"/>
      <c r="F2439" s="97"/>
      <c r="G2439" s="933"/>
      <c r="H2439" s="900"/>
      <c r="I2439" s="94"/>
      <c r="J2439" s="96"/>
      <c r="K2439" s="97"/>
      <c r="L2439" s="933"/>
      <c r="M2439" s="903"/>
      <c r="N2439" s="94"/>
      <c r="O2439" s="96"/>
      <c r="P2439" s="97"/>
    </row>
    <row r="2440" spans="1:16" ht="17.25" thickBot="1">
      <c r="A2440" s="927"/>
      <c r="B2440" s="934"/>
      <c r="C2440" s="897"/>
      <c r="D2440" s="94"/>
      <c r="E2440" s="96"/>
      <c r="F2440" s="97"/>
      <c r="G2440" s="934"/>
      <c r="H2440" s="900"/>
      <c r="I2440" s="94"/>
      <c r="J2440" s="96"/>
      <c r="K2440" s="97"/>
      <c r="L2440" s="934"/>
      <c r="M2440" s="903"/>
      <c r="N2440" s="94"/>
      <c r="O2440" s="96"/>
      <c r="P2440" s="97"/>
    </row>
    <row r="2441" spans="1:16">
      <c r="A2441" s="927"/>
      <c r="B2441" s="915" t="s">
        <v>124</v>
      </c>
      <c r="C2441" s="897"/>
      <c r="D2441" s="94"/>
      <c r="E2441" s="96"/>
      <c r="F2441" s="97"/>
      <c r="G2441" s="915" t="s">
        <v>124</v>
      </c>
      <c r="H2441" s="900"/>
      <c r="I2441" s="94"/>
      <c r="J2441" s="96"/>
      <c r="K2441" s="97"/>
      <c r="L2441" s="915" t="s">
        <v>124</v>
      </c>
      <c r="M2441" s="903"/>
      <c r="N2441" s="94"/>
      <c r="O2441" s="96"/>
      <c r="P2441" s="97"/>
    </row>
    <row r="2442" spans="1:16" ht="17.25" thickBot="1">
      <c r="A2442" s="927"/>
      <c r="B2442" s="916"/>
      <c r="C2442" s="897"/>
      <c r="D2442" s="94"/>
      <c r="E2442" s="96"/>
      <c r="F2442" s="97"/>
      <c r="G2442" s="916"/>
      <c r="H2442" s="900"/>
      <c r="I2442" s="94"/>
      <c r="J2442" s="96"/>
      <c r="K2442" s="97"/>
      <c r="L2442" s="916"/>
      <c r="M2442" s="903"/>
      <c r="N2442" s="94"/>
      <c r="O2442" s="96"/>
      <c r="P2442" s="93"/>
    </row>
    <row r="2443" spans="1:16" ht="17.25" thickTop="1">
      <c r="A2443" s="927"/>
      <c r="B2443" s="930" t="s">
        <v>125</v>
      </c>
      <c r="C2443" s="897"/>
      <c r="D2443" s="94"/>
      <c r="E2443" s="96"/>
      <c r="F2443" s="93"/>
      <c r="G2443" s="930" t="s">
        <v>125</v>
      </c>
      <c r="H2443" s="900"/>
      <c r="I2443" s="94"/>
      <c r="J2443" s="96"/>
      <c r="K2443" s="93"/>
      <c r="L2443" s="930" t="s">
        <v>125</v>
      </c>
      <c r="M2443" s="903"/>
      <c r="N2443" s="94"/>
      <c r="O2443" s="96"/>
      <c r="P2443" s="97"/>
    </row>
    <row r="2444" spans="1:16" ht="17.25" thickBot="1">
      <c r="A2444" s="927"/>
      <c r="B2444" s="913"/>
      <c r="C2444" s="897"/>
      <c r="D2444" s="94"/>
      <c r="E2444" s="96"/>
      <c r="F2444" s="93"/>
      <c r="G2444" s="913"/>
      <c r="H2444" s="900"/>
      <c r="I2444" s="94"/>
      <c r="J2444" s="96"/>
      <c r="K2444" s="93"/>
      <c r="L2444" s="913"/>
      <c r="M2444" s="903"/>
      <c r="N2444" s="94"/>
      <c r="O2444" s="96"/>
      <c r="P2444" s="101"/>
    </row>
    <row r="2445" spans="1:16">
      <c r="A2445" s="927"/>
      <c r="B2445" s="923"/>
      <c r="C2445" s="897"/>
      <c r="D2445" s="94"/>
      <c r="E2445" s="96"/>
      <c r="F2445" s="97"/>
      <c r="G2445" s="923"/>
      <c r="H2445" s="900"/>
      <c r="I2445" s="94"/>
      <c r="J2445" s="96"/>
      <c r="K2445" s="97"/>
      <c r="L2445" s="923"/>
      <c r="M2445" s="903"/>
      <c r="N2445" s="94"/>
      <c r="O2445" s="96"/>
      <c r="P2445" s="103"/>
    </row>
    <row r="2446" spans="1:16" ht="17.25" thickBot="1">
      <c r="A2446" s="927"/>
      <c r="B2446" s="931"/>
      <c r="C2446" s="897"/>
      <c r="D2446" s="94"/>
      <c r="E2446" s="96"/>
      <c r="F2446" s="97"/>
      <c r="G2446" s="931"/>
      <c r="H2446" s="900"/>
      <c r="I2446" s="94"/>
      <c r="J2446" s="96"/>
      <c r="K2446" s="97"/>
      <c r="L2446" s="931"/>
      <c r="M2446" s="903"/>
      <c r="N2446" s="94"/>
      <c r="O2446" s="96"/>
      <c r="P2446" s="104"/>
    </row>
    <row r="2447" spans="1:16">
      <c r="A2447" s="927"/>
      <c r="B2447" s="912" t="s">
        <v>126</v>
      </c>
      <c r="C2447" s="897"/>
      <c r="D2447" s="94"/>
      <c r="E2447" s="96"/>
      <c r="F2447" s="93"/>
      <c r="G2447" s="912" t="s">
        <v>126</v>
      </c>
      <c r="H2447" s="900"/>
      <c r="I2447" s="94"/>
      <c r="J2447" s="96"/>
      <c r="K2447" s="93"/>
      <c r="L2447" s="912" t="s">
        <v>126</v>
      </c>
      <c r="M2447" s="903"/>
      <c r="N2447" s="94"/>
      <c r="O2447" s="96"/>
      <c r="P2447" s="99"/>
    </row>
    <row r="2448" spans="1:16" ht="17.25" thickBot="1">
      <c r="A2448" s="927"/>
      <c r="B2448" s="913"/>
      <c r="C2448" s="897"/>
      <c r="D2448" s="94"/>
      <c r="E2448" s="96"/>
      <c r="F2448" s="101"/>
      <c r="G2448" s="913"/>
      <c r="H2448" s="900"/>
      <c r="I2448" s="94"/>
      <c r="J2448" s="96"/>
      <c r="K2448" s="101"/>
      <c r="L2448" s="913"/>
      <c r="M2448" s="903"/>
      <c r="N2448" s="94"/>
      <c r="O2448" s="96"/>
      <c r="P2448" s="104"/>
    </row>
    <row r="2449" spans="1:16">
      <c r="A2449" s="927"/>
      <c r="B2449" s="923"/>
      <c r="C2449" s="897"/>
      <c r="D2449" s="94"/>
      <c r="E2449" s="96"/>
      <c r="F2449" s="102"/>
      <c r="G2449" s="923"/>
      <c r="H2449" s="900"/>
      <c r="I2449" s="94"/>
      <c r="J2449" s="96"/>
      <c r="K2449" s="103"/>
      <c r="L2449" s="923"/>
      <c r="M2449" s="903"/>
      <c r="N2449" s="94"/>
      <c r="O2449" s="96"/>
      <c r="P2449" s="93"/>
    </row>
    <row r="2450" spans="1:16" ht="17.25" thickBot="1">
      <c r="A2450" s="927"/>
      <c r="B2450" s="924"/>
      <c r="C2450" s="897"/>
      <c r="D2450" s="94"/>
      <c r="E2450" s="96"/>
      <c r="F2450" s="99"/>
      <c r="G2450" s="924"/>
      <c r="H2450" s="900"/>
      <c r="I2450" s="94"/>
      <c r="J2450" s="96"/>
      <c r="K2450" s="104"/>
      <c r="L2450" s="924"/>
      <c r="M2450" s="903"/>
      <c r="N2450" s="94"/>
      <c r="O2450" s="96"/>
      <c r="P2450" s="97"/>
    </row>
    <row r="2451" spans="1:16">
      <c r="A2451" s="927"/>
      <c r="B2451" s="922" t="s">
        <v>127</v>
      </c>
      <c r="C2451" s="897"/>
      <c r="D2451" s="94"/>
      <c r="E2451" s="96"/>
      <c r="F2451" s="103"/>
      <c r="G2451" s="922" t="s">
        <v>127</v>
      </c>
      <c r="H2451" s="900"/>
      <c r="I2451" s="94"/>
      <c r="J2451" s="96"/>
      <c r="K2451" s="104"/>
      <c r="L2451" s="922" t="s">
        <v>127</v>
      </c>
      <c r="M2451" s="903"/>
      <c r="N2451" s="94"/>
      <c r="O2451" s="114"/>
      <c r="P2451" s="97"/>
    </row>
    <row r="2452" spans="1:16" ht="17.25" thickBot="1">
      <c r="A2452" s="927"/>
      <c r="B2452" s="913"/>
      <c r="C2452" s="897"/>
      <c r="D2452" s="94"/>
      <c r="E2452" s="96"/>
      <c r="F2452" s="104"/>
      <c r="G2452" s="913"/>
      <c r="H2452" s="900"/>
      <c r="I2452" s="94"/>
      <c r="J2452" s="96"/>
      <c r="K2452" s="99"/>
      <c r="L2452" s="913"/>
      <c r="M2452" s="903"/>
      <c r="N2452" s="113"/>
      <c r="O2452" s="96"/>
      <c r="P2452" s="112"/>
    </row>
    <row r="2453" spans="1:16">
      <c r="A2453" s="927"/>
      <c r="B2453" s="923"/>
      <c r="C2453" s="897"/>
      <c r="D2453" s="94"/>
      <c r="E2453" s="96"/>
      <c r="F2453" s="104"/>
      <c r="G2453" s="923"/>
      <c r="H2453" s="900"/>
      <c r="I2453" s="94"/>
      <c r="J2453" s="96"/>
      <c r="K2453" s="104"/>
      <c r="L2453" s="923"/>
      <c r="M2453" s="903"/>
      <c r="N2453" s="113"/>
      <c r="O2453" s="114"/>
      <c r="P2453" s="97"/>
    </row>
    <row r="2454" spans="1:16" ht="17.25" thickBot="1">
      <c r="A2454" s="927"/>
      <c r="B2454" s="924"/>
      <c r="C2454" s="897"/>
      <c r="D2454" s="94"/>
      <c r="E2454" s="96"/>
      <c r="F2454" s="99"/>
      <c r="G2454" s="924"/>
      <c r="H2454" s="900"/>
      <c r="I2454" s="94"/>
      <c r="J2454" s="96"/>
      <c r="K2454" s="93"/>
      <c r="L2454" s="924"/>
      <c r="M2454" s="903"/>
      <c r="N2454" s="94"/>
      <c r="O2454" s="114"/>
      <c r="P2454" s="104"/>
    </row>
    <row r="2455" spans="1:16">
      <c r="A2455" s="927"/>
      <c r="B2455" s="922" t="s">
        <v>128</v>
      </c>
      <c r="C2455" s="897"/>
      <c r="D2455" s="94"/>
      <c r="E2455" s="96"/>
      <c r="F2455" s="104"/>
      <c r="G2455" s="922" t="s">
        <v>128</v>
      </c>
      <c r="H2455" s="900"/>
      <c r="I2455" s="94"/>
      <c r="J2455" s="96"/>
      <c r="K2455" s="97"/>
      <c r="L2455" s="922" t="s">
        <v>128</v>
      </c>
      <c r="M2455" s="903"/>
      <c r="N2455" s="94"/>
      <c r="O2455" s="96"/>
      <c r="P2455" s="97"/>
    </row>
    <row r="2456" spans="1:16" ht="17.25" thickBot="1">
      <c r="A2456" s="927"/>
      <c r="B2456" s="913"/>
      <c r="C2456" s="897"/>
      <c r="D2456" s="94"/>
      <c r="E2456" s="96"/>
      <c r="F2456" s="93"/>
      <c r="G2456" s="913"/>
      <c r="H2456" s="900"/>
      <c r="I2456" s="94"/>
      <c r="J2456" s="114"/>
      <c r="K2456" s="97"/>
      <c r="L2456" s="913"/>
      <c r="M2456" s="903"/>
      <c r="N2456" s="113"/>
      <c r="O2456" s="114"/>
      <c r="P2456" s="97"/>
    </row>
    <row r="2457" spans="1:16">
      <c r="A2457" s="927"/>
      <c r="B2457" s="923"/>
      <c r="C2457" s="897"/>
      <c r="D2457" s="94"/>
      <c r="E2457" s="96"/>
      <c r="F2457" s="97"/>
      <c r="G2457" s="923"/>
      <c r="H2457" s="900"/>
      <c r="I2457" s="94"/>
      <c r="J2457" s="96"/>
      <c r="K2457" s="97"/>
      <c r="L2457" s="923"/>
      <c r="M2457" s="903"/>
      <c r="N2457" s="113"/>
      <c r="O2457" s="114"/>
      <c r="P2457" s="97"/>
    </row>
    <row r="2458" spans="1:16" ht="17.25" thickBot="1">
      <c r="A2458" s="927"/>
      <c r="B2458" s="924"/>
      <c r="C2458" s="897"/>
      <c r="D2458" s="94"/>
      <c r="E2458" s="96"/>
      <c r="F2458" s="93"/>
      <c r="G2458" s="924"/>
      <c r="H2458" s="900"/>
      <c r="I2458" s="94"/>
      <c r="J2458" s="114"/>
      <c r="K2458" s="97"/>
      <c r="L2458" s="924"/>
      <c r="M2458" s="903"/>
      <c r="N2458" s="94"/>
      <c r="O2458" s="114"/>
      <c r="P2458" s="97"/>
    </row>
    <row r="2459" spans="1:16">
      <c r="A2459" s="927"/>
      <c r="B2459" s="912" t="s">
        <v>129</v>
      </c>
      <c r="C2459" s="897"/>
      <c r="D2459" s="94"/>
      <c r="E2459" s="96"/>
      <c r="F2459" s="93"/>
      <c r="G2459" s="912" t="s">
        <v>129</v>
      </c>
      <c r="H2459" s="900"/>
      <c r="I2459" s="94"/>
      <c r="J2459" s="114"/>
      <c r="K2459" s="97"/>
      <c r="L2459" s="912" t="s">
        <v>129</v>
      </c>
      <c r="M2459" s="903"/>
      <c r="N2459" s="113"/>
      <c r="O2459" s="114"/>
      <c r="P2459" s="97"/>
    </row>
    <row r="2460" spans="1:16" ht="17.25" thickBot="1">
      <c r="A2460" s="927"/>
      <c r="B2460" s="913"/>
      <c r="C2460" s="897"/>
      <c r="D2460" s="94"/>
      <c r="E2460" s="96"/>
      <c r="F2460" s="93"/>
      <c r="G2460" s="913"/>
      <c r="H2460" s="900"/>
      <c r="I2460" s="94"/>
      <c r="J2460" s="114"/>
      <c r="K2460" s="97"/>
      <c r="L2460" s="913"/>
      <c r="M2460" s="903"/>
      <c r="N2460" s="94"/>
      <c r="O2460" s="114"/>
      <c r="P2460" s="97"/>
    </row>
    <row r="2461" spans="1:16">
      <c r="A2461" s="927"/>
      <c r="B2461" s="106"/>
      <c r="C2461" s="897"/>
      <c r="D2461" s="94"/>
      <c r="E2461" s="96"/>
      <c r="F2461" s="97"/>
      <c r="G2461" s="106"/>
      <c r="H2461" s="900"/>
      <c r="I2461" s="94"/>
      <c r="J2461" s="96"/>
      <c r="K2461" s="112"/>
      <c r="L2461" s="106"/>
      <c r="M2461" s="903"/>
      <c r="N2461" s="113"/>
      <c r="O2461" s="96"/>
      <c r="P2461" s="112"/>
    </row>
    <row r="2462" spans="1:16">
      <c r="A2462" s="927"/>
      <c r="B2462" s="107"/>
      <c r="C2462" s="897"/>
      <c r="D2462" s="94"/>
      <c r="E2462" s="96"/>
      <c r="F2462" s="93"/>
      <c r="G2462" s="107"/>
      <c r="H2462" s="900"/>
      <c r="I2462" s="94"/>
      <c r="J2462" s="96"/>
      <c r="K2462" s="97"/>
      <c r="L2462" s="107"/>
      <c r="M2462" s="903"/>
      <c r="N2462" s="113"/>
      <c r="O2462" s="114"/>
      <c r="P2462" s="97"/>
    </row>
    <row r="2463" spans="1:16">
      <c r="A2463" s="927"/>
      <c r="B2463" s="109"/>
      <c r="C2463" s="897"/>
      <c r="D2463" s="94"/>
      <c r="E2463" s="96"/>
      <c r="F2463" s="93"/>
      <c r="G2463" s="109"/>
      <c r="H2463" s="900"/>
      <c r="I2463" s="113"/>
      <c r="J2463" s="114"/>
      <c r="K2463" s="97"/>
      <c r="L2463" s="109"/>
      <c r="M2463" s="903"/>
      <c r="N2463" s="113"/>
      <c r="O2463" s="114"/>
      <c r="P2463" s="104"/>
    </row>
    <row r="2464" spans="1:16">
      <c r="A2464" s="927"/>
      <c r="B2464" s="110"/>
      <c r="C2464" s="897"/>
      <c r="D2464" s="94"/>
      <c r="E2464" s="96"/>
      <c r="F2464" s="93"/>
      <c r="G2464" s="110"/>
      <c r="H2464" s="900"/>
      <c r="I2464" s="113"/>
      <c r="J2464" s="114"/>
      <c r="K2464" s="104"/>
      <c r="L2464" s="110"/>
      <c r="M2464" s="903"/>
      <c r="N2464" s="111"/>
      <c r="O2464" s="96"/>
      <c r="P2464" s="97"/>
    </row>
    <row r="2465" spans="1:16">
      <c r="A2465" s="927"/>
      <c r="B2465" s="109"/>
      <c r="C2465" s="897"/>
      <c r="D2465" s="111"/>
      <c r="E2465" s="96"/>
      <c r="F2465" s="97"/>
      <c r="G2465" s="109"/>
      <c r="H2465" s="900"/>
      <c r="I2465" s="111"/>
      <c r="J2465" s="96"/>
      <c r="K2465" s="112"/>
      <c r="L2465" s="109"/>
      <c r="M2465" s="903"/>
      <c r="N2465" s="94"/>
      <c r="O2465" s="96"/>
      <c r="P2465" s="112"/>
    </row>
    <row r="2466" spans="1:16">
      <c r="A2466" s="927"/>
      <c r="B2466" s="110"/>
      <c r="C2466" s="897"/>
      <c r="D2466" s="94"/>
      <c r="E2466" s="96"/>
      <c r="F2466" s="108"/>
      <c r="G2466" s="110"/>
      <c r="H2466" s="900"/>
      <c r="I2466" s="94"/>
      <c r="J2466" s="96"/>
      <c r="K2466" s="97"/>
      <c r="L2466" s="110"/>
      <c r="M2466" s="903"/>
      <c r="N2466" s="113"/>
      <c r="O2466" s="114"/>
      <c r="P2466" s="97"/>
    </row>
    <row r="2467" spans="1:16">
      <c r="A2467" s="927"/>
      <c r="B2467" s="109"/>
      <c r="C2467" s="897"/>
      <c r="D2467" s="94"/>
      <c r="E2467" s="96"/>
      <c r="F2467" s="97"/>
      <c r="G2467" s="109"/>
      <c r="H2467" s="900"/>
      <c r="I2467" s="113"/>
      <c r="J2467" s="114"/>
      <c r="K2467" s="97"/>
      <c r="L2467" s="109"/>
      <c r="M2467" s="903"/>
      <c r="N2467" s="113"/>
      <c r="O2467" s="114"/>
      <c r="P2467" s="97"/>
    </row>
    <row r="2468" spans="1:16" ht="17.25" thickBot="1">
      <c r="A2468" s="927"/>
      <c r="B2468" s="110"/>
      <c r="C2468" s="910"/>
      <c r="D2468" s="115"/>
      <c r="E2468" s="116"/>
      <c r="F2468" s="117"/>
      <c r="G2468" s="110"/>
      <c r="H2468" s="900"/>
      <c r="I2468" s="115"/>
      <c r="J2468" s="116"/>
      <c r="K2468" s="117"/>
      <c r="L2468" s="110"/>
      <c r="M2468" s="903"/>
      <c r="N2468" s="115"/>
      <c r="O2468" s="116"/>
      <c r="P2468" s="117"/>
    </row>
    <row r="2469" spans="1:16">
      <c r="A2469" s="914" t="str">
        <f>TEXT(A2423,"AAAA")</f>
        <v>星期三</v>
      </c>
      <c r="B2469" s="109"/>
      <c r="C2469" s="896" t="s">
        <v>666</v>
      </c>
      <c r="D2469" s="118"/>
      <c r="E2469" s="119"/>
      <c r="F2469" s="97"/>
      <c r="G2469" s="109"/>
      <c r="H2469" s="899" t="s">
        <v>130</v>
      </c>
      <c r="I2469" s="118"/>
      <c r="J2469" s="119"/>
      <c r="K2469" s="97"/>
      <c r="L2469" s="109"/>
      <c r="M2469" s="902" t="s">
        <v>130</v>
      </c>
      <c r="N2469" s="118"/>
      <c r="O2469" s="119"/>
      <c r="P2469" s="97"/>
    </row>
    <row r="2470" spans="1:16">
      <c r="A2470" s="914"/>
      <c r="B2470" s="110"/>
      <c r="C2470" s="897"/>
      <c r="D2470" s="120"/>
      <c r="E2470" s="96"/>
      <c r="F2470" s="97"/>
      <c r="G2470" s="110"/>
      <c r="H2470" s="900"/>
      <c r="I2470" s="94"/>
      <c r="J2470" s="96"/>
      <c r="K2470" s="97"/>
      <c r="L2470" s="110"/>
      <c r="M2470" s="903"/>
      <c r="N2470" s="94"/>
      <c r="O2470" s="96"/>
      <c r="P2470" s="97"/>
    </row>
    <row r="2471" spans="1:16">
      <c r="A2471" s="914"/>
      <c r="B2471" s="109"/>
      <c r="C2471" s="897"/>
      <c r="D2471" s="120"/>
      <c r="E2471" s="96"/>
      <c r="F2471" s="97"/>
      <c r="G2471" s="109"/>
      <c r="H2471" s="900"/>
      <c r="I2471" s="94"/>
      <c r="J2471" s="96"/>
      <c r="K2471" s="97"/>
      <c r="L2471" s="109"/>
      <c r="M2471" s="903"/>
      <c r="N2471" s="94"/>
      <c r="O2471" s="96"/>
      <c r="P2471" s="97"/>
    </row>
    <row r="2472" spans="1:16">
      <c r="A2472" s="914"/>
      <c r="B2472" s="110"/>
      <c r="C2472" s="897"/>
      <c r="D2472" s="120"/>
      <c r="E2472" s="96"/>
      <c r="F2472" s="97"/>
      <c r="G2472" s="110"/>
      <c r="H2472" s="900"/>
      <c r="I2472" s="94"/>
      <c r="J2472" s="96"/>
      <c r="K2472" s="97"/>
      <c r="L2472" s="110"/>
      <c r="M2472" s="903"/>
      <c r="N2472" s="94"/>
      <c r="O2472" s="96"/>
      <c r="P2472" s="97"/>
    </row>
    <row r="2473" spans="1:16">
      <c r="A2473" s="914"/>
      <c r="B2473" s="109"/>
      <c r="C2473" s="897"/>
      <c r="D2473" s="120"/>
      <c r="E2473" s="96"/>
      <c r="F2473" s="97"/>
      <c r="G2473" s="109"/>
      <c r="H2473" s="900"/>
      <c r="I2473" s="94"/>
      <c r="J2473" s="96"/>
      <c r="K2473" s="97"/>
      <c r="L2473" s="109"/>
      <c r="M2473" s="903"/>
      <c r="N2473" s="94"/>
      <c r="O2473" s="96"/>
      <c r="P2473" s="97"/>
    </row>
    <row r="2474" spans="1:16">
      <c r="A2474" s="914"/>
      <c r="B2474" s="110"/>
      <c r="C2474" s="897"/>
      <c r="D2474" s="120"/>
      <c r="E2474" s="96"/>
      <c r="F2474" s="97"/>
      <c r="G2474" s="110"/>
      <c r="H2474" s="900"/>
      <c r="I2474" s="94"/>
      <c r="J2474" s="96"/>
      <c r="K2474" s="97"/>
      <c r="L2474" s="110"/>
      <c r="M2474" s="903"/>
      <c r="N2474" s="94"/>
      <c r="O2474" s="96"/>
      <c r="P2474" s="97"/>
    </row>
    <row r="2475" spans="1:16">
      <c r="A2475" s="914"/>
      <c r="B2475" s="109"/>
      <c r="C2475" s="897"/>
      <c r="D2475" s="120"/>
      <c r="E2475" s="96"/>
      <c r="F2475" s="97"/>
      <c r="G2475" s="109"/>
      <c r="H2475" s="900"/>
      <c r="I2475" s="94"/>
      <c r="J2475" s="96"/>
      <c r="K2475" s="97"/>
      <c r="L2475" s="109"/>
      <c r="M2475" s="903"/>
      <c r="N2475" s="94"/>
      <c r="O2475" s="96"/>
      <c r="P2475" s="97"/>
    </row>
    <row r="2476" spans="1:16">
      <c r="A2476" s="914"/>
      <c r="B2476" s="110"/>
      <c r="C2476" s="897"/>
      <c r="D2476" s="94"/>
      <c r="E2476" s="96"/>
      <c r="F2476" s="97"/>
      <c r="G2476" s="110"/>
      <c r="H2476" s="900"/>
      <c r="I2476" s="94"/>
      <c r="J2476" s="96"/>
      <c r="K2476" s="97"/>
      <c r="L2476" s="110"/>
      <c r="M2476" s="903"/>
      <c r="N2476" s="94"/>
      <c r="O2476" s="96"/>
      <c r="P2476" s="97"/>
    </row>
    <row r="2477" spans="1:16">
      <c r="A2477" s="914"/>
      <c r="B2477" s="107"/>
      <c r="C2477" s="897"/>
      <c r="D2477" s="113"/>
      <c r="E2477" s="114"/>
      <c r="F2477" s="104"/>
      <c r="G2477" s="107"/>
      <c r="H2477" s="900"/>
      <c r="I2477" s="113"/>
      <c r="J2477" s="114"/>
      <c r="K2477" s="97"/>
      <c r="L2477" s="107"/>
      <c r="M2477" s="903"/>
      <c r="N2477" s="113"/>
      <c r="O2477" s="114"/>
      <c r="P2477" s="97"/>
    </row>
    <row r="2478" spans="1:16" ht="17.25" thickBot="1">
      <c r="A2478" s="914"/>
      <c r="B2478" s="107"/>
      <c r="C2478" s="910"/>
      <c r="D2478" s="122" t="s">
        <v>132</v>
      </c>
      <c r="E2478" s="123" t="s">
        <v>133</v>
      </c>
      <c r="F2478" s="124"/>
      <c r="G2478" s="107"/>
      <c r="H2478" s="911"/>
      <c r="I2478" s="122" t="s">
        <v>132</v>
      </c>
      <c r="J2478" s="123" t="s">
        <v>133</v>
      </c>
      <c r="K2478" s="97"/>
      <c r="L2478" s="107"/>
      <c r="M2478" s="909"/>
      <c r="N2478" s="122" t="s">
        <v>132</v>
      </c>
      <c r="O2478" s="123" t="s">
        <v>133</v>
      </c>
      <c r="P2478" s="97"/>
    </row>
    <row r="2479" spans="1:16">
      <c r="A2479" s="105"/>
      <c r="B2479" s="109"/>
      <c r="C2479" s="896" t="s">
        <v>667</v>
      </c>
      <c r="D2479" s="118"/>
      <c r="E2479" s="119"/>
      <c r="F2479" s="125"/>
      <c r="G2479" s="109"/>
      <c r="H2479" s="899" t="s">
        <v>134</v>
      </c>
      <c r="I2479" s="118"/>
      <c r="J2479" s="119"/>
      <c r="K2479" s="125"/>
      <c r="L2479" s="109"/>
      <c r="M2479" s="902" t="s">
        <v>134</v>
      </c>
      <c r="N2479" s="118"/>
      <c r="O2479" s="119"/>
      <c r="P2479" s="125"/>
    </row>
    <row r="2480" spans="1:16">
      <c r="A2480" s="105"/>
      <c r="B2480" s="110"/>
      <c r="C2480" s="897"/>
      <c r="D2480" s="94"/>
      <c r="E2480" s="96"/>
      <c r="F2480" s="97"/>
      <c r="G2480" s="110"/>
      <c r="H2480" s="900"/>
      <c r="I2480" s="94"/>
      <c r="J2480" s="96"/>
      <c r="K2480" s="97"/>
      <c r="L2480" s="110"/>
      <c r="M2480" s="903"/>
      <c r="N2480" s="94"/>
      <c r="O2480" s="96"/>
      <c r="P2480" s="97"/>
    </row>
    <row r="2481" spans="1:16">
      <c r="A2481" s="105"/>
      <c r="B2481" s="126"/>
      <c r="C2481" s="897"/>
      <c r="D2481" s="94"/>
      <c r="E2481" s="96"/>
      <c r="F2481" s="97"/>
      <c r="G2481" s="126"/>
      <c r="H2481" s="900"/>
      <c r="I2481" s="94"/>
      <c r="J2481" s="96"/>
      <c r="K2481" s="97"/>
      <c r="L2481" s="126"/>
      <c r="M2481" s="903"/>
      <c r="N2481" s="94"/>
      <c r="O2481" s="96"/>
      <c r="P2481" s="128"/>
    </row>
    <row r="2482" spans="1:16">
      <c r="A2482" s="105"/>
      <c r="B2482" s="107"/>
      <c r="C2482" s="897"/>
      <c r="D2482" s="94"/>
      <c r="E2482" s="96"/>
      <c r="F2482" s="97"/>
      <c r="G2482" s="107"/>
      <c r="H2482" s="900"/>
      <c r="I2482" s="94"/>
      <c r="J2482" s="96"/>
      <c r="K2482" s="97"/>
      <c r="L2482" s="107"/>
      <c r="M2482" s="903"/>
      <c r="N2482" s="94"/>
      <c r="O2482" s="96"/>
      <c r="P2482" s="216"/>
    </row>
    <row r="2483" spans="1:16">
      <c r="A2483" s="105"/>
      <c r="B2483" s="109"/>
      <c r="C2483" s="897"/>
      <c r="D2483" s="94"/>
      <c r="E2483" s="96"/>
      <c r="F2483" s="97"/>
      <c r="G2483" s="109"/>
      <c r="H2483" s="900"/>
      <c r="I2483" s="94"/>
      <c r="J2483" s="96"/>
      <c r="K2483" s="97"/>
      <c r="L2483" s="109"/>
      <c r="M2483" s="903"/>
      <c r="N2483" s="94"/>
      <c r="O2483" s="96"/>
      <c r="P2483" s="97"/>
    </row>
    <row r="2484" spans="1:16">
      <c r="A2484" s="105"/>
      <c r="B2484" s="110"/>
      <c r="C2484" s="897"/>
      <c r="D2484" s="94"/>
      <c r="E2484" s="96"/>
      <c r="F2484" s="127"/>
      <c r="G2484" s="110"/>
      <c r="H2484" s="900"/>
      <c r="I2484" s="94"/>
      <c r="J2484" s="96"/>
      <c r="K2484" s="127"/>
      <c r="L2484" s="110"/>
      <c r="M2484" s="903"/>
      <c r="N2484" s="94"/>
      <c r="O2484" s="96"/>
      <c r="P2484" s="127"/>
    </row>
    <row r="2485" spans="1:16">
      <c r="A2485" s="105"/>
      <c r="B2485" s="109"/>
      <c r="C2485" s="897"/>
      <c r="D2485" s="94"/>
      <c r="E2485" s="96"/>
      <c r="F2485" s="128"/>
      <c r="G2485" s="109"/>
      <c r="H2485" s="900"/>
      <c r="I2485" s="94"/>
      <c r="J2485" s="96"/>
      <c r="K2485" s="128"/>
      <c r="L2485" s="109"/>
      <c r="M2485" s="903"/>
      <c r="N2485" s="94"/>
      <c r="O2485" s="96"/>
      <c r="P2485" s="128"/>
    </row>
    <row r="2486" spans="1:16">
      <c r="A2486" s="105"/>
      <c r="B2486" s="110"/>
      <c r="C2486" s="897"/>
      <c r="D2486" s="217"/>
      <c r="E2486" s="114"/>
      <c r="F2486" s="216"/>
      <c r="G2486" s="110"/>
      <c r="H2486" s="900"/>
      <c r="I2486" s="113"/>
      <c r="J2486" s="114"/>
      <c r="K2486" s="216"/>
      <c r="L2486" s="110"/>
      <c r="M2486" s="903"/>
      <c r="N2486" s="113"/>
      <c r="O2486" s="114"/>
      <c r="P2486" s="216"/>
    </row>
    <row r="2487" spans="1:16">
      <c r="A2487" s="105"/>
      <c r="B2487" s="109"/>
      <c r="C2487" s="897"/>
      <c r="D2487" s="217"/>
      <c r="E2487" s="114"/>
      <c r="F2487" s="216"/>
      <c r="G2487" s="109"/>
      <c r="H2487" s="900"/>
      <c r="I2487" s="113"/>
      <c r="J2487" s="114"/>
      <c r="K2487" s="216"/>
      <c r="L2487" s="109"/>
      <c r="M2487" s="903"/>
      <c r="N2487" s="113"/>
      <c r="O2487" s="114"/>
      <c r="P2487" s="216"/>
    </row>
    <row r="2488" spans="1:16" ht="17.25" thickBot="1">
      <c r="A2488" s="105"/>
      <c r="B2488" s="110"/>
      <c r="C2488" s="910"/>
      <c r="D2488" s="129"/>
      <c r="E2488" s="130"/>
      <c r="F2488" s="104"/>
      <c r="G2488" s="110"/>
      <c r="H2488" s="911"/>
      <c r="I2488" s="113"/>
      <c r="J2488" s="130"/>
      <c r="K2488" s="104"/>
      <c r="L2488" s="110"/>
      <c r="M2488" s="909"/>
      <c r="N2488" s="113"/>
      <c r="O2488" s="131"/>
      <c r="P2488" s="127"/>
    </row>
    <row r="2489" spans="1:16">
      <c r="A2489" s="132"/>
      <c r="B2489" s="109"/>
      <c r="C2489" s="896" t="s">
        <v>668</v>
      </c>
      <c r="D2489" s="118" t="s">
        <v>136</v>
      </c>
      <c r="E2489" s="133" t="s">
        <v>137</v>
      </c>
      <c r="F2489" s="125"/>
      <c r="G2489" s="109"/>
      <c r="H2489" s="899" t="s">
        <v>135</v>
      </c>
      <c r="I2489" s="118" t="s">
        <v>136</v>
      </c>
      <c r="J2489" s="133" t="s">
        <v>137</v>
      </c>
      <c r="K2489" s="125"/>
      <c r="L2489" s="109"/>
      <c r="M2489" s="902" t="s">
        <v>135</v>
      </c>
      <c r="N2489" s="118" t="s">
        <v>136</v>
      </c>
      <c r="O2489" s="133" t="s">
        <v>137</v>
      </c>
      <c r="P2489" s="125"/>
    </row>
    <row r="2490" spans="1:16">
      <c r="A2490" s="132"/>
      <c r="B2490" s="110"/>
      <c r="C2490" s="897"/>
      <c r="D2490" s="94" t="s">
        <v>141</v>
      </c>
      <c r="E2490" s="96" t="s">
        <v>142</v>
      </c>
      <c r="F2490" s="134"/>
      <c r="G2490" s="110"/>
      <c r="H2490" s="900"/>
      <c r="I2490" s="94" t="s">
        <v>141</v>
      </c>
      <c r="J2490" s="96" t="s">
        <v>142</v>
      </c>
      <c r="K2490" s="134"/>
      <c r="L2490" s="110"/>
      <c r="M2490" s="903"/>
      <c r="N2490" s="94" t="s">
        <v>141</v>
      </c>
      <c r="O2490" s="96" t="s">
        <v>142</v>
      </c>
      <c r="P2490" s="134"/>
    </row>
    <row r="2491" spans="1:16">
      <c r="A2491" s="132"/>
      <c r="B2491" s="135"/>
      <c r="C2491" s="897"/>
      <c r="D2491" s="94" t="s">
        <v>145</v>
      </c>
      <c r="E2491" s="96" t="s">
        <v>146</v>
      </c>
      <c r="F2491" s="97"/>
      <c r="G2491" s="135"/>
      <c r="H2491" s="900"/>
      <c r="I2491" s="94" t="s">
        <v>145</v>
      </c>
      <c r="J2491" s="96" t="s">
        <v>146</v>
      </c>
      <c r="K2491" s="97"/>
      <c r="L2491" s="135"/>
      <c r="M2491" s="903"/>
      <c r="N2491" s="94" t="s">
        <v>145</v>
      </c>
      <c r="O2491" s="96" t="s">
        <v>146</v>
      </c>
      <c r="P2491" s="97"/>
    </row>
    <row r="2492" spans="1:16">
      <c r="A2492" s="132"/>
      <c r="B2492" s="110"/>
      <c r="C2492" s="897"/>
      <c r="D2492" s="94" t="s">
        <v>147</v>
      </c>
      <c r="E2492" s="96" t="s">
        <v>148</v>
      </c>
      <c r="F2492" s="104"/>
      <c r="G2492" s="110"/>
      <c r="H2492" s="900"/>
      <c r="I2492" s="94" t="s">
        <v>147</v>
      </c>
      <c r="J2492" s="96" t="s">
        <v>148</v>
      </c>
      <c r="K2492" s="104"/>
      <c r="L2492" s="110"/>
      <c r="M2492" s="903"/>
      <c r="N2492" s="94" t="s">
        <v>147</v>
      </c>
      <c r="O2492" s="96" t="s">
        <v>148</v>
      </c>
      <c r="P2492" s="104"/>
    </row>
    <row r="2493" spans="1:16">
      <c r="A2493" s="132"/>
      <c r="B2493" s="135"/>
      <c r="C2493" s="897"/>
      <c r="D2493" s="94"/>
      <c r="E2493" s="114"/>
      <c r="F2493" s="136"/>
      <c r="G2493" s="135"/>
      <c r="H2493" s="900"/>
      <c r="I2493" s="94"/>
      <c r="J2493" s="114"/>
      <c r="K2493" s="136"/>
      <c r="L2493" s="135"/>
      <c r="M2493" s="903"/>
      <c r="N2493" s="94"/>
      <c r="O2493" s="114"/>
      <c r="P2493" s="136"/>
    </row>
    <row r="2494" spans="1:16">
      <c r="A2494" s="132"/>
      <c r="B2494" s="110"/>
      <c r="C2494" s="897"/>
      <c r="D2494" s="94"/>
      <c r="E2494" s="96"/>
      <c r="F2494" s="97"/>
      <c r="G2494" s="110"/>
      <c r="H2494" s="900"/>
      <c r="I2494" s="94"/>
      <c r="J2494" s="96"/>
      <c r="K2494" s="97"/>
      <c r="L2494" s="110"/>
      <c r="M2494" s="903"/>
      <c r="N2494" s="94"/>
      <c r="O2494" s="96"/>
      <c r="P2494" s="97"/>
    </row>
    <row r="2495" spans="1:16">
      <c r="A2495" s="132"/>
      <c r="B2495" s="135"/>
      <c r="C2495" s="897"/>
      <c r="D2495" s="94"/>
      <c r="E2495" s="114"/>
      <c r="F2495" s="136"/>
      <c r="G2495" s="135"/>
      <c r="H2495" s="900"/>
      <c r="I2495" s="94"/>
      <c r="J2495" s="114"/>
      <c r="K2495" s="136"/>
      <c r="L2495" s="135"/>
      <c r="M2495" s="903"/>
      <c r="N2495" s="94"/>
      <c r="O2495" s="114"/>
      <c r="P2495" s="136"/>
    </row>
    <row r="2496" spans="1:16">
      <c r="A2496" s="132"/>
      <c r="B2496" s="110"/>
      <c r="C2496" s="897"/>
      <c r="D2496" s="94"/>
      <c r="E2496" s="96"/>
      <c r="F2496" s="97"/>
      <c r="G2496" s="110"/>
      <c r="H2496" s="900"/>
      <c r="I2496" s="94"/>
      <c r="J2496" s="96"/>
      <c r="K2496" s="97"/>
      <c r="L2496" s="110"/>
      <c r="M2496" s="903"/>
      <c r="N2496" s="94"/>
      <c r="O2496" s="96"/>
      <c r="P2496" s="97"/>
    </row>
    <row r="2497" spans="1:16">
      <c r="A2497" s="132"/>
      <c r="B2497" s="135"/>
      <c r="C2497" s="897"/>
      <c r="D2497" s="94"/>
      <c r="E2497" s="96"/>
      <c r="F2497" s="97"/>
      <c r="G2497" s="135"/>
      <c r="H2497" s="900"/>
      <c r="I2497" s="94"/>
      <c r="J2497" s="96"/>
      <c r="K2497" s="97"/>
      <c r="L2497" s="135"/>
      <c r="M2497" s="903"/>
      <c r="N2497" s="94"/>
      <c r="O2497" s="96"/>
      <c r="P2497" s="97"/>
    </row>
    <row r="2498" spans="1:16" ht="17.25" thickBot="1">
      <c r="A2498" s="132"/>
      <c r="B2498" s="110"/>
      <c r="C2498" s="910"/>
      <c r="D2498" s="115"/>
      <c r="E2498" s="116"/>
      <c r="F2498" s="117"/>
      <c r="G2498" s="110"/>
      <c r="H2498" s="911"/>
      <c r="I2498" s="115"/>
      <c r="J2498" s="130"/>
      <c r="K2498" s="104"/>
      <c r="L2498" s="110"/>
      <c r="M2498" s="909"/>
      <c r="N2498" s="115"/>
      <c r="O2498" s="130"/>
      <c r="P2498" s="104"/>
    </row>
    <row r="2499" spans="1:16">
      <c r="A2499" s="132"/>
      <c r="B2499" s="135"/>
      <c r="C2499" s="896" t="s">
        <v>669</v>
      </c>
      <c r="D2499" s="137" t="s">
        <v>150</v>
      </c>
      <c r="E2499" s="138"/>
      <c r="F2499" s="139" t="s">
        <v>151</v>
      </c>
      <c r="G2499" s="135"/>
      <c r="H2499" s="899" t="s">
        <v>149</v>
      </c>
      <c r="I2499" s="137" t="s">
        <v>150</v>
      </c>
      <c r="J2499" s="138"/>
      <c r="K2499" s="139" t="s">
        <v>151</v>
      </c>
      <c r="L2499" s="135"/>
      <c r="M2499" s="902" t="s">
        <v>149</v>
      </c>
      <c r="N2499" s="137" t="s">
        <v>150</v>
      </c>
      <c r="O2499" s="138"/>
      <c r="P2499" s="139" t="s">
        <v>151</v>
      </c>
    </row>
    <row r="2500" spans="1:16">
      <c r="A2500" s="132"/>
      <c r="B2500" s="110"/>
      <c r="C2500" s="897"/>
      <c r="D2500" s="120"/>
      <c r="E2500" s="121"/>
      <c r="F2500" s="140"/>
      <c r="G2500" s="110"/>
      <c r="H2500" s="900"/>
      <c r="I2500" s="94"/>
      <c r="J2500" s="96"/>
      <c r="K2500" s="97"/>
      <c r="L2500" s="110"/>
      <c r="M2500" s="903"/>
      <c r="N2500" s="94"/>
      <c r="O2500" s="96"/>
      <c r="P2500" s="97"/>
    </row>
    <row r="2501" spans="1:16">
      <c r="A2501" s="132"/>
      <c r="B2501" s="135"/>
      <c r="C2501" s="897"/>
      <c r="D2501" s="94"/>
      <c r="E2501" s="96"/>
      <c r="F2501" s="97"/>
      <c r="G2501" s="135"/>
      <c r="H2501" s="900"/>
      <c r="I2501" s="94"/>
      <c r="J2501" s="96"/>
      <c r="K2501" s="97"/>
      <c r="L2501" s="135"/>
      <c r="M2501" s="903"/>
      <c r="N2501" s="94"/>
      <c r="O2501" s="96"/>
      <c r="P2501" s="97"/>
    </row>
    <row r="2502" spans="1:16">
      <c r="A2502" s="132"/>
      <c r="B2502" s="110"/>
      <c r="C2502" s="897"/>
      <c r="D2502" s="113"/>
      <c r="E2502" s="114"/>
      <c r="F2502" s="104"/>
      <c r="G2502" s="110"/>
      <c r="H2502" s="900"/>
      <c r="I2502" s="113"/>
      <c r="J2502" s="114"/>
      <c r="K2502" s="104"/>
      <c r="L2502" s="110"/>
      <c r="M2502" s="903"/>
      <c r="N2502" s="113"/>
      <c r="O2502" s="114"/>
      <c r="P2502" s="104"/>
    </row>
    <row r="2503" spans="1:16">
      <c r="A2503" s="905"/>
      <c r="B2503" s="135"/>
      <c r="C2503" s="897"/>
      <c r="D2503" s="94"/>
      <c r="E2503" s="96"/>
      <c r="F2503" s="97"/>
      <c r="G2503" s="135"/>
      <c r="H2503" s="900"/>
      <c r="I2503" s="94"/>
      <c r="J2503" s="96"/>
      <c r="K2503" s="97"/>
      <c r="L2503" s="135"/>
      <c r="M2503" s="903"/>
      <c r="N2503" s="94"/>
      <c r="O2503" s="96"/>
      <c r="P2503" s="97"/>
    </row>
    <row r="2504" spans="1:16">
      <c r="A2504" s="905"/>
      <c r="B2504" s="110"/>
      <c r="C2504" s="897"/>
      <c r="D2504" s="94"/>
      <c r="E2504" s="96"/>
      <c r="F2504" s="97"/>
      <c r="G2504" s="110"/>
      <c r="H2504" s="900"/>
      <c r="I2504" s="94"/>
      <c r="J2504" s="96"/>
      <c r="K2504" s="97"/>
      <c r="L2504" s="110"/>
      <c r="M2504" s="903"/>
      <c r="N2504" s="94"/>
      <c r="O2504" s="96"/>
      <c r="P2504" s="97"/>
    </row>
    <row r="2505" spans="1:16">
      <c r="A2505" s="905"/>
      <c r="B2505" s="135"/>
      <c r="C2505" s="897"/>
      <c r="D2505" s="113"/>
      <c r="E2505" s="114"/>
      <c r="F2505" s="104"/>
      <c r="G2505" s="135"/>
      <c r="H2505" s="900"/>
      <c r="I2505" s="113"/>
      <c r="J2505" s="114"/>
      <c r="K2505" s="104"/>
      <c r="L2505" s="135"/>
      <c r="M2505" s="903"/>
      <c r="N2505" s="113"/>
      <c r="O2505" s="114"/>
      <c r="P2505" s="104"/>
    </row>
    <row r="2506" spans="1:16" ht="17.25" thickBot="1">
      <c r="A2506" s="906"/>
      <c r="B2506" s="141"/>
      <c r="C2506" s="898"/>
      <c r="D2506" s="142"/>
      <c r="E2506" s="143"/>
      <c r="F2506" s="144"/>
      <c r="G2506" s="141"/>
      <c r="H2506" s="901"/>
      <c r="I2506" s="142"/>
      <c r="J2506" s="143"/>
      <c r="K2506" s="144"/>
      <c r="L2506" s="141"/>
      <c r="M2506" s="904"/>
      <c r="N2506" s="142"/>
      <c r="O2506" s="143"/>
      <c r="P2506" s="144"/>
    </row>
    <row r="2507" spans="1:16" s="146" customFormat="1" ht="27" customHeight="1" thickTop="1" thickBot="1">
      <c r="A2507" s="145"/>
      <c r="B2507" s="907" t="s">
        <v>152</v>
      </c>
      <c r="C2507" s="907"/>
      <c r="D2507" s="907"/>
      <c r="E2507" s="907"/>
      <c r="F2507" s="907"/>
      <c r="G2507" s="908" t="s">
        <v>153</v>
      </c>
      <c r="H2507" s="908"/>
      <c r="I2507" s="908"/>
      <c r="J2507" s="908"/>
      <c r="K2507" s="908"/>
      <c r="L2507" s="908"/>
      <c r="M2507" s="908"/>
      <c r="N2507" s="889" t="s">
        <v>154</v>
      </c>
      <c r="O2507" s="889"/>
      <c r="P2507" s="889"/>
    </row>
    <row r="2508" spans="1:16" s="159" customFormat="1" ht="21.75" customHeight="1" thickTop="1" thickBot="1">
      <c r="A2508" s="147" t="s">
        <v>0</v>
      </c>
      <c r="B2508" s="148"/>
      <c r="C2508" s="149" t="s">
        <v>155</v>
      </c>
      <c r="D2508" s="150" t="s">
        <v>156</v>
      </c>
      <c r="E2508" s="151" t="s">
        <v>157</v>
      </c>
      <c r="F2508" s="152" t="s">
        <v>158</v>
      </c>
      <c r="G2508" s="153" t="s">
        <v>159</v>
      </c>
      <c r="H2508" s="154" t="s">
        <v>150</v>
      </c>
      <c r="I2508" s="155" t="s">
        <v>156</v>
      </c>
      <c r="J2508" s="155" t="s">
        <v>157</v>
      </c>
      <c r="K2508" s="155" t="s">
        <v>158</v>
      </c>
      <c r="L2508" s="154" t="s">
        <v>160</v>
      </c>
      <c r="M2508" s="156" t="s">
        <v>161</v>
      </c>
      <c r="N2508" s="157" t="s">
        <v>155</v>
      </c>
      <c r="O2508" s="151" t="s">
        <v>157</v>
      </c>
      <c r="P2508" s="158" t="s">
        <v>158</v>
      </c>
    </row>
    <row r="2509" spans="1:16" s="172" customFormat="1" ht="17.25" thickTop="1">
      <c r="A2509" s="890">
        <f>A2423</f>
        <v>46197</v>
      </c>
      <c r="B2509" s="893" t="s">
        <v>670</v>
      </c>
      <c r="C2509" s="160" t="s">
        <v>851</v>
      </c>
      <c r="D2509" s="161" t="s">
        <v>147</v>
      </c>
      <c r="E2509" s="162" t="s">
        <v>137</v>
      </c>
      <c r="F2509" s="163" t="s">
        <v>1458</v>
      </c>
      <c r="G2509" s="164"/>
      <c r="H2509" s="165"/>
      <c r="I2509" s="166"/>
      <c r="J2509" s="166"/>
      <c r="K2509" s="167"/>
      <c r="L2509" s="168"/>
      <c r="M2509" s="169"/>
      <c r="N2509" s="170"/>
      <c r="O2509" s="166"/>
      <c r="P2509" s="171"/>
    </row>
    <row r="2510" spans="1:16" s="172" customFormat="1">
      <c r="A2510" s="891"/>
      <c r="B2510" s="894"/>
      <c r="C2510" s="173"/>
      <c r="D2510" s="174"/>
      <c r="E2510" s="175"/>
      <c r="F2510" s="176"/>
      <c r="G2510" s="173"/>
      <c r="H2510" s="177"/>
      <c r="I2510" s="175"/>
      <c r="J2510" s="175"/>
      <c r="K2510" s="178"/>
      <c r="L2510" s="179"/>
      <c r="M2510" s="180"/>
      <c r="N2510" s="181"/>
      <c r="O2510" s="175"/>
      <c r="P2510" s="182"/>
    </row>
    <row r="2511" spans="1:16" s="172" customFormat="1">
      <c r="A2511" s="891"/>
      <c r="B2511" s="894"/>
      <c r="C2511" s="173"/>
      <c r="D2511" s="174"/>
      <c r="E2511" s="175"/>
      <c r="F2511" s="176"/>
      <c r="G2511" s="173"/>
      <c r="H2511" s="183"/>
      <c r="I2511" s="175"/>
      <c r="J2511" s="175"/>
      <c r="K2511" s="178"/>
      <c r="L2511" s="184"/>
      <c r="M2511" s="180"/>
      <c r="N2511" s="181"/>
      <c r="O2511" s="175"/>
      <c r="P2511" s="182"/>
    </row>
    <row r="2512" spans="1:16" s="172" customFormat="1">
      <c r="A2512" s="891"/>
      <c r="B2512" s="894"/>
      <c r="C2512" s="173"/>
      <c r="D2512" s="218"/>
      <c r="E2512" s="175"/>
      <c r="F2512" s="176"/>
      <c r="G2512" s="173"/>
      <c r="H2512" s="183"/>
      <c r="I2512" s="175"/>
      <c r="J2512" s="175"/>
      <c r="K2512" s="187"/>
      <c r="L2512" s="184"/>
      <c r="M2512" s="180"/>
      <c r="N2512" s="181"/>
      <c r="O2512" s="175"/>
      <c r="P2512" s="182"/>
    </row>
    <row r="2513" spans="1:16" s="172" customFormat="1">
      <c r="A2513" s="891"/>
      <c r="B2513" s="894"/>
      <c r="C2513" s="173"/>
      <c r="D2513" s="185"/>
      <c r="E2513" s="175"/>
      <c r="F2513" s="182"/>
      <c r="G2513" s="173"/>
      <c r="H2513" s="186"/>
      <c r="I2513" s="175"/>
      <c r="J2513" s="175"/>
      <c r="K2513" s="187"/>
      <c r="L2513" s="184"/>
      <c r="M2513" s="180"/>
      <c r="N2513" s="181"/>
      <c r="O2513" s="175"/>
      <c r="P2513" s="182"/>
    </row>
    <row r="2514" spans="1:16" s="172" customFormat="1">
      <c r="A2514" s="891"/>
      <c r="B2514" s="894"/>
      <c r="C2514" s="173"/>
      <c r="D2514" s="174"/>
      <c r="E2514" s="175"/>
      <c r="F2514" s="188"/>
      <c r="G2514" s="198"/>
      <c r="H2514" s="183"/>
      <c r="I2514" s="191"/>
      <c r="J2514" s="175"/>
      <c r="K2514" s="178"/>
      <c r="L2514" s="189"/>
      <c r="M2514" s="190"/>
      <c r="N2514" s="181"/>
      <c r="O2514" s="175"/>
      <c r="P2514" s="182"/>
    </row>
    <row r="2515" spans="1:16" s="172" customFormat="1">
      <c r="A2515" s="891"/>
      <c r="B2515" s="894"/>
      <c r="C2515" s="173"/>
      <c r="D2515" s="174"/>
      <c r="E2515" s="175"/>
      <c r="F2515" s="182"/>
      <c r="G2515" s="173"/>
      <c r="H2515" s="183"/>
      <c r="I2515" s="191"/>
      <c r="J2515" s="175"/>
      <c r="K2515" s="178"/>
      <c r="L2515" s="184"/>
      <c r="M2515" s="180"/>
      <c r="N2515" s="181"/>
      <c r="O2515" s="175"/>
      <c r="P2515" s="182"/>
    </row>
    <row r="2516" spans="1:16" s="172" customFormat="1">
      <c r="A2516" s="891"/>
      <c r="B2516" s="894"/>
      <c r="C2516" s="173"/>
      <c r="D2516" s="174"/>
      <c r="E2516" s="175"/>
      <c r="F2516" s="182"/>
      <c r="G2516" s="219"/>
      <c r="H2516" s="183"/>
      <c r="I2516" s="175"/>
      <c r="J2516" s="175"/>
      <c r="K2516" s="178"/>
      <c r="L2516" s="184"/>
      <c r="M2516" s="180"/>
      <c r="N2516" s="181"/>
      <c r="O2516" s="175"/>
      <c r="P2516" s="182"/>
    </row>
    <row r="2517" spans="1:16" s="172" customFormat="1">
      <c r="A2517" s="891"/>
      <c r="B2517" s="894"/>
      <c r="C2517" s="173"/>
      <c r="D2517" s="174"/>
      <c r="E2517" s="175"/>
      <c r="F2517" s="188"/>
      <c r="G2517" s="173"/>
      <c r="H2517" s="183"/>
      <c r="I2517" s="191"/>
      <c r="J2517" s="175"/>
      <c r="K2517" s="178"/>
      <c r="L2517" s="184"/>
      <c r="M2517" s="180"/>
      <c r="N2517" s="181"/>
      <c r="O2517" s="175"/>
      <c r="P2517" s="182"/>
    </row>
    <row r="2518" spans="1:16" s="172" customFormat="1">
      <c r="A2518" s="891"/>
      <c r="B2518" s="894"/>
      <c r="C2518" s="173"/>
      <c r="D2518" s="174"/>
      <c r="E2518" s="175"/>
      <c r="F2518" s="182"/>
      <c r="G2518" s="173"/>
      <c r="H2518" s="183"/>
      <c r="I2518" s="191"/>
      <c r="J2518" s="175"/>
      <c r="K2518" s="178"/>
      <c r="L2518" s="184"/>
      <c r="M2518" s="180"/>
      <c r="N2518" s="181"/>
      <c r="O2518" s="175"/>
      <c r="P2518" s="182"/>
    </row>
    <row r="2519" spans="1:16" s="172" customFormat="1">
      <c r="A2519" s="891"/>
      <c r="B2519" s="894"/>
      <c r="C2519" s="192"/>
      <c r="D2519" s="193"/>
      <c r="E2519" s="194"/>
      <c r="F2519" s="195"/>
      <c r="G2519" s="173"/>
      <c r="H2519" s="177"/>
      <c r="I2519" s="175"/>
      <c r="J2519" s="175"/>
      <c r="K2519" s="178"/>
      <c r="L2519" s="184"/>
      <c r="M2519" s="180"/>
      <c r="N2519" s="196"/>
      <c r="O2519" s="194"/>
      <c r="P2519" s="195"/>
    </row>
    <row r="2520" spans="1:16" s="172" customFormat="1">
      <c r="A2520" s="891"/>
      <c r="B2520" s="894"/>
      <c r="C2520" s="192"/>
      <c r="D2520" s="193"/>
      <c r="E2520" s="194"/>
      <c r="F2520" s="195"/>
      <c r="G2520" s="198"/>
      <c r="H2520" s="183"/>
      <c r="I2520" s="191"/>
      <c r="J2520" s="175"/>
      <c r="K2520" s="178"/>
      <c r="L2520" s="184"/>
      <c r="M2520" s="180"/>
      <c r="N2520" s="196"/>
      <c r="O2520" s="194"/>
      <c r="P2520" s="195"/>
    </row>
    <row r="2521" spans="1:16" s="172" customFormat="1">
      <c r="A2521" s="891"/>
      <c r="B2521" s="894"/>
      <c r="C2521" s="192"/>
      <c r="D2521" s="193"/>
      <c r="E2521" s="194"/>
      <c r="F2521" s="195"/>
      <c r="G2521" s="173"/>
      <c r="H2521" s="199"/>
      <c r="I2521" s="191"/>
      <c r="J2521" s="200"/>
      <c r="K2521" s="197"/>
      <c r="L2521" s="184"/>
      <c r="M2521" s="180"/>
      <c r="N2521" s="196"/>
      <c r="O2521" s="194"/>
      <c r="P2521" s="195"/>
    </row>
    <row r="2522" spans="1:16" s="172" customFormat="1">
      <c r="A2522" s="891"/>
      <c r="B2522" s="894"/>
      <c r="C2522" s="192"/>
      <c r="D2522" s="193"/>
      <c r="E2522" s="194"/>
      <c r="F2522" s="195"/>
      <c r="G2522" s="173"/>
      <c r="H2522" s="201"/>
      <c r="I2522" s="175"/>
      <c r="J2522" s="175"/>
      <c r="K2522" s="178"/>
      <c r="L2522" s="184"/>
      <c r="M2522" s="180"/>
      <c r="N2522" s="196"/>
      <c r="O2522" s="194"/>
      <c r="P2522" s="195"/>
    </row>
    <row r="2523" spans="1:16" s="172" customFormat="1">
      <c r="A2523" s="891"/>
      <c r="B2523" s="894"/>
      <c r="C2523" s="192"/>
      <c r="D2523" s="193"/>
      <c r="E2523" s="194"/>
      <c r="F2523" s="195"/>
      <c r="G2523" s="198"/>
      <c r="H2523" s="183"/>
      <c r="I2523" s="200"/>
      <c r="J2523" s="200"/>
      <c r="K2523" s="197"/>
      <c r="L2523" s="184"/>
      <c r="M2523" s="180"/>
      <c r="N2523" s="196"/>
      <c r="O2523" s="194"/>
      <c r="P2523" s="195"/>
    </row>
    <row r="2524" spans="1:16" s="172" customFormat="1">
      <c r="A2524" s="891"/>
      <c r="B2524" s="894"/>
      <c r="C2524" s="192"/>
      <c r="D2524" s="193"/>
      <c r="E2524" s="194"/>
      <c r="F2524" s="195"/>
      <c r="G2524" s="173"/>
      <c r="H2524" s="183"/>
      <c r="I2524" s="200"/>
      <c r="J2524" s="200"/>
      <c r="K2524" s="197"/>
      <c r="L2524" s="179"/>
      <c r="M2524" s="180"/>
      <c r="N2524" s="196"/>
      <c r="O2524" s="194"/>
      <c r="P2524" s="195"/>
    </row>
    <row r="2525" spans="1:16" s="172" customFormat="1">
      <c r="A2525" s="891"/>
      <c r="B2525" s="894"/>
      <c r="C2525" s="192"/>
      <c r="D2525" s="193"/>
      <c r="E2525" s="194"/>
      <c r="F2525" s="195"/>
      <c r="G2525" s="192"/>
      <c r="H2525" s="201"/>
      <c r="I2525" s="202"/>
      <c r="J2525" s="202"/>
      <c r="K2525" s="203"/>
      <c r="L2525" s="204"/>
      <c r="M2525" s="190"/>
      <c r="N2525" s="196"/>
      <c r="O2525" s="194"/>
      <c r="P2525" s="195"/>
    </row>
    <row r="2526" spans="1:16" s="172" customFormat="1">
      <c r="A2526" s="891"/>
      <c r="B2526" s="894"/>
      <c r="C2526" s="192"/>
      <c r="D2526" s="193"/>
      <c r="E2526" s="194"/>
      <c r="F2526" s="195"/>
      <c r="G2526" s="192"/>
      <c r="H2526" s="201"/>
      <c r="I2526" s="202"/>
      <c r="J2526" s="202"/>
      <c r="K2526" s="203"/>
      <c r="L2526" s="204"/>
      <c r="M2526" s="190"/>
      <c r="N2526" s="196"/>
      <c r="O2526" s="194"/>
      <c r="P2526" s="195"/>
    </row>
    <row r="2527" spans="1:16" s="172" customFormat="1">
      <c r="A2527" s="891"/>
      <c r="B2527" s="894"/>
      <c r="C2527" s="192"/>
      <c r="D2527" s="193"/>
      <c r="E2527" s="194"/>
      <c r="F2527" s="195"/>
      <c r="G2527" s="192"/>
      <c r="H2527" s="201"/>
      <c r="I2527" s="202"/>
      <c r="J2527" s="202"/>
      <c r="K2527" s="203"/>
      <c r="L2527" s="204"/>
      <c r="M2527" s="190"/>
      <c r="N2527" s="196"/>
      <c r="O2527" s="194"/>
      <c r="P2527" s="195"/>
    </row>
    <row r="2528" spans="1:16" s="172" customFormat="1" ht="17.25" thickBot="1">
      <c r="A2528" s="892"/>
      <c r="B2528" s="895"/>
      <c r="C2528" s="205"/>
      <c r="D2528" s="206"/>
      <c r="E2528" s="207"/>
      <c r="F2528" s="208"/>
      <c r="G2528" s="209"/>
      <c r="H2528" s="210"/>
      <c r="I2528" s="211"/>
      <c r="J2528" s="211"/>
      <c r="K2528" s="212"/>
      <c r="L2528" s="213"/>
      <c r="M2528" s="214"/>
      <c r="N2528" s="215"/>
      <c r="O2528" s="207"/>
      <c r="P2528" s="208"/>
    </row>
    <row r="2529" spans="1:16" s="71" customFormat="1" ht="18" customHeight="1" thickTop="1" thickBot="1">
      <c r="A2529" s="926">
        <f>A2423+1</f>
        <v>46198</v>
      </c>
      <c r="B2529" s="90" t="s">
        <v>162</v>
      </c>
      <c r="C2529" s="896" t="s">
        <v>665</v>
      </c>
      <c r="D2529" s="91" t="s">
        <v>114</v>
      </c>
      <c r="E2529" s="92" t="s">
        <v>164</v>
      </c>
      <c r="F2529" s="93"/>
      <c r="G2529" s="90" t="s">
        <v>162</v>
      </c>
      <c r="H2529" s="900" t="s">
        <v>163</v>
      </c>
      <c r="I2529" s="91" t="s">
        <v>114</v>
      </c>
      <c r="J2529" s="92" t="s">
        <v>164</v>
      </c>
      <c r="K2529" s="93"/>
      <c r="L2529" s="90" t="s">
        <v>162</v>
      </c>
      <c r="M2529" s="903" t="s">
        <v>163</v>
      </c>
      <c r="N2529" s="91" t="s">
        <v>114</v>
      </c>
      <c r="O2529" s="92" t="s">
        <v>164</v>
      </c>
      <c r="P2529" s="93"/>
    </row>
    <row r="2530" spans="1:16" ht="18" customHeight="1">
      <c r="A2530" s="927"/>
      <c r="B2530" s="928"/>
      <c r="C2530" s="897"/>
      <c r="D2530" s="94" t="s">
        <v>116</v>
      </c>
      <c r="E2530" s="95" t="s">
        <v>142</v>
      </c>
      <c r="F2530" s="93"/>
      <c r="G2530" s="928"/>
      <c r="H2530" s="900"/>
      <c r="I2530" s="94" t="s">
        <v>116</v>
      </c>
      <c r="J2530" s="95" t="s">
        <v>142</v>
      </c>
      <c r="K2530" s="93"/>
      <c r="L2530" s="928"/>
      <c r="M2530" s="903"/>
      <c r="N2530" s="94" t="s">
        <v>116</v>
      </c>
      <c r="O2530" s="95" t="s">
        <v>142</v>
      </c>
      <c r="P2530" s="93"/>
    </row>
    <row r="2531" spans="1:16" ht="17.25" thickBot="1">
      <c r="A2531" s="927"/>
      <c r="B2531" s="929"/>
      <c r="C2531" s="897"/>
      <c r="D2531" s="94" t="s">
        <v>165</v>
      </c>
      <c r="E2531" s="96" t="s">
        <v>166</v>
      </c>
      <c r="F2531" s="98"/>
      <c r="G2531" s="929"/>
      <c r="H2531" s="900"/>
      <c r="I2531" s="94" t="s">
        <v>165</v>
      </c>
      <c r="J2531" s="96" t="s">
        <v>166</v>
      </c>
      <c r="K2531" s="98"/>
      <c r="L2531" s="929"/>
      <c r="M2531" s="903"/>
      <c r="N2531" s="94" t="s">
        <v>165</v>
      </c>
      <c r="O2531" s="96" t="s">
        <v>166</v>
      </c>
      <c r="P2531" s="98"/>
    </row>
    <row r="2532" spans="1:16" ht="17.25" thickBot="1">
      <c r="A2532" s="927"/>
      <c r="B2532" s="90" t="s">
        <v>167</v>
      </c>
      <c r="C2532" s="897"/>
      <c r="D2532" s="94"/>
      <c r="E2532" s="96"/>
      <c r="F2532" s="97"/>
      <c r="G2532" s="90" t="s">
        <v>167</v>
      </c>
      <c r="H2532" s="900"/>
      <c r="I2532" s="94" t="s">
        <v>120</v>
      </c>
      <c r="J2532" s="96" t="s">
        <v>148</v>
      </c>
      <c r="K2532" s="97"/>
      <c r="L2532" s="90" t="s">
        <v>167</v>
      </c>
      <c r="M2532" s="903"/>
      <c r="N2532" s="94" t="s">
        <v>120</v>
      </c>
      <c r="O2532" s="96" t="s">
        <v>148</v>
      </c>
      <c r="P2532" s="97"/>
    </row>
    <row r="2533" spans="1:16">
      <c r="A2533" s="927"/>
      <c r="B2533" s="925"/>
      <c r="C2533" s="897"/>
      <c r="D2533" s="94"/>
      <c r="E2533" s="96"/>
      <c r="F2533" s="97"/>
      <c r="G2533" s="925"/>
      <c r="H2533" s="900"/>
      <c r="I2533" s="94"/>
      <c r="J2533" s="96"/>
      <c r="K2533" s="97"/>
      <c r="L2533" s="925"/>
      <c r="M2533" s="903"/>
      <c r="N2533" s="94"/>
      <c r="O2533" s="96"/>
      <c r="P2533" s="97"/>
    </row>
    <row r="2534" spans="1:16">
      <c r="A2534" s="927"/>
      <c r="B2534" s="918"/>
      <c r="C2534" s="897"/>
      <c r="D2534" s="94"/>
      <c r="E2534" s="96"/>
      <c r="F2534" s="97"/>
      <c r="G2534" s="918"/>
      <c r="H2534" s="900"/>
      <c r="I2534" s="94"/>
      <c r="J2534" s="96"/>
      <c r="K2534" s="97"/>
      <c r="L2534" s="918"/>
      <c r="M2534" s="903"/>
      <c r="N2534" s="94"/>
      <c r="O2534" s="96"/>
      <c r="P2534" s="97"/>
    </row>
    <row r="2535" spans="1:16">
      <c r="A2535" s="927"/>
      <c r="B2535" s="917"/>
      <c r="C2535" s="897"/>
      <c r="D2535" s="94"/>
      <c r="E2535" s="96"/>
      <c r="F2535" s="93"/>
      <c r="G2535" s="917"/>
      <c r="H2535" s="900"/>
      <c r="I2535" s="94"/>
      <c r="J2535" s="96"/>
      <c r="K2535" s="93"/>
      <c r="L2535" s="917"/>
      <c r="M2535" s="903"/>
      <c r="N2535" s="94"/>
      <c r="O2535" s="96"/>
      <c r="P2535" s="93"/>
    </row>
    <row r="2536" spans="1:16">
      <c r="A2536" s="927"/>
      <c r="B2536" s="918"/>
      <c r="C2536" s="897"/>
      <c r="D2536" s="94"/>
      <c r="E2536" s="96"/>
      <c r="F2536" s="99"/>
      <c r="G2536" s="918"/>
      <c r="H2536" s="900"/>
      <c r="I2536" s="94"/>
      <c r="J2536" s="96"/>
      <c r="K2536" s="99"/>
      <c r="L2536" s="918"/>
      <c r="M2536" s="903"/>
      <c r="N2536" s="94"/>
      <c r="O2536" s="96"/>
      <c r="P2536" s="93"/>
    </row>
    <row r="2537" spans="1:16">
      <c r="A2537" s="927"/>
      <c r="B2537" s="917"/>
      <c r="C2537" s="897"/>
      <c r="D2537" s="94"/>
      <c r="E2537" s="96"/>
      <c r="F2537" s="102"/>
      <c r="G2537" s="917"/>
      <c r="H2537" s="900"/>
      <c r="I2537" s="94"/>
      <c r="J2537" s="96"/>
      <c r="K2537" s="102"/>
      <c r="L2537" s="917"/>
      <c r="M2537" s="903"/>
      <c r="N2537" s="94"/>
      <c r="O2537" s="96"/>
      <c r="P2537" s="99"/>
    </row>
    <row r="2538" spans="1:16" ht="17.25" thickBot="1">
      <c r="A2538" s="927"/>
      <c r="B2538" s="918"/>
      <c r="C2538" s="897"/>
      <c r="D2538" s="94"/>
      <c r="E2538" s="96"/>
      <c r="F2538" s="99"/>
      <c r="G2538" s="918"/>
      <c r="H2538" s="900"/>
      <c r="I2538" s="94"/>
      <c r="J2538" s="96"/>
      <c r="K2538" s="99"/>
      <c r="L2538" s="918"/>
      <c r="M2538" s="903"/>
      <c r="N2538" s="94"/>
      <c r="O2538" s="96"/>
      <c r="P2538" s="99"/>
    </row>
    <row r="2539" spans="1:16" ht="17.25" thickBot="1">
      <c r="A2539" s="927"/>
      <c r="B2539" s="100" t="s">
        <v>168</v>
      </c>
      <c r="C2539" s="897"/>
      <c r="D2539" s="94"/>
      <c r="E2539" s="96"/>
      <c r="F2539" s="99"/>
      <c r="G2539" s="100" t="s">
        <v>168</v>
      </c>
      <c r="H2539" s="900"/>
      <c r="I2539" s="94"/>
      <c r="J2539" s="96"/>
      <c r="K2539" s="99"/>
      <c r="L2539" s="100" t="s">
        <v>168</v>
      </c>
      <c r="M2539" s="903"/>
      <c r="N2539" s="94"/>
      <c r="O2539" s="96"/>
      <c r="P2539" s="99"/>
    </row>
    <row r="2540" spans="1:16">
      <c r="A2540" s="927"/>
      <c r="B2540" s="919"/>
      <c r="C2540" s="897"/>
      <c r="D2540" s="94"/>
      <c r="E2540" s="96"/>
      <c r="F2540" s="99"/>
      <c r="G2540" s="919"/>
      <c r="H2540" s="900"/>
      <c r="I2540" s="94"/>
      <c r="J2540" s="96"/>
      <c r="K2540" s="99"/>
      <c r="L2540" s="919"/>
      <c r="M2540" s="903"/>
      <c r="N2540" s="94"/>
      <c r="O2540" s="96"/>
      <c r="P2540" s="99"/>
    </row>
    <row r="2541" spans="1:16">
      <c r="A2541" s="927"/>
      <c r="B2541" s="920"/>
      <c r="C2541" s="897"/>
      <c r="D2541" s="94"/>
      <c r="E2541" s="96"/>
      <c r="F2541" s="99"/>
      <c r="G2541" s="920"/>
      <c r="H2541" s="900"/>
      <c r="I2541" s="94"/>
      <c r="J2541" s="96"/>
      <c r="K2541" s="99"/>
      <c r="L2541" s="920"/>
      <c r="M2541" s="903"/>
      <c r="N2541" s="94"/>
      <c r="O2541" s="96"/>
      <c r="P2541" s="97"/>
    </row>
    <row r="2542" spans="1:16" ht="17.25" thickBot="1">
      <c r="A2542" s="927"/>
      <c r="B2542" s="921"/>
      <c r="C2542" s="897"/>
      <c r="D2542" s="94"/>
      <c r="E2542" s="96"/>
      <c r="F2542" s="97"/>
      <c r="G2542" s="921"/>
      <c r="H2542" s="900"/>
      <c r="I2542" s="94"/>
      <c r="J2542" s="96"/>
      <c r="K2542" s="97"/>
      <c r="L2542" s="921"/>
      <c r="M2542" s="903"/>
      <c r="N2542" s="94"/>
      <c r="O2542" s="96"/>
      <c r="P2542" s="97"/>
    </row>
    <row r="2543" spans="1:16" ht="17.25" thickBot="1">
      <c r="A2543" s="927"/>
      <c r="B2543" s="100" t="s">
        <v>123</v>
      </c>
      <c r="C2543" s="897"/>
      <c r="D2543" s="94"/>
      <c r="E2543" s="96"/>
      <c r="F2543" s="97"/>
      <c r="G2543" s="100" t="s">
        <v>123</v>
      </c>
      <c r="H2543" s="900"/>
      <c r="I2543" s="94"/>
      <c r="J2543" s="96"/>
      <c r="K2543" s="97"/>
      <c r="L2543" s="100" t="s">
        <v>123</v>
      </c>
      <c r="M2543" s="903"/>
      <c r="N2543" s="94"/>
      <c r="O2543" s="96"/>
      <c r="P2543" s="97"/>
    </row>
    <row r="2544" spans="1:16">
      <c r="A2544" s="927"/>
      <c r="B2544" s="932"/>
      <c r="C2544" s="897"/>
      <c r="D2544" s="94"/>
      <c r="E2544" s="96"/>
      <c r="F2544" s="97"/>
      <c r="G2544" s="932"/>
      <c r="H2544" s="900"/>
      <c r="I2544" s="94"/>
      <c r="J2544" s="96"/>
      <c r="K2544" s="97"/>
      <c r="L2544" s="932"/>
      <c r="M2544" s="903"/>
      <c r="N2544" s="94"/>
      <c r="O2544" s="96"/>
      <c r="P2544" s="97"/>
    </row>
    <row r="2545" spans="1:16">
      <c r="A2545" s="927"/>
      <c r="B2545" s="933"/>
      <c r="C2545" s="897"/>
      <c r="D2545" s="94"/>
      <c r="E2545" s="96"/>
      <c r="F2545" s="97"/>
      <c r="G2545" s="933"/>
      <c r="H2545" s="900"/>
      <c r="I2545" s="94"/>
      <c r="J2545" s="96"/>
      <c r="K2545" s="97"/>
      <c r="L2545" s="933"/>
      <c r="M2545" s="903"/>
      <c r="N2545" s="94"/>
      <c r="O2545" s="96"/>
      <c r="P2545" s="97"/>
    </row>
    <row r="2546" spans="1:16" ht="17.25" thickBot="1">
      <c r="A2546" s="927"/>
      <c r="B2546" s="934"/>
      <c r="C2546" s="897"/>
      <c r="D2546" s="94"/>
      <c r="E2546" s="96"/>
      <c r="F2546" s="97"/>
      <c r="G2546" s="934"/>
      <c r="H2546" s="900"/>
      <c r="I2546" s="94"/>
      <c r="J2546" s="96"/>
      <c r="K2546" s="97"/>
      <c r="L2546" s="934"/>
      <c r="M2546" s="903"/>
      <c r="N2546" s="94"/>
      <c r="O2546" s="96"/>
      <c r="P2546" s="97"/>
    </row>
    <row r="2547" spans="1:16">
      <c r="A2547" s="927"/>
      <c r="B2547" s="915" t="s">
        <v>124</v>
      </c>
      <c r="C2547" s="897"/>
      <c r="D2547" s="94"/>
      <c r="E2547" s="96"/>
      <c r="F2547" s="97"/>
      <c r="G2547" s="915" t="s">
        <v>124</v>
      </c>
      <c r="H2547" s="900"/>
      <c r="I2547" s="94"/>
      <c r="J2547" s="96"/>
      <c r="K2547" s="97"/>
      <c r="L2547" s="915" t="s">
        <v>124</v>
      </c>
      <c r="M2547" s="903"/>
      <c r="N2547" s="94"/>
      <c r="O2547" s="96"/>
      <c r="P2547" s="97"/>
    </row>
    <row r="2548" spans="1:16" ht="17.25" thickBot="1">
      <c r="A2548" s="927"/>
      <c r="B2548" s="916"/>
      <c r="C2548" s="897"/>
      <c r="D2548" s="94"/>
      <c r="E2548" s="96"/>
      <c r="F2548" s="97"/>
      <c r="G2548" s="916"/>
      <c r="H2548" s="900"/>
      <c r="I2548" s="94"/>
      <c r="J2548" s="96"/>
      <c r="K2548" s="97"/>
      <c r="L2548" s="916"/>
      <c r="M2548" s="903"/>
      <c r="N2548" s="94"/>
      <c r="O2548" s="96"/>
      <c r="P2548" s="93"/>
    </row>
    <row r="2549" spans="1:16" ht="17.25" thickTop="1">
      <c r="A2549" s="927"/>
      <c r="B2549" s="930" t="s">
        <v>125</v>
      </c>
      <c r="C2549" s="897"/>
      <c r="D2549" s="94"/>
      <c r="E2549" s="96"/>
      <c r="F2549" s="93"/>
      <c r="G2549" s="930" t="s">
        <v>125</v>
      </c>
      <c r="H2549" s="900"/>
      <c r="I2549" s="94"/>
      <c r="J2549" s="96"/>
      <c r="K2549" s="93"/>
      <c r="L2549" s="930" t="s">
        <v>125</v>
      </c>
      <c r="M2549" s="903"/>
      <c r="N2549" s="94"/>
      <c r="O2549" s="96"/>
      <c r="P2549" s="97"/>
    </row>
    <row r="2550" spans="1:16" ht="17.25" thickBot="1">
      <c r="A2550" s="927"/>
      <c r="B2550" s="913"/>
      <c r="C2550" s="897"/>
      <c r="D2550" s="94"/>
      <c r="E2550" s="96"/>
      <c r="F2550" s="93"/>
      <c r="G2550" s="913"/>
      <c r="H2550" s="900"/>
      <c r="I2550" s="94"/>
      <c r="J2550" s="96"/>
      <c r="K2550" s="93"/>
      <c r="L2550" s="913"/>
      <c r="M2550" s="903"/>
      <c r="N2550" s="94"/>
      <c r="O2550" s="96"/>
      <c r="P2550" s="101"/>
    </row>
    <row r="2551" spans="1:16">
      <c r="A2551" s="927"/>
      <c r="B2551" s="923"/>
      <c r="C2551" s="897"/>
      <c r="D2551" s="94"/>
      <c r="E2551" s="96"/>
      <c r="F2551" s="97"/>
      <c r="G2551" s="923"/>
      <c r="H2551" s="900"/>
      <c r="I2551" s="94"/>
      <c r="J2551" s="96"/>
      <c r="K2551" s="97"/>
      <c r="L2551" s="923"/>
      <c r="M2551" s="903"/>
      <c r="N2551" s="94"/>
      <c r="O2551" s="96"/>
      <c r="P2551" s="103"/>
    </row>
    <row r="2552" spans="1:16" ht="17.25" thickBot="1">
      <c r="A2552" s="927"/>
      <c r="B2552" s="931"/>
      <c r="C2552" s="897"/>
      <c r="D2552" s="94"/>
      <c r="E2552" s="96"/>
      <c r="F2552" s="97"/>
      <c r="G2552" s="931"/>
      <c r="H2552" s="900"/>
      <c r="I2552" s="94"/>
      <c r="J2552" s="96"/>
      <c r="K2552" s="97"/>
      <c r="L2552" s="931"/>
      <c r="M2552" s="903"/>
      <c r="N2552" s="94"/>
      <c r="O2552" s="96"/>
      <c r="P2552" s="104"/>
    </row>
    <row r="2553" spans="1:16">
      <c r="A2553" s="927"/>
      <c r="B2553" s="912" t="s">
        <v>126</v>
      </c>
      <c r="C2553" s="897"/>
      <c r="D2553" s="94"/>
      <c r="E2553" s="96"/>
      <c r="F2553" s="93"/>
      <c r="G2553" s="912" t="s">
        <v>126</v>
      </c>
      <c r="H2553" s="900"/>
      <c r="I2553" s="94"/>
      <c r="J2553" s="96"/>
      <c r="K2553" s="93"/>
      <c r="L2553" s="912" t="s">
        <v>126</v>
      </c>
      <c r="M2553" s="903"/>
      <c r="N2553" s="94"/>
      <c r="O2553" s="96"/>
      <c r="P2553" s="99"/>
    </row>
    <row r="2554" spans="1:16" ht="17.25" thickBot="1">
      <c r="A2554" s="927"/>
      <c r="B2554" s="913"/>
      <c r="C2554" s="897"/>
      <c r="D2554" s="94"/>
      <c r="E2554" s="96"/>
      <c r="F2554" s="101"/>
      <c r="G2554" s="913"/>
      <c r="H2554" s="900"/>
      <c r="I2554" s="94"/>
      <c r="J2554" s="96"/>
      <c r="K2554" s="101"/>
      <c r="L2554" s="913"/>
      <c r="M2554" s="903"/>
      <c r="N2554" s="94"/>
      <c r="O2554" s="96"/>
      <c r="P2554" s="104"/>
    </row>
    <row r="2555" spans="1:16">
      <c r="A2555" s="927"/>
      <c r="B2555" s="923"/>
      <c r="C2555" s="897"/>
      <c r="D2555" s="94"/>
      <c r="E2555" s="96"/>
      <c r="F2555" s="102"/>
      <c r="G2555" s="923"/>
      <c r="H2555" s="900"/>
      <c r="I2555" s="94"/>
      <c r="J2555" s="96"/>
      <c r="K2555" s="103"/>
      <c r="L2555" s="923"/>
      <c r="M2555" s="903"/>
      <c r="N2555" s="94"/>
      <c r="O2555" s="96"/>
      <c r="P2555" s="93"/>
    </row>
    <row r="2556" spans="1:16" ht="17.25" thickBot="1">
      <c r="A2556" s="927"/>
      <c r="B2556" s="924"/>
      <c r="C2556" s="897"/>
      <c r="D2556" s="94"/>
      <c r="E2556" s="96"/>
      <c r="F2556" s="99"/>
      <c r="G2556" s="924"/>
      <c r="H2556" s="900"/>
      <c r="I2556" s="94"/>
      <c r="J2556" s="96"/>
      <c r="K2556" s="104"/>
      <c r="L2556" s="924"/>
      <c r="M2556" s="903"/>
      <c r="N2556" s="94"/>
      <c r="O2556" s="96"/>
      <c r="P2556" s="97"/>
    </row>
    <row r="2557" spans="1:16">
      <c r="A2557" s="927"/>
      <c r="B2557" s="922" t="s">
        <v>127</v>
      </c>
      <c r="C2557" s="897"/>
      <c r="D2557" s="94"/>
      <c r="E2557" s="96"/>
      <c r="F2557" s="103"/>
      <c r="G2557" s="922" t="s">
        <v>127</v>
      </c>
      <c r="H2557" s="900"/>
      <c r="I2557" s="94"/>
      <c r="J2557" s="96"/>
      <c r="K2557" s="104"/>
      <c r="L2557" s="922" t="s">
        <v>127</v>
      </c>
      <c r="M2557" s="903"/>
      <c r="N2557" s="94"/>
      <c r="O2557" s="114"/>
      <c r="P2557" s="97"/>
    </row>
    <row r="2558" spans="1:16" ht="17.25" thickBot="1">
      <c r="A2558" s="927"/>
      <c r="B2558" s="913"/>
      <c r="C2558" s="897"/>
      <c r="D2558" s="94"/>
      <c r="E2558" s="96"/>
      <c r="F2558" s="104"/>
      <c r="G2558" s="913"/>
      <c r="H2558" s="900"/>
      <c r="I2558" s="94"/>
      <c r="J2558" s="96"/>
      <c r="K2558" s="99"/>
      <c r="L2558" s="913"/>
      <c r="M2558" s="903"/>
      <c r="N2558" s="113"/>
      <c r="O2558" s="96"/>
      <c r="P2558" s="112"/>
    </row>
    <row r="2559" spans="1:16">
      <c r="A2559" s="927"/>
      <c r="B2559" s="923"/>
      <c r="C2559" s="897"/>
      <c r="D2559" s="94"/>
      <c r="E2559" s="96"/>
      <c r="F2559" s="104"/>
      <c r="G2559" s="923"/>
      <c r="H2559" s="900"/>
      <c r="I2559" s="94"/>
      <c r="J2559" s="96"/>
      <c r="K2559" s="104"/>
      <c r="L2559" s="923"/>
      <c r="M2559" s="903"/>
      <c r="N2559" s="113"/>
      <c r="O2559" s="114"/>
      <c r="P2559" s="97"/>
    </row>
    <row r="2560" spans="1:16" ht="17.25" thickBot="1">
      <c r="A2560" s="927"/>
      <c r="B2560" s="924"/>
      <c r="C2560" s="897"/>
      <c r="D2560" s="94"/>
      <c r="E2560" s="96"/>
      <c r="F2560" s="99"/>
      <c r="G2560" s="924"/>
      <c r="H2560" s="900"/>
      <c r="I2560" s="94"/>
      <c r="J2560" s="96"/>
      <c r="K2560" s="93"/>
      <c r="L2560" s="924"/>
      <c r="M2560" s="903"/>
      <c r="N2560" s="94"/>
      <c r="O2560" s="114"/>
      <c r="P2560" s="104"/>
    </row>
    <row r="2561" spans="1:16">
      <c r="A2561" s="927"/>
      <c r="B2561" s="922" t="s">
        <v>128</v>
      </c>
      <c r="C2561" s="897"/>
      <c r="D2561" s="94"/>
      <c r="E2561" s="96"/>
      <c r="F2561" s="104"/>
      <c r="G2561" s="922" t="s">
        <v>128</v>
      </c>
      <c r="H2561" s="900"/>
      <c r="I2561" s="94"/>
      <c r="J2561" s="96"/>
      <c r="K2561" s="97"/>
      <c r="L2561" s="922" t="s">
        <v>128</v>
      </c>
      <c r="M2561" s="903"/>
      <c r="N2561" s="94"/>
      <c r="O2561" s="96"/>
      <c r="P2561" s="97"/>
    </row>
    <row r="2562" spans="1:16" ht="17.25" thickBot="1">
      <c r="A2562" s="927"/>
      <c r="B2562" s="913"/>
      <c r="C2562" s="897"/>
      <c r="D2562" s="94"/>
      <c r="E2562" s="96"/>
      <c r="F2562" s="93"/>
      <c r="G2562" s="913"/>
      <c r="H2562" s="900"/>
      <c r="I2562" s="94"/>
      <c r="J2562" s="114"/>
      <c r="K2562" s="97"/>
      <c r="L2562" s="913"/>
      <c r="M2562" s="903"/>
      <c r="N2562" s="113"/>
      <c r="O2562" s="114"/>
      <c r="P2562" s="97"/>
    </row>
    <row r="2563" spans="1:16">
      <c r="A2563" s="927"/>
      <c r="B2563" s="923"/>
      <c r="C2563" s="897"/>
      <c r="D2563" s="94"/>
      <c r="E2563" s="96"/>
      <c r="F2563" s="97"/>
      <c r="G2563" s="923"/>
      <c r="H2563" s="900"/>
      <c r="I2563" s="94"/>
      <c r="J2563" s="96"/>
      <c r="K2563" s="97"/>
      <c r="L2563" s="923"/>
      <c r="M2563" s="903"/>
      <c r="N2563" s="113"/>
      <c r="O2563" s="114"/>
      <c r="P2563" s="97"/>
    </row>
    <row r="2564" spans="1:16" ht="17.25" thickBot="1">
      <c r="A2564" s="927"/>
      <c r="B2564" s="924"/>
      <c r="C2564" s="897"/>
      <c r="D2564" s="94"/>
      <c r="E2564" s="96"/>
      <c r="F2564" s="93"/>
      <c r="G2564" s="924"/>
      <c r="H2564" s="900"/>
      <c r="I2564" s="94"/>
      <c r="J2564" s="114"/>
      <c r="K2564" s="97"/>
      <c r="L2564" s="924"/>
      <c r="M2564" s="903"/>
      <c r="N2564" s="94"/>
      <c r="O2564" s="114"/>
      <c r="P2564" s="97"/>
    </row>
    <row r="2565" spans="1:16">
      <c r="A2565" s="927"/>
      <c r="B2565" s="912" t="s">
        <v>129</v>
      </c>
      <c r="C2565" s="897"/>
      <c r="D2565" s="94"/>
      <c r="E2565" s="96"/>
      <c r="F2565" s="93"/>
      <c r="G2565" s="912" t="s">
        <v>129</v>
      </c>
      <c r="H2565" s="900"/>
      <c r="I2565" s="94"/>
      <c r="J2565" s="114"/>
      <c r="K2565" s="97"/>
      <c r="L2565" s="912" t="s">
        <v>129</v>
      </c>
      <c r="M2565" s="903"/>
      <c r="N2565" s="113"/>
      <c r="O2565" s="114"/>
      <c r="P2565" s="97"/>
    </row>
    <row r="2566" spans="1:16" ht="17.25" thickBot="1">
      <c r="A2566" s="927"/>
      <c r="B2566" s="913"/>
      <c r="C2566" s="897"/>
      <c r="D2566" s="94"/>
      <c r="E2566" s="96"/>
      <c r="F2566" s="93"/>
      <c r="G2566" s="913"/>
      <c r="H2566" s="900"/>
      <c r="I2566" s="94"/>
      <c r="J2566" s="114"/>
      <c r="K2566" s="97"/>
      <c r="L2566" s="913"/>
      <c r="M2566" s="903"/>
      <c r="N2566" s="94"/>
      <c r="O2566" s="114"/>
      <c r="P2566" s="97"/>
    </row>
    <row r="2567" spans="1:16">
      <c r="A2567" s="927"/>
      <c r="B2567" s="106"/>
      <c r="C2567" s="897"/>
      <c r="D2567" s="94"/>
      <c r="E2567" s="96"/>
      <c r="F2567" s="97"/>
      <c r="G2567" s="106"/>
      <c r="H2567" s="900"/>
      <c r="I2567" s="94"/>
      <c r="J2567" s="96"/>
      <c r="K2567" s="112"/>
      <c r="L2567" s="106"/>
      <c r="M2567" s="903"/>
      <c r="N2567" s="113"/>
      <c r="O2567" s="96"/>
      <c r="P2567" s="112"/>
    </row>
    <row r="2568" spans="1:16">
      <c r="A2568" s="927"/>
      <c r="B2568" s="107"/>
      <c r="C2568" s="897"/>
      <c r="D2568" s="94"/>
      <c r="E2568" s="96"/>
      <c r="F2568" s="93"/>
      <c r="G2568" s="107"/>
      <c r="H2568" s="900"/>
      <c r="I2568" s="94"/>
      <c r="J2568" s="96"/>
      <c r="K2568" s="97"/>
      <c r="L2568" s="107"/>
      <c r="M2568" s="903"/>
      <c r="N2568" s="113"/>
      <c r="O2568" s="114"/>
      <c r="P2568" s="97"/>
    </row>
    <row r="2569" spans="1:16">
      <c r="A2569" s="927"/>
      <c r="B2569" s="109"/>
      <c r="C2569" s="897"/>
      <c r="D2569" s="94"/>
      <c r="E2569" s="96"/>
      <c r="F2569" s="93"/>
      <c r="G2569" s="109"/>
      <c r="H2569" s="900"/>
      <c r="I2569" s="113"/>
      <c r="J2569" s="114"/>
      <c r="K2569" s="97"/>
      <c r="L2569" s="109"/>
      <c r="M2569" s="903"/>
      <c r="N2569" s="113"/>
      <c r="O2569" s="114"/>
      <c r="P2569" s="104"/>
    </row>
    <row r="2570" spans="1:16">
      <c r="A2570" s="927"/>
      <c r="B2570" s="110"/>
      <c r="C2570" s="897"/>
      <c r="D2570" s="94"/>
      <c r="E2570" s="96"/>
      <c r="F2570" s="93"/>
      <c r="G2570" s="110"/>
      <c r="H2570" s="900"/>
      <c r="I2570" s="113"/>
      <c r="J2570" s="114"/>
      <c r="K2570" s="104"/>
      <c r="L2570" s="110"/>
      <c r="M2570" s="903"/>
      <c r="N2570" s="111"/>
      <c r="O2570" s="96"/>
      <c r="P2570" s="97"/>
    </row>
    <row r="2571" spans="1:16">
      <c r="A2571" s="927"/>
      <c r="B2571" s="109"/>
      <c r="C2571" s="897"/>
      <c r="D2571" s="111"/>
      <c r="E2571" s="96"/>
      <c r="F2571" s="97"/>
      <c r="G2571" s="109"/>
      <c r="H2571" s="900"/>
      <c r="I2571" s="111"/>
      <c r="J2571" s="96"/>
      <c r="K2571" s="112"/>
      <c r="L2571" s="109"/>
      <c r="M2571" s="903"/>
      <c r="N2571" s="94"/>
      <c r="O2571" s="96"/>
      <c r="P2571" s="112"/>
    </row>
    <row r="2572" spans="1:16">
      <c r="A2572" s="927"/>
      <c r="B2572" s="110"/>
      <c r="C2572" s="897"/>
      <c r="D2572" s="94"/>
      <c r="E2572" s="96"/>
      <c r="F2572" s="108"/>
      <c r="G2572" s="110"/>
      <c r="H2572" s="900"/>
      <c r="I2572" s="94"/>
      <c r="J2572" s="96"/>
      <c r="K2572" s="97"/>
      <c r="L2572" s="110"/>
      <c r="M2572" s="903"/>
      <c r="N2572" s="113"/>
      <c r="O2572" s="114"/>
      <c r="P2572" s="97"/>
    </row>
    <row r="2573" spans="1:16">
      <c r="A2573" s="927"/>
      <c r="B2573" s="109"/>
      <c r="C2573" s="897"/>
      <c r="D2573" s="94"/>
      <c r="E2573" s="96"/>
      <c r="F2573" s="97"/>
      <c r="G2573" s="109"/>
      <c r="H2573" s="900"/>
      <c r="I2573" s="113"/>
      <c r="J2573" s="114"/>
      <c r="K2573" s="97"/>
      <c r="L2573" s="109"/>
      <c r="M2573" s="903"/>
      <c r="N2573" s="113"/>
      <c r="O2573" s="114"/>
      <c r="P2573" s="97"/>
    </row>
    <row r="2574" spans="1:16" ht="17.25" thickBot="1">
      <c r="A2574" s="927"/>
      <c r="B2574" s="110"/>
      <c r="C2574" s="910"/>
      <c r="D2574" s="115"/>
      <c r="E2574" s="116"/>
      <c r="F2574" s="117"/>
      <c r="G2574" s="110"/>
      <c r="H2574" s="900"/>
      <c r="I2574" s="115"/>
      <c r="J2574" s="116"/>
      <c r="K2574" s="117"/>
      <c r="L2574" s="110"/>
      <c r="M2574" s="903"/>
      <c r="N2574" s="115"/>
      <c r="O2574" s="116"/>
      <c r="P2574" s="117"/>
    </row>
    <row r="2575" spans="1:16">
      <c r="A2575" s="914" t="str">
        <f>TEXT(A2529,"AAAA")</f>
        <v>星期四</v>
      </c>
      <c r="B2575" s="109"/>
      <c r="C2575" s="896" t="s">
        <v>666</v>
      </c>
      <c r="D2575" s="118"/>
      <c r="E2575" s="119"/>
      <c r="F2575" s="97"/>
      <c r="G2575" s="109"/>
      <c r="H2575" s="899" t="s">
        <v>130</v>
      </c>
      <c r="I2575" s="118"/>
      <c r="J2575" s="119"/>
      <c r="K2575" s="97"/>
      <c r="L2575" s="109"/>
      <c r="M2575" s="902" t="s">
        <v>130</v>
      </c>
      <c r="N2575" s="118"/>
      <c r="O2575" s="119"/>
      <c r="P2575" s="97"/>
    </row>
    <row r="2576" spans="1:16">
      <c r="A2576" s="914"/>
      <c r="B2576" s="110"/>
      <c r="C2576" s="897"/>
      <c r="D2576" s="120"/>
      <c r="E2576" s="96"/>
      <c r="F2576" s="97"/>
      <c r="G2576" s="110"/>
      <c r="H2576" s="900"/>
      <c r="I2576" s="94"/>
      <c r="J2576" s="96"/>
      <c r="K2576" s="97"/>
      <c r="L2576" s="110"/>
      <c r="M2576" s="903"/>
      <c r="N2576" s="94"/>
      <c r="O2576" s="96"/>
      <c r="P2576" s="97"/>
    </row>
    <row r="2577" spans="1:16">
      <c r="A2577" s="914"/>
      <c r="B2577" s="109"/>
      <c r="C2577" s="897"/>
      <c r="D2577" s="120"/>
      <c r="E2577" s="96"/>
      <c r="F2577" s="97"/>
      <c r="G2577" s="109"/>
      <c r="H2577" s="900"/>
      <c r="I2577" s="94"/>
      <c r="J2577" s="96"/>
      <c r="K2577" s="97"/>
      <c r="L2577" s="109"/>
      <c r="M2577" s="903"/>
      <c r="N2577" s="94"/>
      <c r="O2577" s="96"/>
      <c r="P2577" s="97"/>
    </row>
    <row r="2578" spans="1:16">
      <c r="A2578" s="914"/>
      <c r="B2578" s="110"/>
      <c r="C2578" s="897"/>
      <c r="D2578" s="120"/>
      <c r="E2578" s="96"/>
      <c r="F2578" s="97"/>
      <c r="G2578" s="110"/>
      <c r="H2578" s="900"/>
      <c r="I2578" s="94"/>
      <c r="J2578" s="96"/>
      <c r="K2578" s="97"/>
      <c r="L2578" s="110"/>
      <c r="M2578" s="903"/>
      <c r="N2578" s="94"/>
      <c r="O2578" s="96"/>
      <c r="P2578" s="97"/>
    </row>
    <row r="2579" spans="1:16">
      <c r="A2579" s="914"/>
      <c r="B2579" s="109"/>
      <c r="C2579" s="897"/>
      <c r="D2579" s="120"/>
      <c r="E2579" s="96"/>
      <c r="F2579" s="97"/>
      <c r="G2579" s="109"/>
      <c r="H2579" s="900"/>
      <c r="I2579" s="94"/>
      <c r="J2579" s="96"/>
      <c r="K2579" s="97"/>
      <c r="L2579" s="109"/>
      <c r="M2579" s="903"/>
      <c r="N2579" s="94"/>
      <c r="O2579" s="96"/>
      <c r="P2579" s="97"/>
    </row>
    <row r="2580" spans="1:16">
      <c r="A2580" s="914"/>
      <c r="B2580" s="110"/>
      <c r="C2580" s="897"/>
      <c r="D2580" s="120"/>
      <c r="E2580" s="96"/>
      <c r="F2580" s="97"/>
      <c r="G2580" s="110"/>
      <c r="H2580" s="900"/>
      <c r="I2580" s="94"/>
      <c r="J2580" s="96"/>
      <c r="K2580" s="97"/>
      <c r="L2580" s="110"/>
      <c r="M2580" s="903"/>
      <c r="N2580" s="94"/>
      <c r="O2580" s="96"/>
      <c r="P2580" s="97"/>
    </row>
    <row r="2581" spans="1:16">
      <c r="A2581" s="914"/>
      <c r="B2581" s="109"/>
      <c r="C2581" s="897"/>
      <c r="D2581" s="120"/>
      <c r="E2581" s="96"/>
      <c r="F2581" s="97"/>
      <c r="G2581" s="109"/>
      <c r="H2581" s="900"/>
      <c r="I2581" s="94"/>
      <c r="J2581" s="96"/>
      <c r="K2581" s="97"/>
      <c r="L2581" s="109"/>
      <c r="M2581" s="903"/>
      <c r="N2581" s="94"/>
      <c r="O2581" s="96"/>
      <c r="P2581" s="97"/>
    </row>
    <row r="2582" spans="1:16">
      <c r="A2582" s="914"/>
      <c r="B2582" s="110"/>
      <c r="C2582" s="897"/>
      <c r="D2582" s="94"/>
      <c r="E2582" s="96"/>
      <c r="F2582" s="97"/>
      <c r="G2582" s="110"/>
      <c r="H2582" s="900"/>
      <c r="I2582" s="94"/>
      <c r="J2582" s="96"/>
      <c r="K2582" s="97"/>
      <c r="L2582" s="110"/>
      <c r="M2582" s="903"/>
      <c r="N2582" s="94"/>
      <c r="O2582" s="96"/>
      <c r="P2582" s="97"/>
    </row>
    <row r="2583" spans="1:16">
      <c r="A2583" s="914"/>
      <c r="B2583" s="107"/>
      <c r="C2583" s="897"/>
      <c r="D2583" s="113"/>
      <c r="E2583" s="114"/>
      <c r="F2583" s="104"/>
      <c r="G2583" s="107"/>
      <c r="H2583" s="900"/>
      <c r="I2583" s="113"/>
      <c r="J2583" s="114"/>
      <c r="K2583" s="97"/>
      <c r="L2583" s="107"/>
      <c r="M2583" s="903"/>
      <c r="N2583" s="113"/>
      <c r="O2583" s="114"/>
      <c r="P2583" s="97"/>
    </row>
    <row r="2584" spans="1:16" ht="17.25" thickBot="1">
      <c r="A2584" s="914"/>
      <c r="B2584" s="107"/>
      <c r="C2584" s="910"/>
      <c r="D2584" s="122" t="s">
        <v>132</v>
      </c>
      <c r="E2584" s="123" t="s">
        <v>133</v>
      </c>
      <c r="F2584" s="124"/>
      <c r="G2584" s="107"/>
      <c r="H2584" s="911"/>
      <c r="I2584" s="122" t="s">
        <v>132</v>
      </c>
      <c r="J2584" s="123" t="s">
        <v>133</v>
      </c>
      <c r="K2584" s="97"/>
      <c r="L2584" s="107"/>
      <c r="M2584" s="909"/>
      <c r="N2584" s="122" t="s">
        <v>132</v>
      </c>
      <c r="O2584" s="123" t="s">
        <v>133</v>
      </c>
      <c r="P2584" s="97"/>
    </row>
    <row r="2585" spans="1:16">
      <c r="A2585" s="105"/>
      <c r="B2585" s="109"/>
      <c r="C2585" s="896" t="s">
        <v>667</v>
      </c>
      <c r="D2585" s="118"/>
      <c r="E2585" s="119"/>
      <c r="F2585" s="125"/>
      <c r="G2585" s="109"/>
      <c r="H2585" s="899" t="s">
        <v>134</v>
      </c>
      <c r="I2585" s="118"/>
      <c r="J2585" s="119"/>
      <c r="K2585" s="125"/>
      <c r="L2585" s="109"/>
      <c r="M2585" s="902" t="s">
        <v>134</v>
      </c>
      <c r="N2585" s="118"/>
      <c r="O2585" s="119"/>
      <c r="P2585" s="125"/>
    </row>
    <row r="2586" spans="1:16">
      <c r="A2586" s="105"/>
      <c r="B2586" s="110"/>
      <c r="C2586" s="897"/>
      <c r="D2586" s="94"/>
      <c r="E2586" s="96"/>
      <c r="F2586" s="97"/>
      <c r="G2586" s="110"/>
      <c r="H2586" s="900"/>
      <c r="I2586" s="94"/>
      <c r="J2586" s="96"/>
      <c r="K2586" s="97"/>
      <c r="L2586" s="110"/>
      <c r="M2586" s="903"/>
      <c r="N2586" s="94"/>
      <c r="O2586" s="96"/>
      <c r="P2586" s="97"/>
    </row>
    <row r="2587" spans="1:16">
      <c r="A2587" s="105"/>
      <c r="B2587" s="126"/>
      <c r="C2587" s="897"/>
      <c r="D2587" s="94"/>
      <c r="E2587" s="96"/>
      <c r="F2587" s="97"/>
      <c r="G2587" s="126"/>
      <c r="H2587" s="900"/>
      <c r="I2587" s="94"/>
      <c r="J2587" s="96"/>
      <c r="K2587" s="97"/>
      <c r="L2587" s="126"/>
      <c r="M2587" s="903"/>
      <c r="N2587" s="94"/>
      <c r="O2587" s="96"/>
      <c r="P2587" s="128"/>
    </row>
    <row r="2588" spans="1:16">
      <c r="A2588" s="105"/>
      <c r="B2588" s="107"/>
      <c r="C2588" s="897"/>
      <c r="D2588" s="94"/>
      <c r="E2588" s="96"/>
      <c r="F2588" s="97"/>
      <c r="G2588" s="107"/>
      <c r="H2588" s="900"/>
      <c r="I2588" s="94"/>
      <c r="J2588" s="96"/>
      <c r="K2588" s="97"/>
      <c r="L2588" s="107"/>
      <c r="M2588" s="903"/>
      <c r="N2588" s="94"/>
      <c r="O2588" s="96"/>
      <c r="P2588" s="216"/>
    </row>
    <row r="2589" spans="1:16">
      <c r="A2589" s="105"/>
      <c r="B2589" s="109"/>
      <c r="C2589" s="897"/>
      <c r="D2589" s="94"/>
      <c r="E2589" s="96"/>
      <c r="F2589" s="97"/>
      <c r="G2589" s="109"/>
      <c r="H2589" s="900"/>
      <c r="I2589" s="94"/>
      <c r="J2589" s="96"/>
      <c r="K2589" s="97"/>
      <c r="L2589" s="109"/>
      <c r="M2589" s="903"/>
      <c r="N2589" s="94"/>
      <c r="O2589" s="96"/>
      <c r="P2589" s="97"/>
    </row>
    <row r="2590" spans="1:16">
      <c r="A2590" s="105"/>
      <c r="B2590" s="110"/>
      <c r="C2590" s="897"/>
      <c r="D2590" s="94"/>
      <c r="E2590" s="96"/>
      <c r="F2590" s="127"/>
      <c r="G2590" s="110"/>
      <c r="H2590" s="900"/>
      <c r="I2590" s="94"/>
      <c r="J2590" s="96"/>
      <c r="K2590" s="127"/>
      <c r="L2590" s="110"/>
      <c r="M2590" s="903"/>
      <c r="N2590" s="94"/>
      <c r="O2590" s="96"/>
      <c r="P2590" s="127"/>
    </row>
    <row r="2591" spans="1:16">
      <c r="A2591" s="105"/>
      <c r="B2591" s="109"/>
      <c r="C2591" s="897"/>
      <c r="D2591" s="94"/>
      <c r="E2591" s="96"/>
      <c r="F2591" s="128"/>
      <c r="G2591" s="109"/>
      <c r="H2591" s="900"/>
      <c r="I2591" s="94"/>
      <c r="J2591" s="96"/>
      <c r="K2591" s="128"/>
      <c r="L2591" s="109"/>
      <c r="M2591" s="903"/>
      <c r="N2591" s="94"/>
      <c r="O2591" s="96"/>
      <c r="P2591" s="128"/>
    </row>
    <row r="2592" spans="1:16">
      <c r="A2592" s="105"/>
      <c r="B2592" s="110"/>
      <c r="C2592" s="897"/>
      <c r="D2592" s="217"/>
      <c r="E2592" s="114"/>
      <c r="F2592" s="216"/>
      <c r="G2592" s="110"/>
      <c r="H2592" s="900"/>
      <c r="I2592" s="113"/>
      <c r="J2592" s="114"/>
      <c r="K2592" s="216"/>
      <c r="L2592" s="110"/>
      <c r="M2592" s="903"/>
      <c r="N2592" s="113"/>
      <c r="O2592" s="114"/>
      <c r="P2592" s="216"/>
    </row>
    <row r="2593" spans="1:16">
      <c r="A2593" s="105"/>
      <c r="B2593" s="109"/>
      <c r="C2593" s="897"/>
      <c r="D2593" s="217"/>
      <c r="E2593" s="114"/>
      <c r="F2593" s="216"/>
      <c r="G2593" s="109"/>
      <c r="H2593" s="900"/>
      <c r="I2593" s="113"/>
      <c r="J2593" s="114"/>
      <c r="K2593" s="216"/>
      <c r="L2593" s="109"/>
      <c r="M2593" s="903"/>
      <c r="N2593" s="113"/>
      <c r="O2593" s="114"/>
      <c r="P2593" s="216"/>
    </row>
    <row r="2594" spans="1:16" ht="17.25" thickBot="1">
      <c r="A2594" s="105"/>
      <c r="B2594" s="110"/>
      <c r="C2594" s="910"/>
      <c r="D2594" s="129"/>
      <c r="E2594" s="130"/>
      <c r="F2594" s="104"/>
      <c r="G2594" s="110"/>
      <c r="H2594" s="911"/>
      <c r="I2594" s="113"/>
      <c r="J2594" s="130"/>
      <c r="K2594" s="104"/>
      <c r="L2594" s="110"/>
      <c r="M2594" s="909"/>
      <c r="N2594" s="113"/>
      <c r="O2594" s="131"/>
      <c r="P2594" s="127"/>
    </row>
    <row r="2595" spans="1:16">
      <c r="A2595" s="132"/>
      <c r="B2595" s="109"/>
      <c r="C2595" s="896" t="s">
        <v>668</v>
      </c>
      <c r="D2595" s="118" t="s">
        <v>136</v>
      </c>
      <c r="E2595" s="133" t="s">
        <v>137</v>
      </c>
      <c r="F2595" s="125"/>
      <c r="G2595" s="109"/>
      <c r="H2595" s="899" t="s">
        <v>135</v>
      </c>
      <c r="I2595" s="118" t="s">
        <v>136</v>
      </c>
      <c r="J2595" s="133" t="s">
        <v>137</v>
      </c>
      <c r="K2595" s="125"/>
      <c r="L2595" s="109"/>
      <c r="M2595" s="902" t="s">
        <v>135</v>
      </c>
      <c r="N2595" s="118" t="s">
        <v>136</v>
      </c>
      <c r="O2595" s="133" t="s">
        <v>137</v>
      </c>
      <c r="P2595" s="125"/>
    </row>
    <row r="2596" spans="1:16">
      <c r="A2596" s="132"/>
      <c r="B2596" s="110"/>
      <c r="C2596" s="897"/>
      <c r="D2596" s="94" t="s">
        <v>141</v>
      </c>
      <c r="E2596" s="96" t="s">
        <v>142</v>
      </c>
      <c r="F2596" s="134"/>
      <c r="G2596" s="110"/>
      <c r="H2596" s="900"/>
      <c r="I2596" s="94" t="s">
        <v>141</v>
      </c>
      <c r="J2596" s="96" t="s">
        <v>142</v>
      </c>
      <c r="K2596" s="134"/>
      <c r="L2596" s="110"/>
      <c r="M2596" s="903"/>
      <c r="N2596" s="94" t="s">
        <v>141</v>
      </c>
      <c r="O2596" s="96" t="s">
        <v>142</v>
      </c>
      <c r="P2596" s="134"/>
    </row>
    <row r="2597" spans="1:16">
      <c r="A2597" s="132"/>
      <c r="B2597" s="135"/>
      <c r="C2597" s="897"/>
      <c r="D2597" s="94" t="s">
        <v>145</v>
      </c>
      <c r="E2597" s="96" t="s">
        <v>146</v>
      </c>
      <c r="F2597" s="97"/>
      <c r="G2597" s="135"/>
      <c r="H2597" s="900"/>
      <c r="I2597" s="94" t="s">
        <v>145</v>
      </c>
      <c r="J2597" s="96" t="s">
        <v>146</v>
      </c>
      <c r="K2597" s="97"/>
      <c r="L2597" s="135"/>
      <c r="M2597" s="903"/>
      <c r="N2597" s="94" t="s">
        <v>145</v>
      </c>
      <c r="O2597" s="96" t="s">
        <v>146</v>
      </c>
      <c r="P2597" s="97"/>
    </row>
    <row r="2598" spans="1:16">
      <c r="A2598" s="132"/>
      <c r="B2598" s="110"/>
      <c r="C2598" s="897"/>
      <c r="D2598" s="94" t="s">
        <v>147</v>
      </c>
      <c r="E2598" s="96" t="s">
        <v>148</v>
      </c>
      <c r="F2598" s="104"/>
      <c r="G2598" s="110"/>
      <c r="H2598" s="900"/>
      <c r="I2598" s="94" t="s">
        <v>147</v>
      </c>
      <c r="J2598" s="96" t="s">
        <v>148</v>
      </c>
      <c r="K2598" s="104"/>
      <c r="L2598" s="110"/>
      <c r="M2598" s="903"/>
      <c r="N2598" s="94" t="s">
        <v>147</v>
      </c>
      <c r="O2598" s="96" t="s">
        <v>148</v>
      </c>
      <c r="P2598" s="104"/>
    </row>
    <row r="2599" spans="1:16">
      <c r="A2599" s="132"/>
      <c r="B2599" s="135"/>
      <c r="C2599" s="897"/>
      <c r="D2599" s="94"/>
      <c r="E2599" s="114"/>
      <c r="F2599" s="136"/>
      <c r="G2599" s="135"/>
      <c r="H2599" s="900"/>
      <c r="I2599" s="94"/>
      <c r="J2599" s="114"/>
      <c r="K2599" s="136"/>
      <c r="L2599" s="135"/>
      <c r="M2599" s="903"/>
      <c r="N2599" s="94"/>
      <c r="O2599" s="114"/>
      <c r="P2599" s="136"/>
    </row>
    <row r="2600" spans="1:16">
      <c r="A2600" s="132"/>
      <c r="B2600" s="110"/>
      <c r="C2600" s="897"/>
      <c r="D2600" s="94"/>
      <c r="E2600" s="96"/>
      <c r="F2600" s="97"/>
      <c r="G2600" s="110"/>
      <c r="H2600" s="900"/>
      <c r="I2600" s="94"/>
      <c r="J2600" s="96"/>
      <c r="K2600" s="97"/>
      <c r="L2600" s="110"/>
      <c r="M2600" s="903"/>
      <c r="N2600" s="94"/>
      <c r="O2600" s="96"/>
      <c r="P2600" s="97"/>
    </row>
    <row r="2601" spans="1:16">
      <c r="A2601" s="132"/>
      <c r="B2601" s="135"/>
      <c r="C2601" s="897"/>
      <c r="D2601" s="94"/>
      <c r="E2601" s="114"/>
      <c r="F2601" s="136"/>
      <c r="G2601" s="135"/>
      <c r="H2601" s="900"/>
      <c r="I2601" s="94"/>
      <c r="J2601" s="114"/>
      <c r="K2601" s="136"/>
      <c r="L2601" s="135"/>
      <c r="M2601" s="903"/>
      <c r="N2601" s="94"/>
      <c r="O2601" s="114"/>
      <c r="P2601" s="136"/>
    </row>
    <row r="2602" spans="1:16">
      <c r="A2602" s="132"/>
      <c r="B2602" s="110"/>
      <c r="C2602" s="897"/>
      <c r="D2602" s="94"/>
      <c r="E2602" s="96"/>
      <c r="F2602" s="97"/>
      <c r="G2602" s="110"/>
      <c r="H2602" s="900"/>
      <c r="I2602" s="94"/>
      <c r="J2602" s="96"/>
      <c r="K2602" s="97"/>
      <c r="L2602" s="110"/>
      <c r="M2602" s="903"/>
      <c r="N2602" s="94"/>
      <c r="O2602" s="96"/>
      <c r="P2602" s="97"/>
    </row>
    <row r="2603" spans="1:16">
      <c r="A2603" s="132"/>
      <c r="B2603" s="135"/>
      <c r="C2603" s="897"/>
      <c r="D2603" s="94"/>
      <c r="E2603" s="96"/>
      <c r="F2603" s="97"/>
      <c r="G2603" s="135"/>
      <c r="H2603" s="900"/>
      <c r="I2603" s="94"/>
      <c r="J2603" s="96"/>
      <c r="K2603" s="97"/>
      <c r="L2603" s="135"/>
      <c r="M2603" s="903"/>
      <c r="N2603" s="94"/>
      <c r="O2603" s="96"/>
      <c r="P2603" s="97"/>
    </row>
    <row r="2604" spans="1:16" ht="17.25" thickBot="1">
      <c r="A2604" s="132"/>
      <c r="B2604" s="110"/>
      <c r="C2604" s="910"/>
      <c r="D2604" s="115"/>
      <c r="E2604" s="116"/>
      <c r="F2604" s="117"/>
      <c r="G2604" s="110"/>
      <c r="H2604" s="911"/>
      <c r="I2604" s="115"/>
      <c r="J2604" s="130"/>
      <c r="K2604" s="104"/>
      <c r="L2604" s="110"/>
      <c r="M2604" s="909"/>
      <c r="N2604" s="115"/>
      <c r="O2604" s="130"/>
      <c r="P2604" s="104"/>
    </row>
    <row r="2605" spans="1:16">
      <c r="A2605" s="132"/>
      <c r="B2605" s="135"/>
      <c r="C2605" s="896" t="s">
        <v>669</v>
      </c>
      <c r="D2605" s="137" t="s">
        <v>150</v>
      </c>
      <c r="E2605" s="138"/>
      <c r="F2605" s="139" t="s">
        <v>151</v>
      </c>
      <c r="G2605" s="135"/>
      <c r="H2605" s="899" t="s">
        <v>149</v>
      </c>
      <c r="I2605" s="137" t="s">
        <v>150</v>
      </c>
      <c r="J2605" s="138"/>
      <c r="K2605" s="139" t="s">
        <v>151</v>
      </c>
      <c r="L2605" s="135"/>
      <c r="M2605" s="902" t="s">
        <v>149</v>
      </c>
      <c r="N2605" s="137" t="s">
        <v>150</v>
      </c>
      <c r="O2605" s="138"/>
      <c r="P2605" s="139" t="s">
        <v>151</v>
      </c>
    </row>
    <row r="2606" spans="1:16">
      <c r="A2606" s="132"/>
      <c r="B2606" s="110"/>
      <c r="C2606" s="897"/>
      <c r="D2606" s="120"/>
      <c r="E2606" s="121"/>
      <c r="F2606" s="140"/>
      <c r="G2606" s="110"/>
      <c r="H2606" s="900"/>
      <c r="I2606" s="94"/>
      <c r="J2606" s="96"/>
      <c r="K2606" s="97"/>
      <c r="L2606" s="110"/>
      <c r="M2606" s="903"/>
      <c r="N2606" s="94"/>
      <c r="O2606" s="96"/>
      <c r="P2606" s="97"/>
    </row>
    <row r="2607" spans="1:16">
      <c r="A2607" s="132"/>
      <c r="B2607" s="135"/>
      <c r="C2607" s="897"/>
      <c r="D2607" s="94"/>
      <c r="E2607" s="96"/>
      <c r="F2607" s="97"/>
      <c r="G2607" s="135"/>
      <c r="H2607" s="900"/>
      <c r="I2607" s="94"/>
      <c r="J2607" s="96"/>
      <c r="K2607" s="97"/>
      <c r="L2607" s="135"/>
      <c r="M2607" s="903"/>
      <c r="N2607" s="94"/>
      <c r="O2607" s="96"/>
      <c r="P2607" s="97"/>
    </row>
    <row r="2608" spans="1:16">
      <c r="A2608" s="132"/>
      <c r="B2608" s="110"/>
      <c r="C2608" s="897"/>
      <c r="D2608" s="113"/>
      <c r="E2608" s="114"/>
      <c r="F2608" s="104"/>
      <c r="G2608" s="110"/>
      <c r="H2608" s="900"/>
      <c r="I2608" s="113"/>
      <c r="J2608" s="114"/>
      <c r="K2608" s="104"/>
      <c r="L2608" s="110"/>
      <c r="M2608" s="903"/>
      <c r="N2608" s="113"/>
      <c r="O2608" s="114"/>
      <c r="P2608" s="104"/>
    </row>
    <row r="2609" spans="1:16">
      <c r="A2609" s="905"/>
      <c r="B2609" s="135"/>
      <c r="C2609" s="897"/>
      <c r="D2609" s="94"/>
      <c r="E2609" s="96"/>
      <c r="F2609" s="97"/>
      <c r="G2609" s="135"/>
      <c r="H2609" s="900"/>
      <c r="I2609" s="94"/>
      <c r="J2609" s="96"/>
      <c r="K2609" s="97"/>
      <c r="L2609" s="135"/>
      <c r="M2609" s="903"/>
      <c r="N2609" s="94"/>
      <c r="O2609" s="96"/>
      <c r="P2609" s="97"/>
    </row>
    <row r="2610" spans="1:16">
      <c r="A2610" s="905"/>
      <c r="B2610" s="110"/>
      <c r="C2610" s="897"/>
      <c r="D2610" s="94"/>
      <c r="E2610" s="96"/>
      <c r="F2610" s="97"/>
      <c r="G2610" s="110"/>
      <c r="H2610" s="900"/>
      <c r="I2610" s="94"/>
      <c r="J2610" s="96"/>
      <c r="K2610" s="97"/>
      <c r="L2610" s="110"/>
      <c r="M2610" s="903"/>
      <c r="N2610" s="94"/>
      <c r="O2610" s="96"/>
      <c r="P2610" s="97"/>
    </row>
    <row r="2611" spans="1:16">
      <c r="A2611" s="905"/>
      <c r="B2611" s="135"/>
      <c r="C2611" s="897"/>
      <c r="D2611" s="113"/>
      <c r="E2611" s="114"/>
      <c r="F2611" s="104"/>
      <c r="G2611" s="135"/>
      <c r="H2611" s="900"/>
      <c r="I2611" s="113"/>
      <c r="J2611" s="114"/>
      <c r="K2611" s="104"/>
      <c r="L2611" s="135"/>
      <c r="M2611" s="903"/>
      <c r="N2611" s="113"/>
      <c r="O2611" s="114"/>
      <c r="P2611" s="104"/>
    </row>
    <row r="2612" spans="1:16" ht="17.25" thickBot="1">
      <c r="A2612" s="906"/>
      <c r="B2612" s="141"/>
      <c r="C2612" s="898"/>
      <c r="D2612" s="142"/>
      <c r="E2612" s="143"/>
      <c r="F2612" s="144"/>
      <c r="G2612" s="141"/>
      <c r="H2612" s="901"/>
      <c r="I2612" s="142"/>
      <c r="J2612" s="143"/>
      <c r="K2612" s="144"/>
      <c r="L2612" s="141"/>
      <c r="M2612" s="904"/>
      <c r="N2612" s="142"/>
      <c r="O2612" s="143"/>
      <c r="P2612" s="144"/>
    </row>
    <row r="2613" spans="1:16" s="146" customFormat="1" ht="27" customHeight="1" thickTop="1" thickBot="1">
      <c r="A2613" s="145"/>
      <c r="B2613" s="907" t="s">
        <v>152</v>
      </c>
      <c r="C2613" s="907"/>
      <c r="D2613" s="907"/>
      <c r="E2613" s="907"/>
      <c r="F2613" s="907"/>
      <c r="G2613" s="908" t="s">
        <v>153</v>
      </c>
      <c r="H2613" s="908"/>
      <c r="I2613" s="908"/>
      <c r="J2613" s="908"/>
      <c r="K2613" s="908"/>
      <c r="L2613" s="908"/>
      <c r="M2613" s="908"/>
      <c r="N2613" s="889" t="s">
        <v>154</v>
      </c>
      <c r="O2613" s="889"/>
      <c r="P2613" s="889"/>
    </row>
    <row r="2614" spans="1:16" s="159" customFormat="1" ht="21.75" customHeight="1" thickTop="1" thickBot="1">
      <c r="A2614" s="147" t="s">
        <v>0</v>
      </c>
      <c r="B2614" s="148"/>
      <c r="C2614" s="149" t="s">
        <v>155</v>
      </c>
      <c r="D2614" s="150" t="s">
        <v>156</v>
      </c>
      <c r="E2614" s="151" t="s">
        <v>157</v>
      </c>
      <c r="F2614" s="152" t="s">
        <v>158</v>
      </c>
      <c r="G2614" s="153" t="s">
        <v>159</v>
      </c>
      <c r="H2614" s="154" t="s">
        <v>150</v>
      </c>
      <c r="I2614" s="155" t="s">
        <v>156</v>
      </c>
      <c r="J2614" s="155" t="s">
        <v>157</v>
      </c>
      <c r="K2614" s="155" t="s">
        <v>158</v>
      </c>
      <c r="L2614" s="154" t="s">
        <v>160</v>
      </c>
      <c r="M2614" s="156" t="s">
        <v>161</v>
      </c>
      <c r="N2614" s="157" t="s">
        <v>155</v>
      </c>
      <c r="O2614" s="151" t="s">
        <v>157</v>
      </c>
      <c r="P2614" s="158" t="s">
        <v>158</v>
      </c>
    </row>
    <row r="2615" spans="1:16" s="172" customFormat="1" ht="17.25" thickTop="1">
      <c r="A2615" s="890">
        <f>A2529</f>
        <v>46198</v>
      </c>
      <c r="B2615" s="893" t="s">
        <v>670</v>
      </c>
      <c r="C2615" s="160" t="s">
        <v>851</v>
      </c>
      <c r="D2615" s="161" t="s">
        <v>147</v>
      </c>
      <c r="E2615" s="162" t="s">
        <v>137</v>
      </c>
      <c r="F2615" s="163" t="s">
        <v>1458</v>
      </c>
      <c r="G2615" s="164"/>
      <c r="H2615" s="165"/>
      <c r="I2615" s="166"/>
      <c r="J2615" s="166"/>
      <c r="K2615" s="167"/>
      <c r="L2615" s="168"/>
      <c r="M2615" s="169"/>
      <c r="N2615" s="170"/>
      <c r="O2615" s="166"/>
      <c r="P2615" s="171"/>
    </row>
    <row r="2616" spans="1:16" s="172" customFormat="1">
      <c r="A2616" s="891"/>
      <c r="B2616" s="894"/>
      <c r="C2616" s="173"/>
      <c r="D2616" s="174"/>
      <c r="E2616" s="175"/>
      <c r="F2616" s="176"/>
      <c r="G2616" s="173"/>
      <c r="H2616" s="177"/>
      <c r="I2616" s="175"/>
      <c r="J2616" s="175"/>
      <c r="K2616" s="178"/>
      <c r="L2616" s="179"/>
      <c r="M2616" s="180"/>
      <c r="N2616" s="181"/>
      <c r="O2616" s="175"/>
      <c r="P2616" s="182"/>
    </row>
    <row r="2617" spans="1:16" s="172" customFormat="1">
      <c r="A2617" s="891"/>
      <c r="B2617" s="894"/>
      <c r="C2617" s="173"/>
      <c r="D2617" s="174"/>
      <c r="E2617" s="175"/>
      <c r="F2617" s="176"/>
      <c r="G2617" s="173"/>
      <c r="H2617" s="183"/>
      <c r="I2617" s="175"/>
      <c r="J2617" s="175"/>
      <c r="K2617" s="178"/>
      <c r="L2617" s="184"/>
      <c r="M2617" s="180"/>
      <c r="N2617" s="181"/>
      <c r="O2617" s="175"/>
      <c r="P2617" s="182"/>
    </row>
    <row r="2618" spans="1:16" s="172" customFormat="1">
      <c r="A2618" s="891"/>
      <c r="B2618" s="894"/>
      <c r="C2618" s="173"/>
      <c r="D2618" s="218"/>
      <c r="E2618" s="175"/>
      <c r="F2618" s="176"/>
      <c r="G2618" s="173"/>
      <c r="H2618" s="183"/>
      <c r="I2618" s="175"/>
      <c r="J2618" s="175"/>
      <c r="K2618" s="187"/>
      <c r="L2618" s="184"/>
      <c r="M2618" s="180"/>
      <c r="N2618" s="181"/>
      <c r="O2618" s="175"/>
      <c r="P2618" s="182"/>
    </row>
    <row r="2619" spans="1:16" s="172" customFormat="1">
      <c r="A2619" s="891"/>
      <c r="B2619" s="894"/>
      <c r="C2619" s="173"/>
      <c r="D2619" s="185"/>
      <c r="E2619" s="175"/>
      <c r="F2619" s="182"/>
      <c r="G2619" s="173"/>
      <c r="H2619" s="186"/>
      <c r="I2619" s="175"/>
      <c r="J2619" s="175"/>
      <c r="K2619" s="187"/>
      <c r="L2619" s="184"/>
      <c r="M2619" s="180"/>
      <c r="N2619" s="181"/>
      <c r="O2619" s="175"/>
      <c r="P2619" s="182"/>
    </row>
    <row r="2620" spans="1:16" s="172" customFormat="1">
      <c r="A2620" s="891"/>
      <c r="B2620" s="894"/>
      <c r="C2620" s="173"/>
      <c r="D2620" s="174"/>
      <c r="E2620" s="175"/>
      <c r="F2620" s="188"/>
      <c r="G2620" s="198"/>
      <c r="H2620" s="183"/>
      <c r="I2620" s="191"/>
      <c r="J2620" s="175"/>
      <c r="K2620" s="178"/>
      <c r="L2620" s="189"/>
      <c r="M2620" s="190"/>
      <c r="N2620" s="181"/>
      <c r="O2620" s="175"/>
      <c r="P2620" s="182"/>
    </row>
    <row r="2621" spans="1:16" s="172" customFormat="1">
      <c r="A2621" s="891"/>
      <c r="B2621" s="894"/>
      <c r="C2621" s="173"/>
      <c r="D2621" s="174"/>
      <c r="E2621" s="175"/>
      <c r="F2621" s="182"/>
      <c r="G2621" s="173"/>
      <c r="H2621" s="183"/>
      <c r="I2621" s="191"/>
      <c r="J2621" s="175"/>
      <c r="K2621" s="178"/>
      <c r="L2621" s="184"/>
      <c r="M2621" s="180"/>
      <c r="N2621" s="181"/>
      <c r="O2621" s="175"/>
      <c r="P2621" s="182"/>
    </row>
    <row r="2622" spans="1:16" s="172" customFormat="1">
      <c r="A2622" s="891"/>
      <c r="B2622" s="894"/>
      <c r="C2622" s="173"/>
      <c r="D2622" s="174"/>
      <c r="E2622" s="175"/>
      <c r="F2622" s="182"/>
      <c r="G2622" s="219"/>
      <c r="H2622" s="183"/>
      <c r="I2622" s="175"/>
      <c r="J2622" s="175"/>
      <c r="K2622" s="178"/>
      <c r="L2622" s="184"/>
      <c r="M2622" s="180"/>
      <c r="N2622" s="181"/>
      <c r="O2622" s="175"/>
      <c r="P2622" s="182"/>
    </row>
    <row r="2623" spans="1:16" s="172" customFormat="1">
      <c r="A2623" s="891"/>
      <c r="B2623" s="894"/>
      <c r="C2623" s="173"/>
      <c r="D2623" s="174"/>
      <c r="E2623" s="175"/>
      <c r="F2623" s="188"/>
      <c r="G2623" s="173"/>
      <c r="H2623" s="183"/>
      <c r="I2623" s="191"/>
      <c r="J2623" s="175"/>
      <c r="K2623" s="178"/>
      <c r="L2623" s="184"/>
      <c r="M2623" s="180"/>
      <c r="N2623" s="181"/>
      <c r="O2623" s="175"/>
      <c r="P2623" s="182"/>
    </row>
    <row r="2624" spans="1:16" s="172" customFormat="1">
      <c r="A2624" s="891"/>
      <c r="B2624" s="894"/>
      <c r="C2624" s="173"/>
      <c r="D2624" s="174"/>
      <c r="E2624" s="175"/>
      <c r="F2624" s="182"/>
      <c r="G2624" s="173"/>
      <c r="H2624" s="183"/>
      <c r="I2624" s="191"/>
      <c r="J2624" s="175"/>
      <c r="K2624" s="178"/>
      <c r="L2624" s="184"/>
      <c r="M2624" s="180"/>
      <c r="N2624" s="181"/>
      <c r="O2624" s="175"/>
      <c r="P2624" s="182"/>
    </row>
    <row r="2625" spans="1:16" s="172" customFormat="1">
      <c r="A2625" s="891"/>
      <c r="B2625" s="894"/>
      <c r="C2625" s="192"/>
      <c r="D2625" s="193"/>
      <c r="E2625" s="194"/>
      <c r="F2625" s="195"/>
      <c r="G2625" s="173"/>
      <c r="H2625" s="177"/>
      <c r="I2625" s="175"/>
      <c r="J2625" s="175"/>
      <c r="K2625" s="178"/>
      <c r="L2625" s="184"/>
      <c r="M2625" s="180"/>
      <c r="N2625" s="196"/>
      <c r="O2625" s="194"/>
      <c r="P2625" s="195"/>
    </row>
    <row r="2626" spans="1:16" s="172" customFormat="1">
      <c r="A2626" s="891"/>
      <c r="B2626" s="894"/>
      <c r="C2626" s="192"/>
      <c r="D2626" s="193"/>
      <c r="E2626" s="194"/>
      <c r="F2626" s="195"/>
      <c r="G2626" s="198"/>
      <c r="H2626" s="183"/>
      <c r="I2626" s="191"/>
      <c r="J2626" s="175"/>
      <c r="K2626" s="178"/>
      <c r="L2626" s="184"/>
      <c r="M2626" s="180"/>
      <c r="N2626" s="196"/>
      <c r="O2626" s="194"/>
      <c r="P2626" s="195"/>
    </row>
    <row r="2627" spans="1:16" s="172" customFormat="1">
      <c r="A2627" s="891"/>
      <c r="B2627" s="894"/>
      <c r="C2627" s="192"/>
      <c r="D2627" s="193"/>
      <c r="E2627" s="194"/>
      <c r="F2627" s="195"/>
      <c r="G2627" s="173"/>
      <c r="H2627" s="199"/>
      <c r="I2627" s="191"/>
      <c r="J2627" s="200"/>
      <c r="K2627" s="197"/>
      <c r="L2627" s="184"/>
      <c r="M2627" s="180"/>
      <c r="N2627" s="196"/>
      <c r="O2627" s="194"/>
      <c r="P2627" s="195"/>
    </row>
    <row r="2628" spans="1:16" s="172" customFormat="1">
      <c r="A2628" s="891"/>
      <c r="B2628" s="894"/>
      <c r="C2628" s="192"/>
      <c r="D2628" s="193"/>
      <c r="E2628" s="194"/>
      <c r="F2628" s="195"/>
      <c r="G2628" s="173"/>
      <c r="H2628" s="201"/>
      <c r="I2628" s="175"/>
      <c r="J2628" s="175"/>
      <c r="K2628" s="178"/>
      <c r="L2628" s="184"/>
      <c r="M2628" s="180"/>
      <c r="N2628" s="196"/>
      <c r="O2628" s="194"/>
      <c r="P2628" s="195"/>
    </row>
    <row r="2629" spans="1:16" s="172" customFormat="1">
      <c r="A2629" s="891"/>
      <c r="B2629" s="894"/>
      <c r="C2629" s="192"/>
      <c r="D2629" s="193"/>
      <c r="E2629" s="194"/>
      <c r="F2629" s="195"/>
      <c r="G2629" s="198"/>
      <c r="H2629" s="183"/>
      <c r="I2629" s="200"/>
      <c r="J2629" s="200"/>
      <c r="K2629" s="197"/>
      <c r="L2629" s="184"/>
      <c r="M2629" s="180"/>
      <c r="N2629" s="196"/>
      <c r="O2629" s="194"/>
      <c r="P2629" s="195"/>
    </row>
    <row r="2630" spans="1:16" s="172" customFormat="1">
      <c r="A2630" s="891"/>
      <c r="B2630" s="894"/>
      <c r="C2630" s="192"/>
      <c r="D2630" s="193"/>
      <c r="E2630" s="194"/>
      <c r="F2630" s="195"/>
      <c r="G2630" s="173"/>
      <c r="H2630" s="183"/>
      <c r="I2630" s="200"/>
      <c r="J2630" s="200"/>
      <c r="K2630" s="197"/>
      <c r="L2630" s="179"/>
      <c r="M2630" s="180"/>
      <c r="N2630" s="196"/>
      <c r="O2630" s="194"/>
      <c r="P2630" s="195"/>
    </row>
    <row r="2631" spans="1:16" s="172" customFormat="1">
      <c r="A2631" s="891"/>
      <c r="B2631" s="894"/>
      <c r="C2631" s="192"/>
      <c r="D2631" s="193"/>
      <c r="E2631" s="194"/>
      <c r="F2631" s="195"/>
      <c r="G2631" s="192"/>
      <c r="H2631" s="201"/>
      <c r="I2631" s="202"/>
      <c r="J2631" s="202"/>
      <c r="K2631" s="203"/>
      <c r="L2631" s="204"/>
      <c r="M2631" s="190"/>
      <c r="N2631" s="196"/>
      <c r="O2631" s="194"/>
      <c r="P2631" s="195"/>
    </row>
    <row r="2632" spans="1:16" s="172" customFormat="1">
      <c r="A2632" s="891"/>
      <c r="B2632" s="894"/>
      <c r="C2632" s="192"/>
      <c r="D2632" s="193"/>
      <c r="E2632" s="194"/>
      <c r="F2632" s="195"/>
      <c r="G2632" s="192"/>
      <c r="H2632" s="201"/>
      <c r="I2632" s="202"/>
      <c r="J2632" s="202"/>
      <c r="K2632" s="203"/>
      <c r="L2632" s="204"/>
      <c r="M2632" s="190"/>
      <c r="N2632" s="196"/>
      <c r="O2632" s="194"/>
      <c r="P2632" s="195"/>
    </row>
    <row r="2633" spans="1:16" s="172" customFormat="1">
      <c r="A2633" s="891"/>
      <c r="B2633" s="894"/>
      <c r="C2633" s="192"/>
      <c r="D2633" s="193"/>
      <c r="E2633" s="194"/>
      <c r="F2633" s="195"/>
      <c r="G2633" s="192"/>
      <c r="H2633" s="201"/>
      <c r="I2633" s="202"/>
      <c r="J2633" s="202"/>
      <c r="K2633" s="203"/>
      <c r="L2633" s="204"/>
      <c r="M2633" s="190"/>
      <c r="N2633" s="196"/>
      <c r="O2633" s="194"/>
      <c r="P2633" s="195"/>
    </row>
    <row r="2634" spans="1:16" s="172" customFormat="1" ht="17.25" thickBot="1">
      <c r="A2634" s="892"/>
      <c r="B2634" s="895"/>
      <c r="C2634" s="205"/>
      <c r="D2634" s="206"/>
      <c r="E2634" s="207"/>
      <c r="F2634" s="208"/>
      <c r="G2634" s="209"/>
      <c r="H2634" s="210"/>
      <c r="I2634" s="211"/>
      <c r="J2634" s="211"/>
      <c r="K2634" s="212"/>
      <c r="L2634" s="213"/>
      <c r="M2634" s="214"/>
      <c r="N2634" s="215"/>
      <c r="O2634" s="207"/>
      <c r="P2634" s="208"/>
    </row>
    <row r="2635" spans="1:16" s="71" customFormat="1" ht="18" customHeight="1" thickTop="1" thickBot="1">
      <c r="A2635" s="926">
        <f>A2529+1</f>
        <v>46199</v>
      </c>
      <c r="B2635" s="90" t="s">
        <v>162</v>
      </c>
      <c r="C2635" s="896" t="s">
        <v>665</v>
      </c>
      <c r="D2635" s="91" t="s">
        <v>114</v>
      </c>
      <c r="E2635" s="92" t="s">
        <v>164</v>
      </c>
      <c r="F2635" s="93"/>
      <c r="G2635" s="90" t="s">
        <v>162</v>
      </c>
      <c r="H2635" s="900" t="s">
        <v>163</v>
      </c>
      <c r="I2635" s="91" t="s">
        <v>114</v>
      </c>
      <c r="J2635" s="92" t="s">
        <v>164</v>
      </c>
      <c r="K2635" s="93"/>
      <c r="L2635" s="90" t="s">
        <v>162</v>
      </c>
      <c r="M2635" s="903" t="s">
        <v>163</v>
      </c>
      <c r="N2635" s="91" t="s">
        <v>114</v>
      </c>
      <c r="O2635" s="92" t="s">
        <v>164</v>
      </c>
      <c r="P2635" s="93"/>
    </row>
    <row r="2636" spans="1:16" ht="18" customHeight="1">
      <c r="A2636" s="927"/>
      <c r="B2636" s="928"/>
      <c r="C2636" s="897"/>
      <c r="D2636" s="94" t="s">
        <v>116</v>
      </c>
      <c r="E2636" s="95" t="s">
        <v>142</v>
      </c>
      <c r="F2636" s="93"/>
      <c r="G2636" s="928"/>
      <c r="H2636" s="900"/>
      <c r="I2636" s="94" t="s">
        <v>116</v>
      </c>
      <c r="J2636" s="95" t="s">
        <v>142</v>
      </c>
      <c r="K2636" s="93"/>
      <c r="L2636" s="928"/>
      <c r="M2636" s="903"/>
      <c r="N2636" s="94" t="s">
        <v>116</v>
      </c>
      <c r="O2636" s="95" t="s">
        <v>142</v>
      </c>
      <c r="P2636" s="93"/>
    </row>
    <row r="2637" spans="1:16" ht="17.25" thickBot="1">
      <c r="A2637" s="927"/>
      <c r="B2637" s="929"/>
      <c r="C2637" s="897"/>
      <c r="D2637" s="94" t="s">
        <v>165</v>
      </c>
      <c r="E2637" s="96" t="s">
        <v>166</v>
      </c>
      <c r="F2637" s="98"/>
      <c r="G2637" s="929"/>
      <c r="H2637" s="900"/>
      <c r="I2637" s="94" t="s">
        <v>165</v>
      </c>
      <c r="J2637" s="96" t="s">
        <v>166</v>
      </c>
      <c r="K2637" s="98"/>
      <c r="L2637" s="929"/>
      <c r="M2637" s="903"/>
      <c r="N2637" s="94" t="s">
        <v>165</v>
      </c>
      <c r="O2637" s="96" t="s">
        <v>166</v>
      </c>
      <c r="P2637" s="98"/>
    </row>
    <row r="2638" spans="1:16" ht="17.25" thickBot="1">
      <c r="A2638" s="927"/>
      <c r="B2638" s="90" t="s">
        <v>167</v>
      </c>
      <c r="C2638" s="897"/>
      <c r="D2638" s="94"/>
      <c r="E2638" s="96"/>
      <c r="F2638" s="97"/>
      <c r="G2638" s="90" t="s">
        <v>167</v>
      </c>
      <c r="H2638" s="900"/>
      <c r="I2638" s="94" t="s">
        <v>120</v>
      </c>
      <c r="J2638" s="96" t="s">
        <v>148</v>
      </c>
      <c r="K2638" s="97"/>
      <c r="L2638" s="90" t="s">
        <v>167</v>
      </c>
      <c r="M2638" s="903"/>
      <c r="N2638" s="94" t="s">
        <v>120</v>
      </c>
      <c r="O2638" s="96" t="s">
        <v>148</v>
      </c>
      <c r="P2638" s="97"/>
    </row>
    <row r="2639" spans="1:16">
      <c r="A2639" s="927"/>
      <c r="B2639" s="925"/>
      <c r="C2639" s="897"/>
      <c r="D2639" s="94"/>
      <c r="E2639" s="96"/>
      <c r="F2639" s="97"/>
      <c r="G2639" s="925"/>
      <c r="H2639" s="900"/>
      <c r="I2639" s="94"/>
      <c r="J2639" s="96"/>
      <c r="K2639" s="97"/>
      <c r="L2639" s="925"/>
      <c r="M2639" s="903"/>
      <c r="N2639" s="94"/>
      <c r="O2639" s="96"/>
      <c r="P2639" s="97"/>
    </row>
    <row r="2640" spans="1:16">
      <c r="A2640" s="927"/>
      <c r="B2640" s="918"/>
      <c r="C2640" s="897"/>
      <c r="D2640" s="94"/>
      <c r="E2640" s="96"/>
      <c r="F2640" s="97"/>
      <c r="G2640" s="918"/>
      <c r="H2640" s="900"/>
      <c r="I2640" s="94"/>
      <c r="J2640" s="96"/>
      <c r="K2640" s="97"/>
      <c r="L2640" s="918"/>
      <c r="M2640" s="903"/>
      <c r="N2640" s="94"/>
      <c r="O2640" s="96"/>
      <c r="P2640" s="97"/>
    </row>
    <row r="2641" spans="1:16">
      <c r="A2641" s="927"/>
      <c r="B2641" s="917"/>
      <c r="C2641" s="897"/>
      <c r="D2641" s="94"/>
      <c r="E2641" s="96"/>
      <c r="F2641" s="93"/>
      <c r="G2641" s="917"/>
      <c r="H2641" s="900"/>
      <c r="I2641" s="94"/>
      <c r="J2641" s="96"/>
      <c r="K2641" s="93"/>
      <c r="L2641" s="917"/>
      <c r="M2641" s="903"/>
      <c r="N2641" s="94"/>
      <c r="O2641" s="96"/>
      <c r="P2641" s="93"/>
    </row>
    <row r="2642" spans="1:16">
      <c r="A2642" s="927"/>
      <c r="B2642" s="918"/>
      <c r="C2642" s="897"/>
      <c r="D2642" s="94"/>
      <c r="E2642" s="96"/>
      <c r="F2642" s="99"/>
      <c r="G2642" s="918"/>
      <c r="H2642" s="900"/>
      <c r="I2642" s="94"/>
      <c r="J2642" s="96"/>
      <c r="K2642" s="99"/>
      <c r="L2642" s="918"/>
      <c r="M2642" s="903"/>
      <c r="N2642" s="94"/>
      <c r="O2642" s="96"/>
      <c r="P2642" s="93"/>
    </row>
    <row r="2643" spans="1:16">
      <c r="A2643" s="927"/>
      <c r="B2643" s="917"/>
      <c r="C2643" s="897"/>
      <c r="D2643" s="94"/>
      <c r="E2643" s="96"/>
      <c r="F2643" s="102"/>
      <c r="G2643" s="917"/>
      <c r="H2643" s="900"/>
      <c r="I2643" s="94"/>
      <c r="J2643" s="96"/>
      <c r="K2643" s="102"/>
      <c r="L2643" s="917"/>
      <c r="M2643" s="903"/>
      <c r="N2643" s="94"/>
      <c r="O2643" s="96"/>
      <c r="P2643" s="99"/>
    </row>
    <row r="2644" spans="1:16" ht="17.25" thickBot="1">
      <c r="A2644" s="927"/>
      <c r="B2644" s="918"/>
      <c r="C2644" s="897"/>
      <c r="D2644" s="94"/>
      <c r="E2644" s="96"/>
      <c r="F2644" s="99"/>
      <c r="G2644" s="918"/>
      <c r="H2644" s="900"/>
      <c r="I2644" s="94"/>
      <c r="J2644" s="96"/>
      <c r="K2644" s="99"/>
      <c r="L2644" s="918"/>
      <c r="M2644" s="903"/>
      <c r="N2644" s="94"/>
      <c r="O2644" s="96"/>
      <c r="P2644" s="99"/>
    </row>
    <row r="2645" spans="1:16" ht="17.25" thickBot="1">
      <c r="A2645" s="927"/>
      <c r="B2645" s="100" t="s">
        <v>168</v>
      </c>
      <c r="C2645" s="897"/>
      <c r="D2645" s="94"/>
      <c r="E2645" s="96"/>
      <c r="F2645" s="99"/>
      <c r="G2645" s="100" t="s">
        <v>168</v>
      </c>
      <c r="H2645" s="900"/>
      <c r="I2645" s="94"/>
      <c r="J2645" s="96"/>
      <c r="K2645" s="99"/>
      <c r="L2645" s="100" t="s">
        <v>168</v>
      </c>
      <c r="M2645" s="903"/>
      <c r="N2645" s="94"/>
      <c r="O2645" s="96"/>
      <c r="P2645" s="99"/>
    </row>
    <row r="2646" spans="1:16">
      <c r="A2646" s="927"/>
      <c r="B2646" s="919"/>
      <c r="C2646" s="897"/>
      <c r="D2646" s="94"/>
      <c r="E2646" s="96"/>
      <c r="F2646" s="99"/>
      <c r="G2646" s="919"/>
      <c r="H2646" s="900"/>
      <c r="I2646" s="94"/>
      <c r="J2646" s="96"/>
      <c r="K2646" s="99"/>
      <c r="L2646" s="919"/>
      <c r="M2646" s="903"/>
      <c r="N2646" s="94"/>
      <c r="O2646" s="96"/>
      <c r="P2646" s="99"/>
    </row>
    <row r="2647" spans="1:16">
      <c r="A2647" s="927"/>
      <c r="B2647" s="920"/>
      <c r="C2647" s="897"/>
      <c r="D2647" s="94"/>
      <c r="E2647" s="96"/>
      <c r="F2647" s="99"/>
      <c r="G2647" s="920"/>
      <c r="H2647" s="900"/>
      <c r="I2647" s="94"/>
      <c r="J2647" s="96"/>
      <c r="K2647" s="99"/>
      <c r="L2647" s="920"/>
      <c r="M2647" s="903"/>
      <c r="N2647" s="94"/>
      <c r="O2647" s="96"/>
      <c r="P2647" s="97"/>
    </row>
    <row r="2648" spans="1:16" ht="17.25" thickBot="1">
      <c r="A2648" s="927"/>
      <c r="B2648" s="921"/>
      <c r="C2648" s="897"/>
      <c r="D2648" s="94"/>
      <c r="E2648" s="96"/>
      <c r="F2648" s="97"/>
      <c r="G2648" s="921"/>
      <c r="H2648" s="900"/>
      <c r="I2648" s="94"/>
      <c r="J2648" s="96"/>
      <c r="K2648" s="97"/>
      <c r="L2648" s="921"/>
      <c r="M2648" s="903"/>
      <c r="N2648" s="94"/>
      <c r="O2648" s="96"/>
      <c r="P2648" s="97"/>
    </row>
    <row r="2649" spans="1:16" ht="17.25" thickBot="1">
      <c r="A2649" s="927"/>
      <c r="B2649" s="100" t="s">
        <v>123</v>
      </c>
      <c r="C2649" s="897"/>
      <c r="D2649" s="94"/>
      <c r="E2649" s="96"/>
      <c r="F2649" s="97"/>
      <c r="G2649" s="100" t="s">
        <v>123</v>
      </c>
      <c r="H2649" s="900"/>
      <c r="I2649" s="94"/>
      <c r="J2649" s="96"/>
      <c r="K2649" s="97"/>
      <c r="L2649" s="100" t="s">
        <v>123</v>
      </c>
      <c r="M2649" s="903"/>
      <c r="N2649" s="94"/>
      <c r="O2649" s="96"/>
      <c r="P2649" s="97"/>
    </row>
    <row r="2650" spans="1:16">
      <c r="A2650" s="927"/>
      <c r="B2650" s="932"/>
      <c r="C2650" s="897"/>
      <c r="D2650" s="94"/>
      <c r="E2650" s="96"/>
      <c r="F2650" s="97"/>
      <c r="G2650" s="932"/>
      <c r="H2650" s="900"/>
      <c r="I2650" s="94"/>
      <c r="J2650" s="96"/>
      <c r="K2650" s="97"/>
      <c r="L2650" s="932"/>
      <c r="M2650" s="903"/>
      <c r="N2650" s="94"/>
      <c r="O2650" s="96"/>
      <c r="P2650" s="97"/>
    </row>
    <row r="2651" spans="1:16">
      <c r="A2651" s="927"/>
      <c r="B2651" s="933"/>
      <c r="C2651" s="897"/>
      <c r="D2651" s="94"/>
      <c r="E2651" s="96"/>
      <c r="F2651" s="97"/>
      <c r="G2651" s="933"/>
      <c r="H2651" s="900"/>
      <c r="I2651" s="94"/>
      <c r="J2651" s="96"/>
      <c r="K2651" s="97"/>
      <c r="L2651" s="933"/>
      <c r="M2651" s="903"/>
      <c r="N2651" s="94"/>
      <c r="O2651" s="96"/>
      <c r="P2651" s="97"/>
    </row>
    <row r="2652" spans="1:16" ht="17.25" thickBot="1">
      <c r="A2652" s="927"/>
      <c r="B2652" s="934"/>
      <c r="C2652" s="897"/>
      <c r="D2652" s="94"/>
      <c r="E2652" s="96"/>
      <c r="F2652" s="97"/>
      <c r="G2652" s="934"/>
      <c r="H2652" s="900"/>
      <c r="I2652" s="94"/>
      <c r="J2652" s="96"/>
      <c r="K2652" s="97"/>
      <c r="L2652" s="934"/>
      <c r="M2652" s="903"/>
      <c r="N2652" s="94"/>
      <c r="O2652" s="96"/>
      <c r="P2652" s="97"/>
    </row>
    <row r="2653" spans="1:16">
      <c r="A2653" s="927"/>
      <c r="B2653" s="915" t="s">
        <v>124</v>
      </c>
      <c r="C2653" s="897"/>
      <c r="D2653" s="94"/>
      <c r="E2653" s="96"/>
      <c r="F2653" s="97"/>
      <c r="G2653" s="915" t="s">
        <v>124</v>
      </c>
      <c r="H2653" s="900"/>
      <c r="I2653" s="94"/>
      <c r="J2653" s="96"/>
      <c r="K2653" s="97"/>
      <c r="L2653" s="915" t="s">
        <v>124</v>
      </c>
      <c r="M2653" s="903"/>
      <c r="N2653" s="94"/>
      <c r="O2653" s="96"/>
      <c r="P2653" s="97"/>
    </row>
    <row r="2654" spans="1:16" ht="17.25" thickBot="1">
      <c r="A2654" s="927"/>
      <c r="B2654" s="916"/>
      <c r="C2654" s="897"/>
      <c r="D2654" s="94"/>
      <c r="E2654" s="96"/>
      <c r="F2654" s="97"/>
      <c r="G2654" s="916"/>
      <c r="H2654" s="900"/>
      <c r="I2654" s="94"/>
      <c r="J2654" s="96"/>
      <c r="K2654" s="97"/>
      <c r="L2654" s="916"/>
      <c r="M2654" s="903"/>
      <c r="N2654" s="94"/>
      <c r="O2654" s="96"/>
      <c r="P2654" s="93"/>
    </row>
    <row r="2655" spans="1:16" ht="17.25" thickTop="1">
      <c r="A2655" s="927"/>
      <c r="B2655" s="930" t="s">
        <v>125</v>
      </c>
      <c r="C2655" s="897"/>
      <c r="D2655" s="94"/>
      <c r="E2655" s="96"/>
      <c r="F2655" s="93"/>
      <c r="G2655" s="930" t="s">
        <v>125</v>
      </c>
      <c r="H2655" s="900"/>
      <c r="I2655" s="94"/>
      <c r="J2655" s="96"/>
      <c r="K2655" s="93"/>
      <c r="L2655" s="930" t="s">
        <v>125</v>
      </c>
      <c r="M2655" s="903"/>
      <c r="N2655" s="94"/>
      <c r="O2655" s="96"/>
      <c r="P2655" s="97"/>
    </row>
    <row r="2656" spans="1:16" ht="17.25" thickBot="1">
      <c r="A2656" s="927"/>
      <c r="B2656" s="913"/>
      <c r="C2656" s="897"/>
      <c r="D2656" s="94"/>
      <c r="E2656" s="96"/>
      <c r="F2656" s="93"/>
      <c r="G2656" s="913"/>
      <c r="H2656" s="900"/>
      <c r="I2656" s="94"/>
      <c r="J2656" s="96"/>
      <c r="K2656" s="93"/>
      <c r="L2656" s="913"/>
      <c r="M2656" s="903"/>
      <c r="N2656" s="94"/>
      <c r="O2656" s="96"/>
      <c r="P2656" s="101"/>
    </row>
    <row r="2657" spans="1:16">
      <c r="A2657" s="927"/>
      <c r="B2657" s="923"/>
      <c r="C2657" s="897"/>
      <c r="D2657" s="94"/>
      <c r="E2657" s="96"/>
      <c r="F2657" s="97"/>
      <c r="G2657" s="923"/>
      <c r="H2657" s="900"/>
      <c r="I2657" s="94"/>
      <c r="J2657" s="96"/>
      <c r="K2657" s="97"/>
      <c r="L2657" s="923"/>
      <c r="M2657" s="903"/>
      <c r="N2657" s="94"/>
      <c r="O2657" s="96"/>
      <c r="P2657" s="103"/>
    </row>
    <row r="2658" spans="1:16" ht="17.25" thickBot="1">
      <c r="A2658" s="927"/>
      <c r="B2658" s="931"/>
      <c r="C2658" s="897"/>
      <c r="D2658" s="94"/>
      <c r="E2658" s="96"/>
      <c r="F2658" s="97"/>
      <c r="G2658" s="931"/>
      <c r="H2658" s="900"/>
      <c r="I2658" s="94"/>
      <c r="J2658" s="96"/>
      <c r="K2658" s="97"/>
      <c r="L2658" s="931"/>
      <c r="M2658" s="903"/>
      <c r="N2658" s="94"/>
      <c r="O2658" s="96"/>
      <c r="P2658" s="104"/>
    </row>
    <row r="2659" spans="1:16">
      <c r="A2659" s="927"/>
      <c r="B2659" s="912" t="s">
        <v>126</v>
      </c>
      <c r="C2659" s="897"/>
      <c r="D2659" s="94"/>
      <c r="E2659" s="96"/>
      <c r="F2659" s="93"/>
      <c r="G2659" s="912" t="s">
        <v>126</v>
      </c>
      <c r="H2659" s="900"/>
      <c r="I2659" s="94"/>
      <c r="J2659" s="96"/>
      <c r="K2659" s="93"/>
      <c r="L2659" s="912" t="s">
        <v>126</v>
      </c>
      <c r="M2659" s="903"/>
      <c r="N2659" s="94"/>
      <c r="O2659" s="96"/>
      <c r="P2659" s="99"/>
    </row>
    <row r="2660" spans="1:16" ht="17.25" thickBot="1">
      <c r="A2660" s="927"/>
      <c r="B2660" s="913"/>
      <c r="C2660" s="897"/>
      <c r="D2660" s="94"/>
      <c r="E2660" s="96"/>
      <c r="F2660" s="101"/>
      <c r="G2660" s="913"/>
      <c r="H2660" s="900"/>
      <c r="I2660" s="94"/>
      <c r="J2660" s="96"/>
      <c r="K2660" s="101"/>
      <c r="L2660" s="913"/>
      <c r="M2660" s="903"/>
      <c r="N2660" s="94"/>
      <c r="O2660" s="96"/>
      <c r="P2660" s="104"/>
    </row>
    <row r="2661" spans="1:16">
      <c r="A2661" s="927"/>
      <c r="B2661" s="923"/>
      <c r="C2661" s="897"/>
      <c r="D2661" s="94"/>
      <c r="E2661" s="96"/>
      <c r="F2661" s="102"/>
      <c r="G2661" s="923"/>
      <c r="H2661" s="900"/>
      <c r="I2661" s="94"/>
      <c r="J2661" s="96"/>
      <c r="K2661" s="103"/>
      <c r="L2661" s="923"/>
      <c r="M2661" s="903"/>
      <c r="N2661" s="94"/>
      <c r="O2661" s="96"/>
      <c r="P2661" s="93"/>
    </row>
    <row r="2662" spans="1:16" ht="17.25" thickBot="1">
      <c r="A2662" s="927"/>
      <c r="B2662" s="924"/>
      <c r="C2662" s="897"/>
      <c r="D2662" s="94"/>
      <c r="E2662" s="96"/>
      <c r="F2662" s="99"/>
      <c r="G2662" s="924"/>
      <c r="H2662" s="900"/>
      <c r="I2662" s="94"/>
      <c r="J2662" s="96"/>
      <c r="K2662" s="104"/>
      <c r="L2662" s="924"/>
      <c r="M2662" s="903"/>
      <c r="N2662" s="94"/>
      <c r="O2662" s="96"/>
      <c r="P2662" s="97"/>
    </row>
    <row r="2663" spans="1:16">
      <c r="A2663" s="927"/>
      <c r="B2663" s="922" t="s">
        <v>127</v>
      </c>
      <c r="C2663" s="897"/>
      <c r="D2663" s="94"/>
      <c r="E2663" s="96"/>
      <c r="F2663" s="103"/>
      <c r="G2663" s="922" t="s">
        <v>127</v>
      </c>
      <c r="H2663" s="900"/>
      <c r="I2663" s="94"/>
      <c r="J2663" s="96"/>
      <c r="K2663" s="104"/>
      <c r="L2663" s="922" t="s">
        <v>127</v>
      </c>
      <c r="M2663" s="903"/>
      <c r="N2663" s="94"/>
      <c r="O2663" s="114"/>
      <c r="P2663" s="97"/>
    </row>
    <row r="2664" spans="1:16" ht="17.25" thickBot="1">
      <c r="A2664" s="927"/>
      <c r="B2664" s="913"/>
      <c r="C2664" s="897"/>
      <c r="D2664" s="94"/>
      <c r="E2664" s="96"/>
      <c r="F2664" s="104"/>
      <c r="G2664" s="913"/>
      <c r="H2664" s="900"/>
      <c r="I2664" s="94"/>
      <c r="J2664" s="96"/>
      <c r="K2664" s="99"/>
      <c r="L2664" s="913"/>
      <c r="M2664" s="903"/>
      <c r="N2664" s="113"/>
      <c r="O2664" s="96"/>
      <c r="P2664" s="112"/>
    </row>
    <row r="2665" spans="1:16">
      <c r="A2665" s="927"/>
      <c r="B2665" s="923"/>
      <c r="C2665" s="897"/>
      <c r="D2665" s="94"/>
      <c r="E2665" s="96"/>
      <c r="F2665" s="104"/>
      <c r="G2665" s="923"/>
      <c r="H2665" s="900"/>
      <c r="I2665" s="94"/>
      <c r="J2665" s="96"/>
      <c r="K2665" s="104"/>
      <c r="L2665" s="923"/>
      <c r="M2665" s="903"/>
      <c r="N2665" s="113"/>
      <c r="O2665" s="114"/>
      <c r="P2665" s="97"/>
    </row>
    <row r="2666" spans="1:16" ht="17.25" thickBot="1">
      <c r="A2666" s="927"/>
      <c r="B2666" s="924"/>
      <c r="C2666" s="897"/>
      <c r="D2666" s="94"/>
      <c r="E2666" s="96"/>
      <c r="F2666" s="99"/>
      <c r="G2666" s="924"/>
      <c r="H2666" s="900"/>
      <c r="I2666" s="94"/>
      <c r="J2666" s="96"/>
      <c r="K2666" s="93"/>
      <c r="L2666" s="924"/>
      <c r="M2666" s="903"/>
      <c r="N2666" s="94"/>
      <c r="O2666" s="114"/>
      <c r="P2666" s="104"/>
    </row>
    <row r="2667" spans="1:16">
      <c r="A2667" s="927"/>
      <c r="B2667" s="922" t="s">
        <v>128</v>
      </c>
      <c r="C2667" s="897"/>
      <c r="D2667" s="94"/>
      <c r="E2667" s="96"/>
      <c r="F2667" s="104"/>
      <c r="G2667" s="922" t="s">
        <v>128</v>
      </c>
      <c r="H2667" s="900"/>
      <c r="I2667" s="94"/>
      <c r="J2667" s="96"/>
      <c r="K2667" s="97"/>
      <c r="L2667" s="922" t="s">
        <v>128</v>
      </c>
      <c r="M2667" s="903"/>
      <c r="N2667" s="94"/>
      <c r="O2667" s="96"/>
      <c r="P2667" s="97"/>
    </row>
    <row r="2668" spans="1:16" ht="17.25" thickBot="1">
      <c r="A2668" s="927"/>
      <c r="B2668" s="913"/>
      <c r="C2668" s="897"/>
      <c r="D2668" s="94"/>
      <c r="E2668" s="96"/>
      <c r="F2668" s="93"/>
      <c r="G2668" s="913"/>
      <c r="H2668" s="900"/>
      <c r="I2668" s="94"/>
      <c r="J2668" s="114"/>
      <c r="K2668" s="97"/>
      <c r="L2668" s="913"/>
      <c r="M2668" s="903"/>
      <c r="N2668" s="113"/>
      <c r="O2668" s="114"/>
      <c r="P2668" s="97"/>
    </row>
    <row r="2669" spans="1:16">
      <c r="A2669" s="927"/>
      <c r="B2669" s="923"/>
      <c r="C2669" s="897"/>
      <c r="D2669" s="94"/>
      <c r="E2669" s="96"/>
      <c r="F2669" s="97"/>
      <c r="G2669" s="923"/>
      <c r="H2669" s="900"/>
      <c r="I2669" s="94"/>
      <c r="J2669" s="96"/>
      <c r="K2669" s="97"/>
      <c r="L2669" s="923"/>
      <c r="M2669" s="903"/>
      <c r="N2669" s="113"/>
      <c r="O2669" s="114"/>
      <c r="P2669" s="97"/>
    </row>
    <row r="2670" spans="1:16" ht="17.25" thickBot="1">
      <c r="A2670" s="927"/>
      <c r="B2670" s="924"/>
      <c r="C2670" s="897"/>
      <c r="D2670" s="94"/>
      <c r="E2670" s="96"/>
      <c r="F2670" s="93"/>
      <c r="G2670" s="924"/>
      <c r="H2670" s="900"/>
      <c r="I2670" s="94"/>
      <c r="J2670" s="114"/>
      <c r="K2670" s="97"/>
      <c r="L2670" s="924"/>
      <c r="M2670" s="903"/>
      <c r="N2670" s="94"/>
      <c r="O2670" s="114"/>
      <c r="P2670" s="97"/>
    </row>
    <row r="2671" spans="1:16">
      <c r="A2671" s="927"/>
      <c r="B2671" s="912" t="s">
        <v>129</v>
      </c>
      <c r="C2671" s="897"/>
      <c r="D2671" s="94"/>
      <c r="E2671" s="96"/>
      <c r="F2671" s="93"/>
      <c r="G2671" s="912" t="s">
        <v>129</v>
      </c>
      <c r="H2671" s="900"/>
      <c r="I2671" s="94"/>
      <c r="J2671" s="114"/>
      <c r="K2671" s="97"/>
      <c r="L2671" s="912" t="s">
        <v>129</v>
      </c>
      <c r="M2671" s="903"/>
      <c r="N2671" s="113"/>
      <c r="O2671" s="114"/>
      <c r="P2671" s="97"/>
    </row>
    <row r="2672" spans="1:16" ht="17.25" thickBot="1">
      <c r="A2672" s="927"/>
      <c r="B2672" s="913"/>
      <c r="C2672" s="897"/>
      <c r="D2672" s="94"/>
      <c r="E2672" s="96"/>
      <c r="F2672" s="93"/>
      <c r="G2672" s="913"/>
      <c r="H2672" s="900"/>
      <c r="I2672" s="94"/>
      <c r="J2672" s="114"/>
      <c r="K2672" s="97"/>
      <c r="L2672" s="913"/>
      <c r="M2672" s="903"/>
      <c r="N2672" s="94"/>
      <c r="O2672" s="114"/>
      <c r="P2672" s="97"/>
    </row>
    <row r="2673" spans="1:16">
      <c r="A2673" s="927"/>
      <c r="B2673" s="106"/>
      <c r="C2673" s="897"/>
      <c r="D2673" s="94"/>
      <c r="E2673" s="96"/>
      <c r="F2673" s="97"/>
      <c r="G2673" s="106"/>
      <c r="H2673" s="900"/>
      <c r="I2673" s="94"/>
      <c r="J2673" s="96"/>
      <c r="K2673" s="112"/>
      <c r="L2673" s="106"/>
      <c r="M2673" s="903"/>
      <c r="N2673" s="113"/>
      <c r="O2673" s="96"/>
      <c r="P2673" s="112"/>
    </row>
    <row r="2674" spans="1:16">
      <c r="A2674" s="927"/>
      <c r="B2674" s="107"/>
      <c r="C2674" s="897"/>
      <c r="D2674" s="94"/>
      <c r="E2674" s="96"/>
      <c r="F2674" s="93"/>
      <c r="G2674" s="107"/>
      <c r="H2674" s="900"/>
      <c r="I2674" s="94"/>
      <c r="J2674" s="96"/>
      <c r="K2674" s="97"/>
      <c r="L2674" s="107"/>
      <c r="M2674" s="903"/>
      <c r="N2674" s="113"/>
      <c r="O2674" s="114"/>
      <c r="P2674" s="97"/>
    </row>
    <row r="2675" spans="1:16">
      <c r="A2675" s="927"/>
      <c r="B2675" s="109"/>
      <c r="C2675" s="897"/>
      <c r="D2675" s="94"/>
      <c r="E2675" s="96"/>
      <c r="F2675" s="93"/>
      <c r="G2675" s="109"/>
      <c r="H2675" s="900"/>
      <c r="I2675" s="113"/>
      <c r="J2675" s="114"/>
      <c r="K2675" s="97"/>
      <c r="L2675" s="109"/>
      <c r="M2675" s="903"/>
      <c r="N2675" s="113"/>
      <c r="O2675" s="114"/>
      <c r="P2675" s="104"/>
    </row>
    <row r="2676" spans="1:16">
      <c r="A2676" s="927"/>
      <c r="B2676" s="110"/>
      <c r="C2676" s="897"/>
      <c r="D2676" s="94"/>
      <c r="E2676" s="96"/>
      <c r="F2676" s="93"/>
      <c r="G2676" s="110"/>
      <c r="H2676" s="900"/>
      <c r="I2676" s="113"/>
      <c r="J2676" s="114"/>
      <c r="K2676" s="104"/>
      <c r="L2676" s="110"/>
      <c r="M2676" s="903"/>
      <c r="N2676" s="111"/>
      <c r="O2676" s="96"/>
      <c r="P2676" s="97"/>
    </row>
    <row r="2677" spans="1:16">
      <c r="A2677" s="927"/>
      <c r="B2677" s="109"/>
      <c r="C2677" s="897"/>
      <c r="D2677" s="111"/>
      <c r="E2677" s="96"/>
      <c r="F2677" s="97"/>
      <c r="G2677" s="109"/>
      <c r="H2677" s="900"/>
      <c r="I2677" s="111"/>
      <c r="J2677" s="96"/>
      <c r="K2677" s="112"/>
      <c r="L2677" s="109"/>
      <c r="M2677" s="903"/>
      <c r="N2677" s="94"/>
      <c r="O2677" s="96"/>
      <c r="P2677" s="112"/>
    </row>
    <row r="2678" spans="1:16">
      <c r="A2678" s="927"/>
      <c r="B2678" s="110"/>
      <c r="C2678" s="897"/>
      <c r="D2678" s="94"/>
      <c r="E2678" s="96"/>
      <c r="F2678" s="108"/>
      <c r="G2678" s="110"/>
      <c r="H2678" s="900"/>
      <c r="I2678" s="94"/>
      <c r="J2678" s="96"/>
      <c r="K2678" s="97"/>
      <c r="L2678" s="110"/>
      <c r="M2678" s="903"/>
      <c r="N2678" s="113"/>
      <c r="O2678" s="114"/>
      <c r="P2678" s="97"/>
    </row>
    <row r="2679" spans="1:16">
      <c r="A2679" s="927"/>
      <c r="B2679" s="109"/>
      <c r="C2679" s="897"/>
      <c r="D2679" s="94"/>
      <c r="E2679" s="96"/>
      <c r="F2679" s="97"/>
      <c r="G2679" s="109"/>
      <c r="H2679" s="900"/>
      <c r="I2679" s="113"/>
      <c r="J2679" s="114"/>
      <c r="K2679" s="97"/>
      <c r="L2679" s="109"/>
      <c r="M2679" s="903"/>
      <c r="N2679" s="113"/>
      <c r="O2679" s="114"/>
      <c r="P2679" s="97"/>
    </row>
    <row r="2680" spans="1:16" ht="17.25" thickBot="1">
      <c r="A2680" s="927"/>
      <c r="B2680" s="110"/>
      <c r="C2680" s="910"/>
      <c r="D2680" s="115"/>
      <c r="E2680" s="116"/>
      <c r="F2680" s="117"/>
      <c r="G2680" s="110"/>
      <c r="H2680" s="900"/>
      <c r="I2680" s="115"/>
      <c r="J2680" s="116"/>
      <c r="K2680" s="117"/>
      <c r="L2680" s="110"/>
      <c r="M2680" s="903"/>
      <c r="N2680" s="115"/>
      <c r="O2680" s="116"/>
      <c r="P2680" s="117"/>
    </row>
    <row r="2681" spans="1:16">
      <c r="A2681" s="914" t="str">
        <f>TEXT(A2635,"AAAA")</f>
        <v>星期五</v>
      </c>
      <c r="B2681" s="109"/>
      <c r="C2681" s="896" t="s">
        <v>666</v>
      </c>
      <c r="D2681" s="118"/>
      <c r="E2681" s="119"/>
      <c r="F2681" s="97"/>
      <c r="G2681" s="109"/>
      <c r="H2681" s="899" t="s">
        <v>130</v>
      </c>
      <c r="I2681" s="118"/>
      <c r="J2681" s="119"/>
      <c r="K2681" s="97"/>
      <c r="L2681" s="109"/>
      <c r="M2681" s="902" t="s">
        <v>130</v>
      </c>
      <c r="N2681" s="118"/>
      <c r="O2681" s="119"/>
      <c r="P2681" s="97"/>
    </row>
    <row r="2682" spans="1:16">
      <c r="A2682" s="914"/>
      <c r="B2682" s="110"/>
      <c r="C2682" s="897"/>
      <c r="D2682" s="120"/>
      <c r="E2682" s="96"/>
      <c r="F2682" s="97"/>
      <c r="G2682" s="110"/>
      <c r="H2682" s="900"/>
      <c r="I2682" s="94"/>
      <c r="J2682" s="96"/>
      <c r="K2682" s="97"/>
      <c r="L2682" s="110"/>
      <c r="M2682" s="903"/>
      <c r="N2682" s="94"/>
      <c r="O2682" s="96"/>
      <c r="P2682" s="97"/>
    </row>
    <row r="2683" spans="1:16">
      <c r="A2683" s="914"/>
      <c r="B2683" s="109"/>
      <c r="C2683" s="897"/>
      <c r="D2683" s="120"/>
      <c r="E2683" s="96"/>
      <c r="F2683" s="97"/>
      <c r="G2683" s="109"/>
      <c r="H2683" s="900"/>
      <c r="I2683" s="94"/>
      <c r="J2683" s="96"/>
      <c r="K2683" s="97"/>
      <c r="L2683" s="109"/>
      <c r="M2683" s="903"/>
      <c r="N2683" s="94"/>
      <c r="O2683" s="96"/>
      <c r="P2683" s="97"/>
    </row>
    <row r="2684" spans="1:16">
      <c r="A2684" s="914"/>
      <c r="B2684" s="110"/>
      <c r="C2684" s="897"/>
      <c r="D2684" s="120"/>
      <c r="E2684" s="96"/>
      <c r="F2684" s="97"/>
      <c r="G2684" s="110"/>
      <c r="H2684" s="900"/>
      <c r="I2684" s="94"/>
      <c r="J2684" s="96"/>
      <c r="K2684" s="97"/>
      <c r="L2684" s="110"/>
      <c r="M2684" s="903"/>
      <c r="N2684" s="94"/>
      <c r="O2684" s="96"/>
      <c r="P2684" s="97"/>
    </row>
    <row r="2685" spans="1:16">
      <c r="A2685" s="914"/>
      <c r="B2685" s="109"/>
      <c r="C2685" s="897"/>
      <c r="D2685" s="120"/>
      <c r="E2685" s="96"/>
      <c r="F2685" s="97"/>
      <c r="G2685" s="109"/>
      <c r="H2685" s="900"/>
      <c r="I2685" s="94"/>
      <c r="J2685" s="96"/>
      <c r="K2685" s="97"/>
      <c r="L2685" s="109"/>
      <c r="M2685" s="903"/>
      <c r="N2685" s="94"/>
      <c r="O2685" s="96"/>
      <c r="P2685" s="97"/>
    </row>
    <row r="2686" spans="1:16">
      <c r="A2686" s="914"/>
      <c r="B2686" s="110"/>
      <c r="C2686" s="897"/>
      <c r="D2686" s="120"/>
      <c r="E2686" s="96"/>
      <c r="F2686" s="97"/>
      <c r="G2686" s="110"/>
      <c r="H2686" s="900"/>
      <c r="I2686" s="94"/>
      <c r="J2686" s="96"/>
      <c r="K2686" s="97"/>
      <c r="L2686" s="110"/>
      <c r="M2686" s="903"/>
      <c r="N2686" s="94"/>
      <c r="O2686" s="96"/>
      <c r="P2686" s="97"/>
    </row>
    <row r="2687" spans="1:16">
      <c r="A2687" s="914"/>
      <c r="B2687" s="109"/>
      <c r="C2687" s="897"/>
      <c r="D2687" s="120"/>
      <c r="E2687" s="96"/>
      <c r="F2687" s="97"/>
      <c r="G2687" s="109"/>
      <c r="H2687" s="900"/>
      <c r="I2687" s="94"/>
      <c r="J2687" s="96"/>
      <c r="K2687" s="97"/>
      <c r="L2687" s="109"/>
      <c r="M2687" s="903"/>
      <c r="N2687" s="94"/>
      <c r="O2687" s="96"/>
      <c r="P2687" s="97"/>
    </row>
    <row r="2688" spans="1:16">
      <c r="A2688" s="914"/>
      <c r="B2688" s="110"/>
      <c r="C2688" s="897"/>
      <c r="D2688" s="94"/>
      <c r="E2688" s="96"/>
      <c r="F2688" s="97"/>
      <c r="G2688" s="110"/>
      <c r="H2688" s="900"/>
      <c r="I2688" s="94"/>
      <c r="J2688" s="96"/>
      <c r="K2688" s="97"/>
      <c r="L2688" s="110"/>
      <c r="M2688" s="903"/>
      <c r="N2688" s="94"/>
      <c r="O2688" s="96"/>
      <c r="P2688" s="97"/>
    </row>
    <row r="2689" spans="1:16">
      <c r="A2689" s="914"/>
      <c r="B2689" s="107"/>
      <c r="C2689" s="897"/>
      <c r="D2689" s="113"/>
      <c r="E2689" s="114"/>
      <c r="F2689" s="104"/>
      <c r="G2689" s="107"/>
      <c r="H2689" s="900"/>
      <c r="I2689" s="113"/>
      <c r="J2689" s="114"/>
      <c r="K2689" s="97"/>
      <c r="L2689" s="107"/>
      <c r="M2689" s="903"/>
      <c r="N2689" s="113"/>
      <c r="O2689" s="114"/>
      <c r="P2689" s="97"/>
    </row>
    <row r="2690" spans="1:16" ht="17.25" thickBot="1">
      <c r="A2690" s="914"/>
      <c r="B2690" s="107"/>
      <c r="C2690" s="910"/>
      <c r="D2690" s="122" t="s">
        <v>132</v>
      </c>
      <c r="E2690" s="123" t="s">
        <v>133</v>
      </c>
      <c r="F2690" s="124"/>
      <c r="G2690" s="107"/>
      <c r="H2690" s="911"/>
      <c r="I2690" s="122" t="s">
        <v>132</v>
      </c>
      <c r="J2690" s="123" t="s">
        <v>133</v>
      </c>
      <c r="K2690" s="97"/>
      <c r="L2690" s="107"/>
      <c r="M2690" s="909"/>
      <c r="N2690" s="122" t="s">
        <v>132</v>
      </c>
      <c r="O2690" s="123" t="s">
        <v>133</v>
      </c>
      <c r="P2690" s="97"/>
    </row>
    <row r="2691" spans="1:16">
      <c r="A2691" s="105"/>
      <c r="B2691" s="109"/>
      <c r="C2691" s="896" t="s">
        <v>667</v>
      </c>
      <c r="D2691" s="118"/>
      <c r="E2691" s="119"/>
      <c r="F2691" s="125"/>
      <c r="G2691" s="109"/>
      <c r="H2691" s="899" t="s">
        <v>134</v>
      </c>
      <c r="I2691" s="118"/>
      <c r="J2691" s="119"/>
      <c r="K2691" s="125"/>
      <c r="L2691" s="109"/>
      <c r="M2691" s="902" t="s">
        <v>134</v>
      </c>
      <c r="N2691" s="118"/>
      <c r="O2691" s="119"/>
      <c r="P2691" s="125"/>
    </row>
    <row r="2692" spans="1:16">
      <c r="A2692" s="105"/>
      <c r="B2692" s="110"/>
      <c r="C2692" s="897"/>
      <c r="D2692" s="94"/>
      <c r="E2692" s="96"/>
      <c r="F2692" s="97"/>
      <c r="G2692" s="110"/>
      <c r="H2692" s="900"/>
      <c r="I2692" s="94"/>
      <c r="J2692" s="96"/>
      <c r="K2692" s="97"/>
      <c r="L2692" s="110"/>
      <c r="M2692" s="903"/>
      <c r="N2692" s="94"/>
      <c r="O2692" s="96"/>
      <c r="P2692" s="97"/>
    </row>
    <row r="2693" spans="1:16">
      <c r="A2693" s="105"/>
      <c r="B2693" s="126"/>
      <c r="C2693" s="897"/>
      <c r="D2693" s="94"/>
      <c r="E2693" s="96"/>
      <c r="F2693" s="97"/>
      <c r="G2693" s="126"/>
      <c r="H2693" s="900"/>
      <c r="I2693" s="94"/>
      <c r="J2693" s="96"/>
      <c r="K2693" s="97"/>
      <c r="L2693" s="126"/>
      <c r="M2693" s="903"/>
      <c r="N2693" s="94"/>
      <c r="O2693" s="96"/>
      <c r="P2693" s="128"/>
    </row>
    <row r="2694" spans="1:16">
      <c r="A2694" s="105"/>
      <c r="B2694" s="107"/>
      <c r="C2694" s="897"/>
      <c r="D2694" s="94"/>
      <c r="E2694" s="96"/>
      <c r="F2694" s="97"/>
      <c r="G2694" s="107"/>
      <c r="H2694" s="900"/>
      <c r="I2694" s="94"/>
      <c r="J2694" s="96"/>
      <c r="K2694" s="97"/>
      <c r="L2694" s="107"/>
      <c r="M2694" s="903"/>
      <c r="N2694" s="94"/>
      <c r="O2694" s="96"/>
      <c r="P2694" s="216"/>
    </row>
    <row r="2695" spans="1:16">
      <c r="A2695" s="105"/>
      <c r="B2695" s="109"/>
      <c r="C2695" s="897"/>
      <c r="D2695" s="94"/>
      <c r="E2695" s="96"/>
      <c r="F2695" s="97"/>
      <c r="G2695" s="109"/>
      <c r="H2695" s="900"/>
      <c r="I2695" s="94"/>
      <c r="J2695" s="96"/>
      <c r="K2695" s="97"/>
      <c r="L2695" s="109"/>
      <c r="M2695" s="903"/>
      <c r="N2695" s="94"/>
      <c r="O2695" s="96"/>
      <c r="P2695" s="97"/>
    </row>
    <row r="2696" spans="1:16">
      <c r="A2696" s="105"/>
      <c r="B2696" s="110"/>
      <c r="C2696" s="897"/>
      <c r="D2696" s="94"/>
      <c r="E2696" s="96"/>
      <c r="F2696" s="127"/>
      <c r="G2696" s="110"/>
      <c r="H2696" s="900"/>
      <c r="I2696" s="94"/>
      <c r="J2696" s="96"/>
      <c r="K2696" s="127"/>
      <c r="L2696" s="110"/>
      <c r="M2696" s="903"/>
      <c r="N2696" s="94"/>
      <c r="O2696" s="96"/>
      <c r="P2696" s="127"/>
    </row>
    <row r="2697" spans="1:16">
      <c r="A2697" s="105"/>
      <c r="B2697" s="109"/>
      <c r="C2697" s="897"/>
      <c r="D2697" s="94"/>
      <c r="E2697" s="96"/>
      <c r="F2697" s="128"/>
      <c r="G2697" s="109"/>
      <c r="H2697" s="900"/>
      <c r="I2697" s="94"/>
      <c r="J2697" s="96"/>
      <c r="K2697" s="128"/>
      <c r="L2697" s="109"/>
      <c r="M2697" s="903"/>
      <c r="N2697" s="94"/>
      <c r="O2697" s="96"/>
      <c r="P2697" s="128"/>
    </row>
    <row r="2698" spans="1:16">
      <c r="A2698" s="105"/>
      <c r="B2698" s="110"/>
      <c r="C2698" s="897"/>
      <c r="D2698" s="217"/>
      <c r="E2698" s="114"/>
      <c r="F2698" s="216"/>
      <c r="G2698" s="110"/>
      <c r="H2698" s="900"/>
      <c r="I2698" s="113"/>
      <c r="J2698" s="114"/>
      <c r="K2698" s="216"/>
      <c r="L2698" s="110"/>
      <c r="M2698" s="903"/>
      <c r="N2698" s="113"/>
      <c r="O2698" s="114"/>
      <c r="P2698" s="216"/>
    </row>
    <row r="2699" spans="1:16">
      <c r="A2699" s="105"/>
      <c r="B2699" s="109"/>
      <c r="C2699" s="897"/>
      <c r="D2699" s="217"/>
      <c r="E2699" s="114"/>
      <c r="F2699" s="216"/>
      <c r="G2699" s="109"/>
      <c r="H2699" s="900"/>
      <c r="I2699" s="113"/>
      <c r="J2699" s="114"/>
      <c r="K2699" s="216"/>
      <c r="L2699" s="109"/>
      <c r="M2699" s="903"/>
      <c r="N2699" s="113"/>
      <c r="O2699" s="114"/>
      <c r="P2699" s="216"/>
    </row>
    <row r="2700" spans="1:16" ht="17.25" thickBot="1">
      <c r="A2700" s="105"/>
      <c r="B2700" s="110"/>
      <c r="C2700" s="910"/>
      <c r="D2700" s="129"/>
      <c r="E2700" s="130"/>
      <c r="F2700" s="104"/>
      <c r="G2700" s="110"/>
      <c r="H2700" s="911"/>
      <c r="I2700" s="113"/>
      <c r="J2700" s="130"/>
      <c r="K2700" s="104"/>
      <c r="L2700" s="110"/>
      <c r="M2700" s="909"/>
      <c r="N2700" s="113"/>
      <c r="O2700" s="131"/>
      <c r="P2700" s="127"/>
    </row>
    <row r="2701" spans="1:16">
      <c r="A2701" s="132"/>
      <c r="B2701" s="109"/>
      <c r="C2701" s="896" t="s">
        <v>668</v>
      </c>
      <c r="D2701" s="118" t="s">
        <v>136</v>
      </c>
      <c r="E2701" s="133" t="s">
        <v>137</v>
      </c>
      <c r="F2701" s="125"/>
      <c r="G2701" s="109"/>
      <c r="H2701" s="899" t="s">
        <v>135</v>
      </c>
      <c r="I2701" s="118" t="s">
        <v>136</v>
      </c>
      <c r="J2701" s="133" t="s">
        <v>137</v>
      </c>
      <c r="K2701" s="125"/>
      <c r="L2701" s="109"/>
      <c r="M2701" s="902" t="s">
        <v>135</v>
      </c>
      <c r="N2701" s="118" t="s">
        <v>136</v>
      </c>
      <c r="O2701" s="133" t="s">
        <v>137</v>
      </c>
      <c r="P2701" s="125"/>
    </row>
    <row r="2702" spans="1:16">
      <c r="A2702" s="132"/>
      <c r="B2702" s="110"/>
      <c r="C2702" s="897"/>
      <c r="D2702" s="94" t="s">
        <v>141</v>
      </c>
      <c r="E2702" s="96" t="s">
        <v>142</v>
      </c>
      <c r="F2702" s="134"/>
      <c r="G2702" s="110"/>
      <c r="H2702" s="900"/>
      <c r="I2702" s="94" t="s">
        <v>141</v>
      </c>
      <c r="J2702" s="96" t="s">
        <v>142</v>
      </c>
      <c r="K2702" s="134"/>
      <c r="L2702" s="110"/>
      <c r="M2702" s="903"/>
      <c r="N2702" s="94" t="s">
        <v>141</v>
      </c>
      <c r="O2702" s="96" t="s">
        <v>142</v>
      </c>
      <c r="P2702" s="134"/>
    </row>
    <row r="2703" spans="1:16">
      <c r="A2703" s="132"/>
      <c r="B2703" s="135"/>
      <c r="C2703" s="897"/>
      <c r="D2703" s="94" t="s">
        <v>145</v>
      </c>
      <c r="E2703" s="96" t="s">
        <v>146</v>
      </c>
      <c r="F2703" s="97"/>
      <c r="G2703" s="135"/>
      <c r="H2703" s="900"/>
      <c r="I2703" s="94" t="s">
        <v>145</v>
      </c>
      <c r="J2703" s="96" t="s">
        <v>146</v>
      </c>
      <c r="K2703" s="97"/>
      <c r="L2703" s="135"/>
      <c r="M2703" s="903"/>
      <c r="N2703" s="94" t="s">
        <v>145</v>
      </c>
      <c r="O2703" s="96" t="s">
        <v>146</v>
      </c>
      <c r="P2703" s="97"/>
    </row>
    <row r="2704" spans="1:16">
      <c r="A2704" s="132"/>
      <c r="B2704" s="110"/>
      <c r="C2704" s="897"/>
      <c r="D2704" s="94" t="s">
        <v>147</v>
      </c>
      <c r="E2704" s="96" t="s">
        <v>148</v>
      </c>
      <c r="F2704" s="104"/>
      <c r="G2704" s="110"/>
      <c r="H2704" s="900"/>
      <c r="I2704" s="94" t="s">
        <v>147</v>
      </c>
      <c r="J2704" s="96" t="s">
        <v>148</v>
      </c>
      <c r="K2704" s="104"/>
      <c r="L2704" s="110"/>
      <c r="M2704" s="903"/>
      <c r="N2704" s="94" t="s">
        <v>147</v>
      </c>
      <c r="O2704" s="96" t="s">
        <v>148</v>
      </c>
      <c r="P2704" s="104"/>
    </row>
    <row r="2705" spans="1:16">
      <c r="A2705" s="132"/>
      <c r="B2705" s="135"/>
      <c r="C2705" s="897"/>
      <c r="D2705" s="94"/>
      <c r="E2705" s="114"/>
      <c r="F2705" s="136"/>
      <c r="G2705" s="135"/>
      <c r="H2705" s="900"/>
      <c r="I2705" s="94"/>
      <c r="J2705" s="114"/>
      <c r="K2705" s="136"/>
      <c r="L2705" s="135"/>
      <c r="M2705" s="903"/>
      <c r="N2705" s="94"/>
      <c r="O2705" s="114"/>
      <c r="P2705" s="136"/>
    </row>
    <row r="2706" spans="1:16">
      <c r="A2706" s="132"/>
      <c r="B2706" s="110"/>
      <c r="C2706" s="897"/>
      <c r="D2706" s="94"/>
      <c r="E2706" s="96"/>
      <c r="F2706" s="97"/>
      <c r="G2706" s="110"/>
      <c r="H2706" s="900"/>
      <c r="I2706" s="94"/>
      <c r="J2706" s="96"/>
      <c r="K2706" s="97"/>
      <c r="L2706" s="110"/>
      <c r="M2706" s="903"/>
      <c r="N2706" s="94"/>
      <c r="O2706" s="96"/>
      <c r="P2706" s="97"/>
    </row>
    <row r="2707" spans="1:16">
      <c r="A2707" s="132"/>
      <c r="B2707" s="135"/>
      <c r="C2707" s="897"/>
      <c r="D2707" s="94"/>
      <c r="E2707" s="114"/>
      <c r="F2707" s="136"/>
      <c r="G2707" s="135"/>
      <c r="H2707" s="900"/>
      <c r="I2707" s="94"/>
      <c r="J2707" s="114"/>
      <c r="K2707" s="136"/>
      <c r="L2707" s="135"/>
      <c r="M2707" s="903"/>
      <c r="N2707" s="94"/>
      <c r="O2707" s="114"/>
      <c r="P2707" s="136"/>
    </row>
    <row r="2708" spans="1:16">
      <c r="A2708" s="132"/>
      <c r="B2708" s="110"/>
      <c r="C2708" s="897"/>
      <c r="D2708" s="94"/>
      <c r="E2708" s="96"/>
      <c r="F2708" s="97"/>
      <c r="G2708" s="110"/>
      <c r="H2708" s="900"/>
      <c r="I2708" s="94"/>
      <c r="J2708" s="96"/>
      <c r="K2708" s="97"/>
      <c r="L2708" s="110"/>
      <c r="M2708" s="903"/>
      <c r="N2708" s="94"/>
      <c r="O2708" s="96"/>
      <c r="P2708" s="97"/>
    </row>
    <row r="2709" spans="1:16">
      <c r="A2709" s="132"/>
      <c r="B2709" s="135"/>
      <c r="C2709" s="897"/>
      <c r="D2709" s="94"/>
      <c r="E2709" s="96"/>
      <c r="F2709" s="97"/>
      <c r="G2709" s="135"/>
      <c r="H2709" s="900"/>
      <c r="I2709" s="94"/>
      <c r="J2709" s="96"/>
      <c r="K2709" s="97"/>
      <c r="L2709" s="135"/>
      <c r="M2709" s="903"/>
      <c r="N2709" s="94"/>
      <c r="O2709" s="96"/>
      <c r="P2709" s="97"/>
    </row>
    <row r="2710" spans="1:16" ht="17.25" thickBot="1">
      <c r="A2710" s="132"/>
      <c r="B2710" s="110"/>
      <c r="C2710" s="910"/>
      <c r="D2710" s="115"/>
      <c r="E2710" s="116"/>
      <c r="F2710" s="117"/>
      <c r="G2710" s="110"/>
      <c r="H2710" s="911"/>
      <c r="I2710" s="115"/>
      <c r="J2710" s="130"/>
      <c r="K2710" s="104"/>
      <c r="L2710" s="110"/>
      <c r="M2710" s="909"/>
      <c r="N2710" s="115"/>
      <c r="O2710" s="130"/>
      <c r="P2710" s="104"/>
    </row>
    <row r="2711" spans="1:16">
      <c r="A2711" s="132"/>
      <c r="B2711" s="135"/>
      <c r="C2711" s="896" t="s">
        <v>669</v>
      </c>
      <c r="D2711" s="137" t="s">
        <v>150</v>
      </c>
      <c r="E2711" s="138"/>
      <c r="F2711" s="139" t="s">
        <v>151</v>
      </c>
      <c r="G2711" s="135"/>
      <c r="H2711" s="899" t="s">
        <v>149</v>
      </c>
      <c r="I2711" s="137" t="s">
        <v>150</v>
      </c>
      <c r="J2711" s="138"/>
      <c r="K2711" s="139" t="s">
        <v>151</v>
      </c>
      <c r="L2711" s="135"/>
      <c r="M2711" s="902" t="s">
        <v>149</v>
      </c>
      <c r="N2711" s="137" t="s">
        <v>150</v>
      </c>
      <c r="O2711" s="138"/>
      <c r="P2711" s="139" t="s">
        <v>151</v>
      </c>
    </row>
    <row r="2712" spans="1:16">
      <c r="A2712" s="132"/>
      <c r="B2712" s="110"/>
      <c r="C2712" s="897"/>
      <c r="D2712" s="120"/>
      <c r="E2712" s="121"/>
      <c r="F2712" s="140"/>
      <c r="G2712" s="110"/>
      <c r="H2712" s="900"/>
      <c r="I2712" s="94"/>
      <c r="J2712" s="96"/>
      <c r="K2712" s="97"/>
      <c r="L2712" s="110"/>
      <c r="M2712" s="903"/>
      <c r="N2712" s="94"/>
      <c r="O2712" s="96"/>
      <c r="P2712" s="97"/>
    </row>
    <row r="2713" spans="1:16">
      <c r="A2713" s="132"/>
      <c r="B2713" s="135"/>
      <c r="C2713" s="897"/>
      <c r="D2713" s="94"/>
      <c r="E2713" s="96"/>
      <c r="F2713" s="97"/>
      <c r="G2713" s="135"/>
      <c r="H2713" s="900"/>
      <c r="I2713" s="94"/>
      <c r="J2713" s="96"/>
      <c r="K2713" s="97"/>
      <c r="L2713" s="135"/>
      <c r="M2713" s="903"/>
      <c r="N2713" s="94"/>
      <c r="O2713" s="96"/>
      <c r="P2713" s="97"/>
    </row>
    <row r="2714" spans="1:16">
      <c r="A2714" s="132"/>
      <c r="B2714" s="110"/>
      <c r="C2714" s="897"/>
      <c r="D2714" s="113"/>
      <c r="E2714" s="114"/>
      <c r="F2714" s="104"/>
      <c r="G2714" s="110"/>
      <c r="H2714" s="900"/>
      <c r="I2714" s="113"/>
      <c r="J2714" s="114"/>
      <c r="K2714" s="104"/>
      <c r="L2714" s="110"/>
      <c r="M2714" s="903"/>
      <c r="N2714" s="113"/>
      <c r="O2714" s="114"/>
      <c r="P2714" s="104"/>
    </row>
    <row r="2715" spans="1:16">
      <c r="A2715" s="905"/>
      <c r="B2715" s="135"/>
      <c r="C2715" s="897"/>
      <c r="D2715" s="94"/>
      <c r="E2715" s="96"/>
      <c r="F2715" s="97"/>
      <c r="G2715" s="135"/>
      <c r="H2715" s="900"/>
      <c r="I2715" s="94"/>
      <c r="J2715" s="96"/>
      <c r="K2715" s="97"/>
      <c r="L2715" s="135"/>
      <c r="M2715" s="903"/>
      <c r="N2715" s="94"/>
      <c r="O2715" s="96"/>
      <c r="P2715" s="97"/>
    </row>
    <row r="2716" spans="1:16">
      <c r="A2716" s="905"/>
      <c r="B2716" s="110"/>
      <c r="C2716" s="897"/>
      <c r="D2716" s="94"/>
      <c r="E2716" s="96"/>
      <c r="F2716" s="97"/>
      <c r="G2716" s="110"/>
      <c r="H2716" s="900"/>
      <c r="I2716" s="94"/>
      <c r="J2716" s="96"/>
      <c r="K2716" s="97"/>
      <c r="L2716" s="110"/>
      <c r="M2716" s="903"/>
      <c r="N2716" s="94"/>
      <c r="O2716" s="96"/>
      <c r="P2716" s="97"/>
    </row>
    <row r="2717" spans="1:16">
      <c r="A2717" s="905"/>
      <c r="B2717" s="135"/>
      <c r="C2717" s="897"/>
      <c r="D2717" s="113"/>
      <c r="E2717" s="114"/>
      <c r="F2717" s="104"/>
      <c r="G2717" s="135"/>
      <c r="H2717" s="900"/>
      <c r="I2717" s="113"/>
      <c r="J2717" s="114"/>
      <c r="K2717" s="104"/>
      <c r="L2717" s="135"/>
      <c r="M2717" s="903"/>
      <c r="N2717" s="113"/>
      <c r="O2717" s="114"/>
      <c r="P2717" s="104"/>
    </row>
    <row r="2718" spans="1:16" ht="17.25" thickBot="1">
      <c r="A2718" s="906"/>
      <c r="B2718" s="141"/>
      <c r="C2718" s="898"/>
      <c r="D2718" s="142"/>
      <c r="E2718" s="143"/>
      <c r="F2718" s="144"/>
      <c r="G2718" s="141"/>
      <c r="H2718" s="901"/>
      <c r="I2718" s="142"/>
      <c r="J2718" s="143"/>
      <c r="K2718" s="144"/>
      <c r="L2718" s="141"/>
      <c r="M2718" s="904"/>
      <c r="N2718" s="142"/>
      <c r="O2718" s="143"/>
      <c r="P2718" s="144"/>
    </row>
    <row r="2719" spans="1:16" s="146" customFormat="1" ht="27" customHeight="1" thickTop="1" thickBot="1">
      <c r="A2719" s="145"/>
      <c r="B2719" s="907" t="s">
        <v>152</v>
      </c>
      <c r="C2719" s="907"/>
      <c r="D2719" s="907"/>
      <c r="E2719" s="907"/>
      <c r="F2719" s="907"/>
      <c r="G2719" s="908" t="s">
        <v>153</v>
      </c>
      <c r="H2719" s="908"/>
      <c r="I2719" s="908"/>
      <c r="J2719" s="908"/>
      <c r="K2719" s="908"/>
      <c r="L2719" s="908"/>
      <c r="M2719" s="908"/>
      <c r="N2719" s="889" t="s">
        <v>154</v>
      </c>
      <c r="O2719" s="889"/>
      <c r="P2719" s="889"/>
    </row>
    <row r="2720" spans="1:16" s="159" customFormat="1" ht="21.75" customHeight="1" thickTop="1" thickBot="1">
      <c r="A2720" s="147" t="s">
        <v>0</v>
      </c>
      <c r="B2720" s="148"/>
      <c r="C2720" s="149" t="s">
        <v>155</v>
      </c>
      <c r="D2720" s="150" t="s">
        <v>156</v>
      </c>
      <c r="E2720" s="151" t="s">
        <v>157</v>
      </c>
      <c r="F2720" s="152" t="s">
        <v>158</v>
      </c>
      <c r="G2720" s="153" t="s">
        <v>159</v>
      </c>
      <c r="H2720" s="154" t="s">
        <v>150</v>
      </c>
      <c r="I2720" s="155" t="s">
        <v>156</v>
      </c>
      <c r="J2720" s="155" t="s">
        <v>157</v>
      </c>
      <c r="K2720" s="155" t="s">
        <v>158</v>
      </c>
      <c r="L2720" s="154" t="s">
        <v>160</v>
      </c>
      <c r="M2720" s="156" t="s">
        <v>161</v>
      </c>
      <c r="N2720" s="157" t="s">
        <v>155</v>
      </c>
      <c r="O2720" s="151" t="s">
        <v>157</v>
      </c>
      <c r="P2720" s="158" t="s">
        <v>158</v>
      </c>
    </row>
    <row r="2721" spans="1:16" s="172" customFormat="1" ht="17.25" thickTop="1">
      <c r="A2721" s="890">
        <f>A2635</f>
        <v>46199</v>
      </c>
      <c r="B2721" s="893" t="s">
        <v>670</v>
      </c>
      <c r="C2721" s="160" t="s">
        <v>851</v>
      </c>
      <c r="D2721" s="161" t="s">
        <v>147</v>
      </c>
      <c r="E2721" s="162" t="s">
        <v>137</v>
      </c>
      <c r="F2721" s="163" t="s">
        <v>1458</v>
      </c>
      <c r="G2721" s="164"/>
      <c r="H2721" s="165"/>
      <c r="I2721" s="166"/>
      <c r="J2721" s="166"/>
      <c r="K2721" s="167"/>
      <c r="L2721" s="168"/>
      <c r="M2721" s="169"/>
      <c r="N2721" s="170"/>
      <c r="O2721" s="166"/>
      <c r="P2721" s="171"/>
    </row>
    <row r="2722" spans="1:16" s="172" customFormat="1">
      <c r="A2722" s="891"/>
      <c r="B2722" s="894"/>
      <c r="C2722" s="173"/>
      <c r="D2722" s="174"/>
      <c r="E2722" s="175"/>
      <c r="F2722" s="176"/>
      <c r="G2722" s="173"/>
      <c r="H2722" s="177"/>
      <c r="I2722" s="175"/>
      <c r="J2722" s="175"/>
      <c r="K2722" s="178"/>
      <c r="L2722" s="179"/>
      <c r="M2722" s="180"/>
      <c r="N2722" s="181"/>
      <c r="O2722" s="175"/>
      <c r="P2722" s="182"/>
    </row>
    <row r="2723" spans="1:16" s="172" customFormat="1">
      <c r="A2723" s="891"/>
      <c r="B2723" s="894"/>
      <c r="C2723" s="173"/>
      <c r="D2723" s="174"/>
      <c r="E2723" s="175"/>
      <c r="F2723" s="176"/>
      <c r="G2723" s="173"/>
      <c r="H2723" s="183"/>
      <c r="I2723" s="175"/>
      <c r="J2723" s="175"/>
      <c r="K2723" s="178"/>
      <c r="L2723" s="184"/>
      <c r="M2723" s="180"/>
      <c r="N2723" s="181"/>
      <c r="O2723" s="175"/>
      <c r="P2723" s="182"/>
    </row>
    <row r="2724" spans="1:16" s="172" customFormat="1">
      <c r="A2724" s="891"/>
      <c r="B2724" s="894"/>
      <c r="C2724" s="173"/>
      <c r="D2724" s="218"/>
      <c r="E2724" s="175"/>
      <c r="F2724" s="176"/>
      <c r="G2724" s="173"/>
      <c r="H2724" s="183"/>
      <c r="I2724" s="175"/>
      <c r="J2724" s="175"/>
      <c r="K2724" s="187"/>
      <c r="L2724" s="184"/>
      <c r="M2724" s="180"/>
      <c r="N2724" s="181"/>
      <c r="O2724" s="175"/>
      <c r="P2724" s="182"/>
    </row>
    <row r="2725" spans="1:16" s="172" customFormat="1">
      <c r="A2725" s="891"/>
      <c r="B2725" s="894"/>
      <c r="C2725" s="173"/>
      <c r="D2725" s="185"/>
      <c r="E2725" s="175"/>
      <c r="F2725" s="182"/>
      <c r="G2725" s="173"/>
      <c r="H2725" s="186"/>
      <c r="I2725" s="175"/>
      <c r="J2725" s="175"/>
      <c r="K2725" s="187"/>
      <c r="L2725" s="184"/>
      <c r="M2725" s="180"/>
      <c r="N2725" s="181"/>
      <c r="O2725" s="175"/>
      <c r="P2725" s="182"/>
    </row>
    <row r="2726" spans="1:16" s="172" customFormat="1">
      <c r="A2726" s="891"/>
      <c r="B2726" s="894"/>
      <c r="C2726" s="173"/>
      <c r="D2726" s="174"/>
      <c r="E2726" s="175"/>
      <c r="F2726" s="188"/>
      <c r="G2726" s="198"/>
      <c r="H2726" s="183"/>
      <c r="I2726" s="191"/>
      <c r="J2726" s="175"/>
      <c r="K2726" s="178"/>
      <c r="L2726" s="189"/>
      <c r="M2726" s="190"/>
      <c r="N2726" s="181"/>
      <c r="O2726" s="175"/>
      <c r="P2726" s="182"/>
    </row>
    <row r="2727" spans="1:16" s="172" customFormat="1">
      <c r="A2727" s="891"/>
      <c r="B2727" s="894"/>
      <c r="C2727" s="173"/>
      <c r="D2727" s="174"/>
      <c r="E2727" s="175"/>
      <c r="F2727" s="182"/>
      <c r="G2727" s="173"/>
      <c r="H2727" s="183"/>
      <c r="I2727" s="191"/>
      <c r="J2727" s="175"/>
      <c r="K2727" s="178"/>
      <c r="L2727" s="184"/>
      <c r="M2727" s="180"/>
      <c r="N2727" s="181"/>
      <c r="O2727" s="175"/>
      <c r="P2727" s="182"/>
    </row>
    <row r="2728" spans="1:16" s="172" customFormat="1">
      <c r="A2728" s="891"/>
      <c r="B2728" s="894"/>
      <c r="C2728" s="173"/>
      <c r="D2728" s="174"/>
      <c r="E2728" s="175"/>
      <c r="F2728" s="182"/>
      <c r="G2728" s="219"/>
      <c r="H2728" s="183"/>
      <c r="I2728" s="175"/>
      <c r="J2728" s="175"/>
      <c r="K2728" s="178"/>
      <c r="L2728" s="184"/>
      <c r="M2728" s="180"/>
      <c r="N2728" s="181"/>
      <c r="O2728" s="175"/>
      <c r="P2728" s="182"/>
    </row>
    <row r="2729" spans="1:16" s="172" customFormat="1">
      <c r="A2729" s="891"/>
      <c r="B2729" s="894"/>
      <c r="C2729" s="173"/>
      <c r="D2729" s="174"/>
      <c r="E2729" s="175"/>
      <c r="F2729" s="188"/>
      <c r="G2729" s="173"/>
      <c r="H2729" s="183"/>
      <c r="I2729" s="191"/>
      <c r="J2729" s="175"/>
      <c r="K2729" s="178"/>
      <c r="L2729" s="184"/>
      <c r="M2729" s="180"/>
      <c r="N2729" s="181"/>
      <c r="O2729" s="175"/>
      <c r="P2729" s="182"/>
    </row>
    <row r="2730" spans="1:16" s="172" customFormat="1">
      <c r="A2730" s="891"/>
      <c r="B2730" s="894"/>
      <c r="C2730" s="173"/>
      <c r="D2730" s="174"/>
      <c r="E2730" s="175"/>
      <c r="F2730" s="182"/>
      <c r="G2730" s="173"/>
      <c r="H2730" s="183"/>
      <c r="I2730" s="191"/>
      <c r="J2730" s="175"/>
      <c r="K2730" s="178"/>
      <c r="L2730" s="184"/>
      <c r="M2730" s="180"/>
      <c r="N2730" s="181"/>
      <c r="O2730" s="175"/>
      <c r="P2730" s="182"/>
    </row>
    <row r="2731" spans="1:16" s="172" customFormat="1">
      <c r="A2731" s="891"/>
      <c r="B2731" s="894"/>
      <c r="C2731" s="192"/>
      <c r="D2731" s="193"/>
      <c r="E2731" s="194"/>
      <c r="F2731" s="195"/>
      <c r="G2731" s="173"/>
      <c r="H2731" s="177"/>
      <c r="I2731" s="175"/>
      <c r="J2731" s="175"/>
      <c r="K2731" s="178"/>
      <c r="L2731" s="184"/>
      <c r="M2731" s="180"/>
      <c r="N2731" s="196"/>
      <c r="O2731" s="194"/>
      <c r="P2731" s="195"/>
    </row>
    <row r="2732" spans="1:16" s="172" customFormat="1">
      <c r="A2732" s="891"/>
      <c r="B2732" s="894"/>
      <c r="C2732" s="192"/>
      <c r="D2732" s="193"/>
      <c r="E2732" s="194"/>
      <c r="F2732" s="195"/>
      <c r="G2732" s="198"/>
      <c r="H2732" s="183"/>
      <c r="I2732" s="191"/>
      <c r="J2732" s="175"/>
      <c r="K2732" s="178"/>
      <c r="L2732" s="184"/>
      <c r="M2732" s="180"/>
      <c r="N2732" s="196"/>
      <c r="O2732" s="194"/>
      <c r="P2732" s="195"/>
    </row>
    <row r="2733" spans="1:16" s="172" customFormat="1">
      <c r="A2733" s="891"/>
      <c r="B2733" s="894"/>
      <c r="C2733" s="192"/>
      <c r="D2733" s="193"/>
      <c r="E2733" s="194"/>
      <c r="F2733" s="195"/>
      <c r="G2733" s="173"/>
      <c r="H2733" s="199"/>
      <c r="I2733" s="191"/>
      <c r="J2733" s="200"/>
      <c r="K2733" s="197"/>
      <c r="L2733" s="184"/>
      <c r="M2733" s="180"/>
      <c r="N2733" s="196"/>
      <c r="O2733" s="194"/>
      <c r="P2733" s="195"/>
    </row>
    <row r="2734" spans="1:16" s="172" customFormat="1">
      <c r="A2734" s="891"/>
      <c r="B2734" s="894"/>
      <c r="C2734" s="192"/>
      <c r="D2734" s="193"/>
      <c r="E2734" s="194"/>
      <c r="F2734" s="195"/>
      <c r="G2734" s="173"/>
      <c r="H2734" s="201"/>
      <c r="I2734" s="175"/>
      <c r="J2734" s="175"/>
      <c r="K2734" s="178"/>
      <c r="L2734" s="184"/>
      <c r="M2734" s="180"/>
      <c r="N2734" s="196"/>
      <c r="O2734" s="194"/>
      <c r="P2734" s="195"/>
    </row>
    <row r="2735" spans="1:16" s="172" customFormat="1">
      <c r="A2735" s="891"/>
      <c r="B2735" s="894"/>
      <c r="C2735" s="192"/>
      <c r="D2735" s="193"/>
      <c r="E2735" s="194"/>
      <c r="F2735" s="195"/>
      <c r="G2735" s="198"/>
      <c r="H2735" s="183"/>
      <c r="I2735" s="200"/>
      <c r="J2735" s="200"/>
      <c r="K2735" s="197"/>
      <c r="L2735" s="184"/>
      <c r="M2735" s="180"/>
      <c r="N2735" s="196"/>
      <c r="O2735" s="194"/>
      <c r="P2735" s="195"/>
    </row>
    <row r="2736" spans="1:16" s="172" customFormat="1">
      <c r="A2736" s="891"/>
      <c r="B2736" s="894"/>
      <c r="C2736" s="192"/>
      <c r="D2736" s="193"/>
      <c r="E2736" s="194"/>
      <c r="F2736" s="195"/>
      <c r="G2736" s="173"/>
      <c r="H2736" s="183"/>
      <c r="I2736" s="200"/>
      <c r="J2736" s="200"/>
      <c r="K2736" s="197"/>
      <c r="L2736" s="179"/>
      <c r="M2736" s="180"/>
      <c r="N2736" s="196"/>
      <c r="O2736" s="194"/>
      <c r="P2736" s="195"/>
    </row>
    <row r="2737" spans="1:16" s="172" customFormat="1">
      <c r="A2737" s="891"/>
      <c r="B2737" s="894"/>
      <c r="C2737" s="192"/>
      <c r="D2737" s="193"/>
      <c r="E2737" s="194"/>
      <c r="F2737" s="195"/>
      <c r="G2737" s="192"/>
      <c r="H2737" s="201"/>
      <c r="I2737" s="202"/>
      <c r="J2737" s="202"/>
      <c r="K2737" s="203"/>
      <c r="L2737" s="204"/>
      <c r="M2737" s="190"/>
      <c r="N2737" s="196"/>
      <c r="O2737" s="194"/>
      <c r="P2737" s="195"/>
    </row>
    <row r="2738" spans="1:16" s="172" customFormat="1">
      <c r="A2738" s="891"/>
      <c r="B2738" s="894"/>
      <c r="C2738" s="192"/>
      <c r="D2738" s="193"/>
      <c r="E2738" s="194"/>
      <c r="F2738" s="195"/>
      <c r="G2738" s="192"/>
      <c r="H2738" s="201"/>
      <c r="I2738" s="202"/>
      <c r="J2738" s="202"/>
      <c r="K2738" s="203"/>
      <c r="L2738" s="204"/>
      <c r="M2738" s="190"/>
      <c r="N2738" s="196"/>
      <c r="O2738" s="194"/>
      <c r="P2738" s="195"/>
    </row>
    <row r="2739" spans="1:16" s="172" customFormat="1">
      <c r="A2739" s="891"/>
      <c r="B2739" s="894"/>
      <c r="C2739" s="192"/>
      <c r="D2739" s="193"/>
      <c r="E2739" s="194"/>
      <c r="F2739" s="195"/>
      <c r="G2739" s="192"/>
      <c r="H2739" s="201"/>
      <c r="I2739" s="202"/>
      <c r="J2739" s="202"/>
      <c r="K2739" s="203"/>
      <c r="L2739" s="204"/>
      <c r="M2739" s="190"/>
      <c r="N2739" s="196"/>
      <c r="O2739" s="194"/>
      <c r="P2739" s="195"/>
    </row>
    <row r="2740" spans="1:16" s="172" customFormat="1" ht="17.25" thickBot="1">
      <c r="A2740" s="892"/>
      <c r="B2740" s="895"/>
      <c r="C2740" s="205"/>
      <c r="D2740" s="206"/>
      <c r="E2740" s="207"/>
      <c r="F2740" s="208"/>
      <c r="G2740" s="209"/>
      <c r="H2740" s="210"/>
      <c r="I2740" s="211"/>
      <c r="J2740" s="211"/>
      <c r="K2740" s="212"/>
      <c r="L2740" s="213"/>
      <c r="M2740" s="214"/>
      <c r="N2740" s="215"/>
      <c r="O2740" s="207"/>
      <c r="P2740" s="208"/>
    </row>
    <row r="2741" spans="1:16" s="71" customFormat="1" ht="18" customHeight="1" thickTop="1" thickBot="1">
      <c r="A2741" s="926">
        <f>A2635+1</f>
        <v>46200</v>
      </c>
      <c r="B2741" s="90" t="s">
        <v>162</v>
      </c>
      <c r="C2741" s="896" t="s">
        <v>665</v>
      </c>
      <c r="D2741" s="91" t="s">
        <v>114</v>
      </c>
      <c r="E2741" s="92" t="s">
        <v>164</v>
      </c>
      <c r="F2741" s="93"/>
      <c r="G2741" s="90" t="s">
        <v>162</v>
      </c>
      <c r="H2741" s="900" t="s">
        <v>163</v>
      </c>
      <c r="I2741" s="91" t="s">
        <v>114</v>
      </c>
      <c r="J2741" s="92" t="s">
        <v>164</v>
      </c>
      <c r="K2741" s="93"/>
      <c r="L2741" s="90" t="s">
        <v>162</v>
      </c>
      <c r="M2741" s="903" t="s">
        <v>163</v>
      </c>
      <c r="N2741" s="91" t="s">
        <v>114</v>
      </c>
      <c r="O2741" s="92" t="s">
        <v>164</v>
      </c>
      <c r="P2741" s="93"/>
    </row>
    <row r="2742" spans="1:16" ht="18" customHeight="1">
      <c r="A2742" s="927"/>
      <c r="B2742" s="928"/>
      <c r="C2742" s="897"/>
      <c r="D2742" s="94" t="s">
        <v>116</v>
      </c>
      <c r="E2742" s="95" t="s">
        <v>142</v>
      </c>
      <c r="F2742" s="93"/>
      <c r="G2742" s="928"/>
      <c r="H2742" s="900"/>
      <c r="I2742" s="94" t="s">
        <v>116</v>
      </c>
      <c r="J2742" s="95" t="s">
        <v>142</v>
      </c>
      <c r="K2742" s="93"/>
      <c r="L2742" s="928"/>
      <c r="M2742" s="903"/>
      <c r="N2742" s="94" t="s">
        <v>116</v>
      </c>
      <c r="O2742" s="95" t="s">
        <v>142</v>
      </c>
      <c r="P2742" s="93"/>
    </row>
    <row r="2743" spans="1:16" ht="17.25" thickBot="1">
      <c r="A2743" s="927"/>
      <c r="B2743" s="929"/>
      <c r="C2743" s="897"/>
      <c r="D2743" s="94" t="s">
        <v>165</v>
      </c>
      <c r="E2743" s="96" t="s">
        <v>166</v>
      </c>
      <c r="F2743" s="98"/>
      <c r="G2743" s="929"/>
      <c r="H2743" s="900"/>
      <c r="I2743" s="94" t="s">
        <v>165</v>
      </c>
      <c r="J2743" s="96" t="s">
        <v>166</v>
      </c>
      <c r="K2743" s="98"/>
      <c r="L2743" s="929"/>
      <c r="M2743" s="903"/>
      <c r="N2743" s="94" t="s">
        <v>165</v>
      </c>
      <c r="O2743" s="96" t="s">
        <v>166</v>
      </c>
      <c r="P2743" s="98"/>
    </row>
    <row r="2744" spans="1:16" ht="17.25" thickBot="1">
      <c r="A2744" s="927"/>
      <c r="B2744" s="90" t="s">
        <v>167</v>
      </c>
      <c r="C2744" s="897"/>
      <c r="D2744" s="94"/>
      <c r="E2744" s="96"/>
      <c r="F2744" s="97"/>
      <c r="G2744" s="90" t="s">
        <v>167</v>
      </c>
      <c r="H2744" s="900"/>
      <c r="I2744" s="94" t="s">
        <v>120</v>
      </c>
      <c r="J2744" s="96" t="s">
        <v>148</v>
      </c>
      <c r="K2744" s="97"/>
      <c r="L2744" s="90" t="s">
        <v>167</v>
      </c>
      <c r="M2744" s="903"/>
      <c r="N2744" s="94" t="s">
        <v>120</v>
      </c>
      <c r="O2744" s="96" t="s">
        <v>148</v>
      </c>
      <c r="P2744" s="97"/>
    </row>
    <row r="2745" spans="1:16">
      <c r="A2745" s="927"/>
      <c r="B2745" s="925"/>
      <c r="C2745" s="897"/>
      <c r="D2745" s="94"/>
      <c r="E2745" s="96"/>
      <c r="F2745" s="97"/>
      <c r="G2745" s="925"/>
      <c r="H2745" s="900"/>
      <c r="I2745" s="94"/>
      <c r="J2745" s="96"/>
      <c r="K2745" s="97"/>
      <c r="L2745" s="925"/>
      <c r="M2745" s="903"/>
      <c r="N2745" s="94"/>
      <c r="O2745" s="96"/>
      <c r="P2745" s="97"/>
    </row>
    <row r="2746" spans="1:16">
      <c r="A2746" s="927"/>
      <c r="B2746" s="918"/>
      <c r="C2746" s="897"/>
      <c r="D2746" s="94"/>
      <c r="E2746" s="96"/>
      <c r="F2746" s="97"/>
      <c r="G2746" s="918"/>
      <c r="H2746" s="900"/>
      <c r="I2746" s="94"/>
      <c r="J2746" s="96"/>
      <c r="K2746" s="97"/>
      <c r="L2746" s="918"/>
      <c r="M2746" s="903"/>
      <c r="N2746" s="94"/>
      <c r="O2746" s="96"/>
      <c r="P2746" s="97"/>
    </row>
    <row r="2747" spans="1:16">
      <c r="A2747" s="927"/>
      <c r="B2747" s="917"/>
      <c r="C2747" s="897"/>
      <c r="D2747" s="94"/>
      <c r="E2747" s="96"/>
      <c r="F2747" s="93"/>
      <c r="G2747" s="917"/>
      <c r="H2747" s="900"/>
      <c r="I2747" s="94"/>
      <c r="J2747" s="96"/>
      <c r="K2747" s="93"/>
      <c r="L2747" s="917"/>
      <c r="M2747" s="903"/>
      <c r="N2747" s="94"/>
      <c r="O2747" s="96"/>
      <c r="P2747" s="93"/>
    </row>
    <row r="2748" spans="1:16">
      <c r="A2748" s="927"/>
      <c r="B2748" s="918"/>
      <c r="C2748" s="897"/>
      <c r="D2748" s="94"/>
      <c r="E2748" s="96"/>
      <c r="F2748" s="99"/>
      <c r="G2748" s="918"/>
      <c r="H2748" s="900"/>
      <c r="I2748" s="94"/>
      <c r="J2748" s="96"/>
      <c r="K2748" s="99"/>
      <c r="L2748" s="918"/>
      <c r="M2748" s="903"/>
      <c r="N2748" s="94"/>
      <c r="O2748" s="96"/>
      <c r="P2748" s="93"/>
    </row>
    <row r="2749" spans="1:16">
      <c r="A2749" s="927"/>
      <c r="B2749" s="917"/>
      <c r="C2749" s="897"/>
      <c r="D2749" s="94"/>
      <c r="E2749" s="96"/>
      <c r="F2749" s="102"/>
      <c r="G2749" s="917"/>
      <c r="H2749" s="900"/>
      <c r="I2749" s="94"/>
      <c r="J2749" s="96"/>
      <c r="K2749" s="102"/>
      <c r="L2749" s="917"/>
      <c r="M2749" s="903"/>
      <c r="N2749" s="94"/>
      <c r="O2749" s="96"/>
      <c r="P2749" s="99"/>
    </row>
    <row r="2750" spans="1:16" ht="17.25" thickBot="1">
      <c r="A2750" s="927"/>
      <c r="B2750" s="918"/>
      <c r="C2750" s="897"/>
      <c r="D2750" s="94"/>
      <c r="E2750" s="96"/>
      <c r="F2750" s="99"/>
      <c r="G2750" s="918"/>
      <c r="H2750" s="900"/>
      <c r="I2750" s="94"/>
      <c r="J2750" s="96"/>
      <c r="K2750" s="99"/>
      <c r="L2750" s="918"/>
      <c r="M2750" s="903"/>
      <c r="N2750" s="94"/>
      <c r="O2750" s="96"/>
      <c r="P2750" s="99"/>
    </row>
    <row r="2751" spans="1:16" ht="17.25" thickBot="1">
      <c r="A2751" s="927"/>
      <c r="B2751" s="100" t="s">
        <v>168</v>
      </c>
      <c r="C2751" s="897"/>
      <c r="D2751" s="94"/>
      <c r="E2751" s="96"/>
      <c r="F2751" s="99"/>
      <c r="G2751" s="100" t="s">
        <v>168</v>
      </c>
      <c r="H2751" s="900"/>
      <c r="I2751" s="94"/>
      <c r="J2751" s="96"/>
      <c r="K2751" s="99"/>
      <c r="L2751" s="100" t="s">
        <v>168</v>
      </c>
      <c r="M2751" s="903"/>
      <c r="N2751" s="94"/>
      <c r="O2751" s="96"/>
      <c r="P2751" s="99"/>
    </row>
    <row r="2752" spans="1:16">
      <c r="A2752" s="927"/>
      <c r="B2752" s="919"/>
      <c r="C2752" s="897"/>
      <c r="D2752" s="94"/>
      <c r="E2752" s="96"/>
      <c r="F2752" s="99"/>
      <c r="G2752" s="919"/>
      <c r="H2752" s="900"/>
      <c r="I2752" s="94"/>
      <c r="J2752" s="96"/>
      <c r="K2752" s="99"/>
      <c r="L2752" s="919"/>
      <c r="M2752" s="903"/>
      <c r="N2752" s="94"/>
      <c r="O2752" s="96"/>
      <c r="P2752" s="99"/>
    </row>
    <row r="2753" spans="1:16">
      <c r="A2753" s="927"/>
      <c r="B2753" s="920"/>
      <c r="C2753" s="897"/>
      <c r="D2753" s="94"/>
      <c r="E2753" s="96"/>
      <c r="F2753" s="99"/>
      <c r="G2753" s="920"/>
      <c r="H2753" s="900"/>
      <c r="I2753" s="94"/>
      <c r="J2753" s="96"/>
      <c r="K2753" s="99"/>
      <c r="L2753" s="920"/>
      <c r="M2753" s="903"/>
      <c r="N2753" s="94"/>
      <c r="O2753" s="96"/>
      <c r="P2753" s="97"/>
    </row>
    <row r="2754" spans="1:16" ht="17.25" thickBot="1">
      <c r="A2754" s="927"/>
      <c r="B2754" s="921"/>
      <c r="C2754" s="897"/>
      <c r="D2754" s="94"/>
      <c r="E2754" s="96"/>
      <c r="F2754" s="97"/>
      <c r="G2754" s="921"/>
      <c r="H2754" s="900"/>
      <c r="I2754" s="94"/>
      <c r="J2754" s="96"/>
      <c r="K2754" s="97"/>
      <c r="L2754" s="921"/>
      <c r="M2754" s="903"/>
      <c r="N2754" s="94"/>
      <c r="O2754" s="96"/>
      <c r="P2754" s="97"/>
    </row>
    <row r="2755" spans="1:16" ht="17.25" thickBot="1">
      <c r="A2755" s="927"/>
      <c r="B2755" s="100" t="s">
        <v>123</v>
      </c>
      <c r="C2755" s="897"/>
      <c r="D2755" s="94"/>
      <c r="E2755" s="96"/>
      <c r="F2755" s="97"/>
      <c r="G2755" s="100" t="s">
        <v>123</v>
      </c>
      <c r="H2755" s="900"/>
      <c r="I2755" s="94"/>
      <c r="J2755" s="96"/>
      <c r="K2755" s="97"/>
      <c r="L2755" s="100" t="s">
        <v>123</v>
      </c>
      <c r="M2755" s="903"/>
      <c r="N2755" s="94"/>
      <c r="O2755" s="96"/>
      <c r="P2755" s="97"/>
    </row>
    <row r="2756" spans="1:16">
      <c r="A2756" s="927"/>
      <c r="B2756" s="932"/>
      <c r="C2756" s="897"/>
      <c r="D2756" s="94"/>
      <c r="E2756" s="96"/>
      <c r="F2756" s="97"/>
      <c r="G2756" s="932"/>
      <c r="H2756" s="900"/>
      <c r="I2756" s="94"/>
      <c r="J2756" s="96"/>
      <c r="K2756" s="97"/>
      <c r="L2756" s="932"/>
      <c r="M2756" s="903"/>
      <c r="N2756" s="94"/>
      <c r="O2756" s="96"/>
      <c r="P2756" s="97"/>
    </row>
    <row r="2757" spans="1:16">
      <c r="A2757" s="927"/>
      <c r="B2757" s="933"/>
      <c r="C2757" s="897"/>
      <c r="D2757" s="94"/>
      <c r="E2757" s="96"/>
      <c r="F2757" s="97"/>
      <c r="G2757" s="933"/>
      <c r="H2757" s="900"/>
      <c r="I2757" s="94"/>
      <c r="J2757" s="96"/>
      <c r="K2757" s="97"/>
      <c r="L2757" s="933"/>
      <c r="M2757" s="903"/>
      <c r="N2757" s="94"/>
      <c r="O2757" s="96"/>
      <c r="P2757" s="97"/>
    </row>
    <row r="2758" spans="1:16" ht="17.25" thickBot="1">
      <c r="A2758" s="927"/>
      <c r="B2758" s="934"/>
      <c r="C2758" s="897"/>
      <c r="D2758" s="94"/>
      <c r="E2758" s="96"/>
      <c r="F2758" s="97"/>
      <c r="G2758" s="934"/>
      <c r="H2758" s="900"/>
      <c r="I2758" s="94"/>
      <c r="J2758" s="96"/>
      <c r="K2758" s="97"/>
      <c r="L2758" s="934"/>
      <c r="M2758" s="903"/>
      <c r="N2758" s="94"/>
      <c r="O2758" s="96"/>
      <c r="P2758" s="97"/>
    </row>
    <row r="2759" spans="1:16">
      <c r="A2759" s="927"/>
      <c r="B2759" s="915" t="s">
        <v>124</v>
      </c>
      <c r="C2759" s="897"/>
      <c r="D2759" s="94"/>
      <c r="E2759" s="96"/>
      <c r="F2759" s="97"/>
      <c r="G2759" s="915" t="s">
        <v>124</v>
      </c>
      <c r="H2759" s="900"/>
      <c r="I2759" s="94"/>
      <c r="J2759" s="96"/>
      <c r="K2759" s="97"/>
      <c r="L2759" s="915" t="s">
        <v>124</v>
      </c>
      <c r="M2759" s="903"/>
      <c r="N2759" s="94"/>
      <c r="O2759" s="96"/>
      <c r="P2759" s="97"/>
    </row>
    <row r="2760" spans="1:16" ht="17.25" thickBot="1">
      <c r="A2760" s="927"/>
      <c r="B2760" s="916"/>
      <c r="C2760" s="897"/>
      <c r="D2760" s="94"/>
      <c r="E2760" s="96"/>
      <c r="F2760" s="97"/>
      <c r="G2760" s="916"/>
      <c r="H2760" s="900"/>
      <c r="I2760" s="94"/>
      <c r="J2760" s="96"/>
      <c r="K2760" s="97"/>
      <c r="L2760" s="916"/>
      <c r="M2760" s="903"/>
      <c r="N2760" s="94"/>
      <c r="O2760" s="96"/>
      <c r="P2760" s="93"/>
    </row>
    <row r="2761" spans="1:16" ht="17.25" thickTop="1">
      <c r="A2761" s="927"/>
      <c r="B2761" s="930" t="s">
        <v>125</v>
      </c>
      <c r="C2761" s="897"/>
      <c r="D2761" s="94"/>
      <c r="E2761" s="96"/>
      <c r="F2761" s="93"/>
      <c r="G2761" s="930" t="s">
        <v>125</v>
      </c>
      <c r="H2761" s="900"/>
      <c r="I2761" s="94"/>
      <c r="J2761" s="96"/>
      <c r="K2761" s="93"/>
      <c r="L2761" s="930" t="s">
        <v>125</v>
      </c>
      <c r="M2761" s="903"/>
      <c r="N2761" s="94"/>
      <c r="O2761" s="96"/>
      <c r="P2761" s="97"/>
    </row>
    <row r="2762" spans="1:16" ht="17.25" thickBot="1">
      <c r="A2762" s="927"/>
      <c r="B2762" s="913"/>
      <c r="C2762" s="897"/>
      <c r="D2762" s="94"/>
      <c r="E2762" s="96"/>
      <c r="F2762" s="93"/>
      <c r="G2762" s="913"/>
      <c r="H2762" s="900"/>
      <c r="I2762" s="94"/>
      <c r="J2762" s="96"/>
      <c r="K2762" s="93"/>
      <c r="L2762" s="913"/>
      <c r="M2762" s="903"/>
      <c r="N2762" s="94"/>
      <c r="O2762" s="96"/>
      <c r="P2762" s="101"/>
    </row>
    <row r="2763" spans="1:16">
      <c r="A2763" s="927"/>
      <c r="B2763" s="923"/>
      <c r="C2763" s="897"/>
      <c r="D2763" s="94"/>
      <c r="E2763" s="96"/>
      <c r="F2763" s="97"/>
      <c r="G2763" s="923"/>
      <c r="H2763" s="900"/>
      <c r="I2763" s="94"/>
      <c r="J2763" s="96"/>
      <c r="K2763" s="97"/>
      <c r="L2763" s="923"/>
      <c r="M2763" s="903"/>
      <c r="N2763" s="94"/>
      <c r="O2763" s="96"/>
      <c r="P2763" s="103"/>
    </row>
    <row r="2764" spans="1:16" ht="17.25" thickBot="1">
      <c r="A2764" s="927"/>
      <c r="B2764" s="931"/>
      <c r="C2764" s="897"/>
      <c r="D2764" s="94"/>
      <c r="E2764" s="96"/>
      <c r="F2764" s="97"/>
      <c r="G2764" s="931"/>
      <c r="H2764" s="900"/>
      <c r="I2764" s="94"/>
      <c r="J2764" s="96"/>
      <c r="K2764" s="97"/>
      <c r="L2764" s="931"/>
      <c r="M2764" s="903"/>
      <c r="N2764" s="94"/>
      <c r="O2764" s="96"/>
      <c r="P2764" s="104"/>
    </row>
    <row r="2765" spans="1:16">
      <c r="A2765" s="927"/>
      <c r="B2765" s="912" t="s">
        <v>126</v>
      </c>
      <c r="C2765" s="897"/>
      <c r="D2765" s="94"/>
      <c r="E2765" s="96"/>
      <c r="F2765" s="93"/>
      <c r="G2765" s="912" t="s">
        <v>126</v>
      </c>
      <c r="H2765" s="900"/>
      <c r="I2765" s="94"/>
      <c r="J2765" s="96"/>
      <c r="K2765" s="93"/>
      <c r="L2765" s="912" t="s">
        <v>126</v>
      </c>
      <c r="M2765" s="903"/>
      <c r="N2765" s="94"/>
      <c r="O2765" s="96"/>
      <c r="P2765" s="99"/>
    </row>
    <row r="2766" spans="1:16" ht="17.25" thickBot="1">
      <c r="A2766" s="927"/>
      <c r="B2766" s="913"/>
      <c r="C2766" s="897"/>
      <c r="D2766" s="94"/>
      <c r="E2766" s="96"/>
      <c r="F2766" s="101"/>
      <c r="G2766" s="913"/>
      <c r="H2766" s="900"/>
      <c r="I2766" s="94"/>
      <c r="J2766" s="96"/>
      <c r="K2766" s="101"/>
      <c r="L2766" s="913"/>
      <c r="M2766" s="903"/>
      <c r="N2766" s="94"/>
      <c r="O2766" s="96"/>
      <c r="P2766" s="104"/>
    </row>
    <row r="2767" spans="1:16">
      <c r="A2767" s="927"/>
      <c r="B2767" s="923"/>
      <c r="C2767" s="897"/>
      <c r="D2767" s="94"/>
      <c r="E2767" s="96"/>
      <c r="F2767" s="102"/>
      <c r="G2767" s="923"/>
      <c r="H2767" s="900"/>
      <c r="I2767" s="94"/>
      <c r="J2767" s="96"/>
      <c r="K2767" s="103"/>
      <c r="L2767" s="923"/>
      <c r="M2767" s="903"/>
      <c r="N2767" s="94"/>
      <c r="O2767" s="96"/>
      <c r="P2767" s="93"/>
    </row>
    <row r="2768" spans="1:16" ht="17.25" thickBot="1">
      <c r="A2768" s="927"/>
      <c r="B2768" s="924"/>
      <c r="C2768" s="897"/>
      <c r="D2768" s="94"/>
      <c r="E2768" s="96"/>
      <c r="F2768" s="99"/>
      <c r="G2768" s="924"/>
      <c r="H2768" s="900"/>
      <c r="I2768" s="94"/>
      <c r="J2768" s="96"/>
      <c r="K2768" s="104"/>
      <c r="L2768" s="924"/>
      <c r="M2768" s="903"/>
      <c r="N2768" s="94"/>
      <c r="O2768" s="96"/>
      <c r="P2768" s="97"/>
    </row>
    <row r="2769" spans="1:16">
      <c r="A2769" s="927"/>
      <c r="B2769" s="922" t="s">
        <v>127</v>
      </c>
      <c r="C2769" s="897"/>
      <c r="D2769" s="94"/>
      <c r="E2769" s="96"/>
      <c r="F2769" s="103"/>
      <c r="G2769" s="922" t="s">
        <v>127</v>
      </c>
      <c r="H2769" s="900"/>
      <c r="I2769" s="94"/>
      <c r="J2769" s="96"/>
      <c r="K2769" s="104"/>
      <c r="L2769" s="922" t="s">
        <v>127</v>
      </c>
      <c r="M2769" s="903"/>
      <c r="N2769" s="94"/>
      <c r="O2769" s="114"/>
      <c r="P2769" s="97"/>
    </row>
    <row r="2770" spans="1:16" ht="17.25" thickBot="1">
      <c r="A2770" s="927"/>
      <c r="B2770" s="913"/>
      <c r="C2770" s="897"/>
      <c r="D2770" s="94"/>
      <c r="E2770" s="96"/>
      <c r="F2770" s="104"/>
      <c r="G2770" s="913"/>
      <c r="H2770" s="900"/>
      <c r="I2770" s="94"/>
      <c r="J2770" s="96"/>
      <c r="K2770" s="99"/>
      <c r="L2770" s="913"/>
      <c r="M2770" s="903"/>
      <c r="N2770" s="113"/>
      <c r="O2770" s="96"/>
      <c r="P2770" s="112"/>
    </row>
    <row r="2771" spans="1:16">
      <c r="A2771" s="927"/>
      <c r="B2771" s="923"/>
      <c r="C2771" s="897"/>
      <c r="D2771" s="94"/>
      <c r="E2771" s="96"/>
      <c r="F2771" s="104"/>
      <c r="G2771" s="923"/>
      <c r="H2771" s="900"/>
      <c r="I2771" s="94"/>
      <c r="J2771" s="96"/>
      <c r="K2771" s="104"/>
      <c r="L2771" s="923"/>
      <c r="M2771" s="903"/>
      <c r="N2771" s="113"/>
      <c r="O2771" s="114"/>
      <c r="P2771" s="97"/>
    </row>
    <row r="2772" spans="1:16" ht="17.25" thickBot="1">
      <c r="A2772" s="927"/>
      <c r="B2772" s="924"/>
      <c r="C2772" s="897"/>
      <c r="D2772" s="94"/>
      <c r="E2772" s="96"/>
      <c r="F2772" s="99"/>
      <c r="G2772" s="924"/>
      <c r="H2772" s="900"/>
      <c r="I2772" s="94"/>
      <c r="J2772" s="96"/>
      <c r="K2772" s="93"/>
      <c r="L2772" s="924"/>
      <c r="M2772" s="903"/>
      <c r="N2772" s="94"/>
      <c r="O2772" s="114"/>
      <c r="P2772" s="104"/>
    </row>
    <row r="2773" spans="1:16">
      <c r="A2773" s="927"/>
      <c r="B2773" s="922" t="s">
        <v>128</v>
      </c>
      <c r="C2773" s="897"/>
      <c r="D2773" s="94"/>
      <c r="E2773" s="96"/>
      <c r="F2773" s="104"/>
      <c r="G2773" s="922" t="s">
        <v>128</v>
      </c>
      <c r="H2773" s="900"/>
      <c r="I2773" s="94"/>
      <c r="J2773" s="96"/>
      <c r="K2773" s="97"/>
      <c r="L2773" s="922" t="s">
        <v>128</v>
      </c>
      <c r="M2773" s="903"/>
      <c r="N2773" s="94"/>
      <c r="O2773" s="96"/>
      <c r="P2773" s="97"/>
    </row>
    <row r="2774" spans="1:16" ht="17.25" thickBot="1">
      <c r="A2774" s="927"/>
      <c r="B2774" s="913"/>
      <c r="C2774" s="897"/>
      <c r="D2774" s="94"/>
      <c r="E2774" s="96"/>
      <c r="F2774" s="93"/>
      <c r="G2774" s="913"/>
      <c r="H2774" s="900"/>
      <c r="I2774" s="94"/>
      <c r="J2774" s="114"/>
      <c r="K2774" s="97"/>
      <c r="L2774" s="913"/>
      <c r="M2774" s="903"/>
      <c r="N2774" s="113"/>
      <c r="O2774" s="114"/>
      <c r="P2774" s="97"/>
    </row>
    <row r="2775" spans="1:16">
      <c r="A2775" s="927"/>
      <c r="B2775" s="923"/>
      <c r="C2775" s="897"/>
      <c r="D2775" s="94"/>
      <c r="E2775" s="96"/>
      <c r="F2775" s="97"/>
      <c r="G2775" s="923"/>
      <c r="H2775" s="900"/>
      <c r="I2775" s="94"/>
      <c r="J2775" s="96"/>
      <c r="K2775" s="97"/>
      <c r="L2775" s="923"/>
      <c r="M2775" s="903"/>
      <c r="N2775" s="113"/>
      <c r="O2775" s="114"/>
      <c r="P2775" s="97"/>
    </row>
    <row r="2776" spans="1:16" ht="17.25" thickBot="1">
      <c r="A2776" s="927"/>
      <c r="B2776" s="924"/>
      <c r="C2776" s="897"/>
      <c r="D2776" s="94"/>
      <c r="E2776" s="96"/>
      <c r="F2776" s="93"/>
      <c r="G2776" s="924"/>
      <c r="H2776" s="900"/>
      <c r="I2776" s="94"/>
      <c r="J2776" s="114"/>
      <c r="K2776" s="97"/>
      <c r="L2776" s="924"/>
      <c r="M2776" s="903"/>
      <c r="N2776" s="94"/>
      <c r="O2776" s="114"/>
      <c r="P2776" s="97"/>
    </row>
    <row r="2777" spans="1:16">
      <c r="A2777" s="927"/>
      <c r="B2777" s="912" t="s">
        <v>129</v>
      </c>
      <c r="C2777" s="897"/>
      <c r="D2777" s="94"/>
      <c r="E2777" s="96"/>
      <c r="F2777" s="93"/>
      <c r="G2777" s="912" t="s">
        <v>129</v>
      </c>
      <c r="H2777" s="900"/>
      <c r="I2777" s="94"/>
      <c r="J2777" s="114"/>
      <c r="K2777" s="97"/>
      <c r="L2777" s="912" t="s">
        <v>129</v>
      </c>
      <c r="M2777" s="903"/>
      <c r="N2777" s="113"/>
      <c r="O2777" s="114"/>
      <c r="P2777" s="97"/>
    </row>
    <row r="2778" spans="1:16" ht="17.25" thickBot="1">
      <c r="A2778" s="927"/>
      <c r="B2778" s="913"/>
      <c r="C2778" s="897"/>
      <c r="D2778" s="94"/>
      <c r="E2778" s="96"/>
      <c r="F2778" s="93"/>
      <c r="G2778" s="913"/>
      <c r="H2778" s="900"/>
      <c r="I2778" s="94"/>
      <c r="J2778" s="114"/>
      <c r="K2778" s="97"/>
      <c r="L2778" s="913"/>
      <c r="M2778" s="903"/>
      <c r="N2778" s="94"/>
      <c r="O2778" s="114"/>
      <c r="P2778" s="97"/>
    </row>
    <row r="2779" spans="1:16">
      <c r="A2779" s="927"/>
      <c r="B2779" s="106"/>
      <c r="C2779" s="897"/>
      <c r="D2779" s="94"/>
      <c r="E2779" s="96"/>
      <c r="F2779" s="97"/>
      <c r="G2779" s="106"/>
      <c r="H2779" s="900"/>
      <c r="I2779" s="94"/>
      <c r="J2779" s="96"/>
      <c r="K2779" s="112"/>
      <c r="L2779" s="106"/>
      <c r="M2779" s="903"/>
      <c r="N2779" s="113"/>
      <c r="O2779" s="96"/>
      <c r="P2779" s="112"/>
    </row>
    <row r="2780" spans="1:16">
      <c r="A2780" s="927"/>
      <c r="B2780" s="107"/>
      <c r="C2780" s="897"/>
      <c r="D2780" s="94"/>
      <c r="E2780" s="96"/>
      <c r="F2780" s="93"/>
      <c r="G2780" s="107"/>
      <c r="H2780" s="900"/>
      <c r="I2780" s="94"/>
      <c r="J2780" s="96"/>
      <c r="K2780" s="97"/>
      <c r="L2780" s="107"/>
      <c r="M2780" s="903"/>
      <c r="N2780" s="113"/>
      <c r="O2780" s="114"/>
      <c r="P2780" s="97"/>
    </row>
    <row r="2781" spans="1:16">
      <c r="A2781" s="927"/>
      <c r="B2781" s="109"/>
      <c r="C2781" s="897"/>
      <c r="D2781" s="94"/>
      <c r="E2781" s="96"/>
      <c r="F2781" s="93"/>
      <c r="G2781" s="109"/>
      <c r="H2781" s="900"/>
      <c r="I2781" s="113"/>
      <c r="J2781" s="114"/>
      <c r="K2781" s="97"/>
      <c r="L2781" s="109"/>
      <c r="M2781" s="903"/>
      <c r="N2781" s="113"/>
      <c r="O2781" s="114"/>
      <c r="P2781" s="104"/>
    </row>
    <row r="2782" spans="1:16">
      <c r="A2782" s="927"/>
      <c r="B2782" s="110"/>
      <c r="C2782" s="897"/>
      <c r="D2782" s="94"/>
      <c r="E2782" s="96"/>
      <c r="F2782" s="93"/>
      <c r="G2782" s="110"/>
      <c r="H2782" s="900"/>
      <c r="I2782" s="113"/>
      <c r="J2782" s="114"/>
      <c r="K2782" s="104"/>
      <c r="L2782" s="110"/>
      <c r="M2782" s="903"/>
      <c r="N2782" s="111"/>
      <c r="O2782" s="96"/>
      <c r="P2782" s="97"/>
    </row>
    <row r="2783" spans="1:16">
      <c r="A2783" s="927"/>
      <c r="B2783" s="109"/>
      <c r="C2783" s="897"/>
      <c r="D2783" s="111"/>
      <c r="E2783" s="96"/>
      <c r="F2783" s="97"/>
      <c r="G2783" s="109"/>
      <c r="H2783" s="900"/>
      <c r="I2783" s="111"/>
      <c r="J2783" s="96"/>
      <c r="K2783" s="112"/>
      <c r="L2783" s="109"/>
      <c r="M2783" s="903"/>
      <c r="N2783" s="94"/>
      <c r="O2783" s="96"/>
      <c r="P2783" s="112"/>
    </row>
    <row r="2784" spans="1:16">
      <c r="A2784" s="927"/>
      <c r="B2784" s="110"/>
      <c r="C2784" s="897"/>
      <c r="D2784" s="94"/>
      <c r="E2784" s="96"/>
      <c r="F2784" s="108"/>
      <c r="G2784" s="110"/>
      <c r="H2784" s="900"/>
      <c r="I2784" s="94"/>
      <c r="J2784" s="96"/>
      <c r="K2784" s="97"/>
      <c r="L2784" s="110"/>
      <c r="M2784" s="903"/>
      <c r="N2784" s="113"/>
      <c r="O2784" s="114"/>
      <c r="P2784" s="97"/>
    </row>
    <row r="2785" spans="1:16">
      <c r="A2785" s="927"/>
      <c r="B2785" s="109"/>
      <c r="C2785" s="897"/>
      <c r="D2785" s="94"/>
      <c r="E2785" s="96"/>
      <c r="F2785" s="97"/>
      <c r="G2785" s="109"/>
      <c r="H2785" s="900"/>
      <c r="I2785" s="113"/>
      <c r="J2785" s="114"/>
      <c r="K2785" s="97"/>
      <c r="L2785" s="109"/>
      <c r="M2785" s="903"/>
      <c r="N2785" s="113"/>
      <c r="O2785" s="114"/>
      <c r="P2785" s="97"/>
    </row>
    <row r="2786" spans="1:16" ht="17.25" thickBot="1">
      <c r="A2786" s="927"/>
      <c r="B2786" s="110"/>
      <c r="C2786" s="910"/>
      <c r="D2786" s="115"/>
      <c r="E2786" s="116"/>
      <c r="F2786" s="117"/>
      <c r="G2786" s="110"/>
      <c r="H2786" s="900"/>
      <c r="I2786" s="115"/>
      <c r="J2786" s="116"/>
      <c r="K2786" s="117"/>
      <c r="L2786" s="110"/>
      <c r="M2786" s="903"/>
      <c r="N2786" s="115"/>
      <c r="O2786" s="116"/>
      <c r="P2786" s="117"/>
    </row>
    <row r="2787" spans="1:16">
      <c r="A2787" s="914" t="str">
        <f>TEXT(A2741,"AAAA")</f>
        <v>星期六</v>
      </c>
      <c r="B2787" s="109"/>
      <c r="C2787" s="896" t="s">
        <v>666</v>
      </c>
      <c r="D2787" s="118"/>
      <c r="E2787" s="119"/>
      <c r="F2787" s="97"/>
      <c r="G2787" s="109"/>
      <c r="H2787" s="899" t="s">
        <v>130</v>
      </c>
      <c r="I2787" s="118"/>
      <c r="J2787" s="119"/>
      <c r="K2787" s="97"/>
      <c r="L2787" s="109"/>
      <c r="M2787" s="902" t="s">
        <v>130</v>
      </c>
      <c r="N2787" s="118"/>
      <c r="O2787" s="119"/>
      <c r="P2787" s="97"/>
    </row>
    <row r="2788" spans="1:16">
      <c r="A2788" s="914"/>
      <c r="B2788" s="110"/>
      <c r="C2788" s="897"/>
      <c r="D2788" s="120"/>
      <c r="E2788" s="96"/>
      <c r="F2788" s="97"/>
      <c r="G2788" s="110"/>
      <c r="H2788" s="900"/>
      <c r="I2788" s="94"/>
      <c r="J2788" s="96"/>
      <c r="K2788" s="97"/>
      <c r="L2788" s="110"/>
      <c r="M2788" s="903"/>
      <c r="N2788" s="94"/>
      <c r="O2788" s="96"/>
      <c r="P2788" s="97"/>
    </row>
    <row r="2789" spans="1:16">
      <c r="A2789" s="914"/>
      <c r="B2789" s="109"/>
      <c r="C2789" s="897"/>
      <c r="D2789" s="120"/>
      <c r="E2789" s="96"/>
      <c r="F2789" s="97"/>
      <c r="G2789" s="109"/>
      <c r="H2789" s="900"/>
      <c r="I2789" s="94"/>
      <c r="J2789" s="96"/>
      <c r="K2789" s="97"/>
      <c r="L2789" s="109"/>
      <c r="M2789" s="903"/>
      <c r="N2789" s="94"/>
      <c r="O2789" s="96"/>
      <c r="P2789" s="97"/>
    </row>
    <row r="2790" spans="1:16">
      <c r="A2790" s="914"/>
      <c r="B2790" s="110"/>
      <c r="C2790" s="897"/>
      <c r="D2790" s="120"/>
      <c r="E2790" s="96"/>
      <c r="F2790" s="97"/>
      <c r="G2790" s="110"/>
      <c r="H2790" s="900"/>
      <c r="I2790" s="94"/>
      <c r="J2790" s="96"/>
      <c r="K2790" s="97"/>
      <c r="L2790" s="110"/>
      <c r="M2790" s="903"/>
      <c r="N2790" s="94"/>
      <c r="O2790" s="96"/>
      <c r="P2790" s="97"/>
    </row>
    <row r="2791" spans="1:16">
      <c r="A2791" s="914"/>
      <c r="B2791" s="109"/>
      <c r="C2791" s="897"/>
      <c r="D2791" s="120"/>
      <c r="E2791" s="96"/>
      <c r="F2791" s="97"/>
      <c r="G2791" s="109"/>
      <c r="H2791" s="900"/>
      <c r="I2791" s="94"/>
      <c r="J2791" s="96"/>
      <c r="K2791" s="97"/>
      <c r="L2791" s="109"/>
      <c r="M2791" s="903"/>
      <c r="N2791" s="94"/>
      <c r="O2791" s="96"/>
      <c r="P2791" s="97"/>
    </row>
    <row r="2792" spans="1:16">
      <c r="A2792" s="914"/>
      <c r="B2792" s="110"/>
      <c r="C2792" s="897"/>
      <c r="D2792" s="120"/>
      <c r="E2792" s="96"/>
      <c r="F2792" s="97"/>
      <c r="G2792" s="110"/>
      <c r="H2792" s="900"/>
      <c r="I2792" s="94"/>
      <c r="J2792" s="96"/>
      <c r="K2792" s="97"/>
      <c r="L2792" s="110"/>
      <c r="M2792" s="903"/>
      <c r="N2792" s="94"/>
      <c r="O2792" s="96"/>
      <c r="P2792" s="97"/>
    </row>
    <row r="2793" spans="1:16">
      <c r="A2793" s="914"/>
      <c r="B2793" s="109"/>
      <c r="C2793" s="897"/>
      <c r="D2793" s="120"/>
      <c r="E2793" s="96"/>
      <c r="F2793" s="97"/>
      <c r="G2793" s="109"/>
      <c r="H2793" s="900"/>
      <c r="I2793" s="94"/>
      <c r="J2793" s="96"/>
      <c r="K2793" s="97"/>
      <c r="L2793" s="109"/>
      <c r="M2793" s="903"/>
      <c r="N2793" s="94"/>
      <c r="O2793" s="96"/>
      <c r="P2793" s="97"/>
    </row>
    <row r="2794" spans="1:16">
      <c r="A2794" s="914"/>
      <c r="B2794" s="110"/>
      <c r="C2794" s="897"/>
      <c r="D2794" s="94"/>
      <c r="E2794" s="96"/>
      <c r="F2794" s="97"/>
      <c r="G2794" s="110"/>
      <c r="H2794" s="900"/>
      <c r="I2794" s="94"/>
      <c r="J2794" s="96"/>
      <c r="K2794" s="97"/>
      <c r="L2794" s="110"/>
      <c r="M2794" s="903"/>
      <c r="N2794" s="94"/>
      <c r="O2794" s="96"/>
      <c r="P2794" s="97"/>
    </row>
    <row r="2795" spans="1:16">
      <c r="A2795" s="914"/>
      <c r="B2795" s="107"/>
      <c r="C2795" s="897"/>
      <c r="D2795" s="113"/>
      <c r="E2795" s="114"/>
      <c r="F2795" s="104"/>
      <c r="G2795" s="107"/>
      <c r="H2795" s="900"/>
      <c r="I2795" s="113"/>
      <c r="J2795" s="114"/>
      <c r="K2795" s="97"/>
      <c r="L2795" s="107"/>
      <c r="M2795" s="903"/>
      <c r="N2795" s="113"/>
      <c r="O2795" s="114"/>
      <c r="P2795" s="97"/>
    </row>
    <row r="2796" spans="1:16" ht="17.25" thickBot="1">
      <c r="A2796" s="914"/>
      <c r="B2796" s="107"/>
      <c r="C2796" s="910"/>
      <c r="D2796" s="122" t="s">
        <v>132</v>
      </c>
      <c r="E2796" s="123" t="s">
        <v>133</v>
      </c>
      <c r="F2796" s="124"/>
      <c r="G2796" s="107"/>
      <c r="H2796" s="911"/>
      <c r="I2796" s="122" t="s">
        <v>132</v>
      </c>
      <c r="J2796" s="123" t="s">
        <v>133</v>
      </c>
      <c r="K2796" s="97"/>
      <c r="L2796" s="107"/>
      <c r="M2796" s="909"/>
      <c r="N2796" s="122" t="s">
        <v>132</v>
      </c>
      <c r="O2796" s="123" t="s">
        <v>133</v>
      </c>
      <c r="P2796" s="97"/>
    </row>
    <row r="2797" spans="1:16">
      <c r="A2797" s="105"/>
      <c r="B2797" s="109"/>
      <c r="C2797" s="896" t="s">
        <v>667</v>
      </c>
      <c r="D2797" s="118"/>
      <c r="E2797" s="119"/>
      <c r="F2797" s="125"/>
      <c r="G2797" s="109"/>
      <c r="H2797" s="899" t="s">
        <v>134</v>
      </c>
      <c r="I2797" s="118"/>
      <c r="J2797" s="119"/>
      <c r="K2797" s="125"/>
      <c r="L2797" s="109"/>
      <c r="M2797" s="902" t="s">
        <v>134</v>
      </c>
      <c r="N2797" s="118"/>
      <c r="O2797" s="119"/>
      <c r="P2797" s="125"/>
    </row>
    <row r="2798" spans="1:16">
      <c r="A2798" s="105"/>
      <c r="B2798" s="110"/>
      <c r="C2798" s="897"/>
      <c r="D2798" s="94"/>
      <c r="E2798" s="96"/>
      <c r="F2798" s="97"/>
      <c r="G2798" s="110"/>
      <c r="H2798" s="900"/>
      <c r="I2798" s="94"/>
      <c r="J2798" s="96"/>
      <c r="K2798" s="97"/>
      <c r="L2798" s="110"/>
      <c r="M2798" s="903"/>
      <c r="N2798" s="94"/>
      <c r="O2798" s="96"/>
      <c r="P2798" s="97"/>
    </row>
    <row r="2799" spans="1:16">
      <c r="A2799" s="105"/>
      <c r="B2799" s="126"/>
      <c r="C2799" s="897"/>
      <c r="D2799" s="94"/>
      <c r="E2799" s="96"/>
      <c r="F2799" s="97"/>
      <c r="G2799" s="126"/>
      <c r="H2799" s="900"/>
      <c r="I2799" s="94"/>
      <c r="J2799" s="96"/>
      <c r="K2799" s="97"/>
      <c r="L2799" s="126"/>
      <c r="M2799" s="903"/>
      <c r="N2799" s="94"/>
      <c r="O2799" s="96"/>
      <c r="P2799" s="128"/>
    </row>
    <row r="2800" spans="1:16">
      <c r="A2800" s="105"/>
      <c r="B2800" s="107"/>
      <c r="C2800" s="897"/>
      <c r="D2800" s="94"/>
      <c r="E2800" s="96"/>
      <c r="F2800" s="97"/>
      <c r="G2800" s="107"/>
      <c r="H2800" s="900"/>
      <c r="I2800" s="94"/>
      <c r="J2800" s="96"/>
      <c r="K2800" s="97"/>
      <c r="L2800" s="107"/>
      <c r="M2800" s="903"/>
      <c r="N2800" s="94"/>
      <c r="O2800" s="96"/>
      <c r="P2800" s="216"/>
    </row>
    <row r="2801" spans="1:16">
      <c r="A2801" s="105"/>
      <c r="B2801" s="109"/>
      <c r="C2801" s="897"/>
      <c r="D2801" s="94"/>
      <c r="E2801" s="96"/>
      <c r="F2801" s="97"/>
      <c r="G2801" s="109"/>
      <c r="H2801" s="900"/>
      <c r="I2801" s="94"/>
      <c r="J2801" s="96"/>
      <c r="K2801" s="97"/>
      <c r="L2801" s="109"/>
      <c r="M2801" s="903"/>
      <c r="N2801" s="94"/>
      <c r="O2801" s="96"/>
      <c r="P2801" s="97"/>
    </row>
    <row r="2802" spans="1:16">
      <c r="A2802" s="105"/>
      <c r="B2802" s="110"/>
      <c r="C2802" s="897"/>
      <c r="D2802" s="94"/>
      <c r="E2802" s="96"/>
      <c r="F2802" s="127"/>
      <c r="G2802" s="110"/>
      <c r="H2802" s="900"/>
      <c r="I2802" s="94"/>
      <c r="J2802" s="96"/>
      <c r="K2802" s="127"/>
      <c r="L2802" s="110"/>
      <c r="M2802" s="903"/>
      <c r="N2802" s="94"/>
      <c r="O2802" s="96"/>
      <c r="P2802" s="127"/>
    </row>
    <row r="2803" spans="1:16">
      <c r="A2803" s="105"/>
      <c r="B2803" s="109"/>
      <c r="C2803" s="897"/>
      <c r="D2803" s="94"/>
      <c r="E2803" s="96"/>
      <c r="F2803" s="128"/>
      <c r="G2803" s="109"/>
      <c r="H2803" s="900"/>
      <c r="I2803" s="94"/>
      <c r="J2803" s="96"/>
      <c r="K2803" s="128"/>
      <c r="L2803" s="109"/>
      <c r="M2803" s="903"/>
      <c r="N2803" s="94"/>
      <c r="O2803" s="96"/>
      <c r="P2803" s="128"/>
    </row>
    <row r="2804" spans="1:16">
      <c r="A2804" s="105"/>
      <c r="B2804" s="110"/>
      <c r="C2804" s="897"/>
      <c r="D2804" s="217"/>
      <c r="E2804" s="114"/>
      <c r="F2804" s="216"/>
      <c r="G2804" s="110"/>
      <c r="H2804" s="900"/>
      <c r="I2804" s="113"/>
      <c r="J2804" s="114"/>
      <c r="K2804" s="216"/>
      <c r="L2804" s="110"/>
      <c r="M2804" s="903"/>
      <c r="N2804" s="113"/>
      <c r="O2804" s="114"/>
      <c r="P2804" s="216"/>
    </row>
    <row r="2805" spans="1:16">
      <c r="A2805" s="105"/>
      <c r="B2805" s="109"/>
      <c r="C2805" s="897"/>
      <c r="D2805" s="217"/>
      <c r="E2805" s="114"/>
      <c r="F2805" s="216"/>
      <c r="G2805" s="109"/>
      <c r="H2805" s="900"/>
      <c r="I2805" s="113"/>
      <c r="J2805" s="114"/>
      <c r="K2805" s="216"/>
      <c r="L2805" s="109"/>
      <c r="M2805" s="903"/>
      <c r="N2805" s="113"/>
      <c r="O2805" s="114"/>
      <c r="P2805" s="216"/>
    </row>
    <row r="2806" spans="1:16" ht="17.25" thickBot="1">
      <c r="A2806" s="105"/>
      <c r="B2806" s="110"/>
      <c r="C2806" s="910"/>
      <c r="D2806" s="129"/>
      <c r="E2806" s="130"/>
      <c r="F2806" s="104"/>
      <c r="G2806" s="110"/>
      <c r="H2806" s="911"/>
      <c r="I2806" s="113"/>
      <c r="J2806" s="130"/>
      <c r="K2806" s="104"/>
      <c r="L2806" s="110"/>
      <c r="M2806" s="909"/>
      <c r="N2806" s="113"/>
      <c r="O2806" s="131"/>
      <c r="P2806" s="127"/>
    </row>
    <row r="2807" spans="1:16">
      <c r="A2807" s="132"/>
      <c r="B2807" s="109"/>
      <c r="C2807" s="896" t="s">
        <v>668</v>
      </c>
      <c r="D2807" s="118" t="s">
        <v>136</v>
      </c>
      <c r="E2807" s="133" t="s">
        <v>137</v>
      </c>
      <c r="F2807" s="125"/>
      <c r="G2807" s="109"/>
      <c r="H2807" s="899" t="s">
        <v>135</v>
      </c>
      <c r="I2807" s="118" t="s">
        <v>136</v>
      </c>
      <c r="J2807" s="133" t="s">
        <v>137</v>
      </c>
      <c r="K2807" s="125"/>
      <c r="L2807" s="109"/>
      <c r="M2807" s="902" t="s">
        <v>135</v>
      </c>
      <c r="N2807" s="118" t="s">
        <v>136</v>
      </c>
      <c r="O2807" s="133" t="s">
        <v>137</v>
      </c>
      <c r="P2807" s="125"/>
    </row>
    <row r="2808" spans="1:16">
      <c r="A2808" s="132"/>
      <c r="B2808" s="110"/>
      <c r="C2808" s="897"/>
      <c r="D2808" s="94" t="s">
        <v>141</v>
      </c>
      <c r="E2808" s="96" t="s">
        <v>142</v>
      </c>
      <c r="F2808" s="134"/>
      <c r="G2808" s="110"/>
      <c r="H2808" s="900"/>
      <c r="I2808" s="94" t="s">
        <v>141</v>
      </c>
      <c r="J2808" s="96" t="s">
        <v>142</v>
      </c>
      <c r="K2808" s="134"/>
      <c r="L2808" s="110"/>
      <c r="M2808" s="903"/>
      <c r="N2808" s="94" t="s">
        <v>141</v>
      </c>
      <c r="O2808" s="96" t="s">
        <v>142</v>
      </c>
      <c r="P2808" s="134"/>
    </row>
    <row r="2809" spans="1:16">
      <c r="A2809" s="132"/>
      <c r="B2809" s="135"/>
      <c r="C2809" s="897"/>
      <c r="D2809" s="94" t="s">
        <v>145</v>
      </c>
      <c r="E2809" s="96" t="s">
        <v>146</v>
      </c>
      <c r="F2809" s="97"/>
      <c r="G2809" s="135"/>
      <c r="H2809" s="900"/>
      <c r="I2809" s="94" t="s">
        <v>145</v>
      </c>
      <c r="J2809" s="96" t="s">
        <v>146</v>
      </c>
      <c r="K2809" s="97"/>
      <c r="L2809" s="135"/>
      <c r="M2809" s="903"/>
      <c r="N2809" s="94" t="s">
        <v>145</v>
      </c>
      <c r="O2809" s="96" t="s">
        <v>146</v>
      </c>
      <c r="P2809" s="97"/>
    </row>
    <row r="2810" spans="1:16">
      <c r="A2810" s="132"/>
      <c r="B2810" s="110"/>
      <c r="C2810" s="897"/>
      <c r="D2810" s="94" t="s">
        <v>147</v>
      </c>
      <c r="E2810" s="96" t="s">
        <v>148</v>
      </c>
      <c r="F2810" s="104"/>
      <c r="G2810" s="110"/>
      <c r="H2810" s="900"/>
      <c r="I2810" s="94" t="s">
        <v>147</v>
      </c>
      <c r="J2810" s="96" t="s">
        <v>148</v>
      </c>
      <c r="K2810" s="104"/>
      <c r="L2810" s="110"/>
      <c r="M2810" s="903"/>
      <c r="N2810" s="94" t="s">
        <v>147</v>
      </c>
      <c r="O2810" s="96" t="s">
        <v>148</v>
      </c>
      <c r="P2810" s="104"/>
    </row>
    <row r="2811" spans="1:16">
      <c r="A2811" s="132"/>
      <c r="B2811" s="135"/>
      <c r="C2811" s="897"/>
      <c r="D2811" s="94"/>
      <c r="E2811" s="114"/>
      <c r="F2811" s="136"/>
      <c r="G2811" s="135"/>
      <c r="H2811" s="900"/>
      <c r="I2811" s="94"/>
      <c r="J2811" s="114"/>
      <c r="K2811" s="136"/>
      <c r="L2811" s="135"/>
      <c r="M2811" s="903"/>
      <c r="N2811" s="94"/>
      <c r="O2811" s="114"/>
      <c r="P2811" s="136"/>
    </row>
    <row r="2812" spans="1:16">
      <c r="A2812" s="132"/>
      <c r="B2812" s="110"/>
      <c r="C2812" s="897"/>
      <c r="D2812" s="94"/>
      <c r="E2812" s="96"/>
      <c r="F2812" s="97"/>
      <c r="G2812" s="110"/>
      <c r="H2812" s="900"/>
      <c r="I2812" s="94"/>
      <c r="J2812" s="96"/>
      <c r="K2812" s="97"/>
      <c r="L2812" s="110"/>
      <c r="M2812" s="903"/>
      <c r="N2812" s="94"/>
      <c r="O2812" s="96"/>
      <c r="P2812" s="97"/>
    </row>
    <row r="2813" spans="1:16">
      <c r="A2813" s="132"/>
      <c r="B2813" s="135"/>
      <c r="C2813" s="897"/>
      <c r="D2813" s="94"/>
      <c r="E2813" s="114"/>
      <c r="F2813" s="136"/>
      <c r="G2813" s="135"/>
      <c r="H2813" s="900"/>
      <c r="I2813" s="94"/>
      <c r="J2813" s="114"/>
      <c r="K2813" s="136"/>
      <c r="L2813" s="135"/>
      <c r="M2813" s="903"/>
      <c r="N2813" s="94"/>
      <c r="O2813" s="114"/>
      <c r="P2813" s="136"/>
    </row>
    <row r="2814" spans="1:16">
      <c r="A2814" s="132"/>
      <c r="B2814" s="110"/>
      <c r="C2814" s="897"/>
      <c r="D2814" s="94"/>
      <c r="E2814" s="96"/>
      <c r="F2814" s="97"/>
      <c r="G2814" s="110"/>
      <c r="H2814" s="900"/>
      <c r="I2814" s="94"/>
      <c r="J2814" s="96"/>
      <c r="K2814" s="97"/>
      <c r="L2814" s="110"/>
      <c r="M2814" s="903"/>
      <c r="N2814" s="94"/>
      <c r="O2814" s="96"/>
      <c r="P2814" s="97"/>
    </row>
    <row r="2815" spans="1:16">
      <c r="A2815" s="132"/>
      <c r="B2815" s="135"/>
      <c r="C2815" s="897"/>
      <c r="D2815" s="94"/>
      <c r="E2815" s="96"/>
      <c r="F2815" s="97"/>
      <c r="G2815" s="135"/>
      <c r="H2815" s="900"/>
      <c r="I2815" s="94"/>
      <c r="J2815" s="96"/>
      <c r="K2815" s="97"/>
      <c r="L2815" s="135"/>
      <c r="M2815" s="903"/>
      <c r="N2815" s="94"/>
      <c r="O2815" s="96"/>
      <c r="P2815" s="97"/>
    </row>
    <row r="2816" spans="1:16" ht="17.25" thickBot="1">
      <c r="A2816" s="132"/>
      <c r="B2816" s="110"/>
      <c r="C2816" s="910"/>
      <c r="D2816" s="115"/>
      <c r="E2816" s="116"/>
      <c r="F2816" s="117"/>
      <c r="G2816" s="110"/>
      <c r="H2816" s="911"/>
      <c r="I2816" s="115"/>
      <c r="J2816" s="130"/>
      <c r="K2816" s="104"/>
      <c r="L2816" s="110"/>
      <c r="M2816" s="909"/>
      <c r="N2816" s="115"/>
      <c r="O2816" s="130"/>
      <c r="P2816" s="104"/>
    </row>
    <row r="2817" spans="1:16">
      <c r="A2817" s="132"/>
      <c r="B2817" s="135"/>
      <c r="C2817" s="896" t="s">
        <v>669</v>
      </c>
      <c r="D2817" s="137" t="s">
        <v>150</v>
      </c>
      <c r="E2817" s="138"/>
      <c r="F2817" s="139" t="s">
        <v>151</v>
      </c>
      <c r="G2817" s="135"/>
      <c r="H2817" s="899" t="s">
        <v>149</v>
      </c>
      <c r="I2817" s="137" t="s">
        <v>150</v>
      </c>
      <c r="J2817" s="138"/>
      <c r="K2817" s="139" t="s">
        <v>151</v>
      </c>
      <c r="L2817" s="135"/>
      <c r="M2817" s="902" t="s">
        <v>149</v>
      </c>
      <c r="N2817" s="137" t="s">
        <v>150</v>
      </c>
      <c r="O2817" s="138"/>
      <c r="P2817" s="139" t="s">
        <v>151</v>
      </c>
    </row>
    <row r="2818" spans="1:16">
      <c r="A2818" s="132"/>
      <c r="B2818" s="110"/>
      <c r="C2818" s="897"/>
      <c r="D2818" s="120"/>
      <c r="E2818" s="121"/>
      <c r="F2818" s="140"/>
      <c r="G2818" s="110"/>
      <c r="H2818" s="900"/>
      <c r="I2818" s="94"/>
      <c r="J2818" s="96"/>
      <c r="K2818" s="97"/>
      <c r="L2818" s="110"/>
      <c r="M2818" s="903"/>
      <c r="N2818" s="94"/>
      <c r="O2818" s="96"/>
      <c r="P2818" s="97"/>
    </row>
    <row r="2819" spans="1:16">
      <c r="A2819" s="132"/>
      <c r="B2819" s="135"/>
      <c r="C2819" s="897"/>
      <c r="D2819" s="94"/>
      <c r="E2819" s="96"/>
      <c r="F2819" s="97"/>
      <c r="G2819" s="135"/>
      <c r="H2819" s="900"/>
      <c r="I2819" s="94"/>
      <c r="J2819" s="96"/>
      <c r="K2819" s="97"/>
      <c r="L2819" s="135"/>
      <c r="M2819" s="903"/>
      <c r="N2819" s="94"/>
      <c r="O2819" s="96"/>
      <c r="P2819" s="97"/>
    </row>
    <row r="2820" spans="1:16">
      <c r="A2820" s="132"/>
      <c r="B2820" s="110"/>
      <c r="C2820" s="897"/>
      <c r="D2820" s="113"/>
      <c r="E2820" s="114"/>
      <c r="F2820" s="104"/>
      <c r="G2820" s="110"/>
      <c r="H2820" s="900"/>
      <c r="I2820" s="113"/>
      <c r="J2820" s="114"/>
      <c r="K2820" s="104"/>
      <c r="L2820" s="110"/>
      <c r="M2820" s="903"/>
      <c r="N2820" s="113"/>
      <c r="O2820" s="114"/>
      <c r="P2820" s="104"/>
    </row>
    <row r="2821" spans="1:16">
      <c r="A2821" s="905"/>
      <c r="B2821" s="135"/>
      <c r="C2821" s="897"/>
      <c r="D2821" s="94"/>
      <c r="E2821" s="96"/>
      <c r="F2821" s="97"/>
      <c r="G2821" s="135"/>
      <c r="H2821" s="900"/>
      <c r="I2821" s="94"/>
      <c r="J2821" s="96"/>
      <c r="K2821" s="97"/>
      <c r="L2821" s="135"/>
      <c r="M2821" s="903"/>
      <c r="N2821" s="94"/>
      <c r="O2821" s="96"/>
      <c r="P2821" s="97"/>
    </row>
    <row r="2822" spans="1:16">
      <c r="A2822" s="905"/>
      <c r="B2822" s="110"/>
      <c r="C2822" s="897"/>
      <c r="D2822" s="94"/>
      <c r="E2822" s="96"/>
      <c r="F2822" s="97"/>
      <c r="G2822" s="110"/>
      <c r="H2822" s="900"/>
      <c r="I2822" s="94"/>
      <c r="J2822" s="96"/>
      <c r="K2822" s="97"/>
      <c r="L2822" s="110"/>
      <c r="M2822" s="903"/>
      <c r="N2822" s="94"/>
      <c r="O2822" s="96"/>
      <c r="P2822" s="97"/>
    </row>
    <row r="2823" spans="1:16">
      <c r="A2823" s="905"/>
      <c r="B2823" s="135"/>
      <c r="C2823" s="897"/>
      <c r="D2823" s="113"/>
      <c r="E2823" s="114"/>
      <c r="F2823" s="104"/>
      <c r="G2823" s="135"/>
      <c r="H2823" s="900"/>
      <c r="I2823" s="113"/>
      <c r="J2823" s="114"/>
      <c r="K2823" s="104"/>
      <c r="L2823" s="135"/>
      <c r="M2823" s="903"/>
      <c r="N2823" s="113"/>
      <c r="O2823" s="114"/>
      <c r="P2823" s="104"/>
    </row>
    <row r="2824" spans="1:16" ht="17.25" thickBot="1">
      <c r="A2824" s="906"/>
      <c r="B2824" s="141"/>
      <c r="C2824" s="898"/>
      <c r="D2824" s="142"/>
      <c r="E2824" s="143"/>
      <c r="F2824" s="144"/>
      <c r="G2824" s="141"/>
      <c r="H2824" s="901"/>
      <c r="I2824" s="142"/>
      <c r="J2824" s="143"/>
      <c r="K2824" s="144"/>
      <c r="L2824" s="141"/>
      <c r="M2824" s="904"/>
      <c r="N2824" s="142"/>
      <c r="O2824" s="143"/>
      <c r="P2824" s="144"/>
    </row>
    <row r="2825" spans="1:16" s="146" customFormat="1" ht="27" customHeight="1" thickTop="1" thickBot="1">
      <c r="A2825" s="145"/>
      <c r="B2825" s="907" t="s">
        <v>152</v>
      </c>
      <c r="C2825" s="907"/>
      <c r="D2825" s="907"/>
      <c r="E2825" s="907"/>
      <c r="F2825" s="907"/>
      <c r="G2825" s="908" t="s">
        <v>153</v>
      </c>
      <c r="H2825" s="908"/>
      <c r="I2825" s="908"/>
      <c r="J2825" s="908"/>
      <c r="K2825" s="908"/>
      <c r="L2825" s="908"/>
      <c r="M2825" s="908"/>
      <c r="N2825" s="889" t="s">
        <v>154</v>
      </c>
      <c r="O2825" s="889"/>
      <c r="P2825" s="889"/>
    </row>
    <row r="2826" spans="1:16" s="159" customFormat="1" ht="21.75" customHeight="1" thickTop="1" thickBot="1">
      <c r="A2826" s="147" t="s">
        <v>0</v>
      </c>
      <c r="B2826" s="148"/>
      <c r="C2826" s="149" t="s">
        <v>155</v>
      </c>
      <c r="D2826" s="150" t="s">
        <v>156</v>
      </c>
      <c r="E2826" s="151" t="s">
        <v>157</v>
      </c>
      <c r="F2826" s="152" t="s">
        <v>158</v>
      </c>
      <c r="G2826" s="153" t="s">
        <v>159</v>
      </c>
      <c r="H2826" s="154" t="s">
        <v>150</v>
      </c>
      <c r="I2826" s="155" t="s">
        <v>156</v>
      </c>
      <c r="J2826" s="155" t="s">
        <v>157</v>
      </c>
      <c r="K2826" s="155" t="s">
        <v>158</v>
      </c>
      <c r="L2826" s="154" t="s">
        <v>160</v>
      </c>
      <c r="M2826" s="156" t="s">
        <v>161</v>
      </c>
      <c r="N2826" s="157" t="s">
        <v>155</v>
      </c>
      <c r="O2826" s="151" t="s">
        <v>157</v>
      </c>
      <c r="P2826" s="158" t="s">
        <v>158</v>
      </c>
    </row>
    <row r="2827" spans="1:16" s="172" customFormat="1" ht="17.25" thickTop="1">
      <c r="A2827" s="890">
        <f>A2741</f>
        <v>46200</v>
      </c>
      <c r="B2827" s="893" t="s">
        <v>670</v>
      </c>
      <c r="C2827" s="160"/>
      <c r="D2827" s="161"/>
      <c r="E2827" s="162"/>
      <c r="F2827" s="163"/>
      <c r="G2827" s="164"/>
      <c r="H2827" s="165"/>
      <c r="I2827" s="166"/>
      <c r="J2827" s="166"/>
      <c r="K2827" s="167"/>
      <c r="L2827" s="168"/>
      <c r="M2827" s="169"/>
      <c r="N2827" s="170"/>
      <c r="O2827" s="166"/>
      <c r="P2827" s="171"/>
    </row>
    <row r="2828" spans="1:16" s="172" customFormat="1">
      <c r="A2828" s="891"/>
      <c r="B2828" s="894"/>
      <c r="C2828" s="173"/>
      <c r="D2828" s="174"/>
      <c r="E2828" s="175"/>
      <c r="F2828" s="176"/>
      <c r="G2828" s="173"/>
      <c r="H2828" s="177"/>
      <c r="I2828" s="175"/>
      <c r="J2828" s="175"/>
      <c r="K2828" s="178"/>
      <c r="L2828" s="179"/>
      <c r="M2828" s="180"/>
      <c r="N2828" s="181"/>
      <c r="O2828" s="175"/>
      <c r="P2828" s="182"/>
    </row>
    <row r="2829" spans="1:16" s="172" customFormat="1">
      <c r="A2829" s="891"/>
      <c r="B2829" s="894"/>
      <c r="C2829" s="173"/>
      <c r="D2829" s="174"/>
      <c r="E2829" s="175"/>
      <c r="F2829" s="176"/>
      <c r="G2829" s="173"/>
      <c r="H2829" s="183"/>
      <c r="I2829" s="175"/>
      <c r="J2829" s="175"/>
      <c r="K2829" s="178"/>
      <c r="L2829" s="184"/>
      <c r="M2829" s="180"/>
      <c r="N2829" s="181"/>
      <c r="O2829" s="175"/>
      <c r="P2829" s="182"/>
    </row>
    <row r="2830" spans="1:16" s="172" customFormat="1">
      <c r="A2830" s="891"/>
      <c r="B2830" s="894"/>
      <c r="C2830" s="173"/>
      <c r="D2830" s="218"/>
      <c r="E2830" s="175"/>
      <c r="F2830" s="176"/>
      <c r="G2830" s="173"/>
      <c r="H2830" s="183"/>
      <c r="I2830" s="175"/>
      <c r="J2830" s="175"/>
      <c r="K2830" s="187"/>
      <c r="L2830" s="184"/>
      <c r="M2830" s="180"/>
      <c r="N2830" s="181"/>
      <c r="O2830" s="175"/>
      <c r="P2830" s="182"/>
    </row>
    <row r="2831" spans="1:16" s="172" customFormat="1">
      <c r="A2831" s="891"/>
      <c r="B2831" s="894"/>
      <c r="C2831" s="173"/>
      <c r="D2831" s="185"/>
      <c r="E2831" s="175"/>
      <c r="F2831" s="182"/>
      <c r="G2831" s="173"/>
      <c r="H2831" s="186"/>
      <c r="I2831" s="175"/>
      <c r="J2831" s="175"/>
      <c r="K2831" s="187"/>
      <c r="L2831" s="184"/>
      <c r="M2831" s="180"/>
      <c r="N2831" s="181"/>
      <c r="O2831" s="175"/>
      <c r="P2831" s="182"/>
    </row>
    <row r="2832" spans="1:16" s="172" customFormat="1">
      <c r="A2832" s="891"/>
      <c r="B2832" s="894"/>
      <c r="C2832" s="173"/>
      <c r="D2832" s="174"/>
      <c r="E2832" s="175"/>
      <c r="F2832" s="188"/>
      <c r="G2832" s="198"/>
      <c r="H2832" s="183"/>
      <c r="I2832" s="191"/>
      <c r="J2832" s="175"/>
      <c r="K2832" s="178"/>
      <c r="L2832" s="189"/>
      <c r="M2832" s="190"/>
      <c r="N2832" s="181"/>
      <c r="O2832" s="175"/>
      <c r="P2832" s="182"/>
    </row>
    <row r="2833" spans="1:16" s="172" customFormat="1">
      <c r="A2833" s="891"/>
      <c r="B2833" s="894"/>
      <c r="C2833" s="173"/>
      <c r="D2833" s="174"/>
      <c r="E2833" s="175"/>
      <c r="F2833" s="182"/>
      <c r="G2833" s="173"/>
      <c r="H2833" s="183"/>
      <c r="I2833" s="191"/>
      <c r="J2833" s="175"/>
      <c r="K2833" s="178"/>
      <c r="L2833" s="184"/>
      <c r="M2833" s="180"/>
      <c r="N2833" s="181"/>
      <c r="O2833" s="175"/>
      <c r="P2833" s="182"/>
    </row>
    <row r="2834" spans="1:16" s="172" customFormat="1">
      <c r="A2834" s="891"/>
      <c r="B2834" s="894"/>
      <c r="C2834" s="173"/>
      <c r="D2834" s="174"/>
      <c r="E2834" s="175"/>
      <c r="F2834" s="182"/>
      <c r="G2834" s="219"/>
      <c r="H2834" s="183"/>
      <c r="I2834" s="175"/>
      <c r="J2834" s="175"/>
      <c r="K2834" s="178"/>
      <c r="L2834" s="184"/>
      <c r="M2834" s="180"/>
      <c r="N2834" s="181"/>
      <c r="O2834" s="175"/>
      <c r="P2834" s="182"/>
    </row>
    <row r="2835" spans="1:16" s="172" customFormat="1">
      <c r="A2835" s="891"/>
      <c r="B2835" s="894"/>
      <c r="C2835" s="173"/>
      <c r="D2835" s="174"/>
      <c r="E2835" s="175"/>
      <c r="F2835" s="188"/>
      <c r="G2835" s="173"/>
      <c r="H2835" s="183"/>
      <c r="I2835" s="191"/>
      <c r="J2835" s="175"/>
      <c r="K2835" s="178"/>
      <c r="L2835" s="184"/>
      <c r="M2835" s="180"/>
      <c r="N2835" s="181"/>
      <c r="O2835" s="175"/>
      <c r="P2835" s="182"/>
    </row>
    <row r="2836" spans="1:16" s="172" customFormat="1">
      <c r="A2836" s="891"/>
      <c r="B2836" s="894"/>
      <c r="C2836" s="173"/>
      <c r="D2836" s="174"/>
      <c r="E2836" s="175"/>
      <c r="F2836" s="182"/>
      <c r="G2836" s="173"/>
      <c r="H2836" s="183"/>
      <c r="I2836" s="191"/>
      <c r="J2836" s="175"/>
      <c r="K2836" s="178"/>
      <c r="L2836" s="184"/>
      <c r="M2836" s="180"/>
      <c r="N2836" s="181"/>
      <c r="O2836" s="175"/>
      <c r="P2836" s="182"/>
    </row>
    <row r="2837" spans="1:16" s="172" customFormat="1">
      <c r="A2837" s="891"/>
      <c r="B2837" s="894"/>
      <c r="C2837" s="192"/>
      <c r="D2837" s="193"/>
      <c r="E2837" s="194"/>
      <c r="F2837" s="195"/>
      <c r="G2837" s="173"/>
      <c r="H2837" s="177"/>
      <c r="I2837" s="175"/>
      <c r="J2837" s="175"/>
      <c r="K2837" s="178"/>
      <c r="L2837" s="184"/>
      <c r="M2837" s="180"/>
      <c r="N2837" s="196"/>
      <c r="O2837" s="194"/>
      <c r="P2837" s="195"/>
    </row>
    <row r="2838" spans="1:16" s="172" customFormat="1">
      <c r="A2838" s="891"/>
      <c r="B2838" s="894"/>
      <c r="C2838" s="192"/>
      <c r="D2838" s="193"/>
      <c r="E2838" s="194"/>
      <c r="F2838" s="195"/>
      <c r="G2838" s="198"/>
      <c r="H2838" s="183"/>
      <c r="I2838" s="191"/>
      <c r="J2838" s="175"/>
      <c r="K2838" s="178"/>
      <c r="L2838" s="184"/>
      <c r="M2838" s="180"/>
      <c r="N2838" s="196"/>
      <c r="O2838" s="194"/>
      <c r="P2838" s="195"/>
    </row>
    <row r="2839" spans="1:16" s="172" customFormat="1">
      <c r="A2839" s="891"/>
      <c r="B2839" s="894"/>
      <c r="C2839" s="192"/>
      <c r="D2839" s="193"/>
      <c r="E2839" s="194"/>
      <c r="F2839" s="195"/>
      <c r="G2839" s="173"/>
      <c r="H2839" s="199"/>
      <c r="I2839" s="191"/>
      <c r="J2839" s="200"/>
      <c r="K2839" s="197"/>
      <c r="L2839" s="184"/>
      <c r="M2839" s="180"/>
      <c r="N2839" s="196"/>
      <c r="O2839" s="194"/>
      <c r="P2839" s="195"/>
    </row>
    <row r="2840" spans="1:16" s="172" customFormat="1">
      <c r="A2840" s="891"/>
      <c r="B2840" s="894"/>
      <c r="C2840" s="192"/>
      <c r="D2840" s="193"/>
      <c r="E2840" s="194"/>
      <c r="F2840" s="195"/>
      <c r="G2840" s="173"/>
      <c r="H2840" s="201"/>
      <c r="I2840" s="175"/>
      <c r="J2840" s="175"/>
      <c r="K2840" s="178"/>
      <c r="L2840" s="184"/>
      <c r="M2840" s="180"/>
      <c r="N2840" s="196"/>
      <c r="O2840" s="194"/>
      <c r="P2840" s="195"/>
    </row>
    <row r="2841" spans="1:16" s="172" customFormat="1">
      <c r="A2841" s="891"/>
      <c r="B2841" s="894"/>
      <c r="C2841" s="192"/>
      <c r="D2841" s="193"/>
      <c r="E2841" s="194"/>
      <c r="F2841" s="195"/>
      <c r="G2841" s="198"/>
      <c r="H2841" s="183"/>
      <c r="I2841" s="200"/>
      <c r="J2841" s="200"/>
      <c r="K2841" s="197"/>
      <c r="L2841" s="184"/>
      <c r="M2841" s="180"/>
      <c r="N2841" s="196"/>
      <c r="O2841" s="194"/>
      <c r="P2841" s="195"/>
    </row>
    <row r="2842" spans="1:16" s="172" customFormat="1">
      <c r="A2842" s="891"/>
      <c r="B2842" s="894"/>
      <c r="C2842" s="192"/>
      <c r="D2842" s="193"/>
      <c r="E2842" s="194"/>
      <c r="F2842" s="195"/>
      <c r="G2842" s="173"/>
      <c r="H2842" s="183"/>
      <c r="I2842" s="200"/>
      <c r="J2842" s="200"/>
      <c r="K2842" s="197"/>
      <c r="L2842" s="179"/>
      <c r="M2842" s="180"/>
      <c r="N2842" s="196"/>
      <c r="O2842" s="194"/>
      <c r="P2842" s="195"/>
    </row>
    <row r="2843" spans="1:16" s="172" customFormat="1">
      <c r="A2843" s="891"/>
      <c r="B2843" s="894"/>
      <c r="C2843" s="192"/>
      <c r="D2843" s="193"/>
      <c r="E2843" s="194"/>
      <c r="F2843" s="195"/>
      <c r="G2843" s="192"/>
      <c r="H2843" s="201"/>
      <c r="I2843" s="202"/>
      <c r="J2843" s="202"/>
      <c r="K2843" s="203"/>
      <c r="L2843" s="204"/>
      <c r="M2843" s="190"/>
      <c r="N2843" s="196"/>
      <c r="O2843" s="194"/>
      <c r="P2843" s="195"/>
    </row>
    <row r="2844" spans="1:16" s="172" customFormat="1">
      <c r="A2844" s="891"/>
      <c r="B2844" s="894"/>
      <c r="C2844" s="192"/>
      <c r="D2844" s="193"/>
      <c r="E2844" s="194"/>
      <c r="F2844" s="195"/>
      <c r="G2844" s="192"/>
      <c r="H2844" s="201"/>
      <c r="I2844" s="202"/>
      <c r="J2844" s="202"/>
      <c r="K2844" s="203"/>
      <c r="L2844" s="204"/>
      <c r="M2844" s="190"/>
      <c r="N2844" s="196"/>
      <c r="O2844" s="194"/>
      <c r="P2844" s="195"/>
    </row>
    <row r="2845" spans="1:16" s="172" customFormat="1">
      <c r="A2845" s="891"/>
      <c r="B2845" s="894"/>
      <c r="C2845" s="192"/>
      <c r="D2845" s="193"/>
      <c r="E2845" s="194"/>
      <c r="F2845" s="195"/>
      <c r="G2845" s="192"/>
      <c r="H2845" s="201"/>
      <c r="I2845" s="202"/>
      <c r="J2845" s="202"/>
      <c r="K2845" s="203"/>
      <c r="L2845" s="204"/>
      <c r="M2845" s="190"/>
      <c r="N2845" s="196"/>
      <c r="O2845" s="194"/>
      <c r="P2845" s="195"/>
    </row>
    <row r="2846" spans="1:16" s="172" customFormat="1" ht="17.25" thickBot="1">
      <c r="A2846" s="892"/>
      <c r="B2846" s="895"/>
      <c r="C2846" s="205"/>
      <c r="D2846" s="206"/>
      <c r="E2846" s="207"/>
      <c r="F2846" s="208"/>
      <c r="G2846" s="209"/>
      <c r="H2846" s="210"/>
      <c r="I2846" s="211"/>
      <c r="J2846" s="211"/>
      <c r="K2846" s="212"/>
      <c r="L2846" s="213"/>
      <c r="M2846" s="214"/>
      <c r="N2846" s="215"/>
      <c r="O2846" s="207"/>
      <c r="P2846" s="208"/>
    </row>
    <row r="2847" spans="1:16" s="71" customFormat="1" ht="18" customHeight="1" thickTop="1" thickBot="1">
      <c r="A2847" s="926">
        <f>A2741+1</f>
        <v>46201</v>
      </c>
      <c r="B2847" s="90" t="s">
        <v>162</v>
      </c>
      <c r="C2847" s="896" t="s">
        <v>665</v>
      </c>
      <c r="D2847" s="91" t="s">
        <v>114</v>
      </c>
      <c r="E2847" s="92" t="s">
        <v>164</v>
      </c>
      <c r="F2847" s="93"/>
      <c r="G2847" s="90" t="s">
        <v>162</v>
      </c>
      <c r="H2847" s="900" t="s">
        <v>163</v>
      </c>
      <c r="I2847" s="91" t="s">
        <v>114</v>
      </c>
      <c r="J2847" s="92" t="s">
        <v>164</v>
      </c>
      <c r="K2847" s="93"/>
      <c r="L2847" s="90" t="s">
        <v>162</v>
      </c>
      <c r="M2847" s="903" t="s">
        <v>163</v>
      </c>
      <c r="N2847" s="91" t="s">
        <v>114</v>
      </c>
      <c r="O2847" s="92" t="s">
        <v>164</v>
      </c>
      <c r="P2847" s="93"/>
    </row>
    <row r="2848" spans="1:16" ht="18" customHeight="1">
      <c r="A2848" s="927"/>
      <c r="B2848" s="928"/>
      <c r="C2848" s="897"/>
      <c r="D2848" s="94" t="s">
        <v>116</v>
      </c>
      <c r="E2848" s="95" t="s">
        <v>142</v>
      </c>
      <c r="F2848" s="93"/>
      <c r="G2848" s="928"/>
      <c r="H2848" s="900"/>
      <c r="I2848" s="94" t="s">
        <v>116</v>
      </c>
      <c r="J2848" s="95" t="s">
        <v>142</v>
      </c>
      <c r="K2848" s="93"/>
      <c r="L2848" s="928"/>
      <c r="M2848" s="903"/>
      <c r="N2848" s="94" t="s">
        <v>116</v>
      </c>
      <c r="O2848" s="95" t="s">
        <v>142</v>
      </c>
      <c r="P2848" s="93"/>
    </row>
    <row r="2849" spans="1:16" ht="17.25" thickBot="1">
      <c r="A2849" s="927"/>
      <c r="B2849" s="929"/>
      <c r="C2849" s="897"/>
      <c r="D2849" s="94" t="s">
        <v>165</v>
      </c>
      <c r="E2849" s="96" t="s">
        <v>166</v>
      </c>
      <c r="F2849" s="98"/>
      <c r="G2849" s="929"/>
      <c r="H2849" s="900"/>
      <c r="I2849" s="94" t="s">
        <v>165</v>
      </c>
      <c r="J2849" s="96" t="s">
        <v>166</v>
      </c>
      <c r="K2849" s="98"/>
      <c r="L2849" s="929"/>
      <c r="M2849" s="903"/>
      <c r="N2849" s="94" t="s">
        <v>165</v>
      </c>
      <c r="O2849" s="96" t="s">
        <v>166</v>
      </c>
      <c r="P2849" s="98"/>
    </row>
    <row r="2850" spans="1:16" ht="17.25" thickBot="1">
      <c r="A2850" s="927"/>
      <c r="B2850" s="90" t="s">
        <v>167</v>
      </c>
      <c r="C2850" s="897"/>
      <c r="D2850" s="94"/>
      <c r="E2850" s="96"/>
      <c r="F2850" s="97"/>
      <c r="G2850" s="90" t="s">
        <v>167</v>
      </c>
      <c r="H2850" s="900"/>
      <c r="I2850" s="94" t="s">
        <v>120</v>
      </c>
      <c r="J2850" s="96" t="s">
        <v>148</v>
      </c>
      <c r="K2850" s="97"/>
      <c r="L2850" s="90" t="s">
        <v>167</v>
      </c>
      <c r="M2850" s="903"/>
      <c r="N2850" s="94" t="s">
        <v>120</v>
      </c>
      <c r="O2850" s="96" t="s">
        <v>148</v>
      </c>
      <c r="P2850" s="97"/>
    </row>
    <row r="2851" spans="1:16">
      <c r="A2851" s="927"/>
      <c r="B2851" s="925"/>
      <c r="C2851" s="897"/>
      <c r="D2851" s="94"/>
      <c r="E2851" s="96"/>
      <c r="F2851" s="97"/>
      <c r="G2851" s="925"/>
      <c r="H2851" s="900"/>
      <c r="I2851" s="94"/>
      <c r="J2851" s="96"/>
      <c r="K2851" s="97"/>
      <c r="L2851" s="925"/>
      <c r="M2851" s="903"/>
      <c r="N2851" s="94"/>
      <c r="O2851" s="96"/>
      <c r="P2851" s="97"/>
    </row>
    <row r="2852" spans="1:16">
      <c r="A2852" s="927"/>
      <c r="B2852" s="918"/>
      <c r="C2852" s="897"/>
      <c r="D2852" s="94"/>
      <c r="E2852" s="96"/>
      <c r="F2852" s="97"/>
      <c r="G2852" s="918"/>
      <c r="H2852" s="900"/>
      <c r="I2852" s="94"/>
      <c r="J2852" s="96"/>
      <c r="K2852" s="97"/>
      <c r="L2852" s="918"/>
      <c r="M2852" s="903"/>
      <c r="N2852" s="94"/>
      <c r="O2852" s="96"/>
      <c r="P2852" s="97"/>
    </row>
    <row r="2853" spans="1:16">
      <c r="A2853" s="927"/>
      <c r="B2853" s="917"/>
      <c r="C2853" s="897"/>
      <c r="D2853" s="94"/>
      <c r="E2853" s="96"/>
      <c r="F2853" s="93"/>
      <c r="G2853" s="917"/>
      <c r="H2853" s="900"/>
      <c r="I2853" s="94"/>
      <c r="J2853" s="96"/>
      <c r="K2853" s="93"/>
      <c r="L2853" s="917"/>
      <c r="M2853" s="903"/>
      <c r="N2853" s="94"/>
      <c r="O2853" s="96"/>
      <c r="P2853" s="93"/>
    </row>
    <row r="2854" spans="1:16">
      <c r="A2854" s="927"/>
      <c r="B2854" s="918"/>
      <c r="C2854" s="897"/>
      <c r="D2854" s="94"/>
      <c r="E2854" s="96"/>
      <c r="F2854" s="99"/>
      <c r="G2854" s="918"/>
      <c r="H2854" s="900"/>
      <c r="I2854" s="94"/>
      <c r="J2854" s="96"/>
      <c r="K2854" s="99"/>
      <c r="L2854" s="918"/>
      <c r="M2854" s="903"/>
      <c r="N2854" s="94"/>
      <c r="O2854" s="96"/>
      <c r="P2854" s="93"/>
    </row>
    <row r="2855" spans="1:16">
      <c r="A2855" s="927"/>
      <c r="B2855" s="917"/>
      <c r="C2855" s="897"/>
      <c r="D2855" s="94"/>
      <c r="E2855" s="96"/>
      <c r="F2855" s="102"/>
      <c r="G2855" s="917"/>
      <c r="H2855" s="900"/>
      <c r="I2855" s="94"/>
      <c r="J2855" s="96"/>
      <c r="K2855" s="102"/>
      <c r="L2855" s="917"/>
      <c r="M2855" s="903"/>
      <c r="N2855" s="94"/>
      <c r="O2855" s="96"/>
      <c r="P2855" s="99"/>
    </row>
    <row r="2856" spans="1:16" ht="17.25" thickBot="1">
      <c r="A2856" s="927"/>
      <c r="B2856" s="918"/>
      <c r="C2856" s="897"/>
      <c r="D2856" s="94"/>
      <c r="E2856" s="96"/>
      <c r="F2856" s="99"/>
      <c r="G2856" s="918"/>
      <c r="H2856" s="900"/>
      <c r="I2856" s="94"/>
      <c r="J2856" s="96"/>
      <c r="K2856" s="99"/>
      <c r="L2856" s="918"/>
      <c r="M2856" s="903"/>
      <c r="N2856" s="94"/>
      <c r="O2856" s="96"/>
      <c r="P2856" s="99"/>
    </row>
    <row r="2857" spans="1:16" ht="17.25" thickBot="1">
      <c r="A2857" s="927"/>
      <c r="B2857" s="100" t="s">
        <v>168</v>
      </c>
      <c r="C2857" s="897"/>
      <c r="D2857" s="94"/>
      <c r="E2857" s="96"/>
      <c r="F2857" s="99"/>
      <c r="G2857" s="100" t="s">
        <v>168</v>
      </c>
      <c r="H2857" s="900"/>
      <c r="I2857" s="94"/>
      <c r="J2857" s="96"/>
      <c r="K2857" s="99"/>
      <c r="L2857" s="100" t="s">
        <v>168</v>
      </c>
      <c r="M2857" s="903"/>
      <c r="N2857" s="94"/>
      <c r="O2857" s="96"/>
      <c r="P2857" s="99"/>
    </row>
    <row r="2858" spans="1:16">
      <c r="A2858" s="927"/>
      <c r="B2858" s="919"/>
      <c r="C2858" s="897"/>
      <c r="D2858" s="94"/>
      <c r="E2858" s="96"/>
      <c r="F2858" s="99"/>
      <c r="G2858" s="919"/>
      <c r="H2858" s="900"/>
      <c r="I2858" s="94"/>
      <c r="J2858" s="96"/>
      <c r="K2858" s="99"/>
      <c r="L2858" s="919"/>
      <c r="M2858" s="903"/>
      <c r="N2858" s="94"/>
      <c r="O2858" s="96"/>
      <c r="P2858" s="99"/>
    </row>
    <row r="2859" spans="1:16">
      <c r="A2859" s="927"/>
      <c r="B2859" s="920"/>
      <c r="C2859" s="897"/>
      <c r="D2859" s="94"/>
      <c r="E2859" s="96"/>
      <c r="F2859" s="99"/>
      <c r="G2859" s="920"/>
      <c r="H2859" s="900"/>
      <c r="I2859" s="94"/>
      <c r="J2859" s="96"/>
      <c r="K2859" s="99"/>
      <c r="L2859" s="920"/>
      <c r="M2859" s="903"/>
      <c r="N2859" s="94"/>
      <c r="O2859" s="96"/>
      <c r="P2859" s="97"/>
    </row>
    <row r="2860" spans="1:16" ht="17.25" thickBot="1">
      <c r="A2860" s="927"/>
      <c r="B2860" s="921"/>
      <c r="C2860" s="897"/>
      <c r="D2860" s="94"/>
      <c r="E2860" s="96"/>
      <c r="F2860" s="97"/>
      <c r="G2860" s="921"/>
      <c r="H2860" s="900"/>
      <c r="I2860" s="94"/>
      <c r="J2860" s="96"/>
      <c r="K2860" s="97"/>
      <c r="L2860" s="921"/>
      <c r="M2860" s="903"/>
      <c r="N2860" s="94"/>
      <c r="O2860" s="96"/>
      <c r="P2860" s="97"/>
    </row>
    <row r="2861" spans="1:16" ht="17.25" thickBot="1">
      <c r="A2861" s="927"/>
      <c r="B2861" s="100" t="s">
        <v>123</v>
      </c>
      <c r="C2861" s="897"/>
      <c r="D2861" s="94"/>
      <c r="E2861" s="96"/>
      <c r="F2861" s="97"/>
      <c r="G2861" s="100" t="s">
        <v>123</v>
      </c>
      <c r="H2861" s="900"/>
      <c r="I2861" s="94"/>
      <c r="J2861" s="96"/>
      <c r="K2861" s="97"/>
      <c r="L2861" s="100" t="s">
        <v>123</v>
      </c>
      <c r="M2861" s="903"/>
      <c r="N2861" s="94"/>
      <c r="O2861" s="96"/>
      <c r="P2861" s="97"/>
    </row>
    <row r="2862" spans="1:16">
      <c r="A2862" s="927"/>
      <c r="B2862" s="932"/>
      <c r="C2862" s="897"/>
      <c r="D2862" s="94"/>
      <c r="E2862" s="96"/>
      <c r="F2862" s="97"/>
      <c r="G2862" s="932"/>
      <c r="H2862" s="900"/>
      <c r="I2862" s="94"/>
      <c r="J2862" s="96"/>
      <c r="K2862" s="97"/>
      <c r="L2862" s="932"/>
      <c r="M2862" s="903"/>
      <c r="N2862" s="94"/>
      <c r="O2862" s="96"/>
      <c r="P2862" s="97"/>
    </row>
    <row r="2863" spans="1:16">
      <c r="A2863" s="927"/>
      <c r="B2863" s="933"/>
      <c r="C2863" s="897"/>
      <c r="D2863" s="94"/>
      <c r="E2863" s="96"/>
      <c r="F2863" s="97"/>
      <c r="G2863" s="933"/>
      <c r="H2863" s="900"/>
      <c r="I2863" s="94"/>
      <c r="J2863" s="96"/>
      <c r="K2863" s="97"/>
      <c r="L2863" s="933"/>
      <c r="M2863" s="903"/>
      <c r="N2863" s="94"/>
      <c r="O2863" s="96"/>
      <c r="P2863" s="97"/>
    </row>
    <row r="2864" spans="1:16" ht="17.25" thickBot="1">
      <c r="A2864" s="927"/>
      <c r="B2864" s="934"/>
      <c r="C2864" s="897"/>
      <c r="D2864" s="94"/>
      <c r="E2864" s="96"/>
      <c r="F2864" s="97"/>
      <c r="G2864" s="934"/>
      <c r="H2864" s="900"/>
      <c r="I2864" s="94"/>
      <c r="J2864" s="96"/>
      <c r="K2864" s="97"/>
      <c r="L2864" s="934"/>
      <c r="M2864" s="903"/>
      <c r="N2864" s="94"/>
      <c r="O2864" s="96"/>
      <c r="P2864" s="97"/>
    </row>
    <row r="2865" spans="1:16">
      <c r="A2865" s="927"/>
      <c r="B2865" s="915" t="s">
        <v>124</v>
      </c>
      <c r="C2865" s="897"/>
      <c r="D2865" s="94"/>
      <c r="E2865" s="96"/>
      <c r="F2865" s="97"/>
      <c r="G2865" s="915" t="s">
        <v>124</v>
      </c>
      <c r="H2865" s="900"/>
      <c r="I2865" s="94"/>
      <c r="J2865" s="96"/>
      <c r="K2865" s="97"/>
      <c r="L2865" s="915" t="s">
        <v>124</v>
      </c>
      <c r="M2865" s="903"/>
      <c r="N2865" s="94"/>
      <c r="O2865" s="96"/>
      <c r="P2865" s="97"/>
    </row>
    <row r="2866" spans="1:16" ht="17.25" thickBot="1">
      <c r="A2866" s="927"/>
      <c r="B2866" s="916"/>
      <c r="C2866" s="897"/>
      <c r="D2866" s="94"/>
      <c r="E2866" s="96"/>
      <c r="F2866" s="97"/>
      <c r="G2866" s="916"/>
      <c r="H2866" s="900"/>
      <c r="I2866" s="94"/>
      <c r="J2866" s="96"/>
      <c r="K2866" s="97"/>
      <c r="L2866" s="916"/>
      <c r="M2866" s="903"/>
      <c r="N2866" s="94"/>
      <c r="O2866" s="96"/>
      <c r="P2866" s="93"/>
    </row>
    <row r="2867" spans="1:16" ht="17.25" thickTop="1">
      <c r="A2867" s="927"/>
      <c r="B2867" s="930" t="s">
        <v>125</v>
      </c>
      <c r="C2867" s="897"/>
      <c r="D2867" s="94"/>
      <c r="E2867" s="96"/>
      <c r="F2867" s="93"/>
      <c r="G2867" s="930" t="s">
        <v>125</v>
      </c>
      <c r="H2867" s="900"/>
      <c r="I2867" s="94"/>
      <c r="J2867" s="96"/>
      <c r="K2867" s="93"/>
      <c r="L2867" s="930" t="s">
        <v>125</v>
      </c>
      <c r="M2867" s="903"/>
      <c r="N2867" s="94"/>
      <c r="O2867" s="96"/>
      <c r="P2867" s="97"/>
    </row>
    <row r="2868" spans="1:16" ht="17.25" thickBot="1">
      <c r="A2868" s="927"/>
      <c r="B2868" s="913"/>
      <c r="C2868" s="897"/>
      <c r="D2868" s="94"/>
      <c r="E2868" s="96"/>
      <c r="F2868" s="93"/>
      <c r="G2868" s="913"/>
      <c r="H2868" s="900"/>
      <c r="I2868" s="94"/>
      <c r="J2868" s="96"/>
      <c r="K2868" s="93"/>
      <c r="L2868" s="913"/>
      <c r="M2868" s="903"/>
      <c r="N2868" s="94"/>
      <c r="O2868" s="96"/>
      <c r="P2868" s="101"/>
    </row>
    <row r="2869" spans="1:16">
      <c r="A2869" s="927"/>
      <c r="B2869" s="923"/>
      <c r="C2869" s="897"/>
      <c r="D2869" s="94"/>
      <c r="E2869" s="96"/>
      <c r="F2869" s="97"/>
      <c r="G2869" s="923"/>
      <c r="H2869" s="900"/>
      <c r="I2869" s="94"/>
      <c r="J2869" s="96"/>
      <c r="K2869" s="97"/>
      <c r="L2869" s="923"/>
      <c r="M2869" s="903"/>
      <c r="N2869" s="94"/>
      <c r="O2869" s="96"/>
      <c r="P2869" s="103"/>
    </row>
    <row r="2870" spans="1:16" ht="17.25" thickBot="1">
      <c r="A2870" s="927"/>
      <c r="B2870" s="931"/>
      <c r="C2870" s="897"/>
      <c r="D2870" s="94"/>
      <c r="E2870" s="96"/>
      <c r="F2870" s="97"/>
      <c r="G2870" s="931"/>
      <c r="H2870" s="900"/>
      <c r="I2870" s="94"/>
      <c r="J2870" s="96"/>
      <c r="K2870" s="97"/>
      <c r="L2870" s="931"/>
      <c r="M2870" s="903"/>
      <c r="N2870" s="94"/>
      <c r="O2870" s="96"/>
      <c r="P2870" s="104"/>
    </row>
    <row r="2871" spans="1:16">
      <c r="A2871" s="927"/>
      <c r="B2871" s="912" t="s">
        <v>126</v>
      </c>
      <c r="C2871" s="897"/>
      <c r="D2871" s="94"/>
      <c r="E2871" s="96"/>
      <c r="F2871" s="93"/>
      <c r="G2871" s="912" t="s">
        <v>126</v>
      </c>
      <c r="H2871" s="900"/>
      <c r="I2871" s="94"/>
      <c r="J2871" s="96"/>
      <c r="K2871" s="93"/>
      <c r="L2871" s="912" t="s">
        <v>126</v>
      </c>
      <c r="M2871" s="903"/>
      <c r="N2871" s="94"/>
      <c r="O2871" s="96"/>
      <c r="P2871" s="99"/>
    </row>
    <row r="2872" spans="1:16" ht="17.25" thickBot="1">
      <c r="A2872" s="927"/>
      <c r="B2872" s="913"/>
      <c r="C2872" s="897"/>
      <c r="D2872" s="94"/>
      <c r="E2872" s="96"/>
      <c r="F2872" s="101"/>
      <c r="G2872" s="913"/>
      <c r="H2872" s="900"/>
      <c r="I2872" s="94"/>
      <c r="J2872" s="96"/>
      <c r="K2872" s="101"/>
      <c r="L2872" s="913"/>
      <c r="M2872" s="903"/>
      <c r="N2872" s="94"/>
      <c r="O2872" s="96"/>
      <c r="P2872" s="104"/>
    </row>
    <row r="2873" spans="1:16">
      <c r="A2873" s="927"/>
      <c r="B2873" s="923"/>
      <c r="C2873" s="897"/>
      <c r="D2873" s="94"/>
      <c r="E2873" s="96"/>
      <c r="F2873" s="102"/>
      <c r="G2873" s="923"/>
      <c r="H2873" s="900"/>
      <c r="I2873" s="94"/>
      <c r="J2873" s="96"/>
      <c r="K2873" s="103"/>
      <c r="L2873" s="923"/>
      <c r="M2873" s="903"/>
      <c r="N2873" s="94"/>
      <c r="O2873" s="96"/>
      <c r="P2873" s="93"/>
    </row>
    <row r="2874" spans="1:16" ht="17.25" thickBot="1">
      <c r="A2874" s="927"/>
      <c r="B2874" s="924"/>
      <c r="C2874" s="897"/>
      <c r="D2874" s="94"/>
      <c r="E2874" s="96"/>
      <c r="F2874" s="99"/>
      <c r="G2874" s="924"/>
      <c r="H2874" s="900"/>
      <c r="I2874" s="94"/>
      <c r="J2874" s="96"/>
      <c r="K2874" s="104"/>
      <c r="L2874" s="924"/>
      <c r="M2874" s="903"/>
      <c r="N2874" s="94"/>
      <c r="O2874" s="96"/>
      <c r="P2874" s="97"/>
    </row>
    <row r="2875" spans="1:16">
      <c r="A2875" s="927"/>
      <c r="B2875" s="922" t="s">
        <v>127</v>
      </c>
      <c r="C2875" s="897"/>
      <c r="D2875" s="94"/>
      <c r="E2875" s="96"/>
      <c r="F2875" s="103"/>
      <c r="G2875" s="922" t="s">
        <v>127</v>
      </c>
      <c r="H2875" s="900"/>
      <c r="I2875" s="94"/>
      <c r="J2875" s="96"/>
      <c r="K2875" s="104"/>
      <c r="L2875" s="922" t="s">
        <v>127</v>
      </c>
      <c r="M2875" s="903"/>
      <c r="N2875" s="94"/>
      <c r="O2875" s="114"/>
      <c r="P2875" s="97"/>
    </row>
    <row r="2876" spans="1:16" ht="17.25" thickBot="1">
      <c r="A2876" s="927"/>
      <c r="B2876" s="913"/>
      <c r="C2876" s="897"/>
      <c r="D2876" s="94"/>
      <c r="E2876" s="96"/>
      <c r="F2876" s="104"/>
      <c r="G2876" s="913"/>
      <c r="H2876" s="900"/>
      <c r="I2876" s="94"/>
      <c r="J2876" s="96"/>
      <c r="K2876" s="99"/>
      <c r="L2876" s="913"/>
      <c r="M2876" s="903"/>
      <c r="N2876" s="113"/>
      <c r="O2876" s="96"/>
      <c r="P2876" s="112"/>
    </row>
    <row r="2877" spans="1:16">
      <c r="A2877" s="927"/>
      <c r="B2877" s="923"/>
      <c r="C2877" s="897"/>
      <c r="D2877" s="94"/>
      <c r="E2877" s="96"/>
      <c r="F2877" s="104"/>
      <c r="G2877" s="923"/>
      <c r="H2877" s="900"/>
      <c r="I2877" s="94"/>
      <c r="J2877" s="96"/>
      <c r="K2877" s="104"/>
      <c r="L2877" s="923"/>
      <c r="M2877" s="903"/>
      <c r="N2877" s="113"/>
      <c r="O2877" s="114"/>
      <c r="P2877" s="97"/>
    </row>
    <row r="2878" spans="1:16" ht="17.25" thickBot="1">
      <c r="A2878" s="927"/>
      <c r="B2878" s="924"/>
      <c r="C2878" s="897"/>
      <c r="D2878" s="94"/>
      <c r="E2878" s="96"/>
      <c r="F2878" s="99"/>
      <c r="G2878" s="924"/>
      <c r="H2878" s="900"/>
      <c r="I2878" s="94"/>
      <c r="J2878" s="96"/>
      <c r="K2878" s="93"/>
      <c r="L2878" s="924"/>
      <c r="M2878" s="903"/>
      <c r="N2878" s="94"/>
      <c r="O2878" s="114"/>
      <c r="P2878" s="104"/>
    </row>
    <row r="2879" spans="1:16">
      <c r="A2879" s="927"/>
      <c r="B2879" s="922" t="s">
        <v>128</v>
      </c>
      <c r="C2879" s="897"/>
      <c r="D2879" s="94"/>
      <c r="E2879" s="96"/>
      <c r="F2879" s="104"/>
      <c r="G2879" s="922" t="s">
        <v>128</v>
      </c>
      <c r="H2879" s="900"/>
      <c r="I2879" s="94"/>
      <c r="J2879" s="96"/>
      <c r="K2879" s="97"/>
      <c r="L2879" s="922" t="s">
        <v>128</v>
      </c>
      <c r="M2879" s="903"/>
      <c r="N2879" s="94"/>
      <c r="O2879" s="96"/>
      <c r="P2879" s="97"/>
    </row>
    <row r="2880" spans="1:16" ht="17.25" thickBot="1">
      <c r="A2880" s="927"/>
      <c r="B2880" s="913"/>
      <c r="C2880" s="897"/>
      <c r="D2880" s="94"/>
      <c r="E2880" s="96"/>
      <c r="F2880" s="93"/>
      <c r="G2880" s="913"/>
      <c r="H2880" s="900"/>
      <c r="I2880" s="94"/>
      <c r="J2880" s="114"/>
      <c r="K2880" s="97"/>
      <c r="L2880" s="913"/>
      <c r="M2880" s="903"/>
      <c r="N2880" s="113"/>
      <c r="O2880" s="114"/>
      <c r="P2880" s="97"/>
    </row>
    <row r="2881" spans="1:16">
      <c r="A2881" s="927"/>
      <c r="B2881" s="923"/>
      <c r="C2881" s="897"/>
      <c r="D2881" s="94"/>
      <c r="E2881" s="96"/>
      <c r="F2881" s="97"/>
      <c r="G2881" s="923"/>
      <c r="H2881" s="900"/>
      <c r="I2881" s="94"/>
      <c r="J2881" s="96"/>
      <c r="K2881" s="97"/>
      <c r="L2881" s="923"/>
      <c r="M2881" s="903"/>
      <c r="N2881" s="113"/>
      <c r="O2881" s="114"/>
      <c r="P2881" s="97"/>
    </row>
    <row r="2882" spans="1:16" ht="17.25" thickBot="1">
      <c r="A2882" s="927"/>
      <c r="B2882" s="924"/>
      <c r="C2882" s="897"/>
      <c r="D2882" s="94"/>
      <c r="E2882" s="96"/>
      <c r="F2882" s="93"/>
      <c r="G2882" s="924"/>
      <c r="H2882" s="900"/>
      <c r="I2882" s="94"/>
      <c r="J2882" s="114"/>
      <c r="K2882" s="97"/>
      <c r="L2882" s="924"/>
      <c r="M2882" s="903"/>
      <c r="N2882" s="94"/>
      <c r="O2882" s="114"/>
      <c r="P2882" s="97"/>
    </row>
    <row r="2883" spans="1:16">
      <c r="A2883" s="927"/>
      <c r="B2883" s="912" t="s">
        <v>129</v>
      </c>
      <c r="C2883" s="897"/>
      <c r="D2883" s="94"/>
      <c r="E2883" s="96"/>
      <c r="F2883" s="93"/>
      <c r="G2883" s="912" t="s">
        <v>129</v>
      </c>
      <c r="H2883" s="900"/>
      <c r="I2883" s="94"/>
      <c r="J2883" s="114"/>
      <c r="K2883" s="97"/>
      <c r="L2883" s="912" t="s">
        <v>129</v>
      </c>
      <c r="M2883" s="903"/>
      <c r="N2883" s="113"/>
      <c r="O2883" s="114"/>
      <c r="P2883" s="97"/>
    </row>
    <row r="2884" spans="1:16" ht="17.25" thickBot="1">
      <c r="A2884" s="927"/>
      <c r="B2884" s="913"/>
      <c r="C2884" s="897"/>
      <c r="D2884" s="94"/>
      <c r="E2884" s="96"/>
      <c r="F2884" s="93"/>
      <c r="G2884" s="913"/>
      <c r="H2884" s="900"/>
      <c r="I2884" s="94"/>
      <c r="J2884" s="114"/>
      <c r="K2884" s="97"/>
      <c r="L2884" s="913"/>
      <c r="M2884" s="903"/>
      <c r="N2884" s="94"/>
      <c r="O2884" s="114"/>
      <c r="P2884" s="97"/>
    </row>
    <row r="2885" spans="1:16">
      <c r="A2885" s="927"/>
      <c r="B2885" s="106"/>
      <c r="C2885" s="897"/>
      <c r="D2885" s="94"/>
      <c r="E2885" s="96"/>
      <c r="F2885" s="97"/>
      <c r="G2885" s="106"/>
      <c r="H2885" s="900"/>
      <c r="I2885" s="94"/>
      <c r="J2885" s="96"/>
      <c r="K2885" s="112"/>
      <c r="L2885" s="106"/>
      <c r="M2885" s="903"/>
      <c r="N2885" s="113"/>
      <c r="O2885" s="96"/>
      <c r="P2885" s="112"/>
    </row>
    <row r="2886" spans="1:16">
      <c r="A2886" s="927"/>
      <c r="B2886" s="107"/>
      <c r="C2886" s="897"/>
      <c r="D2886" s="94"/>
      <c r="E2886" s="96"/>
      <c r="F2886" s="93"/>
      <c r="G2886" s="107"/>
      <c r="H2886" s="900"/>
      <c r="I2886" s="94"/>
      <c r="J2886" s="96"/>
      <c r="K2886" s="97"/>
      <c r="L2886" s="107"/>
      <c r="M2886" s="903"/>
      <c r="N2886" s="113"/>
      <c r="O2886" s="114"/>
      <c r="P2886" s="97"/>
    </row>
    <row r="2887" spans="1:16">
      <c r="A2887" s="927"/>
      <c r="B2887" s="109"/>
      <c r="C2887" s="897"/>
      <c r="D2887" s="94"/>
      <c r="E2887" s="96"/>
      <c r="F2887" s="93"/>
      <c r="G2887" s="109"/>
      <c r="H2887" s="900"/>
      <c r="I2887" s="113"/>
      <c r="J2887" s="114"/>
      <c r="K2887" s="97"/>
      <c r="L2887" s="109"/>
      <c r="M2887" s="903"/>
      <c r="N2887" s="113"/>
      <c r="O2887" s="114"/>
      <c r="P2887" s="104"/>
    </row>
    <row r="2888" spans="1:16">
      <c r="A2888" s="927"/>
      <c r="B2888" s="110"/>
      <c r="C2888" s="897"/>
      <c r="D2888" s="94"/>
      <c r="E2888" s="96"/>
      <c r="F2888" s="93"/>
      <c r="G2888" s="110"/>
      <c r="H2888" s="900"/>
      <c r="I2888" s="113"/>
      <c r="J2888" s="114"/>
      <c r="K2888" s="104"/>
      <c r="L2888" s="110"/>
      <c r="M2888" s="903"/>
      <c r="N2888" s="111"/>
      <c r="O2888" s="96"/>
      <c r="P2888" s="97"/>
    </row>
    <row r="2889" spans="1:16">
      <c r="A2889" s="927"/>
      <c r="B2889" s="109"/>
      <c r="C2889" s="897"/>
      <c r="D2889" s="111"/>
      <c r="E2889" s="96"/>
      <c r="F2889" s="97"/>
      <c r="G2889" s="109"/>
      <c r="H2889" s="900"/>
      <c r="I2889" s="111"/>
      <c r="J2889" s="96"/>
      <c r="K2889" s="112"/>
      <c r="L2889" s="109"/>
      <c r="M2889" s="903"/>
      <c r="N2889" s="94"/>
      <c r="O2889" s="96"/>
      <c r="P2889" s="112"/>
    </row>
    <row r="2890" spans="1:16">
      <c r="A2890" s="927"/>
      <c r="B2890" s="110"/>
      <c r="C2890" s="897"/>
      <c r="D2890" s="94"/>
      <c r="E2890" s="96"/>
      <c r="F2890" s="108"/>
      <c r="G2890" s="110"/>
      <c r="H2890" s="900"/>
      <c r="I2890" s="94"/>
      <c r="J2890" s="96"/>
      <c r="K2890" s="97"/>
      <c r="L2890" s="110"/>
      <c r="M2890" s="903"/>
      <c r="N2890" s="113"/>
      <c r="O2890" s="114"/>
      <c r="P2890" s="97"/>
    </row>
    <row r="2891" spans="1:16">
      <c r="A2891" s="927"/>
      <c r="B2891" s="109"/>
      <c r="C2891" s="897"/>
      <c r="D2891" s="94"/>
      <c r="E2891" s="96"/>
      <c r="F2891" s="97"/>
      <c r="G2891" s="109"/>
      <c r="H2891" s="900"/>
      <c r="I2891" s="113"/>
      <c r="J2891" s="114"/>
      <c r="K2891" s="97"/>
      <c r="L2891" s="109"/>
      <c r="M2891" s="903"/>
      <c r="N2891" s="113"/>
      <c r="O2891" s="114"/>
      <c r="P2891" s="97"/>
    </row>
    <row r="2892" spans="1:16" ht="17.25" thickBot="1">
      <c r="A2892" s="927"/>
      <c r="B2892" s="110"/>
      <c r="C2892" s="910"/>
      <c r="D2892" s="115"/>
      <c r="E2892" s="116"/>
      <c r="F2892" s="117"/>
      <c r="G2892" s="110"/>
      <c r="H2892" s="900"/>
      <c r="I2892" s="115"/>
      <c r="J2892" s="116"/>
      <c r="K2892" s="117"/>
      <c r="L2892" s="110"/>
      <c r="M2892" s="903"/>
      <c r="N2892" s="115"/>
      <c r="O2892" s="116"/>
      <c r="P2892" s="117"/>
    </row>
    <row r="2893" spans="1:16">
      <c r="A2893" s="914" t="str">
        <f>TEXT(A2847,"AAAA")</f>
        <v>星期日</v>
      </c>
      <c r="B2893" s="109"/>
      <c r="C2893" s="896" t="s">
        <v>666</v>
      </c>
      <c r="D2893" s="118"/>
      <c r="E2893" s="119"/>
      <c r="F2893" s="97"/>
      <c r="G2893" s="109"/>
      <c r="H2893" s="899" t="s">
        <v>130</v>
      </c>
      <c r="I2893" s="118"/>
      <c r="J2893" s="119"/>
      <c r="K2893" s="97"/>
      <c r="L2893" s="109"/>
      <c r="M2893" s="902" t="s">
        <v>130</v>
      </c>
      <c r="N2893" s="118"/>
      <c r="O2893" s="119"/>
      <c r="P2893" s="97"/>
    </row>
    <row r="2894" spans="1:16">
      <c r="A2894" s="914"/>
      <c r="B2894" s="110"/>
      <c r="C2894" s="897"/>
      <c r="D2894" s="120"/>
      <c r="E2894" s="96"/>
      <c r="F2894" s="97"/>
      <c r="G2894" s="110"/>
      <c r="H2894" s="900"/>
      <c r="I2894" s="94"/>
      <c r="J2894" s="96"/>
      <c r="K2894" s="97"/>
      <c r="L2894" s="110"/>
      <c r="M2894" s="903"/>
      <c r="N2894" s="94"/>
      <c r="O2894" s="96"/>
      <c r="P2894" s="97"/>
    </row>
    <row r="2895" spans="1:16">
      <c r="A2895" s="914"/>
      <c r="B2895" s="109"/>
      <c r="C2895" s="897"/>
      <c r="D2895" s="120"/>
      <c r="E2895" s="96"/>
      <c r="F2895" s="97"/>
      <c r="G2895" s="109"/>
      <c r="H2895" s="900"/>
      <c r="I2895" s="94"/>
      <c r="J2895" s="96"/>
      <c r="K2895" s="97"/>
      <c r="L2895" s="109"/>
      <c r="M2895" s="903"/>
      <c r="N2895" s="94"/>
      <c r="O2895" s="96"/>
      <c r="P2895" s="97"/>
    </row>
    <row r="2896" spans="1:16">
      <c r="A2896" s="914"/>
      <c r="B2896" s="110"/>
      <c r="C2896" s="897"/>
      <c r="D2896" s="120"/>
      <c r="E2896" s="96"/>
      <c r="F2896" s="97"/>
      <c r="G2896" s="110"/>
      <c r="H2896" s="900"/>
      <c r="I2896" s="94"/>
      <c r="J2896" s="96"/>
      <c r="K2896" s="97"/>
      <c r="L2896" s="110"/>
      <c r="M2896" s="903"/>
      <c r="N2896" s="94"/>
      <c r="O2896" s="96"/>
      <c r="P2896" s="97"/>
    </row>
    <row r="2897" spans="1:16">
      <c r="A2897" s="914"/>
      <c r="B2897" s="109"/>
      <c r="C2897" s="897"/>
      <c r="D2897" s="120"/>
      <c r="E2897" s="96"/>
      <c r="F2897" s="97"/>
      <c r="G2897" s="109"/>
      <c r="H2897" s="900"/>
      <c r="I2897" s="94"/>
      <c r="J2897" s="96"/>
      <c r="K2897" s="97"/>
      <c r="L2897" s="109"/>
      <c r="M2897" s="903"/>
      <c r="N2897" s="94"/>
      <c r="O2897" s="96"/>
      <c r="P2897" s="97"/>
    </row>
    <row r="2898" spans="1:16">
      <c r="A2898" s="914"/>
      <c r="B2898" s="110"/>
      <c r="C2898" s="897"/>
      <c r="D2898" s="120"/>
      <c r="E2898" s="96"/>
      <c r="F2898" s="97"/>
      <c r="G2898" s="110"/>
      <c r="H2898" s="900"/>
      <c r="I2898" s="94"/>
      <c r="J2898" s="96"/>
      <c r="K2898" s="97"/>
      <c r="L2898" s="110"/>
      <c r="M2898" s="903"/>
      <c r="N2898" s="94"/>
      <c r="O2898" s="96"/>
      <c r="P2898" s="97"/>
    </row>
    <row r="2899" spans="1:16">
      <c r="A2899" s="914"/>
      <c r="B2899" s="109"/>
      <c r="C2899" s="897"/>
      <c r="D2899" s="120"/>
      <c r="E2899" s="96"/>
      <c r="F2899" s="97"/>
      <c r="G2899" s="109"/>
      <c r="H2899" s="900"/>
      <c r="I2899" s="94"/>
      <c r="J2899" s="96"/>
      <c r="K2899" s="97"/>
      <c r="L2899" s="109"/>
      <c r="M2899" s="903"/>
      <c r="N2899" s="94"/>
      <c r="O2899" s="96"/>
      <c r="P2899" s="97"/>
    </row>
    <row r="2900" spans="1:16">
      <c r="A2900" s="914"/>
      <c r="B2900" s="110"/>
      <c r="C2900" s="897"/>
      <c r="D2900" s="94"/>
      <c r="E2900" s="96"/>
      <c r="F2900" s="97"/>
      <c r="G2900" s="110"/>
      <c r="H2900" s="900"/>
      <c r="I2900" s="94"/>
      <c r="J2900" s="96"/>
      <c r="K2900" s="97"/>
      <c r="L2900" s="110"/>
      <c r="M2900" s="903"/>
      <c r="N2900" s="94"/>
      <c r="O2900" s="96"/>
      <c r="P2900" s="97"/>
    </row>
    <row r="2901" spans="1:16">
      <c r="A2901" s="914"/>
      <c r="B2901" s="107"/>
      <c r="C2901" s="897"/>
      <c r="D2901" s="113"/>
      <c r="E2901" s="114"/>
      <c r="F2901" s="104"/>
      <c r="G2901" s="107"/>
      <c r="H2901" s="900"/>
      <c r="I2901" s="113"/>
      <c r="J2901" s="114"/>
      <c r="K2901" s="97"/>
      <c r="L2901" s="107"/>
      <c r="M2901" s="903"/>
      <c r="N2901" s="113"/>
      <c r="O2901" s="114"/>
      <c r="P2901" s="97"/>
    </row>
    <row r="2902" spans="1:16" ht="17.25" thickBot="1">
      <c r="A2902" s="914"/>
      <c r="B2902" s="107"/>
      <c r="C2902" s="910"/>
      <c r="D2902" s="122" t="s">
        <v>132</v>
      </c>
      <c r="E2902" s="123" t="s">
        <v>133</v>
      </c>
      <c r="F2902" s="124"/>
      <c r="G2902" s="107"/>
      <c r="H2902" s="911"/>
      <c r="I2902" s="122" t="s">
        <v>132</v>
      </c>
      <c r="J2902" s="123" t="s">
        <v>133</v>
      </c>
      <c r="K2902" s="97"/>
      <c r="L2902" s="107"/>
      <c r="M2902" s="909"/>
      <c r="N2902" s="122" t="s">
        <v>132</v>
      </c>
      <c r="O2902" s="123" t="s">
        <v>133</v>
      </c>
      <c r="P2902" s="97"/>
    </row>
    <row r="2903" spans="1:16">
      <c r="A2903" s="105"/>
      <c r="B2903" s="109"/>
      <c r="C2903" s="896" t="s">
        <v>667</v>
      </c>
      <c r="D2903" s="118"/>
      <c r="E2903" s="119"/>
      <c r="F2903" s="125"/>
      <c r="G2903" s="109"/>
      <c r="H2903" s="899" t="s">
        <v>134</v>
      </c>
      <c r="I2903" s="118"/>
      <c r="J2903" s="119"/>
      <c r="K2903" s="125"/>
      <c r="L2903" s="109"/>
      <c r="M2903" s="902" t="s">
        <v>134</v>
      </c>
      <c r="N2903" s="118"/>
      <c r="O2903" s="119"/>
      <c r="P2903" s="125"/>
    </row>
    <row r="2904" spans="1:16">
      <c r="A2904" s="105"/>
      <c r="B2904" s="110"/>
      <c r="C2904" s="897"/>
      <c r="D2904" s="94"/>
      <c r="E2904" s="96"/>
      <c r="F2904" s="97"/>
      <c r="G2904" s="110"/>
      <c r="H2904" s="900"/>
      <c r="I2904" s="94"/>
      <c r="J2904" s="96"/>
      <c r="K2904" s="97"/>
      <c r="L2904" s="110"/>
      <c r="M2904" s="903"/>
      <c r="N2904" s="94"/>
      <c r="O2904" s="96"/>
      <c r="P2904" s="97"/>
    </row>
    <row r="2905" spans="1:16">
      <c r="A2905" s="105"/>
      <c r="B2905" s="126"/>
      <c r="C2905" s="897"/>
      <c r="D2905" s="94"/>
      <c r="E2905" s="96"/>
      <c r="F2905" s="97"/>
      <c r="G2905" s="126"/>
      <c r="H2905" s="900"/>
      <c r="I2905" s="94"/>
      <c r="J2905" s="96"/>
      <c r="K2905" s="97"/>
      <c r="L2905" s="126"/>
      <c r="M2905" s="903"/>
      <c r="N2905" s="94"/>
      <c r="O2905" s="96"/>
      <c r="P2905" s="128"/>
    </row>
    <row r="2906" spans="1:16">
      <c r="A2906" s="105"/>
      <c r="B2906" s="107"/>
      <c r="C2906" s="897"/>
      <c r="D2906" s="94"/>
      <c r="E2906" s="96"/>
      <c r="F2906" s="97"/>
      <c r="G2906" s="107"/>
      <c r="H2906" s="900"/>
      <c r="I2906" s="94"/>
      <c r="J2906" s="96"/>
      <c r="K2906" s="97"/>
      <c r="L2906" s="107"/>
      <c r="M2906" s="903"/>
      <c r="N2906" s="94"/>
      <c r="O2906" s="96"/>
      <c r="P2906" s="216"/>
    </row>
    <row r="2907" spans="1:16">
      <c r="A2907" s="105"/>
      <c r="B2907" s="109"/>
      <c r="C2907" s="897"/>
      <c r="D2907" s="94"/>
      <c r="E2907" s="96"/>
      <c r="F2907" s="97"/>
      <c r="G2907" s="109"/>
      <c r="H2907" s="900"/>
      <c r="I2907" s="94"/>
      <c r="J2907" s="96"/>
      <c r="K2907" s="97"/>
      <c r="L2907" s="109"/>
      <c r="M2907" s="903"/>
      <c r="N2907" s="94"/>
      <c r="O2907" s="96"/>
      <c r="P2907" s="97"/>
    </row>
    <row r="2908" spans="1:16">
      <c r="A2908" s="105"/>
      <c r="B2908" s="110"/>
      <c r="C2908" s="897"/>
      <c r="D2908" s="94"/>
      <c r="E2908" s="96"/>
      <c r="F2908" s="127"/>
      <c r="G2908" s="110"/>
      <c r="H2908" s="900"/>
      <c r="I2908" s="94"/>
      <c r="J2908" s="96"/>
      <c r="K2908" s="127"/>
      <c r="L2908" s="110"/>
      <c r="M2908" s="903"/>
      <c r="N2908" s="94"/>
      <c r="O2908" s="96"/>
      <c r="P2908" s="127"/>
    </row>
    <row r="2909" spans="1:16">
      <c r="A2909" s="105"/>
      <c r="B2909" s="109"/>
      <c r="C2909" s="897"/>
      <c r="D2909" s="94"/>
      <c r="E2909" s="96"/>
      <c r="F2909" s="128"/>
      <c r="G2909" s="109"/>
      <c r="H2909" s="900"/>
      <c r="I2909" s="94"/>
      <c r="J2909" s="96"/>
      <c r="K2909" s="128"/>
      <c r="L2909" s="109"/>
      <c r="M2909" s="903"/>
      <c r="N2909" s="94"/>
      <c r="O2909" s="96"/>
      <c r="P2909" s="128"/>
    </row>
    <row r="2910" spans="1:16">
      <c r="A2910" s="105"/>
      <c r="B2910" s="110"/>
      <c r="C2910" s="897"/>
      <c r="D2910" s="217"/>
      <c r="E2910" s="114"/>
      <c r="F2910" s="216"/>
      <c r="G2910" s="110"/>
      <c r="H2910" s="900"/>
      <c r="I2910" s="113"/>
      <c r="J2910" s="114"/>
      <c r="K2910" s="216"/>
      <c r="L2910" s="110"/>
      <c r="M2910" s="903"/>
      <c r="N2910" s="113"/>
      <c r="O2910" s="114"/>
      <c r="P2910" s="216"/>
    </row>
    <row r="2911" spans="1:16">
      <c r="A2911" s="105"/>
      <c r="B2911" s="109"/>
      <c r="C2911" s="897"/>
      <c r="D2911" s="217"/>
      <c r="E2911" s="114"/>
      <c r="F2911" s="216"/>
      <c r="G2911" s="109"/>
      <c r="H2911" s="900"/>
      <c r="I2911" s="113"/>
      <c r="J2911" s="114"/>
      <c r="K2911" s="216"/>
      <c r="L2911" s="109"/>
      <c r="M2911" s="903"/>
      <c r="N2911" s="113"/>
      <c r="O2911" s="114"/>
      <c r="P2911" s="216"/>
    </row>
    <row r="2912" spans="1:16" ht="17.25" thickBot="1">
      <c r="A2912" s="105"/>
      <c r="B2912" s="110"/>
      <c r="C2912" s="910"/>
      <c r="D2912" s="129"/>
      <c r="E2912" s="130"/>
      <c r="F2912" s="104"/>
      <c r="G2912" s="110"/>
      <c r="H2912" s="911"/>
      <c r="I2912" s="113"/>
      <c r="J2912" s="130"/>
      <c r="K2912" s="104"/>
      <c r="L2912" s="110"/>
      <c r="M2912" s="909"/>
      <c r="N2912" s="113"/>
      <c r="O2912" s="131"/>
      <c r="P2912" s="127"/>
    </row>
    <row r="2913" spans="1:16">
      <c r="A2913" s="132"/>
      <c r="B2913" s="109"/>
      <c r="C2913" s="896" t="s">
        <v>668</v>
      </c>
      <c r="D2913" s="118" t="s">
        <v>136</v>
      </c>
      <c r="E2913" s="133" t="s">
        <v>137</v>
      </c>
      <c r="F2913" s="125"/>
      <c r="G2913" s="109"/>
      <c r="H2913" s="899" t="s">
        <v>135</v>
      </c>
      <c r="I2913" s="118" t="s">
        <v>136</v>
      </c>
      <c r="J2913" s="133" t="s">
        <v>137</v>
      </c>
      <c r="K2913" s="125"/>
      <c r="L2913" s="109"/>
      <c r="M2913" s="902" t="s">
        <v>135</v>
      </c>
      <c r="N2913" s="118" t="s">
        <v>136</v>
      </c>
      <c r="O2913" s="133" t="s">
        <v>137</v>
      </c>
      <c r="P2913" s="125"/>
    </row>
    <row r="2914" spans="1:16">
      <c r="A2914" s="132"/>
      <c r="B2914" s="110"/>
      <c r="C2914" s="897"/>
      <c r="D2914" s="94" t="s">
        <v>141</v>
      </c>
      <c r="E2914" s="96" t="s">
        <v>142</v>
      </c>
      <c r="F2914" s="134"/>
      <c r="G2914" s="110"/>
      <c r="H2914" s="900"/>
      <c r="I2914" s="94" t="s">
        <v>141</v>
      </c>
      <c r="J2914" s="96" t="s">
        <v>142</v>
      </c>
      <c r="K2914" s="134"/>
      <c r="L2914" s="110"/>
      <c r="M2914" s="903"/>
      <c r="N2914" s="94" t="s">
        <v>141</v>
      </c>
      <c r="O2914" s="96" t="s">
        <v>142</v>
      </c>
      <c r="P2914" s="134"/>
    </row>
    <row r="2915" spans="1:16">
      <c r="A2915" s="132"/>
      <c r="B2915" s="135"/>
      <c r="C2915" s="897"/>
      <c r="D2915" s="94" t="s">
        <v>145</v>
      </c>
      <c r="E2915" s="96" t="s">
        <v>146</v>
      </c>
      <c r="F2915" s="97"/>
      <c r="G2915" s="135"/>
      <c r="H2915" s="900"/>
      <c r="I2915" s="94" t="s">
        <v>145</v>
      </c>
      <c r="J2915" s="96" t="s">
        <v>146</v>
      </c>
      <c r="K2915" s="97"/>
      <c r="L2915" s="135"/>
      <c r="M2915" s="903"/>
      <c r="N2915" s="94" t="s">
        <v>145</v>
      </c>
      <c r="O2915" s="96" t="s">
        <v>146</v>
      </c>
      <c r="P2915" s="97"/>
    </row>
    <row r="2916" spans="1:16">
      <c r="A2916" s="132"/>
      <c r="B2916" s="110"/>
      <c r="C2916" s="897"/>
      <c r="D2916" s="94" t="s">
        <v>147</v>
      </c>
      <c r="E2916" s="96" t="s">
        <v>148</v>
      </c>
      <c r="F2916" s="104"/>
      <c r="G2916" s="110"/>
      <c r="H2916" s="900"/>
      <c r="I2916" s="94" t="s">
        <v>147</v>
      </c>
      <c r="J2916" s="96" t="s">
        <v>148</v>
      </c>
      <c r="K2916" s="104"/>
      <c r="L2916" s="110"/>
      <c r="M2916" s="903"/>
      <c r="N2916" s="94" t="s">
        <v>147</v>
      </c>
      <c r="O2916" s="96" t="s">
        <v>148</v>
      </c>
      <c r="P2916" s="104"/>
    </row>
    <row r="2917" spans="1:16">
      <c r="A2917" s="132"/>
      <c r="B2917" s="135"/>
      <c r="C2917" s="897"/>
      <c r="D2917" s="94"/>
      <c r="E2917" s="114"/>
      <c r="F2917" s="136"/>
      <c r="G2917" s="135"/>
      <c r="H2917" s="900"/>
      <c r="I2917" s="94"/>
      <c r="J2917" s="114"/>
      <c r="K2917" s="136"/>
      <c r="L2917" s="135"/>
      <c r="M2917" s="903"/>
      <c r="N2917" s="94"/>
      <c r="O2917" s="114"/>
      <c r="P2917" s="136"/>
    </row>
    <row r="2918" spans="1:16">
      <c r="A2918" s="132"/>
      <c r="B2918" s="110"/>
      <c r="C2918" s="897"/>
      <c r="D2918" s="94"/>
      <c r="E2918" s="96"/>
      <c r="F2918" s="97"/>
      <c r="G2918" s="110"/>
      <c r="H2918" s="900"/>
      <c r="I2918" s="94"/>
      <c r="J2918" s="96"/>
      <c r="K2918" s="97"/>
      <c r="L2918" s="110"/>
      <c r="M2918" s="903"/>
      <c r="N2918" s="94"/>
      <c r="O2918" s="96"/>
      <c r="P2918" s="97"/>
    </row>
    <row r="2919" spans="1:16">
      <c r="A2919" s="132"/>
      <c r="B2919" s="135"/>
      <c r="C2919" s="897"/>
      <c r="D2919" s="94"/>
      <c r="E2919" s="114"/>
      <c r="F2919" s="136"/>
      <c r="G2919" s="135"/>
      <c r="H2919" s="900"/>
      <c r="I2919" s="94"/>
      <c r="J2919" s="114"/>
      <c r="K2919" s="136"/>
      <c r="L2919" s="135"/>
      <c r="M2919" s="903"/>
      <c r="N2919" s="94"/>
      <c r="O2919" s="114"/>
      <c r="P2919" s="136"/>
    </row>
    <row r="2920" spans="1:16">
      <c r="A2920" s="132"/>
      <c r="B2920" s="110"/>
      <c r="C2920" s="897"/>
      <c r="D2920" s="94"/>
      <c r="E2920" s="96"/>
      <c r="F2920" s="97"/>
      <c r="G2920" s="110"/>
      <c r="H2920" s="900"/>
      <c r="I2920" s="94"/>
      <c r="J2920" s="96"/>
      <c r="K2920" s="97"/>
      <c r="L2920" s="110"/>
      <c r="M2920" s="903"/>
      <c r="N2920" s="94"/>
      <c r="O2920" s="96"/>
      <c r="P2920" s="97"/>
    </row>
    <row r="2921" spans="1:16">
      <c r="A2921" s="132"/>
      <c r="B2921" s="135"/>
      <c r="C2921" s="897"/>
      <c r="D2921" s="94"/>
      <c r="E2921" s="96"/>
      <c r="F2921" s="97"/>
      <c r="G2921" s="135"/>
      <c r="H2921" s="900"/>
      <c r="I2921" s="94"/>
      <c r="J2921" s="96"/>
      <c r="K2921" s="97"/>
      <c r="L2921" s="135"/>
      <c r="M2921" s="903"/>
      <c r="N2921" s="94"/>
      <c r="O2921" s="96"/>
      <c r="P2921" s="97"/>
    </row>
    <row r="2922" spans="1:16" ht="17.25" thickBot="1">
      <c r="A2922" s="132"/>
      <c r="B2922" s="110"/>
      <c r="C2922" s="910"/>
      <c r="D2922" s="115"/>
      <c r="E2922" s="116"/>
      <c r="F2922" s="117"/>
      <c r="G2922" s="110"/>
      <c r="H2922" s="911"/>
      <c r="I2922" s="115"/>
      <c r="J2922" s="130"/>
      <c r="K2922" s="104"/>
      <c r="L2922" s="110"/>
      <c r="M2922" s="909"/>
      <c r="N2922" s="115"/>
      <c r="O2922" s="130"/>
      <c r="P2922" s="104"/>
    </row>
    <row r="2923" spans="1:16">
      <c r="A2923" s="132"/>
      <c r="B2923" s="135"/>
      <c r="C2923" s="896" t="s">
        <v>669</v>
      </c>
      <c r="D2923" s="137" t="s">
        <v>150</v>
      </c>
      <c r="E2923" s="138"/>
      <c r="F2923" s="139" t="s">
        <v>151</v>
      </c>
      <c r="G2923" s="135"/>
      <c r="H2923" s="899" t="s">
        <v>149</v>
      </c>
      <c r="I2923" s="137" t="s">
        <v>150</v>
      </c>
      <c r="J2923" s="138"/>
      <c r="K2923" s="139" t="s">
        <v>151</v>
      </c>
      <c r="L2923" s="135"/>
      <c r="M2923" s="902" t="s">
        <v>149</v>
      </c>
      <c r="N2923" s="137" t="s">
        <v>150</v>
      </c>
      <c r="O2923" s="138"/>
      <c r="P2923" s="139" t="s">
        <v>151</v>
      </c>
    </row>
    <row r="2924" spans="1:16">
      <c r="A2924" s="132"/>
      <c r="B2924" s="110"/>
      <c r="C2924" s="897"/>
      <c r="D2924" s="120"/>
      <c r="E2924" s="121"/>
      <c r="F2924" s="140"/>
      <c r="G2924" s="110"/>
      <c r="H2924" s="900"/>
      <c r="I2924" s="94"/>
      <c r="J2924" s="96"/>
      <c r="K2924" s="97"/>
      <c r="L2924" s="110"/>
      <c r="M2924" s="903"/>
      <c r="N2924" s="94"/>
      <c r="O2924" s="96"/>
      <c r="P2924" s="97"/>
    </row>
    <row r="2925" spans="1:16">
      <c r="A2925" s="132"/>
      <c r="B2925" s="135"/>
      <c r="C2925" s="897"/>
      <c r="D2925" s="94"/>
      <c r="E2925" s="96"/>
      <c r="F2925" s="97"/>
      <c r="G2925" s="135"/>
      <c r="H2925" s="900"/>
      <c r="I2925" s="94"/>
      <c r="J2925" s="96"/>
      <c r="K2925" s="97"/>
      <c r="L2925" s="135"/>
      <c r="M2925" s="903"/>
      <c r="N2925" s="94"/>
      <c r="O2925" s="96"/>
      <c r="P2925" s="97"/>
    </row>
    <row r="2926" spans="1:16">
      <c r="A2926" s="132"/>
      <c r="B2926" s="110"/>
      <c r="C2926" s="897"/>
      <c r="D2926" s="113"/>
      <c r="E2926" s="114"/>
      <c r="F2926" s="104"/>
      <c r="G2926" s="110"/>
      <c r="H2926" s="900"/>
      <c r="I2926" s="113"/>
      <c r="J2926" s="114"/>
      <c r="K2926" s="104"/>
      <c r="L2926" s="110"/>
      <c r="M2926" s="903"/>
      <c r="N2926" s="113"/>
      <c r="O2926" s="114"/>
      <c r="P2926" s="104"/>
    </row>
    <row r="2927" spans="1:16">
      <c r="A2927" s="905"/>
      <c r="B2927" s="135"/>
      <c r="C2927" s="897"/>
      <c r="D2927" s="94"/>
      <c r="E2927" s="96"/>
      <c r="F2927" s="97"/>
      <c r="G2927" s="135"/>
      <c r="H2927" s="900"/>
      <c r="I2927" s="94"/>
      <c r="J2927" s="96"/>
      <c r="K2927" s="97"/>
      <c r="L2927" s="135"/>
      <c r="M2927" s="903"/>
      <c r="N2927" s="94"/>
      <c r="O2927" s="96"/>
      <c r="P2927" s="97"/>
    </row>
    <row r="2928" spans="1:16">
      <c r="A2928" s="905"/>
      <c r="B2928" s="110"/>
      <c r="C2928" s="897"/>
      <c r="D2928" s="94"/>
      <c r="E2928" s="96"/>
      <c r="F2928" s="97"/>
      <c r="G2928" s="110"/>
      <c r="H2928" s="900"/>
      <c r="I2928" s="94"/>
      <c r="J2928" s="96"/>
      <c r="K2928" s="97"/>
      <c r="L2928" s="110"/>
      <c r="M2928" s="903"/>
      <c r="N2928" s="94"/>
      <c r="O2928" s="96"/>
      <c r="P2928" s="97"/>
    </row>
    <row r="2929" spans="1:16">
      <c r="A2929" s="905"/>
      <c r="B2929" s="135"/>
      <c r="C2929" s="897"/>
      <c r="D2929" s="113"/>
      <c r="E2929" s="114"/>
      <c r="F2929" s="104"/>
      <c r="G2929" s="135"/>
      <c r="H2929" s="900"/>
      <c r="I2929" s="113"/>
      <c r="J2929" s="114"/>
      <c r="K2929" s="104"/>
      <c r="L2929" s="135"/>
      <c r="M2929" s="903"/>
      <c r="N2929" s="113"/>
      <c r="O2929" s="114"/>
      <c r="P2929" s="104"/>
    </row>
    <row r="2930" spans="1:16" ht="17.25" thickBot="1">
      <c r="A2930" s="906"/>
      <c r="B2930" s="141"/>
      <c r="C2930" s="898"/>
      <c r="D2930" s="142"/>
      <c r="E2930" s="143"/>
      <c r="F2930" s="144"/>
      <c r="G2930" s="141"/>
      <c r="H2930" s="901"/>
      <c r="I2930" s="142"/>
      <c r="J2930" s="143"/>
      <c r="K2930" s="144"/>
      <c r="L2930" s="141"/>
      <c r="M2930" s="904"/>
      <c r="N2930" s="142"/>
      <c r="O2930" s="143"/>
      <c r="P2930" s="144"/>
    </row>
    <row r="2931" spans="1:16" s="146" customFormat="1" ht="27" customHeight="1" thickTop="1" thickBot="1">
      <c r="A2931" s="145"/>
      <c r="B2931" s="907" t="s">
        <v>152</v>
      </c>
      <c r="C2931" s="907"/>
      <c r="D2931" s="907"/>
      <c r="E2931" s="907"/>
      <c r="F2931" s="907"/>
      <c r="G2931" s="908" t="s">
        <v>153</v>
      </c>
      <c r="H2931" s="908"/>
      <c r="I2931" s="908"/>
      <c r="J2931" s="908"/>
      <c r="K2931" s="908"/>
      <c r="L2931" s="908"/>
      <c r="M2931" s="908"/>
      <c r="N2931" s="889" t="s">
        <v>154</v>
      </c>
      <c r="O2931" s="889"/>
      <c r="P2931" s="889"/>
    </row>
    <row r="2932" spans="1:16" s="159" customFormat="1" ht="21.75" customHeight="1" thickTop="1" thickBot="1">
      <c r="A2932" s="147" t="s">
        <v>0</v>
      </c>
      <c r="B2932" s="148"/>
      <c r="C2932" s="149" t="s">
        <v>155</v>
      </c>
      <c r="D2932" s="150" t="s">
        <v>156</v>
      </c>
      <c r="E2932" s="151" t="s">
        <v>157</v>
      </c>
      <c r="F2932" s="152" t="s">
        <v>158</v>
      </c>
      <c r="G2932" s="153" t="s">
        <v>159</v>
      </c>
      <c r="H2932" s="154" t="s">
        <v>150</v>
      </c>
      <c r="I2932" s="155" t="s">
        <v>156</v>
      </c>
      <c r="J2932" s="155" t="s">
        <v>157</v>
      </c>
      <c r="K2932" s="155" t="s">
        <v>158</v>
      </c>
      <c r="L2932" s="154" t="s">
        <v>160</v>
      </c>
      <c r="M2932" s="156" t="s">
        <v>161</v>
      </c>
      <c r="N2932" s="157" t="s">
        <v>155</v>
      </c>
      <c r="O2932" s="151" t="s">
        <v>157</v>
      </c>
      <c r="P2932" s="158" t="s">
        <v>158</v>
      </c>
    </row>
    <row r="2933" spans="1:16" s="172" customFormat="1" ht="17.25" thickTop="1">
      <c r="A2933" s="890">
        <f>A2847</f>
        <v>46201</v>
      </c>
      <c r="B2933" s="893" t="s">
        <v>670</v>
      </c>
      <c r="C2933" s="160"/>
      <c r="D2933" s="161"/>
      <c r="E2933" s="162"/>
      <c r="F2933" s="163"/>
      <c r="G2933" s="164"/>
      <c r="H2933" s="165"/>
      <c r="I2933" s="166"/>
      <c r="J2933" s="166"/>
      <c r="K2933" s="167"/>
      <c r="L2933" s="168"/>
      <c r="M2933" s="169"/>
      <c r="N2933" s="170"/>
      <c r="O2933" s="166"/>
      <c r="P2933" s="171"/>
    </row>
    <row r="2934" spans="1:16" s="172" customFormat="1">
      <c r="A2934" s="891"/>
      <c r="B2934" s="894"/>
      <c r="C2934" s="173"/>
      <c r="D2934" s="174"/>
      <c r="E2934" s="175"/>
      <c r="F2934" s="176"/>
      <c r="G2934" s="173"/>
      <c r="H2934" s="177"/>
      <c r="I2934" s="175"/>
      <c r="J2934" s="175"/>
      <c r="K2934" s="178"/>
      <c r="L2934" s="179"/>
      <c r="M2934" s="180"/>
      <c r="N2934" s="181"/>
      <c r="O2934" s="175"/>
      <c r="P2934" s="182"/>
    </row>
    <row r="2935" spans="1:16" s="172" customFormat="1">
      <c r="A2935" s="891"/>
      <c r="B2935" s="894"/>
      <c r="C2935" s="173"/>
      <c r="D2935" s="174"/>
      <c r="E2935" s="175"/>
      <c r="F2935" s="176"/>
      <c r="G2935" s="173"/>
      <c r="H2935" s="183"/>
      <c r="I2935" s="175"/>
      <c r="J2935" s="175"/>
      <c r="K2935" s="178"/>
      <c r="L2935" s="184"/>
      <c r="M2935" s="180"/>
      <c r="N2935" s="181"/>
      <c r="O2935" s="175"/>
      <c r="P2935" s="182"/>
    </row>
    <row r="2936" spans="1:16" s="172" customFormat="1">
      <c r="A2936" s="891"/>
      <c r="B2936" s="894"/>
      <c r="C2936" s="173"/>
      <c r="D2936" s="218"/>
      <c r="E2936" s="175"/>
      <c r="F2936" s="176"/>
      <c r="G2936" s="173"/>
      <c r="H2936" s="183"/>
      <c r="I2936" s="175"/>
      <c r="J2936" s="175"/>
      <c r="K2936" s="187"/>
      <c r="L2936" s="184"/>
      <c r="M2936" s="180"/>
      <c r="N2936" s="181"/>
      <c r="O2936" s="175"/>
      <c r="P2936" s="182"/>
    </row>
    <row r="2937" spans="1:16" s="172" customFormat="1">
      <c r="A2937" s="891"/>
      <c r="B2937" s="894"/>
      <c r="C2937" s="173"/>
      <c r="D2937" s="185"/>
      <c r="E2937" s="175"/>
      <c r="F2937" s="182"/>
      <c r="G2937" s="173"/>
      <c r="H2937" s="186"/>
      <c r="I2937" s="175"/>
      <c r="J2937" s="175"/>
      <c r="K2937" s="187"/>
      <c r="L2937" s="184"/>
      <c r="M2937" s="180"/>
      <c r="N2937" s="181"/>
      <c r="O2937" s="175"/>
      <c r="P2937" s="182"/>
    </row>
    <row r="2938" spans="1:16" s="172" customFormat="1">
      <c r="A2938" s="891"/>
      <c r="B2938" s="894"/>
      <c r="C2938" s="173"/>
      <c r="D2938" s="174"/>
      <c r="E2938" s="175"/>
      <c r="F2938" s="188"/>
      <c r="G2938" s="198"/>
      <c r="H2938" s="183"/>
      <c r="I2938" s="191"/>
      <c r="J2938" s="175"/>
      <c r="K2938" s="178"/>
      <c r="L2938" s="189"/>
      <c r="M2938" s="190"/>
      <c r="N2938" s="181"/>
      <c r="O2938" s="175"/>
      <c r="P2938" s="182"/>
    </row>
    <row r="2939" spans="1:16" s="172" customFormat="1">
      <c r="A2939" s="891"/>
      <c r="B2939" s="894"/>
      <c r="C2939" s="173"/>
      <c r="D2939" s="174"/>
      <c r="E2939" s="175"/>
      <c r="F2939" s="182"/>
      <c r="G2939" s="173"/>
      <c r="H2939" s="183"/>
      <c r="I2939" s="191"/>
      <c r="J2939" s="175"/>
      <c r="K2939" s="178"/>
      <c r="L2939" s="184"/>
      <c r="M2939" s="180"/>
      <c r="N2939" s="181"/>
      <c r="O2939" s="175"/>
      <c r="P2939" s="182"/>
    </row>
    <row r="2940" spans="1:16" s="172" customFormat="1">
      <c r="A2940" s="891"/>
      <c r="B2940" s="894"/>
      <c r="C2940" s="173"/>
      <c r="D2940" s="174"/>
      <c r="E2940" s="175"/>
      <c r="F2940" s="182"/>
      <c r="G2940" s="219"/>
      <c r="H2940" s="183"/>
      <c r="I2940" s="175"/>
      <c r="J2940" s="175"/>
      <c r="K2940" s="178"/>
      <c r="L2940" s="184"/>
      <c r="M2940" s="180"/>
      <c r="N2940" s="181"/>
      <c r="O2940" s="175"/>
      <c r="P2940" s="182"/>
    </row>
    <row r="2941" spans="1:16" s="172" customFormat="1">
      <c r="A2941" s="891"/>
      <c r="B2941" s="894"/>
      <c r="C2941" s="173"/>
      <c r="D2941" s="174"/>
      <c r="E2941" s="175"/>
      <c r="F2941" s="188"/>
      <c r="G2941" s="173"/>
      <c r="H2941" s="183"/>
      <c r="I2941" s="191"/>
      <c r="J2941" s="175"/>
      <c r="K2941" s="178"/>
      <c r="L2941" s="184"/>
      <c r="M2941" s="180"/>
      <c r="N2941" s="181"/>
      <c r="O2941" s="175"/>
      <c r="P2941" s="182"/>
    </row>
    <row r="2942" spans="1:16" s="172" customFormat="1">
      <c r="A2942" s="891"/>
      <c r="B2942" s="894"/>
      <c r="C2942" s="173"/>
      <c r="D2942" s="174"/>
      <c r="E2942" s="175"/>
      <c r="F2942" s="182"/>
      <c r="G2942" s="173"/>
      <c r="H2942" s="183"/>
      <c r="I2942" s="191"/>
      <c r="J2942" s="175"/>
      <c r="K2942" s="178"/>
      <c r="L2942" s="184"/>
      <c r="M2942" s="180"/>
      <c r="N2942" s="181"/>
      <c r="O2942" s="175"/>
      <c r="P2942" s="182"/>
    </row>
    <row r="2943" spans="1:16" s="172" customFormat="1">
      <c r="A2943" s="891"/>
      <c r="B2943" s="894"/>
      <c r="C2943" s="192"/>
      <c r="D2943" s="193"/>
      <c r="E2943" s="194"/>
      <c r="F2943" s="195"/>
      <c r="G2943" s="173"/>
      <c r="H2943" s="177"/>
      <c r="I2943" s="175"/>
      <c r="J2943" s="175"/>
      <c r="K2943" s="178"/>
      <c r="L2943" s="184"/>
      <c r="M2943" s="180"/>
      <c r="N2943" s="196"/>
      <c r="O2943" s="194"/>
      <c r="P2943" s="195"/>
    </row>
    <row r="2944" spans="1:16" s="172" customFormat="1">
      <c r="A2944" s="891"/>
      <c r="B2944" s="894"/>
      <c r="C2944" s="192"/>
      <c r="D2944" s="193"/>
      <c r="E2944" s="194"/>
      <c r="F2944" s="195"/>
      <c r="G2944" s="198"/>
      <c r="H2944" s="183"/>
      <c r="I2944" s="191"/>
      <c r="J2944" s="175"/>
      <c r="K2944" s="178"/>
      <c r="L2944" s="184"/>
      <c r="M2944" s="180"/>
      <c r="N2944" s="196"/>
      <c r="O2944" s="194"/>
      <c r="P2944" s="195"/>
    </row>
    <row r="2945" spans="1:16" s="172" customFormat="1">
      <c r="A2945" s="891"/>
      <c r="B2945" s="894"/>
      <c r="C2945" s="192"/>
      <c r="D2945" s="193"/>
      <c r="E2945" s="194"/>
      <c r="F2945" s="195"/>
      <c r="G2945" s="173"/>
      <c r="H2945" s="199"/>
      <c r="I2945" s="191"/>
      <c r="J2945" s="200"/>
      <c r="K2945" s="197"/>
      <c r="L2945" s="184"/>
      <c r="M2945" s="180"/>
      <c r="N2945" s="196"/>
      <c r="O2945" s="194"/>
      <c r="P2945" s="195"/>
    </row>
    <row r="2946" spans="1:16" s="172" customFormat="1">
      <c r="A2946" s="891"/>
      <c r="B2946" s="894"/>
      <c r="C2946" s="192"/>
      <c r="D2946" s="193"/>
      <c r="E2946" s="194"/>
      <c r="F2946" s="195"/>
      <c r="G2946" s="173"/>
      <c r="H2946" s="201"/>
      <c r="I2946" s="175"/>
      <c r="J2946" s="175"/>
      <c r="K2946" s="178"/>
      <c r="L2946" s="184"/>
      <c r="M2946" s="180"/>
      <c r="N2946" s="196"/>
      <c r="O2946" s="194"/>
      <c r="P2946" s="195"/>
    </row>
    <row r="2947" spans="1:16" s="172" customFormat="1">
      <c r="A2947" s="891"/>
      <c r="B2947" s="894"/>
      <c r="C2947" s="192"/>
      <c r="D2947" s="193"/>
      <c r="E2947" s="194"/>
      <c r="F2947" s="195"/>
      <c r="G2947" s="198"/>
      <c r="H2947" s="183"/>
      <c r="I2947" s="200"/>
      <c r="J2947" s="200"/>
      <c r="K2947" s="197"/>
      <c r="L2947" s="184"/>
      <c r="M2947" s="180"/>
      <c r="N2947" s="196"/>
      <c r="O2947" s="194"/>
      <c r="P2947" s="195"/>
    </row>
    <row r="2948" spans="1:16" s="172" customFormat="1">
      <c r="A2948" s="891"/>
      <c r="B2948" s="894"/>
      <c r="C2948" s="192"/>
      <c r="D2948" s="193"/>
      <c r="E2948" s="194"/>
      <c r="F2948" s="195"/>
      <c r="G2948" s="173"/>
      <c r="H2948" s="183"/>
      <c r="I2948" s="200"/>
      <c r="J2948" s="200"/>
      <c r="K2948" s="197"/>
      <c r="L2948" s="179"/>
      <c r="M2948" s="180"/>
      <c r="N2948" s="196"/>
      <c r="O2948" s="194"/>
      <c r="P2948" s="195"/>
    </row>
    <row r="2949" spans="1:16" s="172" customFormat="1">
      <c r="A2949" s="891"/>
      <c r="B2949" s="894"/>
      <c r="C2949" s="192"/>
      <c r="D2949" s="193"/>
      <c r="E2949" s="194"/>
      <c r="F2949" s="195"/>
      <c r="G2949" s="192"/>
      <c r="H2949" s="201"/>
      <c r="I2949" s="202"/>
      <c r="J2949" s="202"/>
      <c r="K2949" s="203"/>
      <c r="L2949" s="204"/>
      <c r="M2949" s="190"/>
      <c r="N2949" s="196"/>
      <c r="O2949" s="194"/>
      <c r="P2949" s="195"/>
    </row>
    <row r="2950" spans="1:16" s="172" customFormat="1">
      <c r="A2950" s="891"/>
      <c r="B2950" s="894"/>
      <c r="C2950" s="192"/>
      <c r="D2950" s="193"/>
      <c r="E2950" s="194"/>
      <c r="F2950" s="195"/>
      <c r="G2950" s="192"/>
      <c r="H2950" s="201"/>
      <c r="I2950" s="202"/>
      <c r="J2950" s="202"/>
      <c r="K2950" s="203"/>
      <c r="L2950" s="204"/>
      <c r="M2950" s="190"/>
      <c r="N2950" s="196"/>
      <c r="O2950" s="194"/>
      <c r="P2950" s="195"/>
    </row>
    <row r="2951" spans="1:16" s="172" customFormat="1">
      <c r="A2951" s="891"/>
      <c r="B2951" s="894"/>
      <c r="C2951" s="192"/>
      <c r="D2951" s="193"/>
      <c r="E2951" s="194"/>
      <c r="F2951" s="195"/>
      <c r="G2951" s="192"/>
      <c r="H2951" s="201"/>
      <c r="I2951" s="202"/>
      <c r="J2951" s="202"/>
      <c r="K2951" s="203"/>
      <c r="L2951" s="204"/>
      <c r="M2951" s="190"/>
      <c r="N2951" s="196"/>
      <c r="O2951" s="194"/>
      <c r="P2951" s="195"/>
    </row>
    <row r="2952" spans="1:16" s="172" customFormat="1" ht="17.25" thickBot="1">
      <c r="A2952" s="892"/>
      <c r="B2952" s="895"/>
      <c r="C2952" s="205"/>
      <c r="D2952" s="206"/>
      <c r="E2952" s="207"/>
      <c r="F2952" s="208"/>
      <c r="G2952" s="209"/>
      <c r="H2952" s="210"/>
      <c r="I2952" s="211"/>
      <c r="J2952" s="211"/>
      <c r="K2952" s="212"/>
      <c r="L2952" s="213"/>
      <c r="M2952" s="214"/>
      <c r="N2952" s="215"/>
      <c r="O2952" s="207"/>
      <c r="P2952" s="208"/>
    </row>
    <row r="2953" spans="1:16" s="71" customFormat="1" ht="18" customHeight="1" thickTop="1" thickBot="1">
      <c r="A2953" s="926">
        <f>A2847+1</f>
        <v>46202</v>
      </c>
      <c r="B2953" s="90" t="s">
        <v>162</v>
      </c>
      <c r="C2953" s="896" t="s">
        <v>665</v>
      </c>
      <c r="D2953" s="91" t="s">
        <v>114</v>
      </c>
      <c r="E2953" s="92" t="s">
        <v>164</v>
      </c>
      <c r="F2953" s="93"/>
      <c r="G2953" s="90" t="s">
        <v>162</v>
      </c>
      <c r="H2953" s="900" t="s">
        <v>163</v>
      </c>
      <c r="I2953" s="91" t="s">
        <v>114</v>
      </c>
      <c r="J2953" s="92" t="s">
        <v>164</v>
      </c>
      <c r="K2953" s="93"/>
      <c r="L2953" s="90" t="s">
        <v>162</v>
      </c>
      <c r="M2953" s="903" t="s">
        <v>163</v>
      </c>
      <c r="N2953" s="91" t="s">
        <v>114</v>
      </c>
      <c r="O2953" s="92" t="s">
        <v>164</v>
      </c>
      <c r="P2953" s="93"/>
    </row>
    <row r="2954" spans="1:16" ht="18" customHeight="1">
      <c r="A2954" s="927"/>
      <c r="B2954" s="928"/>
      <c r="C2954" s="897"/>
      <c r="D2954" s="94" t="s">
        <v>116</v>
      </c>
      <c r="E2954" s="95" t="s">
        <v>142</v>
      </c>
      <c r="F2954" s="93"/>
      <c r="G2954" s="928"/>
      <c r="H2954" s="900"/>
      <c r="I2954" s="94" t="s">
        <v>116</v>
      </c>
      <c r="J2954" s="95" t="s">
        <v>142</v>
      </c>
      <c r="K2954" s="93"/>
      <c r="L2954" s="928"/>
      <c r="M2954" s="903"/>
      <c r="N2954" s="94" t="s">
        <v>116</v>
      </c>
      <c r="O2954" s="95" t="s">
        <v>142</v>
      </c>
      <c r="P2954" s="93"/>
    </row>
    <row r="2955" spans="1:16" ht="17.25" thickBot="1">
      <c r="A2955" s="927"/>
      <c r="B2955" s="929"/>
      <c r="C2955" s="897"/>
      <c r="D2955" s="94" t="s">
        <v>165</v>
      </c>
      <c r="E2955" s="96" t="s">
        <v>166</v>
      </c>
      <c r="F2955" s="98"/>
      <c r="G2955" s="929"/>
      <c r="H2955" s="900"/>
      <c r="I2955" s="94" t="s">
        <v>165</v>
      </c>
      <c r="J2955" s="96" t="s">
        <v>166</v>
      </c>
      <c r="K2955" s="98"/>
      <c r="L2955" s="929"/>
      <c r="M2955" s="903"/>
      <c r="N2955" s="94" t="s">
        <v>165</v>
      </c>
      <c r="O2955" s="96" t="s">
        <v>166</v>
      </c>
      <c r="P2955" s="98"/>
    </row>
    <row r="2956" spans="1:16" ht="17.25" thickBot="1">
      <c r="A2956" s="927"/>
      <c r="B2956" s="90" t="s">
        <v>167</v>
      </c>
      <c r="C2956" s="897"/>
      <c r="D2956" s="94"/>
      <c r="E2956" s="96"/>
      <c r="F2956" s="97"/>
      <c r="G2956" s="90" t="s">
        <v>167</v>
      </c>
      <c r="H2956" s="900"/>
      <c r="I2956" s="94" t="s">
        <v>120</v>
      </c>
      <c r="J2956" s="96" t="s">
        <v>148</v>
      </c>
      <c r="K2956" s="97"/>
      <c r="L2956" s="90" t="s">
        <v>167</v>
      </c>
      <c r="M2956" s="903"/>
      <c r="N2956" s="94" t="s">
        <v>120</v>
      </c>
      <c r="O2956" s="96" t="s">
        <v>148</v>
      </c>
      <c r="P2956" s="97"/>
    </row>
    <row r="2957" spans="1:16">
      <c r="A2957" s="927"/>
      <c r="B2957" s="925"/>
      <c r="C2957" s="897"/>
      <c r="D2957" s="94"/>
      <c r="E2957" s="96"/>
      <c r="F2957" s="97"/>
      <c r="G2957" s="925"/>
      <c r="H2957" s="900"/>
      <c r="I2957" s="94"/>
      <c r="J2957" s="96"/>
      <c r="K2957" s="97"/>
      <c r="L2957" s="925"/>
      <c r="M2957" s="903"/>
      <c r="N2957" s="94"/>
      <c r="O2957" s="96"/>
      <c r="P2957" s="97"/>
    </row>
    <row r="2958" spans="1:16">
      <c r="A2958" s="927"/>
      <c r="B2958" s="918"/>
      <c r="C2958" s="897"/>
      <c r="D2958" s="94"/>
      <c r="E2958" s="96"/>
      <c r="F2958" s="97"/>
      <c r="G2958" s="918"/>
      <c r="H2958" s="900"/>
      <c r="I2958" s="94"/>
      <c r="J2958" s="96"/>
      <c r="K2958" s="97"/>
      <c r="L2958" s="918"/>
      <c r="M2958" s="903"/>
      <c r="N2958" s="94"/>
      <c r="O2958" s="96"/>
      <c r="P2958" s="97"/>
    </row>
    <row r="2959" spans="1:16">
      <c r="A2959" s="927"/>
      <c r="B2959" s="917"/>
      <c r="C2959" s="897"/>
      <c r="D2959" s="94"/>
      <c r="E2959" s="96"/>
      <c r="F2959" s="93"/>
      <c r="G2959" s="917"/>
      <c r="H2959" s="900"/>
      <c r="I2959" s="94"/>
      <c r="J2959" s="96"/>
      <c r="K2959" s="93"/>
      <c r="L2959" s="917"/>
      <c r="M2959" s="903"/>
      <c r="N2959" s="94"/>
      <c r="O2959" s="96"/>
      <c r="P2959" s="93"/>
    </row>
    <row r="2960" spans="1:16">
      <c r="A2960" s="927"/>
      <c r="B2960" s="918"/>
      <c r="C2960" s="897"/>
      <c r="D2960" s="94"/>
      <c r="E2960" s="96"/>
      <c r="F2960" s="99"/>
      <c r="G2960" s="918"/>
      <c r="H2960" s="900"/>
      <c r="I2960" s="94"/>
      <c r="J2960" s="96"/>
      <c r="K2960" s="99"/>
      <c r="L2960" s="918"/>
      <c r="M2960" s="903"/>
      <c r="N2960" s="94"/>
      <c r="O2960" s="96"/>
      <c r="P2960" s="93"/>
    </row>
    <row r="2961" spans="1:16">
      <c r="A2961" s="927"/>
      <c r="B2961" s="917"/>
      <c r="C2961" s="897"/>
      <c r="D2961" s="94"/>
      <c r="E2961" s="96"/>
      <c r="F2961" s="102"/>
      <c r="G2961" s="917"/>
      <c r="H2961" s="900"/>
      <c r="I2961" s="94"/>
      <c r="J2961" s="96"/>
      <c r="K2961" s="102"/>
      <c r="L2961" s="917"/>
      <c r="M2961" s="903"/>
      <c r="N2961" s="94"/>
      <c r="O2961" s="96"/>
      <c r="P2961" s="99"/>
    </row>
    <row r="2962" spans="1:16" ht="17.25" thickBot="1">
      <c r="A2962" s="927"/>
      <c r="B2962" s="918"/>
      <c r="C2962" s="897"/>
      <c r="D2962" s="94"/>
      <c r="E2962" s="96"/>
      <c r="F2962" s="99"/>
      <c r="G2962" s="918"/>
      <c r="H2962" s="900"/>
      <c r="I2962" s="94"/>
      <c r="J2962" s="96"/>
      <c r="K2962" s="99"/>
      <c r="L2962" s="918"/>
      <c r="M2962" s="903"/>
      <c r="N2962" s="94"/>
      <c r="O2962" s="96"/>
      <c r="P2962" s="99"/>
    </row>
    <row r="2963" spans="1:16" ht="17.25" thickBot="1">
      <c r="A2963" s="927"/>
      <c r="B2963" s="100" t="s">
        <v>168</v>
      </c>
      <c r="C2963" s="897"/>
      <c r="D2963" s="94"/>
      <c r="E2963" s="96"/>
      <c r="F2963" s="99"/>
      <c r="G2963" s="100" t="s">
        <v>168</v>
      </c>
      <c r="H2963" s="900"/>
      <c r="I2963" s="94"/>
      <c r="J2963" s="96"/>
      <c r="K2963" s="99"/>
      <c r="L2963" s="100" t="s">
        <v>168</v>
      </c>
      <c r="M2963" s="903"/>
      <c r="N2963" s="94"/>
      <c r="O2963" s="96"/>
      <c r="P2963" s="99"/>
    </row>
    <row r="2964" spans="1:16">
      <c r="A2964" s="927"/>
      <c r="B2964" s="919"/>
      <c r="C2964" s="897"/>
      <c r="D2964" s="94"/>
      <c r="E2964" s="96"/>
      <c r="F2964" s="99"/>
      <c r="G2964" s="919"/>
      <c r="H2964" s="900"/>
      <c r="I2964" s="94"/>
      <c r="J2964" s="96"/>
      <c r="K2964" s="99"/>
      <c r="L2964" s="919"/>
      <c r="M2964" s="903"/>
      <c r="N2964" s="94"/>
      <c r="O2964" s="96"/>
      <c r="P2964" s="99"/>
    </row>
    <row r="2965" spans="1:16">
      <c r="A2965" s="927"/>
      <c r="B2965" s="920"/>
      <c r="C2965" s="897"/>
      <c r="D2965" s="94"/>
      <c r="E2965" s="96"/>
      <c r="F2965" s="99"/>
      <c r="G2965" s="920"/>
      <c r="H2965" s="900"/>
      <c r="I2965" s="94"/>
      <c r="J2965" s="96"/>
      <c r="K2965" s="99"/>
      <c r="L2965" s="920"/>
      <c r="M2965" s="903"/>
      <c r="N2965" s="94"/>
      <c r="O2965" s="96"/>
      <c r="P2965" s="97"/>
    </row>
    <row r="2966" spans="1:16" ht="17.25" thickBot="1">
      <c r="A2966" s="927"/>
      <c r="B2966" s="921"/>
      <c r="C2966" s="897"/>
      <c r="D2966" s="94"/>
      <c r="E2966" s="96"/>
      <c r="F2966" s="97"/>
      <c r="G2966" s="921"/>
      <c r="H2966" s="900"/>
      <c r="I2966" s="94"/>
      <c r="J2966" s="96"/>
      <c r="K2966" s="97"/>
      <c r="L2966" s="921"/>
      <c r="M2966" s="903"/>
      <c r="N2966" s="94"/>
      <c r="O2966" s="96"/>
      <c r="P2966" s="97"/>
    </row>
    <row r="2967" spans="1:16" ht="17.25" thickBot="1">
      <c r="A2967" s="927"/>
      <c r="B2967" s="100" t="s">
        <v>123</v>
      </c>
      <c r="C2967" s="897"/>
      <c r="D2967" s="94"/>
      <c r="E2967" s="96"/>
      <c r="F2967" s="97"/>
      <c r="G2967" s="100" t="s">
        <v>123</v>
      </c>
      <c r="H2967" s="900"/>
      <c r="I2967" s="94"/>
      <c r="J2967" s="96"/>
      <c r="K2967" s="97"/>
      <c r="L2967" s="100" t="s">
        <v>123</v>
      </c>
      <c r="M2967" s="903"/>
      <c r="N2967" s="94"/>
      <c r="O2967" s="96"/>
      <c r="P2967" s="97"/>
    </row>
    <row r="2968" spans="1:16">
      <c r="A2968" s="927"/>
      <c r="B2968" s="932"/>
      <c r="C2968" s="897"/>
      <c r="D2968" s="94"/>
      <c r="E2968" s="96"/>
      <c r="F2968" s="97"/>
      <c r="G2968" s="932"/>
      <c r="H2968" s="900"/>
      <c r="I2968" s="94"/>
      <c r="J2968" s="96"/>
      <c r="K2968" s="97"/>
      <c r="L2968" s="932"/>
      <c r="M2968" s="903"/>
      <c r="N2968" s="94"/>
      <c r="O2968" s="96"/>
      <c r="P2968" s="97"/>
    </row>
    <row r="2969" spans="1:16">
      <c r="A2969" s="927"/>
      <c r="B2969" s="933"/>
      <c r="C2969" s="897"/>
      <c r="D2969" s="94"/>
      <c r="E2969" s="96"/>
      <c r="F2969" s="97"/>
      <c r="G2969" s="933"/>
      <c r="H2969" s="900"/>
      <c r="I2969" s="94"/>
      <c r="J2969" s="96"/>
      <c r="K2969" s="97"/>
      <c r="L2969" s="933"/>
      <c r="M2969" s="903"/>
      <c r="N2969" s="94"/>
      <c r="O2969" s="96"/>
      <c r="P2969" s="97"/>
    </row>
    <row r="2970" spans="1:16" ht="17.25" thickBot="1">
      <c r="A2970" s="927"/>
      <c r="B2970" s="934"/>
      <c r="C2970" s="897"/>
      <c r="D2970" s="94"/>
      <c r="E2970" s="96"/>
      <c r="F2970" s="97"/>
      <c r="G2970" s="934"/>
      <c r="H2970" s="900"/>
      <c r="I2970" s="94"/>
      <c r="J2970" s="96"/>
      <c r="K2970" s="97"/>
      <c r="L2970" s="934"/>
      <c r="M2970" s="903"/>
      <c r="N2970" s="94"/>
      <c r="O2970" s="96"/>
      <c r="P2970" s="97"/>
    </row>
    <row r="2971" spans="1:16">
      <c r="A2971" s="927"/>
      <c r="B2971" s="915" t="s">
        <v>124</v>
      </c>
      <c r="C2971" s="897"/>
      <c r="D2971" s="94"/>
      <c r="E2971" s="96"/>
      <c r="F2971" s="97"/>
      <c r="G2971" s="915" t="s">
        <v>124</v>
      </c>
      <c r="H2971" s="900"/>
      <c r="I2971" s="94"/>
      <c r="J2971" s="96"/>
      <c r="K2971" s="97"/>
      <c r="L2971" s="915" t="s">
        <v>124</v>
      </c>
      <c r="M2971" s="903"/>
      <c r="N2971" s="94"/>
      <c r="O2971" s="96"/>
      <c r="P2971" s="97"/>
    </row>
    <row r="2972" spans="1:16" ht="17.25" thickBot="1">
      <c r="A2972" s="927"/>
      <c r="B2972" s="916"/>
      <c r="C2972" s="897"/>
      <c r="D2972" s="94"/>
      <c r="E2972" s="96"/>
      <c r="F2972" s="97"/>
      <c r="G2972" s="916"/>
      <c r="H2972" s="900"/>
      <c r="I2972" s="94"/>
      <c r="J2972" s="96"/>
      <c r="K2972" s="97"/>
      <c r="L2972" s="916"/>
      <c r="M2972" s="903"/>
      <c r="N2972" s="94"/>
      <c r="O2972" s="96"/>
      <c r="P2972" s="93"/>
    </row>
    <row r="2973" spans="1:16" ht="17.25" thickTop="1">
      <c r="A2973" s="927"/>
      <c r="B2973" s="930" t="s">
        <v>125</v>
      </c>
      <c r="C2973" s="897"/>
      <c r="D2973" s="94"/>
      <c r="E2973" s="96"/>
      <c r="F2973" s="93"/>
      <c r="G2973" s="930" t="s">
        <v>125</v>
      </c>
      <c r="H2973" s="900"/>
      <c r="I2973" s="94"/>
      <c r="J2973" s="96"/>
      <c r="K2973" s="93"/>
      <c r="L2973" s="930" t="s">
        <v>125</v>
      </c>
      <c r="M2973" s="903"/>
      <c r="N2973" s="94"/>
      <c r="O2973" s="96"/>
      <c r="P2973" s="97"/>
    </row>
    <row r="2974" spans="1:16" ht="17.25" thickBot="1">
      <c r="A2974" s="927"/>
      <c r="B2974" s="913"/>
      <c r="C2974" s="897"/>
      <c r="D2974" s="94"/>
      <c r="E2974" s="96"/>
      <c r="F2974" s="93"/>
      <c r="G2974" s="913"/>
      <c r="H2974" s="900"/>
      <c r="I2974" s="94"/>
      <c r="J2974" s="96"/>
      <c r="K2974" s="93"/>
      <c r="L2974" s="913"/>
      <c r="M2974" s="903"/>
      <c r="N2974" s="94"/>
      <c r="O2974" s="96"/>
      <c r="P2974" s="101"/>
    </row>
    <row r="2975" spans="1:16">
      <c r="A2975" s="927"/>
      <c r="B2975" s="923"/>
      <c r="C2975" s="897"/>
      <c r="D2975" s="94"/>
      <c r="E2975" s="96"/>
      <c r="F2975" s="97"/>
      <c r="G2975" s="923"/>
      <c r="H2975" s="900"/>
      <c r="I2975" s="94"/>
      <c r="J2975" s="96"/>
      <c r="K2975" s="97"/>
      <c r="L2975" s="923"/>
      <c r="M2975" s="903"/>
      <c r="N2975" s="94"/>
      <c r="O2975" s="96"/>
      <c r="P2975" s="103"/>
    </row>
    <row r="2976" spans="1:16" ht="17.25" thickBot="1">
      <c r="A2976" s="927"/>
      <c r="B2976" s="931"/>
      <c r="C2976" s="897"/>
      <c r="D2976" s="94"/>
      <c r="E2976" s="96"/>
      <c r="F2976" s="97"/>
      <c r="G2976" s="931"/>
      <c r="H2976" s="900"/>
      <c r="I2976" s="94"/>
      <c r="J2976" s="96"/>
      <c r="K2976" s="97"/>
      <c r="L2976" s="931"/>
      <c r="M2976" s="903"/>
      <c r="N2976" s="94"/>
      <c r="O2976" s="96"/>
      <c r="P2976" s="104"/>
    </row>
    <row r="2977" spans="1:16">
      <c r="A2977" s="927"/>
      <c r="B2977" s="912" t="s">
        <v>126</v>
      </c>
      <c r="C2977" s="897"/>
      <c r="D2977" s="94"/>
      <c r="E2977" s="96"/>
      <c r="F2977" s="93"/>
      <c r="G2977" s="912" t="s">
        <v>126</v>
      </c>
      <c r="H2977" s="900"/>
      <c r="I2977" s="94"/>
      <c r="J2977" s="96"/>
      <c r="K2977" s="93"/>
      <c r="L2977" s="912" t="s">
        <v>126</v>
      </c>
      <c r="M2977" s="903"/>
      <c r="N2977" s="94"/>
      <c r="O2977" s="96"/>
      <c r="P2977" s="99"/>
    </row>
    <row r="2978" spans="1:16" ht="17.25" thickBot="1">
      <c r="A2978" s="927"/>
      <c r="B2978" s="913"/>
      <c r="C2978" s="897"/>
      <c r="D2978" s="94"/>
      <c r="E2978" s="96"/>
      <c r="F2978" s="101"/>
      <c r="G2978" s="913"/>
      <c r="H2978" s="900"/>
      <c r="I2978" s="94"/>
      <c r="J2978" s="96"/>
      <c r="K2978" s="101"/>
      <c r="L2978" s="913"/>
      <c r="M2978" s="903"/>
      <c r="N2978" s="94"/>
      <c r="O2978" s="96"/>
      <c r="P2978" s="104"/>
    </row>
    <row r="2979" spans="1:16">
      <c r="A2979" s="927"/>
      <c r="B2979" s="923"/>
      <c r="C2979" s="897"/>
      <c r="D2979" s="94"/>
      <c r="E2979" s="96"/>
      <c r="F2979" s="102"/>
      <c r="G2979" s="923"/>
      <c r="H2979" s="900"/>
      <c r="I2979" s="94"/>
      <c r="J2979" s="96"/>
      <c r="K2979" s="103"/>
      <c r="L2979" s="923"/>
      <c r="M2979" s="903"/>
      <c r="N2979" s="94"/>
      <c r="O2979" s="96"/>
      <c r="P2979" s="93"/>
    </row>
    <row r="2980" spans="1:16" ht="17.25" thickBot="1">
      <c r="A2980" s="927"/>
      <c r="B2980" s="924"/>
      <c r="C2980" s="897"/>
      <c r="D2980" s="94"/>
      <c r="E2980" s="96"/>
      <c r="F2980" s="99"/>
      <c r="G2980" s="924"/>
      <c r="H2980" s="900"/>
      <c r="I2980" s="94"/>
      <c r="J2980" s="96"/>
      <c r="K2980" s="104"/>
      <c r="L2980" s="924"/>
      <c r="M2980" s="903"/>
      <c r="N2980" s="94"/>
      <c r="O2980" s="96"/>
      <c r="P2980" s="97"/>
    </row>
    <row r="2981" spans="1:16">
      <c r="A2981" s="927"/>
      <c r="B2981" s="922" t="s">
        <v>127</v>
      </c>
      <c r="C2981" s="897"/>
      <c r="D2981" s="94"/>
      <c r="E2981" s="96"/>
      <c r="F2981" s="103"/>
      <c r="G2981" s="922" t="s">
        <v>127</v>
      </c>
      <c r="H2981" s="900"/>
      <c r="I2981" s="94"/>
      <c r="J2981" s="96"/>
      <c r="K2981" s="104"/>
      <c r="L2981" s="922" t="s">
        <v>127</v>
      </c>
      <c r="M2981" s="903"/>
      <c r="N2981" s="94"/>
      <c r="O2981" s="114"/>
      <c r="P2981" s="97"/>
    </row>
    <row r="2982" spans="1:16" ht="17.25" thickBot="1">
      <c r="A2982" s="927"/>
      <c r="B2982" s="913"/>
      <c r="C2982" s="897"/>
      <c r="D2982" s="94"/>
      <c r="E2982" s="96"/>
      <c r="F2982" s="104"/>
      <c r="G2982" s="913"/>
      <c r="H2982" s="900"/>
      <c r="I2982" s="94"/>
      <c r="J2982" s="96"/>
      <c r="K2982" s="99"/>
      <c r="L2982" s="913"/>
      <c r="M2982" s="903"/>
      <c r="N2982" s="113"/>
      <c r="O2982" s="96"/>
      <c r="P2982" s="112"/>
    </row>
    <row r="2983" spans="1:16">
      <c r="A2983" s="927"/>
      <c r="B2983" s="923"/>
      <c r="C2983" s="897"/>
      <c r="D2983" s="94"/>
      <c r="E2983" s="96"/>
      <c r="F2983" s="104"/>
      <c r="G2983" s="923"/>
      <c r="H2983" s="900"/>
      <c r="I2983" s="94"/>
      <c r="J2983" s="96"/>
      <c r="K2983" s="104"/>
      <c r="L2983" s="923"/>
      <c r="M2983" s="903"/>
      <c r="N2983" s="113"/>
      <c r="O2983" s="114"/>
      <c r="P2983" s="97"/>
    </row>
    <row r="2984" spans="1:16" ht="17.25" thickBot="1">
      <c r="A2984" s="927"/>
      <c r="B2984" s="924"/>
      <c r="C2984" s="897"/>
      <c r="D2984" s="94"/>
      <c r="E2984" s="96"/>
      <c r="F2984" s="99"/>
      <c r="G2984" s="924"/>
      <c r="H2984" s="900"/>
      <c r="I2984" s="94"/>
      <c r="J2984" s="96"/>
      <c r="K2984" s="93"/>
      <c r="L2984" s="924"/>
      <c r="M2984" s="903"/>
      <c r="N2984" s="94"/>
      <c r="O2984" s="114"/>
      <c r="P2984" s="104"/>
    </row>
    <row r="2985" spans="1:16">
      <c r="A2985" s="927"/>
      <c r="B2985" s="922" t="s">
        <v>128</v>
      </c>
      <c r="C2985" s="897"/>
      <c r="D2985" s="94"/>
      <c r="E2985" s="96"/>
      <c r="F2985" s="104"/>
      <c r="G2985" s="922" t="s">
        <v>128</v>
      </c>
      <c r="H2985" s="900"/>
      <c r="I2985" s="94"/>
      <c r="J2985" s="96"/>
      <c r="K2985" s="97"/>
      <c r="L2985" s="922" t="s">
        <v>128</v>
      </c>
      <c r="M2985" s="903"/>
      <c r="N2985" s="94"/>
      <c r="O2985" s="96"/>
      <c r="P2985" s="97"/>
    </row>
    <row r="2986" spans="1:16" ht="17.25" thickBot="1">
      <c r="A2986" s="927"/>
      <c r="B2986" s="913"/>
      <c r="C2986" s="897"/>
      <c r="D2986" s="94"/>
      <c r="E2986" s="96"/>
      <c r="F2986" s="93"/>
      <c r="G2986" s="913"/>
      <c r="H2986" s="900"/>
      <c r="I2986" s="94"/>
      <c r="J2986" s="114"/>
      <c r="K2986" s="97"/>
      <c r="L2986" s="913"/>
      <c r="M2986" s="903"/>
      <c r="N2986" s="113"/>
      <c r="O2986" s="114"/>
      <c r="P2986" s="97"/>
    </row>
    <row r="2987" spans="1:16">
      <c r="A2987" s="927"/>
      <c r="B2987" s="923"/>
      <c r="C2987" s="897"/>
      <c r="D2987" s="94"/>
      <c r="E2987" s="96"/>
      <c r="F2987" s="97"/>
      <c r="G2987" s="923"/>
      <c r="H2987" s="900"/>
      <c r="I2987" s="94"/>
      <c r="J2987" s="96"/>
      <c r="K2987" s="97"/>
      <c r="L2987" s="923"/>
      <c r="M2987" s="903"/>
      <c r="N2987" s="113"/>
      <c r="O2987" s="114"/>
      <c r="P2987" s="97"/>
    </row>
    <row r="2988" spans="1:16" ht="17.25" thickBot="1">
      <c r="A2988" s="927"/>
      <c r="B2988" s="924"/>
      <c r="C2988" s="897"/>
      <c r="D2988" s="94"/>
      <c r="E2988" s="96"/>
      <c r="F2988" s="93"/>
      <c r="G2988" s="924"/>
      <c r="H2988" s="900"/>
      <c r="I2988" s="94"/>
      <c r="J2988" s="114"/>
      <c r="K2988" s="97"/>
      <c r="L2988" s="924"/>
      <c r="M2988" s="903"/>
      <c r="N2988" s="94"/>
      <c r="O2988" s="114"/>
      <c r="P2988" s="97"/>
    </row>
    <row r="2989" spans="1:16">
      <c r="A2989" s="927"/>
      <c r="B2989" s="912" t="s">
        <v>129</v>
      </c>
      <c r="C2989" s="897"/>
      <c r="D2989" s="94"/>
      <c r="E2989" s="96"/>
      <c r="F2989" s="93"/>
      <c r="G2989" s="912" t="s">
        <v>129</v>
      </c>
      <c r="H2989" s="900"/>
      <c r="I2989" s="94"/>
      <c r="J2989" s="114"/>
      <c r="K2989" s="97"/>
      <c r="L2989" s="912" t="s">
        <v>129</v>
      </c>
      <c r="M2989" s="903"/>
      <c r="N2989" s="113"/>
      <c r="O2989" s="114"/>
      <c r="P2989" s="97"/>
    </row>
    <row r="2990" spans="1:16" ht="17.25" thickBot="1">
      <c r="A2990" s="927"/>
      <c r="B2990" s="913"/>
      <c r="C2990" s="897"/>
      <c r="D2990" s="94"/>
      <c r="E2990" s="96"/>
      <c r="F2990" s="93"/>
      <c r="G2990" s="913"/>
      <c r="H2990" s="900"/>
      <c r="I2990" s="94"/>
      <c r="J2990" s="114"/>
      <c r="K2990" s="97"/>
      <c r="L2990" s="913"/>
      <c r="M2990" s="903"/>
      <c r="N2990" s="94"/>
      <c r="O2990" s="114"/>
      <c r="P2990" s="97"/>
    </row>
    <row r="2991" spans="1:16">
      <c r="A2991" s="927"/>
      <c r="B2991" s="106"/>
      <c r="C2991" s="897"/>
      <c r="D2991" s="94"/>
      <c r="E2991" s="96"/>
      <c r="F2991" s="97"/>
      <c r="G2991" s="106"/>
      <c r="H2991" s="900"/>
      <c r="I2991" s="94"/>
      <c r="J2991" s="96"/>
      <c r="K2991" s="112"/>
      <c r="L2991" s="106"/>
      <c r="M2991" s="903"/>
      <c r="N2991" s="113"/>
      <c r="O2991" s="96"/>
      <c r="P2991" s="112"/>
    </row>
    <row r="2992" spans="1:16">
      <c r="A2992" s="927"/>
      <c r="B2992" s="107"/>
      <c r="C2992" s="897"/>
      <c r="D2992" s="94"/>
      <c r="E2992" s="96"/>
      <c r="F2992" s="93"/>
      <c r="G2992" s="107"/>
      <c r="H2992" s="900"/>
      <c r="I2992" s="94"/>
      <c r="J2992" s="96"/>
      <c r="K2992" s="97"/>
      <c r="L2992" s="107"/>
      <c r="M2992" s="903"/>
      <c r="N2992" s="113"/>
      <c r="O2992" s="114"/>
      <c r="P2992" s="97"/>
    </row>
    <row r="2993" spans="1:16">
      <c r="A2993" s="927"/>
      <c r="B2993" s="109"/>
      <c r="C2993" s="897"/>
      <c r="D2993" s="94"/>
      <c r="E2993" s="96"/>
      <c r="F2993" s="93"/>
      <c r="G2993" s="109"/>
      <c r="H2993" s="900"/>
      <c r="I2993" s="113"/>
      <c r="J2993" s="114"/>
      <c r="K2993" s="97"/>
      <c r="L2993" s="109"/>
      <c r="M2993" s="903"/>
      <c r="N2993" s="113"/>
      <c r="O2993" s="114"/>
      <c r="P2993" s="104"/>
    </row>
    <row r="2994" spans="1:16">
      <c r="A2994" s="927"/>
      <c r="B2994" s="110"/>
      <c r="C2994" s="897"/>
      <c r="D2994" s="94"/>
      <c r="E2994" s="96"/>
      <c r="F2994" s="93"/>
      <c r="G2994" s="110"/>
      <c r="H2994" s="900"/>
      <c r="I2994" s="113"/>
      <c r="J2994" s="114"/>
      <c r="K2994" s="104"/>
      <c r="L2994" s="110"/>
      <c r="M2994" s="903"/>
      <c r="N2994" s="111"/>
      <c r="O2994" s="96"/>
      <c r="P2994" s="97"/>
    </row>
    <row r="2995" spans="1:16">
      <c r="A2995" s="927"/>
      <c r="B2995" s="109"/>
      <c r="C2995" s="897"/>
      <c r="D2995" s="111"/>
      <c r="E2995" s="96"/>
      <c r="F2995" s="97"/>
      <c r="G2995" s="109"/>
      <c r="H2995" s="900"/>
      <c r="I2995" s="111"/>
      <c r="J2995" s="96"/>
      <c r="K2995" s="112"/>
      <c r="L2995" s="109"/>
      <c r="M2995" s="903"/>
      <c r="N2995" s="94"/>
      <c r="O2995" s="96"/>
      <c r="P2995" s="112"/>
    </row>
    <row r="2996" spans="1:16">
      <c r="A2996" s="927"/>
      <c r="B2996" s="110"/>
      <c r="C2996" s="897"/>
      <c r="D2996" s="94"/>
      <c r="E2996" s="96"/>
      <c r="F2996" s="108"/>
      <c r="G2996" s="110"/>
      <c r="H2996" s="900"/>
      <c r="I2996" s="94"/>
      <c r="J2996" s="96"/>
      <c r="K2996" s="97"/>
      <c r="L2996" s="110"/>
      <c r="M2996" s="903"/>
      <c r="N2996" s="113"/>
      <c r="O2996" s="114"/>
      <c r="P2996" s="97"/>
    </row>
    <row r="2997" spans="1:16">
      <c r="A2997" s="927"/>
      <c r="B2997" s="109"/>
      <c r="C2997" s="897"/>
      <c r="D2997" s="94"/>
      <c r="E2997" s="96"/>
      <c r="F2997" s="97"/>
      <c r="G2997" s="109"/>
      <c r="H2997" s="900"/>
      <c r="I2997" s="113"/>
      <c r="J2997" s="114"/>
      <c r="K2997" s="97"/>
      <c r="L2997" s="109"/>
      <c r="M2997" s="903"/>
      <c r="N2997" s="113"/>
      <c r="O2997" s="114"/>
      <c r="P2997" s="97"/>
    </row>
    <row r="2998" spans="1:16" ht="17.25" thickBot="1">
      <c r="A2998" s="927"/>
      <c r="B2998" s="110"/>
      <c r="C2998" s="910"/>
      <c r="D2998" s="115"/>
      <c r="E2998" s="116"/>
      <c r="F2998" s="117"/>
      <c r="G2998" s="110"/>
      <c r="H2998" s="900"/>
      <c r="I2998" s="115"/>
      <c r="J2998" s="116"/>
      <c r="K2998" s="117"/>
      <c r="L2998" s="110"/>
      <c r="M2998" s="903"/>
      <c r="N2998" s="115"/>
      <c r="O2998" s="116"/>
      <c r="P2998" s="117"/>
    </row>
    <row r="2999" spans="1:16">
      <c r="A2999" s="914" t="str">
        <f>TEXT(A2953,"AAAA")</f>
        <v>星期一</v>
      </c>
      <c r="B2999" s="109"/>
      <c r="C2999" s="896" t="s">
        <v>666</v>
      </c>
      <c r="D2999" s="118"/>
      <c r="E2999" s="119"/>
      <c r="F2999" s="97"/>
      <c r="G2999" s="109"/>
      <c r="H2999" s="899" t="s">
        <v>130</v>
      </c>
      <c r="I2999" s="118"/>
      <c r="J2999" s="119"/>
      <c r="K2999" s="97"/>
      <c r="L2999" s="109"/>
      <c r="M2999" s="902" t="s">
        <v>130</v>
      </c>
      <c r="N2999" s="118"/>
      <c r="O2999" s="119"/>
      <c r="P2999" s="97"/>
    </row>
    <row r="3000" spans="1:16">
      <c r="A3000" s="914"/>
      <c r="B3000" s="110"/>
      <c r="C3000" s="897"/>
      <c r="D3000" s="120"/>
      <c r="E3000" s="96"/>
      <c r="F3000" s="97"/>
      <c r="G3000" s="110"/>
      <c r="H3000" s="900"/>
      <c r="I3000" s="94"/>
      <c r="J3000" s="96"/>
      <c r="K3000" s="97"/>
      <c r="L3000" s="110"/>
      <c r="M3000" s="903"/>
      <c r="N3000" s="94"/>
      <c r="O3000" s="96"/>
      <c r="P3000" s="97"/>
    </row>
    <row r="3001" spans="1:16">
      <c r="A3001" s="914"/>
      <c r="B3001" s="109"/>
      <c r="C3001" s="897"/>
      <c r="D3001" s="120"/>
      <c r="E3001" s="96"/>
      <c r="F3001" s="97"/>
      <c r="G3001" s="109"/>
      <c r="H3001" s="900"/>
      <c r="I3001" s="94"/>
      <c r="J3001" s="96"/>
      <c r="K3001" s="97"/>
      <c r="L3001" s="109"/>
      <c r="M3001" s="903"/>
      <c r="N3001" s="94"/>
      <c r="O3001" s="96"/>
      <c r="P3001" s="97"/>
    </row>
    <row r="3002" spans="1:16">
      <c r="A3002" s="914"/>
      <c r="B3002" s="110"/>
      <c r="C3002" s="897"/>
      <c r="D3002" s="120"/>
      <c r="E3002" s="96"/>
      <c r="F3002" s="97"/>
      <c r="G3002" s="110"/>
      <c r="H3002" s="900"/>
      <c r="I3002" s="94"/>
      <c r="J3002" s="96"/>
      <c r="K3002" s="97"/>
      <c r="L3002" s="110"/>
      <c r="M3002" s="903"/>
      <c r="N3002" s="94"/>
      <c r="O3002" s="96"/>
      <c r="P3002" s="97"/>
    </row>
    <row r="3003" spans="1:16">
      <c r="A3003" s="914"/>
      <c r="B3003" s="109"/>
      <c r="C3003" s="897"/>
      <c r="D3003" s="120"/>
      <c r="E3003" s="96"/>
      <c r="F3003" s="97"/>
      <c r="G3003" s="109"/>
      <c r="H3003" s="900"/>
      <c r="I3003" s="94"/>
      <c r="J3003" s="96"/>
      <c r="K3003" s="97"/>
      <c r="L3003" s="109"/>
      <c r="M3003" s="903"/>
      <c r="N3003" s="94"/>
      <c r="O3003" s="96"/>
      <c r="P3003" s="97"/>
    </row>
    <row r="3004" spans="1:16">
      <c r="A3004" s="914"/>
      <c r="B3004" s="110"/>
      <c r="C3004" s="897"/>
      <c r="D3004" s="120"/>
      <c r="E3004" s="96"/>
      <c r="F3004" s="97"/>
      <c r="G3004" s="110"/>
      <c r="H3004" s="900"/>
      <c r="I3004" s="94"/>
      <c r="J3004" s="96"/>
      <c r="K3004" s="97"/>
      <c r="L3004" s="110"/>
      <c r="M3004" s="903"/>
      <c r="N3004" s="94"/>
      <c r="O3004" s="96"/>
      <c r="P3004" s="97"/>
    </row>
    <row r="3005" spans="1:16">
      <c r="A3005" s="914"/>
      <c r="B3005" s="109"/>
      <c r="C3005" s="897"/>
      <c r="D3005" s="120"/>
      <c r="E3005" s="96"/>
      <c r="F3005" s="97"/>
      <c r="G3005" s="109"/>
      <c r="H3005" s="900"/>
      <c r="I3005" s="94"/>
      <c r="J3005" s="96"/>
      <c r="K3005" s="97"/>
      <c r="L3005" s="109"/>
      <c r="M3005" s="903"/>
      <c r="N3005" s="94"/>
      <c r="O3005" s="96"/>
      <c r="P3005" s="97"/>
    </row>
    <row r="3006" spans="1:16">
      <c r="A3006" s="914"/>
      <c r="B3006" s="110"/>
      <c r="C3006" s="897"/>
      <c r="D3006" s="94"/>
      <c r="E3006" s="96"/>
      <c r="F3006" s="97"/>
      <c r="G3006" s="110"/>
      <c r="H3006" s="900"/>
      <c r="I3006" s="94"/>
      <c r="J3006" s="96"/>
      <c r="K3006" s="97"/>
      <c r="L3006" s="110"/>
      <c r="M3006" s="903"/>
      <c r="N3006" s="94"/>
      <c r="O3006" s="96"/>
      <c r="P3006" s="97"/>
    </row>
    <row r="3007" spans="1:16">
      <c r="A3007" s="914"/>
      <c r="B3007" s="107"/>
      <c r="C3007" s="897"/>
      <c r="D3007" s="113"/>
      <c r="E3007" s="114"/>
      <c r="F3007" s="104"/>
      <c r="G3007" s="107"/>
      <c r="H3007" s="900"/>
      <c r="I3007" s="113"/>
      <c r="J3007" s="114"/>
      <c r="K3007" s="97"/>
      <c r="L3007" s="107"/>
      <c r="M3007" s="903"/>
      <c r="N3007" s="113"/>
      <c r="O3007" s="114"/>
      <c r="P3007" s="97"/>
    </row>
    <row r="3008" spans="1:16" ht="17.25" thickBot="1">
      <c r="A3008" s="914"/>
      <c r="B3008" s="107"/>
      <c r="C3008" s="910"/>
      <c r="D3008" s="122" t="s">
        <v>132</v>
      </c>
      <c r="E3008" s="123" t="s">
        <v>133</v>
      </c>
      <c r="F3008" s="124"/>
      <c r="G3008" s="107"/>
      <c r="H3008" s="911"/>
      <c r="I3008" s="122" t="s">
        <v>132</v>
      </c>
      <c r="J3008" s="123" t="s">
        <v>133</v>
      </c>
      <c r="K3008" s="97"/>
      <c r="L3008" s="107"/>
      <c r="M3008" s="909"/>
      <c r="N3008" s="122" t="s">
        <v>132</v>
      </c>
      <c r="O3008" s="123" t="s">
        <v>133</v>
      </c>
      <c r="P3008" s="97"/>
    </row>
    <row r="3009" spans="1:16">
      <c r="A3009" s="105"/>
      <c r="B3009" s="109"/>
      <c r="C3009" s="896" t="s">
        <v>667</v>
      </c>
      <c r="D3009" s="118"/>
      <c r="E3009" s="119"/>
      <c r="F3009" s="125"/>
      <c r="G3009" s="109"/>
      <c r="H3009" s="899" t="s">
        <v>134</v>
      </c>
      <c r="I3009" s="118"/>
      <c r="J3009" s="119"/>
      <c r="K3009" s="125"/>
      <c r="L3009" s="109"/>
      <c r="M3009" s="902" t="s">
        <v>134</v>
      </c>
      <c r="N3009" s="118"/>
      <c r="O3009" s="119"/>
      <c r="P3009" s="125"/>
    </row>
    <row r="3010" spans="1:16">
      <c r="A3010" s="105"/>
      <c r="B3010" s="110"/>
      <c r="C3010" s="897"/>
      <c r="D3010" s="94"/>
      <c r="E3010" s="96"/>
      <c r="F3010" s="97"/>
      <c r="G3010" s="110"/>
      <c r="H3010" s="900"/>
      <c r="I3010" s="94"/>
      <c r="J3010" s="96"/>
      <c r="K3010" s="97"/>
      <c r="L3010" s="110"/>
      <c r="M3010" s="903"/>
      <c r="N3010" s="94"/>
      <c r="O3010" s="96"/>
      <c r="P3010" s="97"/>
    </row>
    <row r="3011" spans="1:16">
      <c r="A3011" s="105"/>
      <c r="B3011" s="126"/>
      <c r="C3011" s="897"/>
      <c r="D3011" s="94"/>
      <c r="E3011" s="96"/>
      <c r="F3011" s="97"/>
      <c r="G3011" s="126"/>
      <c r="H3011" s="900"/>
      <c r="I3011" s="94"/>
      <c r="J3011" s="96"/>
      <c r="K3011" s="97"/>
      <c r="L3011" s="126"/>
      <c r="M3011" s="903"/>
      <c r="N3011" s="94"/>
      <c r="O3011" s="96"/>
      <c r="P3011" s="128"/>
    </row>
    <row r="3012" spans="1:16">
      <c r="A3012" s="105"/>
      <c r="B3012" s="107"/>
      <c r="C3012" s="897"/>
      <c r="D3012" s="94"/>
      <c r="E3012" s="96"/>
      <c r="F3012" s="97"/>
      <c r="G3012" s="107"/>
      <c r="H3012" s="900"/>
      <c r="I3012" s="94"/>
      <c r="J3012" s="96"/>
      <c r="K3012" s="97"/>
      <c r="L3012" s="107"/>
      <c r="M3012" s="903"/>
      <c r="N3012" s="94"/>
      <c r="O3012" s="96"/>
      <c r="P3012" s="216"/>
    </row>
    <row r="3013" spans="1:16">
      <c r="A3013" s="105"/>
      <c r="B3013" s="109"/>
      <c r="C3013" s="897"/>
      <c r="D3013" s="94"/>
      <c r="E3013" s="96"/>
      <c r="F3013" s="97"/>
      <c r="G3013" s="109"/>
      <c r="H3013" s="900"/>
      <c r="I3013" s="94"/>
      <c r="J3013" s="96"/>
      <c r="K3013" s="97"/>
      <c r="L3013" s="109"/>
      <c r="M3013" s="903"/>
      <c r="N3013" s="94"/>
      <c r="O3013" s="96"/>
      <c r="P3013" s="97"/>
    </row>
    <row r="3014" spans="1:16">
      <c r="A3014" s="105"/>
      <c r="B3014" s="110"/>
      <c r="C3014" s="897"/>
      <c r="D3014" s="94"/>
      <c r="E3014" s="96"/>
      <c r="F3014" s="127"/>
      <c r="G3014" s="110"/>
      <c r="H3014" s="900"/>
      <c r="I3014" s="94"/>
      <c r="J3014" s="96"/>
      <c r="K3014" s="127"/>
      <c r="L3014" s="110"/>
      <c r="M3014" s="903"/>
      <c r="N3014" s="94"/>
      <c r="O3014" s="96"/>
      <c r="P3014" s="127"/>
    </row>
    <row r="3015" spans="1:16">
      <c r="A3015" s="105"/>
      <c r="B3015" s="109"/>
      <c r="C3015" s="897"/>
      <c r="D3015" s="94"/>
      <c r="E3015" s="96"/>
      <c r="F3015" s="128"/>
      <c r="G3015" s="109"/>
      <c r="H3015" s="900"/>
      <c r="I3015" s="94"/>
      <c r="J3015" s="96"/>
      <c r="K3015" s="128"/>
      <c r="L3015" s="109"/>
      <c r="M3015" s="903"/>
      <c r="N3015" s="94"/>
      <c r="O3015" s="96"/>
      <c r="P3015" s="128"/>
    </row>
    <row r="3016" spans="1:16">
      <c r="A3016" s="105"/>
      <c r="B3016" s="110"/>
      <c r="C3016" s="897"/>
      <c r="D3016" s="217"/>
      <c r="E3016" s="114"/>
      <c r="F3016" s="216"/>
      <c r="G3016" s="110"/>
      <c r="H3016" s="900"/>
      <c r="I3016" s="113"/>
      <c r="J3016" s="114"/>
      <c r="K3016" s="216"/>
      <c r="L3016" s="110"/>
      <c r="M3016" s="903"/>
      <c r="N3016" s="113"/>
      <c r="O3016" s="114"/>
      <c r="P3016" s="216"/>
    </row>
    <row r="3017" spans="1:16">
      <c r="A3017" s="105"/>
      <c r="B3017" s="109"/>
      <c r="C3017" s="897"/>
      <c r="D3017" s="217"/>
      <c r="E3017" s="114"/>
      <c r="F3017" s="216"/>
      <c r="G3017" s="109"/>
      <c r="H3017" s="900"/>
      <c r="I3017" s="113"/>
      <c r="J3017" s="114"/>
      <c r="K3017" s="216"/>
      <c r="L3017" s="109"/>
      <c r="M3017" s="903"/>
      <c r="N3017" s="113"/>
      <c r="O3017" s="114"/>
      <c r="P3017" s="216"/>
    </row>
    <row r="3018" spans="1:16" ht="17.25" thickBot="1">
      <c r="A3018" s="105"/>
      <c r="B3018" s="110"/>
      <c r="C3018" s="910"/>
      <c r="D3018" s="129"/>
      <c r="E3018" s="130"/>
      <c r="F3018" s="104"/>
      <c r="G3018" s="110"/>
      <c r="H3018" s="911"/>
      <c r="I3018" s="113"/>
      <c r="J3018" s="130"/>
      <c r="K3018" s="104"/>
      <c r="L3018" s="110"/>
      <c r="M3018" s="909"/>
      <c r="N3018" s="113"/>
      <c r="O3018" s="131"/>
      <c r="P3018" s="127"/>
    </row>
    <row r="3019" spans="1:16">
      <c r="A3019" s="132"/>
      <c r="B3019" s="109"/>
      <c r="C3019" s="896" t="s">
        <v>668</v>
      </c>
      <c r="D3019" s="118" t="s">
        <v>136</v>
      </c>
      <c r="E3019" s="133" t="s">
        <v>137</v>
      </c>
      <c r="F3019" s="125"/>
      <c r="G3019" s="109"/>
      <c r="H3019" s="899" t="s">
        <v>135</v>
      </c>
      <c r="I3019" s="118" t="s">
        <v>136</v>
      </c>
      <c r="J3019" s="133" t="s">
        <v>137</v>
      </c>
      <c r="K3019" s="125"/>
      <c r="L3019" s="109"/>
      <c r="M3019" s="902" t="s">
        <v>135</v>
      </c>
      <c r="N3019" s="118" t="s">
        <v>136</v>
      </c>
      <c r="O3019" s="133" t="s">
        <v>137</v>
      </c>
      <c r="P3019" s="125"/>
    </row>
    <row r="3020" spans="1:16">
      <c r="A3020" s="132"/>
      <c r="B3020" s="110"/>
      <c r="C3020" s="897"/>
      <c r="D3020" s="94" t="s">
        <v>141</v>
      </c>
      <c r="E3020" s="96" t="s">
        <v>142</v>
      </c>
      <c r="F3020" s="134"/>
      <c r="G3020" s="110"/>
      <c r="H3020" s="900"/>
      <c r="I3020" s="94" t="s">
        <v>141</v>
      </c>
      <c r="J3020" s="96" t="s">
        <v>142</v>
      </c>
      <c r="K3020" s="134"/>
      <c r="L3020" s="110"/>
      <c r="M3020" s="903"/>
      <c r="N3020" s="94" t="s">
        <v>141</v>
      </c>
      <c r="O3020" s="96" t="s">
        <v>142</v>
      </c>
      <c r="P3020" s="134"/>
    </row>
    <row r="3021" spans="1:16">
      <c r="A3021" s="132"/>
      <c r="B3021" s="135"/>
      <c r="C3021" s="897"/>
      <c r="D3021" s="94" t="s">
        <v>145</v>
      </c>
      <c r="E3021" s="96" t="s">
        <v>146</v>
      </c>
      <c r="F3021" s="97"/>
      <c r="G3021" s="135"/>
      <c r="H3021" s="900"/>
      <c r="I3021" s="94" t="s">
        <v>145</v>
      </c>
      <c r="J3021" s="96" t="s">
        <v>146</v>
      </c>
      <c r="K3021" s="97"/>
      <c r="L3021" s="135"/>
      <c r="M3021" s="903"/>
      <c r="N3021" s="94" t="s">
        <v>145</v>
      </c>
      <c r="O3021" s="96" t="s">
        <v>146</v>
      </c>
      <c r="P3021" s="97"/>
    </row>
    <row r="3022" spans="1:16">
      <c r="A3022" s="132"/>
      <c r="B3022" s="110"/>
      <c r="C3022" s="897"/>
      <c r="D3022" s="94" t="s">
        <v>147</v>
      </c>
      <c r="E3022" s="96" t="s">
        <v>148</v>
      </c>
      <c r="F3022" s="104"/>
      <c r="G3022" s="110"/>
      <c r="H3022" s="900"/>
      <c r="I3022" s="94" t="s">
        <v>147</v>
      </c>
      <c r="J3022" s="96" t="s">
        <v>148</v>
      </c>
      <c r="K3022" s="104"/>
      <c r="L3022" s="110"/>
      <c r="M3022" s="903"/>
      <c r="N3022" s="94" t="s">
        <v>147</v>
      </c>
      <c r="O3022" s="96" t="s">
        <v>148</v>
      </c>
      <c r="P3022" s="104"/>
    </row>
    <row r="3023" spans="1:16">
      <c r="A3023" s="132"/>
      <c r="B3023" s="135"/>
      <c r="C3023" s="897"/>
      <c r="D3023" s="94"/>
      <c r="E3023" s="114"/>
      <c r="F3023" s="136"/>
      <c r="G3023" s="135"/>
      <c r="H3023" s="900"/>
      <c r="I3023" s="94"/>
      <c r="J3023" s="114"/>
      <c r="K3023" s="136"/>
      <c r="L3023" s="135"/>
      <c r="M3023" s="903"/>
      <c r="N3023" s="94"/>
      <c r="O3023" s="114"/>
      <c r="P3023" s="136"/>
    </row>
    <row r="3024" spans="1:16">
      <c r="A3024" s="132"/>
      <c r="B3024" s="110"/>
      <c r="C3024" s="897"/>
      <c r="D3024" s="94"/>
      <c r="E3024" s="96"/>
      <c r="F3024" s="97"/>
      <c r="G3024" s="110"/>
      <c r="H3024" s="900"/>
      <c r="I3024" s="94"/>
      <c r="J3024" s="96"/>
      <c r="K3024" s="97"/>
      <c r="L3024" s="110"/>
      <c r="M3024" s="903"/>
      <c r="N3024" s="94"/>
      <c r="O3024" s="96"/>
      <c r="P3024" s="97"/>
    </row>
    <row r="3025" spans="1:16">
      <c r="A3025" s="132"/>
      <c r="B3025" s="135"/>
      <c r="C3025" s="897"/>
      <c r="D3025" s="94"/>
      <c r="E3025" s="114"/>
      <c r="F3025" s="136"/>
      <c r="G3025" s="135"/>
      <c r="H3025" s="900"/>
      <c r="I3025" s="94"/>
      <c r="J3025" s="114"/>
      <c r="K3025" s="136"/>
      <c r="L3025" s="135"/>
      <c r="M3025" s="903"/>
      <c r="N3025" s="94"/>
      <c r="O3025" s="114"/>
      <c r="P3025" s="136"/>
    </row>
    <row r="3026" spans="1:16">
      <c r="A3026" s="132"/>
      <c r="B3026" s="110"/>
      <c r="C3026" s="897"/>
      <c r="D3026" s="94"/>
      <c r="E3026" s="96"/>
      <c r="F3026" s="97"/>
      <c r="G3026" s="110"/>
      <c r="H3026" s="900"/>
      <c r="I3026" s="94"/>
      <c r="J3026" s="96"/>
      <c r="K3026" s="97"/>
      <c r="L3026" s="110"/>
      <c r="M3026" s="903"/>
      <c r="N3026" s="94"/>
      <c r="O3026" s="96"/>
      <c r="P3026" s="97"/>
    </row>
    <row r="3027" spans="1:16">
      <c r="A3027" s="132"/>
      <c r="B3027" s="135"/>
      <c r="C3027" s="897"/>
      <c r="D3027" s="94"/>
      <c r="E3027" s="96"/>
      <c r="F3027" s="97"/>
      <c r="G3027" s="135"/>
      <c r="H3027" s="900"/>
      <c r="I3027" s="94"/>
      <c r="J3027" s="96"/>
      <c r="K3027" s="97"/>
      <c r="L3027" s="135"/>
      <c r="M3027" s="903"/>
      <c r="N3027" s="94"/>
      <c r="O3027" s="96"/>
      <c r="P3027" s="97"/>
    </row>
    <row r="3028" spans="1:16" ht="17.25" thickBot="1">
      <c r="A3028" s="132"/>
      <c r="B3028" s="110"/>
      <c r="C3028" s="910"/>
      <c r="D3028" s="115"/>
      <c r="E3028" s="116"/>
      <c r="F3028" s="117"/>
      <c r="G3028" s="110"/>
      <c r="H3028" s="911"/>
      <c r="I3028" s="115"/>
      <c r="J3028" s="130"/>
      <c r="K3028" s="104"/>
      <c r="L3028" s="110"/>
      <c r="M3028" s="909"/>
      <c r="N3028" s="115"/>
      <c r="O3028" s="130"/>
      <c r="P3028" s="104"/>
    </row>
    <row r="3029" spans="1:16">
      <c r="A3029" s="132"/>
      <c r="B3029" s="135"/>
      <c r="C3029" s="896" t="s">
        <v>669</v>
      </c>
      <c r="D3029" s="137" t="s">
        <v>150</v>
      </c>
      <c r="E3029" s="138"/>
      <c r="F3029" s="139" t="s">
        <v>151</v>
      </c>
      <c r="G3029" s="135"/>
      <c r="H3029" s="899" t="s">
        <v>149</v>
      </c>
      <c r="I3029" s="137" t="s">
        <v>150</v>
      </c>
      <c r="J3029" s="138"/>
      <c r="K3029" s="139" t="s">
        <v>151</v>
      </c>
      <c r="L3029" s="135"/>
      <c r="M3029" s="902" t="s">
        <v>149</v>
      </c>
      <c r="N3029" s="137" t="s">
        <v>150</v>
      </c>
      <c r="O3029" s="138"/>
      <c r="P3029" s="139" t="s">
        <v>151</v>
      </c>
    </row>
    <row r="3030" spans="1:16">
      <c r="A3030" s="132"/>
      <c r="B3030" s="110"/>
      <c r="C3030" s="897"/>
      <c r="D3030" s="120"/>
      <c r="E3030" s="121"/>
      <c r="F3030" s="140"/>
      <c r="G3030" s="110"/>
      <c r="H3030" s="900"/>
      <c r="I3030" s="94"/>
      <c r="J3030" s="96"/>
      <c r="K3030" s="97"/>
      <c r="L3030" s="110"/>
      <c r="M3030" s="903"/>
      <c r="N3030" s="94"/>
      <c r="O3030" s="96"/>
      <c r="P3030" s="97"/>
    </row>
    <row r="3031" spans="1:16">
      <c r="A3031" s="132"/>
      <c r="B3031" s="135"/>
      <c r="C3031" s="897"/>
      <c r="D3031" s="94"/>
      <c r="E3031" s="96"/>
      <c r="F3031" s="97"/>
      <c r="G3031" s="135"/>
      <c r="H3031" s="900"/>
      <c r="I3031" s="94"/>
      <c r="J3031" s="96"/>
      <c r="K3031" s="97"/>
      <c r="L3031" s="135"/>
      <c r="M3031" s="903"/>
      <c r="N3031" s="94"/>
      <c r="O3031" s="96"/>
      <c r="P3031" s="97"/>
    </row>
    <row r="3032" spans="1:16">
      <c r="A3032" s="132"/>
      <c r="B3032" s="110"/>
      <c r="C3032" s="897"/>
      <c r="D3032" s="113"/>
      <c r="E3032" s="114"/>
      <c r="F3032" s="104"/>
      <c r="G3032" s="110"/>
      <c r="H3032" s="900"/>
      <c r="I3032" s="113"/>
      <c r="J3032" s="114"/>
      <c r="K3032" s="104"/>
      <c r="L3032" s="110"/>
      <c r="M3032" s="903"/>
      <c r="N3032" s="113"/>
      <c r="O3032" s="114"/>
      <c r="P3032" s="104"/>
    </row>
    <row r="3033" spans="1:16">
      <c r="A3033" s="905"/>
      <c r="B3033" s="135"/>
      <c r="C3033" s="897"/>
      <c r="D3033" s="94"/>
      <c r="E3033" s="96"/>
      <c r="F3033" s="97"/>
      <c r="G3033" s="135"/>
      <c r="H3033" s="900"/>
      <c r="I3033" s="94"/>
      <c r="J3033" s="96"/>
      <c r="K3033" s="97"/>
      <c r="L3033" s="135"/>
      <c r="M3033" s="903"/>
      <c r="N3033" s="94"/>
      <c r="O3033" s="96"/>
      <c r="P3033" s="97"/>
    </row>
    <row r="3034" spans="1:16">
      <c r="A3034" s="905"/>
      <c r="B3034" s="110"/>
      <c r="C3034" s="897"/>
      <c r="D3034" s="94"/>
      <c r="E3034" s="96"/>
      <c r="F3034" s="97"/>
      <c r="G3034" s="110"/>
      <c r="H3034" s="900"/>
      <c r="I3034" s="94"/>
      <c r="J3034" s="96"/>
      <c r="K3034" s="97"/>
      <c r="L3034" s="110"/>
      <c r="M3034" s="903"/>
      <c r="N3034" s="94"/>
      <c r="O3034" s="96"/>
      <c r="P3034" s="97"/>
    </row>
    <row r="3035" spans="1:16">
      <c r="A3035" s="905"/>
      <c r="B3035" s="135"/>
      <c r="C3035" s="897"/>
      <c r="D3035" s="113"/>
      <c r="E3035" s="114"/>
      <c r="F3035" s="104"/>
      <c r="G3035" s="135"/>
      <c r="H3035" s="900"/>
      <c r="I3035" s="113"/>
      <c r="J3035" s="114"/>
      <c r="K3035" s="104"/>
      <c r="L3035" s="135"/>
      <c r="M3035" s="903"/>
      <c r="N3035" s="113"/>
      <c r="O3035" s="114"/>
      <c r="P3035" s="104"/>
    </row>
    <row r="3036" spans="1:16" ht="17.25" thickBot="1">
      <c r="A3036" s="906"/>
      <c r="B3036" s="141"/>
      <c r="C3036" s="898"/>
      <c r="D3036" s="142"/>
      <c r="E3036" s="143"/>
      <c r="F3036" s="144"/>
      <c r="G3036" s="141"/>
      <c r="H3036" s="901"/>
      <c r="I3036" s="142"/>
      <c r="J3036" s="143"/>
      <c r="K3036" s="144"/>
      <c r="L3036" s="141"/>
      <c r="M3036" s="904"/>
      <c r="N3036" s="142"/>
      <c r="O3036" s="143"/>
      <c r="P3036" s="144"/>
    </row>
    <row r="3037" spans="1:16" s="146" customFormat="1" ht="27" customHeight="1" thickTop="1" thickBot="1">
      <c r="A3037" s="145"/>
      <c r="B3037" s="907" t="s">
        <v>152</v>
      </c>
      <c r="C3037" s="907"/>
      <c r="D3037" s="907"/>
      <c r="E3037" s="907"/>
      <c r="F3037" s="907"/>
      <c r="G3037" s="908" t="s">
        <v>153</v>
      </c>
      <c r="H3037" s="908"/>
      <c r="I3037" s="908"/>
      <c r="J3037" s="908"/>
      <c r="K3037" s="908"/>
      <c r="L3037" s="908"/>
      <c r="M3037" s="908"/>
      <c r="N3037" s="889" t="s">
        <v>154</v>
      </c>
      <c r="O3037" s="889"/>
      <c r="P3037" s="889"/>
    </row>
    <row r="3038" spans="1:16" s="159" customFormat="1" ht="21.75" customHeight="1" thickTop="1" thickBot="1">
      <c r="A3038" s="147" t="s">
        <v>0</v>
      </c>
      <c r="B3038" s="148"/>
      <c r="C3038" s="149" t="s">
        <v>155</v>
      </c>
      <c r="D3038" s="150" t="s">
        <v>156</v>
      </c>
      <c r="E3038" s="151" t="s">
        <v>157</v>
      </c>
      <c r="F3038" s="152" t="s">
        <v>158</v>
      </c>
      <c r="G3038" s="153" t="s">
        <v>159</v>
      </c>
      <c r="H3038" s="154" t="s">
        <v>150</v>
      </c>
      <c r="I3038" s="155" t="s">
        <v>156</v>
      </c>
      <c r="J3038" s="155" t="s">
        <v>157</v>
      </c>
      <c r="K3038" s="155" t="s">
        <v>158</v>
      </c>
      <c r="L3038" s="154" t="s">
        <v>160</v>
      </c>
      <c r="M3038" s="156" t="s">
        <v>161</v>
      </c>
      <c r="N3038" s="157" t="s">
        <v>155</v>
      </c>
      <c r="O3038" s="151" t="s">
        <v>157</v>
      </c>
      <c r="P3038" s="158" t="s">
        <v>158</v>
      </c>
    </row>
    <row r="3039" spans="1:16" s="172" customFormat="1" ht="17.25" thickTop="1">
      <c r="A3039" s="890">
        <f>A2953</f>
        <v>46202</v>
      </c>
      <c r="B3039" s="893" t="s">
        <v>670</v>
      </c>
      <c r="C3039" s="160"/>
      <c r="D3039" s="161"/>
      <c r="E3039" s="162"/>
      <c r="F3039" s="163"/>
      <c r="G3039" s="164"/>
      <c r="H3039" s="165"/>
      <c r="I3039" s="166"/>
      <c r="J3039" s="166"/>
      <c r="K3039" s="167"/>
      <c r="L3039" s="168"/>
      <c r="M3039" s="169"/>
      <c r="N3039" s="170"/>
      <c r="O3039" s="166"/>
      <c r="P3039" s="171"/>
    </row>
    <row r="3040" spans="1:16" s="172" customFormat="1">
      <c r="A3040" s="891"/>
      <c r="B3040" s="894"/>
      <c r="C3040" s="173"/>
      <c r="D3040" s="174"/>
      <c r="E3040" s="175"/>
      <c r="F3040" s="176"/>
      <c r="G3040" s="173"/>
      <c r="H3040" s="177"/>
      <c r="I3040" s="175"/>
      <c r="J3040" s="175"/>
      <c r="K3040" s="178"/>
      <c r="L3040" s="179"/>
      <c r="M3040" s="180"/>
      <c r="N3040" s="181"/>
      <c r="O3040" s="175"/>
      <c r="P3040" s="182"/>
    </row>
    <row r="3041" spans="1:16" s="172" customFormat="1">
      <c r="A3041" s="891"/>
      <c r="B3041" s="894"/>
      <c r="C3041" s="173"/>
      <c r="D3041" s="174"/>
      <c r="E3041" s="175"/>
      <c r="F3041" s="176"/>
      <c r="G3041" s="173"/>
      <c r="H3041" s="183"/>
      <c r="I3041" s="175"/>
      <c r="J3041" s="175"/>
      <c r="K3041" s="178"/>
      <c r="L3041" s="184"/>
      <c r="M3041" s="180"/>
      <c r="N3041" s="181"/>
      <c r="O3041" s="175"/>
      <c r="P3041" s="182"/>
    </row>
    <row r="3042" spans="1:16" s="172" customFormat="1">
      <c r="A3042" s="891"/>
      <c r="B3042" s="894"/>
      <c r="C3042" s="173"/>
      <c r="D3042" s="218"/>
      <c r="E3042" s="175"/>
      <c r="F3042" s="176"/>
      <c r="G3042" s="173"/>
      <c r="H3042" s="183"/>
      <c r="I3042" s="175"/>
      <c r="J3042" s="175"/>
      <c r="K3042" s="187"/>
      <c r="L3042" s="184"/>
      <c r="M3042" s="180"/>
      <c r="N3042" s="181"/>
      <c r="O3042" s="175"/>
      <c r="P3042" s="182"/>
    </row>
    <row r="3043" spans="1:16" s="172" customFormat="1">
      <c r="A3043" s="891"/>
      <c r="B3043" s="894"/>
      <c r="C3043" s="173"/>
      <c r="D3043" s="185"/>
      <c r="E3043" s="175"/>
      <c r="F3043" s="182"/>
      <c r="G3043" s="173"/>
      <c r="H3043" s="186"/>
      <c r="I3043" s="175"/>
      <c r="J3043" s="175"/>
      <c r="K3043" s="187"/>
      <c r="L3043" s="184"/>
      <c r="M3043" s="180"/>
      <c r="N3043" s="181"/>
      <c r="O3043" s="175"/>
      <c r="P3043" s="182"/>
    </row>
    <row r="3044" spans="1:16" s="172" customFormat="1">
      <c r="A3044" s="891"/>
      <c r="B3044" s="894"/>
      <c r="C3044" s="173"/>
      <c r="D3044" s="174"/>
      <c r="E3044" s="175"/>
      <c r="F3044" s="188"/>
      <c r="G3044" s="198"/>
      <c r="H3044" s="183"/>
      <c r="I3044" s="191"/>
      <c r="J3044" s="175"/>
      <c r="K3044" s="178"/>
      <c r="L3044" s="189"/>
      <c r="M3044" s="190"/>
      <c r="N3044" s="181"/>
      <c r="O3044" s="175"/>
      <c r="P3044" s="182"/>
    </row>
    <row r="3045" spans="1:16" s="172" customFormat="1">
      <c r="A3045" s="891"/>
      <c r="B3045" s="894"/>
      <c r="C3045" s="173"/>
      <c r="D3045" s="174"/>
      <c r="E3045" s="175"/>
      <c r="F3045" s="182"/>
      <c r="G3045" s="173"/>
      <c r="H3045" s="183"/>
      <c r="I3045" s="191"/>
      <c r="J3045" s="175"/>
      <c r="K3045" s="178"/>
      <c r="L3045" s="184"/>
      <c r="M3045" s="180"/>
      <c r="N3045" s="181"/>
      <c r="O3045" s="175"/>
      <c r="P3045" s="182"/>
    </row>
    <row r="3046" spans="1:16" s="172" customFormat="1">
      <c r="A3046" s="891"/>
      <c r="B3046" s="894"/>
      <c r="C3046" s="173"/>
      <c r="D3046" s="174"/>
      <c r="E3046" s="175"/>
      <c r="F3046" s="182"/>
      <c r="G3046" s="219"/>
      <c r="H3046" s="183"/>
      <c r="I3046" s="175"/>
      <c r="J3046" s="175"/>
      <c r="K3046" s="178"/>
      <c r="L3046" s="184"/>
      <c r="M3046" s="180"/>
      <c r="N3046" s="181"/>
      <c r="O3046" s="175"/>
      <c r="P3046" s="182"/>
    </row>
    <row r="3047" spans="1:16" s="172" customFormat="1">
      <c r="A3047" s="891"/>
      <c r="B3047" s="894"/>
      <c r="C3047" s="173"/>
      <c r="D3047" s="174"/>
      <c r="E3047" s="175"/>
      <c r="F3047" s="188"/>
      <c r="G3047" s="173"/>
      <c r="H3047" s="183"/>
      <c r="I3047" s="191"/>
      <c r="J3047" s="175"/>
      <c r="K3047" s="178"/>
      <c r="L3047" s="184"/>
      <c r="M3047" s="180"/>
      <c r="N3047" s="181"/>
      <c r="O3047" s="175"/>
      <c r="P3047" s="182"/>
    </row>
    <row r="3048" spans="1:16" s="172" customFormat="1">
      <c r="A3048" s="891"/>
      <c r="B3048" s="894"/>
      <c r="C3048" s="173"/>
      <c r="D3048" s="174"/>
      <c r="E3048" s="175"/>
      <c r="F3048" s="182"/>
      <c r="G3048" s="173"/>
      <c r="H3048" s="183"/>
      <c r="I3048" s="191"/>
      <c r="J3048" s="175"/>
      <c r="K3048" s="178"/>
      <c r="L3048" s="184"/>
      <c r="M3048" s="180"/>
      <c r="N3048" s="181"/>
      <c r="O3048" s="175"/>
      <c r="P3048" s="182"/>
    </row>
    <row r="3049" spans="1:16" s="172" customFormat="1">
      <c r="A3049" s="891"/>
      <c r="B3049" s="894"/>
      <c r="C3049" s="192"/>
      <c r="D3049" s="193"/>
      <c r="E3049" s="194"/>
      <c r="F3049" s="195"/>
      <c r="G3049" s="173"/>
      <c r="H3049" s="177"/>
      <c r="I3049" s="175"/>
      <c r="J3049" s="175"/>
      <c r="K3049" s="178"/>
      <c r="L3049" s="184"/>
      <c r="M3049" s="180"/>
      <c r="N3049" s="196"/>
      <c r="O3049" s="194"/>
      <c r="P3049" s="195"/>
    </row>
    <row r="3050" spans="1:16" s="172" customFormat="1">
      <c r="A3050" s="891"/>
      <c r="B3050" s="894"/>
      <c r="C3050" s="192"/>
      <c r="D3050" s="193"/>
      <c r="E3050" s="194"/>
      <c r="F3050" s="195"/>
      <c r="G3050" s="198"/>
      <c r="H3050" s="183"/>
      <c r="I3050" s="191"/>
      <c r="J3050" s="175"/>
      <c r="K3050" s="178"/>
      <c r="L3050" s="184"/>
      <c r="M3050" s="180"/>
      <c r="N3050" s="196"/>
      <c r="O3050" s="194"/>
      <c r="P3050" s="195"/>
    </row>
    <row r="3051" spans="1:16" s="172" customFormat="1">
      <c r="A3051" s="891"/>
      <c r="B3051" s="894"/>
      <c r="C3051" s="192"/>
      <c r="D3051" s="193"/>
      <c r="E3051" s="194"/>
      <c r="F3051" s="195"/>
      <c r="G3051" s="173"/>
      <c r="H3051" s="199"/>
      <c r="I3051" s="191"/>
      <c r="J3051" s="200"/>
      <c r="K3051" s="197"/>
      <c r="L3051" s="184"/>
      <c r="M3051" s="180"/>
      <c r="N3051" s="196"/>
      <c r="O3051" s="194"/>
      <c r="P3051" s="195"/>
    </row>
    <row r="3052" spans="1:16" s="172" customFormat="1">
      <c r="A3052" s="891"/>
      <c r="B3052" s="894"/>
      <c r="C3052" s="192"/>
      <c r="D3052" s="193"/>
      <c r="E3052" s="194"/>
      <c r="F3052" s="195"/>
      <c r="G3052" s="173"/>
      <c r="H3052" s="201"/>
      <c r="I3052" s="175"/>
      <c r="J3052" s="175"/>
      <c r="K3052" s="178"/>
      <c r="L3052" s="184"/>
      <c r="M3052" s="180"/>
      <c r="N3052" s="196"/>
      <c r="O3052" s="194"/>
      <c r="P3052" s="195"/>
    </row>
    <row r="3053" spans="1:16" s="172" customFormat="1">
      <c r="A3053" s="891"/>
      <c r="B3053" s="894"/>
      <c r="C3053" s="192"/>
      <c r="D3053" s="193"/>
      <c r="E3053" s="194"/>
      <c r="F3053" s="195"/>
      <c r="G3053" s="198"/>
      <c r="H3053" s="183"/>
      <c r="I3053" s="200"/>
      <c r="J3053" s="200"/>
      <c r="K3053" s="197"/>
      <c r="L3053" s="184"/>
      <c r="M3053" s="180"/>
      <c r="N3053" s="196"/>
      <c r="O3053" s="194"/>
      <c r="P3053" s="195"/>
    </row>
    <row r="3054" spans="1:16" s="172" customFormat="1">
      <c r="A3054" s="891"/>
      <c r="B3054" s="894"/>
      <c r="C3054" s="192"/>
      <c r="D3054" s="193"/>
      <c r="E3054" s="194"/>
      <c r="F3054" s="195"/>
      <c r="G3054" s="173"/>
      <c r="H3054" s="183"/>
      <c r="I3054" s="200"/>
      <c r="J3054" s="200"/>
      <c r="K3054" s="197"/>
      <c r="L3054" s="179"/>
      <c r="M3054" s="180"/>
      <c r="N3054" s="196"/>
      <c r="O3054" s="194"/>
      <c r="P3054" s="195"/>
    </row>
    <row r="3055" spans="1:16" s="172" customFormat="1">
      <c r="A3055" s="891"/>
      <c r="B3055" s="894"/>
      <c r="C3055" s="192"/>
      <c r="D3055" s="193"/>
      <c r="E3055" s="194"/>
      <c r="F3055" s="195"/>
      <c r="G3055" s="192"/>
      <c r="H3055" s="201"/>
      <c r="I3055" s="202"/>
      <c r="J3055" s="202"/>
      <c r="K3055" s="203"/>
      <c r="L3055" s="204"/>
      <c r="M3055" s="190"/>
      <c r="N3055" s="196"/>
      <c r="O3055" s="194"/>
      <c r="P3055" s="195"/>
    </row>
    <row r="3056" spans="1:16" s="172" customFormat="1">
      <c r="A3056" s="891"/>
      <c r="B3056" s="894"/>
      <c r="C3056" s="192"/>
      <c r="D3056" s="193"/>
      <c r="E3056" s="194"/>
      <c r="F3056" s="195"/>
      <c r="G3056" s="192"/>
      <c r="H3056" s="201"/>
      <c r="I3056" s="202"/>
      <c r="J3056" s="202"/>
      <c r="K3056" s="203"/>
      <c r="L3056" s="204"/>
      <c r="M3056" s="190"/>
      <c r="N3056" s="196"/>
      <c r="O3056" s="194"/>
      <c r="P3056" s="195"/>
    </row>
    <row r="3057" spans="1:16" s="172" customFormat="1">
      <c r="A3057" s="891"/>
      <c r="B3057" s="894"/>
      <c r="C3057" s="192"/>
      <c r="D3057" s="193"/>
      <c r="E3057" s="194"/>
      <c r="F3057" s="195"/>
      <c r="G3057" s="192"/>
      <c r="H3057" s="201"/>
      <c r="I3057" s="202"/>
      <c r="J3057" s="202"/>
      <c r="K3057" s="203"/>
      <c r="L3057" s="204"/>
      <c r="M3057" s="190"/>
      <c r="N3057" s="196"/>
      <c r="O3057" s="194"/>
      <c r="P3057" s="195"/>
    </row>
    <row r="3058" spans="1:16" s="172" customFormat="1" ht="17.25" thickBot="1">
      <c r="A3058" s="892"/>
      <c r="B3058" s="895"/>
      <c r="C3058" s="205"/>
      <c r="D3058" s="206"/>
      <c r="E3058" s="207"/>
      <c r="F3058" s="208"/>
      <c r="G3058" s="209"/>
      <c r="H3058" s="210"/>
      <c r="I3058" s="211"/>
      <c r="J3058" s="211"/>
      <c r="K3058" s="212"/>
      <c r="L3058" s="213"/>
      <c r="M3058" s="214"/>
      <c r="N3058" s="215"/>
      <c r="O3058" s="207"/>
      <c r="P3058" s="208"/>
    </row>
    <row r="3059" spans="1:16" s="71" customFormat="1" ht="18" customHeight="1" thickTop="1" thickBot="1">
      <c r="A3059" s="926">
        <f>A2953+1</f>
        <v>46203</v>
      </c>
      <c r="B3059" s="90" t="s">
        <v>162</v>
      </c>
      <c r="C3059" s="896" t="s">
        <v>665</v>
      </c>
      <c r="D3059" s="91" t="s">
        <v>114</v>
      </c>
      <c r="E3059" s="92" t="s">
        <v>164</v>
      </c>
      <c r="F3059" s="93"/>
      <c r="G3059" s="90" t="s">
        <v>162</v>
      </c>
      <c r="H3059" s="900" t="s">
        <v>163</v>
      </c>
      <c r="I3059" s="91" t="s">
        <v>114</v>
      </c>
      <c r="J3059" s="92" t="s">
        <v>164</v>
      </c>
      <c r="K3059" s="93"/>
      <c r="L3059" s="90" t="s">
        <v>162</v>
      </c>
      <c r="M3059" s="903" t="s">
        <v>163</v>
      </c>
      <c r="N3059" s="91" t="s">
        <v>114</v>
      </c>
      <c r="O3059" s="92" t="s">
        <v>164</v>
      </c>
      <c r="P3059" s="93"/>
    </row>
    <row r="3060" spans="1:16" ht="18" customHeight="1">
      <c r="A3060" s="927"/>
      <c r="B3060" s="928"/>
      <c r="C3060" s="897"/>
      <c r="D3060" s="94" t="s">
        <v>116</v>
      </c>
      <c r="E3060" s="95" t="s">
        <v>142</v>
      </c>
      <c r="F3060" s="93"/>
      <c r="G3060" s="928"/>
      <c r="H3060" s="900"/>
      <c r="I3060" s="94" t="s">
        <v>116</v>
      </c>
      <c r="J3060" s="95" t="s">
        <v>142</v>
      </c>
      <c r="K3060" s="93"/>
      <c r="L3060" s="928"/>
      <c r="M3060" s="903"/>
      <c r="N3060" s="94" t="s">
        <v>116</v>
      </c>
      <c r="O3060" s="95" t="s">
        <v>142</v>
      </c>
      <c r="P3060" s="93"/>
    </row>
    <row r="3061" spans="1:16" ht="17.25" thickBot="1">
      <c r="A3061" s="927"/>
      <c r="B3061" s="929"/>
      <c r="C3061" s="897"/>
      <c r="D3061" s="94" t="s">
        <v>165</v>
      </c>
      <c r="E3061" s="96" t="s">
        <v>166</v>
      </c>
      <c r="F3061" s="98"/>
      <c r="G3061" s="929"/>
      <c r="H3061" s="900"/>
      <c r="I3061" s="94" t="s">
        <v>165</v>
      </c>
      <c r="J3061" s="96" t="s">
        <v>166</v>
      </c>
      <c r="K3061" s="98"/>
      <c r="L3061" s="929"/>
      <c r="M3061" s="903"/>
      <c r="N3061" s="94" t="s">
        <v>165</v>
      </c>
      <c r="O3061" s="96" t="s">
        <v>166</v>
      </c>
      <c r="P3061" s="98"/>
    </row>
    <row r="3062" spans="1:16" ht="17.25" thickBot="1">
      <c r="A3062" s="927"/>
      <c r="B3062" s="90" t="s">
        <v>167</v>
      </c>
      <c r="C3062" s="897"/>
      <c r="D3062" s="94"/>
      <c r="E3062" s="96"/>
      <c r="F3062" s="97"/>
      <c r="G3062" s="90" t="s">
        <v>167</v>
      </c>
      <c r="H3062" s="900"/>
      <c r="I3062" s="94" t="s">
        <v>120</v>
      </c>
      <c r="J3062" s="96" t="s">
        <v>148</v>
      </c>
      <c r="K3062" s="97"/>
      <c r="L3062" s="90" t="s">
        <v>167</v>
      </c>
      <c r="M3062" s="903"/>
      <c r="N3062" s="94" t="s">
        <v>120</v>
      </c>
      <c r="O3062" s="96" t="s">
        <v>148</v>
      </c>
      <c r="P3062" s="97"/>
    </row>
    <row r="3063" spans="1:16">
      <c r="A3063" s="927"/>
      <c r="B3063" s="925"/>
      <c r="C3063" s="897"/>
      <c r="D3063" s="94"/>
      <c r="E3063" s="96"/>
      <c r="F3063" s="97"/>
      <c r="G3063" s="925"/>
      <c r="H3063" s="900"/>
      <c r="I3063" s="94"/>
      <c r="J3063" s="96"/>
      <c r="K3063" s="97"/>
      <c r="L3063" s="925"/>
      <c r="M3063" s="903"/>
      <c r="N3063" s="94"/>
      <c r="O3063" s="96"/>
      <c r="P3063" s="97"/>
    </row>
    <row r="3064" spans="1:16">
      <c r="A3064" s="927"/>
      <c r="B3064" s="918"/>
      <c r="C3064" s="897"/>
      <c r="D3064" s="94"/>
      <c r="E3064" s="96"/>
      <c r="F3064" s="97"/>
      <c r="G3064" s="918"/>
      <c r="H3064" s="900"/>
      <c r="I3064" s="94"/>
      <c r="J3064" s="96"/>
      <c r="K3064" s="97"/>
      <c r="L3064" s="918"/>
      <c r="M3064" s="903"/>
      <c r="N3064" s="94"/>
      <c r="O3064" s="96"/>
      <c r="P3064" s="97"/>
    </row>
    <row r="3065" spans="1:16">
      <c r="A3065" s="927"/>
      <c r="B3065" s="917"/>
      <c r="C3065" s="897"/>
      <c r="D3065" s="94"/>
      <c r="E3065" s="96"/>
      <c r="F3065" s="93"/>
      <c r="G3065" s="917"/>
      <c r="H3065" s="900"/>
      <c r="I3065" s="94"/>
      <c r="J3065" s="96"/>
      <c r="K3065" s="93"/>
      <c r="L3065" s="917"/>
      <c r="M3065" s="903"/>
      <c r="N3065" s="94"/>
      <c r="O3065" s="96"/>
      <c r="P3065" s="93"/>
    </row>
    <row r="3066" spans="1:16">
      <c r="A3066" s="927"/>
      <c r="B3066" s="918"/>
      <c r="C3066" s="897"/>
      <c r="D3066" s="94"/>
      <c r="E3066" s="96"/>
      <c r="F3066" s="99"/>
      <c r="G3066" s="918"/>
      <c r="H3066" s="900"/>
      <c r="I3066" s="94"/>
      <c r="J3066" s="96"/>
      <c r="K3066" s="99"/>
      <c r="L3066" s="918"/>
      <c r="M3066" s="903"/>
      <c r="N3066" s="94"/>
      <c r="O3066" s="96"/>
      <c r="P3066" s="93"/>
    </row>
    <row r="3067" spans="1:16">
      <c r="A3067" s="927"/>
      <c r="B3067" s="917"/>
      <c r="C3067" s="897"/>
      <c r="D3067" s="94"/>
      <c r="E3067" s="96"/>
      <c r="F3067" s="102"/>
      <c r="G3067" s="917"/>
      <c r="H3067" s="900"/>
      <c r="I3067" s="94"/>
      <c r="J3067" s="96"/>
      <c r="K3067" s="102"/>
      <c r="L3067" s="917"/>
      <c r="M3067" s="903"/>
      <c r="N3067" s="94"/>
      <c r="O3067" s="96"/>
      <c r="P3067" s="99"/>
    </row>
    <row r="3068" spans="1:16" ht="17.25" thickBot="1">
      <c r="A3068" s="927"/>
      <c r="B3068" s="918"/>
      <c r="C3068" s="897"/>
      <c r="D3068" s="94"/>
      <c r="E3068" s="96"/>
      <c r="F3068" s="99"/>
      <c r="G3068" s="918"/>
      <c r="H3068" s="900"/>
      <c r="I3068" s="94"/>
      <c r="J3068" s="96"/>
      <c r="K3068" s="99"/>
      <c r="L3068" s="918"/>
      <c r="M3068" s="903"/>
      <c r="N3068" s="94"/>
      <c r="O3068" s="96"/>
      <c r="P3068" s="99"/>
    </row>
    <row r="3069" spans="1:16" ht="17.25" thickBot="1">
      <c r="A3069" s="927"/>
      <c r="B3069" s="100" t="s">
        <v>168</v>
      </c>
      <c r="C3069" s="897"/>
      <c r="D3069" s="94"/>
      <c r="E3069" s="96"/>
      <c r="F3069" s="99"/>
      <c r="G3069" s="100" t="s">
        <v>168</v>
      </c>
      <c r="H3069" s="900"/>
      <c r="I3069" s="94"/>
      <c r="J3069" s="96"/>
      <c r="K3069" s="99"/>
      <c r="L3069" s="100" t="s">
        <v>168</v>
      </c>
      <c r="M3069" s="903"/>
      <c r="N3069" s="94"/>
      <c r="O3069" s="96"/>
      <c r="P3069" s="99"/>
    </row>
    <row r="3070" spans="1:16">
      <c r="A3070" s="927"/>
      <c r="B3070" s="919"/>
      <c r="C3070" s="897"/>
      <c r="D3070" s="94"/>
      <c r="E3070" s="96"/>
      <c r="F3070" s="99"/>
      <c r="G3070" s="919"/>
      <c r="H3070" s="900"/>
      <c r="I3070" s="94"/>
      <c r="J3070" s="96"/>
      <c r="K3070" s="99"/>
      <c r="L3070" s="919"/>
      <c r="M3070" s="903"/>
      <c r="N3070" s="94"/>
      <c r="O3070" s="96"/>
      <c r="P3070" s="99"/>
    </row>
    <row r="3071" spans="1:16">
      <c r="A3071" s="927"/>
      <c r="B3071" s="920"/>
      <c r="C3071" s="897"/>
      <c r="D3071" s="94"/>
      <c r="E3071" s="96"/>
      <c r="F3071" s="99"/>
      <c r="G3071" s="920"/>
      <c r="H3071" s="900"/>
      <c r="I3071" s="94"/>
      <c r="J3071" s="96"/>
      <c r="K3071" s="99"/>
      <c r="L3071" s="920"/>
      <c r="M3071" s="903"/>
      <c r="N3071" s="94"/>
      <c r="O3071" s="96"/>
      <c r="P3071" s="97"/>
    </row>
    <row r="3072" spans="1:16" ht="17.25" thickBot="1">
      <c r="A3072" s="927"/>
      <c r="B3072" s="921"/>
      <c r="C3072" s="897"/>
      <c r="D3072" s="94"/>
      <c r="E3072" s="96"/>
      <c r="F3072" s="97"/>
      <c r="G3072" s="921"/>
      <c r="H3072" s="900"/>
      <c r="I3072" s="94"/>
      <c r="J3072" s="96"/>
      <c r="K3072" s="97"/>
      <c r="L3072" s="921"/>
      <c r="M3072" s="903"/>
      <c r="N3072" s="94"/>
      <c r="O3072" s="96"/>
      <c r="P3072" s="97"/>
    </row>
    <row r="3073" spans="1:16" ht="17.25" thickBot="1">
      <c r="A3073" s="927"/>
      <c r="B3073" s="100" t="s">
        <v>123</v>
      </c>
      <c r="C3073" s="897"/>
      <c r="D3073" s="94"/>
      <c r="E3073" s="96"/>
      <c r="F3073" s="97"/>
      <c r="G3073" s="100" t="s">
        <v>123</v>
      </c>
      <c r="H3073" s="900"/>
      <c r="I3073" s="94"/>
      <c r="J3073" s="96"/>
      <c r="K3073" s="97"/>
      <c r="L3073" s="100" t="s">
        <v>123</v>
      </c>
      <c r="M3073" s="903"/>
      <c r="N3073" s="94"/>
      <c r="O3073" s="96"/>
      <c r="P3073" s="97"/>
    </row>
    <row r="3074" spans="1:16">
      <c r="A3074" s="927"/>
      <c r="B3074" s="932"/>
      <c r="C3074" s="897"/>
      <c r="D3074" s="94"/>
      <c r="E3074" s="96"/>
      <c r="F3074" s="97"/>
      <c r="G3074" s="932"/>
      <c r="H3074" s="900"/>
      <c r="I3074" s="94"/>
      <c r="J3074" s="96"/>
      <c r="K3074" s="97"/>
      <c r="L3074" s="932"/>
      <c r="M3074" s="903"/>
      <c r="N3074" s="94"/>
      <c r="O3074" s="96"/>
      <c r="P3074" s="97"/>
    </row>
    <row r="3075" spans="1:16">
      <c r="A3075" s="927"/>
      <c r="B3075" s="933"/>
      <c r="C3075" s="897"/>
      <c r="D3075" s="94"/>
      <c r="E3075" s="96"/>
      <c r="F3075" s="97"/>
      <c r="G3075" s="933"/>
      <c r="H3075" s="900"/>
      <c r="I3075" s="94"/>
      <c r="J3075" s="96"/>
      <c r="K3075" s="97"/>
      <c r="L3075" s="933"/>
      <c r="M3075" s="903"/>
      <c r="N3075" s="94"/>
      <c r="O3075" s="96"/>
      <c r="P3075" s="97"/>
    </row>
    <row r="3076" spans="1:16" ht="17.25" thickBot="1">
      <c r="A3076" s="927"/>
      <c r="B3076" s="934"/>
      <c r="C3076" s="897"/>
      <c r="D3076" s="94"/>
      <c r="E3076" s="96"/>
      <c r="F3076" s="97"/>
      <c r="G3076" s="934"/>
      <c r="H3076" s="900"/>
      <c r="I3076" s="94"/>
      <c r="J3076" s="96"/>
      <c r="K3076" s="97"/>
      <c r="L3076" s="934"/>
      <c r="M3076" s="903"/>
      <c r="N3076" s="94"/>
      <c r="O3076" s="96"/>
      <c r="P3076" s="97"/>
    </row>
    <row r="3077" spans="1:16">
      <c r="A3077" s="927"/>
      <c r="B3077" s="915" t="s">
        <v>124</v>
      </c>
      <c r="C3077" s="897"/>
      <c r="D3077" s="94"/>
      <c r="E3077" s="96"/>
      <c r="F3077" s="97"/>
      <c r="G3077" s="915" t="s">
        <v>124</v>
      </c>
      <c r="H3077" s="900"/>
      <c r="I3077" s="94"/>
      <c r="J3077" s="96"/>
      <c r="K3077" s="97"/>
      <c r="L3077" s="915" t="s">
        <v>124</v>
      </c>
      <c r="M3077" s="903"/>
      <c r="N3077" s="94"/>
      <c r="O3077" s="96"/>
      <c r="P3077" s="97"/>
    </row>
    <row r="3078" spans="1:16" ht="17.25" thickBot="1">
      <c r="A3078" s="927"/>
      <c r="B3078" s="916"/>
      <c r="C3078" s="897"/>
      <c r="D3078" s="94"/>
      <c r="E3078" s="96"/>
      <c r="F3078" s="97"/>
      <c r="G3078" s="916"/>
      <c r="H3078" s="900"/>
      <c r="I3078" s="94"/>
      <c r="J3078" s="96"/>
      <c r="K3078" s="97"/>
      <c r="L3078" s="916"/>
      <c r="M3078" s="903"/>
      <c r="N3078" s="94"/>
      <c r="O3078" s="96"/>
      <c r="P3078" s="93"/>
    </row>
    <row r="3079" spans="1:16" ht="17.25" thickTop="1">
      <c r="A3079" s="927"/>
      <c r="B3079" s="930" t="s">
        <v>125</v>
      </c>
      <c r="C3079" s="897"/>
      <c r="D3079" s="94"/>
      <c r="E3079" s="96"/>
      <c r="F3079" s="93"/>
      <c r="G3079" s="930" t="s">
        <v>125</v>
      </c>
      <c r="H3079" s="900"/>
      <c r="I3079" s="94"/>
      <c r="J3079" s="96"/>
      <c r="K3079" s="93"/>
      <c r="L3079" s="930" t="s">
        <v>125</v>
      </c>
      <c r="M3079" s="903"/>
      <c r="N3079" s="94"/>
      <c r="O3079" s="96"/>
      <c r="P3079" s="97"/>
    </row>
    <row r="3080" spans="1:16" ht="17.25" thickBot="1">
      <c r="A3080" s="927"/>
      <c r="B3080" s="913"/>
      <c r="C3080" s="897"/>
      <c r="D3080" s="94"/>
      <c r="E3080" s="96"/>
      <c r="F3080" s="93"/>
      <c r="G3080" s="913"/>
      <c r="H3080" s="900"/>
      <c r="I3080" s="94"/>
      <c r="J3080" s="96"/>
      <c r="K3080" s="93"/>
      <c r="L3080" s="913"/>
      <c r="M3080" s="903"/>
      <c r="N3080" s="94"/>
      <c r="O3080" s="96"/>
      <c r="P3080" s="101"/>
    </row>
    <row r="3081" spans="1:16">
      <c r="A3081" s="927"/>
      <c r="B3081" s="923"/>
      <c r="C3081" s="897"/>
      <c r="D3081" s="94"/>
      <c r="E3081" s="96"/>
      <c r="F3081" s="97"/>
      <c r="G3081" s="923"/>
      <c r="H3081" s="900"/>
      <c r="I3081" s="94"/>
      <c r="J3081" s="96"/>
      <c r="K3081" s="97"/>
      <c r="L3081" s="923"/>
      <c r="M3081" s="903"/>
      <c r="N3081" s="94"/>
      <c r="O3081" s="96"/>
      <c r="P3081" s="103"/>
    </row>
    <row r="3082" spans="1:16" ht="17.25" thickBot="1">
      <c r="A3082" s="927"/>
      <c r="B3082" s="931"/>
      <c r="C3082" s="897"/>
      <c r="D3082" s="94"/>
      <c r="E3082" s="96"/>
      <c r="F3082" s="97"/>
      <c r="G3082" s="931"/>
      <c r="H3082" s="900"/>
      <c r="I3082" s="94"/>
      <c r="J3082" s="96"/>
      <c r="K3082" s="97"/>
      <c r="L3082" s="931"/>
      <c r="M3082" s="903"/>
      <c r="N3082" s="94"/>
      <c r="O3082" s="96"/>
      <c r="P3082" s="104"/>
    </row>
    <row r="3083" spans="1:16">
      <c r="A3083" s="927"/>
      <c r="B3083" s="912" t="s">
        <v>126</v>
      </c>
      <c r="C3083" s="897"/>
      <c r="D3083" s="94"/>
      <c r="E3083" s="96"/>
      <c r="F3083" s="93"/>
      <c r="G3083" s="912" t="s">
        <v>126</v>
      </c>
      <c r="H3083" s="900"/>
      <c r="I3083" s="94"/>
      <c r="J3083" s="96"/>
      <c r="K3083" s="93"/>
      <c r="L3083" s="912" t="s">
        <v>126</v>
      </c>
      <c r="M3083" s="903"/>
      <c r="N3083" s="94"/>
      <c r="O3083" s="96"/>
      <c r="P3083" s="99"/>
    </row>
    <row r="3084" spans="1:16" ht="17.25" thickBot="1">
      <c r="A3084" s="927"/>
      <c r="B3084" s="913"/>
      <c r="C3084" s="897"/>
      <c r="D3084" s="94"/>
      <c r="E3084" s="96"/>
      <c r="F3084" s="101"/>
      <c r="G3084" s="913"/>
      <c r="H3084" s="900"/>
      <c r="I3084" s="94"/>
      <c r="J3084" s="96"/>
      <c r="K3084" s="101"/>
      <c r="L3084" s="913"/>
      <c r="M3084" s="903"/>
      <c r="N3084" s="94"/>
      <c r="O3084" s="96"/>
      <c r="P3084" s="104"/>
    </row>
    <row r="3085" spans="1:16">
      <c r="A3085" s="927"/>
      <c r="B3085" s="923"/>
      <c r="C3085" s="897"/>
      <c r="D3085" s="94"/>
      <c r="E3085" s="96"/>
      <c r="F3085" s="102"/>
      <c r="G3085" s="923"/>
      <c r="H3085" s="900"/>
      <c r="I3085" s="94"/>
      <c r="J3085" s="96"/>
      <c r="K3085" s="103"/>
      <c r="L3085" s="923"/>
      <c r="M3085" s="903"/>
      <c r="N3085" s="94"/>
      <c r="O3085" s="96"/>
      <c r="P3085" s="93"/>
    </row>
    <row r="3086" spans="1:16" ht="17.25" thickBot="1">
      <c r="A3086" s="927"/>
      <c r="B3086" s="924"/>
      <c r="C3086" s="897"/>
      <c r="D3086" s="94"/>
      <c r="E3086" s="96"/>
      <c r="F3086" s="99"/>
      <c r="G3086" s="924"/>
      <c r="H3086" s="900"/>
      <c r="I3086" s="94"/>
      <c r="J3086" s="96"/>
      <c r="K3086" s="104"/>
      <c r="L3086" s="924"/>
      <c r="M3086" s="903"/>
      <c r="N3086" s="94"/>
      <c r="O3086" s="96"/>
      <c r="P3086" s="97"/>
    </row>
    <row r="3087" spans="1:16">
      <c r="A3087" s="927"/>
      <c r="B3087" s="922" t="s">
        <v>127</v>
      </c>
      <c r="C3087" s="897"/>
      <c r="D3087" s="94"/>
      <c r="E3087" s="96"/>
      <c r="F3087" s="103"/>
      <c r="G3087" s="922" t="s">
        <v>127</v>
      </c>
      <c r="H3087" s="900"/>
      <c r="I3087" s="94"/>
      <c r="J3087" s="96"/>
      <c r="K3087" s="104"/>
      <c r="L3087" s="922" t="s">
        <v>127</v>
      </c>
      <c r="M3087" s="903"/>
      <c r="N3087" s="94"/>
      <c r="O3087" s="114"/>
      <c r="P3087" s="97"/>
    </row>
    <row r="3088" spans="1:16" ht="17.25" thickBot="1">
      <c r="A3088" s="927"/>
      <c r="B3088" s="913"/>
      <c r="C3088" s="897"/>
      <c r="D3088" s="94"/>
      <c r="E3088" s="96"/>
      <c r="F3088" s="104"/>
      <c r="G3088" s="913"/>
      <c r="H3088" s="900"/>
      <c r="I3088" s="94"/>
      <c r="J3088" s="96"/>
      <c r="K3088" s="99"/>
      <c r="L3088" s="913"/>
      <c r="M3088" s="903"/>
      <c r="N3088" s="113"/>
      <c r="O3088" s="96"/>
      <c r="P3088" s="112"/>
    </row>
    <row r="3089" spans="1:16">
      <c r="A3089" s="927"/>
      <c r="B3089" s="923"/>
      <c r="C3089" s="897"/>
      <c r="D3089" s="94"/>
      <c r="E3089" s="96"/>
      <c r="F3089" s="104"/>
      <c r="G3089" s="923"/>
      <c r="H3089" s="900"/>
      <c r="I3089" s="94"/>
      <c r="J3089" s="96"/>
      <c r="K3089" s="104"/>
      <c r="L3089" s="923"/>
      <c r="M3089" s="903"/>
      <c r="N3089" s="113"/>
      <c r="O3089" s="114"/>
      <c r="P3089" s="97"/>
    </row>
    <row r="3090" spans="1:16" ht="17.25" thickBot="1">
      <c r="A3090" s="927"/>
      <c r="B3090" s="924"/>
      <c r="C3090" s="897"/>
      <c r="D3090" s="94"/>
      <c r="E3090" s="96"/>
      <c r="F3090" s="99"/>
      <c r="G3090" s="924"/>
      <c r="H3090" s="900"/>
      <c r="I3090" s="94"/>
      <c r="J3090" s="96"/>
      <c r="K3090" s="93"/>
      <c r="L3090" s="924"/>
      <c r="M3090" s="903"/>
      <c r="N3090" s="94"/>
      <c r="O3090" s="114"/>
      <c r="P3090" s="104"/>
    </row>
    <row r="3091" spans="1:16">
      <c r="A3091" s="927"/>
      <c r="B3091" s="922" t="s">
        <v>128</v>
      </c>
      <c r="C3091" s="897"/>
      <c r="D3091" s="94"/>
      <c r="E3091" s="96"/>
      <c r="F3091" s="104"/>
      <c r="G3091" s="922" t="s">
        <v>128</v>
      </c>
      <c r="H3091" s="900"/>
      <c r="I3091" s="94"/>
      <c r="J3091" s="96"/>
      <c r="K3091" s="97"/>
      <c r="L3091" s="922" t="s">
        <v>128</v>
      </c>
      <c r="M3091" s="903"/>
      <c r="N3091" s="94"/>
      <c r="O3091" s="96"/>
      <c r="P3091" s="97"/>
    </row>
    <row r="3092" spans="1:16" ht="17.25" thickBot="1">
      <c r="A3092" s="927"/>
      <c r="B3092" s="913"/>
      <c r="C3092" s="897"/>
      <c r="D3092" s="94"/>
      <c r="E3092" s="96"/>
      <c r="F3092" s="93"/>
      <c r="G3092" s="913"/>
      <c r="H3092" s="900"/>
      <c r="I3092" s="94"/>
      <c r="J3092" s="114"/>
      <c r="K3092" s="97"/>
      <c r="L3092" s="913"/>
      <c r="M3092" s="903"/>
      <c r="N3092" s="113"/>
      <c r="O3092" s="114"/>
      <c r="P3092" s="97"/>
    </row>
    <row r="3093" spans="1:16">
      <c r="A3093" s="927"/>
      <c r="B3093" s="923"/>
      <c r="C3093" s="897"/>
      <c r="D3093" s="94"/>
      <c r="E3093" s="96"/>
      <c r="F3093" s="97"/>
      <c r="G3093" s="923"/>
      <c r="H3093" s="900"/>
      <c r="I3093" s="94"/>
      <c r="J3093" s="96"/>
      <c r="K3093" s="97"/>
      <c r="L3093" s="923"/>
      <c r="M3093" s="903"/>
      <c r="N3093" s="113"/>
      <c r="O3093" s="114"/>
      <c r="P3093" s="97"/>
    </row>
    <row r="3094" spans="1:16" ht="17.25" thickBot="1">
      <c r="A3094" s="927"/>
      <c r="B3094" s="924"/>
      <c r="C3094" s="897"/>
      <c r="D3094" s="94"/>
      <c r="E3094" s="96"/>
      <c r="F3094" s="93"/>
      <c r="G3094" s="924"/>
      <c r="H3094" s="900"/>
      <c r="I3094" s="94"/>
      <c r="J3094" s="114"/>
      <c r="K3094" s="97"/>
      <c r="L3094" s="924"/>
      <c r="M3094" s="903"/>
      <c r="N3094" s="94"/>
      <c r="O3094" s="114"/>
      <c r="P3094" s="97"/>
    </row>
    <row r="3095" spans="1:16">
      <c r="A3095" s="927"/>
      <c r="B3095" s="912" t="s">
        <v>129</v>
      </c>
      <c r="C3095" s="897"/>
      <c r="D3095" s="94"/>
      <c r="E3095" s="96"/>
      <c r="F3095" s="93"/>
      <c r="G3095" s="912" t="s">
        <v>129</v>
      </c>
      <c r="H3095" s="900"/>
      <c r="I3095" s="94"/>
      <c r="J3095" s="114"/>
      <c r="K3095" s="97"/>
      <c r="L3095" s="912" t="s">
        <v>129</v>
      </c>
      <c r="M3095" s="903"/>
      <c r="N3095" s="113"/>
      <c r="O3095" s="114"/>
      <c r="P3095" s="97"/>
    </row>
    <row r="3096" spans="1:16" ht="17.25" thickBot="1">
      <c r="A3096" s="927"/>
      <c r="B3096" s="913"/>
      <c r="C3096" s="897"/>
      <c r="D3096" s="94"/>
      <c r="E3096" s="96"/>
      <c r="F3096" s="93"/>
      <c r="G3096" s="913"/>
      <c r="H3096" s="900"/>
      <c r="I3096" s="94"/>
      <c r="J3096" s="114"/>
      <c r="K3096" s="97"/>
      <c r="L3096" s="913"/>
      <c r="M3096" s="903"/>
      <c r="N3096" s="94"/>
      <c r="O3096" s="114"/>
      <c r="P3096" s="97"/>
    </row>
    <row r="3097" spans="1:16">
      <c r="A3097" s="927"/>
      <c r="B3097" s="106"/>
      <c r="C3097" s="897"/>
      <c r="D3097" s="94"/>
      <c r="E3097" s="96"/>
      <c r="F3097" s="97"/>
      <c r="G3097" s="106"/>
      <c r="H3097" s="900"/>
      <c r="I3097" s="94"/>
      <c r="J3097" s="96"/>
      <c r="K3097" s="112"/>
      <c r="L3097" s="106"/>
      <c r="M3097" s="903"/>
      <c r="N3097" s="113"/>
      <c r="O3097" s="96"/>
      <c r="P3097" s="112"/>
    </row>
    <row r="3098" spans="1:16">
      <c r="A3098" s="927"/>
      <c r="B3098" s="107"/>
      <c r="C3098" s="897"/>
      <c r="D3098" s="94"/>
      <c r="E3098" s="96"/>
      <c r="F3098" s="93"/>
      <c r="G3098" s="107"/>
      <c r="H3098" s="900"/>
      <c r="I3098" s="94"/>
      <c r="J3098" s="96"/>
      <c r="K3098" s="97"/>
      <c r="L3098" s="107"/>
      <c r="M3098" s="903"/>
      <c r="N3098" s="113"/>
      <c r="O3098" s="114"/>
      <c r="P3098" s="97"/>
    </row>
    <row r="3099" spans="1:16">
      <c r="A3099" s="927"/>
      <c r="B3099" s="109"/>
      <c r="C3099" s="897"/>
      <c r="D3099" s="94"/>
      <c r="E3099" s="96"/>
      <c r="F3099" s="93"/>
      <c r="G3099" s="109"/>
      <c r="H3099" s="900"/>
      <c r="I3099" s="113"/>
      <c r="J3099" s="114"/>
      <c r="K3099" s="97"/>
      <c r="L3099" s="109"/>
      <c r="M3099" s="903"/>
      <c r="N3099" s="113"/>
      <c r="O3099" s="114"/>
      <c r="P3099" s="104"/>
    </row>
    <row r="3100" spans="1:16">
      <c r="A3100" s="927"/>
      <c r="B3100" s="110"/>
      <c r="C3100" s="897"/>
      <c r="D3100" s="94"/>
      <c r="E3100" s="96"/>
      <c r="F3100" s="93"/>
      <c r="G3100" s="110"/>
      <c r="H3100" s="900"/>
      <c r="I3100" s="113"/>
      <c r="J3100" s="114"/>
      <c r="K3100" s="104"/>
      <c r="L3100" s="110"/>
      <c r="M3100" s="903"/>
      <c r="N3100" s="111"/>
      <c r="O3100" s="96"/>
      <c r="P3100" s="97"/>
    </row>
    <row r="3101" spans="1:16">
      <c r="A3101" s="927"/>
      <c r="B3101" s="109"/>
      <c r="C3101" s="897"/>
      <c r="D3101" s="111"/>
      <c r="E3101" s="96"/>
      <c r="F3101" s="97"/>
      <c r="G3101" s="109"/>
      <c r="H3101" s="900"/>
      <c r="I3101" s="111"/>
      <c r="J3101" s="96"/>
      <c r="K3101" s="112"/>
      <c r="L3101" s="109"/>
      <c r="M3101" s="903"/>
      <c r="N3101" s="94"/>
      <c r="O3101" s="96"/>
      <c r="P3101" s="112"/>
    </row>
    <row r="3102" spans="1:16">
      <c r="A3102" s="927"/>
      <c r="B3102" s="110"/>
      <c r="C3102" s="897"/>
      <c r="D3102" s="94"/>
      <c r="E3102" s="96"/>
      <c r="F3102" s="108"/>
      <c r="G3102" s="110"/>
      <c r="H3102" s="900"/>
      <c r="I3102" s="94"/>
      <c r="J3102" s="96"/>
      <c r="K3102" s="97"/>
      <c r="L3102" s="110"/>
      <c r="M3102" s="903"/>
      <c r="N3102" s="113"/>
      <c r="O3102" s="114"/>
      <c r="P3102" s="97"/>
    </row>
    <row r="3103" spans="1:16">
      <c r="A3103" s="927"/>
      <c r="B3103" s="109"/>
      <c r="C3103" s="897"/>
      <c r="D3103" s="94"/>
      <c r="E3103" s="96"/>
      <c r="F3103" s="97"/>
      <c r="G3103" s="109"/>
      <c r="H3103" s="900"/>
      <c r="I3103" s="113"/>
      <c r="J3103" s="114"/>
      <c r="K3103" s="97"/>
      <c r="L3103" s="109"/>
      <c r="M3103" s="903"/>
      <c r="N3103" s="113"/>
      <c r="O3103" s="114"/>
      <c r="P3103" s="97"/>
    </row>
    <row r="3104" spans="1:16" ht="17.25" thickBot="1">
      <c r="A3104" s="927"/>
      <c r="B3104" s="110"/>
      <c r="C3104" s="910"/>
      <c r="D3104" s="115"/>
      <c r="E3104" s="116"/>
      <c r="F3104" s="117"/>
      <c r="G3104" s="110"/>
      <c r="H3104" s="900"/>
      <c r="I3104" s="115"/>
      <c r="J3104" s="116"/>
      <c r="K3104" s="117"/>
      <c r="L3104" s="110"/>
      <c r="M3104" s="903"/>
      <c r="N3104" s="115"/>
      <c r="O3104" s="116"/>
      <c r="P3104" s="117"/>
    </row>
    <row r="3105" spans="1:16">
      <c r="A3105" s="914" t="str">
        <f>TEXT(A3059,"AAAA")</f>
        <v>星期二</v>
      </c>
      <c r="B3105" s="109"/>
      <c r="C3105" s="896" t="s">
        <v>666</v>
      </c>
      <c r="D3105" s="118"/>
      <c r="E3105" s="119"/>
      <c r="F3105" s="97"/>
      <c r="G3105" s="109"/>
      <c r="H3105" s="899" t="s">
        <v>130</v>
      </c>
      <c r="I3105" s="118"/>
      <c r="J3105" s="119"/>
      <c r="K3105" s="97"/>
      <c r="L3105" s="109"/>
      <c r="M3105" s="902" t="s">
        <v>130</v>
      </c>
      <c r="N3105" s="118"/>
      <c r="O3105" s="119"/>
      <c r="P3105" s="97"/>
    </row>
    <row r="3106" spans="1:16">
      <c r="A3106" s="914"/>
      <c r="B3106" s="110"/>
      <c r="C3106" s="897"/>
      <c r="D3106" s="120"/>
      <c r="E3106" s="96"/>
      <c r="F3106" s="97"/>
      <c r="G3106" s="110"/>
      <c r="H3106" s="900"/>
      <c r="I3106" s="94"/>
      <c r="J3106" s="96"/>
      <c r="K3106" s="97"/>
      <c r="L3106" s="110"/>
      <c r="M3106" s="903"/>
      <c r="N3106" s="94"/>
      <c r="O3106" s="96"/>
      <c r="P3106" s="97"/>
    </row>
    <row r="3107" spans="1:16">
      <c r="A3107" s="914"/>
      <c r="B3107" s="109"/>
      <c r="C3107" s="897"/>
      <c r="D3107" s="120"/>
      <c r="E3107" s="96"/>
      <c r="F3107" s="97"/>
      <c r="G3107" s="109"/>
      <c r="H3107" s="900"/>
      <c r="I3107" s="94"/>
      <c r="J3107" s="96"/>
      <c r="K3107" s="97"/>
      <c r="L3107" s="109"/>
      <c r="M3107" s="903"/>
      <c r="N3107" s="94"/>
      <c r="O3107" s="96"/>
      <c r="P3107" s="97"/>
    </row>
    <row r="3108" spans="1:16">
      <c r="A3108" s="914"/>
      <c r="B3108" s="110"/>
      <c r="C3108" s="897"/>
      <c r="D3108" s="120"/>
      <c r="E3108" s="96"/>
      <c r="F3108" s="97"/>
      <c r="G3108" s="110"/>
      <c r="H3108" s="900"/>
      <c r="I3108" s="94"/>
      <c r="J3108" s="96"/>
      <c r="K3108" s="97"/>
      <c r="L3108" s="110"/>
      <c r="M3108" s="903"/>
      <c r="N3108" s="94"/>
      <c r="O3108" s="96"/>
      <c r="P3108" s="97"/>
    </row>
    <row r="3109" spans="1:16">
      <c r="A3109" s="914"/>
      <c r="B3109" s="109"/>
      <c r="C3109" s="897"/>
      <c r="D3109" s="120"/>
      <c r="E3109" s="96"/>
      <c r="F3109" s="97"/>
      <c r="G3109" s="109"/>
      <c r="H3109" s="900"/>
      <c r="I3109" s="94"/>
      <c r="J3109" s="96"/>
      <c r="K3109" s="97"/>
      <c r="L3109" s="109"/>
      <c r="M3109" s="903"/>
      <c r="N3109" s="94"/>
      <c r="O3109" s="96"/>
      <c r="P3109" s="97"/>
    </row>
    <row r="3110" spans="1:16">
      <c r="A3110" s="914"/>
      <c r="B3110" s="110"/>
      <c r="C3110" s="897"/>
      <c r="D3110" s="120"/>
      <c r="E3110" s="96"/>
      <c r="F3110" s="97"/>
      <c r="G3110" s="110"/>
      <c r="H3110" s="900"/>
      <c r="I3110" s="94"/>
      <c r="J3110" s="96"/>
      <c r="K3110" s="97"/>
      <c r="L3110" s="110"/>
      <c r="M3110" s="903"/>
      <c r="N3110" s="94"/>
      <c r="O3110" s="96"/>
      <c r="P3110" s="97"/>
    </row>
    <row r="3111" spans="1:16">
      <c r="A3111" s="914"/>
      <c r="B3111" s="109"/>
      <c r="C3111" s="897"/>
      <c r="D3111" s="120"/>
      <c r="E3111" s="96"/>
      <c r="F3111" s="97"/>
      <c r="G3111" s="109"/>
      <c r="H3111" s="900"/>
      <c r="I3111" s="94"/>
      <c r="J3111" s="96"/>
      <c r="K3111" s="97"/>
      <c r="L3111" s="109"/>
      <c r="M3111" s="903"/>
      <c r="N3111" s="94"/>
      <c r="O3111" s="96"/>
      <c r="P3111" s="97"/>
    </row>
    <row r="3112" spans="1:16">
      <c r="A3112" s="914"/>
      <c r="B3112" s="110"/>
      <c r="C3112" s="897"/>
      <c r="D3112" s="94"/>
      <c r="E3112" s="96"/>
      <c r="F3112" s="97"/>
      <c r="G3112" s="110"/>
      <c r="H3112" s="900"/>
      <c r="I3112" s="94"/>
      <c r="J3112" s="96"/>
      <c r="K3112" s="97"/>
      <c r="L3112" s="110"/>
      <c r="M3112" s="903"/>
      <c r="N3112" s="94"/>
      <c r="O3112" s="96"/>
      <c r="P3112" s="97"/>
    </row>
    <row r="3113" spans="1:16">
      <c r="A3113" s="914"/>
      <c r="B3113" s="107"/>
      <c r="C3113" s="897"/>
      <c r="D3113" s="113"/>
      <c r="E3113" s="114"/>
      <c r="F3113" s="104"/>
      <c r="G3113" s="107"/>
      <c r="H3113" s="900"/>
      <c r="I3113" s="113"/>
      <c r="J3113" s="114"/>
      <c r="K3113" s="97"/>
      <c r="L3113" s="107"/>
      <c r="M3113" s="903"/>
      <c r="N3113" s="113"/>
      <c r="O3113" s="114"/>
      <c r="P3113" s="97"/>
    </row>
    <row r="3114" spans="1:16" ht="17.25" thickBot="1">
      <c r="A3114" s="914"/>
      <c r="B3114" s="107"/>
      <c r="C3114" s="910"/>
      <c r="D3114" s="122" t="s">
        <v>132</v>
      </c>
      <c r="E3114" s="123" t="s">
        <v>133</v>
      </c>
      <c r="F3114" s="124"/>
      <c r="G3114" s="107"/>
      <c r="H3114" s="911"/>
      <c r="I3114" s="122" t="s">
        <v>132</v>
      </c>
      <c r="J3114" s="123" t="s">
        <v>133</v>
      </c>
      <c r="K3114" s="97"/>
      <c r="L3114" s="107"/>
      <c r="M3114" s="909"/>
      <c r="N3114" s="122" t="s">
        <v>132</v>
      </c>
      <c r="O3114" s="123" t="s">
        <v>133</v>
      </c>
      <c r="P3114" s="97"/>
    </row>
    <row r="3115" spans="1:16">
      <c r="A3115" s="105"/>
      <c r="B3115" s="109"/>
      <c r="C3115" s="896" t="s">
        <v>667</v>
      </c>
      <c r="D3115" s="118"/>
      <c r="E3115" s="119"/>
      <c r="F3115" s="125"/>
      <c r="G3115" s="109"/>
      <c r="H3115" s="899" t="s">
        <v>134</v>
      </c>
      <c r="I3115" s="118"/>
      <c r="J3115" s="119"/>
      <c r="K3115" s="125"/>
      <c r="L3115" s="109"/>
      <c r="M3115" s="902" t="s">
        <v>134</v>
      </c>
      <c r="N3115" s="118"/>
      <c r="O3115" s="119"/>
      <c r="P3115" s="125"/>
    </row>
    <row r="3116" spans="1:16">
      <c r="A3116" s="105"/>
      <c r="B3116" s="110"/>
      <c r="C3116" s="897"/>
      <c r="D3116" s="94"/>
      <c r="E3116" s="96"/>
      <c r="F3116" s="97"/>
      <c r="G3116" s="110"/>
      <c r="H3116" s="900"/>
      <c r="I3116" s="94"/>
      <c r="J3116" s="96"/>
      <c r="K3116" s="97"/>
      <c r="L3116" s="110"/>
      <c r="M3116" s="903"/>
      <c r="N3116" s="94"/>
      <c r="O3116" s="96"/>
      <c r="P3116" s="97"/>
    </row>
    <row r="3117" spans="1:16">
      <c r="A3117" s="105"/>
      <c r="B3117" s="126"/>
      <c r="C3117" s="897"/>
      <c r="D3117" s="94"/>
      <c r="E3117" s="96"/>
      <c r="F3117" s="97"/>
      <c r="G3117" s="126"/>
      <c r="H3117" s="900"/>
      <c r="I3117" s="94"/>
      <c r="J3117" s="96"/>
      <c r="K3117" s="97"/>
      <c r="L3117" s="126"/>
      <c r="M3117" s="903"/>
      <c r="N3117" s="94"/>
      <c r="O3117" s="96"/>
      <c r="P3117" s="128"/>
    </row>
    <row r="3118" spans="1:16">
      <c r="A3118" s="105"/>
      <c r="B3118" s="107"/>
      <c r="C3118" s="897"/>
      <c r="D3118" s="94"/>
      <c r="E3118" s="96"/>
      <c r="F3118" s="97"/>
      <c r="G3118" s="107"/>
      <c r="H3118" s="900"/>
      <c r="I3118" s="94"/>
      <c r="J3118" s="96"/>
      <c r="K3118" s="97"/>
      <c r="L3118" s="107"/>
      <c r="M3118" s="903"/>
      <c r="N3118" s="94"/>
      <c r="O3118" s="96"/>
      <c r="P3118" s="216"/>
    </row>
    <row r="3119" spans="1:16">
      <c r="A3119" s="105"/>
      <c r="B3119" s="109"/>
      <c r="C3119" s="897"/>
      <c r="D3119" s="94"/>
      <c r="E3119" s="96"/>
      <c r="F3119" s="97"/>
      <c r="G3119" s="109"/>
      <c r="H3119" s="900"/>
      <c r="I3119" s="94"/>
      <c r="J3119" s="96"/>
      <c r="K3119" s="97"/>
      <c r="L3119" s="109"/>
      <c r="M3119" s="903"/>
      <c r="N3119" s="94"/>
      <c r="O3119" s="96"/>
      <c r="P3119" s="97"/>
    </row>
    <row r="3120" spans="1:16">
      <c r="A3120" s="105"/>
      <c r="B3120" s="110"/>
      <c r="C3120" s="897"/>
      <c r="D3120" s="94"/>
      <c r="E3120" s="96"/>
      <c r="F3120" s="127"/>
      <c r="G3120" s="110"/>
      <c r="H3120" s="900"/>
      <c r="I3120" s="94"/>
      <c r="J3120" s="96"/>
      <c r="K3120" s="127"/>
      <c r="L3120" s="110"/>
      <c r="M3120" s="903"/>
      <c r="N3120" s="94"/>
      <c r="O3120" s="96"/>
      <c r="P3120" s="127"/>
    </row>
    <row r="3121" spans="1:16">
      <c r="A3121" s="105"/>
      <c r="B3121" s="109"/>
      <c r="C3121" s="897"/>
      <c r="D3121" s="94"/>
      <c r="E3121" s="96"/>
      <c r="F3121" s="128"/>
      <c r="G3121" s="109"/>
      <c r="H3121" s="900"/>
      <c r="I3121" s="94"/>
      <c r="J3121" s="96"/>
      <c r="K3121" s="128"/>
      <c r="L3121" s="109"/>
      <c r="M3121" s="903"/>
      <c r="N3121" s="94"/>
      <c r="O3121" s="96"/>
      <c r="P3121" s="128"/>
    </row>
    <row r="3122" spans="1:16">
      <c r="A3122" s="105"/>
      <c r="B3122" s="110"/>
      <c r="C3122" s="897"/>
      <c r="D3122" s="217"/>
      <c r="E3122" s="114"/>
      <c r="F3122" s="216"/>
      <c r="G3122" s="110"/>
      <c r="H3122" s="900"/>
      <c r="I3122" s="113"/>
      <c r="J3122" s="114"/>
      <c r="K3122" s="216"/>
      <c r="L3122" s="110"/>
      <c r="M3122" s="903"/>
      <c r="N3122" s="113"/>
      <c r="O3122" s="114"/>
      <c r="P3122" s="216"/>
    </row>
    <row r="3123" spans="1:16">
      <c r="A3123" s="105"/>
      <c r="B3123" s="109"/>
      <c r="C3123" s="897"/>
      <c r="D3123" s="217"/>
      <c r="E3123" s="114"/>
      <c r="F3123" s="216"/>
      <c r="G3123" s="109"/>
      <c r="H3123" s="900"/>
      <c r="I3123" s="113"/>
      <c r="J3123" s="114"/>
      <c r="K3123" s="216"/>
      <c r="L3123" s="109"/>
      <c r="M3123" s="903"/>
      <c r="N3123" s="113"/>
      <c r="O3123" s="114"/>
      <c r="P3123" s="216"/>
    </row>
    <row r="3124" spans="1:16" ht="17.25" thickBot="1">
      <c r="A3124" s="105"/>
      <c r="B3124" s="110"/>
      <c r="C3124" s="910"/>
      <c r="D3124" s="129"/>
      <c r="E3124" s="130"/>
      <c r="F3124" s="104"/>
      <c r="G3124" s="110"/>
      <c r="H3124" s="911"/>
      <c r="I3124" s="113"/>
      <c r="J3124" s="130"/>
      <c r="K3124" s="104"/>
      <c r="L3124" s="110"/>
      <c r="M3124" s="909"/>
      <c r="N3124" s="113"/>
      <c r="O3124" s="131"/>
      <c r="P3124" s="127"/>
    </row>
    <row r="3125" spans="1:16">
      <c r="A3125" s="132"/>
      <c r="B3125" s="109"/>
      <c r="C3125" s="896" t="s">
        <v>668</v>
      </c>
      <c r="D3125" s="118" t="s">
        <v>136</v>
      </c>
      <c r="E3125" s="133" t="s">
        <v>137</v>
      </c>
      <c r="F3125" s="125"/>
      <c r="G3125" s="109"/>
      <c r="H3125" s="899" t="s">
        <v>135</v>
      </c>
      <c r="I3125" s="118" t="s">
        <v>136</v>
      </c>
      <c r="J3125" s="133" t="s">
        <v>137</v>
      </c>
      <c r="K3125" s="125"/>
      <c r="L3125" s="109"/>
      <c r="M3125" s="902" t="s">
        <v>135</v>
      </c>
      <c r="N3125" s="118" t="s">
        <v>136</v>
      </c>
      <c r="O3125" s="133" t="s">
        <v>137</v>
      </c>
      <c r="P3125" s="125"/>
    </row>
    <row r="3126" spans="1:16">
      <c r="A3126" s="132"/>
      <c r="B3126" s="110"/>
      <c r="C3126" s="897"/>
      <c r="D3126" s="94" t="s">
        <v>141</v>
      </c>
      <c r="E3126" s="96" t="s">
        <v>142</v>
      </c>
      <c r="F3126" s="134"/>
      <c r="G3126" s="110"/>
      <c r="H3126" s="900"/>
      <c r="I3126" s="94" t="s">
        <v>141</v>
      </c>
      <c r="J3126" s="96" t="s">
        <v>142</v>
      </c>
      <c r="K3126" s="134"/>
      <c r="L3126" s="110"/>
      <c r="M3126" s="903"/>
      <c r="N3126" s="94" t="s">
        <v>141</v>
      </c>
      <c r="O3126" s="96" t="s">
        <v>142</v>
      </c>
      <c r="P3126" s="134"/>
    </row>
    <row r="3127" spans="1:16">
      <c r="A3127" s="132"/>
      <c r="B3127" s="135"/>
      <c r="C3127" s="897"/>
      <c r="D3127" s="94" t="s">
        <v>145</v>
      </c>
      <c r="E3127" s="96" t="s">
        <v>146</v>
      </c>
      <c r="F3127" s="97"/>
      <c r="G3127" s="135"/>
      <c r="H3127" s="900"/>
      <c r="I3127" s="94" t="s">
        <v>145</v>
      </c>
      <c r="J3127" s="96" t="s">
        <v>146</v>
      </c>
      <c r="K3127" s="97"/>
      <c r="L3127" s="135"/>
      <c r="M3127" s="903"/>
      <c r="N3127" s="94" t="s">
        <v>145</v>
      </c>
      <c r="O3127" s="96" t="s">
        <v>146</v>
      </c>
      <c r="P3127" s="97"/>
    </row>
    <row r="3128" spans="1:16">
      <c r="A3128" s="132"/>
      <c r="B3128" s="110"/>
      <c r="C3128" s="897"/>
      <c r="D3128" s="94" t="s">
        <v>147</v>
      </c>
      <c r="E3128" s="96" t="s">
        <v>148</v>
      </c>
      <c r="F3128" s="104"/>
      <c r="G3128" s="110"/>
      <c r="H3128" s="900"/>
      <c r="I3128" s="94" t="s">
        <v>147</v>
      </c>
      <c r="J3128" s="96" t="s">
        <v>148</v>
      </c>
      <c r="K3128" s="104"/>
      <c r="L3128" s="110"/>
      <c r="M3128" s="903"/>
      <c r="N3128" s="94" t="s">
        <v>147</v>
      </c>
      <c r="O3128" s="96" t="s">
        <v>148</v>
      </c>
      <c r="P3128" s="104"/>
    </row>
    <row r="3129" spans="1:16">
      <c r="A3129" s="132"/>
      <c r="B3129" s="135"/>
      <c r="C3129" s="897"/>
      <c r="D3129" s="94"/>
      <c r="E3129" s="114"/>
      <c r="F3129" s="136"/>
      <c r="G3129" s="135"/>
      <c r="H3129" s="900"/>
      <c r="I3129" s="94"/>
      <c r="J3129" s="114"/>
      <c r="K3129" s="136"/>
      <c r="L3129" s="135"/>
      <c r="M3129" s="903"/>
      <c r="N3129" s="94"/>
      <c r="O3129" s="114"/>
      <c r="P3129" s="136"/>
    </row>
    <row r="3130" spans="1:16">
      <c r="A3130" s="132"/>
      <c r="B3130" s="110"/>
      <c r="C3130" s="897"/>
      <c r="D3130" s="94"/>
      <c r="E3130" s="96"/>
      <c r="F3130" s="97"/>
      <c r="G3130" s="110"/>
      <c r="H3130" s="900"/>
      <c r="I3130" s="94"/>
      <c r="J3130" s="96"/>
      <c r="K3130" s="97"/>
      <c r="L3130" s="110"/>
      <c r="M3130" s="903"/>
      <c r="N3130" s="94"/>
      <c r="O3130" s="96"/>
      <c r="P3130" s="97"/>
    </row>
    <row r="3131" spans="1:16">
      <c r="A3131" s="132"/>
      <c r="B3131" s="135"/>
      <c r="C3131" s="897"/>
      <c r="D3131" s="94"/>
      <c r="E3131" s="114"/>
      <c r="F3131" s="136"/>
      <c r="G3131" s="135"/>
      <c r="H3131" s="900"/>
      <c r="I3131" s="94"/>
      <c r="J3131" s="114"/>
      <c r="K3131" s="136"/>
      <c r="L3131" s="135"/>
      <c r="M3131" s="903"/>
      <c r="N3131" s="94"/>
      <c r="O3131" s="114"/>
      <c r="P3131" s="136"/>
    </row>
    <row r="3132" spans="1:16">
      <c r="A3132" s="132"/>
      <c r="B3132" s="110"/>
      <c r="C3132" s="897"/>
      <c r="D3132" s="94"/>
      <c r="E3132" s="96"/>
      <c r="F3132" s="97"/>
      <c r="G3132" s="110"/>
      <c r="H3132" s="900"/>
      <c r="I3132" s="94"/>
      <c r="J3132" s="96"/>
      <c r="K3132" s="97"/>
      <c r="L3132" s="110"/>
      <c r="M3132" s="903"/>
      <c r="N3132" s="94"/>
      <c r="O3132" s="96"/>
      <c r="P3132" s="97"/>
    </row>
    <row r="3133" spans="1:16">
      <c r="A3133" s="132"/>
      <c r="B3133" s="135"/>
      <c r="C3133" s="897"/>
      <c r="D3133" s="94"/>
      <c r="E3133" s="96"/>
      <c r="F3133" s="97"/>
      <c r="G3133" s="135"/>
      <c r="H3133" s="900"/>
      <c r="I3133" s="94"/>
      <c r="J3133" s="96"/>
      <c r="K3133" s="97"/>
      <c r="L3133" s="135"/>
      <c r="M3133" s="903"/>
      <c r="N3133" s="94"/>
      <c r="O3133" s="96"/>
      <c r="P3133" s="97"/>
    </row>
    <row r="3134" spans="1:16" ht="17.25" thickBot="1">
      <c r="A3134" s="132"/>
      <c r="B3134" s="110"/>
      <c r="C3134" s="910"/>
      <c r="D3134" s="115"/>
      <c r="E3134" s="116"/>
      <c r="F3134" s="117"/>
      <c r="G3134" s="110"/>
      <c r="H3134" s="911"/>
      <c r="I3134" s="115"/>
      <c r="J3134" s="130"/>
      <c r="K3134" s="104"/>
      <c r="L3134" s="110"/>
      <c r="M3134" s="909"/>
      <c r="N3134" s="115"/>
      <c r="O3134" s="130"/>
      <c r="P3134" s="104"/>
    </row>
    <row r="3135" spans="1:16">
      <c r="A3135" s="132"/>
      <c r="B3135" s="135"/>
      <c r="C3135" s="896" t="s">
        <v>669</v>
      </c>
      <c r="D3135" s="137" t="s">
        <v>150</v>
      </c>
      <c r="E3135" s="138"/>
      <c r="F3135" s="139" t="s">
        <v>151</v>
      </c>
      <c r="G3135" s="135"/>
      <c r="H3135" s="899" t="s">
        <v>149</v>
      </c>
      <c r="I3135" s="137" t="s">
        <v>150</v>
      </c>
      <c r="J3135" s="138"/>
      <c r="K3135" s="139" t="s">
        <v>151</v>
      </c>
      <c r="L3135" s="135"/>
      <c r="M3135" s="902" t="s">
        <v>149</v>
      </c>
      <c r="N3135" s="137" t="s">
        <v>150</v>
      </c>
      <c r="O3135" s="138"/>
      <c r="P3135" s="139" t="s">
        <v>151</v>
      </c>
    </row>
    <row r="3136" spans="1:16">
      <c r="A3136" s="132"/>
      <c r="B3136" s="110"/>
      <c r="C3136" s="897"/>
      <c r="D3136" s="120"/>
      <c r="E3136" s="121"/>
      <c r="F3136" s="140"/>
      <c r="G3136" s="110"/>
      <c r="H3136" s="900"/>
      <c r="I3136" s="94"/>
      <c r="J3136" s="96"/>
      <c r="K3136" s="97"/>
      <c r="L3136" s="110"/>
      <c r="M3136" s="903"/>
      <c r="N3136" s="94"/>
      <c r="O3136" s="96"/>
      <c r="P3136" s="97"/>
    </row>
    <row r="3137" spans="1:16">
      <c r="A3137" s="132"/>
      <c r="B3137" s="135"/>
      <c r="C3137" s="897"/>
      <c r="D3137" s="94"/>
      <c r="E3137" s="96"/>
      <c r="F3137" s="97"/>
      <c r="G3137" s="135"/>
      <c r="H3137" s="900"/>
      <c r="I3137" s="94"/>
      <c r="J3137" s="96"/>
      <c r="K3137" s="97"/>
      <c r="L3137" s="135"/>
      <c r="M3137" s="903"/>
      <c r="N3137" s="94"/>
      <c r="O3137" s="96"/>
      <c r="P3137" s="97"/>
    </row>
    <row r="3138" spans="1:16">
      <c r="A3138" s="132"/>
      <c r="B3138" s="110"/>
      <c r="C3138" s="897"/>
      <c r="D3138" s="113"/>
      <c r="E3138" s="114"/>
      <c r="F3138" s="104"/>
      <c r="G3138" s="110"/>
      <c r="H3138" s="900"/>
      <c r="I3138" s="113"/>
      <c r="J3138" s="114"/>
      <c r="K3138" s="104"/>
      <c r="L3138" s="110"/>
      <c r="M3138" s="903"/>
      <c r="N3138" s="113"/>
      <c r="O3138" s="114"/>
      <c r="P3138" s="104"/>
    </row>
    <row r="3139" spans="1:16">
      <c r="A3139" s="905"/>
      <c r="B3139" s="135"/>
      <c r="C3139" s="897"/>
      <c r="D3139" s="94"/>
      <c r="E3139" s="96"/>
      <c r="F3139" s="97"/>
      <c r="G3139" s="135"/>
      <c r="H3139" s="900"/>
      <c r="I3139" s="94"/>
      <c r="J3139" s="96"/>
      <c r="K3139" s="97"/>
      <c r="L3139" s="135"/>
      <c r="M3139" s="903"/>
      <c r="N3139" s="94"/>
      <c r="O3139" s="96"/>
      <c r="P3139" s="97"/>
    </row>
    <row r="3140" spans="1:16">
      <c r="A3140" s="905"/>
      <c r="B3140" s="110"/>
      <c r="C3140" s="897"/>
      <c r="D3140" s="94"/>
      <c r="E3140" s="96"/>
      <c r="F3140" s="97"/>
      <c r="G3140" s="110"/>
      <c r="H3140" s="900"/>
      <c r="I3140" s="94"/>
      <c r="J3140" s="96"/>
      <c r="K3140" s="97"/>
      <c r="L3140" s="110"/>
      <c r="M3140" s="903"/>
      <c r="N3140" s="94"/>
      <c r="O3140" s="96"/>
      <c r="P3140" s="97"/>
    </row>
    <row r="3141" spans="1:16">
      <c r="A3141" s="905"/>
      <c r="B3141" s="135"/>
      <c r="C3141" s="897"/>
      <c r="D3141" s="113"/>
      <c r="E3141" s="114"/>
      <c r="F3141" s="104"/>
      <c r="G3141" s="135"/>
      <c r="H3141" s="900"/>
      <c r="I3141" s="113"/>
      <c r="J3141" s="114"/>
      <c r="K3141" s="104"/>
      <c r="L3141" s="135"/>
      <c r="M3141" s="903"/>
      <c r="N3141" s="113"/>
      <c r="O3141" s="114"/>
      <c r="P3141" s="104"/>
    </row>
    <row r="3142" spans="1:16" ht="17.25" thickBot="1">
      <c r="A3142" s="906"/>
      <c r="B3142" s="141"/>
      <c r="C3142" s="898"/>
      <c r="D3142" s="142"/>
      <c r="E3142" s="143"/>
      <c r="F3142" s="144"/>
      <c r="G3142" s="141"/>
      <c r="H3142" s="901"/>
      <c r="I3142" s="142"/>
      <c r="J3142" s="143"/>
      <c r="K3142" s="144"/>
      <c r="L3142" s="141"/>
      <c r="M3142" s="904"/>
      <c r="N3142" s="142"/>
      <c r="O3142" s="143"/>
      <c r="P3142" s="144"/>
    </row>
    <row r="3143" spans="1:16" s="146" customFormat="1" ht="27" customHeight="1" thickTop="1" thickBot="1">
      <c r="A3143" s="145"/>
      <c r="B3143" s="907" t="s">
        <v>152</v>
      </c>
      <c r="C3143" s="907"/>
      <c r="D3143" s="907"/>
      <c r="E3143" s="907"/>
      <c r="F3143" s="907"/>
      <c r="G3143" s="908" t="s">
        <v>153</v>
      </c>
      <c r="H3143" s="908"/>
      <c r="I3143" s="908"/>
      <c r="J3143" s="908"/>
      <c r="K3143" s="908"/>
      <c r="L3143" s="908"/>
      <c r="M3143" s="908"/>
      <c r="N3143" s="889" t="s">
        <v>154</v>
      </c>
      <c r="O3143" s="889"/>
      <c r="P3143" s="889"/>
    </row>
    <row r="3144" spans="1:16" s="159" customFormat="1" ht="21.75" customHeight="1" thickTop="1" thickBot="1">
      <c r="A3144" s="147" t="s">
        <v>0</v>
      </c>
      <c r="B3144" s="148"/>
      <c r="C3144" s="149" t="s">
        <v>155</v>
      </c>
      <c r="D3144" s="150" t="s">
        <v>156</v>
      </c>
      <c r="E3144" s="151" t="s">
        <v>157</v>
      </c>
      <c r="F3144" s="152" t="s">
        <v>158</v>
      </c>
      <c r="G3144" s="153" t="s">
        <v>159</v>
      </c>
      <c r="H3144" s="154" t="s">
        <v>150</v>
      </c>
      <c r="I3144" s="155" t="s">
        <v>156</v>
      </c>
      <c r="J3144" s="155" t="s">
        <v>157</v>
      </c>
      <c r="K3144" s="155" t="s">
        <v>158</v>
      </c>
      <c r="L3144" s="154" t="s">
        <v>160</v>
      </c>
      <c r="M3144" s="156" t="s">
        <v>161</v>
      </c>
      <c r="N3144" s="157" t="s">
        <v>155</v>
      </c>
      <c r="O3144" s="151" t="s">
        <v>157</v>
      </c>
      <c r="P3144" s="158" t="s">
        <v>158</v>
      </c>
    </row>
    <row r="3145" spans="1:16" s="172" customFormat="1" ht="17.25" thickTop="1">
      <c r="A3145" s="890">
        <f>A3059</f>
        <v>46203</v>
      </c>
      <c r="B3145" s="893" t="s">
        <v>670</v>
      </c>
      <c r="C3145" s="160" t="s">
        <v>851</v>
      </c>
      <c r="D3145" s="161" t="s">
        <v>978</v>
      </c>
      <c r="E3145" s="162" t="s">
        <v>137</v>
      </c>
      <c r="F3145" s="163" t="s">
        <v>1692</v>
      </c>
      <c r="G3145" s="164"/>
      <c r="H3145" s="165"/>
      <c r="I3145" s="166"/>
      <c r="J3145" s="166"/>
      <c r="K3145" s="167"/>
      <c r="L3145" s="168"/>
      <c r="M3145" s="169"/>
      <c r="N3145" s="170"/>
      <c r="O3145" s="166"/>
      <c r="P3145" s="171"/>
    </row>
    <row r="3146" spans="1:16" s="172" customFormat="1">
      <c r="A3146" s="891"/>
      <c r="B3146" s="894"/>
      <c r="C3146" s="173"/>
      <c r="D3146" s="174"/>
      <c r="E3146" s="175"/>
      <c r="F3146" s="176"/>
      <c r="G3146" s="173"/>
      <c r="H3146" s="177"/>
      <c r="I3146" s="175"/>
      <c r="J3146" s="175"/>
      <c r="K3146" s="178"/>
      <c r="L3146" s="179"/>
      <c r="M3146" s="180"/>
      <c r="N3146" s="181"/>
      <c r="O3146" s="175"/>
      <c r="P3146" s="182"/>
    </row>
    <row r="3147" spans="1:16" s="172" customFormat="1">
      <c r="A3147" s="891"/>
      <c r="B3147" s="894"/>
      <c r="C3147" s="173"/>
      <c r="D3147" s="174"/>
      <c r="E3147" s="175"/>
      <c r="F3147" s="176"/>
      <c r="G3147" s="173"/>
      <c r="H3147" s="183"/>
      <c r="I3147" s="175"/>
      <c r="J3147" s="175"/>
      <c r="K3147" s="178"/>
      <c r="L3147" s="184"/>
      <c r="M3147" s="180"/>
      <c r="N3147" s="181"/>
      <c r="O3147" s="175"/>
      <c r="P3147" s="182"/>
    </row>
    <row r="3148" spans="1:16" s="172" customFormat="1">
      <c r="A3148" s="891"/>
      <c r="B3148" s="894"/>
      <c r="C3148" s="173"/>
      <c r="D3148" s="218"/>
      <c r="E3148" s="175"/>
      <c r="F3148" s="176"/>
      <c r="G3148" s="173"/>
      <c r="H3148" s="183"/>
      <c r="I3148" s="175"/>
      <c r="J3148" s="175"/>
      <c r="K3148" s="187"/>
      <c r="L3148" s="184"/>
      <c r="M3148" s="180"/>
      <c r="N3148" s="181"/>
      <c r="O3148" s="175"/>
      <c r="P3148" s="182"/>
    </row>
    <row r="3149" spans="1:16" s="172" customFormat="1">
      <c r="A3149" s="891"/>
      <c r="B3149" s="894"/>
      <c r="C3149" s="173"/>
      <c r="D3149" s="185"/>
      <c r="E3149" s="175"/>
      <c r="F3149" s="182"/>
      <c r="G3149" s="173"/>
      <c r="H3149" s="186"/>
      <c r="I3149" s="175"/>
      <c r="J3149" s="175"/>
      <c r="K3149" s="187"/>
      <c r="L3149" s="184"/>
      <c r="M3149" s="180"/>
      <c r="N3149" s="181"/>
      <c r="O3149" s="175"/>
      <c r="P3149" s="182"/>
    </row>
    <row r="3150" spans="1:16" s="172" customFormat="1">
      <c r="A3150" s="891"/>
      <c r="B3150" s="894"/>
      <c r="C3150" s="173"/>
      <c r="D3150" s="174"/>
      <c r="E3150" s="175"/>
      <c r="F3150" s="188"/>
      <c r="G3150" s="198"/>
      <c r="H3150" s="183"/>
      <c r="I3150" s="191"/>
      <c r="J3150" s="175"/>
      <c r="K3150" s="178"/>
      <c r="L3150" s="189"/>
      <c r="M3150" s="190"/>
      <c r="N3150" s="181"/>
      <c r="O3150" s="175"/>
      <c r="P3150" s="182"/>
    </row>
    <row r="3151" spans="1:16" s="172" customFormat="1">
      <c r="A3151" s="891"/>
      <c r="B3151" s="894"/>
      <c r="C3151" s="173"/>
      <c r="D3151" s="174"/>
      <c r="E3151" s="175"/>
      <c r="F3151" s="182"/>
      <c r="G3151" s="173"/>
      <c r="H3151" s="183"/>
      <c r="I3151" s="191"/>
      <c r="J3151" s="175"/>
      <c r="K3151" s="178"/>
      <c r="L3151" s="184"/>
      <c r="M3151" s="180"/>
      <c r="N3151" s="181"/>
      <c r="O3151" s="175"/>
      <c r="P3151" s="182"/>
    </row>
    <row r="3152" spans="1:16" s="172" customFormat="1">
      <c r="A3152" s="891"/>
      <c r="B3152" s="894"/>
      <c r="C3152" s="173"/>
      <c r="D3152" s="174"/>
      <c r="E3152" s="175"/>
      <c r="F3152" s="182"/>
      <c r="G3152" s="219"/>
      <c r="H3152" s="183"/>
      <c r="I3152" s="175"/>
      <c r="J3152" s="175"/>
      <c r="K3152" s="178"/>
      <c r="L3152" s="184"/>
      <c r="M3152" s="180"/>
      <c r="N3152" s="181"/>
      <c r="O3152" s="175"/>
      <c r="P3152" s="182"/>
    </row>
    <row r="3153" spans="1:16" s="172" customFormat="1">
      <c r="A3153" s="891"/>
      <c r="B3153" s="894"/>
      <c r="C3153" s="173"/>
      <c r="D3153" s="174"/>
      <c r="E3153" s="175"/>
      <c r="F3153" s="188"/>
      <c r="G3153" s="173"/>
      <c r="H3153" s="183"/>
      <c r="I3153" s="191"/>
      <c r="J3153" s="175"/>
      <c r="K3153" s="178"/>
      <c r="L3153" s="184"/>
      <c r="M3153" s="180"/>
      <c r="N3153" s="181"/>
      <c r="O3153" s="175"/>
      <c r="P3153" s="182"/>
    </row>
    <row r="3154" spans="1:16" s="172" customFormat="1">
      <c r="A3154" s="891"/>
      <c r="B3154" s="894"/>
      <c r="C3154" s="173"/>
      <c r="D3154" s="174"/>
      <c r="E3154" s="175"/>
      <c r="F3154" s="182"/>
      <c r="G3154" s="173"/>
      <c r="H3154" s="183"/>
      <c r="I3154" s="191"/>
      <c r="J3154" s="175"/>
      <c r="K3154" s="178"/>
      <c r="L3154" s="184"/>
      <c r="M3154" s="180"/>
      <c r="N3154" s="181"/>
      <c r="O3154" s="175"/>
      <c r="P3154" s="182"/>
    </row>
    <row r="3155" spans="1:16" s="172" customFormat="1">
      <c r="A3155" s="891"/>
      <c r="B3155" s="894"/>
      <c r="C3155" s="192"/>
      <c r="D3155" s="193"/>
      <c r="E3155" s="194"/>
      <c r="F3155" s="195"/>
      <c r="G3155" s="173"/>
      <c r="H3155" s="177"/>
      <c r="I3155" s="175"/>
      <c r="J3155" s="175"/>
      <c r="K3155" s="178"/>
      <c r="L3155" s="184"/>
      <c r="M3155" s="180"/>
      <c r="N3155" s="196"/>
      <c r="O3155" s="194"/>
      <c r="P3155" s="195"/>
    </row>
    <row r="3156" spans="1:16" s="172" customFormat="1">
      <c r="A3156" s="891"/>
      <c r="B3156" s="894"/>
      <c r="C3156" s="192"/>
      <c r="D3156" s="193"/>
      <c r="E3156" s="194"/>
      <c r="F3156" s="195"/>
      <c r="G3156" s="198"/>
      <c r="H3156" s="183"/>
      <c r="I3156" s="191"/>
      <c r="J3156" s="175"/>
      <c r="K3156" s="178"/>
      <c r="L3156" s="184"/>
      <c r="M3156" s="180"/>
      <c r="N3156" s="196"/>
      <c r="O3156" s="194"/>
      <c r="P3156" s="195"/>
    </row>
    <row r="3157" spans="1:16" s="172" customFormat="1">
      <c r="A3157" s="891"/>
      <c r="B3157" s="894"/>
      <c r="C3157" s="192"/>
      <c r="D3157" s="193"/>
      <c r="E3157" s="194"/>
      <c r="F3157" s="195"/>
      <c r="G3157" s="173"/>
      <c r="H3157" s="199"/>
      <c r="I3157" s="191"/>
      <c r="J3157" s="200"/>
      <c r="K3157" s="197"/>
      <c r="L3157" s="184"/>
      <c r="M3157" s="180"/>
      <c r="N3157" s="196"/>
      <c r="O3157" s="194"/>
      <c r="P3157" s="195"/>
    </row>
    <row r="3158" spans="1:16" s="172" customFormat="1">
      <c r="A3158" s="891"/>
      <c r="B3158" s="894"/>
      <c r="C3158" s="192"/>
      <c r="D3158" s="193"/>
      <c r="E3158" s="194"/>
      <c r="F3158" s="195"/>
      <c r="G3158" s="173"/>
      <c r="H3158" s="201"/>
      <c r="I3158" s="175"/>
      <c r="J3158" s="175"/>
      <c r="K3158" s="178"/>
      <c r="L3158" s="184"/>
      <c r="M3158" s="180"/>
      <c r="N3158" s="196"/>
      <c r="O3158" s="194"/>
      <c r="P3158" s="195"/>
    </row>
    <row r="3159" spans="1:16" s="172" customFormat="1">
      <c r="A3159" s="891"/>
      <c r="B3159" s="894"/>
      <c r="C3159" s="192"/>
      <c r="D3159" s="193"/>
      <c r="E3159" s="194"/>
      <c r="F3159" s="195"/>
      <c r="G3159" s="198"/>
      <c r="H3159" s="183"/>
      <c r="I3159" s="200"/>
      <c r="J3159" s="200"/>
      <c r="K3159" s="197"/>
      <c r="L3159" s="184"/>
      <c r="M3159" s="180"/>
      <c r="N3159" s="196"/>
      <c r="O3159" s="194"/>
      <c r="P3159" s="195"/>
    </row>
    <row r="3160" spans="1:16" s="172" customFormat="1">
      <c r="A3160" s="891"/>
      <c r="B3160" s="894"/>
      <c r="C3160" s="192"/>
      <c r="D3160" s="193"/>
      <c r="E3160" s="194"/>
      <c r="F3160" s="195"/>
      <c r="G3160" s="173"/>
      <c r="H3160" s="183"/>
      <c r="I3160" s="200"/>
      <c r="J3160" s="200"/>
      <c r="K3160" s="197"/>
      <c r="L3160" s="179"/>
      <c r="M3160" s="180"/>
      <c r="N3160" s="196"/>
      <c r="O3160" s="194"/>
      <c r="P3160" s="195"/>
    </row>
    <row r="3161" spans="1:16" s="172" customFormat="1">
      <c r="A3161" s="891"/>
      <c r="B3161" s="894"/>
      <c r="C3161" s="192"/>
      <c r="D3161" s="193"/>
      <c r="E3161" s="194"/>
      <c r="F3161" s="195"/>
      <c r="G3161" s="192"/>
      <c r="H3161" s="201"/>
      <c r="I3161" s="202"/>
      <c r="J3161" s="202"/>
      <c r="K3161" s="203"/>
      <c r="L3161" s="204"/>
      <c r="M3161" s="190"/>
      <c r="N3161" s="196"/>
      <c r="O3161" s="194"/>
      <c r="P3161" s="195"/>
    </row>
    <row r="3162" spans="1:16" s="172" customFormat="1">
      <c r="A3162" s="891"/>
      <c r="B3162" s="894"/>
      <c r="C3162" s="192"/>
      <c r="D3162" s="193"/>
      <c r="E3162" s="194"/>
      <c r="F3162" s="195"/>
      <c r="G3162" s="192"/>
      <c r="H3162" s="201"/>
      <c r="I3162" s="202"/>
      <c r="J3162" s="202"/>
      <c r="K3162" s="203"/>
      <c r="L3162" s="204"/>
      <c r="M3162" s="190"/>
      <c r="N3162" s="196"/>
      <c r="O3162" s="194"/>
      <c r="P3162" s="195"/>
    </row>
    <row r="3163" spans="1:16" s="172" customFormat="1">
      <c r="A3163" s="891"/>
      <c r="B3163" s="894"/>
      <c r="C3163" s="192"/>
      <c r="D3163" s="193"/>
      <c r="E3163" s="194"/>
      <c r="F3163" s="195"/>
      <c r="G3163" s="192"/>
      <c r="H3163" s="201"/>
      <c r="I3163" s="202"/>
      <c r="J3163" s="202"/>
      <c r="K3163" s="203"/>
      <c r="L3163" s="204"/>
      <c r="M3163" s="190"/>
      <c r="N3163" s="196"/>
      <c r="O3163" s="194"/>
      <c r="P3163" s="195"/>
    </row>
    <row r="3164" spans="1:16" s="172" customFormat="1" ht="17.25" thickBot="1">
      <c r="A3164" s="892"/>
      <c r="B3164" s="895"/>
      <c r="C3164" s="205"/>
      <c r="D3164" s="206"/>
      <c r="E3164" s="207"/>
      <c r="F3164" s="208"/>
      <c r="G3164" s="209"/>
      <c r="H3164" s="210"/>
      <c r="I3164" s="211"/>
      <c r="J3164" s="211"/>
      <c r="K3164" s="212"/>
      <c r="L3164" s="213"/>
      <c r="M3164" s="214"/>
      <c r="N3164" s="215"/>
      <c r="O3164" s="207"/>
      <c r="P3164" s="208"/>
    </row>
    <row r="3165" spans="1:16" s="71" customFormat="1" ht="18" customHeight="1" thickTop="1" thickBot="1">
      <c r="A3165" s="926">
        <f>A3059+1</f>
        <v>46204</v>
      </c>
      <c r="B3165" s="90" t="s">
        <v>162</v>
      </c>
      <c r="C3165" s="896" t="s">
        <v>665</v>
      </c>
      <c r="D3165" s="91" t="s">
        <v>114</v>
      </c>
      <c r="E3165" s="92" t="s">
        <v>164</v>
      </c>
      <c r="F3165" s="93"/>
      <c r="G3165" s="90" t="s">
        <v>162</v>
      </c>
      <c r="H3165" s="900" t="s">
        <v>163</v>
      </c>
      <c r="I3165" s="91" t="s">
        <v>114</v>
      </c>
      <c r="J3165" s="92" t="s">
        <v>164</v>
      </c>
      <c r="K3165" s="93"/>
      <c r="L3165" s="90" t="s">
        <v>162</v>
      </c>
      <c r="M3165" s="903" t="s">
        <v>163</v>
      </c>
      <c r="N3165" s="91" t="s">
        <v>114</v>
      </c>
      <c r="O3165" s="92" t="s">
        <v>164</v>
      </c>
      <c r="P3165" s="93"/>
    </row>
    <row r="3166" spans="1:16" ht="18" customHeight="1">
      <c r="A3166" s="927"/>
      <c r="B3166" s="928"/>
      <c r="C3166" s="897"/>
      <c r="D3166" s="94" t="s">
        <v>116</v>
      </c>
      <c r="E3166" s="95" t="s">
        <v>142</v>
      </c>
      <c r="F3166" s="93"/>
      <c r="G3166" s="928"/>
      <c r="H3166" s="900"/>
      <c r="I3166" s="94" t="s">
        <v>116</v>
      </c>
      <c r="J3166" s="95" t="s">
        <v>142</v>
      </c>
      <c r="K3166" s="93"/>
      <c r="L3166" s="928"/>
      <c r="M3166" s="903"/>
      <c r="N3166" s="94" t="s">
        <v>116</v>
      </c>
      <c r="O3166" s="95" t="s">
        <v>142</v>
      </c>
      <c r="P3166" s="93"/>
    </row>
    <row r="3167" spans="1:16" ht="17.25" thickBot="1">
      <c r="A3167" s="927"/>
      <c r="B3167" s="929"/>
      <c r="C3167" s="897"/>
      <c r="D3167" s="94" t="s">
        <v>165</v>
      </c>
      <c r="E3167" s="96" t="s">
        <v>166</v>
      </c>
      <c r="F3167" s="98"/>
      <c r="G3167" s="929"/>
      <c r="H3167" s="900"/>
      <c r="I3167" s="94" t="s">
        <v>165</v>
      </c>
      <c r="J3167" s="96" t="s">
        <v>166</v>
      </c>
      <c r="K3167" s="98"/>
      <c r="L3167" s="929"/>
      <c r="M3167" s="903"/>
      <c r="N3167" s="94" t="s">
        <v>165</v>
      </c>
      <c r="O3167" s="96" t="s">
        <v>166</v>
      </c>
      <c r="P3167" s="98"/>
    </row>
    <row r="3168" spans="1:16" ht="17.25" thickBot="1">
      <c r="A3168" s="927"/>
      <c r="B3168" s="90" t="s">
        <v>167</v>
      </c>
      <c r="C3168" s="897"/>
      <c r="D3168" s="94"/>
      <c r="E3168" s="96"/>
      <c r="F3168" s="97"/>
      <c r="G3168" s="90" t="s">
        <v>167</v>
      </c>
      <c r="H3168" s="900"/>
      <c r="I3168" s="94" t="s">
        <v>120</v>
      </c>
      <c r="J3168" s="96" t="s">
        <v>148</v>
      </c>
      <c r="K3168" s="97"/>
      <c r="L3168" s="90" t="s">
        <v>167</v>
      </c>
      <c r="M3168" s="903"/>
      <c r="N3168" s="94" t="s">
        <v>120</v>
      </c>
      <c r="O3168" s="96" t="s">
        <v>148</v>
      </c>
      <c r="P3168" s="97"/>
    </row>
    <row r="3169" spans="1:16">
      <c r="A3169" s="927"/>
      <c r="B3169" s="925"/>
      <c r="C3169" s="897"/>
      <c r="D3169" s="94"/>
      <c r="E3169" s="96"/>
      <c r="F3169" s="97"/>
      <c r="G3169" s="925"/>
      <c r="H3169" s="900"/>
      <c r="I3169" s="94"/>
      <c r="J3169" s="96"/>
      <c r="K3169" s="97"/>
      <c r="L3169" s="925"/>
      <c r="M3169" s="903"/>
      <c r="N3169" s="94"/>
      <c r="O3169" s="96"/>
      <c r="P3169" s="97"/>
    </row>
    <row r="3170" spans="1:16">
      <c r="A3170" s="927"/>
      <c r="B3170" s="918"/>
      <c r="C3170" s="897"/>
      <c r="D3170" s="94"/>
      <c r="E3170" s="96"/>
      <c r="F3170" s="97"/>
      <c r="G3170" s="918"/>
      <c r="H3170" s="900"/>
      <c r="I3170" s="94"/>
      <c r="J3170" s="96"/>
      <c r="K3170" s="97"/>
      <c r="L3170" s="918"/>
      <c r="M3170" s="903"/>
      <c r="N3170" s="94"/>
      <c r="O3170" s="96"/>
      <c r="P3170" s="97"/>
    </row>
    <row r="3171" spans="1:16">
      <c r="A3171" s="927"/>
      <c r="B3171" s="917"/>
      <c r="C3171" s="897"/>
      <c r="D3171" s="94"/>
      <c r="E3171" s="96"/>
      <c r="F3171" s="93"/>
      <c r="G3171" s="917"/>
      <c r="H3171" s="900"/>
      <c r="I3171" s="94"/>
      <c r="J3171" s="96"/>
      <c r="K3171" s="93"/>
      <c r="L3171" s="917"/>
      <c r="M3171" s="903"/>
      <c r="N3171" s="94"/>
      <c r="O3171" s="96"/>
      <c r="P3171" s="93"/>
    </row>
    <row r="3172" spans="1:16">
      <c r="A3172" s="927"/>
      <c r="B3172" s="918"/>
      <c r="C3172" s="897"/>
      <c r="D3172" s="94"/>
      <c r="E3172" s="96"/>
      <c r="F3172" s="99"/>
      <c r="G3172" s="918"/>
      <c r="H3172" s="900"/>
      <c r="I3172" s="94"/>
      <c r="J3172" s="96"/>
      <c r="K3172" s="99"/>
      <c r="L3172" s="918"/>
      <c r="M3172" s="903"/>
      <c r="N3172" s="94"/>
      <c r="O3172" s="96"/>
      <c r="P3172" s="93"/>
    </row>
    <row r="3173" spans="1:16">
      <c r="A3173" s="927"/>
      <c r="B3173" s="917"/>
      <c r="C3173" s="897"/>
      <c r="D3173" s="94"/>
      <c r="E3173" s="96"/>
      <c r="F3173" s="102"/>
      <c r="G3173" s="917"/>
      <c r="H3173" s="900"/>
      <c r="I3173" s="94"/>
      <c r="J3173" s="96"/>
      <c r="K3173" s="102"/>
      <c r="L3173" s="917"/>
      <c r="M3173" s="903"/>
      <c r="N3173" s="94"/>
      <c r="O3173" s="96"/>
      <c r="P3173" s="99"/>
    </row>
    <row r="3174" spans="1:16" ht="17.25" thickBot="1">
      <c r="A3174" s="927"/>
      <c r="B3174" s="918"/>
      <c r="C3174" s="897"/>
      <c r="D3174" s="94"/>
      <c r="E3174" s="96"/>
      <c r="F3174" s="99"/>
      <c r="G3174" s="918"/>
      <c r="H3174" s="900"/>
      <c r="I3174" s="94"/>
      <c r="J3174" s="96"/>
      <c r="K3174" s="99"/>
      <c r="L3174" s="918"/>
      <c r="M3174" s="903"/>
      <c r="N3174" s="94"/>
      <c r="O3174" s="96"/>
      <c r="P3174" s="99"/>
    </row>
    <row r="3175" spans="1:16" ht="17.25" thickBot="1">
      <c r="A3175" s="927"/>
      <c r="B3175" s="100" t="s">
        <v>168</v>
      </c>
      <c r="C3175" s="897"/>
      <c r="D3175" s="94"/>
      <c r="E3175" s="96"/>
      <c r="F3175" s="99"/>
      <c r="G3175" s="100" t="s">
        <v>168</v>
      </c>
      <c r="H3175" s="900"/>
      <c r="I3175" s="94"/>
      <c r="J3175" s="96"/>
      <c r="K3175" s="99"/>
      <c r="L3175" s="100" t="s">
        <v>168</v>
      </c>
      <c r="M3175" s="903"/>
      <c r="N3175" s="94"/>
      <c r="O3175" s="96"/>
      <c r="P3175" s="99"/>
    </row>
    <row r="3176" spans="1:16">
      <c r="A3176" s="927"/>
      <c r="B3176" s="919"/>
      <c r="C3176" s="897"/>
      <c r="D3176" s="94"/>
      <c r="E3176" s="96"/>
      <c r="F3176" s="99"/>
      <c r="G3176" s="919"/>
      <c r="H3176" s="900"/>
      <c r="I3176" s="94"/>
      <c r="J3176" s="96"/>
      <c r="K3176" s="99"/>
      <c r="L3176" s="919"/>
      <c r="M3176" s="903"/>
      <c r="N3176" s="94"/>
      <c r="O3176" s="96"/>
      <c r="P3176" s="99"/>
    </row>
    <row r="3177" spans="1:16">
      <c r="A3177" s="927"/>
      <c r="B3177" s="920"/>
      <c r="C3177" s="897"/>
      <c r="D3177" s="94"/>
      <c r="E3177" s="96"/>
      <c r="F3177" s="99"/>
      <c r="G3177" s="920"/>
      <c r="H3177" s="900"/>
      <c r="I3177" s="94"/>
      <c r="J3177" s="96"/>
      <c r="K3177" s="99"/>
      <c r="L3177" s="920"/>
      <c r="M3177" s="903"/>
      <c r="N3177" s="94"/>
      <c r="O3177" s="96"/>
      <c r="P3177" s="97"/>
    </row>
    <row r="3178" spans="1:16" ht="17.25" thickBot="1">
      <c r="A3178" s="927"/>
      <c r="B3178" s="921"/>
      <c r="C3178" s="897"/>
      <c r="D3178" s="94"/>
      <c r="E3178" s="96"/>
      <c r="F3178" s="97"/>
      <c r="G3178" s="921"/>
      <c r="H3178" s="900"/>
      <c r="I3178" s="94"/>
      <c r="J3178" s="96"/>
      <c r="K3178" s="97"/>
      <c r="L3178" s="921"/>
      <c r="M3178" s="903"/>
      <c r="N3178" s="94"/>
      <c r="O3178" s="96"/>
      <c r="P3178" s="97"/>
    </row>
    <row r="3179" spans="1:16" ht="17.25" thickBot="1">
      <c r="A3179" s="927"/>
      <c r="B3179" s="100" t="s">
        <v>123</v>
      </c>
      <c r="C3179" s="897"/>
      <c r="D3179" s="94"/>
      <c r="E3179" s="96"/>
      <c r="F3179" s="97"/>
      <c r="G3179" s="100" t="s">
        <v>123</v>
      </c>
      <c r="H3179" s="900"/>
      <c r="I3179" s="94"/>
      <c r="J3179" s="96"/>
      <c r="K3179" s="97"/>
      <c r="L3179" s="100" t="s">
        <v>123</v>
      </c>
      <c r="M3179" s="903"/>
      <c r="N3179" s="94"/>
      <c r="O3179" s="96"/>
      <c r="P3179" s="97"/>
    </row>
    <row r="3180" spans="1:16">
      <c r="A3180" s="927"/>
      <c r="B3180" s="932"/>
      <c r="C3180" s="897"/>
      <c r="D3180" s="94"/>
      <c r="E3180" s="96"/>
      <c r="F3180" s="97"/>
      <c r="G3180" s="932"/>
      <c r="H3180" s="900"/>
      <c r="I3180" s="94"/>
      <c r="J3180" s="96"/>
      <c r="K3180" s="97"/>
      <c r="L3180" s="932"/>
      <c r="M3180" s="903"/>
      <c r="N3180" s="94"/>
      <c r="O3180" s="96"/>
      <c r="P3180" s="97"/>
    </row>
    <row r="3181" spans="1:16">
      <c r="A3181" s="927"/>
      <c r="B3181" s="933"/>
      <c r="C3181" s="897"/>
      <c r="D3181" s="94"/>
      <c r="E3181" s="96"/>
      <c r="F3181" s="97"/>
      <c r="G3181" s="933"/>
      <c r="H3181" s="900"/>
      <c r="I3181" s="94"/>
      <c r="J3181" s="96"/>
      <c r="K3181" s="97"/>
      <c r="L3181" s="933"/>
      <c r="M3181" s="903"/>
      <c r="N3181" s="94"/>
      <c r="O3181" s="96"/>
      <c r="P3181" s="97"/>
    </row>
    <row r="3182" spans="1:16" ht="17.25" thickBot="1">
      <c r="A3182" s="927"/>
      <c r="B3182" s="934"/>
      <c r="C3182" s="897"/>
      <c r="D3182" s="94"/>
      <c r="E3182" s="96"/>
      <c r="F3182" s="97"/>
      <c r="G3182" s="934"/>
      <c r="H3182" s="900"/>
      <c r="I3182" s="94"/>
      <c r="J3182" s="96"/>
      <c r="K3182" s="97"/>
      <c r="L3182" s="934"/>
      <c r="M3182" s="903"/>
      <c r="N3182" s="94"/>
      <c r="O3182" s="96"/>
      <c r="P3182" s="97"/>
    </row>
    <row r="3183" spans="1:16">
      <c r="A3183" s="927"/>
      <c r="B3183" s="915" t="s">
        <v>124</v>
      </c>
      <c r="C3183" s="897"/>
      <c r="D3183" s="94"/>
      <c r="E3183" s="96"/>
      <c r="F3183" s="97"/>
      <c r="G3183" s="915" t="s">
        <v>124</v>
      </c>
      <c r="H3183" s="900"/>
      <c r="I3183" s="94"/>
      <c r="J3183" s="96"/>
      <c r="K3183" s="97"/>
      <c r="L3183" s="915" t="s">
        <v>124</v>
      </c>
      <c r="M3183" s="903"/>
      <c r="N3183" s="94"/>
      <c r="O3183" s="96"/>
      <c r="P3183" s="97"/>
    </row>
    <row r="3184" spans="1:16" ht="17.25" thickBot="1">
      <c r="A3184" s="927"/>
      <c r="B3184" s="916"/>
      <c r="C3184" s="897"/>
      <c r="D3184" s="94"/>
      <c r="E3184" s="96"/>
      <c r="F3184" s="97"/>
      <c r="G3184" s="916"/>
      <c r="H3184" s="900"/>
      <c r="I3184" s="94"/>
      <c r="J3184" s="96"/>
      <c r="K3184" s="97"/>
      <c r="L3184" s="916"/>
      <c r="M3184" s="903"/>
      <c r="N3184" s="94"/>
      <c r="O3184" s="96"/>
      <c r="P3184" s="93"/>
    </row>
    <row r="3185" spans="1:16" ht="17.25" thickTop="1">
      <c r="A3185" s="927"/>
      <c r="B3185" s="930" t="s">
        <v>125</v>
      </c>
      <c r="C3185" s="897"/>
      <c r="D3185" s="94"/>
      <c r="E3185" s="96"/>
      <c r="F3185" s="93"/>
      <c r="G3185" s="930" t="s">
        <v>125</v>
      </c>
      <c r="H3185" s="900"/>
      <c r="I3185" s="94"/>
      <c r="J3185" s="96"/>
      <c r="K3185" s="93"/>
      <c r="L3185" s="930" t="s">
        <v>125</v>
      </c>
      <c r="M3185" s="903"/>
      <c r="N3185" s="94"/>
      <c r="O3185" s="96"/>
      <c r="P3185" s="97"/>
    </row>
    <row r="3186" spans="1:16" ht="17.25" thickBot="1">
      <c r="A3186" s="927"/>
      <c r="B3186" s="913"/>
      <c r="C3186" s="897"/>
      <c r="D3186" s="94"/>
      <c r="E3186" s="96"/>
      <c r="F3186" s="93"/>
      <c r="G3186" s="913"/>
      <c r="H3186" s="900"/>
      <c r="I3186" s="94"/>
      <c r="J3186" s="96"/>
      <c r="K3186" s="93"/>
      <c r="L3186" s="913"/>
      <c r="M3186" s="903"/>
      <c r="N3186" s="94"/>
      <c r="O3186" s="96"/>
      <c r="P3186" s="101"/>
    </row>
    <row r="3187" spans="1:16">
      <c r="A3187" s="927"/>
      <c r="B3187" s="923"/>
      <c r="C3187" s="897"/>
      <c r="D3187" s="94"/>
      <c r="E3187" s="96"/>
      <c r="F3187" s="97"/>
      <c r="G3187" s="923"/>
      <c r="H3187" s="900"/>
      <c r="I3187" s="94"/>
      <c r="J3187" s="96"/>
      <c r="K3187" s="97"/>
      <c r="L3187" s="923"/>
      <c r="M3187" s="903"/>
      <c r="N3187" s="94"/>
      <c r="O3187" s="96"/>
      <c r="P3187" s="103"/>
    </row>
    <row r="3188" spans="1:16" ht="17.25" thickBot="1">
      <c r="A3188" s="927"/>
      <c r="B3188" s="931"/>
      <c r="C3188" s="897"/>
      <c r="D3188" s="94"/>
      <c r="E3188" s="96"/>
      <c r="F3188" s="97"/>
      <c r="G3188" s="931"/>
      <c r="H3188" s="900"/>
      <c r="I3188" s="94"/>
      <c r="J3188" s="96"/>
      <c r="K3188" s="97"/>
      <c r="L3188" s="931"/>
      <c r="M3188" s="903"/>
      <c r="N3188" s="94"/>
      <c r="O3188" s="96"/>
      <c r="P3188" s="104"/>
    </row>
    <row r="3189" spans="1:16">
      <c r="A3189" s="927"/>
      <c r="B3189" s="912" t="s">
        <v>126</v>
      </c>
      <c r="C3189" s="897"/>
      <c r="D3189" s="94"/>
      <c r="E3189" s="96"/>
      <c r="F3189" s="93"/>
      <c r="G3189" s="912" t="s">
        <v>126</v>
      </c>
      <c r="H3189" s="900"/>
      <c r="I3189" s="94"/>
      <c r="J3189" s="96"/>
      <c r="K3189" s="93"/>
      <c r="L3189" s="912" t="s">
        <v>126</v>
      </c>
      <c r="M3189" s="903"/>
      <c r="N3189" s="94"/>
      <c r="O3189" s="96"/>
      <c r="P3189" s="99"/>
    </row>
    <row r="3190" spans="1:16" ht="17.25" thickBot="1">
      <c r="A3190" s="927"/>
      <c r="B3190" s="913"/>
      <c r="C3190" s="897"/>
      <c r="D3190" s="94"/>
      <c r="E3190" s="96"/>
      <c r="F3190" s="101"/>
      <c r="G3190" s="913"/>
      <c r="H3190" s="900"/>
      <c r="I3190" s="94"/>
      <c r="J3190" s="96"/>
      <c r="K3190" s="101"/>
      <c r="L3190" s="913"/>
      <c r="M3190" s="903"/>
      <c r="N3190" s="94"/>
      <c r="O3190" s="96"/>
      <c r="P3190" s="104"/>
    </row>
    <row r="3191" spans="1:16">
      <c r="A3191" s="927"/>
      <c r="B3191" s="923"/>
      <c r="C3191" s="897"/>
      <c r="D3191" s="94"/>
      <c r="E3191" s="96"/>
      <c r="F3191" s="102"/>
      <c r="G3191" s="923"/>
      <c r="H3191" s="900"/>
      <c r="I3191" s="94"/>
      <c r="J3191" s="96"/>
      <c r="K3191" s="103"/>
      <c r="L3191" s="923"/>
      <c r="M3191" s="903"/>
      <c r="N3191" s="94"/>
      <c r="O3191" s="96"/>
      <c r="P3191" s="93"/>
    </row>
    <row r="3192" spans="1:16" ht="17.25" thickBot="1">
      <c r="A3192" s="927"/>
      <c r="B3192" s="924"/>
      <c r="C3192" s="897"/>
      <c r="D3192" s="94"/>
      <c r="E3192" s="96"/>
      <c r="F3192" s="99"/>
      <c r="G3192" s="924"/>
      <c r="H3192" s="900"/>
      <c r="I3192" s="94"/>
      <c r="J3192" s="96"/>
      <c r="K3192" s="104"/>
      <c r="L3192" s="924"/>
      <c r="M3192" s="903"/>
      <c r="N3192" s="94"/>
      <c r="O3192" s="96"/>
      <c r="P3192" s="97"/>
    </row>
    <row r="3193" spans="1:16">
      <c r="A3193" s="927"/>
      <c r="B3193" s="922" t="s">
        <v>127</v>
      </c>
      <c r="C3193" s="897"/>
      <c r="D3193" s="94"/>
      <c r="E3193" s="96"/>
      <c r="F3193" s="103"/>
      <c r="G3193" s="922" t="s">
        <v>127</v>
      </c>
      <c r="H3193" s="900"/>
      <c r="I3193" s="94"/>
      <c r="J3193" s="96"/>
      <c r="K3193" s="104"/>
      <c r="L3193" s="922" t="s">
        <v>127</v>
      </c>
      <c r="M3193" s="903"/>
      <c r="N3193" s="94"/>
      <c r="O3193" s="114"/>
      <c r="P3193" s="97"/>
    </row>
    <row r="3194" spans="1:16" ht="17.25" thickBot="1">
      <c r="A3194" s="927"/>
      <c r="B3194" s="913"/>
      <c r="C3194" s="897"/>
      <c r="D3194" s="94"/>
      <c r="E3194" s="96"/>
      <c r="F3194" s="104"/>
      <c r="G3194" s="913"/>
      <c r="H3194" s="900"/>
      <c r="I3194" s="94"/>
      <c r="J3194" s="96"/>
      <c r="K3194" s="99"/>
      <c r="L3194" s="913"/>
      <c r="M3194" s="903"/>
      <c r="N3194" s="113"/>
      <c r="O3194" s="96"/>
      <c r="P3194" s="112"/>
    </row>
    <row r="3195" spans="1:16">
      <c r="A3195" s="927"/>
      <c r="B3195" s="923"/>
      <c r="C3195" s="897"/>
      <c r="D3195" s="94"/>
      <c r="E3195" s="96"/>
      <c r="F3195" s="104"/>
      <c r="G3195" s="923"/>
      <c r="H3195" s="900"/>
      <c r="I3195" s="94"/>
      <c r="J3195" s="96"/>
      <c r="K3195" s="104"/>
      <c r="L3195" s="923"/>
      <c r="M3195" s="903"/>
      <c r="N3195" s="113"/>
      <c r="O3195" s="114"/>
      <c r="P3195" s="97"/>
    </row>
    <row r="3196" spans="1:16" ht="17.25" thickBot="1">
      <c r="A3196" s="927"/>
      <c r="B3196" s="924"/>
      <c r="C3196" s="897"/>
      <c r="D3196" s="94"/>
      <c r="E3196" s="96"/>
      <c r="F3196" s="99"/>
      <c r="G3196" s="924"/>
      <c r="H3196" s="900"/>
      <c r="I3196" s="94"/>
      <c r="J3196" s="96"/>
      <c r="K3196" s="93"/>
      <c r="L3196" s="924"/>
      <c r="M3196" s="903"/>
      <c r="N3196" s="94"/>
      <c r="O3196" s="114"/>
      <c r="P3196" s="104"/>
    </row>
    <row r="3197" spans="1:16">
      <c r="A3197" s="927"/>
      <c r="B3197" s="922" t="s">
        <v>128</v>
      </c>
      <c r="C3197" s="897"/>
      <c r="D3197" s="94"/>
      <c r="E3197" s="96"/>
      <c r="F3197" s="104"/>
      <c r="G3197" s="922" t="s">
        <v>128</v>
      </c>
      <c r="H3197" s="900"/>
      <c r="I3197" s="94"/>
      <c r="J3197" s="96"/>
      <c r="K3197" s="97"/>
      <c r="L3197" s="922" t="s">
        <v>128</v>
      </c>
      <c r="M3197" s="903"/>
      <c r="N3197" s="94"/>
      <c r="O3197" s="96"/>
      <c r="P3197" s="97"/>
    </row>
    <row r="3198" spans="1:16" ht="17.25" thickBot="1">
      <c r="A3198" s="927"/>
      <c r="B3198" s="913"/>
      <c r="C3198" s="897"/>
      <c r="D3198" s="94"/>
      <c r="E3198" s="96"/>
      <c r="F3198" s="93"/>
      <c r="G3198" s="913"/>
      <c r="H3198" s="900"/>
      <c r="I3198" s="94"/>
      <c r="J3198" s="114"/>
      <c r="K3198" s="97"/>
      <c r="L3198" s="913"/>
      <c r="M3198" s="903"/>
      <c r="N3198" s="113"/>
      <c r="O3198" s="114"/>
      <c r="P3198" s="97"/>
    </row>
    <row r="3199" spans="1:16">
      <c r="A3199" s="927"/>
      <c r="B3199" s="923"/>
      <c r="C3199" s="897"/>
      <c r="D3199" s="94"/>
      <c r="E3199" s="96"/>
      <c r="F3199" s="97"/>
      <c r="G3199" s="923"/>
      <c r="H3199" s="900"/>
      <c r="I3199" s="94"/>
      <c r="J3199" s="96"/>
      <c r="K3199" s="97"/>
      <c r="L3199" s="923"/>
      <c r="M3199" s="903"/>
      <c r="N3199" s="113"/>
      <c r="O3199" s="114"/>
      <c r="P3199" s="97"/>
    </row>
    <row r="3200" spans="1:16" ht="17.25" thickBot="1">
      <c r="A3200" s="927"/>
      <c r="B3200" s="924"/>
      <c r="C3200" s="897"/>
      <c r="D3200" s="94"/>
      <c r="E3200" s="96"/>
      <c r="F3200" s="93"/>
      <c r="G3200" s="924"/>
      <c r="H3200" s="900"/>
      <c r="I3200" s="94"/>
      <c r="J3200" s="114"/>
      <c r="K3200" s="97"/>
      <c r="L3200" s="924"/>
      <c r="M3200" s="903"/>
      <c r="N3200" s="94"/>
      <c r="O3200" s="114"/>
      <c r="P3200" s="97"/>
    </row>
    <row r="3201" spans="1:16">
      <c r="A3201" s="927"/>
      <c r="B3201" s="912" t="s">
        <v>129</v>
      </c>
      <c r="C3201" s="897"/>
      <c r="D3201" s="94"/>
      <c r="E3201" s="96"/>
      <c r="F3201" s="93"/>
      <c r="G3201" s="912" t="s">
        <v>129</v>
      </c>
      <c r="H3201" s="900"/>
      <c r="I3201" s="94"/>
      <c r="J3201" s="114"/>
      <c r="K3201" s="97"/>
      <c r="L3201" s="912" t="s">
        <v>129</v>
      </c>
      <c r="M3201" s="903"/>
      <c r="N3201" s="113"/>
      <c r="O3201" s="114"/>
      <c r="P3201" s="97"/>
    </row>
    <row r="3202" spans="1:16" ht="17.25" thickBot="1">
      <c r="A3202" s="927"/>
      <c r="B3202" s="913"/>
      <c r="C3202" s="897"/>
      <c r="D3202" s="94"/>
      <c r="E3202" s="96"/>
      <c r="F3202" s="93"/>
      <c r="G3202" s="913"/>
      <c r="H3202" s="900"/>
      <c r="I3202" s="94"/>
      <c r="J3202" s="114"/>
      <c r="K3202" s="97"/>
      <c r="L3202" s="913"/>
      <c r="M3202" s="903"/>
      <c r="N3202" s="94"/>
      <c r="O3202" s="114"/>
      <c r="P3202" s="97"/>
    </row>
    <row r="3203" spans="1:16">
      <c r="A3203" s="927"/>
      <c r="B3203" s="106"/>
      <c r="C3203" s="897"/>
      <c r="D3203" s="94"/>
      <c r="E3203" s="96"/>
      <c r="F3203" s="97"/>
      <c r="G3203" s="106"/>
      <c r="H3203" s="900"/>
      <c r="I3203" s="94"/>
      <c r="J3203" s="96"/>
      <c r="K3203" s="112"/>
      <c r="L3203" s="106"/>
      <c r="M3203" s="903"/>
      <c r="N3203" s="113"/>
      <c r="O3203" s="96"/>
      <c r="P3203" s="112"/>
    </row>
    <row r="3204" spans="1:16">
      <c r="A3204" s="927"/>
      <c r="B3204" s="107"/>
      <c r="C3204" s="897"/>
      <c r="D3204" s="94"/>
      <c r="E3204" s="96"/>
      <c r="F3204" s="93"/>
      <c r="G3204" s="107"/>
      <c r="H3204" s="900"/>
      <c r="I3204" s="94"/>
      <c r="J3204" s="96"/>
      <c r="K3204" s="97"/>
      <c r="L3204" s="107"/>
      <c r="M3204" s="903"/>
      <c r="N3204" s="113"/>
      <c r="O3204" s="114"/>
      <c r="P3204" s="97"/>
    </row>
    <row r="3205" spans="1:16">
      <c r="A3205" s="927"/>
      <c r="B3205" s="109"/>
      <c r="C3205" s="897"/>
      <c r="D3205" s="94"/>
      <c r="E3205" s="96"/>
      <c r="F3205" s="93"/>
      <c r="G3205" s="109"/>
      <c r="H3205" s="900"/>
      <c r="I3205" s="113"/>
      <c r="J3205" s="114"/>
      <c r="K3205" s="97"/>
      <c r="L3205" s="109"/>
      <c r="M3205" s="903"/>
      <c r="N3205" s="113"/>
      <c r="O3205" s="114"/>
      <c r="P3205" s="104"/>
    </row>
    <row r="3206" spans="1:16">
      <c r="A3206" s="927"/>
      <c r="B3206" s="110"/>
      <c r="C3206" s="897"/>
      <c r="D3206" s="94"/>
      <c r="E3206" s="96"/>
      <c r="F3206" s="93"/>
      <c r="G3206" s="110"/>
      <c r="H3206" s="900"/>
      <c r="I3206" s="113"/>
      <c r="J3206" s="114"/>
      <c r="K3206" s="104"/>
      <c r="L3206" s="110"/>
      <c r="M3206" s="903"/>
      <c r="N3206" s="111"/>
      <c r="O3206" s="96"/>
      <c r="P3206" s="97"/>
    </row>
    <row r="3207" spans="1:16">
      <c r="A3207" s="927"/>
      <c r="B3207" s="109"/>
      <c r="C3207" s="897"/>
      <c r="D3207" s="111"/>
      <c r="E3207" s="96"/>
      <c r="F3207" s="97"/>
      <c r="G3207" s="109"/>
      <c r="H3207" s="900"/>
      <c r="I3207" s="111"/>
      <c r="J3207" s="96"/>
      <c r="K3207" s="112"/>
      <c r="L3207" s="109"/>
      <c r="M3207" s="903"/>
      <c r="N3207" s="94"/>
      <c r="O3207" s="96"/>
      <c r="P3207" s="112"/>
    </row>
    <row r="3208" spans="1:16">
      <c r="A3208" s="927"/>
      <c r="B3208" s="110"/>
      <c r="C3208" s="897"/>
      <c r="D3208" s="94"/>
      <c r="E3208" s="96"/>
      <c r="F3208" s="108"/>
      <c r="G3208" s="110"/>
      <c r="H3208" s="900"/>
      <c r="I3208" s="94"/>
      <c r="J3208" s="96"/>
      <c r="K3208" s="97"/>
      <c r="L3208" s="110"/>
      <c r="M3208" s="903"/>
      <c r="N3208" s="113"/>
      <c r="O3208" s="114"/>
      <c r="P3208" s="97"/>
    </row>
    <row r="3209" spans="1:16">
      <c r="A3209" s="927"/>
      <c r="B3209" s="109"/>
      <c r="C3209" s="897"/>
      <c r="D3209" s="94"/>
      <c r="E3209" s="96"/>
      <c r="F3209" s="97"/>
      <c r="G3209" s="109"/>
      <c r="H3209" s="900"/>
      <c r="I3209" s="113"/>
      <c r="J3209" s="114"/>
      <c r="K3209" s="97"/>
      <c r="L3209" s="109"/>
      <c r="M3209" s="903"/>
      <c r="N3209" s="113"/>
      <c r="O3209" s="114"/>
      <c r="P3209" s="97"/>
    </row>
    <row r="3210" spans="1:16" ht="17.25" thickBot="1">
      <c r="A3210" s="927"/>
      <c r="B3210" s="110"/>
      <c r="C3210" s="910"/>
      <c r="D3210" s="115"/>
      <c r="E3210" s="116"/>
      <c r="F3210" s="117"/>
      <c r="G3210" s="110"/>
      <c r="H3210" s="900"/>
      <c r="I3210" s="115"/>
      <c r="J3210" s="116"/>
      <c r="K3210" s="117"/>
      <c r="L3210" s="110"/>
      <c r="M3210" s="903"/>
      <c r="N3210" s="115"/>
      <c r="O3210" s="116"/>
      <c r="P3210" s="117"/>
    </row>
    <row r="3211" spans="1:16">
      <c r="A3211" s="914" t="str">
        <f>TEXT(A3165,"AAAA")</f>
        <v>星期三</v>
      </c>
      <c r="B3211" s="109"/>
      <c r="C3211" s="896" t="s">
        <v>666</v>
      </c>
      <c r="D3211" s="118"/>
      <c r="E3211" s="119"/>
      <c r="F3211" s="97"/>
      <c r="G3211" s="109"/>
      <c r="H3211" s="899" t="s">
        <v>130</v>
      </c>
      <c r="I3211" s="118"/>
      <c r="J3211" s="119"/>
      <c r="K3211" s="97"/>
      <c r="L3211" s="109"/>
      <c r="M3211" s="902" t="s">
        <v>130</v>
      </c>
      <c r="N3211" s="118"/>
      <c r="O3211" s="119"/>
      <c r="P3211" s="97"/>
    </row>
    <row r="3212" spans="1:16">
      <c r="A3212" s="914"/>
      <c r="B3212" s="110"/>
      <c r="C3212" s="897"/>
      <c r="D3212" s="120"/>
      <c r="E3212" s="96"/>
      <c r="F3212" s="97"/>
      <c r="G3212" s="110"/>
      <c r="H3212" s="900"/>
      <c r="I3212" s="94"/>
      <c r="J3212" s="96"/>
      <c r="K3212" s="97"/>
      <c r="L3212" s="110"/>
      <c r="M3212" s="903"/>
      <c r="N3212" s="94"/>
      <c r="O3212" s="96"/>
      <c r="P3212" s="97"/>
    </row>
    <row r="3213" spans="1:16">
      <c r="A3213" s="914"/>
      <c r="B3213" s="109"/>
      <c r="C3213" s="897"/>
      <c r="D3213" s="120"/>
      <c r="E3213" s="96"/>
      <c r="F3213" s="97"/>
      <c r="G3213" s="109"/>
      <c r="H3213" s="900"/>
      <c r="I3213" s="94"/>
      <c r="J3213" s="96"/>
      <c r="K3213" s="97"/>
      <c r="L3213" s="109"/>
      <c r="M3213" s="903"/>
      <c r="N3213" s="94"/>
      <c r="O3213" s="96"/>
      <c r="P3213" s="97"/>
    </row>
    <row r="3214" spans="1:16">
      <c r="A3214" s="914"/>
      <c r="B3214" s="110"/>
      <c r="C3214" s="897"/>
      <c r="D3214" s="120"/>
      <c r="E3214" s="96"/>
      <c r="F3214" s="97"/>
      <c r="G3214" s="110"/>
      <c r="H3214" s="900"/>
      <c r="I3214" s="94"/>
      <c r="J3214" s="96"/>
      <c r="K3214" s="97"/>
      <c r="L3214" s="110"/>
      <c r="M3214" s="903"/>
      <c r="N3214" s="94"/>
      <c r="O3214" s="96"/>
      <c r="P3214" s="97"/>
    </row>
    <row r="3215" spans="1:16">
      <c r="A3215" s="914"/>
      <c r="B3215" s="109"/>
      <c r="C3215" s="897"/>
      <c r="D3215" s="120"/>
      <c r="E3215" s="96"/>
      <c r="F3215" s="97"/>
      <c r="G3215" s="109"/>
      <c r="H3215" s="900"/>
      <c r="I3215" s="94"/>
      <c r="J3215" s="96"/>
      <c r="K3215" s="97"/>
      <c r="L3215" s="109"/>
      <c r="M3215" s="903"/>
      <c r="N3215" s="94"/>
      <c r="O3215" s="96"/>
      <c r="P3215" s="97"/>
    </row>
    <row r="3216" spans="1:16">
      <c r="A3216" s="914"/>
      <c r="B3216" s="110"/>
      <c r="C3216" s="897"/>
      <c r="D3216" s="120"/>
      <c r="E3216" s="96"/>
      <c r="F3216" s="97"/>
      <c r="G3216" s="110"/>
      <c r="H3216" s="900"/>
      <c r="I3216" s="94"/>
      <c r="J3216" s="96"/>
      <c r="K3216" s="97"/>
      <c r="L3216" s="110"/>
      <c r="M3216" s="903"/>
      <c r="N3216" s="94"/>
      <c r="O3216" s="96"/>
      <c r="P3216" s="97"/>
    </row>
    <row r="3217" spans="1:16">
      <c r="A3217" s="914"/>
      <c r="B3217" s="109"/>
      <c r="C3217" s="897"/>
      <c r="D3217" s="120"/>
      <c r="E3217" s="96"/>
      <c r="F3217" s="97"/>
      <c r="G3217" s="109"/>
      <c r="H3217" s="900"/>
      <c r="I3217" s="94"/>
      <c r="J3217" s="96"/>
      <c r="K3217" s="97"/>
      <c r="L3217" s="109"/>
      <c r="M3217" s="903"/>
      <c r="N3217" s="94"/>
      <c r="O3217" s="96"/>
      <c r="P3217" s="97"/>
    </row>
    <row r="3218" spans="1:16">
      <c r="A3218" s="914"/>
      <c r="B3218" s="110"/>
      <c r="C3218" s="897"/>
      <c r="D3218" s="94"/>
      <c r="E3218" s="96"/>
      <c r="F3218" s="97"/>
      <c r="G3218" s="110"/>
      <c r="H3218" s="900"/>
      <c r="I3218" s="94"/>
      <c r="J3218" s="96"/>
      <c r="K3218" s="97"/>
      <c r="L3218" s="110"/>
      <c r="M3218" s="903"/>
      <c r="N3218" s="94"/>
      <c r="O3218" s="96"/>
      <c r="P3218" s="97"/>
    </row>
    <row r="3219" spans="1:16">
      <c r="A3219" s="914"/>
      <c r="B3219" s="107"/>
      <c r="C3219" s="897"/>
      <c r="D3219" s="113"/>
      <c r="E3219" s="114"/>
      <c r="F3219" s="104"/>
      <c r="G3219" s="107"/>
      <c r="H3219" s="900"/>
      <c r="I3219" s="113"/>
      <c r="J3219" s="114"/>
      <c r="K3219" s="97"/>
      <c r="L3219" s="107"/>
      <c r="M3219" s="903"/>
      <c r="N3219" s="113"/>
      <c r="O3219" s="114"/>
      <c r="P3219" s="97"/>
    </row>
    <row r="3220" spans="1:16" ht="17.25" thickBot="1">
      <c r="A3220" s="914"/>
      <c r="B3220" s="107"/>
      <c r="C3220" s="910"/>
      <c r="D3220" s="122" t="s">
        <v>132</v>
      </c>
      <c r="E3220" s="123" t="s">
        <v>133</v>
      </c>
      <c r="F3220" s="124"/>
      <c r="G3220" s="107"/>
      <c r="H3220" s="911"/>
      <c r="I3220" s="122" t="s">
        <v>132</v>
      </c>
      <c r="J3220" s="123" t="s">
        <v>133</v>
      </c>
      <c r="K3220" s="97"/>
      <c r="L3220" s="107"/>
      <c r="M3220" s="909"/>
      <c r="N3220" s="122" t="s">
        <v>132</v>
      </c>
      <c r="O3220" s="123" t="s">
        <v>133</v>
      </c>
      <c r="P3220" s="97"/>
    </row>
    <row r="3221" spans="1:16">
      <c r="A3221" s="105"/>
      <c r="B3221" s="109"/>
      <c r="C3221" s="896" t="s">
        <v>667</v>
      </c>
      <c r="D3221" s="118"/>
      <c r="E3221" s="119"/>
      <c r="F3221" s="125"/>
      <c r="G3221" s="109"/>
      <c r="H3221" s="899" t="s">
        <v>134</v>
      </c>
      <c r="I3221" s="118"/>
      <c r="J3221" s="119"/>
      <c r="K3221" s="125"/>
      <c r="L3221" s="109"/>
      <c r="M3221" s="902" t="s">
        <v>134</v>
      </c>
      <c r="N3221" s="118"/>
      <c r="O3221" s="119"/>
      <c r="P3221" s="125"/>
    </row>
    <row r="3222" spans="1:16">
      <c r="A3222" s="105"/>
      <c r="B3222" s="110"/>
      <c r="C3222" s="897"/>
      <c r="D3222" s="94"/>
      <c r="E3222" s="96"/>
      <c r="F3222" s="97"/>
      <c r="G3222" s="110"/>
      <c r="H3222" s="900"/>
      <c r="I3222" s="94"/>
      <c r="J3222" s="96"/>
      <c r="K3222" s="97"/>
      <c r="L3222" s="110"/>
      <c r="M3222" s="903"/>
      <c r="N3222" s="94"/>
      <c r="O3222" s="96"/>
      <c r="P3222" s="97"/>
    </row>
    <row r="3223" spans="1:16">
      <c r="A3223" s="105"/>
      <c r="B3223" s="126"/>
      <c r="C3223" s="897"/>
      <c r="D3223" s="94"/>
      <c r="E3223" s="96"/>
      <c r="F3223" s="97"/>
      <c r="G3223" s="126"/>
      <c r="H3223" s="900"/>
      <c r="I3223" s="94"/>
      <c r="J3223" s="96"/>
      <c r="K3223" s="97"/>
      <c r="L3223" s="126"/>
      <c r="M3223" s="903"/>
      <c r="N3223" s="94"/>
      <c r="O3223" s="96"/>
      <c r="P3223" s="128"/>
    </row>
    <row r="3224" spans="1:16">
      <c r="A3224" s="105"/>
      <c r="B3224" s="107"/>
      <c r="C3224" s="897"/>
      <c r="D3224" s="94"/>
      <c r="E3224" s="96"/>
      <c r="F3224" s="97"/>
      <c r="G3224" s="107"/>
      <c r="H3224" s="900"/>
      <c r="I3224" s="94"/>
      <c r="J3224" s="96"/>
      <c r="K3224" s="97"/>
      <c r="L3224" s="107"/>
      <c r="M3224" s="903"/>
      <c r="N3224" s="94"/>
      <c r="O3224" s="96"/>
      <c r="P3224" s="216"/>
    </row>
    <row r="3225" spans="1:16">
      <c r="A3225" s="105"/>
      <c r="B3225" s="109"/>
      <c r="C3225" s="897"/>
      <c r="D3225" s="94"/>
      <c r="E3225" s="96"/>
      <c r="F3225" s="97"/>
      <c r="G3225" s="109"/>
      <c r="H3225" s="900"/>
      <c r="I3225" s="94"/>
      <c r="J3225" s="96"/>
      <c r="K3225" s="97"/>
      <c r="L3225" s="109"/>
      <c r="M3225" s="903"/>
      <c r="N3225" s="94"/>
      <c r="O3225" s="96"/>
      <c r="P3225" s="97"/>
    </row>
    <row r="3226" spans="1:16">
      <c r="A3226" s="105"/>
      <c r="B3226" s="110"/>
      <c r="C3226" s="897"/>
      <c r="D3226" s="94"/>
      <c r="E3226" s="96"/>
      <c r="F3226" s="127"/>
      <c r="G3226" s="110"/>
      <c r="H3226" s="900"/>
      <c r="I3226" s="94"/>
      <c r="J3226" s="96"/>
      <c r="K3226" s="127"/>
      <c r="L3226" s="110"/>
      <c r="M3226" s="903"/>
      <c r="N3226" s="94"/>
      <c r="O3226" s="96"/>
      <c r="P3226" s="127"/>
    </row>
    <row r="3227" spans="1:16">
      <c r="A3227" s="105"/>
      <c r="B3227" s="109"/>
      <c r="C3227" s="897"/>
      <c r="D3227" s="94"/>
      <c r="E3227" s="96"/>
      <c r="F3227" s="128"/>
      <c r="G3227" s="109"/>
      <c r="H3227" s="900"/>
      <c r="I3227" s="94"/>
      <c r="J3227" s="96"/>
      <c r="K3227" s="128"/>
      <c r="L3227" s="109"/>
      <c r="M3227" s="903"/>
      <c r="N3227" s="94"/>
      <c r="O3227" s="96"/>
      <c r="P3227" s="128"/>
    </row>
    <row r="3228" spans="1:16">
      <c r="A3228" s="105"/>
      <c r="B3228" s="110"/>
      <c r="C3228" s="897"/>
      <c r="D3228" s="217"/>
      <c r="E3228" s="114"/>
      <c r="F3228" s="216"/>
      <c r="G3228" s="110"/>
      <c r="H3228" s="900"/>
      <c r="I3228" s="113"/>
      <c r="J3228" s="114"/>
      <c r="K3228" s="216"/>
      <c r="L3228" s="110"/>
      <c r="M3228" s="903"/>
      <c r="N3228" s="113"/>
      <c r="O3228" s="114"/>
      <c r="P3228" s="216"/>
    </row>
    <row r="3229" spans="1:16">
      <c r="A3229" s="105"/>
      <c r="B3229" s="109"/>
      <c r="C3229" s="897"/>
      <c r="D3229" s="217"/>
      <c r="E3229" s="114"/>
      <c r="F3229" s="216"/>
      <c r="G3229" s="109"/>
      <c r="H3229" s="900"/>
      <c r="I3229" s="113"/>
      <c r="J3229" s="114"/>
      <c r="K3229" s="216"/>
      <c r="L3229" s="109"/>
      <c r="M3229" s="903"/>
      <c r="N3229" s="113"/>
      <c r="O3229" s="114"/>
      <c r="P3229" s="216"/>
    </row>
    <row r="3230" spans="1:16" ht="17.25" thickBot="1">
      <c r="A3230" s="105"/>
      <c r="B3230" s="110"/>
      <c r="C3230" s="910"/>
      <c r="D3230" s="129"/>
      <c r="E3230" s="130"/>
      <c r="F3230" s="104"/>
      <c r="G3230" s="110"/>
      <c r="H3230" s="911"/>
      <c r="I3230" s="113"/>
      <c r="J3230" s="130"/>
      <c r="K3230" s="104"/>
      <c r="L3230" s="110"/>
      <c r="M3230" s="909"/>
      <c r="N3230" s="113"/>
      <c r="O3230" s="131"/>
      <c r="P3230" s="127"/>
    </row>
    <row r="3231" spans="1:16">
      <c r="A3231" s="132"/>
      <c r="B3231" s="109"/>
      <c r="C3231" s="896" t="s">
        <v>668</v>
      </c>
      <c r="D3231" s="118" t="s">
        <v>136</v>
      </c>
      <c r="E3231" s="133" t="s">
        <v>137</v>
      </c>
      <c r="F3231" s="125"/>
      <c r="G3231" s="109"/>
      <c r="H3231" s="899" t="s">
        <v>135</v>
      </c>
      <c r="I3231" s="118" t="s">
        <v>136</v>
      </c>
      <c r="J3231" s="133" t="s">
        <v>137</v>
      </c>
      <c r="K3231" s="125"/>
      <c r="L3231" s="109"/>
      <c r="M3231" s="902" t="s">
        <v>135</v>
      </c>
      <c r="N3231" s="118" t="s">
        <v>136</v>
      </c>
      <c r="O3231" s="133" t="s">
        <v>137</v>
      </c>
      <c r="P3231" s="125"/>
    </row>
    <row r="3232" spans="1:16">
      <c r="A3232" s="132"/>
      <c r="B3232" s="110"/>
      <c r="C3232" s="897"/>
      <c r="D3232" s="94" t="s">
        <v>141</v>
      </c>
      <c r="E3232" s="96" t="s">
        <v>142</v>
      </c>
      <c r="F3232" s="134"/>
      <c r="G3232" s="110"/>
      <c r="H3232" s="900"/>
      <c r="I3232" s="94" t="s">
        <v>141</v>
      </c>
      <c r="J3232" s="96" t="s">
        <v>142</v>
      </c>
      <c r="K3232" s="134"/>
      <c r="L3232" s="110"/>
      <c r="M3232" s="903"/>
      <c r="N3232" s="94" t="s">
        <v>141</v>
      </c>
      <c r="O3232" s="96" t="s">
        <v>142</v>
      </c>
      <c r="P3232" s="134"/>
    </row>
    <row r="3233" spans="1:16">
      <c r="A3233" s="132"/>
      <c r="B3233" s="135"/>
      <c r="C3233" s="897"/>
      <c r="D3233" s="94" t="s">
        <v>145</v>
      </c>
      <c r="E3233" s="96" t="s">
        <v>146</v>
      </c>
      <c r="F3233" s="97"/>
      <c r="G3233" s="135"/>
      <c r="H3233" s="900"/>
      <c r="I3233" s="94" t="s">
        <v>145</v>
      </c>
      <c r="J3233" s="96" t="s">
        <v>146</v>
      </c>
      <c r="K3233" s="97"/>
      <c r="L3233" s="135"/>
      <c r="M3233" s="903"/>
      <c r="N3233" s="94" t="s">
        <v>145</v>
      </c>
      <c r="O3233" s="96" t="s">
        <v>146</v>
      </c>
      <c r="P3233" s="97"/>
    </row>
    <row r="3234" spans="1:16">
      <c r="A3234" s="132"/>
      <c r="B3234" s="110"/>
      <c r="C3234" s="897"/>
      <c r="D3234" s="94" t="s">
        <v>147</v>
      </c>
      <c r="E3234" s="96" t="s">
        <v>148</v>
      </c>
      <c r="F3234" s="104"/>
      <c r="G3234" s="110"/>
      <c r="H3234" s="900"/>
      <c r="I3234" s="94" t="s">
        <v>147</v>
      </c>
      <c r="J3234" s="96" t="s">
        <v>148</v>
      </c>
      <c r="K3234" s="104"/>
      <c r="L3234" s="110"/>
      <c r="M3234" s="903"/>
      <c r="N3234" s="94" t="s">
        <v>147</v>
      </c>
      <c r="O3234" s="96" t="s">
        <v>148</v>
      </c>
      <c r="P3234" s="104"/>
    </row>
    <row r="3235" spans="1:16">
      <c r="A3235" s="132"/>
      <c r="B3235" s="135"/>
      <c r="C3235" s="897"/>
      <c r="D3235" s="94"/>
      <c r="E3235" s="114"/>
      <c r="F3235" s="136"/>
      <c r="G3235" s="135"/>
      <c r="H3235" s="900"/>
      <c r="I3235" s="94"/>
      <c r="J3235" s="114"/>
      <c r="K3235" s="136"/>
      <c r="L3235" s="135"/>
      <c r="M3235" s="903"/>
      <c r="N3235" s="94"/>
      <c r="O3235" s="114"/>
      <c r="P3235" s="136"/>
    </row>
    <row r="3236" spans="1:16">
      <c r="A3236" s="132"/>
      <c r="B3236" s="110"/>
      <c r="C3236" s="897"/>
      <c r="D3236" s="94"/>
      <c r="E3236" s="96"/>
      <c r="F3236" s="97"/>
      <c r="G3236" s="110"/>
      <c r="H3236" s="900"/>
      <c r="I3236" s="94"/>
      <c r="J3236" s="96"/>
      <c r="K3236" s="97"/>
      <c r="L3236" s="110"/>
      <c r="M3236" s="903"/>
      <c r="N3236" s="94"/>
      <c r="O3236" s="96"/>
      <c r="P3236" s="97"/>
    </row>
    <row r="3237" spans="1:16">
      <c r="A3237" s="132"/>
      <c r="B3237" s="135"/>
      <c r="C3237" s="897"/>
      <c r="D3237" s="94"/>
      <c r="E3237" s="114"/>
      <c r="F3237" s="136"/>
      <c r="G3237" s="135"/>
      <c r="H3237" s="900"/>
      <c r="I3237" s="94"/>
      <c r="J3237" s="114"/>
      <c r="K3237" s="136"/>
      <c r="L3237" s="135"/>
      <c r="M3237" s="903"/>
      <c r="N3237" s="94"/>
      <c r="O3237" s="114"/>
      <c r="P3237" s="136"/>
    </row>
    <row r="3238" spans="1:16">
      <c r="A3238" s="132"/>
      <c r="B3238" s="110"/>
      <c r="C3238" s="897"/>
      <c r="D3238" s="94"/>
      <c r="E3238" s="96"/>
      <c r="F3238" s="97"/>
      <c r="G3238" s="110"/>
      <c r="H3238" s="900"/>
      <c r="I3238" s="94"/>
      <c r="J3238" s="96"/>
      <c r="K3238" s="97"/>
      <c r="L3238" s="110"/>
      <c r="M3238" s="903"/>
      <c r="N3238" s="94"/>
      <c r="O3238" s="96"/>
      <c r="P3238" s="97"/>
    </row>
    <row r="3239" spans="1:16">
      <c r="A3239" s="132"/>
      <c r="B3239" s="135"/>
      <c r="C3239" s="897"/>
      <c r="D3239" s="94"/>
      <c r="E3239" s="96"/>
      <c r="F3239" s="97"/>
      <c r="G3239" s="135"/>
      <c r="H3239" s="900"/>
      <c r="I3239" s="94"/>
      <c r="J3239" s="96"/>
      <c r="K3239" s="97"/>
      <c r="L3239" s="135"/>
      <c r="M3239" s="903"/>
      <c r="N3239" s="94"/>
      <c r="O3239" s="96"/>
      <c r="P3239" s="97"/>
    </row>
    <row r="3240" spans="1:16" ht="17.25" thickBot="1">
      <c r="A3240" s="132"/>
      <c r="B3240" s="110"/>
      <c r="C3240" s="910"/>
      <c r="D3240" s="115"/>
      <c r="E3240" s="116"/>
      <c r="F3240" s="117"/>
      <c r="G3240" s="110"/>
      <c r="H3240" s="911"/>
      <c r="I3240" s="115"/>
      <c r="J3240" s="130"/>
      <c r="K3240" s="104"/>
      <c r="L3240" s="110"/>
      <c r="M3240" s="909"/>
      <c r="N3240" s="115"/>
      <c r="O3240" s="130"/>
      <c r="P3240" s="104"/>
    </row>
    <row r="3241" spans="1:16">
      <c r="A3241" s="132"/>
      <c r="B3241" s="135"/>
      <c r="C3241" s="896" t="s">
        <v>669</v>
      </c>
      <c r="D3241" s="137" t="s">
        <v>150</v>
      </c>
      <c r="E3241" s="138"/>
      <c r="F3241" s="139" t="s">
        <v>151</v>
      </c>
      <c r="G3241" s="135"/>
      <c r="H3241" s="899" t="s">
        <v>149</v>
      </c>
      <c r="I3241" s="137" t="s">
        <v>150</v>
      </c>
      <c r="J3241" s="138"/>
      <c r="K3241" s="139" t="s">
        <v>151</v>
      </c>
      <c r="L3241" s="135"/>
      <c r="M3241" s="902" t="s">
        <v>149</v>
      </c>
      <c r="N3241" s="137" t="s">
        <v>150</v>
      </c>
      <c r="O3241" s="138"/>
      <c r="P3241" s="139" t="s">
        <v>151</v>
      </c>
    </row>
    <row r="3242" spans="1:16">
      <c r="A3242" s="132"/>
      <c r="B3242" s="110"/>
      <c r="C3242" s="897"/>
      <c r="D3242" s="120"/>
      <c r="E3242" s="121"/>
      <c r="F3242" s="140"/>
      <c r="G3242" s="110"/>
      <c r="H3242" s="900"/>
      <c r="I3242" s="94"/>
      <c r="J3242" s="96"/>
      <c r="K3242" s="97"/>
      <c r="L3242" s="110"/>
      <c r="M3242" s="903"/>
      <c r="N3242" s="94"/>
      <c r="O3242" s="96"/>
      <c r="P3242" s="97"/>
    </row>
    <row r="3243" spans="1:16">
      <c r="A3243" s="132"/>
      <c r="B3243" s="135"/>
      <c r="C3243" s="897"/>
      <c r="D3243" s="94"/>
      <c r="E3243" s="96"/>
      <c r="F3243" s="97"/>
      <c r="G3243" s="135"/>
      <c r="H3243" s="900"/>
      <c r="I3243" s="94"/>
      <c r="J3243" s="96"/>
      <c r="K3243" s="97"/>
      <c r="L3243" s="135"/>
      <c r="M3243" s="903"/>
      <c r="N3243" s="94"/>
      <c r="O3243" s="96"/>
      <c r="P3243" s="97"/>
    </row>
    <row r="3244" spans="1:16">
      <c r="A3244" s="132"/>
      <c r="B3244" s="110"/>
      <c r="C3244" s="897"/>
      <c r="D3244" s="113"/>
      <c r="E3244" s="114"/>
      <c r="F3244" s="104"/>
      <c r="G3244" s="110"/>
      <c r="H3244" s="900"/>
      <c r="I3244" s="113"/>
      <c r="J3244" s="114"/>
      <c r="K3244" s="104"/>
      <c r="L3244" s="110"/>
      <c r="M3244" s="903"/>
      <c r="N3244" s="113"/>
      <c r="O3244" s="114"/>
      <c r="P3244" s="104"/>
    </row>
    <row r="3245" spans="1:16">
      <c r="A3245" s="905"/>
      <c r="B3245" s="135"/>
      <c r="C3245" s="897"/>
      <c r="D3245" s="94"/>
      <c r="E3245" s="96"/>
      <c r="F3245" s="97"/>
      <c r="G3245" s="135"/>
      <c r="H3245" s="900"/>
      <c r="I3245" s="94"/>
      <c r="J3245" s="96"/>
      <c r="K3245" s="97"/>
      <c r="L3245" s="135"/>
      <c r="M3245" s="903"/>
      <c r="N3245" s="94"/>
      <c r="O3245" s="96"/>
      <c r="P3245" s="97"/>
    </row>
    <row r="3246" spans="1:16">
      <c r="A3246" s="905"/>
      <c r="B3246" s="110"/>
      <c r="C3246" s="897"/>
      <c r="D3246" s="94"/>
      <c r="E3246" s="96"/>
      <c r="F3246" s="97"/>
      <c r="G3246" s="110"/>
      <c r="H3246" s="900"/>
      <c r="I3246" s="94"/>
      <c r="J3246" s="96"/>
      <c r="K3246" s="97"/>
      <c r="L3246" s="110"/>
      <c r="M3246" s="903"/>
      <c r="N3246" s="94"/>
      <c r="O3246" s="96"/>
      <c r="P3246" s="97"/>
    </row>
    <row r="3247" spans="1:16">
      <c r="A3247" s="905"/>
      <c r="B3247" s="135"/>
      <c r="C3247" s="897"/>
      <c r="D3247" s="113"/>
      <c r="E3247" s="114"/>
      <c r="F3247" s="104"/>
      <c r="G3247" s="135"/>
      <c r="H3247" s="900"/>
      <c r="I3247" s="113"/>
      <c r="J3247" s="114"/>
      <c r="K3247" s="104"/>
      <c r="L3247" s="135"/>
      <c r="M3247" s="903"/>
      <c r="N3247" s="113"/>
      <c r="O3247" s="114"/>
      <c r="P3247" s="104"/>
    </row>
    <row r="3248" spans="1:16" ht="17.25" thickBot="1">
      <c r="A3248" s="906"/>
      <c r="B3248" s="141"/>
      <c r="C3248" s="898"/>
      <c r="D3248" s="142"/>
      <c r="E3248" s="143"/>
      <c r="F3248" s="144"/>
      <c r="G3248" s="141"/>
      <c r="H3248" s="901"/>
      <c r="I3248" s="142"/>
      <c r="J3248" s="143"/>
      <c r="K3248" s="144"/>
      <c r="L3248" s="141"/>
      <c r="M3248" s="904"/>
      <c r="N3248" s="142"/>
      <c r="O3248" s="143"/>
      <c r="P3248" s="144"/>
    </row>
    <row r="3249" spans="1:16" s="146" customFormat="1" ht="27" customHeight="1" thickTop="1" thickBot="1">
      <c r="A3249" s="145"/>
      <c r="B3249" s="907" t="s">
        <v>152</v>
      </c>
      <c r="C3249" s="907"/>
      <c r="D3249" s="907"/>
      <c r="E3249" s="907"/>
      <c r="F3249" s="907"/>
      <c r="G3249" s="908" t="s">
        <v>153</v>
      </c>
      <c r="H3249" s="908"/>
      <c r="I3249" s="908"/>
      <c r="J3249" s="908"/>
      <c r="K3249" s="908"/>
      <c r="L3249" s="908"/>
      <c r="M3249" s="908"/>
      <c r="N3249" s="889" t="s">
        <v>154</v>
      </c>
      <c r="O3249" s="889"/>
      <c r="P3249" s="889"/>
    </row>
    <row r="3250" spans="1:16" s="159" customFormat="1" ht="21.75" customHeight="1" thickTop="1" thickBot="1">
      <c r="A3250" s="147" t="s">
        <v>0</v>
      </c>
      <c r="B3250" s="148"/>
      <c r="C3250" s="149" t="s">
        <v>155</v>
      </c>
      <c r="D3250" s="150" t="s">
        <v>156</v>
      </c>
      <c r="E3250" s="151" t="s">
        <v>157</v>
      </c>
      <c r="F3250" s="152" t="s">
        <v>158</v>
      </c>
      <c r="G3250" s="153" t="s">
        <v>159</v>
      </c>
      <c r="H3250" s="154" t="s">
        <v>150</v>
      </c>
      <c r="I3250" s="155" t="s">
        <v>156</v>
      </c>
      <c r="J3250" s="155" t="s">
        <v>157</v>
      </c>
      <c r="K3250" s="155" t="s">
        <v>158</v>
      </c>
      <c r="L3250" s="154" t="s">
        <v>160</v>
      </c>
      <c r="M3250" s="156" t="s">
        <v>161</v>
      </c>
      <c r="N3250" s="157" t="s">
        <v>155</v>
      </c>
      <c r="O3250" s="151" t="s">
        <v>157</v>
      </c>
      <c r="P3250" s="158" t="s">
        <v>158</v>
      </c>
    </row>
    <row r="3251" spans="1:16" s="172" customFormat="1" ht="17.25" thickTop="1">
      <c r="A3251" s="890">
        <f>A3165</f>
        <v>46204</v>
      </c>
      <c r="B3251" s="893" t="s">
        <v>670</v>
      </c>
      <c r="C3251" s="160"/>
      <c r="D3251" s="161"/>
      <c r="E3251" s="162"/>
      <c r="F3251" s="163"/>
      <c r="G3251" s="164"/>
      <c r="H3251" s="165"/>
      <c r="I3251" s="166"/>
      <c r="J3251" s="166"/>
      <c r="K3251" s="167"/>
      <c r="L3251" s="168"/>
      <c r="M3251" s="169"/>
      <c r="N3251" s="170"/>
      <c r="O3251" s="166"/>
      <c r="P3251" s="171"/>
    </row>
    <row r="3252" spans="1:16" s="172" customFormat="1">
      <c r="A3252" s="891"/>
      <c r="B3252" s="894"/>
      <c r="C3252" s="173"/>
      <c r="D3252" s="174"/>
      <c r="E3252" s="175"/>
      <c r="F3252" s="176"/>
      <c r="G3252" s="173"/>
      <c r="H3252" s="177"/>
      <c r="I3252" s="175"/>
      <c r="J3252" s="175"/>
      <c r="K3252" s="178"/>
      <c r="L3252" s="179"/>
      <c r="M3252" s="180"/>
      <c r="N3252" s="181"/>
      <c r="O3252" s="175"/>
      <c r="P3252" s="182"/>
    </row>
    <row r="3253" spans="1:16" s="172" customFormat="1">
      <c r="A3253" s="891"/>
      <c r="B3253" s="894"/>
      <c r="C3253" s="173"/>
      <c r="D3253" s="174"/>
      <c r="E3253" s="175"/>
      <c r="F3253" s="176"/>
      <c r="G3253" s="173"/>
      <c r="H3253" s="183"/>
      <c r="I3253" s="175"/>
      <c r="J3253" s="175"/>
      <c r="K3253" s="178"/>
      <c r="L3253" s="184"/>
      <c r="M3253" s="180"/>
      <c r="N3253" s="181"/>
      <c r="O3253" s="175"/>
      <c r="P3253" s="182"/>
    </row>
    <row r="3254" spans="1:16" s="172" customFormat="1">
      <c r="A3254" s="891"/>
      <c r="B3254" s="894"/>
      <c r="C3254" s="173"/>
      <c r="D3254" s="218"/>
      <c r="E3254" s="175"/>
      <c r="F3254" s="176"/>
      <c r="G3254" s="173"/>
      <c r="H3254" s="183"/>
      <c r="I3254" s="175"/>
      <c r="J3254" s="175"/>
      <c r="K3254" s="187"/>
      <c r="L3254" s="184"/>
      <c r="M3254" s="180"/>
      <c r="N3254" s="181"/>
      <c r="O3254" s="175"/>
      <c r="P3254" s="182"/>
    </row>
    <row r="3255" spans="1:16" s="172" customFormat="1">
      <c r="A3255" s="891"/>
      <c r="B3255" s="894"/>
      <c r="C3255" s="173"/>
      <c r="D3255" s="185"/>
      <c r="E3255" s="175"/>
      <c r="F3255" s="182"/>
      <c r="G3255" s="173"/>
      <c r="H3255" s="186"/>
      <c r="I3255" s="175"/>
      <c r="J3255" s="175"/>
      <c r="K3255" s="187"/>
      <c r="L3255" s="184"/>
      <c r="M3255" s="180"/>
      <c r="N3255" s="181"/>
      <c r="O3255" s="175"/>
      <c r="P3255" s="182"/>
    </row>
    <row r="3256" spans="1:16" s="172" customFormat="1">
      <c r="A3256" s="891"/>
      <c r="B3256" s="894"/>
      <c r="C3256" s="173"/>
      <c r="D3256" s="174"/>
      <c r="E3256" s="175"/>
      <c r="F3256" s="188"/>
      <c r="G3256" s="198"/>
      <c r="H3256" s="183"/>
      <c r="I3256" s="191"/>
      <c r="J3256" s="175"/>
      <c r="K3256" s="178"/>
      <c r="L3256" s="189"/>
      <c r="M3256" s="190"/>
      <c r="N3256" s="181"/>
      <c r="O3256" s="175"/>
      <c r="P3256" s="182"/>
    </row>
    <row r="3257" spans="1:16" s="172" customFormat="1">
      <c r="A3257" s="891"/>
      <c r="B3257" s="894"/>
      <c r="C3257" s="173"/>
      <c r="D3257" s="174"/>
      <c r="E3257" s="175"/>
      <c r="F3257" s="182"/>
      <c r="G3257" s="173"/>
      <c r="H3257" s="183"/>
      <c r="I3257" s="191"/>
      <c r="J3257" s="175"/>
      <c r="K3257" s="178"/>
      <c r="L3257" s="184"/>
      <c r="M3257" s="180"/>
      <c r="N3257" s="181"/>
      <c r="O3257" s="175"/>
      <c r="P3257" s="182"/>
    </row>
    <row r="3258" spans="1:16" s="172" customFormat="1">
      <c r="A3258" s="891"/>
      <c r="B3258" s="894"/>
      <c r="C3258" s="173"/>
      <c r="D3258" s="174"/>
      <c r="E3258" s="175"/>
      <c r="F3258" s="182"/>
      <c r="G3258" s="219"/>
      <c r="H3258" s="183"/>
      <c r="I3258" s="175"/>
      <c r="J3258" s="175"/>
      <c r="K3258" s="178"/>
      <c r="L3258" s="184"/>
      <c r="M3258" s="180"/>
      <c r="N3258" s="181"/>
      <c r="O3258" s="175"/>
      <c r="P3258" s="182"/>
    </row>
    <row r="3259" spans="1:16" s="172" customFormat="1">
      <c r="A3259" s="891"/>
      <c r="B3259" s="894"/>
      <c r="C3259" s="173"/>
      <c r="D3259" s="174"/>
      <c r="E3259" s="175"/>
      <c r="F3259" s="188"/>
      <c r="G3259" s="173"/>
      <c r="H3259" s="183"/>
      <c r="I3259" s="191"/>
      <c r="J3259" s="175"/>
      <c r="K3259" s="178"/>
      <c r="L3259" s="184"/>
      <c r="M3259" s="180"/>
      <c r="N3259" s="181"/>
      <c r="O3259" s="175"/>
      <c r="P3259" s="182"/>
    </row>
    <row r="3260" spans="1:16" s="172" customFormat="1">
      <c r="A3260" s="891"/>
      <c r="B3260" s="894"/>
      <c r="C3260" s="173"/>
      <c r="D3260" s="174"/>
      <c r="E3260" s="175"/>
      <c r="F3260" s="182"/>
      <c r="G3260" s="173"/>
      <c r="H3260" s="183"/>
      <c r="I3260" s="191"/>
      <c r="J3260" s="175"/>
      <c r="K3260" s="178"/>
      <c r="L3260" s="184"/>
      <c r="M3260" s="180"/>
      <c r="N3260" s="181"/>
      <c r="O3260" s="175"/>
      <c r="P3260" s="182"/>
    </row>
    <row r="3261" spans="1:16" s="172" customFormat="1">
      <c r="A3261" s="891"/>
      <c r="B3261" s="894"/>
      <c r="C3261" s="192"/>
      <c r="D3261" s="193"/>
      <c r="E3261" s="194"/>
      <c r="F3261" s="195"/>
      <c r="G3261" s="173"/>
      <c r="H3261" s="177"/>
      <c r="I3261" s="175"/>
      <c r="J3261" s="175"/>
      <c r="K3261" s="178"/>
      <c r="L3261" s="184"/>
      <c r="M3261" s="180"/>
      <c r="N3261" s="196"/>
      <c r="O3261" s="194"/>
      <c r="P3261" s="195"/>
    </row>
    <row r="3262" spans="1:16" s="172" customFormat="1">
      <c r="A3262" s="891"/>
      <c r="B3262" s="894"/>
      <c r="C3262" s="192"/>
      <c r="D3262" s="193"/>
      <c r="E3262" s="194"/>
      <c r="F3262" s="195"/>
      <c r="G3262" s="198"/>
      <c r="H3262" s="183"/>
      <c r="I3262" s="191"/>
      <c r="J3262" s="175"/>
      <c r="K3262" s="178"/>
      <c r="L3262" s="184"/>
      <c r="M3262" s="180"/>
      <c r="N3262" s="196"/>
      <c r="O3262" s="194"/>
      <c r="P3262" s="195"/>
    </row>
    <row r="3263" spans="1:16" s="172" customFormat="1">
      <c r="A3263" s="891"/>
      <c r="B3263" s="894"/>
      <c r="C3263" s="192"/>
      <c r="D3263" s="193"/>
      <c r="E3263" s="194"/>
      <c r="F3263" s="195"/>
      <c r="G3263" s="173"/>
      <c r="H3263" s="199"/>
      <c r="I3263" s="191"/>
      <c r="J3263" s="200"/>
      <c r="K3263" s="197"/>
      <c r="L3263" s="184"/>
      <c r="M3263" s="180"/>
      <c r="N3263" s="196"/>
      <c r="O3263" s="194"/>
      <c r="P3263" s="195"/>
    </row>
    <row r="3264" spans="1:16" s="172" customFormat="1">
      <c r="A3264" s="891"/>
      <c r="B3264" s="894"/>
      <c r="C3264" s="192"/>
      <c r="D3264" s="193"/>
      <c r="E3264" s="194"/>
      <c r="F3264" s="195"/>
      <c r="G3264" s="173"/>
      <c r="H3264" s="201"/>
      <c r="I3264" s="175"/>
      <c r="J3264" s="175"/>
      <c r="K3264" s="178"/>
      <c r="L3264" s="184"/>
      <c r="M3264" s="180"/>
      <c r="N3264" s="196"/>
      <c r="O3264" s="194"/>
      <c r="P3264" s="195"/>
    </row>
    <row r="3265" spans="1:16" s="172" customFormat="1">
      <c r="A3265" s="891"/>
      <c r="B3265" s="894"/>
      <c r="C3265" s="192"/>
      <c r="D3265" s="193"/>
      <c r="E3265" s="194"/>
      <c r="F3265" s="195"/>
      <c r="G3265" s="198"/>
      <c r="H3265" s="183"/>
      <c r="I3265" s="200"/>
      <c r="J3265" s="200"/>
      <c r="K3265" s="197"/>
      <c r="L3265" s="184"/>
      <c r="M3265" s="180"/>
      <c r="N3265" s="196"/>
      <c r="O3265" s="194"/>
      <c r="P3265" s="195"/>
    </row>
    <row r="3266" spans="1:16" s="172" customFormat="1">
      <c r="A3266" s="891"/>
      <c r="B3266" s="894"/>
      <c r="C3266" s="192"/>
      <c r="D3266" s="193"/>
      <c r="E3266" s="194"/>
      <c r="F3266" s="195"/>
      <c r="G3266" s="173"/>
      <c r="H3266" s="183"/>
      <c r="I3266" s="200"/>
      <c r="J3266" s="200"/>
      <c r="K3266" s="197"/>
      <c r="L3266" s="179"/>
      <c r="M3266" s="180"/>
      <c r="N3266" s="196"/>
      <c r="O3266" s="194"/>
      <c r="P3266" s="195"/>
    </row>
    <row r="3267" spans="1:16" s="172" customFormat="1">
      <c r="A3267" s="891"/>
      <c r="B3267" s="894"/>
      <c r="C3267" s="192"/>
      <c r="D3267" s="193"/>
      <c r="E3267" s="194"/>
      <c r="F3267" s="195"/>
      <c r="G3267" s="192"/>
      <c r="H3267" s="201"/>
      <c r="I3267" s="202"/>
      <c r="J3267" s="202"/>
      <c r="K3267" s="203"/>
      <c r="L3267" s="204"/>
      <c r="M3267" s="190"/>
      <c r="N3267" s="196"/>
      <c r="O3267" s="194"/>
      <c r="P3267" s="195"/>
    </row>
    <row r="3268" spans="1:16" s="172" customFormat="1">
      <c r="A3268" s="891"/>
      <c r="B3268" s="894"/>
      <c r="C3268" s="192"/>
      <c r="D3268" s="193"/>
      <c r="E3268" s="194"/>
      <c r="F3268" s="195"/>
      <c r="G3268" s="192"/>
      <c r="H3268" s="201"/>
      <c r="I3268" s="202"/>
      <c r="J3268" s="202"/>
      <c r="K3268" s="203"/>
      <c r="L3268" s="204"/>
      <c r="M3268" s="190"/>
      <c r="N3268" s="196"/>
      <c r="O3268" s="194"/>
      <c r="P3268" s="195"/>
    </row>
    <row r="3269" spans="1:16" s="172" customFormat="1">
      <c r="A3269" s="891"/>
      <c r="B3269" s="894"/>
      <c r="C3269" s="192"/>
      <c r="D3269" s="193"/>
      <c r="E3269" s="194"/>
      <c r="F3269" s="195"/>
      <c r="G3269" s="192"/>
      <c r="H3269" s="201"/>
      <c r="I3269" s="202"/>
      <c r="J3269" s="202"/>
      <c r="K3269" s="203"/>
      <c r="L3269" s="204"/>
      <c r="M3269" s="190"/>
      <c r="N3269" s="196"/>
      <c r="O3269" s="194"/>
      <c r="P3269" s="195"/>
    </row>
    <row r="3270" spans="1:16" s="172" customFormat="1" ht="17.25" thickBot="1">
      <c r="A3270" s="892"/>
      <c r="B3270" s="895"/>
      <c r="C3270" s="205"/>
      <c r="D3270" s="206"/>
      <c r="E3270" s="207"/>
      <c r="F3270" s="208"/>
      <c r="G3270" s="209"/>
      <c r="H3270" s="210"/>
      <c r="I3270" s="211"/>
      <c r="J3270" s="211"/>
      <c r="K3270" s="212"/>
      <c r="L3270" s="213"/>
      <c r="M3270" s="214"/>
      <c r="N3270" s="215"/>
      <c r="O3270" s="207"/>
      <c r="P3270" s="208"/>
    </row>
    <row r="3271" spans="1:16" ht="17.25" thickTop="1"/>
  </sheetData>
  <mergeCells count="2204">
    <mergeCell ref="B7:B8"/>
    <mergeCell ref="G7:G8"/>
    <mergeCell ref="L7:L8"/>
    <mergeCell ref="B9:B10"/>
    <mergeCell ref="G9:G10"/>
    <mergeCell ref="L9:L10"/>
    <mergeCell ref="B1:F1"/>
    <mergeCell ref="G1:K1"/>
    <mergeCell ref="L1:P1"/>
    <mergeCell ref="A3:A42"/>
    <mergeCell ref="C3:C42"/>
    <mergeCell ref="H3:H42"/>
    <mergeCell ref="M3:M42"/>
    <mergeCell ref="B4:B5"/>
    <mergeCell ref="G4:G5"/>
    <mergeCell ref="L4:L5"/>
    <mergeCell ref="B23:B24"/>
    <mergeCell ref="G23:G24"/>
    <mergeCell ref="L23:L24"/>
    <mergeCell ref="B25:B26"/>
    <mergeCell ref="G25:G26"/>
    <mergeCell ref="L25:L26"/>
    <mergeCell ref="B18:B20"/>
    <mergeCell ref="G18:G20"/>
    <mergeCell ref="L18:L20"/>
    <mergeCell ref="B21:B22"/>
    <mergeCell ref="G21:G22"/>
    <mergeCell ref="L21:L22"/>
    <mergeCell ref="B11:B12"/>
    <mergeCell ref="G11:G12"/>
    <mergeCell ref="L11:L12"/>
    <mergeCell ref="B14:B16"/>
    <mergeCell ref="G14:G16"/>
    <mergeCell ref="L14:L16"/>
    <mergeCell ref="B35:B36"/>
    <mergeCell ref="G35:G36"/>
    <mergeCell ref="L35:L36"/>
    <mergeCell ref="B37:B38"/>
    <mergeCell ref="G37:G38"/>
    <mergeCell ref="L37:L38"/>
    <mergeCell ref="B31:B32"/>
    <mergeCell ref="G31:G32"/>
    <mergeCell ref="L31:L32"/>
    <mergeCell ref="B33:B34"/>
    <mergeCell ref="G33:G34"/>
    <mergeCell ref="L33:L34"/>
    <mergeCell ref="B27:B28"/>
    <mergeCell ref="G27:G28"/>
    <mergeCell ref="L27:L28"/>
    <mergeCell ref="B29:B30"/>
    <mergeCell ref="G29:G30"/>
    <mergeCell ref="L29:L30"/>
    <mergeCell ref="C73:C80"/>
    <mergeCell ref="H73:H80"/>
    <mergeCell ref="M73:M80"/>
    <mergeCell ref="A77:A80"/>
    <mergeCell ref="B81:F81"/>
    <mergeCell ref="G81:M81"/>
    <mergeCell ref="M43:M52"/>
    <mergeCell ref="C53:C62"/>
    <mergeCell ref="H53:H62"/>
    <mergeCell ref="M53:M62"/>
    <mergeCell ref="C63:C72"/>
    <mergeCell ref="H63:H72"/>
    <mergeCell ref="M63:M72"/>
    <mergeCell ref="B39:B40"/>
    <mergeCell ref="G39:G40"/>
    <mergeCell ref="L39:L40"/>
    <mergeCell ref="A43:A52"/>
    <mergeCell ref="C43:C52"/>
    <mergeCell ref="H43:H52"/>
    <mergeCell ref="B111:B112"/>
    <mergeCell ref="G111:G112"/>
    <mergeCell ref="L111:L112"/>
    <mergeCell ref="B114:B116"/>
    <mergeCell ref="G114:G116"/>
    <mergeCell ref="L114:L116"/>
    <mergeCell ref="B107:B108"/>
    <mergeCell ref="G107:G108"/>
    <mergeCell ref="L107:L108"/>
    <mergeCell ref="B109:B110"/>
    <mergeCell ref="G109:G110"/>
    <mergeCell ref="L109:L110"/>
    <mergeCell ref="N81:P81"/>
    <mergeCell ref="A83:A102"/>
    <mergeCell ref="B83:B102"/>
    <mergeCell ref="A103:A142"/>
    <mergeCell ref="C103:C142"/>
    <mergeCell ref="H103:H142"/>
    <mergeCell ref="M103:M142"/>
    <mergeCell ref="B104:B105"/>
    <mergeCell ref="G104:G105"/>
    <mergeCell ref="L104:L105"/>
    <mergeCell ref="B127:B128"/>
    <mergeCell ref="G127:G128"/>
    <mergeCell ref="L127:L128"/>
    <mergeCell ref="B129:B130"/>
    <mergeCell ref="G129:G130"/>
    <mergeCell ref="L129:L130"/>
    <mergeCell ref="B123:B124"/>
    <mergeCell ref="G123:G124"/>
    <mergeCell ref="L123:L124"/>
    <mergeCell ref="B125:B126"/>
    <mergeCell ref="G125:G126"/>
    <mergeCell ref="L125:L126"/>
    <mergeCell ref="B118:B120"/>
    <mergeCell ref="G118:G120"/>
    <mergeCell ref="L118:L120"/>
    <mergeCell ref="B121:B122"/>
    <mergeCell ref="G121:G122"/>
    <mergeCell ref="L121:L122"/>
    <mergeCell ref="B139:B140"/>
    <mergeCell ref="G139:G140"/>
    <mergeCell ref="L139:L140"/>
    <mergeCell ref="A143:A152"/>
    <mergeCell ref="C143:C152"/>
    <mergeCell ref="H143:H152"/>
    <mergeCell ref="B135:B136"/>
    <mergeCell ref="G135:G136"/>
    <mergeCell ref="L135:L136"/>
    <mergeCell ref="B137:B138"/>
    <mergeCell ref="G137:G138"/>
    <mergeCell ref="L137:L138"/>
    <mergeCell ref="B131:B132"/>
    <mergeCell ref="G131:G132"/>
    <mergeCell ref="L131:L132"/>
    <mergeCell ref="B133:B134"/>
    <mergeCell ref="G133:G134"/>
    <mergeCell ref="L133:L134"/>
    <mergeCell ref="N181:P181"/>
    <mergeCell ref="A183:A202"/>
    <mergeCell ref="B183:B202"/>
    <mergeCell ref="A203:A250"/>
    <mergeCell ref="C203:C250"/>
    <mergeCell ref="H203:H250"/>
    <mergeCell ref="M203:M250"/>
    <mergeCell ref="B204:B205"/>
    <mergeCell ref="G204:G205"/>
    <mergeCell ref="L204:L205"/>
    <mergeCell ref="C173:C180"/>
    <mergeCell ref="H173:H180"/>
    <mergeCell ref="M173:M180"/>
    <mergeCell ref="A177:A180"/>
    <mergeCell ref="B181:F181"/>
    <mergeCell ref="G181:M181"/>
    <mergeCell ref="M143:M152"/>
    <mergeCell ref="C153:C162"/>
    <mergeCell ref="H153:H162"/>
    <mergeCell ref="M153:M162"/>
    <mergeCell ref="C163:C172"/>
    <mergeCell ref="H163:H172"/>
    <mergeCell ref="M163:M172"/>
    <mergeCell ref="B218:B222"/>
    <mergeCell ref="G218:G222"/>
    <mergeCell ref="L218:L222"/>
    <mergeCell ref="B223:B224"/>
    <mergeCell ref="G223:G224"/>
    <mergeCell ref="L223:L224"/>
    <mergeCell ref="B211:B212"/>
    <mergeCell ref="G211:G212"/>
    <mergeCell ref="L211:L212"/>
    <mergeCell ref="B214:B216"/>
    <mergeCell ref="G214:G216"/>
    <mergeCell ref="L214:L216"/>
    <mergeCell ref="B207:B208"/>
    <mergeCell ref="G207:G208"/>
    <mergeCell ref="L207:L208"/>
    <mergeCell ref="B209:B210"/>
    <mergeCell ref="G209:G210"/>
    <mergeCell ref="L209:L210"/>
    <mergeCell ref="B233:B234"/>
    <mergeCell ref="G233:G234"/>
    <mergeCell ref="L233:L234"/>
    <mergeCell ref="B235:B236"/>
    <mergeCell ref="G235:G236"/>
    <mergeCell ref="L235:L236"/>
    <mergeCell ref="B229:B230"/>
    <mergeCell ref="G229:G230"/>
    <mergeCell ref="L229:L230"/>
    <mergeCell ref="B231:B232"/>
    <mergeCell ref="G231:G232"/>
    <mergeCell ref="L231:L232"/>
    <mergeCell ref="B225:B226"/>
    <mergeCell ref="G225:G226"/>
    <mergeCell ref="L225:L226"/>
    <mergeCell ref="B227:B228"/>
    <mergeCell ref="G227:G228"/>
    <mergeCell ref="L227:L228"/>
    <mergeCell ref="M251:M260"/>
    <mergeCell ref="C261:C270"/>
    <mergeCell ref="H261:H270"/>
    <mergeCell ref="M261:M270"/>
    <mergeCell ref="C271:C280"/>
    <mergeCell ref="H271:H280"/>
    <mergeCell ref="M271:M280"/>
    <mergeCell ref="B241:B242"/>
    <mergeCell ref="G241:G242"/>
    <mergeCell ref="L241:L242"/>
    <mergeCell ref="A251:A260"/>
    <mergeCell ref="C251:C260"/>
    <mergeCell ref="H251:H260"/>
    <mergeCell ref="B237:B238"/>
    <mergeCell ref="G237:G238"/>
    <mergeCell ref="L237:L238"/>
    <mergeCell ref="B239:B240"/>
    <mergeCell ref="G239:G240"/>
    <mergeCell ref="L239:L240"/>
    <mergeCell ref="B315:B316"/>
    <mergeCell ref="G315:G316"/>
    <mergeCell ref="L315:L316"/>
    <mergeCell ref="B317:B318"/>
    <mergeCell ref="G317:G318"/>
    <mergeCell ref="L317:L318"/>
    <mergeCell ref="N289:P289"/>
    <mergeCell ref="A291:A310"/>
    <mergeCell ref="B291:B310"/>
    <mergeCell ref="A311:A356"/>
    <mergeCell ref="C311:C356"/>
    <mergeCell ref="H311:H356"/>
    <mergeCell ref="M311:M356"/>
    <mergeCell ref="B312:B313"/>
    <mergeCell ref="G312:G313"/>
    <mergeCell ref="L312:L313"/>
    <mergeCell ref="C281:C288"/>
    <mergeCell ref="H281:H288"/>
    <mergeCell ref="M281:M288"/>
    <mergeCell ref="A285:A288"/>
    <mergeCell ref="B289:F289"/>
    <mergeCell ref="G289:M289"/>
    <mergeCell ref="B331:B332"/>
    <mergeCell ref="G331:G332"/>
    <mergeCell ref="L331:L332"/>
    <mergeCell ref="B333:B334"/>
    <mergeCell ref="G333:G334"/>
    <mergeCell ref="L333:L334"/>
    <mergeCell ref="B326:B328"/>
    <mergeCell ref="G326:G328"/>
    <mergeCell ref="L326:L328"/>
    <mergeCell ref="B329:B330"/>
    <mergeCell ref="G329:G330"/>
    <mergeCell ref="L329:L330"/>
    <mergeCell ref="B319:B320"/>
    <mergeCell ref="G319:G320"/>
    <mergeCell ref="L319:L320"/>
    <mergeCell ref="B322:B324"/>
    <mergeCell ref="G322:G324"/>
    <mergeCell ref="L322:L324"/>
    <mergeCell ref="B343:B344"/>
    <mergeCell ref="G343:G344"/>
    <mergeCell ref="L343:L344"/>
    <mergeCell ref="B345:B346"/>
    <mergeCell ref="G345:G346"/>
    <mergeCell ref="L345:L346"/>
    <mergeCell ref="B339:B340"/>
    <mergeCell ref="G339:G340"/>
    <mergeCell ref="L339:L340"/>
    <mergeCell ref="B341:B342"/>
    <mergeCell ref="G341:G342"/>
    <mergeCell ref="L341:L342"/>
    <mergeCell ref="B335:B336"/>
    <mergeCell ref="G335:G336"/>
    <mergeCell ref="L335:L336"/>
    <mergeCell ref="B337:B338"/>
    <mergeCell ref="G337:G338"/>
    <mergeCell ref="L337:L338"/>
    <mergeCell ref="C387:C394"/>
    <mergeCell ref="H387:H394"/>
    <mergeCell ref="M387:M394"/>
    <mergeCell ref="A391:A394"/>
    <mergeCell ref="B395:F395"/>
    <mergeCell ref="G395:M395"/>
    <mergeCell ref="M357:M366"/>
    <mergeCell ref="C367:C376"/>
    <mergeCell ref="H367:H376"/>
    <mergeCell ref="M367:M376"/>
    <mergeCell ref="C377:C386"/>
    <mergeCell ref="H377:H386"/>
    <mergeCell ref="M377:M386"/>
    <mergeCell ref="B347:B348"/>
    <mergeCell ref="G347:G348"/>
    <mergeCell ref="L347:L348"/>
    <mergeCell ref="A357:A366"/>
    <mergeCell ref="C357:C366"/>
    <mergeCell ref="H357:H366"/>
    <mergeCell ref="B425:B426"/>
    <mergeCell ref="G425:G426"/>
    <mergeCell ref="L425:L426"/>
    <mergeCell ref="B428:B430"/>
    <mergeCell ref="G428:G430"/>
    <mergeCell ref="L428:L430"/>
    <mergeCell ref="B421:B422"/>
    <mergeCell ref="G421:G422"/>
    <mergeCell ref="L421:L422"/>
    <mergeCell ref="B423:B424"/>
    <mergeCell ref="G423:G424"/>
    <mergeCell ref="L423:L424"/>
    <mergeCell ref="N395:P395"/>
    <mergeCell ref="A397:A416"/>
    <mergeCell ref="B397:B416"/>
    <mergeCell ref="A417:A458"/>
    <mergeCell ref="C417:C458"/>
    <mergeCell ref="H417:H458"/>
    <mergeCell ref="M417:M458"/>
    <mergeCell ref="B418:B419"/>
    <mergeCell ref="G418:G419"/>
    <mergeCell ref="L418:L419"/>
    <mergeCell ref="B441:B442"/>
    <mergeCell ref="G441:G442"/>
    <mergeCell ref="L441:L442"/>
    <mergeCell ref="B443:B444"/>
    <mergeCell ref="G443:G444"/>
    <mergeCell ref="L443:L444"/>
    <mergeCell ref="B437:B438"/>
    <mergeCell ref="G437:G438"/>
    <mergeCell ref="L437:L438"/>
    <mergeCell ref="B439:B440"/>
    <mergeCell ref="G439:G440"/>
    <mergeCell ref="L439:L440"/>
    <mergeCell ref="B432:B434"/>
    <mergeCell ref="G432:G434"/>
    <mergeCell ref="L432:L434"/>
    <mergeCell ref="B435:B436"/>
    <mergeCell ref="G435:G436"/>
    <mergeCell ref="L435:L436"/>
    <mergeCell ref="B453:B454"/>
    <mergeCell ref="G453:G454"/>
    <mergeCell ref="L453:L454"/>
    <mergeCell ref="A459:A468"/>
    <mergeCell ref="C459:C468"/>
    <mergeCell ref="H459:H468"/>
    <mergeCell ref="B449:B450"/>
    <mergeCell ref="G449:G450"/>
    <mergeCell ref="L449:L450"/>
    <mergeCell ref="B451:B452"/>
    <mergeCell ref="G451:G452"/>
    <mergeCell ref="L451:L452"/>
    <mergeCell ref="B445:B446"/>
    <mergeCell ref="G445:G446"/>
    <mergeCell ref="L445:L446"/>
    <mergeCell ref="B447:B448"/>
    <mergeCell ref="G447:G448"/>
    <mergeCell ref="L447:L448"/>
    <mergeCell ref="N497:P497"/>
    <mergeCell ref="A499:A518"/>
    <mergeCell ref="B499:B518"/>
    <mergeCell ref="A519:A564"/>
    <mergeCell ref="C519:C564"/>
    <mergeCell ref="H519:H564"/>
    <mergeCell ref="M519:M564"/>
    <mergeCell ref="B520:B521"/>
    <mergeCell ref="G520:G521"/>
    <mergeCell ref="L520:L521"/>
    <mergeCell ref="C489:C496"/>
    <mergeCell ref="H489:H496"/>
    <mergeCell ref="M489:M496"/>
    <mergeCell ref="A493:A496"/>
    <mergeCell ref="B497:F497"/>
    <mergeCell ref="G497:M497"/>
    <mergeCell ref="M459:M468"/>
    <mergeCell ref="C469:C478"/>
    <mergeCell ref="H469:H478"/>
    <mergeCell ref="M469:M478"/>
    <mergeCell ref="C479:C488"/>
    <mergeCell ref="H479:H488"/>
    <mergeCell ref="M479:M488"/>
    <mergeCell ref="B534:B536"/>
    <mergeCell ref="G534:G536"/>
    <mergeCell ref="L534:L536"/>
    <mergeCell ref="B537:B538"/>
    <mergeCell ref="G537:G538"/>
    <mergeCell ref="L537:L538"/>
    <mergeCell ref="B527:B528"/>
    <mergeCell ref="G527:G528"/>
    <mergeCell ref="L527:L528"/>
    <mergeCell ref="B530:B532"/>
    <mergeCell ref="G530:G532"/>
    <mergeCell ref="L530:L532"/>
    <mergeCell ref="B523:B524"/>
    <mergeCell ref="G523:G524"/>
    <mergeCell ref="L523:L524"/>
    <mergeCell ref="B525:B526"/>
    <mergeCell ref="G525:G526"/>
    <mergeCell ref="L525:L526"/>
    <mergeCell ref="B547:B548"/>
    <mergeCell ref="G547:G548"/>
    <mergeCell ref="L547:L548"/>
    <mergeCell ref="B549:B550"/>
    <mergeCell ref="G549:G550"/>
    <mergeCell ref="L549:L550"/>
    <mergeCell ref="B543:B544"/>
    <mergeCell ref="G543:G544"/>
    <mergeCell ref="L543:L544"/>
    <mergeCell ref="B545:B546"/>
    <mergeCell ref="G545:G546"/>
    <mergeCell ref="L545:L546"/>
    <mergeCell ref="B539:B540"/>
    <mergeCell ref="G539:G540"/>
    <mergeCell ref="L539:L540"/>
    <mergeCell ref="B541:B542"/>
    <mergeCell ref="G541:G542"/>
    <mergeCell ref="L541:L542"/>
    <mergeCell ref="M565:M574"/>
    <mergeCell ref="C575:C584"/>
    <mergeCell ref="H575:H584"/>
    <mergeCell ref="M575:M584"/>
    <mergeCell ref="C585:C594"/>
    <mergeCell ref="H585:H594"/>
    <mergeCell ref="M585:M594"/>
    <mergeCell ref="B555:B556"/>
    <mergeCell ref="G555:G556"/>
    <mergeCell ref="L555:L556"/>
    <mergeCell ref="A565:A574"/>
    <mergeCell ref="C565:C574"/>
    <mergeCell ref="H565:H574"/>
    <mergeCell ref="B551:B552"/>
    <mergeCell ref="G551:G552"/>
    <mergeCell ref="L551:L552"/>
    <mergeCell ref="B553:B554"/>
    <mergeCell ref="G553:G554"/>
    <mergeCell ref="L553:L554"/>
    <mergeCell ref="B629:B630"/>
    <mergeCell ref="G629:G630"/>
    <mergeCell ref="L629:L630"/>
    <mergeCell ref="B631:B632"/>
    <mergeCell ref="G631:G632"/>
    <mergeCell ref="L631:L632"/>
    <mergeCell ref="N603:P603"/>
    <mergeCell ref="A605:A624"/>
    <mergeCell ref="B605:B624"/>
    <mergeCell ref="A625:A670"/>
    <mergeCell ref="C625:C670"/>
    <mergeCell ref="H625:H670"/>
    <mergeCell ref="M625:M670"/>
    <mergeCell ref="B626:B627"/>
    <mergeCell ref="G626:G627"/>
    <mergeCell ref="L626:L627"/>
    <mergeCell ref="C595:C602"/>
    <mergeCell ref="H595:H602"/>
    <mergeCell ref="M595:M602"/>
    <mergeCell ref="A599:A602"/>
    <mergeCell ref="B603:F603"/>
    <mergeCell ref="G603:M603"/>
    <mergeCell ref="B645:B646"/>
    <mergeCell ref="G645:G646"/>
    <mergeCell ref="L645:L646"/>
    <mergeCell ref="B647:B648"/>
    <mergeCell ref="G647:G648"/>
    <mergeCell ref="L647:L648"/>
    <mergeCell ref="B640:B642"/>
    <mergeCell ref="G640:G642"/>
    <mergeCell ref="L640:L642"/>
    <mergeCell ref="B643:B644"/>
    <mergeCell ref="G643:G644"/>
    <mergeCell ref="L643:L644"/>
    <mergeCell ref="B633:B634"/>
    <mergeCell ref="G633:G634"/>
    <mergeCell ref="L633:L634"/>
    <mergeCell ref="B636:B638"/>
    <mergeCell ref="G636:G638"/>
    <mergeCell ref="L636:L638"/>
    <mergeCell ref="B657:B658"/>
    <mergeCell ref="G657:G658"/>
    <mergeCell ref="L657:L658"/>
    <mergeCell ref="B659:B660"/>
    <mergeCell ref="G659:G660"/>
    <mergeCell ref="L659:L660"/>
    <mergeCell ref="B653:B654"/>
    <mergeCell ref="G653:G654"/>
    <mergeCell ref="L653:L654"/>
    <mergeCell ref="B655:B656"/>
    <mergeCell ref="G655:G656"/>
    <mergeCell ref="L655:L656"/>
    <mergeCell ref="B649:B650"/>
    <mergeCell ref="G649:G650"/>
    <mergeCell ref="L649:L650"/>
    <mergeCell ref="B651:B652"/>
    <mergeCell ref="G651:G652"/>
    <mergeCell ref="L651:L652"/>
    <mergeCell ref="C701:C708"/>
    <mergeCell ref="H701:H708"/>
    <mergeCell ref="M701:M708"/>
    <mergeCell ref="A705:A708"/>
    <mergeCell ref="B709:F709"/>
    <mergeCell ref="G709:M709"/>
    <mergeCell ref="M671:M680"/>
    <mergeCell ref="C681:C690"/>
    <mergeCell ref="H681:H690"/>
    <mergeCell ref="M681:M690"/>
    <mergeCell ref="C691:C700"/>
    <mergeCell ref="H691:H700"/>
    <mergeCell ref="M691:M700"/>
    <mergeCell ref="B661:B662"/>
    <mergeCell ref="G661:G662"/>
    <mergeCell ref="L661:L662"/>
    <mergeCell ref="A671:A680"/>
    <mergeCell ref="C671:C680"/>
    <mergeCell ref="H671:H680"/>
    <mergeCell ref="B739:B740"/>
    <mergeCell ref="G739:G740"/>
    <mergeCell ref="L739:L740"/>
    <mergeCell ref="B742:B744"/>
    <mergeCell ref="G742:G744"/>
    <mergeCell ref="L742:L744"/>
    <mergeCell ref="B735:B736"/>
    <mergeCell ref="G735:G736"/>
    <mergeCell ref="L735:L736"/>
    <mergeCell ref="B737:B738"/>
    <mergeCell ref="G737:G738"/>
    <mergeCell ref="L737:L738"/>
    <mergeCell ref="N709:P709"/>
    <mergeCell ref="A711:A730"/>
    <mergeCell ref="B711:B730"/>
    <mergeCell ref="A731:A777"/>
    <mergeCell ref="C731:C777"/>
    <mergeCell ref="H731:H777"/>
    <mergeCell ref="M731:M777"/>
    <mergeCell ref="B732:B733"/>
    <mergeCell ref="G732:G733"/>
    <mergeCell ref="L732:L733"/>
    <mergeCell ref="B756:B757"/>
    <mergeCell ref="G756:G757"/>
    <mergeCell ref="L756:L757"/>
    <mergeCell ref="B758:B759"/>
    <mergeCell ref="G758:G759"/>
    <mergeCell ref="L758:L759"/>
    <mergeCell ref="B752:B753"/>
    <mergeCell ref="G752:G753"/>
    <mergeCell ref="L752:L753"/>
    <mergeCell ref="B754:B755"/>
    <mergeCell ref="G754:G755"/>
    <mergeCell ref="L754:L755"/>
    <mergeCell ref="B746:B748"/>
    <mergeCell ref="G746:G748"/>
    <mergeCell ref="L746:L748"/>
    <mergeCell ref="B749:B750"/>
    <mergeCell ref="G749:G750"/>
    <mergeCell ref="L749:L750"/>
    <mergeCell ref="B768:B769"/>
    <mergeCell ref="G768:G769"/>
    <mergeCell ref="L768:L769"/>
    <mergeCell ref="A778:A787"/>
    <mergeCell ref="C778:C787"/>
    <mergeCell ref="H778:H787"/>
    <mergeCell ref="B764:B765"/>
    <mergeCell ref="G764:G765"/>
    <mergeCell ref="L764:L765"/>
    <mergeCell ref="B766:B767"/>
    <mergeCell ref="G766:G767"/>
    <mergeCell ref="L766:L767"/>
    <mergeCell ref="B760:B761"/>
    <mergeCell ref="G760:G761"/>
    <mergeCell ref="L760:L761"/>
    <mergeCell ref="B762:B763"/>
    <mergeCell ref="G762:G763"/>
    <mergeCell ref="L762:L763"/>
    <mergeCell ref="N816:P816"/>
    <mergeCell ref="A818:A837"/>
    <mergeCell ref="B818:B837"/>
    <mergeCell ref="A838:A878"/>
    <mergeCell ref="C838:C878"/>
    <mergeCell ref="H838:H878"/>
    <mergeCell ref="M838:M878"/>
    <mergeCell ref="B839:B840"/>
    <mergeCell ref="G839:G840"/>
    <mergeCell ref="L839:L840"/>
    <mergeCell ref="C808:C815"/>
    <mergeCell ref="H808:H815"/>
    <mergeCell ref="M808:M815"/>
    <mergeCell ref="A812:A815"/>
    <mergeCell ref="B816:F816"/>
    <mergeCell ref="G816:M816"/>
    <mergeCell ref="M778:M787"/>
    <mergeCell ref="C788:C797"/>
    <mergeCell ref="H788:H797"/>
    <mergeCell ref="M788:M797"/>
    <mergeCell ref="C798:C807"/>
    <mergeCell ref="H798:H807"/>
    <mergeCell ref="M798:M807"/>
    <mergeCell ref="B853:B855"/>
    <mergeCell ref="G853:G855"/>
    <mergeCell ref="L853:L855"/>
    <mergeCell ref="B856:B857"/>
    <mergeCell ref="G856:G857"/>
    <mergeCell ref="L856:L857"/>
    <mergeCell ref="B846:B847"/>
    <mergeCell ref="G846:G847"/>
    <mergeCell ref="L846:L847"/>
    <mergeCell ref="B849:B851"/>
    <mergeCell ref="G849:G851"/>
    <mergeCell ref="L849:L851"/>
    <mergeCell ref="B842:B843"/>
    <mergeCell ref="G842:G843"/>
    <mergeCell ref="L842:L843"/>
    <mergeCell ref="B844:B845"/>
    <mergeCell ref="G844:G845"/>
    <mergeCell ref="L844:L845"/>
    <mergeCell ref="B866:B867"/>
    <mergeCell ref="G866:G867"/>
    <mergeCell ref="L866:L867"/>
    <mergeCell ref="B868:B869"/>
    <mergeCell ref="G868:G869"/>
    <mergeCell ref="L868:L869"/>
    <mergeCell ref="B862:B863"/>
    <mergeCell ref="G862:G863"/>
    <mergeCell ref="L862:L863"/>
    <mergeCell ref="B864:B865"/>
    <mergeCell ref="G864:G865"/>
    <mergeCell ref="L864:L865"/>
    <mergeCell ref="B858:B859"/>
    <mergeCell ref="G858:G859"/>
    <mergeCell ref="L858:L859"/>
    <mergeCell ref="B860:B861"/>
    <mergeCell ref="G860:G861"/>
    <mergeCell ref="L860:L861"/>
    <mergeCell ref="M879:M888"/>
    <mergeCell ref="C889:C898"/>
    <mergeCell ref="H889:H898"/>
    <mergeCell ref="M889:M898"/>
    <mergeCell ref="C899:C908"/>
    <mergeCell ref="H899:H908"/>
    <mergeCell ref="M899:M908"/>
    <mergeCell ref="B874:B875"/>
    <mergeCell ref="G874:G875"/>
    <mergeCell ref="L874:L875"/>
    <mergeCell ref="A879:A888"/>
    <mergeCell ref="C879:C888"/>
    <mergeCell ref="H879:H888"/>
    <mergeCell ref="B870:B871"/>
    <mergeCell ref="G870:G871"/>
    <mergeCell ref="L870:L871"/>
    <mergeCell ref="B872:B873"/>
    <mergeCell ref="G872:G873"/>
    <mergeCell ref="L872:L873"/>
    <mergeCell ref="B943:B944"/>
    <mergeCell ref="G943:G944"/>
    <mergeCell ref="L943:L944"/>
    <mergeCell ref="B945:B946"/>
    <mergeCell ref="G945:G946"/>
    <mergeCell ref="L945:L946"/>
    <mergeCell ref="N917:P917"/>
    <mergeCell ref="A919:A938"/>
    <mergeCell ref="B919:B938"/>
    <mergeCell ref="A939:A984"/>
    <mergeCell ref="C939:C984"/>
    <mergeCell ref="H939:H984"/>
    <mergeCell ref="M939:M984"/>
    <mergeCell ref="B940:B941"/>
    <mergeCell ref="G940:G941"/>
    <mergeCell ref="L940:L941"/>
    <mergeCell ref="C909:C916"/>
    <mergeCell ref="H909:H916"/>
    <mergeCell ref="M909:M916"/>
    <mergeCell ref="A913:A916"/>
    <mergeCell ref="B917:F917"/>
    <mergeCell ref="G917:M917"/>
    <mergeCell ref="B959:B960"/>
    <mergeCell ref="G959:G960"/>
    <mergeCell ref="L959:L960"/>
    <mergeCell ref="B961:B962"/>
    <mergeCell ref="G961:G962"/>
    <mergeCell ref="L961:L962"/>
    <mergeCell ref="B954:B956"/>
    <mergeCell ref="G954:G956"/>
    <mergeCell ref="L954:L956"/>
    <mergeCell ref="B957:B958"/>
    <mergeCell ref="G957:G958"/>
    <mergeCell ref="L957:L958"/>
    <mergeCell ref="B947:B948"/>
    <mergeCell ref="G947:G948"/>
    <mergeCell ref="L947:L948"/>
    <mergeCell ref="B950:B952"/>
    <mergeCell ref="G950:G952"/>
    <mergeCell ref="L950:L952"/>
    <mergeCell ref="B971:B972"/>
    <mergeCell ref="G971:G972"/>
    <mergeCell ref="L971:L972"/>
    <mergeCell ref="B973:B974"/>
    <mergeCell ref="G973:G974"/>
    <mergeCell ref="L973:L974"/>
    <mergeCell ref="B967:B968"/>
    <mergeCell ref="G967:G968"/>
    <mergeCell ref="L967:L968"/>
    <mergeCell ref="B969:B970"/>
    <mergeCell ref="G969:G970"/>
    <mergeCell ref="L969:L970"/>
    <mergeCell ref="B963:B964"/>
    <mergeCell ref="G963:G964"/>
    <mergeCell ref="L963:L964"/>
    <mergeCell ref="B965:B966"/>
    <mergeCell ref="G965:G966"/>
    <mergeCell ref="L965:L966"/>
    <mergeCell ref="C1015:C1022"/>
    <mergeCell ref="H1015:H1022"/>
    <mergeCell ref="M1015:M1022"/>
    <mergeCell ref="A1019:A1022"/>
    <mergeCell ref="B1023:F1023"/>
    <mergeCell ref="G1023:M1023"/>
    <mergeCell ref="M985:M994"/>
    <mergeCell ref="C995:C1004"/>
    <mergeCell ref="H995:H1004"/>
    <mergeCell ref="M995:M1004"/>
    <mergeCell ref="C1005:C1014"/>
    <mergeCell ref="H1005:H1014"/>
    <mergeCell ref="M1005:M1014"/>
    <mergeCell ref="B975:B976"/>
    <mergeCell ref="G975:G976"/>
    <mergeCell ref="L975:L976"/>
    <mergeCell ref="A985:A994"/>
    <mergeCell ref="C985:C994"/>
    <mergeCell ref="H985:H994"/>
    <mergeCell ref="B1053:B1054"/>
    <mergeCell ref="G1053:G1054"/>
    <mergeCell ref="L1053:L1054"/>
    <mergeCell ref="B1056:B1058"/>
    <mergeCell ref="G1056:G1058"/>
    <mergeCell ref="L1056:L1058"/>
    <mergeCell ref="B1049:B1050"/>
    <mergeCell ref="G1049:G1050"/>
    <mergeCell ref="L1049:L1050"/>
    <mergeCell ref="B1051:B1052"/>
    <mergeCell ref="G1051:G1052"/>
    <mergeCell ref="L1051:L1052"/>
    <mergeCell ref="N1023:P1023"/>
    <mergeCell ref="A1025:A1044"/>
    <mergeCell ref="B1025:B1044"/>
    <mergeCell ref="A1045:A1090"/>
    <mergeCell ref="C1045:C1090"/>
    <mergeCell ref="H1045:H1090"/>
    <mergeCell ref="M1045:M1090"/>
    <mergeCell ref="B1046:B1047"/>
    <mergeCell ref="G1046:G1047"/>
    <mergeCell ref="L1046:L1047"/>
    <mergeCell ref="B1069:B1070"/>
    <mergeCell ref="G1069:G1070"/>
    <mergeCell ref="L1069:L1070"/>
    <mergeCell ref="B1071:B1072"/>
    <mergeCell ref="G1071:G1072"/>
    <mergeCell ref="L1071:L1072"/>
    <mergeCell ref="B1065:B1066"/>
    <mergeCell ref="G1065:G1066"/>
    <mergeCell ref="L1065:L1066"/>
    <mergeCell ref="B1067:B1068"/>
    <mergeCell ref="G1067:G1068"/>
    <mergeCell ref="L1067:L1068"/>
    <mergeCell ref="B1060:B1062"/>
    <mergeCell ref="G1060:G1062"/>
    <mergeCell ref="L1060:L1062"/>
    <mergeCell ref="B1063:B1064"/>
    <mergeCell ref="G1063:G1064"/>
    <mergeCell ref="L1063:L1064"/>
    <mergeCell ref="B1081:B1082"/>
    <mergeCell ref="G1081:G1082"/>
    <mergeCell ref="L1081:L1082"/>
    <mergeCell ref="A1091:A1100"/>
    <mergeCell ref="C1091:C1100"/>
    <mergeCell ref="H1091:H1100"/>
    <mergeCell ref="B1077:B1078"/>
    <mergeCell ref="G1077:G1078"/>
    <mergeCell ref="L1077:L1078"/>
    <mergeCell ref="B1079:B1080"/>
    <mergeCell ref="G1079:G1080"/>
    <mergeCell ref="L1079:L1080"/>
    <mergeCell ref="B1073:B1074"/>
    <mergeCell ref="G1073:G1074"/>
    <mergeCell ref="L1073:L1074"/>
    <mergeCell ref="B1075:B1076"/>
    <mergeCell ref="G1075:G1076"/>
    <mergeCell ref="L1075:L1076"/>
    <mergeCell ref="N1129:P1129"/>
    <mergeCell ref="A1131:A1150"/>
    <mergeCell ref="B1131:B1150"/>
    <mergeCell ref="A1151:A1196"/>
    <mergeCell ref="C1151:C1196"/>
    <mergeCell ref="H1151:H1196"/>
    <mergeCell ref="M1151:M1196"/>
    <mergeCell ref="B1152:B1153"/>
    <mergeCell ref="G1152:G1153"/>
    <mergeCell ref="L1152:L1153"/>
    <mergeCell ref="C1121:C1128"/>
    <mergeCell ref="H1121:H1128"/>
    <mergeCell ref="M1121:M1128"/>
    <mergeCell ref="A1125:A1128"/>
    <mergeCell ref="B1129:F1129"/>
    <mergeCell ref="G1129:M1129"/>
    <mergeCell ref="M1091:M1100"/>
    <mergeCell ref="C1101:C1110"/>
    <mergeCell ref="H1101:H1110"/>
    <mergeCell ref="M1101:M1110"/>
    <mergeCell ref="C1111:C1120"/>
    <mergeCell ref="H1111:H1120"/>
    <mergeCell ref="M1111:M1120"/>
    <mergeCell ref="B1166:B1168"/>
    <mergeCell ref="G1166:G1168"/>
    <mergeCell ref="L1166:L1168"/>
    <mergeCell ref="B1169:B1170"/>
    <mergeCell ref="G1169:G1170"/>
    <mergeCell ref="L1169:L1170"/>
    <mergeCell ref="B1159:B1160"/>
    <mergeCell ref="G1159:G1160"/>
    <mergeCell ref="L1159:L1160"/>
    <mergeCell ref="B1162:B1164"/>
    <mergeCell ref="G1162:G1164"/>
    <mergeCell ref="L1162:L1164"/>
    <mergeCell ref="B1155:B1156"/>
    <mergeCell ref="G1155:G1156"/>
    <mergeCell ref="L1155:L1156"/>
    <mergeCell ref="B1157:B1158"/>
    <mergeCell ref="G1157:G1158"/>
    <mergeCell ref="L1157:L1158"/>
    <mergeCell ref="B1179:B1180"/>
    <mergeCell ref="G1179:G1180"/>
    <mergeCell ref="L1179:L1180"/>
    <mergeCell ref="B1181:B1182"/>
    <mergeCell ref="G1181:G1182"/>
    <mergeCell ref="L1181:L1182"/>
    <mergeCell ref="B1175:B1176"/>
    <mergeCell ref="G1175:G1176"/>
    <mergeCell ref="L1175:L1176"/>
    <mergeCell ref="B1177:B1178"/>
    <mergeCell ref="G1177:G1178"/>
    <mergeCell ref="L1177:L1178"/>
    <mergeCell ref="B1171:B1172"/>
    <mergeCell ref="G1171:G1172"/>
    <mergeCell ref="L1171:L1172"/>
    <mergeCell ref="B1173:B1174"/>
    <mergeCell ref="G1173:G1174"/>
    <mergeCell ref="L1173:L1174"/>
    <mergeCell ref="M1197:M1206"/>
    <mergeCell ref="C1207:C1216"/>
    <mergeCell ref="H1207:H1216"/>
    <mergeCell ref="M1207:M1216"/>
    <mergeCell ref="C1217:C1226"/>
    <mergeCell ref="H1217:H1226"/>
    <mergeCell ref="M1217:M1226"/>
    <mergeCell ref="B1187:B1188"/>
    <mergeCell ref="G1187:G1188"/>
    <mergeCell ref="L1187:L1188"/>
    <mergeCell ref="A1197:A1206"/>
    <mergeCell ref="C1197:C1206"/>
    <mergeCell ref="H1197:H1206"/>
    <mergeCell ref="B1183:B1184"/>
    <mergeCell ref="G1183:G1184"/>
    <mergeCell ref="L1183:L1184"/>
    <mergeCell ref="B1185:B1186"/>
    <mergeCell ref="G1185:G1186"/>
    <mergeCell ref="L1185:L1186"/>
    <mergeCell ref="B1261:B1262"/>
    <mergeCell ref="G1261:G1262"/>
    <mergeCell ref="L1261:L1262"/>
    <mergeCell ref="B1263:B1264"/>
    <mergeCell ref="G1263:G1264"/>
    <mergeCell ref="L1263:L1264"/>
    <mergeCell ref="N1235:P1235"/>
    <mergeCell ref="A1237:A1256"/>
    <mergeCell ref="B1237:B1256"/>
    <mergeCell ref="A1257:A1302"/>
    <mergeCell ref="C1257:C1302"/>
    <mergeCell ref="H1257:H1302"/>
    <mergeCell ref="M1257:M1302"/>
    <mergeCell ref="B1258:B1259"/>
    <mergeCell ref="G1258:G1259"/>
    <mergeCell ref="L1258:L1259"/>
    <mergeCell ref="C1227:C1234"/>
    <mergeCell ref="H1227:H1234"/>
    <mergeCell ref="M1227:M1234"/>
    <mergeCell ref="A1231:A1234"/>
    <mergeCell ref="B1235:F1235"/>
    <mergeCell ref="G1235:M1235"/>
    <mergeCell ref="B1277:B1278"/>
    <mergeCell ref="G1277:G1278"/>
    <mergeCell ref="L1277:L1278"/>
    <mergeCell ref="B1279:B1280"/>
    <mergeCell ref="G1279:G1280"/>
    <mergeCell ref="L1279:L1280"/>
    <mergeCell ref="B1272:B1274"/>
    <mergeCell ref="G1272:G1274"/>
    <mergeCell ref="L1272:L1274"/>
    <mergeCell ref="B1275:B1276"/>
    <mergeCell ref="G1275:G1276"/>
    <mergeCell ref="L1275:L1276"/>
    <mergeCell ref="B1265:B1266"/>
    <mergeCell ref="G1265:G1266"/>
    <mergeCell ref="L1265:L1266"/>
    <mergeCell ref="B1268:B1270"/>
    <mergeCell ref="G1268:G1270"/>
    <mergeCell ref="L1268:L1270"/>
    <mergeCell ref="B1289:B1290"/>
    <mergeCell ref="G1289:G1290"/>
    <mergeCell ref="L1289:L1290"/>
    <mergeCell ref="B1291:B1292"/>
    <mergeCell ref="G1291:G1292"/>
    <mergeCell ref="L1291:L1292"/>
    <mergeCell ref="B1285:B1286"/>
    <mergeCell ref="G1285:G1286"/>
    <mergeCell ref="L1285:L1286"/>
    <mergeCell ref="B1287:B1288"/>
    <mergeCell ref="G1287:G1288"/>
    <mergeCell ref="L1287:L1288"/>
    <mergeCell ref="B1281:B1282"/>
    <mergeCell ref="G1281:G1282"/>
    <mergeCell ref="L1281:L1282"/>
    <mergeCell ref="B1283:B1284"/>
    <mergeCell ref="G1283:G1284"/>
    <mergeCell ref="L1283:L1284"/>
    <mergeCell ref="C1333:C1340"/>
    <mergeCell ref="H1333:H1340"/>
    <mergeCell ref="M1333:M1340"/>
    <mergeCell ref="A1337:A1340"/>
    <mergeCell ref="B1341:F1341"/>
    <mergeCell ref="G1341:M1341"/>
    <mergeCell ref="M1303:M1312"/>
    <mergeCell ref="C1313:C1322"/>
    <mergeCell ref="H1313:H1322"/>
    <mergeCell ref="M1313:M1322"/>
    <mergeCell ref="C1323:C1332"/>
    <mergeCell ref="H1323:H1332"/>
    <mergeCell ref="M1323:M1332"/>
    <mergeCell ref="B1293:B1294"/>
    <mergeCell ref="G1293:G1294"/>
    <mergeCell ref="L1293:L1294"/>
    <mergeCell ref="A1303:A1312"/>
    <mergeCell ref="C1303:C1312"/>
    <mergeCell ref="H1303:H1312"/>
    <mergeCell ref="B1371:B1372"/>
    <mergeCell ref="G1371:G1372"/>
    <mergeCell ref="L1371:L1372"/>
    <mergeCell ref="B1374:B1376"/>
    <mergeCell ref="G1374:G1376"/>
    <mergeCell ref="L1374:L1376"/>
    <mergeCell ref="B1367:B1368"/>
    <mergeCell ref="G1367:G1368"/>
    <mergeCell ref="L1367:L1368"/>
    <mergeCell ref="B1369:B1370"/>
    <mergeCell ref="G1369:G1370"/>
    <mergeCell ref="L1369:L1370"/>
    <mergeCell ref="N1341:P1341"/>
    <mergeCell ref="A1343:A1362"/>
    <mergeCell ref="B1343:B1362"/>
    <mergeCell ref="A1363:A1408"/>
    <mergeCell ref="C1363:C1408"/>
    <mergeCell ref="H1363:H1408"/>
    <mergeCell ref="M1363:M1408"/>
    <mergeCell ref="B1364:B1365"/>
    <mergeCell ref="G1364:G1365"/>
    <mergeCell ref="L1364:L1365"/>
    <mergeCell ref="B1387:B1388"/>
    <mergeCell ref="G1387:G1388"/>
    <mergeCell ref="L1387:L1388"/>
    <mergeCell ref="B1389:B1390"/>
    <mergeCell ref="G1389:G1390"/>
    <mergeCell ref="L1389:L1390"/>
    <mergeCell ref="B1383:B1384"/>
    <mergeCell ref="G1383:G1384"/>
    <mergeCell ref="L1383:L1384"/>
    <mergeCell ref="B1385:B1386"/>
    <mergeCell ref="G1385:G1386"/>
    <mergeCell ref="L1385:L1386"/>
    <mergeCell ref="B1378:B1380"/>
    <mergeCell ref="G1378:G1380"/>
    <mergeCell ref="L1378:L1380"/>
    <mergeCell ref="B1381:B1382"/>
    <mergeCell ref="G1381:G1382"/>
    <mergeCell ref="L1381:L1382"/>
    <mergeCell ref="B1399:B1400"/>
    <mergeCell ref="G1399:G1400"/>
    <mergeCell ref="L1399:L1400"/>
    <mergeCell ref="A1409:A1418"/>
    <mergeCell ref="C1409:C1418"/>
    <mergeCell ref="H1409:H1418"/>
    <mergeCell ref="B1395:B1396"/>
    <mergeCell ref="G1395:G1396"/>
    <mergeCell ref="L1395:L1396"/>
    <mergeCell ref="B1397:B1398"/>
    <mergeCell ref="G1397:G1398"/>
    <mergeCell ref="L1397:L1398"/>
    <mergeCell ref="B1391:B1392"/>
    <mergeCell ref="G1391:G1392"/>
    <mergeCell ref="L1391:L1392"/>
    <mergeCell ref="B1393:B1394"/>
    <mergeCell ref="G1393:G1394"/>
    <mergeCell ref="L1393:L1394"/>
    <mergeCell ref="N1447:P1447"/>
    <mergeCell ref="A1449:A1468"/>
    <mergeCell ref="B1449:B1468"/>
    <mergeCell ref="A1469:A1514"/>
    <mergeCell ref="C1469:C1514"/>
    <mergeCell ref="H1469:H1514"/>
    <mergeCell ref="M1469:M1514"/>
    <mergeCell ref="B1470:B1471"/>
    <mergeCell ref="G1470:G1471"/>
    <mergeCell ref="L1470:L1471"/>
    <mergeCell ref="C1439:C1446"/>
    <mergeCell ref="H1439:H1446"/>
    <mergeCell ref="M1439:M1446"/>
    <mergeCell ref="A1443:A1446"/>
    <mergeCell ref="B1447:F1447"/>
    <mergeCell ref="G1447:M1447"/>
    <mergeCell ref="M1409:M1418"/>
    <mergeCell ref="C1419:C1428"/>
    <mergeCell ref="H1419:H1428"/>
    <mergeCell ref="M1419:M1428"/>
    <mergeCell ref="C1429:C1438"/>
    <mergeCell ref="H1429:H1438"/>
    <mergeCell ref="M1429:M1438"/>
    <mergeCell ref="B1484:B1486"/>
    <mergeCell ref="G1484:G1486"/>
    <mergeCell ref="L1484:L1486"/>
    <mergeCell ref="B1487:B1488"/>
    <mergeCell ref="G1487:G1488"/>
    <mergeCell ref="L1487:L1488"/>
    <mergeCell ref="B1477:B1478"/>
    <mergeCell ref="G1477:G1478"/>
    <mergeCell ref="L1477:L1478"/>
    <mergeCell ref="B1480:B1482"/>
    <mergeCell ref="G1480:G1482"/>
    <mergeCell ref="L1480:L1482"/>
    <mergeCell ref="B1473:B1474"/>
    <mergeCell ref="G1473:G1474"/>
    <mergeCell ref="L1473:L1474"/>
    <mergeCell ref="B1475:B1476"/>
    <mergeCell ref="G1475:G1476"/>
    <mergeCell ref="L1475:L1476"/>
    <mergeCell ref="B1497:B1498"/>
    <mergeCell ref="G1497:G1498"/>
    <mergeCell ref="L1497:L1498"/>
    <mergeCell ref="B1499:B1500"/>
    <mergeCell ref="G1499:G1500"/>
    <mergeCell ref="L1499:L1500"/>
    <mergeCell ref="B1493:B1494"/>
    <mergeCell ref="G1493:G1494"/>
    <mergeCell ref="L1493:L1494"/>
    <mergeCell ref="B1495:B1496"/>
    <mergeCell ref="G1495:G1496"/>
    <mergeCell ref="L1495:L1496"/>
    <mergeCell ref="B1489:B1490"/>
    <mergeCell ref="G1489:G1490"/>
    <mergeCell ref="L1489:L1490"/>
    <mergeCell ref="B1491:B1492"/>
    <mergeCell ref="G1491:G1492"/>
    <mergeCell ref="L1491:L1492"/>
    <mergeCell ref="M1515:M1524"/>
    <mergeCell ref="C1525:C1534"/>
    <mergeCell ref="H1525:H1534"/>
    <mergeCell ref="M1525:M1534"/>
    <mergeCell ref="C1535:C1544"/>
    <mergeCell ref="H1535:H1544"/>
    <mergeCell ref="M1535:M1544"/>
    <mergeCell ref="B1505:B1506"/>
    <mergeCell ref="G1505:G1506"/>
    <mergeCell ref="L1505:L1506"/>
    <mergeCell ref="A1515:A1524"/>
    <mergeCell ref="C1515:C1524"/>
    <mergeCell ref="H1515:H1524"/>
    <mergeCell ref="B1501:B1502"/>
    <mergeCell ref="G1501:G1502"/>
    <mergeCell ref="L1501:L1502"/>
    <mergeCell ref="B1503:B1504"/>
    <mergeCell ref="G1503:G1504"/>
    <mergeCell ref="L1503:L1504"/>
    <mergeCell ref="B1579:B1580"/>
    <mergeCell ref="G1579:G1580"/>
    <mergeCell ref="L1579:L1580"/>
    <mergeCell ref="B1581:B1582"/>
    <mergeCell ref="G1581:G1582"/>
    <mergeCell ref="L1581:L1582"/>
    <mergeCell ref="N1553:P1553"/>
    <mergeCell ref="A1555:A1574"/>
    <mergeCell ref="B1555:B1574"/>
    <mergeCell ref="A1575:A1620"/>
    <mergeCell ref="C1575:C1620"/>
    <mergeCell ref="H1575:H1620"/>
    <mergeCell ref="M1575:M1620"/>
    <mergeCell ref="B1576:B1577"/>
    <mergeCell ref="G1576:G1577"/>
    <mergeCell ref="L1576:L1577"/>
    <mergeCell ref="C1545:C1552"/>
    <mergeCell ref="H1545:H1552"/>
    <mergeCell ref="M1545:M1552"/>
    <mergeCell ref="A1549:A1552"/>
    <mergeCell ref="B1553:F1553"/>
    <mergeCell ref="G1553:M1553"/>
    <mergeCell ref="B1595:B1596"/>
    <mergeCell ref="G1595:G1596"/>
    <mergeCell ref="L1595:L1596"/>
    <mergeCell ref="B1597:B1598"/>
    <mergeCell ref="G1597:G1598"/>
    <mergeCell ref="L1597:L1598"/>
    <mergeCell ref="B1590:B1592"/>
    <mergeCell ref="G1590:G1592"/>
    <mergeCell ref="L1590:L1592"/>
    <mergeCell ref="B1593:B1594"/>
    <mergeCell ref="G1593:G1594"/>
    <mergeCell ref="L1593:L1594"/>
    <mergeCell ref="B1583:B1584"/>
    <mergeCell ref="G1583:G1584"/>
    <mergeCell ref="L1583:L1584"/>
    <mergeCell ref="B1586:B1588"/>
    <mergeCell ref="G1586:G1588"/>
    <mergeCell ref="L1586:L1588"/>
    <mergeCell ref="B1607:B1608"/>
    <mergeCell ref="G1607:G1608"/>
    <mergeCell ref="L1607:L1608"/>
    <mergeCell ref="B1609:B1610"/>
    <mergeCell ref="G1609:G1610"/>
    <mergeCell ref="L1609:L1610"/>
    <mergeCell ref="B1603:B1604"/>
    <mergeCell ref="G1603:G1604"/>
    <mergeCell ref="L1603:L1604"/>
    <mergeCell ref="B1605:B1606"/>
    <mergeCell ref="G1605:G1606"/>
    <mergeCell ref="L1605:L1606"/>
    <mergeCell ref="B1599:B1600"/>
    <mergeCell ref="G1599:G1600"/>
    <mergeCell ref="L1599:L1600"/>
    <mergeCell ref="B1601:B1602"/>
    <mergeCell ref="G1601:G1602"/>
    <mergeCell ref="L1601:L1602"/>
    <mergeCell ref="C1651:C1658"/>
    <mergeCell ref="H1651:H1658"/>
    <mergeCell ref="M1651:M1658"/>
    <mergeCell ref="A1655:A1658"/>
    <mergeCell ref="B1659:F1659"/>
    <mergeCell ref="G1659:M1659"/>
    <mergeCell ref="M1621:M1630"/>
    <mergeCell ref="C1631:C1640"/>
    <mergeCell ref="H1631:H1640"/>
    <mergeCell ref="M1631:M1640"/>
    <mergeCell ref="C1641:C1650"/>
    <mergeCell ref="H1641:H1650"/>
    <mergeCell ref="M1641:M1650"/>
    <mergeCell ref="B1611:B1612"/>
    <mergeCell ref="G1611:G1612"/>
    <mergeCell ref="L1611:L1612"/>
    <mergeCell ref="A1621:A1630"/>
    <mergeCell ref="C1621:C1630"/>
    <mergeCell ref="H1621:H1630"/>
    <mergeCell ref="B1689:B1690"/>
    <mergeCell ref="G1689:G1690"/>
    <mergeCell ref="L1689:L1690"/>
    <mergeCell ref="B1692:B1694"/>
    <mergeCell ref="G1692:G1694"/>
    <mergeCell ref="L1692:L1694"/>
    <mergeCell ref="B1685:B1686"/>
    <mergeCell ref="G1685:G1686"/>
    <mergeCell ref="L1685:L1686"/>
    <mergeCell ref="B1687:B1688"/>
    <mergeCell ref="G1687:G1688"/>
    <mergeCell ref="L1687:L1688"/>
    <mergeCell ref="N1659:P1659"/>
    <mergeCell ref="A1661:A1680"/>
    <mergeCell ref="B1661:B1680"/>
    <mergeCell ref="A1681:A1726"/>
    <mergeCell ref="C1681:C1726"/>
    <mergeCell ref="H1681:H1726"/>
    <mergeCell ref="M1681:M1726"/>
    <mergeCell ref="B1682:B1683"/>
    <mergeCell ref="G1682:G1683"/>
    <mergeCell ref="L1682:L1683"/>
    <mergeCell ref="B1705:B1706"/>
    <mergeCell ref="G1705:G1706"/>
    <mergeCell ref="L1705:L1706"/>
    <mergeCell ref="B1707:B1708"/>
    <mergeCell ref="G1707:G1708"/>
    <mergeCell ref="L1707:L1708"/>
    <mergeCell ref="B1701:B1702"/>
    <mergeCell ref="G1701:G1702"/>
    <mergeCell ref="L1701:L1702"/>
    <mergeCell ref="B1703:B1704"/>
    <mergeCell ref="G1703:G1704"/>
    <mergeCell ref="L1703:L1704"/>
    <mergeCell ref="B1696:B1698"/>
    <mergeCell ref="G1696:G1698"/>
    <mergeCell ref="L1696:L1698"/>
    <mergeCell ref="B1699:B1700"/>
    <mergeCell ref="G1699:G1700"/>
    <mergeCell ref="L1699:L1700"/>
    <mergeCell ref="B1717:B1718"/>
    <mergeCell ref="G1717:G1718"/>
    <mergeCell ref="L1717:L1718"/>
    <mergeCell ref="A1727:A1736"/>
    <mergeCell ref="C1727:C1736"/>
    <mergeCell ref="H1727:H1736"/>
    <mergeCell ref="B1713:B1714"/>
    <mergeCell ref="G1713:G1714"/>
    <mergeCell ref="L1713:L1714"/>
    <mergeCell ref="B1715:B1716"/>
    <mergeCell ref="G1715:G1716"/>
    <mergeCell ref="L1715:L1716"/>
    <mergeCell ref="B1709:B1710"/>
    <mergeCell ref="G1709:G1710"/>
    <mergeCell ref="L1709:L1710"/>
    <mergeCell ref="B1711:B1712"/>
    <mergeCell ref="G1711:G1712"/>
    <mergeCell ref="L1711:L1712"/>
    <mergeCell ref="N1765:P1765"/>
    <mergeCell ref="A1767:A1786"/>
    <mergeCell ref="B1767:B1786"/>
    <mergeCell ref="A1787:A1832"/>
    <mergeCell ref="C1787:C1832"/>
    <mergeCell ref="H1787:H1832"/>
    <mergeCell ref="M1787:M1832"/>
    <mergeCell ref="B1788:B1789"/>
    <mergeCell ref="G1788:G1789"/>
    <mergeCell ref="L1788:L1789"/>
    <mergeCell ref="C1757:C1764"/>
    <mergeCell ref="H1757:H1764"/>
    <mergeCell ref="M1757:M1764"/>
    <mergeCell ref="A1761:A1764"/>
    <mergeCell ref="B1765:F1765"/>
    <mergeCell ref="G1765:M1765"/>
    <mergeCell ref="M1727:M1736"/>
    <mergeCell ref="C1737:C1746"/>
    <mergeCell ref="H1737:H1746"/>
    <mergeCell ref="M1737:M1746"/>
    <mergeCell ref="C1747:C1756"/>
    <mergeCell ref="H1747:H1756"/>
    <mergeCell ref="M1747:M1756"/>
    <mergeCell ref="B1802:B1804"/>
    <mergeCell ref="G1802:G1804"/>
    <mergeCell ref="L1802:L1804"/>
    <mergeCell ref="B1805:B1806"/>
    <mergeCell ref="G1805:G1806"/>
    <mergeCell ref="L1805:L1806"/>
    <mergeCell ref="B1795:B1796"/>
    <mergeCell ref="G1795:G1796"/>
    <mergeCell ref="L1795:L1796"/>
    <mergeCell ref="B1798:B1800"/>
    <mergeCell ref="G1798:G1800"/>
    <mergeCell ref="L1798:L1800"/>
    <mergeCell ref="B1791:B1792"/>
    <mergeCell ref="G1791:G1792"/>
    <mergeCell ref="L1791:L1792"/>
    <mergeCell ref="B1793:B1794"/>
    <mergeCell ref="G1793:G1794"/>
    <mergeCell ref="L1793:L1794"/>
    <mergeCell ref="B1815:B1816"/>
    <mergeCell ref="G1815:G1816"/>
    <mergeCell ref="L1815:L1816"/>
    <mergeCell ref="B1817:B1818"/>
    <mergeCell ref="G1817:G1818"/>
    <mergeCell ref="L1817:L1818"/>
    <mergeCell ref="B1811:B1812"/>
    <mergeCell ref="G1811:G1812"/>
    <mergeCell ref="L1811:L1812"/>
    <mergeCell ref="B1813:B1814"/>
    <mergeCell ref="G1813:G1814"/>
    <mergeCell ref="L1813:L1814"/>
    <mergeCell ref="B1807:B1808"/>
    <mergeCell ref="G1807:G1808"/>
    <mergeCell ref="L1807:L1808"/>
    <mergeCell ref="B1809:B1810"/>
    <mergeCell ref="G1809:G1810"/>
    <mergeCell ref="L1809:L1810"/>
    <mergeCell ref="M1833:M1842"/>
    <mergeCell ref="C1843:C1852"/>
    <mergeCell ref="H1843:H1852"/>
    <mergeCell ref="M1843:M1852"/>
    <mergeCell ref="C1853:C1862"/>
    <mergeCell ref="H1853:H1862"/>
    <mergeCell ref="M1853:M1862"/>
    <mergeCell ref="B1823:B1824"/>
    <mergeCell ref="G1823:G1824"/>
    <mergeCell ref="L1823:L1824"/>
    <mergeCell ref="A1833:A1842"/>
    <mergeCell ref="C1833:C1842"/>
    <mergeCell ref="H1833:H1842"/>
    <mergeCell ref="B1819:B1820"/>
    <mergeCell ref="G1819:G1820"/>
    <mergeCell ref="L1819:L1820"/>
    <mergeCell ref="B1821:B1822"/>
    <mergeCell ref="G1821:G1822"/>
    <mergeCell ref="L1821:L1822"/>
    <mergeCell ref="B1897:B1898"/>
    <mergeCell ref="G1897:G1898"/>
    <mergeCell ref="L1897:L1898"/>
    <mergeCell ref="B1899:B1900"/>
    <mergeCell ref="G1899:G1900"/>
    <mergeCell ref="L1899:L1900"/>
    <mergeCell ref="N1871:P1871"/>
    <mergeCell ref="A1873:A1892"/>
    <mergeCell ref="B1873:B1892"/>
    <mergeCell ref="A1893:A1938"/>
    <mergeCell ref="C1893:C1938"/>
    <mergeCell ref="H1893:H1938"/>
    <mergeCell ref="M1893:M1938"/>
    <mergeCell ref="B1894:B1895"/>
    <mergeCell ref="G1894:G1895"/>
    <mergeCell ref="L1894:L1895"/>
    <mergeCell ref="C1863:C1870"/>
    <mergeCell ref="H1863:H1870"/>
    <mergeCell ref="M1863:M1870"/>
    <mergeCell ref="A1867:A1870"/>
    <mergeCell ref="B1871:F1871"/>
    <mergeCell ref="G1871:M1871"/>
    <mergeCell ref="B1913:B1914"/>
    <mergeCell ref="G1913:G1914"/>
    <mergeCell ref="L1913:L1914"/>
    <mergeCell ref="B1915:B1916"/>
    <mergeCell ref="G1915:G1916"/>
    <mergeCell ref="L1915:L1916"/>
    <mergeCell ref="B1908:B1910"/>
    <mergeCell ref="G1908:G1910"/>
    <mergeCell ref="L1908:L1910"/>
    <mergeCell ref="B1911:B1912"/>
    <mergeCell ref="G1911:G1912"/>
    <mergeCell ref="L1911:L1912"/>
    <mergeCell ref="B1901:B1902"/>
    <mergeCell ref="G1901:G1902"/>
    <mergeCell ref="L1901:L1902"/>
    <mergeCell ref="B1904:B1906"/>
    <mergeCell ref="G1904:G1906"/>
    <mergeCell ref="L1904:L1906"/>
    <mergeCell ref="B1925:B1926"/>
    <mergeCell ref="G1925:G1926"/>
    <mergeCell ref="L1925:L1926"/>
    <mergeCell ref="B1927:B1928"/>
    <mergeCell ref="G1927:G1928"/>
    <mergeCell ref="L1927:L1928"/>
    <mergeCell ref="B1921:B1922"/>
    <mergeCell ref="G1921:G1922"/>
    <mergeCell ref="L1921:L1922"/>
    <mergeCell ref="B1923:B1924"/>
    <mergeCell ref="G1923:G1924"/>
    <mergeCell ref="L1923:L1924"/>
    <mergeCell ref="B1917:B1918"/>
    <mergeCell ref="G1917:G1918"/>
    <mergeCell ref="L1917:L1918"/>
    <mergeCell ref="B1919:B1920"/>
    <mergeCell ref="G1919:G1920"/>
    <mergeCell ref="L1919:L1920"/>
    <mergeCell ref="C1969:C1976"/>
    <mergeCell ref="H1969:H1976"/>
    <mergeCell ref="M1969:M1976"/>
    <mergeCell ref="A1973:A1976"/>
    <mergeCell ref="B1977:F1977"/>
    <mergeCell ref="G1977:M1977"/>
    <mergeCell ref="M1939:M1948"/>
    <mergeCell ref="C1949:C1958"/>
    <mergeCell ref="H1949:H1958"/>
    <mergeCell ref="M1949:M1958"/>
    <mergeCell ref="C1959:C1968"/>
    <mergeCell ref="H1959:H1968"/>
    <mergeCell ref="M1959:M1968"/>
    <mergeCell ref="B1929:B1930"/>
    <mergeCell ref="G1929:G1930"/>
    <mergeCell ref="L1929:L1930"/>
    <mergeCell ref="A1939:A1948"/>
    <mergeCell ref="C1939:C1948"/>
    <mergeCell ref="H1939:H1948"/>
    <mergeCell ref="B2007:B2008"/>
    <mergeCell ref="G2007:G2008"/>
    <mergeCell ref="L2007:L2008"/>
    <mergeCell ref="B2010:B2012"/>
    <mergeCell ref="G2010:G2012"/>
    <mergeCell ref="L2010:L2012"/>
    <mergeCell ref="B2003:B2004"/>
    <mergeCell ref="G2003:G2004"/>
    <mergeCell ref="L2003:L2004"/>
    <mergeCell ref="B2005:B2006"/>
    <mergeCell ref="G2005:G2006"/>
    <mergeCell ref="L2005:L2006"/>
    <mergeCell ref="N1977:P1977"/>
    <mergeCell ref="A1979:A1998"/>
    <mergeCell ref="B1979:B1998"/>
    <mergeCell ref="A1999:A2044"/>
    <mergeCell ref="C1999:C2044"/>
    <mergeCell ref="H1999:H2044"/>
    <mergeCell ref="M1999:M2044"/>
    <mergeCell ref="B2000:B2001"/>
    <mergeCell ref="G2000:G2001"/>
    <mergeCell ref="L2000:L2001"/>
    <mergeCell ref="B2023:B2024"/>
    <mergeCell ref="G2023:G2024"/>
    <mergeCell ref="L2023:L2024"/>
    <mergeCell ref="B2025:B2026"/>
    <mergeCell ref="G2025:G2026"/>
    <mergeCell ref="L2025:L2026"/>
    <mergeCell ref="B2019:B2020"/>
    <mergeCell ref="G2019:G2020"/>
    <mergeCell ref="L2019:L2020"/>
    <mergeCell ref="B2021:B2022"/>
    <mergeCell ref="G2021:G2022"/>
    <mergeCell ref="L2021:L2022"/>
    <mergeCell ref="B2014:B2016"/>
    <mergeCell ref="G2014:G2016"/>
    <mergeCell ref="L2014:L2016"/>
    <mergeCell ref="B2017:B2018"/>
    <mergeCell ref="G2017:G2018"/>
    <mergeCell ref="L2017:L2018"/>
    <mergeCell ref="B2035:B2036"/>
    <mergeCell ref="G2035:G2036"/>
    <mergeCell ref="L2035:L2036"/>
    <mergeCell ref="A2045:A2054"/>
    <mergeCell ref="C2045:C2054"/>
    <mergeCell ref="H2045:H2054"/>
    <mergeCell ref="B2031:B2032"/>
    <mergeCell ref="G2031:G2032"/>
    <mergeCell ref="L2031:L2032"/>
    <mergeCell ref="B2033:B2034"/>
    <mergeCell ref="G2033:G2034"/>
    <mergeCell ref="L2033:L2034"/>
    <mergeCell ref="B2027:B2028"/>
    <mergeCell ref="G2027:G2028"/>
    <mergeCell ref="L2027:L2028"/>
    <mergeCell ref="B2029:B2030"/>
    <mergeCell ref="G2029:G2030"/>
    <mergeCell ref="L2029:L2030"/>
    <mergeCell ref="N2083:P2083"/>
    <mergeCell ref="A2085:A2104"/>
    <mergeCell ref="B2085:B2104"/>
    <mergeCell ref="A2105:A2150"/>
    <mergeCell ref="C2105:C2150"/>
    <mergeCell ref="H2105:H2150"/>
    <mergeCell ref="M2105:M2150"/>
    <mergeCell ref="B2106:B2107"/>
    <mergeCell ref="G2106:G2107"/>
    <mergeCell ref="L2106:L2107"/>
    <mergeCell ref="C2075:C2082"/>
    <mergeCell ref="H2075:H2082"/>
    <mergeCell ref="M2075:M2082"/>
    <mergeCell ref="A2079:A2082"/>
    <mergeCell ref="B2083:F2083"/>
    <mergeCell ref="G2083:M2083"/>
    <mergeCell ref="M2045:M2054"/>
    <mergeCell ref="C2055:C2064"/>
    <mergeCell ref="H2055:H2064"/>
    <mergeCell ref="M2055:M2064"/>
    <mergeCell ref="C2065:C2074"/>
    <mergeCell ref="H2065:H2074"/>
    <mergeCell ref="M2065:M2074"/>
    <mergeCell ref="B2120:B2122"/>
    <mergeCell ref="G2120:G2122"/>
    <mergeCell ref="L2120:L2122"/>
    <mergeCell ref="B2123:B2124"/>
    <mergeCell ref="G2123:G2124"/>
    <mergeCell ref="L2123:L2124"/>
    <mergeCell ref="B2113:B2114"/>
    <mergeCell ref="G2113:G2114"/>
    <mergeCell ref="L2113:L2114"/>
    <mergeCell ref="B2116:B2118"/>
    <mergeCell ref="G2116:G2118"/>
    <mergeCell ref="L2116:L2118"/>
    <mergeCell ref="B2109:B2110"/>
    <mergeCell ref="G2109:G2110"/>
    <mergeCell ref="L2109:L2110"/>
    <mergeCell ref="B2111:B2112"/>
    <mergeCell ref="G2111:G2112"/>
    <mergeCell ref="L2111:L2112"/>
    <mergeCell ref="B2133:B2134"/>
    <mergeCell ref="G2133:G2134"/>
    <mergeCell ref="L2133:L2134"/>
    <mergeCell ref="B2135:B2136"/>
    <mergeCell ref="G2135:G2136"/>
    <mergeCell ref="L2135:L2136"/>
    <mergeCell ref="B2129:B2130"/>
    <mergeCell ref="G2129:G2130"/>
    <mergeCell ref="L2129:L2130"/>
    <mergeCell ref="B2131:B2132"/>
    <mergeCell ref="G2131:G2132"/>
    <mergeCell ref="L2131:L2132"/>
    <mergeCell ref="B2125:B2126"/>
    <mergeCell ref="G2125:G2126"/>
    <mergeCell ref="L2125:L2126"/>
    <mergeCell ref="B2127:B2128"/>
    <mergeCell ref="G2127:G2128"/>
    <mergeCell ref="L2127:L2128"/>
    <mergeCell ref="M2151:M2160"/>
    <mergeCell ref="C2161:C2170"/>
    <mergeCell ref="H2161:H2170"/>
    <mergeCell ref="M2161:M2170"/>
    <mergeCell ref="C2171:C2180"/>
    <mergeCell ref="H2171:H2180"/>
    <mergeCell ref="M2171:M2180"/>
    <mergeCell ref="B2141:B2142"/>
    <mergeCell ref="G2141:G2142"/>
    <mergeCell ref="L2141:L2142"/>
    <mergeCell ref="A2151:A2160"/>
    <mergeCell ref="C2151:C2160"/>
    <mergeCell ref="H2151:H2160"/>
    <mergeCell ref="B2137:B2138"/>
    <mergeCell ref="G2137:G2138"/>
    <mergeCell ref="L2137:L2138"/>
    <mergeCell ref="B2139:B2140"/>
    <mergeCell ref="G2139:G2140"/>
    <mergeCell ref="L2139:L2140"/>
    <mergeCell ref="B2215:B2216"/>
    <mergeCell ref="G2215:G2216"/>
    <mergeCell ref="L2215:L2216"/>
    <mergeCell ref="B2217:B2218"/>
    <mergeCell ref="G2217:G2218"/>
    <mergeCell ref="L2217:L2218"/>
    <mergeCell ref="N2189:P2189"/>
    <mergeCell ref="A2191:A2210"/>
    <mergeCell ref="B2191:B2210"/>
    <mergeCell ref="A2211:A2256"/>
    <mergeCell ref="C2211:C2256"/>
    <mergeCell ref="H2211:H2256"/>
    <mergeCell ref="M2211:M2256"/>
    <mergeCell ref="B2212:B2213"/>
    <mergeCell ref="G2212:G2213"/>
    <mergeCell ref="L2212:L2213"/>
    <mergeCell ref="C2181:C2188"/>
    <mergeCell ref="H2181:H2188"/>
    <mergeCell ref="M2181:M2188"/>
    <mergeCell ref="A2185:A2188"/>
    <mergeCell ref="B2189:F2189"/>
    <mergeCell ref="G2189:M2189"/>
    <mergeCell ref="B2231:B2232"/>
    <mergeCell ref="G2231:G2232"/>
    <mergeCell ref="L2231:L2232"/>
    <mergeCell ref="B2233:B2234"/>
    <mergeCell ref="G2233:G2234"/>
    <mergeCell ref="L2233:L2234"/>
    <mergeCell ref="B2226:B2228"/>
    <mergeCell ref="G2226:G2228"/>
    <mergeCell ref="L2226:L2228"/>
    <mergeCell ref="B2229:B2230"/>
    <mergeCell ref="G2229:G2230"/>
    <mergeCell ref="L2229:L2230"/>
    <mergeCell ref="B2219:B2220"/>
    <mergeCell ref="G2219:G2220"/>
    <mergeCell ref="L2219:L2220"/>
    <mergeCell ref="B2222:B2224"/>
    <mergeCell ref="G2222:G2224"/>
    <mergeCell ref="L2222:L2224"/>
    <mergeCell ref="B2243:B2244"/>
    <mergeCell ref="G2243:G2244"/>
    <mergeCell ref="L2243:L2244"/>
    <mergeCell ref="B2245:B2246"/>
    <mergeCell ref="G2245:G2246"/>
    <mergeCell ref="L2245:L2246"/>
    <mergeCell ref="B2239:B2240"/>
    <mergeCell ref="G2239:G2240"/>
    <mergeCell ref="L2239:L2240"/>
    <mergeCell ref="B2241:B2242"/>
    <mergeCell ref="G2241:G2242"/>
    <mergeCell ref="L2241:L2242"/>
    <mergeCell ref="B2235:B2236"/>
    <mergeCell ref="G2235:G2236"/>
    <mergeCell ref="L2235:L2236"/>
    <mergeCell ref="B2237:B2238"/>
    <mergeCell ref="G2237:G2238"/>
    <mergeCell ref="L2237:L2238"/>
    <mergeCell ref="C2287:C2294"/>
    <mergeCell ref="H2287:H2294"/>
    <mergeCell ref="M2287:M2294"/>
    <mergeCell ref="A2291:A2294"/>
    <mergeCell ref="B2295:F2295"/>
    <mergeCell ref="G2295:M2295"/>
    <mergeCell ref="M2257:M2266"/>
    <mergeCell ref="C2267:C2276"/>
    <mergeCell ref="H2267:H2276"/>
    <mergeCell ref="M2267:M2276"/>
    <mergeCell ref="C2277:C2286"/>
    <mergeCell ref="H2277:H2286"/>
    <mergeCell ref="M2277:M2286"/>
    <mergeCell ref="B2247:B2248"/>
    <mergeCell ref="G2247:G2248"/>
    <mergeCell ref="L2247:L2248"/>
    <mergeCell ref="A2257:A2266"/>
    <mergeCell ref="C2257:C2266"/>
    <mergeCell ref="H2257:H2266"/>
    <mergeCell ref="B2325:B2326"/>
    <mergeCell ref="G2325:G2326"/>
    <mergeCell ref="L2325:L2326"/>
    <mergeCell ref="B2328:B2330"/>
    <mergeCell ref="G2328:G2330"/>
    <mergeCell ref="L2328:L2330"/>
    <mergeCell ref="B2321:B2322"/>
    <mergeCell ref="G2321:G2322"/>
    <mergeCell ref="L2321:L2322"/>
    <mergeCell ref="B2323:B2324"/>
    <mergeCell ref="G2323:G2324"/>
    <mergeCell ref="L2323:L2324"/>
    <mergeCell ref="N2295:P2295"/>
    <mergeCell ref="A2297:A2316"/>
    <mergeCell ref="B2297:B2316"/>
    <mergeCell ref="A2317:A2362"/>
    <mergeCell ref="C2317:C2362"/>
    <mergeCell ref="H2317:H2362"/>
    <mergeCell ref="M2317:M2362"/>
    <mergeCell ref="B2318:B2319"/>
    <mergeCell ref="G2318:G2319"/>
    <mergeCell ref="L2318:L2319"/>
    <mergeCell ref="B2341:B2342"/>
    <mergeCell ref="G2341:G2342"/>
    <mergeCell ref="L2341:L2342"/>
    <mergeCell ref="B2343:B2344"/>
    <mergeCell ref="G2343:G2344"/>
    <mergeCell ref="L2343:L2344"/>
    <mergeCell ref="B2337:B2338"/>
    <mergeCell ref="G2337:G2338"/>
    <mergeCell ref="L2337:L2338"/>
    <mergeCell ref="B2339:B2340"/>
    <mergeCell ref="G2339:G2340"/>
    <mergeCell ref="L2339:L2340"/>
    <mergeCell ref="B2332:B2334"/>
    <mergeCell ref="G2332:G2334"/>
    <mergeCell ref="L2332:L2334"/>
    <mergeCell ref="B2335:B2336"/>
    <mergeCell ref="G2335:G2336"/>
    <mergeCell ref="L2335:L2336"/>
    <mergeCell ref="B2353:B2354"/>
    <mergeCell ref="G2353:G2354"/>
    <mergeCell ref="L2353:L2354"/>
    <mergeCell ref="A2363:A2372"/>
    <mergeCell ref="C2363:C2372"/>
    <mergeCell ref="H2363:H2372"/>
    <mergeCell ref="B2349:B2350"/>
    <mergeCell ref="G2349:G2350"/>
    <mergeCell ref="L2349:L2350"/>
    <mergeCell ref="B2351:B2352"/>
    <mergeCell ref="G2351:G2352"/>
    <mergeCell ref="L2351:L2352"/>
    <mergeCell ref="B2345:B2346"/>
    <mergeCell ref="G2345:G2346"/>
    <mergeCell ref="L2345:L2346"/>
    <mergeCell ref="B2347:B2348"/>
    <mergeCell ref="G2347:G2348"/>
    <mergeCell ref="L2347:L2348"/>
    <mergeCell ref="N2401:P2401"/>
    <mergeCell ref="A2403:A2422"/>
    <mergeCell ref="B2403:B2422"/>
    <mergeCell ref="A2423:A2468"/>
    <mergeCell ref="C2423:C2468"/>
    <mergeCell ref="H2423:H2468"/>
    <mergeCell ref="M2423:M2468"/>
    <mergeCell ref="B2424:B2425"/>
    <mergeCell ref="G2424:G2425"/>
    <mergeCell ref="L2424:L2425"/>
    <mergeCell ref="C2393:C2400"/>
    <mergeCell ref="H2393:H2400"/>
    <mergeCell ref="M2393:M2400"/>
    <mergeCell ref="A2397:A2400"/>
    <mergeCell ref="B2401:F2401"/>
    <mergeCell ref="G2401:M2401"/>
    <mergeCell ref="M2363:M2372"/>
    <mergeCell ref="C2373:C2382"/>
    <mergeCell ref="H2373:H2382"/>
    <mergeCell ref="M2373:M2382"/>
    <mergeCell ref="C2383:C2392"/>
    <mergeCell ref="H2383:H2392"/>
    <mergeCell ref="M2383:M2392"/>
    <mergeCell ref="B2438:B2440"/>
    <mergeCell ref="G2438:G2440"/>
    <mergeCell ref="L2438:L2440"/>
    <mergeCell ref="B2441:B2442"/>
    <mergeCell ref="G2441:G2442"/>
    <mergeCell ref="L2441:L2442"/>
    <mergeCell ref="B2431:B2432"/>
    <mergeCell ref="G2431:G2432"/>
    <mergeCell ref="L2431:L2432"/>
    <mergeCell ref="B2434:B2436"/>
    <mergeCell ref="G2434:G2436"/>
    <mergeCell ref="L2434:L2436"/>
    <mergeCell ref="B2427:B2428"/>
    <mergeCell ref="G2427:G2428"/>
    <mergeCell ref="L2427:L2428"/>
    <mergeCell ref="B2429:B2430"/>
    <mergeCell ref="G2429:G2430"/>
    <mergeCell ref="L2429:L2430"/>
    <mergeCell ref="B2451:B2452"/>
    <mergeCell ref="G2451:G2452"/>
    <mergeCell ref="L2451:L2452"/>
    <mergeCell ref="B2453:B2454"/>
    <mergeCell ref="G2453:G2454"/>
    <mergeCell ref="L2453:L2454"/>
    <mergeCell ref="B2447:B2448"/>
    <mergeCell ref="G2447:G2448"/>
    <mergeCell ref="L2447:L2448"/>
    <mergeCell ref="B2449:B2450"/>
    <mergeCell ref="G2449:G2450"/>
    <mergeCell ref="L2449:L2450"/>
    <mergeCell ref="B2443:B2444"/>
    <mergeCell ref="G2443:G2444"/>
    <mergeCell ref="L2443:L2444"/>
    <mergeCell ref="B2445:B2446"/>
    <mergeCell ref="G2445:G2446"/>
    <mergeCell ref="L2445:L2446"/>
    <mergeCell ref="M2469:M2478"/>
    <mergeCell ref="C2479:C2488"/>
    <mergeCell ref="H2479:H2488"/>
    <mergeCell ref="M2479:M2488"/>
    <mergeCell ref="C2489:C2498"/>
    <mergeCell ref="H2489:H2498"/>
    <mergeCell ref="M2489:M2498"/>
    <mergeCell ref="B2459:B2460"/>
    <mergeCell ref="G2459:G2460"/>
    <mergeCell ref="L2459:L2460"/>
    <mergeCell ref="A2469:A2478"/>
    <mergeCell ref="C2469:C2478"/>
    <mergeCell ref="H2469:H2478"/>
    <mergeCell ref="B2455:B2456"/>
    <mergeCell ref="G2455:G2456"/>
    <mergeCell ref="L2455:L2456"/>
    <mergeCell ref="B2457:B2458"/>
    <mergeCell ref="G2457:G2458"/>
    <mergeCell ref="L2457:L2458"/>
    <mergeCell ref="B2533:B2534"/>
    <mergeCell ref="G2533:G2534"/>
    <mergeCell ref="L2533:L2534"/>
    <mergeCell ref="B2535:B2536"/>
    <mergeCell ref="G2535:G2536"/>
    <mergeCell ref="L2535:L2536"/>
    <mergeCell ref="N2507:P2507"/>
    <mergeCell ref="A2509:A2528"/>
    <mergeCell ref="B2509:B2528"/>
    <mergeCell ref="A2529:A2574"/>
    <mergeCell ref="C2529:C2574"/>
    <mergeCell ref="H2529:H2574"/>
    <mergeCell ref="M2529:M2574"/>
    <mergeCell ref="B2530:B2531"/>
    <mergeCell ref="G2530:G2531"/>
    <mergeCell ref="L2530:L2531"/>
    <mergeCell ref="C2499:C2506"/>
    <mergeCell ref="H2499:H2506"/>
    <mergeCell ref="M2499:M2506"/>
    <mergeCell ref="A2503:A2506"/>
    <mergeCell ref="B2507:F2507"/>
    <mergeCell ref="G2507:M2507"/>
    <mergeCell ref="B2549:B2550"/>
    <mergeCell ref="G2549:G2550"/>
    <mergeCell ref="L2549:L2550"/>
    <mergeCell ref="B2551:B2552"/>
    <mergeCell ref="G2551:G2552"/>
    <mergeCell ref="L2551:L2552"/>
    <mergeCell ref="B2544:B2546"/>
    <mergeCell ref="G2544:G2546"/>
    <mergeCell ref="L2544:L2546"/>
    <mergeCell ref="B2547:B2548"/>
    <mergeCell ref="G2547:G2548"/>
    <mergeCell ref="L2547:L2548"/>
    <mergeCell ref="B2537:B2538"/>
    <mergeCell ref="G2537:G2538"/>
    <mergeCell ref="L2537:L2538"/>
    <mergeCell ref="B2540:B2542"/>
    <mergeCell ref="G2540:G2542"/>
    <mergeCell ref="L2540:L2542"/>
    <mergeCell ref="B2561:B2562"/>
    <mergeCell ref="G2561:G2562"/>
    <mergeCell ref="L2561:L2562"/>
    <mergeCell ref="B2563:B2564"/>
    <mergeCell ref="G2563:G2564"/>
    <mergeCell ref="L2563:L2564"/>
    <mergeCell ref="B2557:B2558"/>
    <mergeCell ref="G2557:G2558"/>
    <mergeCell ref="L2557:L2558"/>
    <mergeCell ref="B2559:B2560"/>
    <mergeCell ref="G2559:G2560"/>
    <mergeCell ref="L2559:L2560"/>
    <mergeCell ref="B2553:B2554"/>
    <mergeCell ref="G2553:G2554"/>
    <mergeCell ref="L2553:L2554"/>
    <mergeCell ref="B2555:B2556"/>
    <mergeCell ref="G2555:G2556"/>
    <mergeCell ref="L2555:L2556"/>
    <mergeCell ref="C2605:C2612"/>
    <mergeCell ref="H2605:H2612"/>
    <mergeCell ref="M2605:M2612"/>
    <mergeCell ref="A2609:A2612"/>
    <mergeCell ref="B2613:F2613"/>
    <mergeCell ref="G2613:M2613"/>
    <mergeCell ref="M2575:M2584"/>
    <mergeCell ref="C2585:C2594"/>
    <mergeCell ref="H2585:H2594"/>
    <mergeCell ref="M2585:M2594"/>
    <mergeCell ref="C2595:C2604"/>
    <mergeCell ref="H2595:H2604"/>
    <mergeCell ref="M2595:M2604"/>
    <mergeCell ref="B2565:B2566"/>
    <mergeCell ref="G2565:G2566"/>
    <mergeCell ref="L2565:L2566"/>
    <mergeCell ref="A2575:A2584"/>
    <mergeCell ref="C2575:C2584"/>
    <mergeCell ref="H2575:H2584"/>
    <mergeCell ref="B2643:B2644"/>
    <mergeCell ref="G2643:G2644"/>
    <mergeCell ref="L2643:L2644"/>
    <mergeCell ref="B2646:B2648"/>
    <mergeCell ref="G2646:G2648"/>
    <mergeCell ref="L2646:L2648"/>
    <mergeCell ref="B2639:B2640"/>
    <mergeCell ref="G2639:G2640"/>
    <mergeCell ref="L2639:L2640"/>
    <mergeCell ref="B2641:B2642"/>
    <mergeCell ref="G2641:G2642"/>
    <mergeCell ref="L2641:L2642"/>
    <mergeCell ref="N2613:P2613"/>
    <mergeCell ref="A2615:A2634"/>
    <mergeCell ref="B2615:B2634"/>
    <mergeCell ref="A2635:A2680"/>
    <mergeCell ref="C2635:C2680"/>
    <mergeCell ref="H2635:H2680"/>
    <mergeCell ref="M2635:M2680"/>
    <mergeCell ref="B2636:B2637"/>
    <mergeCell ref="G2636:G2637"/>
    <mergeCell ref="L2636:L2637"/>
    <mergeCell ref="B2659:B2660"/>
    <mergeCell ref="G2659:G2660"/>
    <mergeCell ref="L2659:L2660"/>
    <mergeCell ref="B2661:B2662"/>
    <mergeCell ref="G2661:G2662"/>
    <mergeCell ref="L2661:L2662"/>
    <mergeCell ref="B2655:B2656"/>
    <mergeCell ref="G2655:G2656"/>
    <mergeCell ref="L2655:L2656"/>
    <mergeCell ref="B2657:B2658"/>
    <mergeCell ref="G2657:G2658"/>
    <mergeCell ref="L2657:L2658"/>
    <mergeCell ref="B2650:B2652"/>
    <mergeCell ref="G2650:G2652"/>
    <mergeCell ref="L2650:L2652"/>
    <mergeCell ref="B2653:B2654"/>
    <mergeCell ref="G2653:G2654"/>
    <mergeCell ref="L2653:L2654"/>
    <mergeCell ref="B2671:B2672"/>
    <mergeCell ref="G2671:G2672"/>
    <mergeCell ref="L2671:L2672"/>
    <mergeCell ref="A2681:A2690"/>
    <mergeCell ref="C2681:C2690"/>
    <mergeCell ref="H2681:H2690"/>
    <mergeCell ref="B2667:B2668"/>
    <mergeCell ref="G2667:G2668"/>
    <mergeCell ref="L2667:L2668"/>
    <mergeCell ref="B2669:B2670"/>
    <mergeCell ref="G2669:G2670"/>
    <mergeCell ref="L2669:L2670"/>
    <mergeCell ref="B2663:B2664"/>
    <mergeCell ref="G2663:G2664"/>
    <mergeCell ref="L2663:L2664"/>
    <mergeCell ref="B2665:B2666"/>
    <mergeCell ref="G2665:G2666"/>
    <mergeCell ref="L2665:L2666"/>
    <mergeCell ref="N2719:P2719"/>
    <mergeCell ref="A2721:A2740"/>
    <mergeCell ref="B2721:B2740"/>
    <mergeCell ref="A2741:A2786"/>
    <mergeCell ref="C2741:C2786"/>
    <mergeCell ref="H2741:H2786"/>
    <mergeCell ref="M2741:M2786"/>
    <mergeCell ref="B2742:B2743"/>
    <mergeCell ref="G2742:G2743"/>
    <mergeCell ref="L2742:L2743"/>
    <mergeCell ref="C2711:C2718"/>
    <mergeCell ref="H2711:H2718"/>
    <mergeCell ref="M2711:M2718"/>
    <mergeCell ref="A2715:A2718"/>
    <mergeCell ref="B2719:F2719"/>
    <mergeCell ref="G2719:M2719"/>
    <mergeCell ref="M2681:M2690"/>
    <mergeCell ref="C2691:C2700"/>
    <mergeCell ref="H2691:H2700"/>
    <mergeCell ref="M2691:M2700"/>
    <mergeCell ref="C2701:C2710"/>
    <mergeCell ref="H2701:H2710"/>
    <mergeCell ref="M2701:M2710"/>
    <mergeCell ref="B2756:B2758"/>
    <mergeCell ref="G2756:G2758"/>
    <mergeCell ref="L2756:L2758"/>
    <mergeCell ref="B2759:B2760"/>
    <mergeCell ref="G2759:G2760"/>
    <mergeCell ref="L2759:L2760"/>
    <mergeCell ref="B2749:B2750"/>
    <mergeCell ref="G2749:G2750"/>
    <mergeCell ref="L2749:L2750"/>
    <mergeCell ref="B2752:B2754"/>
    <mergeCell ref="G2752:G2754"/>
    <mergeCell ref="L2752:L2754"/>
    <mergeCell ref="B2745:B2746"/>
    <mergeCell ref="G2745:G2746"/>
    <mergeCell ref="L2745:L2746"/>
    <mergeCell ref="B2747:B2748"/>
    <mergeCell ref="G2747:G2748"/>
    <mergeCell ref="L2747:L2748"/>
    <mergeCell ref="B2769:B2770"/>
    <mergeCell ref="G2769:G2770"/>
    <mergeCell ref="L2769:L2770"/>
    <mergeCell ref="B2771:B2772"/>
    <mergeCell ref="G2771:G2772"/>
    <mergeCell ref="L2771:L2772"/>
    <mergeCell ref="B2765:B2766"/>
    <mergeCell ref="G2765:G2766"/>
    <mergeCell ref="L2765:L2766"/>
    <mergeCell ref="B2767:B2768"/>
    <mergeCell ref="G2767:G2768"/>
    <mergeCell ref="L2767:L2768"/>
    <mergeCell ref="B2761:B2762"/>
    <mergeCell ref="G2761:G2762"/>
    <mergeCell ref="L2761:L2762"/>
    <mergeCell ref="B2763:B2764"/>
    <mergeCell ref="G2763:G2764"/>
    <mergeCell ref="L2763:L2764"/>
    <mergeCell ref="M2787:M2796"/>
    <mergeCell ref="C2797:C2806"/>
    <mergeCell ref="H2797:H2806"/>
    <mergeCell ref="M2797:M2806"/>
    <mergeCell ref="C2807:C2816"/>
    <mergeCell ref="H2807:H2816"/>
    <mergeCell ref="M2807:M2816"/>
    <mergeCell ref="B2777:B2778"/>
    <mergeCell ref="G2777:G2778"/>
    <mergeCell ref="L2777:L2778"/>
    <mergeCell ref="A2787:A2796"/>
    <mergeCell ref="C2787:C2796"/>
    <mergeCell ref="H2787:H2796"/>
    <mergeCell ref="B2773:B2774"/>
    <mergeCell ref="G2773:G2774"/>
    <mergeCell ref="L2773:L2774"/>
    <mergeCell ref="B2775:B2776"/>
    <mergeCell ref="G2775:G2776"/>
    <mergeCell ref="L2775:L2776"/>
    <mergeCell ref="B2851:B2852"/>
    <mergeCell ref="G2851:G2852"/>
    <mergeCell ref="L2851:L2852"/>
    <mergeCell ref="B2853:B2854"/>
    <mergeCell ref="G2853:G2854"/>
    <mergeCell ref="L2853:L2854"/>
    <mergeCell ref="N2825:P2825"/>
    <mergeCell ref="A2827:A2846"/>
    <mergeCell ref="B2827:B2846"/>
    <mergeCell ref="A2847:A2892"/>
    <mergeCell ref="C2847:C2892"/>
    <mergeCell ref="H2847:H2892"/>
    <mergeCell ref="M2847:M2892"/>
    <mergeCell ref="B2848:B2849"/>
    <mergeCell ref="G2848:G2849"/>
    <mergeCell ref="L2848:L2849"/>
    <mergeCell ref="C2817:C2824"/>
    <mergeCell ref="H2817:H2824"/>
    <mergeCell ref="M2817:M2824"/>
    <mergeCell ref="A2821:A2824"/>
    <mergeCell ref="B2825:F2825"/>
    <mergeCell ref="G2825:M2825"/>
    <mergeCell ref="B2867:B2868"/>
    <mergeCell ref="G2867:G2868"/>
    <mergeCell ref="L2867:L2868"/>
    <mergeCell ref="B2869:B2870"/>
    <mergeCell ref="G2869:G2870"/>
    <mergeCell ref="L2869:L2870"/>
    <mergeCell ref="B2862:B2864"/>
    <mergeCell ref="G2862:G2864"/>
    <mergeCell ref="L2862:L2864"/>
    <mergeCell ref="B2865:B2866"/>
    <mergeCell ref="G2865:G2866"/>
    <mergeCell ref="L2865:L2866"/>
    <mergeCell ref="B2855:B2856"/>
    <mergeCell ref="G2855:G2856"/>
    <mergeCell ref="L2855:L2856"/>
    <mergeCell ref="B2858:B2860"/>
    <mergeCell ref="G2858:G2860"/>
    <mergeCell ref="L2858:L2860"/>
    <mergeCell ref="B2879:B2880"/>
    <mergeCell ref="G2879:G2880"/>
    <mergeCell ref="L2879:L2880"/>
    <mergeCell ref="B2881:B2882"/>
    <mergeCell ref="G2881:G2882"/>
    <mergeCell ref="L2881:L2882"/>
    <mergeCell ref="B2875:B2876"/>
    <mergeCell ref="G2875:G2876"/>
    <mergeCell ref="L2875:L2876"/>
    <mergeCell ref="B2877:B2878"/>
    <mergeCell ref="G2877:G2878"/>
    <mergeCell ref="L2877:L2878"/>
    <mergeCell ref="B2871:B2872"/>
    <mergeCell ref="G2871:G2872"/>
    <mergeCell ref="L2871:L2872"/>
    <mergeCell ref="B2873:B2874"/>
    <mergeCell ref="G2873:G2874"/>
    <mergeCell ref="L2873:L2874"/>
    <mergeCell ref="C2923:C2930"/>
    <mergeCell ref="H2923:H2930"/>
    <mergeCell ref="M2923:M2930"/>
    <mergeCell ref="A2927:A2930"/>
    <mergeCell ref="B2931:F2931"/>
    <mergeCell ref="G2931:M2931"/>
    <mergeCell ref="M2893:M2902"/>
    <mergeCell ref="C2903:C2912"/>
    <mergeCell ref="H2903:H2912"/>
    <mergeCell ref="M2903:M2912"/>
    <mergeCell ref="C2913:C2922"/>
    <mergeCell ref="H2913:H2922"/>
    <mergeCell ref="M2913:M2922"/>
    <mergeCell ref="B2883:B2884"/>
    <mergeCell ref="G2883:G2884"/>
    <mergeCell ref="L2883:L2884"/>
    <mergeCell ref="A2893:A2902"/>
    <mergeCell ref="C2893:C2902"/>
    <mergeCell ref="H2893:H2902"/>
    <mergeCell ref="B2961:B2962"/>
    <mergeCell ref="G2961:G2962"/>
    <mergeCell ref="L2961:L2962"/>
    <mergeCell ref="B2964:B2966"/>
    <mergeCell ref="G2964:G2966"/>
    <mergeCell ref="L2964:L2966"/>
    <mergeCell ref="B2957:B2958"/>
    <mergeCell ref="G2957:G2958"/>
    <mergeCell ref="L2957:L2958"/>
    <mergeCell ref="B2959:B2960"/>
    <mergeCell ref="G2959:G2960"/>
    <mergeCell ref="L2959:L2960"/>
    <mergeCell ref="N2931:P2931"/>
    <mergeCell ref="A2933:A2952"/>
    <mergeCell ref="B2933:B2952"/>
    <mergeCell ref="A2953:A2998"/>
    <mergeCell ref="C2953:C2998"/>
    <mergeCell ref="H2953:H2998"/>
    <mergeCell ref="M2953:M2998"/>
    <mergeCell ref="B2954:B2955"/>
    <mergeCell ref="G2954:G2955"/>
    <mergeCell ref="L2954:L2955"/>
    <mergeCell ref="B2977:B2978"/>
    <mergeCell ref="G2977:G2978"/>
    <mergeCell ref="L2977:L2978"/>
    <mergeCell ref="B2979:B2980"/>
    <mergeCell ref="G2979:G2980"/>
    <mergeCell ref="L2979:L2980"/>
    <mergeCell ref="B2973:B2974"/>
    <mergeCell ref="G2973:G2974"/>
    <mergeCell ref="L2973:L2974"/>
    <mergeCell ref="B2975:B2976"/>
    <mergeCell ref="G2975:G2976"/>
    <mergeCell ref="L2975:L2976"/>
    <mergeCell ref="B2968:B2970"/>
    <mergeCell ref="G2968:G2970"/>
    <mergeCell ref="L2968:L2970"/>
    <mergeCell ref="B2971:B2972"/>
    <mergeCell ref="G2971:G2972"/>
    <mergeCell ref="L2971:L2972"/>
    <mergeCell ref="B2989:B2990"/>
    <mergeCell ref="G2989:G2990"/>
    <mergeCell ref="L2989:L2990"/>
    <mergeCell ref="A2999:A3008"/>
    <mergeCell ref="C2999:C3008"/>
    <mergeCell ref="H2999:H3008"/>
    <mergeCell ref="B2985:B2986"/>
    <mergeCell ref="G2985:G2986"/>
    <mergeCell ref="L2985:L2986"/>
    <mergeCell ref="B2987:B2988"/>
    <mergeCell ref="G2987:G2988"/>
    <mergeCell ref="L2987:L2988"/>
    <mergeCell ref="B2981:B2982"/>
    <mergeCell ref="G2981:G2982"/>
    <mergeCell ref="L2981:L2982"/>
    <mergeCell ref="B2983:B2984"/>
    <mergeCell ref="G2983:G2984"/>
    <mergeCell ref="L2983:L2984"/>
    <mergeCell ref="N3037:P3037"/>
    <mergeCell ref="A3039:A3058"/>
    <mergeCell ref="B3039:B3058"/>
    <mergeCell ref="A3059:A3104"/>
    <mergeCell ref="C3059:C3104"/>
    <mergeCell ref="H3059:H3104"/>
    <mergeCell ref="M3059:M3104"/>
    <mergeCell ref="B3060:B3061"/>
    <mergeCell ref="G3060:G3061"/>
    <mergeCell ref="L3060:L3061"/>
    <mergeCell ref="C3029:C3036"/>
    <mergeCell ref="H3029:H3036"/>
    <mergeCell ref="M3029:M3036"/>
    <mergeCell ref="A3033:A3036"/>
    <mergeCell ref="B3037:F3037"/>
    <mergeCell ref="G3037:M3037"/>
    <mergeCell ref="M2999:M3008"/>
    <mergeCell ref="C3009:C3018"/>
    <mergeCell ref="H3009:H3018"/>
    <mergeCell ref="M3009:M3018"/>
    <mergeCell ref="C3019:C3028"/>
    <mergeCell ref="H3019:H3028"/>
    <mergeCell ref="M3019:M3028"/>
    <mergeCell ref="B3074:B3076"/>
    <mergeCell ref="G3074:G3076"/>
    <mergeCell ref="L3074:L3076"/>
    <mergeCell ref="B3077:B3078"/>
    <mergeCell ref="G3077:G3078"/>
    <mergeCell ref="L3077:L3078"/>
    <mergeCell ref="B3067:B3068"/>
    <mergeCell ref="G3067:G3068"/>
    <mergeCell ref="L3067:L3068"/>
    <mergeCell ref="B3070:B3072"/>
    <mergeCell ref="G3070:G3072"/>
    <mergeCell ref="L3070:L3072"/>
    <mergeCell ref="B3063:B3064"/>
    <mergeCell ref="G3063:G3064"/>
    <mergeCell ref="L3063:L3064"/>
    <mergeCell ref="B3065:B3066"/>
    <mergeCell ref="G3065:G3066"/>
    <mergeCell ref="L3065:L3066"/>
    <mergeCell ref="B3087:B3088"/>
    <mergeCell ref="G3087:G3088"/>
    <mergeCell ref="L3087:L3088"/>
    <mergeCell ref="B3089:B3090"/>
    <mergeCell ref="G3089:G3090"/>
    <mergeCell ref="L3089:L3090"/>
    <mergeCell ref="B3083:B3084"/>
    <mergeCell ref="G3083:G3084"/>
    <mergeCell ref="L3083:L3084"/>
    <mergeCell ref="B3085:B3086"/>
    <mergeCell ref="G3085:G3086"/>
    <mergeCell ref="L3085:L3086"/>
    <mergeCell ref="B3079:B3080"/>
    <mergeCell ref="G3079:G3080"/>
    <mergeCell ref="L3079:L3080"/>
    <mergeCell ref="B3081:B3082"/>
    <mergeCell ref="G3081:G3082"/>
    <mergeCell ref="L3081:L3082"/>
    <mergeCell ref="M3105:M3114"/>
    <mergeCell ref="C3115:C3124"/>
    <mergeCell ref="H3115:H3124"/>
    <mergeCell ref="M3115:M3124"/>
    <mergeCell ref="C3125:C3134"/>
    <mergeCell ref="H3125:H3134"/>
    <mergeCell ref="M3125:M3134"/>
    <mergeCell ref="B3095:B3096"/>
    <mergeCell ref="G3095:G3096"/>
    <mergeCell ref="L3095:L3096"/>
    <mergeCell ref="A3105:A3114"/>
    <mergeCell ref="C3105:C3114"/>
    <mergeCell ref="H3105:H3114"/>
    <mergeCell ref="B3091:B3092"/>
    <mergeCell ref="G3091:G3092"/>
    <mergeCell ref="L3091:L3092"/>
    <mergeCell ref="B3093:B3094"/>
    <mergeCell ref="G3093:G3094"/>
    <mergeCell ref="L3093:L3094"/>
    <mergeCell ref="B3169:B3170"/>
    <mergeCell ref="G3169:G3170"/>
    <mergeCell ref="L3169:L3170"/>
    <mergeCell ref="B3171:B3172"/>
    <mergeCell ref="G3171:G3172"/>
    <mergeCell ref="L3171:L3172"/>
    <mergeCell ref="N3143:P3143"/>
    <mergeCell ref="A3145:A3164"/>
    <mergeCell ref="B3145:B3164"/>
    <mergeCell ref="A3165:A3210"/>
    <mergeCell ref="C3165:C3210"/>
    <mergeCell ref="H3165:H3210"/>
    <mergeCell ref="M3165:M3210"/>
    <mergeCell ref="B3166:B3167"/>
    <mergeCell ref="G3166:G3167"/>
    <mergeCell ref="L3166:L3167"/>
    <mergeCell ref="C3135:C3142"/>
    <mergeCell ref="H3135:H3142"/>
    <mergeCell ref="M3135:M3142"/>
    <mergeCell ref="A3139:A3142"/>
    <mergeCell ref="B3143:F3143"/>
    <mergeCell ref="G3143:M3143"/>
    <mergeCell ref="B3185:B3186"/>
    <mergeCell ref="G3185:G3186"/>
    <mergeCell ref="L3185:L3186"/>
    <mergeCell ref="B3187:B3188"/>
    <mergeCell ref="G3187:G3188"/>
    <mergeCell ref="L3187:L3188"/>
    <mergeCell ref="B3180:B3182"/>
    <mergeCell ref="G3180:G3182"/>
    <mergeCell ref="L3180:L3182"/>
    <mergeCell ref="B3183:B3184"/>
    <mergeCell ref="G3183:G3184"/>
    <mergeCell ref="L3183:L3184"/>
    <mergeCell ref="B3173:B3174"/>
    <mergeCell ref="G3173:G3174"/>
    <mergeCell ref="L3173:L3174"/>
    <mergeCell ref="B3176:B3178"/>
    <mergeCell ref="G3176:G3178"/>
    <mergeCell ref="L3176:L3178"/>
    <mergeCell ref="B3197:B3198"/>
    <mergeCell ref="G3197:G3198"/>
    <mergeCell ref="L3197:L3198"/>
    <mergeCell ref="B3199:B3200"/>
    <mergeCell ref="G3199:G3200"/>
    <mergeCell ref="L3199:L3200"/>
    <mergeCell ref="B3193:B3194"/>
    <mergeCell ref="G3193:G3194"/>
    <mergeCell ref="L3193:L3194"/>
    <mergeCell ref="B3195:B3196"/>
    <mergeCell ref="G3195:G3196"/>
    <mergeCell ref="L3195:L3196"/>
    <mergeCell ref="B3189:B3190"/>
    <mergeCell ref="G3189:G3190"/>
    <mergeCell ref="L3189:L3190"/>
    <mergeCell ref="B3191:B3192"/>
    <mergeCell ref="G3191:G3192"/>
    <mergeCell ref="L3191:L3192"/>
    <mergeCell ref="N3249:P3249"/>
    <mergeCell ref="A3251:A3270"/>
    <mergeCell ref="B3251:B3270"/>
    <mergeCell ref="C3241:C3248"/>
    <mergeCell ref="H3241:H3248"/>
    <mergeCell ref="M3241:M3248"/>
    <mergeCell ref="A3245:A3248"/>
    <mergeCell ref="B3249:F3249"/>
    <mergeCell ref="G3249:M3249"/>
    <mergeCell ref="M3211:M3220"/>
    <mergeCell ref="C3221:C3230"/>
    <mergeCell ref="H3221:H3230"/>
    <mergeCell ref="M3221:M3230"/>
    <mergeCell ref="C3231:C3240"/>
    <mergeCell ref="H3231:H3240"/>
    <mergeCell ref="M3231:M3240"/>
    <mergeCell ref="B3201:B3202"/>
    <mergeCell ref="G3201:G3202"/>
    <mergeCell ref="L3201:L3202"/>
    <mergeCell ref="A3211:A3220"/>
    <mergeCell ref="C3211:C3220"/>
    <mergeCell ref="H3211:H3220"/>
  </mergeCells>
  <phoneticPr fontId="5" type="noConversion"/>
  <conditionalFormatting sqref="I1:I2 N184:N202 I184:I202 D60:D80 I66:I80 D158:D162 D168:D221 I87 I90:I91 I25:I62 N1:N2 D1:D10 D12:D51 N32:N62 N68:N80 D127:D151 N124:N162 I103:I182 N171:N182 I294:I310 D223:D326 I225:I259 I266:I270 I276:I292 N226:N250 N276:N310 I329:I365 I372:I376 D712:D837 D328:D478 I382:I416 N382:N730 D484:D518 I436:I467 I474:I478 I485:I518 D538:D584 D591:D624 I537:I573 I580:I584 I591:I624 D643:D690 D696:D710 I644:I670 I696:I730 I753:I777 N752:N786 N793:N797 I803:I837 N803:N837 D854:D898 I855:I898 I907:I938 N856:N887 N894:N898 N905:N938 D905:D1044 I958:I1004 I1011:I62445 N957:N993 N1000:N1004 N1011:N1044 D1117:D62445 N1063:N1099 N1106:N1110 N1116:N62445">
    <cfRule type="cellIs" dxfId="3216" priority="247" stopIfTrue="1" operator="equal">
      <formula>"跳車"</formula>
    </cfRule>
  </conditionalFormatting>
  <conditionalFormatting sqref="I181:I182 I81:I82 I184:I202 I84 I87 I90:I102">
    <cfRule type="cellIs" dxfId="3215" priority="244" stopIfTrue="1" operator="equal">
      <formula>"改紡"</formula>
    </cfRule>
    <cfRule type="cellIs" dxfId="3214" priority="245" stopIfTrue="1" operator="equal">
      <formula>"final停"</formula>
    </cfRule>
    <cfRule type="cellIs" dxfId="3213" priority="246" stopIfTrue="1" operator="equal">
      <formula>"了機"</formula>
    </cfRule>
  </conditionalFormatting>
  <conditionalFormatting sqref="I289:I292 I294:I310">
    <cfRule type="cellIs" dxfId="3212" priority="241" stopIfTrue="1" operator="equal">
      <formula>"改紡"</formula>
    </cfRule>
    <cfRule type="cellIs" dxfId="3211" priority="242" stopIfTrue="1" operator="equal">
      <formula>"final停"</formula>
    </cfRule>
    <cfRule type="cellIs" dxfId="3210" priority="243" stopIfTrue="1" operator="equal">
      <formula>"了機"</formula>
    </cfRule>
  </conditionalFormatting>
  <conditionalFormatting sqref="I395:I416">
    <cfRule type="cellIs" dxfId="3209" priority="238" stopIfTrue="1" operator="equal">
      <formula>"改紡"</formula>
    </cfRule>
    <cfRule type="cellIs" dxfId="3208" priority="239" stopIfTrue="1" operator="equal">
      <formula>"final停"</formula>
    </cfRule>
    <cfRule type="cellIs" dxfId="3207" priority="240" stopIfTrue="1" operator="equal">
      <formula>"了機"</formula>
    </cfRule>
  </conditionalFormatting>
  <conditionalFormatting sqref="I497:I518">
    <cfRule type="cellIs" dxfId="3206" priority="235" stopIfTrue="1" operator="equal">
      <formula>"改紡"</formula>
    </cfRule>
    <cfRule type="cellIs" dxfId="3205" priority="236" stopIfTrue="1" operator="equal">
      <formula>"final停"</formula>
    </cfRule>
    <cfRule type="cellIs" dxfId="3204" priority="237" stopIfTrue="1" operator="equal">
      <formula>"了機"</formula>
    </cfRule>
  </conditionalFormatting>
  <conditionalFormatting sqref="I603:I624">
    <cfRule type="cellIs" dxfId="3203" priority="232" stopIfTrue="1" operator="equal">
      <formula>"改紡"</formula>
    </cfRule>
    <cfRule type="cellIs" dxfId="3202" priority="233" stopIfTrue="1" operator="equal">
      <formula>"final停"</formula>
    </cfRule>
    <cfRule type="cellIs" dxfId="3201" priority="234" stopIfTrue="1" operator="equal">
      <formula>"了機"</formula>
    </cfRule>
  </conditionalFormatting>
  <conditionalFormatting sqref="I709:I730">
    <cfRule type="cellIs" dxfId="3200" priority="229" stopIfTrue="1" operator="equal">
      <formula>"改紡"</formula>
    </cfRule>
    <cfRule type="cellIs" dxfId="3199" priority="230" stopIfTrue="1" operator="equal">
      <formula>"final停"</formula>
    </cfRule>
    <cfRule type="cellIs" dxfId="3198" priority="231" stopIfTrue="1" operator="equal">
      <formula>"了機"</formula>
    </cfRule>
  </conditionalFormatting>
  <conditionalFormatting sqref="I816:I837">
    <cfRule type="cellIs" dxfId="3197" priority="226" stopIfTrue="1" operator="equal">
      <formula>"改紡"</formula>
    </cfRule>
    <cfRule type="cellIs" dxfId="3196" priority="227" stopIfTrue="1" operator="equal">
      <formula>"final停"</formula>
    </cfRule>
    <cfRule type="cellIs" dxfId="3195" priority="228" stopIfTrue="1" operator="equal">
      <formula>"了機"</formula>
    </cfRule>
  </conditionalFormatting>
  <conditionalFormatting sqref="I917:I938">
    <cfRule type="cellIs" dxfId="3194" priority="223" stopIfTrue="1" operator="equal">
      <formula>"改紡"</formula>
    </cfRule>
    <cfRule type="cellIs" dxfId="3193" priority="224" stopIfTrue="1" operator="equal">
      <formula>"final停"</formula>
    </cfRule>
    <cfRule type="cellIs" dxfId="3192" priority="225" stopIfTrue="1" operator="equal">
      <formula>"了機"</formula>
    </cfRule>
  </conditionalFormatting>
  <conditionalFormatting sqref="I1023:I1044">
    <cfRule type="cellIs" dxfId="3191" priority="220" stopIfTrue="1" operator="equal">
      <formula>"改紡"</formula>
    </cfRule>
    <cfRule type="cellIs" dxfId="3190" priority="221" stopIfTrue="1" operator="equal">
      <formula>"final停"</formula>
    </cfRule>
    <cfRule type="cellIs" dxfId="3189" priority="222" stopIfTrue="1" operator="equal">
      <formula>"了機"</formula>
    </cfRule>
  </conditionalFormatting>
  <conditionalFormatting sqref="I1129:I1150">
    <cfRule type="cellIs" dxfId="3188" priority="217" stopIfTrue="1" operator="equal">
      <formula>"改紡"</formula>
    </cfRule>
    <cfRule type="cellIs" dxfId="3187" priority="218" stopIfTrue="1" operator="equal">
      <formula>"final停"</formula>
    </cfRule>
    <cfRule type="cellIs" dxfId="3186" priority="219" stopIfTrue="1" operator="equal">
      <formula>"了機"</formula>
    </cfRule>
  </conditionalFormatting>
  <conditionalFormatting sqref="I1235:I1256">
    <cfRule type="cellIs" dxfId="3185" priority="214" stopIfTrue="1" operator="equal">
      <formula>"改紡"</formula>
    </cfRule>
    <cfRule type="cellIs" dxfId="3184" priority="215" stopIfTrue="1" operator="equal">
      <formula>"final停"</formula>
    </cfRule>
    <cfRule type="cellIs" dxfId="3183" priority="216" stopIfTrue="1" operator="equal">
      <formula>"了機"</formula>
    </cfRule>
  </conditionalFormatting>
  <conditionalFormatting sqref="I1341:I1362">
    <cfRule type="cellIs" dxfId="3182" priority="211" stopIfTrue="1" operator="equal">
      <formula>"改紡"</formula>
    </cfRule>
    <cfRule type="cellIs" dxfId="3181" priority="212" stopIfTrue="1" operator="equal">
      <formula>"final停"</formula>
    </cfRule>
    <cfRule type="cellIs" dxfId="3180" priority="213" stopIfTrue="1" operator="equal">
      <formula>"了機"</formula>
    </cfRule>
  </conditionalFormatting>
  <conditionalFormatting sqref="I1447:I1468">
    <cfRule type="cellIs" dxfId="3179" priority="208" stopIfTrue="1" operator="equal">
      <formula>"改紡"</formula>
    </cfRule>
    <cfRule type="cellIs" dxfId="3178" priority="209" stopIfTrue="1" operator="equal">
      <formula>"final停"</formula>
    </cfRule>
    <cfRule type="cellIs" dxfId="3177" priority="210" stopIfTrue="1" operator="equal">
      <formula>"了機"</formula>
    </cfRule>
  </conditionalFormatting>
  <conditionalFormatting sqref="I1553:I1574">
    <cfRule type="cellIs" dxfId="3176" priority="205" stopIfTrue="1" operator="equal">
      <formula>"改紡"</formula>
    </cfRule>
    <cfRule type="cellIs" dxfId="3175" priority="206" stopIfTrue="1" operator="equal">
      <formula>"final停"</formula>
    </cfRule>
    <cfRule type="cellIs" dxfId="3174" priority="207" stopIfTrue="1" operator="equal">
      <formula>"了機"</formula>
    </cfRule>
  </conditionalFormatting>
  <conditionalFormatting sqref="I1659:I1680">
    <cfRule type="cellIs" dxfId="3173" priority="202" stopIfTrue="1" operator="equal">
      <formula>"改紡"</formula>
    </cfRule>
    <cfRule type="cellIs" dxfId="3172" priority="203" stopIfTrue="1" operator="equal">
      <formula>"final停"</formula>
    </cfRule>
    <cfRule type="cellIs" dxfId="3171" priority="204" stopIfTrue="1" operator="equal">
      <formula>"了機"</formula>
    </cfRule>
  </conditionalFormatting>
  <conditionalFormatting sqref="I1765:I1786">
    <cfRule type="cellIs" dxfId="3170" priority="199" stopIfTrue="1" operator="equal">
      <formula>"改紡"</formula>
    </cfRule>
    <cfRule type="cellIs" dxfId="3169" priority="200" stopIfTrue="1" operator="equal">
      <formula>"final停"</formula>
    </cfRule>
    <cfRule type="cellIs" dxfId="3168" priority="201" stopIfTrue="1" operator="equal">
      <formula>"了機"</formula>
    </cfRule>
  </conditionalFormatting>
  <conditionalFormatting sqref="I1871:I1892">
    <cfRule type="cellIs" dxfId="3167" priority="196" stopIfTrue="1" operator="equal">
      <formula>"改紡"</formula>
    </cfRule>
    <cfRule type="cellIs" dxfId="3166" priority="197" stopIfTrue="1" operator="equal">
      <formula>"final停"</formula>
    </cfRule>
    <cfRule type="cellIs" dxfId="3165" priority="198" stopIfTrue="1" operator="equal">
      <formula>"了機"</formula>
    </cfRule>
  </conditionalFormatting>
  <conditionalFormatting sqref="I1977:I1998">
    <cfRule type="cellIs" dxfId="3164" priority="193" stopIfTrue="1" operator="equal">
      <formula>"改紡"</formula>
    </cfRule>
    <cfRule type="cellIs" dxfId="3163" priority="194" stopIfTrue="1" operator="equal">
      <formula>"final停"</formula>
    </cfRule>
    <cfRule type="cellIs" dxfId="3162" priority="195" stopIfTrue="1" operator="equal">
      <formula>"了機"</formula>
    </cfRule>
  </conditionalFormatting>
  <conditionalFormatting sqref="I2083:I2104">
    <cfRule type="cellIs" dxfId="3161" priority="190" stopIfTrue="1" operator="equal">
      <formula>"改紡"</formula>
    </cfRule>
    <cfRule type="cellIs" dxfId="3160" priority="191" stopIfTrue="1" operator="equal">
      <formula>"final停"</formula>
    </cfRule>
    <cfRule type="cellIs" dxfId="3159" priority="192" stopIfTrue="1" operator="equal">
      <formula>"了機"</formula>
    </cfRule>
  </conditionalFormatting>
  <conditionalFormatting sqref="I2189:I2210">
    <cfRule type="cellIs" dxfId="3158" priority="187" stopIfTrue="1" operator="equal">
      <formula>"改紡"</formula>
    </cfRule>
    <cfRule type="cellIs" dxfId="3157" priority="188" stopIfTrue="1" operator="equal">
      <formula>"final停"</formula>
    </cfRule>
    <cfRule type="cellIs" dxfId="3156" priority="189" stopIfTrue="1" operator="equal">
      <formula>"了機"</formula>
    </cfRule>
  </conditionalFormatting>
  <conditionalFormatting sqref="I2295:I2316">
    <cfRule type="cellIs" dxfId="3155" priority="184" stopIfTrue="1" operator="equal">
      <formula>"改紡"</formula>
    </cfRule>
    <cfRule type="cellIs" dxfId="3154" priority="185" stopIfTrue="1" operator="equal">
      <formula>"final停"</formula>
    </cfRule>
    <cfRule type="cellIs" dxfId="3153" priority="186" stopIfTrue="1" operator="equal">
      <formula>"了機"</formula>
    </cfRule>
  </conditionalFormatting>
  <conditionalFormatting sqref="I2401:I2422">
    <cfRule type="cellIs" dxfId="3152" priority="181" stopIfTrue="1" operator="equal">
      <formula>"改紡"</formula>
    </cfRule>
    <cfRule type="cellIs" dxfId="3151" priority="182" stopIfTrue="1" operator="equal">
      <formula>"final停"</formula>
    </cfRule>
    <cfRule type="cellIs" dxfId="3150" priority="183" stopIfTrue="1" operator="equal">
      <formula>"了機"</formula>
    </cfRule>
  </conditionalFormatting>
  <conditionalFormatting sqref="I2507:I2528">
    <cfRule type="cellIs" dxfId="3149" priority="178" stopIfTrue="1" operator="equal">
      <formula>"改紡"</formula>
    </cfRule>
    <cfRule type="cellIs" dxfId="3148" priority="179" stopIfTrue="1" operator="equal">
      <formula>"final停"</formula>
    </cfRule>
    <cfRule type="cellIs" dxfId="3147" priority="180" stopIfTrue="1" operator="equal">
      <formula>"了機"</formula>
    </cfRule>
  </conditionalFormatting>
  <conditionalFormatting sqref="I2613:I2634">
    <cfRule type="cellIs" dxfId="3146" priority="175" stopIfTrue="1" operator="equal">
      <formula>"改紡"</formula>
    </cfRule>
    <cfRule type="cellIs" dxfId="3145" priority="176" stopIfTrue="1" operator="equal">
      <formula>"final停"</formula>
    </cfRule>
    <cfRule type="cellIs" dxfId="3144" priority="177" stopIfTrue="1" operator="equal">
      <formula>"了機"</formula>
    </cfRule>
  </conditionalFormatting>
  <conditionalFormatting sqref="I2719:I2740">
    <cfRule type="cellIs" dxfId="3143" priority="172" stopIfTrue="1" operator="equal">
      <formula>"改紡"</formula>
    </cfRule>
    <cfRule type="cellIs" dxfId="3142" priority="173" stopIfTrue="1" operator="equal">
      <formula>"final停"</formula>
    </cfRule>
    <cfRule type="cellIs" dxfId="3141" priority="174" stopIfTrue="1" operator="equal">
      <formula>"了機"</formula>
    </cfRule>
  </conditionalFormatting>
  <conditionalFormatting sqref="I2825:I2846">
    <cfRule type="cellIs" dxfId="3140" priority="169" stopIfTrue="1" operator="equal">
      <formula>"改紡"</formula>
    </cfRule>
    <cfRule type="cellIs" dxfId="3139" priority="170" stopIfTrue="1" operator="equal">
      <formula>"final停"</formula>
    </cfRule>
    <cfRule type="cellIs" dxfId="3138" priority="171" stopIfTrue="1" operator="equal">
      <formula>"了機"</formula>
    </cfRule>
  </conditionalFormatting>
  <conditionalFormatting sqref="I2931:I2952">
    <cfRule type="cellIs" dxfId="3137" priority="166" stopIfTrue="1" operator="equal">
      <formula>"改紡"</formula>
    </cfRule>
    <cfRule type="cellIs" dxfId="3136" priority="167" stopIfTrue="1" operator="equal">
      <formula>"final停"</formula>
    </cfRule>
    <cfRule type="cellIs" dxfId="3135" priority="168" stopIfTrue="1" operator="equal">
      <formula>"了機"</formula>
    </cfRule>
  </conditionalFormatting>
  <conditionalFormatting sqref="I3037:I3058">
    <cfRule type="cellIs" dxfId="3134" priority="163" stopIfTrue="1" operator="equal">
      <formula>"改紡"</formula>
    </cfRule>
    <cfRule type="cellIs" dxfId="3133" priority="164" stopIfTrue="1" operator="equal">
      <formula>"final停"</formula>
    </cfRule>
    <cfRule type="cellIs" dxfId="3132" priority="165" stopIfTrue="1" operator="equal">
      <formula>"了機"</formula>
    </cfRule>
  </conditionalFormatting>
  <conditionalFormatting sqref="I3143:I3164">
    <cfRule type="cellIs" dxfId="3131" priority="160" stopIfTrue="1" operator="equal">
      <formula>"改紡"</formula>
    </cfRule>
    <cfRule type="cellIs" dxfId="3130" priority="161" stopIfTrue="1" operator="equal">
      <formula>"final停"</formula>
    </cfRule>
    <cfRule type="cellIs" dxfId="3129" priority="162" stopIfTrue="1" operator="equal">
      <formula>"了機"</formula>
    </cfRule>
  </conditionalFormatting>
  <conditionalFormatting sqref="I3249:I3270">
    <cfRule type="cellIs" dxfId="3128" priority="157" stopIfTrue="1" operator="equal">
      <formula>"改紡"</formula>
    </cfRule>
    <cfRule type="cellIs" dxfId="3127" priority="158" stopIfTrue="1" operator="equal">
      <formula>"final停"</formula>
    </cfRule>
    <cfRule type="cellIs" dxfId="3126" priority="159" stopIfTrue="1" operator="equal">
      <formula>"了機"</formula>
    </cfRule>
  </conditionalFormatting>
  <conditionalFormatting sqref="D3:D10 D12:D41">
    <cfRule type="cellIs" dxfId="3125" priority="156" stopIfTrue="1" operator="equal">
      <formula>"跳車"</formula>
    </cfRule>
  </conditionalFormatting>
  <conditionalFormatting sqref="D63:D68">
    <cfRule type="cellIs" dxfId="3124" priority="155" stopIfTrue="1" operator="equal">
      <formula>"跳車"</formula>
    </cfRule>
  </conditionalFormatting>
  <conditionalFormatting sqref="I83">
    <cfRule type="cellIs" dxfId="3123" priority="154" stopIfTrue="1" operator="equal">
      <formula>"跳車"</formula>
    </cfRule>
  </conditionalFormatting>
  <conditionalFormatting sqref="I83">
    <cfRule type="cellIs" dxfId="3122" priority="151" stopIfTrue="1" operator="equal">
      <formula>"改紡"</formula>
    </cfRule>
    <cfRule type="cellIs" dxfId="3121" priority="152" stopIfTrue="1" operator="equal">
      <formula>"final停"</formula>
    </cfRule>
    <cfRule type="cellIs" dxfId="3120" priority="153" stopIfTrue="1" operator="equal">
      <formula>"了機"</formula>
    </cfRule>
  </conditionalFormatting>
  <conditionalFormatting sqref="I183">
    <cfRule type="cellIs" dxfId="3119" priority="148" stopIfTrue="1" operator="equal">
      <formula>"改紡"</formula>
    </cfRule>
    <cfRule type="cellIs" dxfId="3118" priority="149" stopIfTrue="1" operator="equal">
      <formula>"final停"</formula>
    </cfRule>
    <cfRule type="cellIs" dxfId="3117" priority="150" stopIfTrue="1" operator="equal">
      <formula>"了機"</formula>
    </cfRule>
  </conditionalFormatting>
  <conditionalFormatting sqref="D52:D59">
    <cfRule type="cellIs" dxfId="3116" priority="147" stopIfTrue="1" operator="equal">
      <formula>"跳車"</formula>
    </cfRule>
  </conditionalFormatting>
  <conditionalFormatting sqref="I3:I25">
    <cfRule type="cellIs" dxfId="3115" priority="143" stopIfTrue="1" operator="equal">
      <formula>"跳車"</formula>
    </cfRule>
  </conditionalFormatting>
  <conditionalFormatting sqref="I3:I25">
    <cfRule type="cellIs" dxfId="3114" priority="142" stopIfTrue="1" operator="equal">
      <formula>"跳車"</formula>
    </cfRule>
  </conditionalFormatting>
  <conditionalFormatting sqref="I63:I65">
    <cfRule type="cellIs" dxfId="3113" priority="141" stopIfTrue="1" operator="equal">
      <formula>"跳車"</formula>
    </cfRule>
  </conditionalFormatting>
  <conditionalFormatting sqref="I63:I65">
    <cfRule type="cellIs" dxfId="3112" priority="140" stopIfTrue="1" operator="equal">
      <formula>"跳車"</formula>
    </cfRule>
  </conditionalFormatting>
  <conditionalFormatting sqref="D123:D126">
    <cfRule type="cellIs" dxfId="3111" priority="139" stopIfTrue="1" operator="equal">
      <formula>"跳車"</formula>
    </cfRule>
  </conditionalFormatting>
  <conditionalFormatting sqref="D126">
    <cfRule type="cellIs" dxfId="3110" priority="138" stopIfTrue="1" operator="equal">
      <formula>"跳車"</formula>
    </cfRule>
  </conditionalFormatting>
  <conditionalFormatting sqref="D152:D157">
    <cfRule type="cellIs" dxfId="3109" priority="137" stopIfTrue="1" operator="equal">
      <formula>"跳車"</formula>
    </cfRule>
  </conditionalFormatting>
  <conditionalFormatting sqref="I88">
    <cfRule type="cellIs" dxfId="3108" priority="133" stopIfTrue="1" operator="equal">
      <formula>"跳車"</formula>
    </cfRule>
  </conditionalFormatting>
  <conditionalFormatting sqref="I88">
    <cfRule type="cellIs" dxfId="3107" priority="130" stopIfTrue="1" operator="equal">
      <formula>"改紡"</formula>
    </cfRule>
    <cfRule type="cellIs" dxfId="3106" priority="131" stopIfTrue="1" operator="equal">
      <formula>"final停"</formula>
    </cfRule>
    <cfRule type="cellIs" dxfId="3105" priority="132" stopIfTrue="1" operator="equal">
      <formula>"了機"</formula>
    </cfRule>
  </conditionalFormatting>
  <conditionalFormatting sqref="I85">
    <cfRule type="cellIs" dxfId="3104" priority="129" stopIfTrue="1" operator="equal">
      <formula>"跳車"</formula>
    </cfRule>
  </conditionalFormatting>
  <conditionalFormatting sqref="I85">
    <cfRule type="cellIs" dxfId="3103" priority="126" stopIfTrue="1" operator="equal">
      <formula>"改紡"</formula>
    </cfRule>
    <cfRule type="cellIs" dxfId="3102" priority="127" stopIfTrue="1" operator="equal">
      <formula>"final停"</formula>
    </cfRule>
    <cfRule type="cellIs" dxfId="3101" priority="128" stopIfTrue="1" operator="equal">
      <formula>"了機"</formula>
    </cfRule>
  </conditionalFormatting>
  <conditionalFormatting sqref="I86">
    <cfRule type="cellIs" dxfId="3100" priority="125" stopIfTrue="1" operator="equal">
      <formula>"跳車"</formula>
    </cfRule>
  </conditionalFormatting>
  <conditionalFormatting sqref="I86">
    <cfRule type="cellIs" dxfId="3099" priority="122" stopIfTrue="1" operator="equal">
      <formula>"改紡"</formula>
    </cfRule>
    <cfRule type="cellIs" dxfId="3098" priority="123" stopIfTrue="1" operator="equal">
      <formula>"final停"</formula>
    </cfRule>
    <cfRule type="cellIs" dxfId="3097" priority="124" stopIfTrue="1" operator="equal">
      <formula>"了機"</formula>
    </cfRule>
  </conditionalFormatting>
  <conditionalFormatting sqref="I89">
    <cfRule type="cellIs" dxfId="3096" priority="121" stopIfTrue="1" operator="equal">
      <formula>"跳車"</formula>
    </cfRule>
  </conditionalFormatting>
  <conditionalFormatting sqref="I89">
    <cfRule type="cellIs" dxfId="3095" priority="118" stopIfTrue="1" operator="equal">
      <formula>"改紡"</formula>
    </cfRule>
    <cfRule type="cellIs" dxfId="3094" priority="119" stopIfTrue="1" operator="equal">
      <formula>"final停"</formula>
    </cfRule>
    <cfRule type="cellIs" dxfId="3093" priority="120" stopIfTrue="1" operator="equal">
      <formula>"了機"</formula>
    </cfRule>
  </conditionalFormatting>
  <conditionalFormatting sqref="D27:D28">
    <cfRule type="cellIs" dxfId="3092" priority="117" stopIfTrue="1" operator="equal">
      <formula>"跳車"</formula>
    </cfRule>
  </conditionalFormatting>
  <conditionalFormatting sqref="D27:D28">
    <cfRule type="cellIs" dxfId="3091" priority="116" stopIfTrue="1" operator="equal">
      <formula>"跳車"</formula>
    </cfRule>
  </conditionalFormatting>
  <conditionalFormatting sqref="D29:D30">
    <cfRule type="cellIs" dxfId="3090" priority="115" stopIfTrue="1" operator="equal">
      <formula>"跳車"</formula>
    </cfRule>
  </conditionalFormatting>
  <conditionalFormatting sqref="D29:D30">
    <cfRule type="cellIs" dxfId="3089" priority="114" stopIfTrue="1" operator="equal">
      <formula>"跳車"</formula>
    </cfRule>
  </conditionalFormatting>
  <conditionalFormatting sqref="N26">
    <cfRule type="cellIs" dxfId="3088" priority="100" stopIfTrue="1" operator="equal">
      <formula>"跳車"</formula>
    </cfRule>
  </conditionalFormatting>
  <conditionalFormatting sqref="D11">
    <cfRule type="cellIs" dxfId="3087" priority="113" stopIfTrue="1" operator="equal">
      <formula>"跳車"</formula>
    </cfRule>
  </conditionalFormatting>
  <conditionalFormatting sqref="D11">
    <cfRule type="cellIs" dxfId="3086" priority="112" stopIfTrue="1" operator="equal">
      <formula>"跳車"</formula>
    </cfRule>
  </conditionalFormatting>
  <conditionalFormatting sqref="N23:N25 N31 N27:N28">
    <cfRule type="cellIs" dxfId="3085" priority="111" stopIfTrue="1" operator="equal">
      <formula>"跳車"</formula>
    </cfRule>
  </conditionalFormatting>
  <conditionalFormatting sqref="N3:N25">
    <cfRule type="cellIs" dxfId="3084" priority="110" stopIfTrue="1" operator="equal">
      <formula>"跳車"</formula>
    </cfRule>
  </conditionalFormatting>
  <conditionalFormatting sqref="N3:N25">
    <cfRule type="cellIs" dxfId="3083" priority="109" stopIfTrue="1" operator="equal">
      <formula>"跳車"</formula>
    </cfRule>
  </conditionalFormatting>
  <conditionalFormatting sqref="N66:N67">
    <cfRule type="cellIs" dxfId="3082" priority="108" stopIfTrue="1" operator="equal">
      <formula>"跳車"</formula>
    </cfRule>
  </conditionalFormatting>
  <conditionalFormatting sqref="N63:N65">
    <cfRule type="cellIs" dxfId="3081" priority="107" stopIfTrue="1" operator="equal">
      <formula>"跳車"</formula>
    </cfRule>
  </conditionalFormatting>
  <conditionalFormatting sqref="N63:N65">
    <cfRule type="cellIs" dxfId="3080" priority="106" stopIfTrue="1" operator="equal">
      <formula>"跳車"</formula>
    </cfRule>
  </conditionalFormatting>
  <conditionalFormatting sqref="N29:N30">
    <cfRule type="cellIs" dxfId="3079" priority="105" stopIfTrue="1" operator="equal">
      <formula>"跳車"</formula>
    </cfRule>
  </conditionalFormatting>
  <conditionalFormatting sqref="N29">
    <cfRule type="cellIs" dxfId="3078" priority="104" stopIfTrue="1" operator="equal">
      <formula>"跳車"</formula>
    </cfRule>
  </conditionalFormatting>
  <conditionalFormatting sqref="N29">
    <cfRule type="cellIs" dxfId="3077" priority="103" stopIfTrue="1" operator="equal">
      <formula>"跳車"</formula>
    </cfRule>
  </conditionalFormatting>
  <conditionalFormatting sqref="N26">
    <cfRule type="cellIs" dxfId="3076" priority="102" stopIfTrue="1" operator="equal">
      <formula>"跳車"</formula>
    </cfRule>
  </conditionalFormatting>
  <conditionalFormatting sqref="N26">
    <cfRule type="cellIs" dxfId="3075" priority="101" stopIfTrue="1" operator="equal">
      <formula>"跳車"</formula>
    </cfRule>
  </conditionalFormatting>
  <conditionalFormatting sqref="D103:D122">
    <cfRule type="cellIs" dxfId="3074" priority="99" stopIfTrue="1" operator="equal">
      <formula>"跳車"</formula>
    </cfRule>
  </conditionalFormatting>
  <conditionalFormatting sqref="D103:D122">
    <cfRule type="cellIs" dxfId="3073" priority="98" stopIfTrue="1" operator="equal">
      <formula>"跳車"</formula>
    </cfRule>
  </conditionalFormatting>
  <conditionalFormatting sqref="D166:D167">
    <cfRule type="cellIs" dxfId="3072" priority="97" stopIfTrue="1" operator="equal">
      <formula>"跳車"</formula>
    </cfRule>
  </conditionalFormatting>
  <conditionalFormatting sqref="D163:D165">
    <cfRule type="cellIs" dxfId="3071" priority="96" stopIfTrue="1" operator="equal">
      <formula>"跳車"</formula>
    </cfRule>
  </conditionalFormatting>
  <conditionalFormatting sqref="D163:D165">
    <cfRule type="cellIs" dxfId="3070" priority="95" stopIfTrue="1" operator="equal">
      <formula>"跳車"</formula>
    </cfRule>
  </conditionalFormatting>
  <conditionalFormatting sqref="N103:N107 N109:N120">
    <cfRule type="cellIs" dxfId="3069" priority="94" stopIfTrue="1" operator="equal">
      <formula>"跳車"</formula>
    </cfRule>
  </conditionalFormatting>
  <conditionalFormatting sqref="N103:N107 N109:N120">
    <cfRule type="cellIs" dxfId="3068" priority="93" stopIfTrue="1" operator="equal">
      <formula>"跳車"</formula>
    </cfRule>
  </conditionalFormatting>
  <conditionalFormatting sqref="N108:N109">
    <cfRule type="cellIs" dxfId="3067" priority="92" stopIfTrue="1" operator="equal">
      <formula>"跳車"</formula>
    </cfRule>
  </conditionalFormatting>
  <conditionalFormatting sqref="N118:N123">
    <cfRule type="cellIs" dxfId="3066" priority="91" stopIfTrue="1" operator="equal">
      <formula>"跳車"</formula>
    </cfRule>
  </conditionalFormatting>
  <conditionalFormatting sqref="N163:N170">
    <cfRule type="cellIs" dxfId="3065" priority="90" stopIfTrue="1" operator="equal">
      <formula>"跳車"</formula>
    </cfRule>
  </conditionalFormatting>
  <conditionalFormatting sqref="I293">
    <cfRule type="cellIs" dxfId="3064" priority="89" stopIfTrue="1" operator="equal">
      <formula>"跳車"</formula>
    </cfRule>
  </conditionalFormatting>
  <conditionalFormatting sqref="I293">
    <cfRule type="cellIs" dxfId="3063" priority="86" stopIfTrue="1" operator="equal">
      <formula>"改紡"</formula>
    </cfRule>
    <cfRule type="cellIs" dxfId="3062" priority="87" stopIfTrue="1" operator="equal">
      <formula>"final停"</formula>
    </cfRule>
    <cfRule type="cellIs" dxfId="3061" priority="88" stopIfTrue="1" operator="equal">
      <formula>"了機"</formula>
    </cfRule>
  </conditionalFormatting>
  <conditionalFormatting sqref="D222">
    <cfRule type="cellIs" dxfId="3060" priority="85" stopIfTrue="1" operator="equal">
      <formula>"跳車"</formula>
    </cfRule>
  </conditionalFormatting>
  <conditionalFormatting sqref="I203:I221 I223:I224">
    <cfRule type="cellIs" dxfId="3059" priority="84" stopIfTrue="1" operator="equal">
      <formula>"跳車"</formula>
    </cfRule>
  </conditionalFormatting>
  <conditionalFormatting sqref="I222">
    <cfRule type="cellIs" dxfId="3058" priority="83" stopIfTrue="1" operator="equal">
      <formula>"跳車"</formula>
    </cfRule>
  </conditionalFormatting>
  <conditionalFormatting sqref="I260:I265">
    <cfRule type="cellIs" dxfId="3057" priority="82" stopIfTrue="1" operator="equal">
      <formula>"跳車"</formula>
    </cfRule>
  </conditionalFormatting>
  <conditionalFormatting sqref="I271:I275">
    <cfRule type="cellIs" dxfId="3056" priority="81" stopIfTrue="1" operator="equal">
      <formula>"跳車"</formula>
    </cfRule>
  </conditionalFormatting>
  <conditionalFormatting sqref="N225">
    <cfRule type="cellIs" dxfId="3055" priority="80" stopIfTrue="1" operator="equal">
      <formula>"跳車"</formula>
    </cfRule>
  </conditionalFormatting>
  <conditionalFormatting sqref="N203:N221">
    <cfRule type="cellIs" dxfId="3054" priority="79" stopIfTrue="1" operator="equal">
      <formula>"跳車"</formula>
    </cfRule>
  </conditionalFormatting>
  <conditionalFormatting sqref="N271:N275">
    <cfRule type="cellIs" dxfId="3053" priority="75" stopIfTrue="1" operator="equal">
      <formula>"跳車"</formula>
    </cfRule>
  </conditionalFormatting>
  <conditionalFormatting sqref="N251:N259 N266:N270">
    <cfRule type="cellIs" dxfId="3052" priority="77" stopIfTrue="1" operator="equal">
      <formula>"跳車"</formula>
    </cfRule>
  </conditionalFormatting>
  <conditionalFormatting sqref="N260:N265">
    <cfRule type="cellIs" dxfId="3051" priority="76" stopIfTrue="1" operator="equal">
      <formula>"跳車"</formula>
    </cfRule>
  </conditionalFormatting>
  <conditionalFormatting sqref="N222">
    <cfRule type="cellIs" dxfId="3050" priority="74" stopIfTrue="1" operator="equal">
      <formula>"跳車"</formula>
    </cfRule>
  </conditionalFormatting>
  <conditionalFormatting sqref="N223">
    <cfRule type="cellIs" dxfId="3049" priority="73" stopIfTrue="1" operator="equal">
      <formula>"跳車"</formula>
    </cfRule>
  </conditionalFormatting>
  <conditionalFormatting sqref="N224">
    <cfRule type="cellIs" dxfId="3048" priority="72" stopIfTrue="1" operator="equal">
      <formula>"跳車"</formula>
    </cfRule>
  </conditionalFormatting>
  <conditionalFormatting sqref="D327">
    <cfRule type="cellIs" dxfId="3047" priority="71" stopIfTrue="1" operator="equal">
      <formula>"跳車"</formula>
    </cfRule>
  </conditionalFormatting>
  <conditionalFormatting sqref="I377:I381">
    <cfRule type="cellIs" dxfId="3046" priority="67" stopIfTrue="1" operator="equal">
      <formula>"跳車"</formula>
    </cfRule>
  </conditionalFormatting>
  <conditionalFormatting sqref="I311:I326 I328">
    <cfRule type="cellIs" dxfId="3045" priority="70" stopIfTrue="1" operator="equal">
      <formula>"跳車"</formula>
    </cfRule>
  </conditionalFormatting>
  <conditionalFormatting sqref="I327">
    <cfRule type="cellIs" dxfId="3044" priority="69" stopIfTrue="1" operator="equal">
      <formula>"跳車"</formula>
    </cfRule>
  </conditionalFormatting>
  <conditionalFormatting sqref="I366:I371">
    <cfRule type="cellIs" dxfId="3043" priority="68" stopIfTrue="1" operator="equal">
      <formula>"跳車"</formula>
    </cfRule>
  </conditionalFormatting>
  <conditionalFormatting sqref="N329:N365 N372:N376">
    <cfRule type="cellIs" dxfId="3042" priority="66" stopIfTrue="1" operator="equal">
      <formula>"跳車"</formula>
    </cfRule>
  </conditionalFormatting>
  <conditionalFormatting sqref="N377:N381">
    <cfRule type="cellIs" dxfId="3041" priority="62" stopIfTrue="1" operator="equal">
      <formula>"跳車"</formula>
    </cfRule>
  </conditionalFormatting>
  <conditionalFormatting sqref="N311:N326 N328">
    <cfRule type="cellIs" dxfId="3040" priority="65" stopIfTrue="1" operator="equal">
      <formula>"跳車"</formula>
    </cfRule>
  </conditionalFormatting>
  <conditionalFormatting sqref="N366:N371">
    <cfRule type="cellIs" dxfId="3039" priority="63" stopIfTrue="1" operator="equal">
      <formula>"跳車"</formula>
    </cfRule>
  </conditionalFormatting>
  <conditionalFormatting sqref="N327">
    <cfRule type="cellIs" dxfId="3038" priority="61" stopIfTrue="1" operator="equal">
      <formula>"跳車"</formula>
    </cfRule>
  </conditionalFormatting>
  <conditionalFormatting sqref="D711">
    <cfRule type="cellIs" dxfId="3037" priority="60" stopIfTrue="1" operator="equal">
      <formula>"跳車"</formula>
    </cfRule>
  </conditionalFormatting>
  <conditionalFormatting sqref="D479:D483">
    <cfRule type="cellIs" dxfId="3036" priority="59" stopIfTrue="1" operator="equal">
      <formula>"跳車"</formula>
    </cfRule>
  </conditionalFormatting>
  <conditionalFormatting sqref="I417:I435">
    <cfRule type="cellIs" dxfId="3035" priority="58" stopIfTrue="1" operator="equal">
      <formula>"跳車"</formula>
    </cfRule>
  </conditionalFormatting>
  <conditionalFormatting sqref="I468:I473">
    <cfRule type="cellIs" dxfId="3034" priority="57" stopIfTrue="1" operator="equal">
      <formula>"跳車"</formula>
    </cfRule>
  </conditionalFormatting>
  <conditionalFormatting sqref="I484">
    <cfRule type="cellIs" dxfId="3033" priority="56" stopIfTrue="1" operator="equal">
      <formula>"跳車"</formula>
    </cfRule>
  </conditionalFormatting>
  <conditionalFormatting sqref="I479:I483">
    <cfRule type="cellIs" dxfId="3032" priority="55" stopIfTrue="1" operator="equal">
      <formula>"跳車"</formula>
    </cfRule>
  </conditionalFormatting>
  <conditionalFormatting sqref="D519:D534 D536:D537">
    <cfRule type="cellIs" dxfId="3031" priority="54" stopIfTrue="1" operator="equal">
      <formula>"跳車"</formula>
    </cfRule>
  </conditionalFormatting>
  <conditionalFormatting sqref="D535">
    <cfRule type="cellIs" dxfId="3030" priority="53" stopIfTrue="1" operator="equal">
      <formula>"跳車"</formula>
    </cfRule>
  </conditionalFormatting>
  <conditionalFormatting sqref="D585:D590">
    <cfRule type="cellIs" dxfId="3029" priority="52" stopIfTrue="1" operator="equal">
      <formula>"跳車"</formula>
    </cfRule>
  </conditionalFormatting>
  <conditionalFormatting sqref="I519:I534 I536">
    <cfRule type="cellIs" dxfId="3028" priority="51" stopIfTrue="1" operator="equal">
      <formula>"跳車"</formula>
    </cfRule>
  </conditionalFormatting>
  <conditionalFormatting sqref="I535">
    <cfRule type="cellIs" dxfId="3027" priority="50" stopIfTrue="1" operator="equal">
      <formula>"跳車"</formula>
    </cfRule>
  </conditionalFormatting>
  <conditionalFormatting sqref="I574:I579">
    <cfRule type="cellIs" dxfId="3026" priority="49" stopIfTrue="1" operator="equal">
      <formula>"跳車"</formula>
    </cfRule>
  </conditionalFormatting>
  <conditionalFormatting sqref="I590">
    <cfRule type="cellIs" dxfId="3025" priority="48" stopIfTrue="1" operator="equal">
      <formula>"跳車"</formula>
    </cfRule>
  </conditionalFormatting>
  <conditionalFormatting sqref="I585:I589">
    <cfRule type="cellIs" dxfId="3024" priority="47" stopIfTrue="1" operator="equal">
      <formula>"跳車"</formula>
    </cfRule>
  </conditionalFormatting>
  <conditionalFormatting sqref="D625:D642">
    <cfRule type="cellIs" dxfId="3023" priority="46" stopIfTrue="1" operator="equal">
      <formula>"跳車"</formula>
    </cfRule>
  </conditionalFormatting>
  <conditionalFormatting sqref="D691:D695">
    <cfRule type="cellIs" dxfId="3022" priority="45" stopIfTrue="1" operator="equal">
      <formula>"跳車"</formula>
    </cfRule>
  </conditionalFormatting>
  <conditionalFormatting sqref="I643">
    <cfRule type="cellIs" dxfId="3021" priority="44" stopIfTrue="1" operator="equal">
      <formula>"跳車"</formula>
    </cfRule>
  </conditionalFormatting>
  <conditionalFormatting sqref="I625:I639">
    <cfRule type="cellIs" dxfId="3020" priority="43" stopIfTrue="1" operator="equal">
      <formula>"跳車"</formula>
    </cfRule>
  </conditionalFormatting>
  <conditionalFormatting sqref="I671:I690">
    <cfRule type="cellIs" dxfId="3019" priority="42" stopIfTrue="1" operator="equal">
      <formula>"跳車"</formula>
    </cfRule>
  </conditionalFormatting>
  <conditionalFormatting sqref="I691:I695">
    <cfRule type="cellIs" dxfId="3018" priority="41" stopIfTrue="1" operator="equal">
      <formula>"跳車"</formula>
    </cfRule>
  </conditionalFormatting>
  <conditionalFormatting sqref="I640">
    <cfRule type="cellIs" dxfId="3017" priority="40" stopIfTrue="1" operator="equal">
      <formula>"跳車"</formula>
    </cfRule>
  </conditionalFormatting>
  <conditionalFormatting sqref="I641">
    <cfRule type="cellIs" dxfId="3016" priority="39" stopIfTrue="1" operator="equal">
      <formula>"跳車"</formula>
    </cfRule>
  </conditionalFormatting>
  <conditionalFormatting sqref="I642">
    <cfRule type="cellIs" dxfId="3015" priority="38" stopIfTrue="1" operator="equal">
      <formula>"跳車"</formula>
    </cfRule>
  </conditionalFormatting>
  <conditionalFormatting sqref="I731:I752">
    <cfRule type="cellIs" dxfId="3014" priority="37" stopIfTrue="1" operator="equal">
      <formula>"跳車"</formula>
    </cfRule>
  </conditionalFormatting>
  <conditionalFormatting sqref="I778:I802">
    <cfRule type="cellIs" dxfId="3013" priority="36" stopIfTrue="1" operator="equal">
      <formula>"跳車"</formula>
    </cfRule>
  </conditionalFormatting>
  <conditionalFormatting sqref="N731:N751">
    <cfRule type="cellIs" dxfId="3012" priority="35" stopIfTrue="1" operator="equal">
      <formula>"跳車"</formula>
    </cfRule>
  </conditionalFormatting>
  <conditionalFormatting sqref="N798:N802">
    <cfRule type="cellIs" dxfId="3011" priority="32" stopIfTrue="1" operator="equal">
      <formula>"跳車"</formula>
    </cfRule>
  </conditionalFormatting>
  <conditionalFormatting sqref="N751">
    <cfRule type="cellIs" dxfId="3010" priority="34" stopIfTrue="1" operator="equal">
      <formula>"跳車"</formula>
    </cfRule>
  </conditionalFormatting>
  <conditionalFormatting sqref="N787:N792">
    <cfRule type="cellIs" dxfId="3009" priority="33" stopIfTrue="1" operator="equal">
      <formula>"跳車"</formula>
    </cfRule>
  </conditionalFormatting>
  <conditionalFormatting sqref="D838:D847 D853:D854">
    <cfRule type="cellIs" dxfId="3008" priority="31" stopIfTrue="1" operator="equal">
      <formula>"跳車"</formula>
    </cfRule>
  </conditionalFormatting>
  <conditionalFormatting sqref="D848:D852">
    <cfRule type="cellIs" dxfId="3007" priority="30" stopIfTrue="1" operator="equal">
      <formula>"跳車"</formula>
    </cfRule>
  </conditionalFormatting>
  <conditionalFormatting sqref="D904">
    <cfRule type="cellIs" dxfId="3006" priority="29" stopIfTrue="1" operator="equal">
      <formula>"跳車"</formula>
    </cfRule>
  </conditionalFormatting>
  <conditionalFormatting sqref="D899:D903">
    <cfRule type="cellIs" dxfId="3005" priority="28" stopIfTrue="1" operator="equal">
      <formula>"跳車"</formula>
    </cfRule>
  </conditionalFormatting>
  <conditionalFormatting sqref="I854">
    <cfRule type="cellIs" dxfId="3004" priority="27" stopIfTrue="1" operator="equal">
      <formula>"跳車"</formula>
    </cfRule>
  </conditionalFormatting>
  <conditionalFormatting sqref="I838:I847 I853:I854">
    <cfRule type="cellIs" dxfId="3003" priority="26" stopIfTrue="1" operator="equal">
      <formula>"跳車"</formula>
    </cfRule>
  </conditionalFormatting>
  <conditionalFormatting sqref="I848:I852">
    <cfRule type="cellIs" dxfId="3002" priority="25" stopIfTrue="1" operator="equal">
      <formula>"跳車"</formula>
    </cfRule>
  </conditionalFormatting>
  <conditionalFormatting sqref="I905:I906">
    <cfRule type="cellIs" dxfId="3001" priority="24" stopIfTrue="1" operator="equal">
      <formula>"跳車"</formula>
    </cfRule>
  </conditionalFormatting>
  <conditionalFormatting sqref="I904">
    <cfRule type="cellIs" dxfId="3000" priority="23" stopIfTrue="1" operator="equal">
      <formula>"跳車"</formula>
    </cfRule>
  </conditionalFormatting>
  <conditionalFormatting sqref="I899:I903">
    <cfRule type="cellIs" dxfId="2999" priority="22" stopIfTrue="1" operator="equal">
      <formula>"跳車"</formula>
    </cfRule>
  </conditionalFormatting>
  <conditionalFormatting sqref="N855">
    <cfRule type="cellIs" dxfId="2998" priority="21" stopIfTrue="1" operator="equal">
      <formula>"跳車"</formula>
    </cfRule>
  </conditionalFormatting>
  <conditionalFormatting sqref="N854">
    <cfRule type="cellIs" dxfId="2997" priority="20" stopIfTrue="1" operator="equal">
      <formula>"跳車"</formula>
    </cfRule>
  </conditionalFormatting>
  <conditionalFormatting sqref="N838:N847 N853:N854">
    <cfRule type="cellIs" dxfId="2996" priority="19" stopIfTrue="1" operator="equal">
      <formula>"跳車"</formula>
    </cfRule>
  </conditionalFormatting>
  <conditionalFormatting sqref="N848:N852">
    <cfRule type="cellIs" dxfId="2995" priority="18" stopIfTrue="1" operator="equal">
      <formula>"跳車"</formula>
    </cfRule>
  </conditionalFormatting>
  <conditionalFormatting sqref="N888:N893">
    <cfRule type="cellIs" dxfId="2994" priority="17" stopIfTrue="1" operator="equal">
      <formula>"跳車"</formula>
    </cfRule>
  </conditionalFormatting>
  <conditionalFormatting sqref="N899:N903">
    <cfRule type="cellIs" dxfId="2993" priority="16" stopIfTrue="1" operator="equal">
      <formula>"跳車"</formula>
    </cfRule>
  </conditionalFormatting>
  <conditionalFormatting sqref="N904">
    <cfRule type="cellIs" dxfId="2992" priority="15" stopIfTrue="1" operator="equal">
      <formula>"跳車"</formula>
    </cfRule>
  </conditionalFormatting>
  <conditionalFormatting sqref="I939:I957">
    <cfRule type="cellIs" dxfId="2991" priority="14" stopIfTrue="1" operator="equal">
      <formula>"跳車"</formula>
    </cfRule>
  </conditionalFormatting>
  <conditionalFormatting sqref="I1005:I1010">
    <cfRule type="cellIs" dxfId="2990" priority="13" stopIfTrue="1" operator="equal">
      <formula>"跳車"</formula>
    </cfRule>
  </conditionalFormatting>
  <conditionalFormatting sqref="D1116">
    <cfRule type="cellIs" dxfId="2989" priority="4" stopIfTrue="1" operator="equal">
      <formula>"跳車"</formula>
    </cfRule>
  </conditionalFormatting>
  <conditionalFormatting sqref="N939:N956">
    <cfRule type="cellIs" dxfId="2988" priority="12" stopIfTrue="1" operator="equal">
      <formula>"跳車"</formula>
    </cfRule>
  </conditionalFormatting>
  <conditionalFormatting sqref="N994:N999">
    <cfRule type="cellIs" dxfId="2987" priority="11" stopIfTrue="1" operator="equal">
      <formula>"跳車"</formula>
    </cfRule>
  </conditionalFormatting>
  <conditionalFormatting sqref="N1005:N1009">
    <cfRule type="cellIs" dxfId="2986" priority="10" stopIfTrue="1" operator="equal">
      <formula>"跳車"</formula>
    </cfRule>
  </conditionalFormatting>
  <conditionalFormatting sqref="N1010">
    <cfRule type="cellIs" dxfId="2985" priority="9" stopIfTrue="1" operator="equal">
      <formula>"跳車"</formula>
    </cfRule>
  </conditionalFormatting>
  <conditionalFormatting sqref="D1063:D1099 D1106:D1110">
    <cfRule type="cellIs" dxfId="2984" priority="8" stopIfTrue="1" operator="equal">
      <formula>"跳車"</formula>
    </cfRule>
  </conditionalFormatting>
  <conditionalFormatting sqref="D1045:D1062">
    <cfRule type="cellIs" dxfId="2983" priority="7" stopIfTrue="1" operator="equal">
      <formula>"跳車"</formula>
    </cfRule>
  </conditionalFormatting>
  <conditionalFormatting sqref="D1100:D1105">
    <cfRule type="cellIs" dxfId="2982" priority="6" stopIfTrue="1" operator="equal">
      <formula>"跳車"</formula>
    </cfRule>
  </conditionalFormatting>
  <conditionalFormatting sqref="D1111:D1115">
    <cfRule type="cellIs" dxfId="2981" priority="5" stopIfTrue="1" operator="equal">
      <formula>"跳車"</formula>
    </cfRule>
  </conditionalFormatting>
  <conditionalFormatting sqref="N1111:N1115">
    <cfRule type="cellIs" dxfId="2980" priority="1" stopIfTrue="1" operator="equal">
      <formula>"跳車"</formula>
    </cfRule>
  </conditionalFormatting>
  <conditionalFormatting sqref="N1045:N1062">
    <cfRule type="cellIs" dxfId="2979" priority="3" stopIfTrue="1" operator="equal">
      <formula>"跳車"</formula>
    </cfRule>
  </conditionalFormatting>
  <conditionalFormatting sqref="N1100:N1105">
    <cfRule type="cellIs" dxfId="2978" priority="2" stopIfTrue="1" operator="equal">
      <formula>"跳車"</formula>
    </cfRule>
  </conditionalFormatting>
  <dataValidations count="11">
    <dataValidation type="list" allowBlank="1" showInputMessage="1" sqref="H183:H202 H3251:H3270 H83:H102 H397:H416 H499:H518 H605:H624 H711:H730 H818:H837 H919:H938 H1025:H1044 H1131:H1150 H1237:H1256 H1343:H1362 H1449:H1468 H1555:H1574 H1661:H1680 H1767:H1786 H1873:H1892 H1979:H1998 H2085:H2104 H2191:H2210 H2297:H2316 H2403:H2422 H2509:H2528 H2615:H2634 H2721:H2740 H2827:H2846 H2933:H2952 H3039:H3058 H3145:H3164 H291:H310">
      <formula1>INDEX(機台,,MATCH(G83,工程師,0))</formula1>
    </dataValidation>
    <dataValidation type="list" allowBlank="1" showInputMessage="1" showErrorMessage="1" sqref="D83:D102 D183:D202 D291:D310 D397:D416 D499:D518 D605:D624 D3251:D3270 D818:D837 D919:D938 D1025:D1044 D1131:D1150 D1237:D1256 D1343:D1362 D1449:D1468 D1555:D1574 D1661:D1680 D1767:D1786 D1873:D1892 D1979:D1998 D2085:D2104 D2191:D2210 D2297:D2316 D2403:D2422 D2509:D2528 D2615:D2634 D2721:D2740 D2827:D2846 D2933:D2952 D3039:D3058 D3145:D3164 D711:D730">
      <formula1>交代項目</formula1>
    </dataValidation>
    <dataValidation type="list" allowBlank="1" showInputMessage="1" showErrorMessage="1" sqref="C83:C102 N83:N102 N183:N202 C183:C202 N291:N310 C291:C310 N397:N416 C397:C416 N499:N518 C499:C518 N605:N624 C605:C624 N711:N730 C3251:C3270 N818:N837 C818:C837 N919:N938 C919:C938 N1025:N1044 C1025:C1044 N1131:N1150 C1131:C1150 N1237:N1256 C1237:C1256 N1343:N1362 C1343:C1362 N1449:N1468 C1449:C1468 N1555:N1574 C1555:C1574 N1661:N1680 C1661:C1680 N1767:N1786 C1767:C1786 N1873:N1892 C1873:C1892 N1979:N1998 C1979:C1998 N2085:N2104 C2085:C2104 N2191:N2210 C2191:C2210 N2297:N2316 C2297:C2316 N2403:N2422 C2403:C2422 N2509:N2528 C2509:C2528 N2615:N2634 C2615:C2634 N2721:N2740 C2721:C2740 N2827:N2846 C2827:C2846 N2933:N2952 C2933:C2952 N3039:N3058 C3039:C3058 N3145:N3164 C3145:C3164 N3251:N3270 C711:C730">
      <formula1>交代人員</formula1>
    </dataValidation>
    <dataValidation type="list" allowBlank="1" showInputMessage="1" sqref="M183:M202 M83:M102 M291:M310 M397:M416 M499:M518 M605:M624 M711:M730 M818:M837 M919:M938 M1025:M1044 M1131:M1150 M1237:M1256 M1343:M1362 M1449:M1468 M1555:M1574 M1661:M1680 M1767:M1786 M1873:M1892 M1979:M1998 M2085:M2104 M2191:M2210 M2297:M2316 M2403:M2422 M2509:M2528 M2615:M2634 M2721:M2740 M2827:M2846 M2933:M2952 M3039:M3058 M3145:M3164 M3251:M3270">
      <formula1>DTY紙管</formula1>
    </dataValidation>
    <dataValidation type="list" allowBlank="1" showInputMessage="1" showErrorMessage="1" sqref="G183:G202 G3251:G3270 G83:G102 G397:G416 G499:G518 G605:G624 G711:G730 G818:G837 G919:G938 G1025:G1044 G1131:G1150 G1237:G1256 G1343:G1362 G1449:G1468 G1555:G1574 G1661:G1680 G1767:G1786 G1873:G1892 G1979:G1998 G2085:G2104 G2191:G2210 G2297:G2316 G2403:G2422 G2509:G2528 G2615:G2634 G2721:G2740 G2827:G2846 G2933:G2952 G3039:G3058 G3145:G3164 G291:G310">
      <formula1>工程師</formula1>
    </dataValidation>
    <dataValidation type="list" allowBlank="1" showInputMessage="1" showErrorMessage="1" sqref="I183:I202 I3251:I3270 I83:I102 I397:I416 I499:I518 I605:I624 I711:I730 I818:I837 I919:I938 I1025:I1044 I1131:I1150 I1237:I1256 I1343:I1362 I1449:I1468 I1555:I1574 I1661:I1680 I1767:I1786 I1873:I1892 I1979:I1998 I2085:I2104 I2191:I2210 I2297:I2316 I2403:I2422 I2509:I2528 I2615:I2634 I2721:I2740 I2827:I2846 I2933:I2952 I3039:I3058 I3145:I3164 I291:I310">
      <formula1>製程項目</formula1>
    </dataValidation>
    <dataValidation type="list" allowBlank="1" showInputMessage="1" showErrorMessage="1" sqref="G109:G112 B3171:B3174 L7 L9:L12 B7 B107 L109:L112 L107 G107 B109:B112 G9:G12 B9:B12 G209:G212 B207 L209:L212 L207 G207 B209:B212 G317:G320 B315 L317:L320 L315 G315 B317:B320 G423:G426 B421 L423:L426 L421 G421 B423:B426 G525:G528 B523 L525:L528 L523 G523 B525:B528 G631:G634 B629 L631:L634 L629 G629 B631:B634 G737:G740 B735 L737:L740 L735 G735 B737:B740 G844:G847 B842 L844:L847 L842 G7 B844:B847 G945:G948 B943 L945:L948 L943 G943 B945:B948 G1051:G1054 B1049 L1051:L1054 L1049 G1049 B1051:B1054 G1157:G1160 B1155 L1157:L1160 L1155 G1155 B1157:B1160 G1263:G1266 B1261 L1263:L1266 L1261 G1261 B1263:B1266 G1369:G1372 B1367 L1369:L1372 L1367 G1367 B1369:B1372 G1475:G1478 B1473 L1475:L1478 L1473 G1473 B1475:B1478 G1581:G1584 B1579 L1581:L1584 L1579 G1579 B1581:B1584 G1687:G1690 B1685 L1687:L1690 L1685 G1685 B1687:B1690 G1793:G1796 B1791 L1793:L1796 L1791 G1791 B1793:B1796 G1899:G1902 B1897 L1899:L1902 L1897 G1897 B1899:B1902 G2005:G2008 B2003 L2005:L2008 L2003 G2003 B2005:B2008 G2111:G2114 B2109 L2111:L2114 L2109 G2109 B2111:B2114 G2217:G2220 B2215 L2217:L2220 L2215 G2215 B2217:B2220 G2323:G2326 B2321 L2323:L2326 L2321 G2321 B2323:B2326 G2429:G2432 B2427 L2429:L2432 L2427 G2427 B2429:B2432 G2535:G2538 B2533 L2535:L2538 L2533 G2533 B2535:B2538 G2641:G2644 B2639 L2641:L2644 L2639 G2639 B2641:B2644 G2747:G2750 B2745 L2747:L2750 L2745 G2745 B2747:B2750 G2853:G2856 B2851 L2853:L2856 L2851 G2851 B2853:B2856 G2959:G2962 B2957 L2959:L2962 L2957 G2957 B2959:B2962 G3065:G3068 B3063 L3065:L3068 L3063 G3063 B3065:B3068 G3171:G3174 B3169 L3171:L3174 L3169 G3169 G842">
      <formula1>隨保</formula1>
    </dataValidation>
    <dataValidation type="list" allowBlank="1" showInputMessage="1" showErrorMessage="1" sqref="L104 B4 G4 G104 B104 L4 L204 G204 B204 L312 G312 B312 L418 G418 B418 L520 G520 B520 L626 G626 B626 L732 G732 B732 L839 G839 B839 L940 G940 B940 L1046 G1046 B1046 L1152 G1152 B1152 L1258 G1258 B1258 L1364 G1364 B1364 L1470 G1470 B1470 L1576 G1576 B1576 L1682 G1682 B1682 L1788 G1788 B1788 L1894 G1894 B1894 L2000 G2000 B2000 L2106 G2106 B2106 L2212 G2212 B2212 L2318 G2318 B2318 L2424 G2424 B2424 L2530 G2530 B2530 L2636 G2636 B2636 L2742 G2742 B2742 L2848 G2848 B2848 L2954 G2954 B2954 L3060 G3060 B3060 L3166 G3166 B3166">
      <formula1>值班主管</formula1>
    </dataValidation>
    <dataValidation type="list" allowBlank="1" showInputMessage="1" showErrorMessage="1" sqref="I60:I62 N60:N62 N158:N162 N153:N156 I158:I162 D53:D62 I3221:I3224 I153:I156 N53:N58 I261:I264 I266:I270 D261:D270 D153:D162 N261:N264 I367:I370 I372:I376 D367:D376 N266:N270 N474:N478 N469:N472 I474:I478 D469:D478 N372:N376 N580:N584 N575:N578 I580:I584 D575:D584 I469:I472 N686:N690 N681:N684 N367:N370 D681:D690 I575:I578 N793:N797 I788:I797 I53:I58 D788:D797 I681:I690 N894:N898 N788:N791 I894:I898 D889:D898 I889:I892 N1000:N1004 N889:N892 I1000:I1004 D995:D1004 I995:I998 N1106:N1110 D1101:D1104 I1106:I1110 N995:N998 I1101:I1104 N1212:N1216 N1207:N1210 I1212:I1216 D1207:D1216 I1207:I1210 N1318:N1322 N1313:N1316 I1318:I1322 D1313:D1322 I1313:I1316 N1424:N1428 N1419:N1422 I1424:I1428 D1419:D1428 I1419:I1422 N1530:N1534 N1525:N1528 I1530:I1534 D1525:D1534 I1525:I1528 N1636:N1640 N1631:N1634 I1636:I1640 D1631:D1640 I1631:I1634 N1742:N1746 N1737:N1740 I1742:I1746 D1737:D1746 I1737:I1740 N1848:N1852 N1843:N1846 I1848:I1852 D1843:D1852 I1843:I1846 N1954:N1958 N1949:N1952 I1954:I1958 D1949:D1958 I1949:I1952 N2060:N2064 N2055:N2058 I2060:I2064 D2055:D2064 I2055:I2058 N2166:N2170 N2161:N2164 I2166:I2170 D2161:D2170 I2161:I2164 N2272:N2276 N2267:N2270 I2272:I2276 D2267:D2276 I2267:I2270 N2378:N2382 N2373:N2376 I2378:I2382 D2373:D2382 I2373:I2376 N2484:N2488 N2479:N2482 I2484:I2488 D2479:D2488 I2479:I2482 N2590:N2594 N2585:N2588 I2590:I2594 D2585:D2594 I2585:I2588 N2696:N2700 N2691:N2694 I2696:I2700 D2691:D2700 I2691:I2694 N2802:N2806 N2797:N2800 I2802:I2806 D2797:D2806 I2797:I2800 N2908:N2912 N2903:N2906 I2908:I2912 D2903:D2912 I2903:I2906 N3014:N3018 N3009:N3012 I3014:I3018 D3009:D3018 I3009:I3012 N3120:N3124 N3115:N3118 I3120:I3124 D3115:D3124 I3115:I3118 N3226:N3230 N3221:N3224 I3226:I3230 D3221:D3230 D1106:D1110 N1101:N1104">
      <formula1>包裝項目</formula1>
    </dataValidation>
    <dataValidation type="list" allowBlank="1" showInputMessage="1" showErrorMessage="1" sqref="I3165:I3210 N103:N142 I203:I250 D203:D250 N203:N250 I311:I356 D311:D356 I417:I458 N519:N564 D519:D564 I519:I564 N625:N670 D625:D670 D731:D777 I731:I777 I625:I670 N731:N777 N838:N878 I939:I984 D939:D984 N939:N984 D1045:D1090 I1045:I1090 D1151:D1196 N1151:N1196 I1151:I1196 D1257:D1302 N1257:N1302 I1257:I1302 D1363:D1408 N1363:N1408 I1363:I1408 D1469:D1514 N1469:N1514 I1469:I1514 D1575:D1620 N1575:N1620 I1575:I1620 D1681:D1726 N1681:N1726 I1681:I1726 D1787:D1832 N1787:N1832 I1787:I1832 D1893:D1938 N1893:N1938 I1893:I1938 D1999:D2044 N1999:N2044 I1999:I2044 D2105:D2150 N2105:N2150 I2105:I2150 D2211:D2256 N2211:N2256 I2211:I2256 D2317:D2362 N2317:N2362 I2317:I2362 D2423:D2468 N2423:N2468 I2423:I2468 D2529:D2574 N2529:N2574 I2529:I2574 D2635:D2680 N2635:N2680 I2635:I2680 D2741:D2786 N2741:N2786 I2741:I2786 D2847:D2892 N2847:N2892 I2847:I2892 D2953:D2998 N2953:N2998 I2953:I2998 D3059:D3104 N3059:N3104 I3059:I3104 D3165:D3210 N3165:N3210 N3:N42 D3:D42 I3:I42 D103:D142 I103:I142 N311:N356 D417:D458 N417:N458 D838:D878 I838:I878 N1045:N1090">
      <formula1>生產項目</formula1>
    </dataValidation>
    <dataValidation type="list" allowBlank="1" showInputMessage="1" showErrorMessage="1" sqref="I157 D166:D172 D66:D72 I166:I172 N66:N72 I66:I72 N59 N3225 N157 I59 N166:N172 I3234:I3240 D274:D280 I265 I274:I280 N265 N274:N280 D380:D386 I371 I380:I386 D482:D488 N482:N488 N371 I473 N473 D588:D594 N588:N594 I482:I488 I579 N579 I694:I700 N694:N700 I588:I594 D694:D700 N685 I801:I807 N792 D801:D807 N380:N386 D3234:D3240 I893 N893 N801:N807 D902:D908 I902:I908 I999 N999 D1008:D1014 N902:N908 I1008:I1014 I1105 N1105 N1008:N1014 I1114:I1120 D1105 I1211 N1220:N1226 D1220:D1226 I1220:I1226 N1211 I1317 N1326:N1332 D1326:D1332 I1326:I1332 N1317 I1423 N1432:N1438 D1432:D1438 I1432:I1438 N1423 I1529 N1538:N1544 D1538:D1544 I1538:I1544 N1529 I1635 N1644:N1650 D1644:D1650 I1644:I1650 N1635 I1741 N1750:N1756 D1750:D1756 I1750:I1756 N1741 I1847 N1856:N1862 D1856:D1862 I1856:I1862 N1847 I1953 N1962:N1968 D1962:D1968 I1962:I1968 N1953 I2059 N2068:N2074 D2068:D2074 I2068:I2074 N2059 I2165 N2174:N2180 D2174:D2180 I2174:I2180 N2165 I2271 N2280:N2286 D2280:D2286 I2280:I2286 N2271 I2377 N2386:N2392 D2386:D2392 I2386:I2392 N2377 I2483 N2492:N2498 D2492:D2498 I2492:I2498 N2483 I2589 N2598:N2604 D2598:D2604 I2598:I2604 N2589 I2695 N2704:N2710 D2704:D2710 I2704:I2710 N2695 I2801 N2810:N2816 D2810:D2816 I2810:I2816 N2801 I2907 N2916:N2922 D2916:D2922 I2916:I2922 N2907 I3013 N3022:N3028 D3022:D3028 I3022:I3028 N3013 I3119 N3128:N3134 D3128:D3134 I3128:I3134 N3119 I3225 N3234:N3240 D1114:D1120 N1114:N1120">
      <formula1>設備</formula1>
    </dataValidation>
  </dataValidations>
  <pageMargins left="0.19685039370078741" right="0.19685039370078741" top="0.94488188976377963" bottom="0.51181102362204722" header="0.47244094488188981" footer="0.31496062992125984"/>
  <pageSetup paperSize="8" scale="50" fitToHeight="24" orientation="landscape" r:id="rId1"/>
  <headerFooter alignWithMargins="0">
    <oddHeader>&amp;C&amp;"標楷體,標準"&amp;24遠東新世紀股份有限公司 化纖總廠
撚二科 值班日誌</oddHeader>
    <oddFooter>&amp;R&amp;20 &amp;"Times New Roman,標準"5KFT5QR001-04</oddFooter>
  </headerFooter>
  <rowBreaks count="1" manualBreakCount="1">
    <brk id="10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CC"/>
  </sheetPr>
  <dimension ref="A1:AV342"/>
  <sheetViews>
    <sheetView showGridLines="0" zoomScale="80" zoomScaleNormal="80" workbookViewId="0">
      <pane xSplit="6" ySplit="1" topLeftCell="G306" activePane="bottomRight" state="frozen"/>
      <selection pane="topRight" activeCell="G1" sqref="G1"/>
      <selection pane="bottomLeft" activeCell="A2" sqref="A2"/>
      <selection pane="bottomRight" activeCell="AE340" sqref="AE340"/>
    </sheetView>
  </sheetViews>
  <sheetFormatPr defaultRowHeight="16.5"/>
  <cols>
    <col min="1" max="1" width="9.5" style="172" bestFit="1" customWidth="1"/>
    <col min="2" max="2" width="5.5" style="172" bestFit="1" customWidth="1"/>
    <col min="3" max="3" width="9" style="172"/>
    <col min="4" max="4" width="3.25" style="172" customWidth="1"/>
    <col min="5" max="5" width="9" style="172"/>
    <col min="6" max="6" width="16.5" style="172" customWidth="1"/>
    <col min="7" max="7" width="6" style="172" bestFit="1" customWidth="1"/>
    <col min="8" max="8" width="12.625" style="172" bestFit="1" customWidth="1"/>
    <col min="9" max="9" width="5.25" style="172" customWidth="1"/>
    <col min="10" max="25" width="5.75" style="159" customWidth="1"/>
    <col min="26" max="26" width="5.75" style="708" bestFit="1" customWidth="1"/>
    <col min="27" max="27" width="6.75" style="708" customWidth="1"/>
    <col min="28" max="28" width="9.75" style="718" bestFit="1" customWidth="1"/>
    <col min="29" max="29" width="11.125" style="708" bestFit="1" customWidth="1"/>
    <col min="30" max="30" width="6.625" style="708" customWidth="1"/>
    <col min="31" max="31" width="7.875" style="708" customWidth="1"/>
    <col min="32" max="32" width="4.625" style="159" customWidth="1"/>
    <col min="33" max="33" width="4.875" style="159" customWidth="1"/>
    <col min="34" max="37" width="10.75" style="172" customWidth="1"/>
    <col min="38" max="38" width="7.625" style="172" customWidth="1"/>
    <col min="39" max="43" width="9" style="172"/>
    <col min="44" max="44" width="11.125" style="172" customWidth="1"/>
    <col min="45" max="45" width="6" style="172" bestFit="1" customWidth="1"/>
    <col min="46" max="46" width="5" style="172" bestFit="1" customWidth="1"/>
    <col min="47" max="47" width="6.25" style="172" customWidth="1"/>
    <col min="48" max="48" width="9.5" style="172" bestFit="1" customWidth="1"/>
    <col min="49" max="16384" width="9" style="172"/>
  </cols>
  <sheetData>
    <row r="1" spans="1:48" s="653" customFormat="1" ht="42" customHeight="1" thickBot="1">
      <c r="A1" s="641" t="s">
        <v>194</v>
      </c>
      <c r="B1" s="641" t="s">
        <v>187</v>
      </c>
      <c r="C1" s="641" t="s">
        <v>188</v>
      </c>
      <c r="D1" s="642" t="s">
        <v>288</v>
      </c>
      <c r="E1" s="643" t="s">
        <v>189</v>
      </c>
      <c r="F1" s="644" t="s">
        <v>1056</v>
      </c>
      <c r="G1" s="644" t="s">
        <v>190</v>
      </c>
      <c r="H1" s="644" t="s">
        <v>1584</v>
      </c>
      <c r="I1" s="645" t="s">
        <v>291</v>
      </c>
      <c r="J1" s="641" t="s">
        <v>1585</v>
      </c>
      <c r="K1" s="641" t="s">
        <v>1586</v>
      </c>
      <c r="L1" s="641" t="s">
        <v>1587</v>
      </c>
      <c r="M1" s="641" t="s">
        <v>1587</v>
      </c>
      <c r="N1" s="646" t="s">
        <v>1588</v>
      </c>
      <c r="O1" s="641" t="s">
        <v>1589</v>
      </c>
      <c r="P1" s="641" t="s">
        <v>1590</v>
      </c>
      <c r="Q1" s="641" t="s">
        <v>1590</v>
      </c>
      <c r="R1" s="646" t="s">
        <v>362</v>
      </c>
      <c r="S1" s="641" t="s">
        <v>1591</v>
      </c>
      <c r="T1" s="641" t="s">
        <v>1592</v>
      </c>
      <c r="U1" s="641" t="s">
        <v>1592</v>
      </c>
      <c r="V1" s="646" t="s">
        <v>1593</v>
      </c>
      <c r="W1" s="641" t="s">
        <v>1594</v>
      </c>
      <c r="X1" s="641" t="s">
        <v>1595</v>
      </c>
      <c r="Y1" s="647" t="s">
        <v>1595</v>
      </c>
      <c r="Z1" s="648" t="s">
        <v>227</v>
      </c>
      <c r="AA1" s="648" t="s">
        <v>1596</v>
      </c>
      <c r="AB1" s="714" t="s">
        <v>1597</v>
      </c>
      <c r="AC1" s="648" t="s">
        <v>1598</v>
      </c>
      <c r="AD1" s="648" t="s">
        <v>1599</v>
      </c>
      <c r="AE1" s="648" t="s">
        <v>1600</v>
      </c>
      <c r="AF1" s="649" t="s">
        <v>1601</v>
      </c>
      <c r="AG1" s="649" t="s">
        <v>1602</v>
      </c>
      <c r="AH1" s="650" t="s">
        <v>1603</v>
      </c>
      <c r="AI1" s="651" t="s">
        <v>1604</v>
      </c>
      <c r="AJ1" s="651" t="s">
        <v>1605</v>
      </c>
      <c r="AK1" s="652" t="s">
        <v>1606</v>
      </c>
      <c r="AL1" s="650" t="s">
        <v>1607</v>
      </c>
      <c r="AM1" s="651" t="s">
        <v>1608</v>
      </c>
      <c r="AN1" s="651" t="s">
        <v>1555</v>
      </c>
      <c r="AO1" s="651" t="s">
        <v>1556</v>
      </c>
      <c r="AP1" s="651" t="s">
        <v>1557</v>
      </c>
      <c r="AQ1" s="651" t="s">
        <v>1558</v>
      </c>
      <c r="AR1" s="652" t="s">
        <v>1609</v>
      </c>
      <c r="AS1" s="644" t="s">
        <v>1610</v>
      </c>
      <c r="AT1" s="644" t="s">
        <v>1611</v>
      </c>
      <c r="AU1" s="644" t="s">
        <v>1612</v>
      </c>
      <c r="AV1" s="644" t="s">
        <v>1613</v>
      </c>
    </row>
    <row r="2" spans="1:48">
      <c r="A2" s="654">
        <v>46174</v>
      </c>
      <c r="B2" s="655" t="s">
        <v>1031</v>
      </c>
      <c r="C2" s="655" t="s">
        <v>114</v>
      </c>
      <c r="D2" s="656"/>
      <c r="E2" s="657" t="str">
        <f>IF(ISNA(VLOOKUP(C2,條件!$A$1:$G$1021,5,0)),"",(VLOOKUP(C2,條件!$A$1:$G$1021,5,0)))</f>
        <v/>
      </c>
      <c r="F2" s="658" t="str">
        <f>IF(ISNA(VLOOKUP(C2,條件!$A$1:$G$1021,6,0)),"",(VLOOKUP(C2,條件!$A$1:$G$1021,6,0)))</f>
        <v/>
      </c>
      <c r="G2" s="658" t="str">
        <f>IF(ISNA(VLOOKUP(C2,條件!$A$1:$G$1021,7,0)),"",(VLOOKUP(C2,條件!$A$1:$G$1021,7,0)))</f>
        <v/>
      </c>
      <c r="H2" s="658" t="str">
        <f>IF(ISNA(VLOOKUP(C2,條件!$A$1:$K$1021,11,0)),"",(VLOOKUP(C2,條件!$A$1:$K$1021,11,0)))</f>
        <v/>
      </c>
      <c r="I2" s="659" t="str">
        <f>IF(ISNA(VLOOKUP(C2,條件!$A$1:$L$1021,12,0)),"",(VLOOKUP(C2,條件!$A$1:$L$1021,12,0)))</f>
        <v/>
      </c>
      <c r="J2" s="660"/>
      <c r="K2" s="660"/>
      <c r="L2" s="661" t="s">
        <v>114</v>
      </c>
      <c r="M2" s="661"/>
      <c r="N2" s="662"/>
      <c r="O2" s="660"/>
      <c r="P2" s="661" t="s">
        <v>114</v>
      </c>
      <c r="Q2" s="661"/>
      <c r="R2" s="662"/>
      <c r="S2" s="660"/>
      <c r="T2" s="661" t="s">
        <v>114</v>
      </c>
      <c r="U2" s="661"/>
      <c r="V2" s="662"/>
      <c r="W2" s="660"/>
      <c r="X2" s="661" t="s">
        <v>114</v>
      </c>
      <c r="Y2" s="663"/>
      <c r="Z2" s="664" t="str">
        <f>IFERROR(VLOOKUP(C2, 條件!$A:$L, 3, 0), "")</f>
        <v/>
      </c>
      <c r="AA2" s="664" t="str">
        <f>IF(OR(L2={"改紡","檢修","了機","清車","FINAL","停機","SAMPLE","TEST","絲開發","待料","跳車"}), L2, IFERROR(IF(C2="", "", (SUM(J2, N2, R2, V2)/3 * AG2) * IF(AND(AF2="S", AS2="雙"), 0.5, 1)), ""))</f>
        <v>停機</v>
      </c>
      <c r="AB2" s="715" t="str">
        <f t="shared" ref="AB2" si="0">IF(K2="","",IF(ISERROR(1-(SUM(K2,O2,S2,W2)/208/Z2)),"",(1-(SUM(K2,O2,S2,W2)/208/Z2))))</f>
        <v/>
      </c>
      <c r="AC2" s="664" t="str">
        <f>IF(OR(L2={"改紡","檢修","了機","清車","FINAL","停機","SAMPLE","TEST"}), "", IFERROR(IF(C2="", "", AVERAGE(L2:M2, P2:Q2, T2:U2, X2:Y2)/100), ""))</f>
        <v/>
      </c>
      <c r="AD2" s="664" t="str">
        <f t="shared" ref="AD2" si="1">IF(ISERROR(AA2/8),"",(AA2/8))</f>
        <v/>
      </c>
      <c r="AE2" s="664" t="str">
        <f t="shared" ref="AE2" si="2">IF(OR(L2="改紡", L2="檢修", L2="了機"), "",
IF(AND(C2&lt;&gt;"", J2&lt;&gt;""),
IFERROR((SUM(J2, N2, R2, V2) - SUM(K2, O2, S2, W2))/24 * AG2, ""),
"")
)</f>
        <v/>
      </c>
      <c r="AF2" s="665" t="str">
        <f t="shared" ref="AF2:AF22" si="3">LEFT(B2,1)</f>
        <v>A</v>
      </c>
      <c r="AG2" s="665">
        <v>1</v>
      </c>
      <c r="AH2" s="731" t="s">
        <v>2783</v>
      </c>
      <c r="AI2" s="735" t="s">
        <v>1066</v>
      </c>
      <c r="AJ2" s="739" t="s">
        <v>1066</v>
      </c>
      <c r="AK2" s="739" t="s">
        <v>1066</v>
      </c>
      <c r="AL2" s="669"/>
      <c r="AM2" s="797"/>
      <c r="AN2" s="797"/>
      <c r="AO2" s="797"/>
      <c r="AP2" s="797"/>
      <c r="AQ2" s="797"/>
      <c r="AR2" s="671"/>
      <c r="AS2" s="658" t="str">
        <f>IF(TEXT(RIGHT(F2,2),) = "×2","雙","單")</f>
        <v>單</v>
      </c>
      <c r="AT2" s="658" t="str">
        <f>IF(OR(AF2="J", AF2="T", AF2="M"), IF(AG2=1, "全", "半"),
   IF(AF2="A", IF(AG2=0.5, IF(AS2="雙", "全", ""),
                 IF(AG2=1, IF(AS2="雙", "半", "全"),
                    IF(AG2=2, "半", "")
                   )
                ),
   IF(AF2="S", TEXT(AG2 &amp; "sec", "text"), "")
))</f>
        <v>全</v>
      </c>
      <c r="AU2" s="658" t="str">
        <f>IF(MID(E2,3,1)="/",LEFT(E2,2),LEFT(E2,3))</f>
        <v/>
      </c>
      <c r="AV2" s="658" t="str">
        <f t="shared" ref="AV2:AV22" si="4">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672">
        <f>A2</f>
        <v>46174</v>
      </c>
      <c r="B3" s="673" t="s">
        <v>1032</v>
      </c>
      <c r="C3" s="673" t="s">
        <v>114</v>
      </c>
      <c r="D3" s="674"/>
      <c r="E3" s="675" t="str">
        <f>IF(ISNA(VLOOKUP(C3,條件!$A$1:$G$1021,5,0)),"",(VLOOKUP(C3,條件!$A$1:$G$1021,5,0)))</f>
        <v/>
      </c>
      <c r="F3" s="676" t="str">
        <f>IF(ISNA(VLOOKUP(C3,條件!$A$1:$G$1021,6,0)),"",(VLOOKUP(C3,條件!$A$1:$G$1021,6,0)))</f>
        <v/>
      </c>
      <c r="G3" s="676" t="str">
        <f>IF(ISNA(VLOOKUP(C3,條件!$A$1:$G$1021,7,0)),"",(VLOOKUP(C3,條件!$A$1:$G$1021,7,0)))</f>
        <v/>
      </c>
      <c r="H3" s="676" t="str">
        <f>IF(ISNA(VLOOKUP(C3,條件!$A$1:$K$1021,11,0)),"",(VLOOKUP(C3,條件!$A$1:$K$1021,11,0)))</f>
        <v/>
      </c>
      <c r="I3" s="677" t="str">
        <f>IF(ISNA(VLOOKUP(C3,條件!$A$1:$L$1021,12,0)),"",(VLOOKUP(C3,條件!$A$1:$L$1021,12,0)))</f>
        <v/>
      </c>
      <c r="J3" s="678"/>
      <c r="K3" s="678"/>
      <c r="L3" s="679" t="s">
        <v>114</v>
      </c>
      <c r="M3" s="679"/>
      <c r="N3" s="680"/>
      <c r="O3" s="678"/>
      <c r="P3" s="679" t="s">
        <v>114</v>
      </c>
      <c r="Q3" s="679"/>
      <c r="R3" s="680"/>
      <c r="S3" s="678"/>
      <c r="T3" s="679" t="s">
        <v>114</v>
      </c>
      <c r="U3" s="679"/>
      <c r="V3" s="680"/>
      <c r="W3" s="678"/>
      <c r="X3" s="679" t="s">
        <v>114</v>
      </c>
      <c r="Y3" s="681"/>
      <c r="Z3" s="682" t="str">
        <f>IFERROR(VLOOKUP(C3, 條件!$A:$L, 3, 0), "")</f>
        <v/>
      </c>
      <c r="AA3" s="682" t="str">
        <f>IF(OR(L3={"改紡","檢修","了機","清車","FINAL","停機","SAMPLE","TEST","絲開發","待料","跳車"}), L3, IFERROR(IF(C3="", "", (SUM(J3, N3, R3, V3)/3 * AG3) * IF(AND(AF3="S", AS3="雙"), 0.5, 1)), ""))</f>
        <v>停機</v>
      </c>
      <c r="AB3" s="716" t="str">
        <f t="shared" ref="AB3:AB33" si="5">IF(K3="","",IF(ISERROR(1-(SUM(K3,O3,S3,W3)/208/Z3)),"",(1-(SUM(K3,O3,S3,W3)/208/Z3))))</f>
        <v/>
      </c>
      <c r="AC3" s="682" t="str">
        <f>IF(OR(L3={"改紡","檢修","了機","清車","FINAL","停機","SAMPLE","TEST"}), "", IFERROR(IF(C3="", "", AVERAGE(L3:M3, P3:Q3, T3:U3, X3:Y3)/100), ""))</f>
        <v/>
      </c>
      <c r="AD3" s="682" t="str">
        <f t="shared" ref="AD3:AD33" si="6">IF(ISERROR(AA3/8),"",(AA3/8))</f>
        <v/>
      </c>
      <c r="AE3" s="682" t="str">
        <f t="shared" ref="AE3:AE33" si="7">IF(OR(L3="改紡", L3="檢修", L3="了機"), "",
IF(AND(C3&lt;&gt;"", J3&lt;&gt;""),
IFERROR((SUM(J3, N3, R3, V3) - SUM(K3, O3, S3, W3))/24 * AG3, ""),
"")
)</f>
        <v/>
      </c>
      <c r="AF3" s="683" t="str">
        <f t="shared" si="3"/>
        <v>A</v>
      </c>
      <c r="AG3" s="683">
        <v>1</v>
      </c>
      <c r="AH3" s="727" t="s">
        <v>1066</v>
      </c>
      <c r="AI3" s="728" t="s">
        <v>1066</v>
      </c>
      <c r="AJ3" s="739" t="s">
        <v>1066</v>
      </c>
      <c r="AK3" s="740" t="s">
        <v>1066</v>
      </c>
      <c r="AL3" s="736"/>
      <c r="AM3" s="798"/>
      <c r="AN3" s="798"/>
      <c r="AO3" s="798"/>
      <c r="AP3" s="798"/>
      <c r="AQ3" s="798"/>
      <c r="AR3" s="689"/>
      <c r="AS3" s="676" t="str">
        <f t="shared" ref="AS3:AS22" si="8">IF(TEXT(RIGHT(F3,2),) = "×2","雙","單")</f>
        <v>單</v>
      </c>
      <c r="AT3" s="676" t="str">
        <f t="shared" ref="AT3:AT22" si="9">IF(OR(AF3="J", AF3="T", AF3="M"), IF(AG3=1, "全", "半"),
   IF(AF3="A", IF(AG3=0.5, IF(AS3="雙", "全", ""),
                 IF(AG3=1, IF(AS3="雙", "半", "全"),
                    IF(AG3=2, "半", "")
                   )
                ),
   IF(AF3="S", TEXT(AG3 &amp; "sec", "text"), "")
))</f>
        <v>全</v>
      </c>
      <c r="AU3" s="676" t="str">
        <f t="shared" ref="AU3:AU22" si="10">IF(MID(E3,3,1)="/",LEFT(E3,2),LEFT(E3,3))</f>
        <v/>
      </c>
      <c r="AV3" s="676" t="str">
        <f t="shared" si="4"/>
        <v/>
      </c>
    </row>
    <row r="4" spans="1:48">
      <c r="A4" s="672">
        <f t="shared" ref="A4:A32" si="11">A3</f>
        <v>46174</v>
      </c>
      <c r="B4" s="673" t="s">
        <v>1027</v>
      </c>
      <c r="C4" s="673" t="s">
        <v>114</v>
      </c>
      <c r="D4" s="674"/>
      <c r="E4" s="675" t="str">
        <f>IF(ISNA(VLOOKUP(C4,條件!$A$1:$G$1021,5,0)),"",(VLOOKUP(C4,條件!$A$1:$G$1021,5,0)))</f>
        <v/>
      </c>
      <c r="F4" s="676" t="str">
        <f>IF(ISNA(VLOOKUP(C4,條件!$A$1:$G$1021,6,0)),"",(VLOOKUP(C4,條件!$A$1:$G$1021,6,0)))</f>
        <v/>
      </c>
      <c r="G4" s="676" t="str">
        <f>IF(ISNA(VLOOKUP(C4,條件!$A$1:$G$1021,7,0)),"",(VLOOKUP(C4,條件!$A$1:$G$1021,7,0)))</f>
        <v/>
      </c>
      <c r="H4" s="676" t="str">
        <f>IF(ISNA(VLOOKUP(C4,條件!$A$1:$K$1021,11,0)),"",(VLOOKUP(C4,條件!$A$1:$K$1021,11,0)))</f>
        <v/>
      </c>
      <c r="I4" s="677" t="str">
        <f>IF(ISNA(VLOOKUP(C4,條件!$A$1:$L$1021,12,0)),"",(VLOOKUP(C4,條件!$A$1:$L$1021,12,0)))</f>
        <v/>
      </c>
      <c r="J4" s="678"/>
      <c r="K4" s="678"/>
      <c r="L4" s="679" t="s">
        <v>114</v>
      </c>
      <c r="M4" s="679"/>
      <c r="N4" s="680"/>
      <c r="O4" s="678"/>
      <c r="P4" s="679" t="s">
        <v>114</v>
      </c>
      <c r="Q4" s="679"/>
      <c r="R4" s="680"/>
      <c r="S4" s="678"/>
      <c r="T4" s="679" t="s">
        <v>114</v>
      </c>
      <c r="U4" s="679"/>
      <c r="V4" s="680"/>
      <c r="W4" s="678"/>
      <c r="X4" s="679" t="s">
        <v>114</v>
      </c>
      <c r="Y4" s="681"/>
      <c r="Z4" s="682" t="str">
        <f>IFERROR(VLOOKUP(C4, 條件!$A:$L, 3, 0), "")</f>
        <v/>
      </c>
      <c r="AA4" s="682" t="str">
        <f>IF(OR(L4={"改紡","檢修","了機","清車","FINAL","停機","SAMPLE","TEST","絲開發","待料","跳車"}), L4, IFERROR(IF(C4="", "", (SUM(J4, N4, R4, V4)/3 * AG4) * IF(AND(AF4="S", AS4="雙"), 0.5, 1)), ""))</f>
        <v>停機</v>
      </c>
      <c r="AB4" s="716" t="str">
        <f t="shared" si="5"/>
        <v/>
      </c>
      <c r="AC4" s="682" t="str">
        <f>IF(OR(L4={"改紡","檢修","了機","清車","FINAL","停機","SAMPLE","TEST"}), "", IFERROR(IF(C4="", "", AVERAGE(L4:M4, P4:Q4, T4:U4, X4:Y4)/100), ""))</f>
        <v/>
      </c>
      <c r="AD4" s="682" t="str">
        <f t="shared" si="6"/>
        <v/>
      </c>
      <c r="AE4" s="682" t="str">
        <f t="shared" si="7"/>
        <v/>
      </c>
      <c r="AF4" s="683" t="str">
        <f t="shared" si="3"/>
        <v>A</v>
      </c>
      <c r="AG4" s="683">
        <v>1</v>
      </c>
      <c r="AH4" s="727" t="s">
        <v>1066</v>
      </c>
      <c r="AI4" s="728" t="s">
        <v>1066</v>
      </c>
      <c r="AJ4" s="739" t="s">
        <v>1066</v>
      </c>
      <c r="AK4" s="744" t="s">
        <v>1066</v>
      </c>
      <c r="AL4" s="736"/>
      <c r="AM4" s="798"/>
      <c r="AN4" s="798"/>
      <c r="AO4" s="798"/>
      <c r="AP4" s="798"/>
      <c r="AQ4" s="798"/>
      <c r="AR4" s="689"/>
      <c r="AS4" s="676" t="str">
        <f t="shared" si="8"/>
        <v>單</v>
      </c>
      <c r="AT4" s="676" t="str">
        <f t="shared" si="9"/>
        <v>全</v>
      </c>
      <c r="AU4" s="676" t="str">
        <f t="shared" si="10"/>
        <v/>
      </c>
      <c r="AV4" s="676" t="str">
        <f t="shared" si="4"/>
        <v/>
      </c>
    </row>
    <row r="5" spans="1:48">
      <c r="A5" s="672">
        <f t="shared" si="11"/>
        <v>46174</v>
      </c>
      <c r="B5" s="673" t="s">
        <v>1033</v>
      </c>
      <c r="C5" s="673" t="s">
        <v>114</v>
      </c>
      <c r="D5" s="674"/>
      <c r="E5" s="675" t="str">
        <f>IF(ISNA(VLOOKUP(C5,條件!$A$1:$G$1021,5,0)),"",(VLOOKUP(C5,條件!$A$1:$G$1021,5,0)))</f>
        <v/>
      </c>
      <c r="F5" s="676" t="str">
        <f>IF(ISNA(VLOOKUP(C5,條件!$A$1:$G$1021,6,0)),"",(VLOOKUP(C5,條件!$A$1:$G$1021,6,0)))</f>
        <v/>
      </c>
      <c r="G5" s="676" t="str">
        <f>IF(ISNA(VLOOKUP(C5,條件!$A$1:$G$1021,7,0)),"",(VLOOKUP(C5,條件!$A$1:$G$1021,7,0)))</f>
        <v/>
      </c>
      <c r="H5" s="676" t="str">
        <f>IF(ISNA(VLOOKUP(C5,條件!$A$1:$K$1021,11,0)),"",(VLOOKUP(C5,條件!$A$1:$K$1021,11,0)))</f>
        <v/>
      </c>
      <c r="I5" s="677" t="str">
        <f>IF(ISNA(VLOOKUP(C5,條件!$A$1:$L$1021,12,0)),"",(VLOOKUP(C5,條件!$A$1:$L$1021,12,0)))</f>
        <v/>
      </c>
      <c r="J5" s="678"/>
      <c r="K5" s="678"/>
      <c r="L5" s="679" t="s">
        <v>114</v>
      </c>
      <c r="M5" s="679"/>
      <c r="N5" s="680"/>
      <c r="O5" s="678"/>
      <c r="P5" s="679" t="s">
        <v>114</v>
      </c>
      <c r="Q5" s="679"/>
      <c r="R5" s="680"/>
      <c r="S5" s="678"/>
      <c r="T5" s="679" t="s">
        <v>114</v>
      </c>
      <c r="U5" s="679"/>
      <c r="V5" s="680"/>
      <c r="W5" s="678"/>
      <c r="X5" s="679" t="s">
        <v>114</v>
      </c>
      <c r="Y5" s="681"/>
      <c r="Z5" s="682" t="str">
        <f>IFERROR(VLOOKUP(C5, 條件!$A:$L, 3, 0), "")</f>
        <v/>
      </c>
      <c r="AA5" s="682" t="str">
        <f>IF(OR(L5={"改紡","檢修","了機","清車","FINAL","停機","SAMPLE","TEST","絲開發","待料","跳車"}), L5, IFERROR(IF(C5="", "", (SUM(J5, N5, R5, V5)/3 * AG5) * IF(AND(AF5="S", AS5="雙"), 0.5, 1)), ""))</f>
        <v>停機</v>
      </c>
      <c r="AB5" s="716" t="str">
        <f t="shared" si="5"/>
        <v/>
      </c>
      <c r="AC5" s="682" t="str">
        <f>IF(OR(L5={"改紡","檢修","了機","清車","FINAL","停機","SAMPLE","TEST"}), "", IFERROR(IF(C5="", "", AVERAGE(L5:M5, P5:Q5, T5:U5, X5:Y5)/100), ""))</f>
        <v/>
      </c>
      <c r="AD5" s="682" t="str">
        <f t="shared" si="6"/>
        <v/>
      </c>
      <c r="AE5" s="682" t="str">
        <f t="shared" si="7"/>
        <v/>
      </c>
      <c r="AF5" s="683" t="str">
        <f t="shared" si="3"/>
        <v>A</v>
      </c>
      <c r="AG5" s="683">
        <v>1</v>
      </c>
      <c r="AH5" s="727" t="s">
        <v>1066</v>
      </c>
      <c r="AI5" s="734" t="s">
        <v>1066</v>
      </c>
      <c r="AJ5" s="728" t="s">
        <v>1066</v>
      </c>
      <c r="AK5" s="728" t="s">
        <v>1066</v>
      </c>
      <c r="AL5" s="687"/>
      <c r="AM5" s="798"/>
      <c r="AN5" s="798"/>
      <c r="AO5" s="798"/>
      <c r="AP5" s="798"/>
      <c r="AQ5" s="798"/>
      <c r="AR5" s="689"/>
      <c r="AS5" s="676" t="str">
        <f t="shared" si="8"/>
        <v>單</v>
      </c>
      <c r="AT5" s="676" t="str">
        <f t="shared" si="9"/>
        <v>全</v>
      </c>
      <c r="AU5" s="676" t="str">
        <f t="shared" si="10"/>
        <v/>
      </c>
      <c r="AV5" s="676" t="str">
        <f t="shared" si="4"/>
        <v/>
      </c>
    </row>
    <row r="6" spans="1:48">
      <c r="A6" s="672">
        <f t="shared" si="11"/>
        <v>46174</v>
      </c>
      <c r="B6" s="673" t="s">
        <v>1034</v>
      </c>
      <c r="C6" s="673" t="s">
        <v>1900</v>
      </c>
      <c r="D6" s="674"/>
      <c r="E6" s="675" t="str">
        <f>IF(ISNA(VLOOKUP(C6,條件!$A$1:$G$1021,5,0)),"",(VLOOKUP(C6,條件!$A$1:$G$1021,5,0)))</f>
        <v>75/72SRR5</v>
      </c>
      <c r="F6" s="676" t="str">
        <f>IF(ISNA(VLOOKUP(C6,條件!$A$1:$G$1021,6,0)),"",(VLOOKUP(C6,條件!$A$1:$G$1021,6,0)))</f>
        <v>FP81631R</v>
      </c>
      <c r="G6" s="676">
        <f>IF(ISNA(VLOOKUP(C6,條件!$A$1:$G$1021,7,0)),"",(VLOOKUP(C6,條件!$A$1:$G$1021,7,0)))</f>
        <v>600</v>
      </c>
      <c r="H6" s="676" t="str">
        <f>IF(ISNA(VLOOKUP(C6,條件!$A$1:$K$1021,11,0)),"",(VLOOKUP(C6,條件!$A$1:$K$1021,11,0)))</f>
        <v>白藍條</v>
      </c>
      <c r="I6" s="677">
        <f>IF(ISNA(VLOOKUP(C6,條件!$A$1:$L$1021,12,0)),"",(VLOOKUP(C6,條件!$A$1:$L$1021,12,0)))</f>
        <v>4</v>
      </c>
      <c r="J6" s="678">
        <v>21</v>
      </c>
      <c r="K6" s="678">
        <v>0</v>
      </c>
      <c r="L6" s="679">
        <v>9320</v>
      </c>
      <c r="M6" s="679">
        <v>9340</v>
      </c>
      <c r="N6" s="680"/>
      <c r="O6" s="678"/>
      <c r="P6" s="679"/>
      <c r="Q6" s="679"/>
      <c r="R6" s="680">
        <v>34</v>
      </c>
      <c r="S6" s="678">
        <v>0</v>
      </c>
      <c r="T6" s="679">
        <v>8744</v>
      </c>
      <c r="U6" s="679">
        <v>9144</v>
      </c>
      <c r="V6" s="680">
        <v>37</v>
      </c>
      <c r="W6" s="678">
        <v>1</v>
      </c>
      <c r="X6" s="679">
        <v>9379</v>
      </c>
      <c r="Y6" s="681">
        <v>9244</v>
      </c>
      <c r="Z6" s="682">
        <f>IFERROR(VLOOKUP(C6, 條件!$A:$L, 3, 0), "")</f>
        <v>1.7625458996328029</v>
      </c>
      <c r="AA6" s="682">
        <f>IF(OR(L6={"改紡","檢修","了機","清車","FINAL","停機","SAMPLE","TEST","絲開發","待料","跳車"}), L6, IFERROR(IF(C6="", "", (SUM(J6, N6, R6, V6)/3 * AG6) * IF(AND(AF6="S", AS6="雙"), 0.5, 1)), ""))</f>
        <v>30.666666666666668</v>
      </c>
      <c r="AB6" s="716">
        <f t="shared" si="5"/>
        <v>0.9972723023504273</v>
      </c>
      <c r="AC6" s="682">
        <f>IF(OR(L6={"改紡","檢修","了機","清車","FINAL","停機","SAMPLE","TEST"}), "", IFERROR(IF(C6="", "", AVERAGE(L6:M6, P6:Q6, T6:U6, X6:Y6)/100), ""))</f>
        <v>91.951666666666654</v>
      </c>
      <c r="AD6" s="682">
        <f t="shared" si="6"/>
        <v>3.8333333333333335</v>
      </c>
      <c r="AE6" s="682">
        <f t="shared" si="7"/>
        <v>3.7916666666666665</v>
      </c>
      <c r="AF6" s="683" t="str">
        <f t="shared" si="3"/>
        <v>A</v>
      </c>
      <c r="AG6" s="683">
        <v>1</v>
      </c>
      <c r="AH6" s="727" t="s">
        <v>2785</v>
      </c>
      <c r="AI6" s="734" t="s">
        <v>2811</v>
      </c>
      <c r="AJ6" s="728" t="s">
        <v>889</v>
      </c>
      <c r="AK6" s="728" t="s">
        <v>2873</v>
      </c>
      <c r="AL6" s="687">
        <v>54</v>
      </c>
      <c r="AM6" s="798">
        <v>46049</v>
      </c>
      <c r="AN6" s="798">
        <v>46050</v>
      </c>
      <c r="AO6" s="798">
        <v>46051</v>
      </c>
      <c r="AP6" s="798">
        <v>46052</v>
      </c>
      <c r="AQ6" s="798">
        <v>46053</v>
      </c>
      <c r="AR6" s="689"/>
      <c r="AS6" s="676" t="str">
        <f t="shared" si="8"/>
        <v>單</v>
      </c>
      <c r="AT6" s="676" t="str">
        <f t="shared" si="9"/>
        <v>全</v>
      </c>
      <c r="AU6" s="676" t="str">
        <f t="shared" si="10"/>
        <v>75</v>
      </c>
      <c r="AV6" s="676">
        <f t="shared" si="4"/>
        <v>1.4300323199999998</v>
      </c>
    </row>
    <row r="7" spans="1:48">
      <c r="A7" s="672">
        <f t="shared" si="11"/>
        <v>46174</v>
      </c>
      <c r="B7" s="673" t="s">
        <v>1035</v>
      </c>
      <c r="C7" s="673" t="s">
        <v>2832</v>
      </c>
      <c r="D7" s="674"/>
      <c r="E7" s="675" t="str">
        <f>IF(ISNA(VLOOKUP(C7,條件!$A$1:$G$1021,5,0)),"",(VLOOKUP(C7,條件!$A$1:$G$1021,5,0)))</f>
        <v>75/72/2SDr</v>
      </c>
      <c r="F7" s="676" t="str">
        <f>IF(ISNA(VLOOKUP(C7,條件!$A$1:$G$1021,6,0)),"",(VLOOKUP(C7,條件!$A$1:$G$1021,6,0)))</f>
        <v>FP81390R×2</v>
      </c>
      <c r="G7" s="676">
        <f>IF(ISNA(VLOOKUP(C7,條件!$A$1:$G$1021,7,0)),"",(VLOOKUP(C7,條件!$A$1:$G$1021,7,0)))</f>
        <v>600</v>
      </c>
      <c r="H7" s="676" t="str">
        <f>IF(ISNA(VLOOKUP(C7,條件!$A$1:$K$1021,11,0)),"",(VLOOKUP(C7,條件!$A$1:$K$1021,11,0)))</f>
        <v>白底藍三角</v>
      </c>
      <c r="I7" s="677">
        <f>IF(ISNA(VLOOKUP(C7,條件!$A$1:$L$1021,12,0)),"",(VLOOKUP(C7,條件!$A$1:$L$1021,12,0)))</f>
        <v>5</v>
      </c>
      <c r="J7" s="678"/>
      <c r="K7" s="678"/>
      <c r="L7" s="679" t="s">
        <v>1920</v>
      </c>
      <c r="M7" s="679"/>
      <c r="N7" s="680"/>
      <c r="O7" s="678"/>
      <c r="P7" s="679" t="s">
        <v>1920</v>
      </c>
      <c r="Q7" s="679"/>
      <c r="R7" s="680">
        <v>60</v>
      </c>
      <c r="S7" s="678">
        <v>0</v>
      </c>
      <c r="T7" s="679">
        <v>6795</v>
      </c>
      <c r="U7" s="679">
        <v>6557</v>
      </c>
      <c r="V7" s="680">
        <v>40</v>
      </c>
      <c r="W7" s="678">
        <v>2</v>
      </c>
      <c r="X7" s="679">
        <v>9365</v>
      </c>
      <c r="Y7" s="681">
        <v>9816</v>
      </c>
      <c r="Z7" s="682">
        <f>IFERROR(VLOOKUP(C7, 條件!$A:$L, 3, 0), "")</f>
        <v>2.8015564202334629</v>
      </c>
      <c r="AA7" s="682" t="str">
        <f>IF(OR(L7={"改紡","檢修","了機","清車","FINAL","停機","SAMPLE","TEST","絲開發","待料","跳車"}), L7, IFERROR(IF(C7="", "", (SUM(J7, N7, R7, V7)/3 * AG7) * IF(AND(AF7="S", AS7="雙"), 0.5, 1)), ""))</f>
        <v>改紡</v>
      </c>
      <c r="AB7" s="716" t="str">
        <f t="shared" si="5"/>
        <v/>
      </c>
      <c r="AC7" s="682" t="str">
        <f>IF(OR(L7={"改紡","檢修","了機","清車","FINAL","停機","SAMPLE","TEST"}), "", IFERROR(IF(C7="", "", AVERAGE(L7:M7, P7:Q7, T7:U7, X7:Y7)/100), ""))</f>
        <v/>
      </c>
      <c r="AD7" s="682" t="str">
        <f t="shared" si="6"/>
        <v/>
      </c>
      <c r="AE7" s="682" t="str">
        <f t="shared" si="7"/>
        <v/>
      </c>
      <c r="AF7" s="683" t="str">
        <f t="shared" si="3"/>
        <v>A</v>
      </c>
      <c r="AG7" s="683">
        <v>1</v>
      </c>
      <c r="AH7" s="727" t="s">
        <v>2785</v>
      </c>
      <c r="AI7" s="734" t="s">
        <v>2811</v>
      </c>
      <c r="AJ7" s="734" t="s">
        <v>889</v>
      </c>
      <c r="AK7" s="728" t="s">
        <v>2873</v>
      </c>
      <c r="AL7" s="687">
        <v>53</v>
      </c>
      <c r="AM7" s="798">
        <v>46118</v>
      </c>
      <c r="AN7" s="798">
        <v>46119</v>
      </c>
      <c r="AO7" s="798">
        <v>46120</v>
      </c>
      <c r="AP7" s="798"/>
      <c r="AQ7" s="798"/>
      <c r="AR7" s="689" t="s">
        <v>2941</v>
      </c>
      <c r="AS7" s="676" t="str">
        <f t="shared" si="8"/>
        <v>雙</v>
      </c>
      <c r="AT7" s="676" t="str">
        <f t="shared" si="9"/>
        <v>半</v>
      </c>
      <c r="AU7" s="676" t="str">
        <f t="shared" si="10"/>
        <v>75</v>
      </c>
      <c r="AV7" s="676" t="str">
        <f t="shared" si="4"/>
        <v/>
      </c>
    </row>
    <row r="8" spans="1:48">
      <c r="A8" s="672">
        <f t="shared" si="11"/>
        <v>46174</v>
      </c>
      <c r="B8" s="673" t="s">
        <v>1036</v>
      </c>
      <c r="C8" s="673" t="s">
        <v>1901</v>
      </c>
      <c r="D8" s="674" t="s">
        <v>572</v>
      </c>
      <c r="E8" s="675" t="str">
        <f>IF(ISNA(VLOOKUP(C8,條件!$A$1:$G$1021,5,0)),"",(VLOOKUP(C8,條件!$A$1:$G$1021,5,0)))</f>
        <v>50/72BSD3</v>
      </c>
      <c r="F8" s="676" t="str">
        <f>IF(ISNA(VLOOKUP(C8,條件!$A$1:$G$1021,6,0)),"",(VLOOKUP(C8,條件!$A$1:$G$1021,6,0)))</f>
        <v>FP80141</v>
      </c>
      <c r="G8" s="676">
        <f>IF(ISNA(VLOOKUP(C8,條件!$A$1:$G$1021,7,0)),"",(VLOOKUP(C8,條件!$A$1:$G$1021,7,0)))</f>
        <v>630</v>
      </c>
      <c r="H8" s="676" t="str">
        <f>IF(ISNA(VLOOKUP(C8,條件!$A$1:$K$1021,11,0)),"",(VLOOKUP(C8,條件!$A$1:$K$1021,11,0)))</f>
        <v>洋綠色</v>
      </c>
      <c r="I8" s="677">
        <f>IF(ISNA(VLOOKUP(C8,條件!$A$1:$L$1021,12,0)),"",(VLOOKUP(C8,條件!$A$1:$L$1021,12,0)))</f>
        <v>2</v>
      </c>
      <c r="J8" s="678">
        <v>33</v>
      </c>
      <c r="K8" s="678">
        <v>0</v>
      </c>
      <c r="L8" s="679">
        <v>9023</v>
      </c>
      <c r="M8" s="679">
        <v>9022</v>
      </c>
      <c r="N8" s="680"/>
      <c r="O8" s="678"/>
      <c r="P8" s="679"/>
      <c r="Q8" s="679"/>
      <c r="R8" s="680">
        <v>22</v>
      </c>
      <c r="S8" s="678">
        <v>0</v>
      </c>
      <c r="T8" s="679">
        <v>8748</v>
      </c>
      <c r="U8" s="679">
        <v>9254</v>
      </c>
      <c r="V8" s="680">
        <v>25</v>
      </c>
      <c r="W8" s="678">
        <v>0</v>
      </c>
      <c r="X8" s="679">
        <v>9135</v>
      </c>
      <c r="Y8" s="681">
        <v>9335</v>
      </c>
      <c r="Z8" s="682">
        <f>IFERROR(VLOOKUP(C8, 條件!$A:$L, 3, 0), "")</f>
        <v>2.4615384615384617</v>
      </c>
      <c r="AA8" s="682">
        <f>IF(OR(L8={"改紡","檢修","了機","清車","FINAL","停機","SAMPLE","TEST","絲開發","待料","跳車"}), L8, IFERROR(IF(C8="", "", (SUM(J8, N8, R8, V8)/3 * AG8) * IF(AND(AF8="S", AS8="雙"), 0.5, 1)), ""))</f>
        <v>26.666666666666668</v>
      </c>
      <c r="AB8" s="716">
        <f t="shared" si="5"/>
        <v>1</v>
      </c>
      <c r="AC8" s="682">
        <f>IF(OR(L8={"改紡","檢修","了機","清車","FINAL","停機","SAMPLE","TEST"}), "", IFERROR(IF(C8="", "", AVERAGE(L8:M8, P8:Q8, T8:U8, X8:Y8)/100), ""))</f>
        <v>90.861666666666665</v>
      </c>
      <c r="AD8" s="682">
        <f t="shared" si="6"/>
        <v>3.3333333333333335</v>
      </c>
      <c r="AE8" s="682">
        <f t="shared" si="7"/>
        <v>3.3333333333333335</v>
      </c>
      <c r="AF8" s="683" t="str">
        <f t="shared" si="3"/>
        <v>A</v>
      </c>
      <c r="AG8" s="683">
        <v>1</v>
      </c>
      <c r="AH8" s="727" t="s">
        <v>2785</v>
      </c>
      <c r="AI8" s="734" t="s">
        <v>2811</v>
      </c>
      <c r="AJ8" s="738" t="s">
        <v>889</v>
      </c>
      <c r="AK8" s="728" t="s">
        <v>2873</v>
      </c>
      <c r="AL8" s="687">
        <v>57</v>
      </c>
      <c r="AM8" s="798">
        <v>46093</v>
      </c>
      <c r="AN8" s="798">
        <v>46094</v>
      </c>
      <c r="AO8" s="798"/>
      <c r="AP8" s="798"/>
      <c r="AQ8" s="798"/>
      <c r="AR8" s="689"/>
      <c r="AS8" s="676" t="str">
        <f t="shared" si="8"/>
        <v>單</v>
      </c>
      <c r="AT8" s="676" t="str">
        <f t="shared" si="9"/>
        <v>全</v>
      </c>
      <c r="AU8" s="676" t="str">
        <f t="shared" si="10"/>
        <v>50</v>
      </c>
      <c r="AV8" s="676">
        <f t="shared" si="4"/>
        <v>0.98915644799999991</v>
      </c>
    </row>
    <row r="9" spans="1:48">
      <c r="A9" s="672">
        <f t="shared" si="11"/>
        <v>46174</v>
      </c>
      <c r="B9" s="673" t="s">
        <v>1037</v>
      </c>
      <c r="C9" s="673" t="s">
        <v>114</v>
      </c>
      <c r="D9" s="674"/>
      <c r="E9" s="675" t="str">
        <f>IF(ISNA(VLOOKUP(C9,條件!$A$1:$G$1021,5,0)),"",(VLOOKUP(C9,條件!$A$1:$G$1021,5,0)))</f>
        <v/>
      </c>
      <c r="F9" s="676" t="str">
        <f>IF(ISNA(VLOOKUP(C9,條件!$A$1:$G$1021,6,0)),"",(VLOOKUP(C9,條件!$A$1:$G$1021,6,0)))</f>
        <v/>
      </c>
      <c r="G9" s="676" t="str">
        <f>IF(ISNA(VLOOKUP(C9,條件!$A$1:$G$1021,7,0)),"",(VLOOKUP(C9,條件!$A$1:$G$1021,7,0)))</f>
        <v/>
      </c>
      <c r="H9" s="676" t="str">
        <f>IF(ISNA(VLOOKUP(C9,條件!$A$1:$K$1021,11,0)),"",(VLOOKUP(C9,條件!$A$1:$K$1021,11,0)))</f>
        <v/>
      </c>
      <c r="I9" s="677" t="str">
        <f>IF(ISNA(VLOOKUP(C9,條件!$A$1:$L$1021,12,0)),"",(VLOOKUP(C9,條件!$A$1:$L$1021,12,0)))</f>
        <v/>
      </c>
      <c r="J9" s="678"/>
      <c r="K9" s="678"/>
      <c r="L9" s="679" t="s">
        <v>114</v>
      </c>
      <c r="M9" s="679"/>
      <c r="N9" s="680"/>
      <c r="O9" s="678"/>
      <c r="P9" s="679" t="s">
        <v>114</v>
      </c>
      <c r="Q9" s="679"/>
      <c r="R9" s="680"/>
      <c r="S9" s="678"/>
      <c r="T9" s="679" t="s">
        <v>114</v>
      </c>
      <c r="U9" s="679"/>
      <c r="V9" s="680"/>
      <c r="W9" s="678"/>
      <c r="X9" s="679" t="s">
        <v>114</v>
      </c>
      <c r="Y9" s="681"/>
      <c r="Z9" s="682" t="str">
        <f>IFERROR(VLOOKUP(C9, 條件!$A:$L, 3, 0), "")</f>
        <v/>
      </c>
      <c r="AA9" s="682" t="str">
        <f>IF(OR(L9={"改紡","檢修","了機","清車","FINAL","停機","SAMPLE","TEST","絲開發","待料","跳車"}), L9, IFERROR(IF(C9="", "", (SUM(J9, N9, R9, V9)/3 * AG9) * IF(AND(AF9="S", AS9="雙"), 0.5, 1)), ""))</f>
        <v>停機</v>
      </c>
      <c r="AB9" s="716" t="str">
        <f t="shared" si="5"/>
        <v/>
      </c>
      <c r="AC9" s="682" t="str">
        <f>IF(OR(L9={"改紡","檢修","了機","清車","FINAL","停機","SAMPLE","TEST"}), "", IFERROR(IF(C9="", "", AVERAGE(L9:M9, P9:Q9, T9:U9, X9:Y9)/100), ""))</f>
        <v/>
      </c>
      <c r="AD9" s="682" t="str">
        <f t="shared" si="6"/>
        <v/>
      </c>
      <c r="AE9" s="682" t="str">
        <f t="shared" si="7"/>
        <v/>
      </c>
      <c r="AF9" s="683" t="str">
        <f t="shared" si="3"/>
        <v>A</v>
      </c>
      <c r="AG9" s="683">
        <v>1</v>
      </c>
      <c r="AH9" s="727" t="s">
        <v>2783</v>
      </c>
      <c r="AI9" s="734" t="s">
        <v>1066</v>
      </c>
      <c r="AJ9" s="739" t="s">
        <v>1066</v>
      </c>
      <c r="AK9" s="739" t="s">
        <v>1066</v>
      </c>
      <c r="AL9" s="687"/>
      <c r="AM9" s="798"/>
      <c r="AN9" s="798"/>
      <c r="AO9" s="798"/>
      <c r="AP9" s="798"/>
      <c r="AQ9" s="798"/>
      <c r="AR9" s="689"/>
      <c r="AS9" s="676" t="str">
        <f t="shared" si="8"/>
        <v>單</v>
      </c>
      <c r="AT9" s="676" t="str">
        <f t="shared" si="9"/>
        <v>全</v>
      </c>
      <c r="AU9" s="676" t="str">
        <f t="shared" si="10"/>
        <v/>
      </c>
      <c r="AV9" s="676" t="str">
        <f t="shared" si="4"/>
        <v/>
      </c>
    </row>
    <row r="10" spans="1:48">
      <c r="A10" s="672">
        <f t="shared" si="11"/>
        <v>46174</v>
      </c>
      <c r="B10" s="673" t="s">
        <v>1038</v>
      </c>
      <c r="C10" s="673" t="s">
        <v>1902</v>
      </c>
      <c r="D10" s="674"/>
      <c r="E10" s="675" t="str">
        <f>IF(ISNA(VLOOKUP(C10,條件!$A$1:$G$1021,5,0)),"",(VLOOKUP(C10,條件!$A$1:$G$1021,5,0)))</f>
        <v>150/48CDR</v>
      </c>
      <c r="F10" s="676" t="str">
        <f>IF(ISNA(VLOOKUP(C10,條件!$A$1:$G$1021,6,0)),"",(VLOOKUP(C10,條件!$A$1:$G$1021,6,0)))</f>
        <v>FP82781</v>
      </c>
      <c r="G10" s="676">
        <f>IF(ISNA(VLOOKUP(C10,條件!$A$1:$G$1021,7,0)),"",(VLOOKUP(C10,條件!$A$1:$G$1021,7,0)))</f>
        <v>600</v>
      </c>
      <c r="H10" s="676" t="str">
        <f>IF(ISNA(VLOOKUP(C10,條件!$A$1:$K$1021,11,0)),"",(VLOOKUP(C10,條件!$A$1:$K$1021,11,0)))</f>
        <v>綠藍雙色</v>
      </c>
      <c r="I10" s="677">
        <f>IF(ISNA(VLOOKUP(C10,條件!$A$1:$L$1021,12,0)),"",(VLOOKUP(C10,條件!$A$1:$L$1021,12,0)))</f>
        <v>5</v>
      </c>
      <c r="J10" s="678">
        <v>11</v>
      </c>
      <c r="K10" s="678">
        <v>3</v>
      </c>
      <c r="L10" s="679">
        <v>9210</v>
      </c>
      <c r="M10" s="679">
        <v>8831</v>
      </c>
      <c r="N10" s="680"/>
      <c r="O10" s="678"/>
      <c r="P10" s="679"/>
      <c r="Q10" s="679"/>
      <c r="R10" s="680">
        <v>8</v>
      </c>
      <c r="S10" s="678">
        <v>0</v>
      </c>
      <c r="T10" s="679">
        <v>9265</v>
      </c>
      <c r="U10" s="679">
        <v>8866</v>
      </c>
      <c r="V10" s="680">
        <v>17</v>
      </c>
      <c r="W10" s="678">
        <v>2</v>
      </c>
      <c r="X10" s="679">
        <v>9261</v>
      </c>
      <c r="Y10" s="681">
        <v>8916</v>
      </c>
      <c r="Z10" s="682">
        <f>IFERROR(VLOOKUP(C10, 條件!$A:$L, 3, 0), "")</f>
        <v>2.8685258964143427</v>
      </c>
      <c r="AA10" s="682">
        <f>IF(OR(L10={"改紡","檢修","了機","清車","FINAL","停機","SAMPLE","TEST","絲開發","待料","跳車"}), L10, IFERROR(IF(C10="", "", (SUM(J10, N10, R10, V10)/3 * AG10) * IF(AND(AF10="S", AS10="雙"), 0.5, 1)), ""))</f>
        <v>12</v>
      </c>
      <c r="AB10" s="716">
        <f t="shared" si="5"/>
        <v>0.99161992521367526</v>
      </c>
      <c r="AC10" s="682">
        <f>IF(OR(L10={"改紡","檢修","了機","清車","FINAL","停機","SAMPLE","TEST"}), "", IFERROR(IF(C10="", "", AVERAGE(L10:M10, P10:Q10, T10:U10, X10:Y10)/100), ""))</f>
        <v>90.581666666666663</v>
      </c>
      <c r="AD10" s="682">
        <f t="shared" si="6"/>
        <v>1.5</v>
      </c>
      <c r="AE10" s="682">
        <f t="shared" si="7"/>
        <v>1.2916666666666667</v>
      </c>
      <c r="AF10" s="683" t="str">
        <f t="shared" si="3"/>
        <v>A</v>
      </c>
      <c r="AG10" s="683">
        <v>1</v>
      </c>
      <c r="AH10" s="727" t="s">
        <v>2785</v>
      </c>
      <c r="AI10" s="734" t="s">
        <v>2811</v>
      </c>
      <c r="AJ10" s="739" t="s">
        <v>889</v>
      </c>
      <c r="AK10" s="728" t="s">
        <v>2873</v>
      </c>
      <c r="AL10" s="687">
        <v>54</v>
      </c>
      <c r="AM10" s="799">
        <v>46160</v>
      </c>
      <c r="AN10" s="798">
        <v>46161</v>
      </c>
      <c r="AO10" s="798">
        <v>46162</v>
      </c>
      <c r="AP10" s="798"/>
      <c r="AQ10" s="798"/>
      <c r="AR10" s="689"/>
      <c r="AS10" s="676" t="str">
        <f t="shared" si="8"/>
        <v>單</v>
      </c>
      <c r="AT10" s="676" t="str">
        <f t="shared" si="9"/>
        <v>全</v>
      </c>
      <c r="AU10" s="676" t="str">
        <f t="shared" si="10"/>
        <v>150</v>
      </c>
      <c r="AV10" s="676">
        <f t="shared" si="4"/>
        <v>2.8174521600000002</v>
      </c>
    </row>
    <row r="11" spans="1:48">
      <c r="A11" s="672">
        <f t="shared" si="11"/>
        <v>46174</v>
      </c>
      <c r="B11" s="673" t="s">
        <v>1039</v>
      </c>
      <c r="C11" s="673" t="s">
        <v>114</v>
      </c>
      <c r="D11" s="674"/>
      <c r="E11" s="675" t="str">
        <f>IF(ISNA(VLOOKUP(C11,條件!$A$1:$G$1021,5,0)),"",(VLOOKUP(C11,條件!$A$1:$G$1021,5,0)))</f>
        <v/>
      </c>
      <c r="F11" s="676" t="str">
        <f>IF(ISNA(VLOOKUP(C11,條件!$A$1:$G$1021,6,0)),"",(VLOOKUP(C11,條件!$A$1:$G$1021,6,0)))</f>
        <v/>
      </c>
      <c r="G11" s="676" t="str">
        <f>IF(ISNA(VLOOKUP(C11,條件!$A$1:$G$1021,7,0)),"",(VLOOKUP(C11,條件!$A$1:$G$1021,7,0)))</f>
        <v/>
      </c>
      <c r="H11" s="676" t="str">
        <f>IF(ISNA(VLOOKUP(C11,條件!$A$1:$K$1021,11,0)),"",(VLOOKUP(C11,條件!$A$1:$K$1021,11,0)))</f>
        <v/>
      </c>
      <c r="I11" s="677" t="str">
        <f>IF(ISNA(VLOOKUP(C11,條件!$A$1:$L$1021,12,0)),"",(VLOOKUP(C11,條件!$A$1:$L$1021,12,0)))</f>
        <v/>
      </c>
      <c r="J11" s="678"/>
      <c r="K11" s="678"/>
      <c r="L11" s="679" t="s">
        <v>114</v>
      </c>
      <c r="M11" s="679"/>
      <c r="N11" s="680"/>
      <c r="O11" s="678"/>
      <c r="P11" s="679" t="s">
        <v>114</v>
      </c>
      <c r="Q11" s="679"/>
      <c r="R11" s="680"/>
      <c r="S11" s="678"/>
      <c r="T11" s="679" t="s">
        <v>114</v>
      </c>
      <c r="U11" s="679"/>
      <c r="V11" s="680"/>
      <c r="W11" s="678"/>
      <c r="X11" s="679" t="s">
        <v>114</v>
      </c>
      <c r="Y11" s="681"/>
      <c r="Z11" s="682" t="str">
        <f>IFERROR(VLOOKUP(C11, 條件!$A:$L, 3, 0), "")</f>
        <v/>
      </c>
      <c r="AA11" s="682" t="str">
        <f>IF(OR(L11={"改紡","檢修","了機","清車","FINAL","停機","SAMPLE","TEST","絲開發","待料","跳車"}), L11, IFERROR(IF(C11="", "", (SUM(J11, N11, R11, V11)/3 * AG11) * IF(AND(AF11="S", AS11="雙"), 0.5, 1)), ""))</f>
        <v>停機</v>
      </c>
      <c r="AB11" s="716" t="str">
        <f t="shared" si="5"/>
        <v/>
      </c>
      <c r="AC11" s="682" t="str">
        <f>IF(OR(L11={"改紡","檢修","了機","清車","FINAL","停機","SAMPLE","TEST"}), "", IFERROR(IF(C11="", "", AVERAGE(L11:M11, P11:Q11, T11:U11, X11:Y11)/100), ""))</f>
        <v/>
      </c>
      <c r="AD11" s="682" t="str">
        <f t="shared" si="6"/>
        <v/>
      </c>
      <c r="AE11" s="682" t="str">
        <f t="shared" si="7"/>
        <v/>
      </c>
      <c r="AF11" s="683" t="str">
        <f t="shared" ref="AF11:AF14" si="12">LEFT(B11,1)</f>
        <v>A</v>
      </c>
      <c r="AG11" s="683">
        <v>1</v>
      </c>
      <c r="AH11" s="727" t="s">
        <v>2785</v>
      </c>
      <c r="AI11" s="734" t="s">
        <v>2811</v>
      </c>
      <c r="AJ11" s="734" t="s">
        <v>889</v>
      </c>
      <c r="AK11" s="734" t="s">
        <v>2783</v>
      </c>
      <c r="AL11" s="687">
        <v>57</v>
      </c>
      <c r="AM11" s="798">
        <v>46173</v>
      </c>
      <c r="AN11" s="798">
        <v>46174</v>
      </c>
      <c r="AO11" s="798"/>
      <c r="AP11" s="798"/>
      <c r="AQ11" s="798"/>
      <c r="AR11" s="689"/>
      <c r="AS11" s="676" t="str">
        <f t="shared" ref="AS11:AS14" si="13">IF(TEXT(RIGHT(F11,2),) = "×2","雙","單")</f>
        <v>單</v>
      </c>
      <c r="AT11" s="676" t="str">
        <f t="shared" ref="AT11:AT14" si="14">IF(OR(AF11="J", AF11="T", AF11="M"), IF(AG11=1, "全", "半"),
   IF(AF11="A", IF(AG11=0.5, IF(AS11="雙", "全", ""),
                 IF(AG11=1, IF(AS11="雙", "半", "全"),
                    IF(AG11=2, "半", "")
                   )
                ),
   IF(AF11="S", TEXT(AG11 &amp; "sec", "text"), "")
))</f>
        <v>全</v>
      </c>
      <c r="AU11" s="676" t="str">
        <f t="shared" ref="AU11:AU14" si="15">IF(MID(E11,3,1)="/",LEFT(E11,2),LEFT(E11,3))</f>
        <v/>
      </c>
      <c r="AV11" s="676" t="str">
        <f t="shared" ref="AV11:AV14" si="16">IF(ISERROR((IF(AF11="S",AG11*AU11*G11*AC11/18*0.03456/100/1000,
AU11*G11*AC11*
(IF(OR(AND(AS11="單",AT11="全",OR(AF11="A",AF11="M")),AND(AS11="單",AT11="全",OR(AF11="T",AF11="J"))),1,0)+
IF(OR(AND(AS11="雙",AT11="全",OR(AF11="A",AF11="M")),AND(AS11="雙",AT11="半",OR(AF11="T",AF11="J"))),1,0)+
IF(AND(AS11="雙",AT11="全",OR(AF11="T",AF11="J")),2,0)+
IF(AND(AS11="單",AT11="半",OR(AF11="A",AF11="M")),0.5,0)+
IF(OR(AND(AS11="雙",AT11="半",OR(AF11="A",AF11="M")),AND(AS11="單",AT11="半",OR(AF11="T",AF11="J"))),0.5,0)
)*0.03456/100/1000
))),"",((IF(AF11="S",AG11*AU11*G11*AC11/18*0.03456/100/1000,
AU11*G11*AC11*
(IF(OR(AND(AS11="單",AT11="全",OR(AF11="A",AF11="M")),AND(AS11="單",AT11="全",OR(AF11="T",AF11="J"))),1,0)+
IF(OR(AND(AS11="雙",AT11="全",OR(AF11="A",AF11="M")),AND(AS11="雙",AT11="半",OR(AF11="T",AF11="J"))),1,0)+
IF(AND(AS11="雙",AT11="全",OR(AF11="T",AF11="J")),2,0)+
IF(AND(AS11="單",AT11="半",OR(AF11="A",AF11="M")),0.5,0)+
IF(OR(AND(AS11="雙",AT11="半",OR(AF11="A",AF11="M")),AND(AS11="單",AT11="半",OR(AF11="T",AF11="J"))),0.5,0)
)*0.03456/100/1000
))))</f>
        <v/>
      </c>
    </row>
    <row r="12" spans="1:48">
      <c r="A12" s="672">
        <f t="shared" si="11"/>
        <v>46174</v>
      </c>
      <c r="B12" s="673" t="s">
        <v>1040</v>
      </c>
      <c r="C12" s="673" t="s">
        <v>114</v>
      </c>
      <c r="D12" s="674"/>
      <c r="E12" s="675" t="str">
        <f>IF(ISNA(VLOOKUP(C12,條件!$A$1:$G$1021,5,0)),"",(VLOOKUP(C12,條件!$A$1:$G$1021,5,0)))</f>
        <v/>
      </c>
      <c r="F12" s="676" t="str">
        <f>IF(ISNA(VLOOKUP(C12,條件!$A$1:$G$1021,6,0)),"",(VLOOKUP(C12,條件!$A$1:$G$1021,6,0)))</f>
        <v/>
      </c>
      <c r="G12" s="676" t="str">
        <f>IF(ISNA(VLOOKUP(C12,條件!$A$1:$G$1021,7,0)),"",(VLOOKUP(C12,條件!$A$1:$G$1021,7,0)))</f>
        <v/>
      </c>
      <c r="H12" s="676" t="str">
        <f>IF(ISNA(VLOOKUP(C12,條件!$A$1:$K$1021,11,0)),"",(VLOOKUP(C12,條件!$A$1:$K$1021,11,0)))</f>
        <v/>
      </c>
      <c r="I12" s="677" t="str">
        <f>IF(ISNA(VLOOKUP(C12,條件!$A$1:$L$1021,12,0)),"",(VLOOKUP(C12,條件!$A$1:$L$1021,12,0)))</f>
        <v/>
      </c>
      <c r="J12" s="678"/>
      <c r="K12" s="678"/>
      <c r="L12" s="679" t="s">
        <v>114</v>
      </c>
      <c r="M12" s="679"/>
      <c r="N12" s="680"/>
      <c r="O12" s="678"/>
      <c r="P12" s="679" t="s">
        <v>114</v>
      </c>
      <c r="Q12" s="679"/>
      <c r="R12" s="680"/>
      <c r="S12" s="678"/>
      <c r="T12" s="679" t="s">
        <v>114</v>
      </c>
      <c r="U12" s="679"/>
      <c r="V12" s="680"/>
      <c r="W12" s="678"/>
      <c r="X12" s="679" t="s">
        <v>114</v>
      </c>
      <c r="Y12" s="681"/>
      <c r="Z12" s="682" t="str">
        <f>IFERROR(VLOOKUP(C12, 條件!$A:$L, 3, 0), "")</f>
        <v/>
      </c>
      <c r="AA12" s="682" t="str">
        <f>IF(OR(L12={"改紡","檢修","了機","清車","FINAL","停機","SAMPLE","TEST","絲開發","待料","跳車"}), L12, IFERROR(IF(C12="", "", (SUM(J12, N12, R12, V12)/3 * AG12) * IF(AND(AF12="S", AS12="雙"), 0.5, 1)), ""))</f>
        <v>停機</v>
      </c>
      <c r="AB12" s="716" t="str">
        <f t="shared" si="5"/>
        <v/>
      </c>
      <c r="AC12" s="682" t="str">
        <f>IF(OR(L12={"改紡","檢修","了機","清車","FINAL","停機","SAMPLE","TEST"}), "", IFERROR(IF(C12="", "", AVERAGE(L12:M12, P12:Q12, T12:U12, X12:Y12)/100), ""))</f>
        <v/>
      </c>
      <c r="AD12" s="682" t="str">
        <f t="shared" si="6"/>
        <v/>
      </c>
      <c r="AE12" s="682" t="str">
        <f t="shared" si="7"/>
        <v/>
      </c>
      <c r="AF12" s="683" t="str">
        <f t="shared" si="12"/>
        <v>A</v>
      </c>
      <c r="AG12" s="683">
        <v>1</v>
      </c>
      <c r="AH12" s="727" t="s">
        <v>2783</v>
      </c>
      <c r="AI12" s="734" t="s">
        <v>1066</v>
      </c>
      <c r="AJ12" s="738" t="s">
        <v>1066</v>
      </c>
      <c r="AK12" s="734" t="s">
        <v>1066</v>
      </c>
      <c r="AL12" s="687"/>
      <c r="AM12" s="798"/>
      <c r="AN12" s="798"/>
      <c r="AO12" s="798"/>
      <c r="AP12" s="798"/>
      <c r="AQ12" s="798"/>
      <c r="AR12" s="689"/>
      <c r="AS12" s="676" t="str">
        <f t="shared" si="13"/>
        <v>單</v>
      </c>
      <c r="AT12" s="676" t="str">
        <f t="shared" si="14"/>
        <v>全</v>
      </c>
      <c r="AU12" s="676" t="str">
        <f t="shared" si="15"/>
        <v/>
      </c>
      <c r="AV12" s="676" t="str">
        <f t="shared" si="16"/>
        <v/>
      </c>
    </row>
    <row r="13" spans="1:48">
      <c r="A13" s="672">
        <f t="shared" si="11"/>
        <v>46174</v>
      </c>
      <c r="B13" s="673" t="s">
        <v>1041</v>
      </c>
      <c r="C13" s="673" t="s">
        <v>114</v>
      </c>
      <c r="D13" s="674"/>
      <c r="E13" s="675" t="str">
        <f>IF(ISNA(VLOOKUP(C13,條件!$A$1:$G$1021,5,0)),"",(VLOOKUP(C13,條件!$A$1:$G$1021,5,0)))</f>
        <v/>
      </c>
      <c r="F13" s="676" t="str">
        <f>IF(ISNA(VLOOKUP(C13,條件!$A$1:$G$1021,6,0)),"",(VLOOKUP(C13,條件!$A$1:$G$1021,6,0)))</f>
        <v/>
      </c>
      <c r="G13" s="676" t="str">
        <f>IF(ISNA(VLOOKUP(C13,條件!$A$1:$G$1021,7,0)),"",(VLOOKUP(C13,條件!$A$1:$G$1021,7,0)))</f>
        <v/>
      </c>
      <c r="H13" s="676" t="str">
        <f>IF(ISNA(VLOOKUP(C13,條件!$A$1:$K$1021,11,0)),"",(VLOOKUP(C13,條件!$A$1:$K$1021,11,0)))</f>
        <v/>
      </c>
      <c r="I13" s="677" t="str">
        <f>IF(ISNA(VLOOKUP(C13,條件!$A$1:$L$1021,12,0)),"",(VLOOKUP(C13,條件!$A$1:$L$1021,12,0)))</f>
        <v/>
      </c>
      <c r="J13" s="678"/>
      <c r="K13" s="678"/>
      <c r="L13" s="679" t="s">
        <v>114</v>
      </c>
      <c r="M13" s="679"/>
      <c r="N13" s="680"/>
      <c r="O13" s="678"/>
      <c r="P13" s="679" t="s">
        <v>114</v>
      </c>
      <c r="Q13" s="679"/>
      <c r="R13" s="680"/>
      <c r="S13" s="678"/>
      <c r="T13" s="679" t="s">
        <v>114</v>
      </c>
      <c r="U13" s="679"/>
      <c r="V13" s="680"/>
      <c r="W13" s="678"/>
      <c r="X13" s="679" t="s">
        <v>114</v>
      </c>
      <c r="Y13" s="681"/>
      <c r="Z13" s="682" t="str">
        <f>IFERROR(VLOOKUP(C13, 條件!$A:$L, 3, 0), "")</f>
        <v/>
      </c>
      <c r="AA13" s="682" t="str">
        <f>IF(OR(L13={"改紡","檢修","了機","清車","FINAL","停機","SAMPLE","TEST","絲開發","待料","跳車"}), L13, IFERROR(IF(C13="", "", (SUM(J13, N13, R13, V13)/3 * AG13) * IF(AND(AF13="S", AS13="雙"), 0.5, 1)), ""))</f>
        <v>停機</v>
      </c>
      <c r="AB13" s="716" t="str">
        <f t="shared" si="5"/>
        <v/>
      </c>
      <c r="AC13" s="682" t="str">
        <f>IF(OR(L13={"改紡","檢修","了機","清車","FINAL","停機","SAMPLE","TEST"}), "", IFERROR(IF(C13="", "", AVERAGE(L13:M13, P13:Q13, T13:U13, X13:Y13)/100), ""))</f>
        <v/>
      </c>
      <c r="AD13" s="682" t="str">
        <f t="shared" si="6"/>
        <v/>
      </c>
      <c r="AE13" s="682" t="str">
        <f t="shared" si="7"/>
        <v/>
      </c>
      <c r="AF13" s="683" t="str">
        <f t="shared" si="12"/>
        <v>A</v>
      </c>
      <c r="AG13" s="683">
        <v>1</v>
      </c>
      <c r="AH13" s="727" t="s">
        <v>2783</v>
      </c>
      <c r="AI13" s="734" t="s">
        <v>1066</v>
      </c>
      <c r="AJ13" s="739" t="s">
        <v>1066</v>
      </c>
      <c r="AK13" s="739" t="s">
        <v>1066</v>
      </c>
      <c r="AL13" s="687"/>
      <c r="AM13" s="798"/>
      <c r="AN13" s="798"/>
      <c r="AO13" s="798"/>
      <c r="AP13" s="798"/>
      <c r="AQ13" s="798"/>
      <c r="AR13" s="689"/>
      <c r="AS13" s="676" t="str">
        <f t="shared" si="13"/>
        <v>單</v>
      </c>
      <c r="AT13" s="676" t="str">
        <f t="shared" si="14"/>
        <v>全</v>
      </c>
      <c r="AU13" s="676" t="str">
        <f t="shared" si="15"/>
        <v/>
      </c>
      <c r="AV13" s="676" t="str">
        <f t="shared" si="16"/>
        <v/>
      </c>
    </row>
    <row r="14" spans="1:48">
      <c r="A14" s="672">
        <f t="shared" si="11"/>
        <v>46174</v>
      </c>
      <c r="B14" s="673" t="s">
        <v>1042</v>
      </c>
      <c r="C14" s="673" t="s">
        <v>114</v>
      </c>
      <c r="D14" s="674"/>
      <c r="E14" s="675" t="str">
        <f>IF(ISNA(VLOOKUP(C14,條件!$A$1:$G$1021,5,0)),"",(VLOOKUP(C14,條件!$A$1:$G$1021,5,0)))</f>
        <v/>
      </c>
      <c r="F14" s="676" t="str">
        <f>IF(ISNA(VLOOKUP(C14,條件!$A$1:$G$1021,6,0)),"",(VLOOKUP(C14,條件!$A$1:$G$1021,6,0)))</f>
        <v/>
      </c>
      <c r="G14" s="676" t="str">
        <f>IF(ISNA(VLOOKUP(C14,條件!$A$1:$G$1021,7,0)),"",(VLOOKUP(C14,條件!$A$1:$G$1021,7,0)))</f>
        <v/>
      </c>
      <c r="H14" s="676" t="str">
        <f>IF(ISNA(VLOOKUP(C14,條件!$A$1:$K$1021,11,0)),"",(VLOOKUP(C14,條件!$A$1:$K$1021,11,0)))</f>
        <v/>
      </c>
      <c r="I14" s="677" t="str">
        <f>IF(ISNA(VLOOKUP(C14,條件!$A$1:$L$1021,12,0)),"",(VLOOKUP(C14,條件!$A$1:$L$1021,12,0)))</f>
        <v/>
      </c>
      <c r="J14" s="678"/>
      <c r="K14" s="678"/>
      <c r="L14" s="679" t="s">
        <v>114</v>
      </c>
      <c r="M14" s="679"/>
      <c r="N14" s="680"/>
      <c r="O14" s="678"/>
      <c r="P14" s="679" t="s">
        <v>114</v>
      </c>
      <c r="Q14" s="679"/>
      <c r="R14" s="680"/>
      <c r="S14" s="678"/>
      <c r="T14" s="679" t="s">
        <v>114</v>
      </c>
      <c r="U14" s="679"/>
      <c r="V14" s="680"/>
      <c r="W14" s="678"/>
      <c r="X14" s="679" t="s">
        <v>114</v>
      </c>
      <c r="Y14" s="681"/>
      <c r="Z14" s="682" t="str">
        <f>IFERROR(VLOOKUP(C14, 條件!$A:$L, 3, 0), "")</f>
        <v/>
      </c>
      <c r="AA14" s="682" t="str">
        <f>IF(OR(L14={"改紡","檢修","了機","清車","FINAL","停機","SAMPLE","TEST","絲開發","待料","跳車"}), L14, IFERROR(IF(C14="", "", (SUM(J14, N14, R14, V14)/3 * AG14) * IF(AND(AF14="S", AS14="雙"), 0.5, 1)), ""))</f>
        <v>停機</v>
      </c>
      <c r="AB14" s="716" t="str">
        <f t="shared" si="5"/>
        <v/>
      </c>
      <c r="AC14" s="682" t="str">
        <f>IF(OR(L14={"改紡","檢修","了機","清車","FINAL","停機","SAMPLE","TEST"}), "", IFERROR(IF(C14="", "", AVERAGE(L14:M14, P14:Q14, T14:U14, X14:Y14)/100), ""))</f>
        <v/>
      </c>
      <c r="AD14" s="682" t="str">
        <f t="shared" si="6"/>
        <v/>
      </c>
      <c r="AE14" s="682" t="str">
        <f t="shared" si="7"/>
        <v/>
      </c>
      <c r="AF14" s="683" t="str">
        <f t="shared" si="12"/>
        <v>A</v>
      </c>
      <c r="AG14" s="683">
        <v>1</v>
      </c>
      <c r="AH14" s="727" t="s">
        <v>2783</v>
      </c>
      <c r="AI14" s="734" t="s">
        <v>1066</v>
      </c>
      <c r="AJ14" s="739" t="s">
        <v>1066</v>
      </c>
      <c r="AK14" s="739" t="s">
        <v>1066</v>
      </c>
      <c r="AL14" s="687"/>
      <c r="AM14" s="799"/>
      <c r="AN14" s="798"/>
      <c r="AO14" s="798"/>
      <c r="AP14" s="798"/>
      <c r="AQ14" s="798"/>
      <c r="AR14" s="689"/>
      <c r="AS14" s="676" t="str">
        <f t="shared" si="13"/>
        <v>單</v>
      </c>
      <c r="AT14" s="676" t="str">
        <f t="shared" si="14"/>
        <v>全</v>
      </c>
      <c r="AU14" s="676" t="str">
        <f t="shared" si="15"/>
        <v/>
      </c>
      <c r="AV14" s="676" t="str">
        <f t="shared" si="16"/>
        <v/>
      </c>
    </row>
    <row r="15" spans="1:48">
      <c r="A15" s="672">
        <f t="shared" si="11"/>
        <v>46174</v>
      </c>
      <c r="B15" s="673" t="s">
        <v>1043</v>
      </c>
      <c r="C15" s="673" t="s">
        <v>114</v>
      </c>
      <c r="D15" s="674"/>
      <c r="E15" s="675" t="str">
        <f>IF(ISNA(VLOOKUP(C15,條件!$A$1:$G$1021,5,0)),"",(VLOOKUP(C15,條件!$A$1:$G$1021,5,0)))</f>
        <v/>
      </c>
      <c r="F15" s="676" t="str">
        <f>IF(ISNA(VLOOKUP(C15,條件!$A$1:$G$1021,6,0)),"",(VLOOKUP(C15,條件!$A$1:$G$1021,6,0)))</f>
        <v/>
      </c>
      <c r="G15" s="676" t="str">
        <f>IF(ISNA(VLOOKUP(C15,條件!$A$1:$G$1021,7,0)),"",(VLOOKUP(C15,條件!$A$1:$G$1021,7,0)))</f>
        <v/>
      </c>
      <c r="H15" s="676" t="str">
        <f>IF(ISNA(VLOOKUP(C15,條件!$A$1:$K$1021,11,0)),"",(VLOOKUP(C15,條件!$A$1:$K$1021,11,0)))</f>
        <v/>
      </c>
      <c r="I15" s="677" t="str">
        <f>IF(ISNA(VLOOKUP(C15,條件!$A$1:$L$1021,12,0)),"",(VLOOKUP(C15,條件!$A$1:$L$1021,12,0)))</f>
        <v/>
      </c>
      <c r="J15" s="678"/>
      <c r="K15" s="678"/>
      <c r="L15" s="679" t="s">
        <v>114</v>
      </c>
      <c r="M15" s="679"/>
      <c r="N15" s="680"/>
      <c r="O15" s="678"/>
      <c r="P15" s="679" t="s">
        <v>114</v>
      </c>
      <c r="Q15" s="679"/>
      <c r="R15" s="680"/>
      <c r="S15" s="678"/>
      <c r="T15" s="679" t="s">
        <v>114</v>
      </c>
      <c r="U15" s="679"/>
      <c r="V15" s="680"/>
      <c r="W15" s="678"/>
      <c r="X15" s="679" t="s">
        <v>114</v>
      </c>
      <c r="Y15" s="681"/>
      <c r="Z15" s="682" t="str">
        <f>IFERROR(VLOOKUP(C15, 條件!$A:$L, 3, 0), "")</f>
        <v/>
      </c>
      <c r="AA15" s="682" t="str">
        <f>IF(OR(L15={"改紡","檢修","了機","清車","FINAL","停機","SAMPLE","TEST","絲開發","待料","跳車"}), L15, IFERROR(IF(C15="", "", (SUM(J15, N15, R15, V15)/3 * AG15) * IF(AND(AF15="S", AS15="雙"), 0.5, 1)), ""))</f>
        <v>停機</v>
      </c>
      <c r="AB15" s="716" t="str">
        <f t="shared" si="5"/>
        <v/>
      </c>
      <c r="AC15" s="682" t="str">
        <f>IF(OR(L15={"改紡","檢修","了機","清車","FINAL","停機","SAMPLE","TEST"}), "", IFERROR(IF(C15="", "", AVERAGE(L15:M15, P15:Q15, T15:U15, X15:Y15)/100), ""))</f>
        <v/>
      </c>
      <c r="AD15" s="682" t="str">
        <f t="shared" si="6"/>
        <v/>
      </c>
      <c r="AE15" s="682" t="str">
        <f t="shared" si="7"/>
        <v/>
      </c>
      <c r="AF15" s="683" t="str">
        <f t="shared" si="3"/>
        <v>A</v>
      </c>
      <c r="AG15" s="683">
        <v>1</v>
      </c>
      <c r="AH15" s="727" t="s">
        <v>2783</v>
      </c>
      <c r="AI15" s="734" t="s">
        <v>1066</v>
      </c>
      <c r="AJ15" s="734" t="s">
        <v>1066</v>
      </c>
      <c r="AK15" s="734" t="s">
        <v>1066</v>
      </c>
      <c r="AL15" s="687"/>
      <c r="AM15" s="798"/>
      <c r="AN15" s="798"/>
      <c r="AO15" s="798"/>
      <c r="AP15" s="798"/>
      <c r="AQ15" s="798"/>
      <c r="AR15" s="689"/>
      <c r="AS15" s="676" t="str">
        <f t="shared" si="8"/>
        <v>單</v>
      </c>
      <c r="AT15" s="676" t="str">
        <f t="shared" si="9"/>
        <v>全</v>
      </c>
      <c r="AU15" s="676" t="str">
        <f t="shared" si="10"/>
        <v/>
      </c>
      <c r="AV15" s="676" t="str">
        <f t="shared" si="4"/>
        <v/>
      </c>
    </row>
    <row r="16" spans="1:48">
      <c r="A16" s="672">
        <f t="shared" si="11"/>
        <v>46174</v>
      </c>
      <c r="B16" s="673" t="s">
        <v>1044</v>
      </c>
      <c r="C16" s="673" t="s">
        <v>114</v>
      </c>
      <c r="D16" s="674"/>
      <c r="E16" s="675" t="str">
        <f>IF(ISNA(VLOOKUP(C16,條件!$A$1:$G$1021,5,0)),"",(VLOOKUP(C16,條件!$A$1:$G$1021,5,0)))</f>
        <v/>
      </c>
      <c r="F16" s="676" t="str">
        <f>IF(ISNA(VLOOKUP(C16,條件!$A$1:$G$1021,6,0)),"",(VLOOKUP(C16,條件!$A$1:$G$1021,6,0)))</f>
        <v/>
      </c>
      <c r="G16" s="676" t="str">
        <f>IF(ISNA(VLOOKUP(C16,條件!$A$1:$G$1021,7,0)),"",(VLOOKUP(C16,條件!$A$1:$G$1021,7,0)))</f>
        <v/>
      </c>
      <c r="H16" s="676" t="str">
        <f>IF(ISNA(VLOOKUP(C16,條件!$A$1:$K$1021,11,0)),"",(VLOOKUP(C16,條件!$A$1:$K$1021,11,0)))</f>
        <v/>
      </c>
      <c r="I16" s="677" t="str">
        <f>IF(ISNA(VLOOKUP(C16,條件!$A$1:$L$1021,12,0)),"",(VLOOKUP(C16,條件!$A$1:$L$1021,12,0)))</f>
        <v/>
      </c>
      <c r="J16" s="678"/>
      <c r="K16" s="678"/>
      <c r="L16" s="679" t="s">
        <v>114</v>
      </c>
      <c r="M16" s="679"/>
      <c r="N16" s="680"/>
      <c r="O16" s="678"/>
      <c r="P16" s="679" t="s">
        <v>114</v>
      </c>
      <c r="Q16" s="679"/>
      <c r="R16" s="680"/>
      <c r="S16" s="678"/>
      <c r="T16" s="679" t="s">
        <v>114</v>
      </c>
      <c r="U16" s="679"/>
      <c r="V16" s="680"/>
      <c r="W16" s="678"/>
      <c r="X16" s="679" t="s">
        <v>114</v>
      </c>
      <c r="Y16" s="681"/>
      <c r="Z16" s="682" t="str">
        <f>IFERROR(VLOOKUP(C16, 條件!$A:$L, 3, 0), "")</f>
        <v/>
      </c>
      <c r="AA16" s="682" t="str">
        <f>IF(OR(L16={"改紡","檢修","了機","清車","FINAL","停機","SAMPLE","TEST","絲開發","待料","跳車"}), L16, IFERROR(IF(C16="", "", (SUM(J16, N16, R16, V16)/3 * AG16) * IF(AND(AF16="S", AS16="雙"), 0.5, 1)), ""))</f>
        <v>停機</v>
      </c>
      <c r="AB16" s="716" t="str">
        <f t="shared" si="5"/>
        <v/>
      </c>
      <c r="AC16" s="682" t="str">
        <f>IF(OR(L16={"改紡","檢修","了機","清車","FINAL","停機","SAMPLE","TEST"}), "", IFERROR(IF(C16="", "", AVERAGE(L16:M16, P16:Q16, T16:U16, X16:Y16)/100), ""))</f>
        <v/>
      </c>
      <c r="AD16" s="682" t="str">
        <f t="shared" si="6"/>
        <v/>
      </c>
      <c r="AE16" s="682" t="str">
        <f t="shared" si="7"/>
        <v/>
      </c>
      <c r="AF16" s="683" t="str">
        <f t="shared" si="3"/>
        <v>A</v>
      </c>
      <c r="AG16" s="683">
        <v>1</v>
      </c>
      <c r="AH16" s="727" t="s">
        <v>2783</v>
      </c>
      <c r="AI16" s="734" t="s">
        <v>1066</v>
      </c>
      <c r="AJ16" s="734" t="s">
        <v>1066</v>
      </c>
      <c r="AK16" s="734" t="s">
        <v>1066</v>
      </c>
      <c r="AL16" s="687"/>
      <c r="AM16" s="798"/>
      <c r="AN16" s="798"/>
      <c r="AO16" s="798"/>
      <c r="AP16" s="798"/>
      <c r="AQ16" s="798"/>
      <c r="AR16" s="689"/>
      <c r="AS16" s="676" t="str">
        <f t="shared" si="8"/>
        <v>單</v>
      </c>
      <c r="AT16" s="676" t="str">
        <f t="shared" si="9"/>
        <v>全</v>
      </c>
      <c r="AU16" s="676" t="str">
        <f t="shared" si="10"/>
        <v/>
      </c>
      <c r="AV16" s="676" t="str">
        <f t="shared" si="4"/>
        <v/>
      </c>
    </row>
    <row r="17" spans="1:48">
      <c r="A17" s="672">
        <f t="shared" si="11"/>
        <v>46174</v>
      </c>
      <c r="B17" s="673" t="s">
        <v>1045</v>
      </c>
      <c r="C17" s="673" t="s">
        <v>114</v>
      </c>
      <c r="D17" s="674"/>
      <c r="E17" s="675" t="str">
        <f>IF(ISNA(VLOOKUP(C17,條件!$A$1:$G$1021,5,0)),"",(VLOOKUP(C17,條件!$A$1:$G$1021,5,0)))</f>
        <v/>
      </c>
      <c r="F17" s="676" t="str">
        <f>IF(ISNA(VLOOKUP(C17,條件!$A$1:$G$1021,6,0)),"",(VLOOKUP(C17,條件!$A$1:$G$1021,6,0)))</f>
        <v/>
      </c>
      <c r="G17" s="676" t="str">
        <f>IF(ISNA(VLOOKUP(C17,條件!$A$1:$G$1021,7,0)),"",(VLOOKUP(C17,條件!$A$1:$G$1021,7,0)))</f>
        <v/>
      </c>
      <c r="H17" s="676" t="str">
        <f>IF(ISNA(VLOOKUP(C17,條件!$A$1:$K$1021,11,0)),"",(VLOOKUP(C17,條件!$A$1:$K$1021,11,0)))</f>
        <v/>
      </c>
      <c r="I17" s="677" t="str">
        <f>IF(ISNA(VLOOKUP(C17,條件!$A$1:$L$1021,12,0)),"",(VLOOKUP(C17,條件!$A$1:$L$1021,12,0)))</f>
        <v/>
      </c>
      <c r="J17" s="678"/>
      <c r="K17" s="678"/>
      <c r="L17" s="679" t="s">
        <v>114</v>
      </c>
      <c r="M17" s="679"/>
      <c r="N17" s="680"/>
      <c r="O17" s="678"/>
      <c r="P17" s="679" t="s">
        <v>114</v>
      </c>
      <c r="Q17" s="679"/>
      <c r="R17" s="680"/>
      <c r="S17" s="678"/>
      <c r="T17" s="679" t="s">
        <v>114</v>
      </c>
      <c r="U17" s="679"/>
      <c r="V17" s="680"/>
      <c r="W17" s="678"/>
      <c r="X17" s="679" t="s">
        <v>114</v>
      </c>
      <c r="Y17" s="681"/>
      <c r="Z17" s="682" t="str">
        <f>IFERROR(VLOOKUP(C17, 條件!$A:$L, 3, 0), "")</f>
        <v/>
      </c>
      <c r="AA17" s="682" t="str">
        <f>IF(OR(L17={"改紡","檢修","了機","清車","FINAL","停機","SAMPLE","TEST","絲開發","待料","跳車"}), L17, IFERROR(IF(C17="", "", (SUM(J17, N17, R17, V17)/3 * AG17) * IF(AND(AF17="S", AS17="雙"), 0.5, 1)), ""))</f>
        <v>停機</v>
      </c>
      <c r="AB17" s="716" t="str">
        <f t="shared" si="5"/>
        <v/>
      </c>
      <c r="AC17" s="682" t="str">
        <f>IF(OR(L17={"改紡","檢修","了機","清車","FINAL","停機","SAMPLE","TEST"}), "", IFERROR(IF(C17="", "", AVERAGE(L17:M17, P17:Q17, T17:U17, X17:Y17)/100), ""))</f>
        <v/>
      </c>
      <c r="AD17" s="682" t="str">
        <f t="shared" si="6"/>
        <v/>
      </c>
      <c r="AE17" s="682" t="str">
        <f t="shared" si="7"/>
        <v/>
      </c>
      <c r="AF17" s="683" t="str">
        <f t="shared" si="3"/>
        <v>A</v>
      </c>
      <c r="AG17" s="683">
        <v>1</v>
      </c>
      <c r="AH17" s="727" t="s">
        <v>2783</v>
      </c>
      <c r="AI17" s="734" t="s">
        <v>1066</v>
      </c>
      <c r="AJ17" s="734" t="s">
        <v>1066</v>
      </c>
      <c r="AK17" s="734" t="s">
        <v>1066</v>
      </c>
      <c r="AL17" s="687"/>
      <c r="AM17" s="798"/>
      <c r="AN17" s="798"/>
      <c r="AO17" s="798"/>
      <c r="AP17" s="798"/>
      <c r="AQ17" s="798"/>
      <c r="AR17" s="689"/>
      <c r="AS17" s="676" t="str">
        <f t="shared" si="8"/>
        <v>單</v>
      </c>
      <c r="AT17" s="676" t="str">
        <f t="shared" si="9"/>
        <v>全</v>
      </c>
      <c r="AU17" s="676" t="str">
        <f t="shared" si="10"/>
        <v/>
      </c>
      <c r="AV17" s="676" t="str">
        <f t="shared" si="4"/>
        <v/>
      </c>
    </row>
    <row r="18" spans="1:48">
      <c r="A18" s="672">
        <f t="shared" si="11"/>
        <v>46174</v>
      </c>
      <c r="B18" s="673" t="s">
        <v>1046</v>
      </c>
      <c r="C18" s="673" t="s">
        <v>114</v>
      </c>
      <c r="D18" s="674"/>
      <c r="E18" s="675" t="str">
        <f>IF(ISNA(VLOOKUP(C18,條件!$A$1:$G$1021,5,0)),"",(VLOOKUP(C18,條件!$A$1:$G$1021,5,0)))</f>
        <v/>
      </c>
      <c r="F18" s="676" t="str">
        <f>IF(ISNA(VLOOKUP(C18,條件!$A$1:$G$1021,6,0)),"",(VLOOKUP(C18,條件!$A$1:$G$1021,6,0)))</f>
        <v/>
      </c>
      <c r="G18" s="676" t="str">
        <f>IF(ISNA(VLOOKUP(C18,條件!$A$1:$G$1021,7,0)),"",(VLOOKUP(C18,條件!$A$1:$G$1021,7,0)))</f>
        <v/>
      </c>
      <c r="H18" s="676" t="str">
        <f>IF(ISNA(VLOOKUP(C18,條件!$A$1:$K$1021,11,0)),"",(VLOOKUP(C18,條件!$A$1:$K$1021,11,0)))</f>
        <v/>
      </c>
      <c r="I18" s="677" t="str">
        <f>IF(ISNA(VLOOKUP(C18,條件!$A$1:$L$1021,12,0)),"",(VLOOKUP(C18,條件!$A$1:$L$1021,12,0)))</f>
        <v/>
      </c>
      <c r="J18" s="678"/>
      <c r="K18" s="678"/>
      <c r="L18" s="679" t="s">
        <v>114</v>
      </c>
      <c r="M18" s="679"/>
      <c r="N18" s="680"/>
      <c r="O18" s="678"/>
      <c r="P18" s="679" t="s">
        <v>114</v>
      </c>
      <c r="Q18" s="679"/>
      <c r="R18" s="680"/>
      <c r="S18" s="678"/>
      <c r="T18" s="679" t="s">
        <v>114</v>
      </c>
      <c r="U18" s="679"/>
      <c r="V18" s="680"/>
      <c r="W18" s="678"/>
      <c r="X18" s="679" t="s">
        <v>114</v>
      </c>
      <c r="Y18" s="681"/>
      <c r="Z18" s="682" t="str">
        <f>IFERROR(VLOOKUP(C18, 條件!$A:$L, 3, 0), "")</f>
        <v/>
      </c>
      <c r="AA18" s="682" t="str">
        <f>IF(OR(L18={"改紡","檢修","了機","清車","FINAL","停機","SAMPLE","TEST","絲開發","待料","跳車"}), L18, IFERROR(IF(C18="", "", (SUM(J18, N18, R18, V18)/3 * AG18) * IF(AND(AF18="S", AS18="雙"), 0.5, 1)), ""))</f>
        <v>停機</v>
      </c>
      <c r="AB18" s="716" t="str">
        <f t="shared" si="5"/>
        <v/>
      </c>
      <c r="AC18" s="682" t="str">
        <f>IF(OR(L18={"改紡","檢修","了機","清車","FINAL","停機","SAMPLE","TEST"}), "", IFERROR(IF(C18="", "", AVERAGE(L18:M18, P18:Q18, T18:U18, X18:Y18)/100), ""))</f>
        <v/>
      </c>
      <c r="AD18" s="682" t="str">
        <f t="shared" si="6"/>
        <v/>
      </c>
      <c r="AE18" s="682" t="str">
        <f t="shared" si="7"/>
        <v/>
      </c>
      <c r="AF18" s="683" t="str">
        <f t="shared" si="3"/>
        <v>A</v>
      </c>
      <c r="AG18" s="683">
        <v>1</v>
      </c>
      <c r="AH18" s="727" t="s">
        <v>2783</v>
      </c>
      <c r="AI18" s="734" t="s">
        <v>1066</v>
      </c>
      <c r="AJ18" s="738" t="s">
        <v>1066</v>
      </c>
      <c r="AK18" s="734" t="s">
        <v>1066</v>
      </c>
      <c r="AL18" s="687"/>
      <c r="AM18" s="798"/>
      <c r="AN18" s="798"/>
      <c r="AO18" s="798"/>
      <c r="AP18" s="798"/>
      <c r="AQ18" s="798"/>
      <c r="AR18" s="689"/>
      <c r="AS18" s="676" t="str">
        <f t="shared" si="8"/>
        <v>單</v>
      </c>
      <c r="AT18" s="676" t="str">
        <f t="shared" si="9"/>
        <v>全</v>
      </c>
      <c r="AU18" s="676" t="str">
        <f t="shared" si="10"/>
        <v/>
      </c>
      <c r="AV18" s="676" t="str">
        <f t="shared" si="4"/>
        <v/>
      </c>
    </row>
    <row r="19" spans="1:48">
      <c r="A19" s="672">
        <f t="shared" si="11"/>
        <v>46174</v>
      </c>
      <c r="B19" s="673" t="s">
        <v>1028</v>
      </c>
      <c r="C19" s="673" t="s">
        <v>114</v>
      </c>
      <c r="D19" s="674"/>
      <c r="E19" s="675" t="str">
        <f>IF(ISNA(VLOOKUP(C19,條件!$A$1:$G$1021,5,0)),"",(VLOOKUP(C19,條件!$A$1:$G$1021,5,0)))</f>
        <v/>
      </c>
      <c r="F19" s="676" t="str">
        <f>IF(ISNA(VLOOKUP(C19,條件!$A$1:$G$1021,6,0)),"",(VLOOKUP(C19,條件!$A$1:$G$1021,6,0)))</f>
        <v/>
      </c>
      <c r="G19" s="676" t="str">
        <f>IF(ISNA(VLOOKUP(C19,條件!$A$1:$G$1021,7,0)),"",(VLOOKUP(C19,條件!$A$1:$G$1021,7,0)))</f>
        <v/>
      </c>
      <c r="H19" s="676" t="str">
        <f>IF(ISNA(VLOOKUP(C19,條件!$A$1:$K$1021,11,0)),"",(VLOOKUP(C19,條件!$A$1:$K$1021,11,0)))</f>
        <v/>
      </c>
      <c r="I19" s="677" t="str">
        <f>IF(ISNA(VLOOKUP(C19,條件!$A$1:$L$1021,12,0)),"",(VLOOKUP(C19,條件!$A$1:$L$1021,12,0)))</f>
        <v/>
      </c>
      <c r="J19" s="678"/>
      <c r="K19" s="678"/>
      <c r="L19" s="679" t="s">
        <v>114</v>
      </c>
      <c r="M19" s="679"/>
      <c r="N19" s="680"/>
      <c r="O19" s="678"/>
      <c r="P19" s="679" t="s">
        <v>114</v>
      </c>
      <c r="Q19" s="679"/>
      <c r="R19" s="680"/>
      <c r="S19" s="678"/>
      <c r="T19" s="679" t="s">
        <v>114</v>
      </c>
      <c r="U19" s="679"/>
      <c r="V19" s="680"/>
      <c r="W19" s="678"/>
      <c r="X19" s="679" t="s">
        <v>114</v>
      </c>
      <c r="Y19" s="681"/>
      <c r="Z19" s="682" t="str">
        <f>IFERROR(VLOOKUP(C19, 條件!$A:$L, 3, 0), "")</f>
        <v/>
      </c>
      <c r="AA19" s="682" t="str">
        <f>IF(OR(L19={"改紡","檢修","了機","清車","FINAL","停機","SAMPLE","TEST","絲開發","待料","跳車"}), L19, IFERROR(IF(C19="", "", (SUM(J19, N19, R19, V19)/3 * AG19) * IF(AND(AF19="S", AS19="雙"), 0.5, 1)), ""))</f>
        <v>停機</v>
      </c>
      <c r="AB19" s="716" t="str">
        <f t="shared" si="5"/>
        <v/>
      </c>
      <c r="AC19" s="682" t="str">
        <f>IF(OR(L19={"改紡","檢修","了機","清車","FINAL","停機","SAMPLE","TEST"}), "", IFERROR(IF(C19="", "", AVERAGE(L19:M19, P19:Q19, T19:U19, X19:Y19)/100), ""))</f>
        <v/>
      </c>
      <c r="AD19" s="682" t="str">
        <f t="shared" si="6"/>
        <v/>
      </c>
      <c r="AE19" s="682" t="str">
        <f t="shared" si="7"/>
        <v/>
      </c>
      <c r="AF19" s="683" t="str">
        <f t="shared" si="3"/>
        <v>A</v>
      </c>
      <c r="AG19" s="683">
        <v>1</v>
      </c>
      <c r="AH19" s="727" t="s">
        <v>2783</v>
      </c>
      <c r="AI19" s="734" t="s">
        <v>1066</v>
      </c>
      <c r="AJ19" s="737" t="s">
        <v>1066</v>
      </c>
      <c r="AK19" s="737" t="s">
        <v>1066</v>
      </c>
      <c r="AL19" s="742"/>
      <c r="AM19" s="798"/>
      <c r="AN19" s="798"/>
      <c r="AO19" s="798"/>
      <c r="AP19" s="798"/>
      <c r="AQ19" s="798"/>
      <c r="AR19" s="689"/>
      <c r="AS19" s="676" t="str">
        <f t="shared" si="8"/>
        <v>單</v>
      </c>
      <c r="AT19" s="676" t="str">
        <f t="shared" si="9"/>
        <v>全</v>
      </c>
      <c r="AU19" s="676" t="str">
        <f t="shared" si="10"/>
        <v/>
      </c>
      <c r="AV19" s="676" t="str">
        <f t="shared" si="4"/>
        <v/>
      </c>
    </row>
    <row r="20" spans="1:48">
      <c r="A20" s="672">
        <f t="shared" si="11"/>
        <v>46174</v>
      </c>
      <c r="B20" s="673" t="s">
        <v>1047</v>
      </c>
      <c r="C20" s="673" t="s">
        <v>114</v>
      </c>
      <c r="D20" s="674"/>
      <c r="E20" s="675" t="str">
        <f>IF(ISNA(VLOOKUP(C20,條件!$A$1:$G$1021,5,0)),"",(VLOOKUP(C20,條件!$A$1:$G$1021,5,0)))</f>
        <v/>
      </c>
      <c r="F20" s="676" t="str">
        <f>IF(ISNA(VLOOKUP(C20,條件!$A$1:$G$1021,6,0)),"",(VLOOKUP(C20,條件!$A$1:$G$1021,6,0)))</f>
        <v/>
      </c>
      <c r="G20" s="676" t="str">
        <f>IF(ISNA(VLOOKUP(C20,條件!$A$1:$G$1021,7,0)),"",(VLOOKUP(C20,條件!$A$1:$G$1021,7,0)))</f>
        <v/>
      </c>
      <c r="H20" s="676" t="str">
        <f>IF(ISNA(VLOOKUP(C20,條件!$A$1:$K$1021,11,0)),"",(VLOOKUP(C20,條件!$A$1:$K$1021,11,0)))</f>
        <v/>
      </c>
      <c r="I20" s="677" t="str">
        <f>IF(ISNA(VLOOKUP(C20,條件!$A$1:$L$1021,12,0)),"",(VLOOKUP(C20,條件!$A$1:$L$1021,12,0)))</f>
        <v/>
      </c>
      <c r="J20" s="678"/>
      <c r="K20" s="678"/>
      <c r="L20" s="679" t="s">
        <v>114</v>
      </c>
      <c r="M20" s="679"/>
      <c r="N20" s="680"/>
      <c r="O20" s="678"/>
      <c r="P20" s="679" t="s">
        <v>114</v>
      </c>
      <c r="Q20" s="679"/>
      <c r="R20" s="680"/>
      <c r="S20" s="678"/>
      <c r="T20" s="679" t="s">
        <v>114</v>
      </c>
      <c r="U20" s="679"/>
      <c r="V20" s="680"/>
      <c r="W20" s="678"/>
      <c r="X20" s="679" t="s">
        <v>114</v>
      </c>
      <c r="Y20" s="681"/>
      <c r="Z20" s="682" t="str">
        <f>IFERROR(VLOOKUP(C20, 條件!$A:$L, 3, 0), "")</f>
        <v/>
      </c>
      <c r="AA20" s="682" t="str">
        <f>IF(OR(L20={"改紡","檢修","了機","清車","FINAL","停機","SAMPLE","TEST","絲開發","待料","跳車"}), L20, IFERROR(IF(C20="", "", (SUM(J20, N20, R20, V20)/3 * AG20) * IF(AND(AF20="S", AS20="雙"), 0.5, 1)), ""))</f>
        <v>停機</v>
      </c>
      <c r="AB20" s="716" t="str">
        <f t="shared" si="5"/>
        <v/>
      </c>
      <c r="AC20" s="682" t="str">
        <f>IF(OR(L20={"改紡","檢修","了機","清車","FINAL","停機","SAMPLE","TEST"}), "", IFERROR(IF(C20="", "", AVERAGE(L20:M20, P20:Q20, T20:U20, X20:Y20)/100), ""))</f>
        <v/>
      </c>
      <c r="AD20" s="682" t="str">
        <f t="shared" si="6"/>
        <v/>
      </c>
      <c r="AE20" s="682" t="str">
        <f t="shared" si="7"/>
        <v/>
      </c>
      <c r="AF20" s="683" t="str">
        <f t="shared" si="3"/>
        <v>J</v>
      </c>
      <c r="AG20" s="683">
        <v>1</v>
      </c>
      <c r="AH20" s="727" t="s">
        <v>2783</v>
      </c>
      <c r="AI20" s="734" t="s">
        <v>1066</v>
      </c>
      <c r="AJ20" s="728" t="s">
        <v>1066</v>
      </c>
      <c r="AK20" s="728" t="s">
        <v>1066</v>
      </c>
      <c r="AL20" s="741"/>
      <c r="AM20" s="798"/>
      <c r="AN20" s="798"/>
      <c r="AO20" s="798"/>
      <c r="AP20" s="798"/>
      <c r="AQ20" s="798"/>
      <c r="AR20" s="689"/>
      <c r="AS20" s="676" t="str">
        <f t="shared" si="8"/>
        <v>單</v>
      </c>
      <c r="AT20" s="676" t="str">
        <f t="shared" si="9"/>
        <v>全</v>
      </c>
      <c r="AU20" s="676" t="str">
        <f t="shared" si="10"/>
        <v/>
      </c>
      <c r="AV20" s="676" t="str">
        <f t="shared" si="4"/>
        <v/>
      </c>
    </row>
    <row r="21" spans="1:48">
      <c r="A21" s="672">
        <f t="shared" si="11"/>
        <v>46174</v>
      </c>
      <c r="B21" s="673" t="s">
        <v>1029</v>
      </c>
      <c r="C21" s="673" t="s">
        <v>1903</v>
      </c>
      <c r="D21" s="674" t="s">
        <v>579</v>
      </c>
      <c r="E21" s="675" t="str">
        <f>IF(ISNA(VLOOKUP(C21,條件!$A$1:$G$1021,5,0)),"",(VLOOKUP(C21,條件!$A$1:$G$1021,5,0)))</f>
        <v>150/48/2SDr</v>
      </c>
      <c r="F21" s="676" t="str">
        <f>IF(ISNA(VLOOKUP(C21,條件!$A$1:$G$1021,6,0)),"",(VLOOKUP(C21,條件!$A$1:$G$1021,6,0)))</f>
        <v>FP82171R×2</v>
      </c>
      <c r="G21" s="676">
        <f>IF(ISNA(VLOOKUP(C21,條件!$A$1:$G$1021,7,0)),"",(VLOOKUP(C21,條件!$A$1:$G$1021,7,0)))</f>
        <v>600</v>
      </c>
      <c r="H21" s="676" t="str">
        <f>IF(ISNA(VLOOKUP(C21,條件!$A$1:$K$1021,11,0)),"",(VLOOKUP(C21,條件!$A$1:$K$1021,11,0)))</f>
        <v>紅白直條</v>
      </c>
      <c r="I21" s="677">
        <f>IF(ISNA(VLOOKUP(C21,條件!$A$1:$L$1021,12,0)),"",(VLOOKUP(C21,條件!$A$1:$L$1021,12,0)))</f>
        <v>5.5</v>
      </c>
      <c r="J21" s="678"/>
      <c r="K21" s="678"/>
      <c r="L21" s="679" t="s">
        <v>116</v>
      </c>
      <c r="M21" s="679"/>
      <c r="N21" s="680"/>
      <c r="O21" s="678"/>
      <c r="P21" s="679" t="s">
        <v>1918</v>
      </c>
      <c r="Q21" s="679"/>
      <c r="R21" s="680"/>
      <c r="S21" s="678"/>
      <c r="T21" s="679" t="s">
        <v>1918</v>
      </c>
      <c r="U21" s="679"/>
      <c r="V21" s="680"/>
      <c r="W21" s="678"/>
      <c r="X21" s="679" t="s">
        <v>1918</v>
      </c>
      <c r="Y21" s="681"/>
      <c r="Z21" s="682">
        <f>IFERROR(VLOOKUP(C21, 條件!$A:$L, 3, 0), "")</f>
        <v>5.0526315789473673</v>
      </c>
      <c r="AA21" s="682" t="str">
        <f>IF(OR(L21={"改紡","檢修","了機","清車","FINAL","停機","SAMPLE","TEST","絲開發","待料","跳車"}), L21, IFERROR(IF(C21="", "", (SUM(J21, N21, R21, V21)/3 * AG21) * IF(AND(AF21="S", AS21="雙"), 0.5, 1)), ""))</f>
        <v>了機</v>
      </c>
      <c r="AB21" s="716" t="str">
        <f t="shared" si="5"/>
        <v/>
      </c>
      <c r="AC21" s="682" t="str">
        <f>IF(OR(L21={"改紡","檢修","了機","清車","FINAL","停機","SAMPLE","TEST"}), "", IFERROR(IF(C21="", "", AVERAGE(L21:M21, P21:Q21, T21:U21, X21:Y21)/100), ""))</f>
        <v/>
      </c>
      <c r="AD21" s="682" t="str">
        <f t="shared" si="6"/>
        <v/>
      </c>
      <c r="AE21" s="682" t="str">
        <f t="shared" si="7"/>
        <v/>
      </c>
      <c r="AF21" s="683" t="str">
        <f t="shared" si="3"/>
        <v>J</v>
      </c>
      <c r="AG21" s="683">
        <v>1</v>
      </c>
      <c r="AH21" s="727" t="s">
        <v>2784</v>
      </c>
      <c r="AI21" s="734" t="s">
        <v>2812</v>
      </c>
      <c r="AJ21" s="728" t="s">
        <v>915</v>
      </c>
      <c r="AK21" s="728" t="s">
        <v>2874</v>
      </c>
      <c r="AL21" s="687"/>
      <c r="AM21" s="798"/>
      <c r="AN21" s="798"/>
      <c r="AO21" s="798"/>
      <c r="AP21" s="798"/>
      <c r="AQ21" s="798"/>
      <c r="AR21" s="689"/>
      <c r="AS21" s="676" t="str">
        <f t="shared" si="8"/>
        <v>雙</v>
      </c>
      <c r="AT21" s="676" t="str">
        <f t="shared" si="9"/>
        <v>全</v>
      </c>
      <c r="AU21" s="676" t="str">
        <f t="shared" si="10"/>
        <v>150</v>
      </c>
      <c r="AV21" s="676" t="str">
        <f t="shared" si="4"/>
        <v/>
      </c>
    </row>
    <row r="22" spans="1:48">
      <c r="A22" s="672">
        <f t="shared" si="11"/>
        <v>46174</v>
      </c>
      <c r="B22" s="673" t="s">
        <v>1048</v>
      </c>
      <c r="C22" s="673" t="s">
        <v>114</v>
      </c>
      <c r="D22" s="674"/>
      <c r="E22" s="675" t="str">
        <f>IF(ISNA(VLOOKUP(C22,條件!$A$1:$G$1021,5,0)),"",(VLOOKUP(C22,條件!$A$1:$G$1021,5,0)))</f>
        <v/>
      </c>
      <c r="F22" s="676" t="str">
        <f>IF(ISNA(VLOOKUP(C22,條件!$A$1:$G$1021,6,0)),"",(VLOOKUP(C22,條件!$A$1:$G$1021,6,0)))</f>
        <v/>
      </c>
      <c r="G22" s="676" t="str">
        <f>IF(ISNA(VLOOKUP(C22,條件!$A$1:$G$1021,7,0)),"",(VLOOKUP(C22,條件!$A$1:$G$1021,7,0)))</f>
        <v/>
      </c>
      <c r="H22" s="676" t="str">
        <f>IF(ISNA(VLOOKUP(C22,條件!$A$1:$K$1021,11,0)),"",(VLOOKUP(C22,條件!$A$1:$K$1021,11,0)))</f>
        <v/>
      </c>
      <c r="I22" s="677" t="str">
        <f>IF(ISNA(VLOOKUP(C22,條件!$A$1:$L$1021,12,0)),"",(VLOOKUP(C22,條件!$A$1:$L$1021,12,0)))</f>
        <v/>
      </c>
      <c r="J22" s="678"/>
      <c r="K22" s="678"/>
      <c r="L22" s="679" t="s">
        <v>114</v>
      </c>
      <c r="M22" s="679"/>
      <c r="N22" s="680"/>
      <c r="O22" s="678"/>
      <c r="P22" s="679" t="s">
        <v>114</v>
      </c>
      <c r="Q22" s="679"/>
      <c r="R22" s="680"/>
      <c r="S22" s="678"/>
      <c r="T22" s="679" t="s">
        <v>114</v>
      </c>
      <c r="U22" s="679"/>
      <c r="V22" s="680"/>
      <c r="W22" s="678"/>
      <c r="X22" s="679" t="s">
        <v>114</v>
      </c>
      <c r="Y22" s="681"/>
      <c r="Z22" s="682" t="str">
        <f>IFERROR(VLOOKUP(C22, 條件!$A:$L, 3, 0), "")</f>
        <v/>
      </c>
      <c r="AA22" s="682" t="str">
        <f>IF(OR(L22={"改紡","檢修","了機","清車","FINAL","停機","SAMPLE","TEST","絲開發","待料","跳車"}), L22, IFERROR(IF(C22="", "", (SUM(J22, N22, R22, V22)/3 * AG22) * IF(AND(AF22="S", AS22="雙"), 0.5, 1)), ""))</f>
        <v>停機</v>
      </c>
      <c r="AB22" s="716" t="str">
        <f t="shared" si="5"/>
        <v/>
      </c>
      <c r="AC22" s="682" t="str">
        <f>IF(OR(L22={"改紡","檢修","了機","清車","FINAL","停機","SAMPLE","TEST"}), "", IFERROR(IF(C22="", "", AVERAGE(L22:M22, P22:Q22, T22:U22, X22:Y22)/100), ""))</f>
        <v/>
      </c>
      <c r="AD22" s="682" t="str">
        <f t="shared" si="6"/>
        <v/>
      </c>
      <c r="AE22" s="682" t="str">
        <f t="shared" si="7"/>
        <v/>
      </c>
      <c r="AF22" s="683" t="str">
        <f t="shared" si="3"/>
        <v>J</v>
      </c>
      <c r="AG22" s="683">
        <v>1</v>
      </c>
      <c r="AH22" s="727" t="s">
        <v>2783</v>
      </c>
      <c r="AI22" s="734" t="s">
        <v>1066</v>
      </c>
      <c r="AJ22" s="728" t="s">
        <v>1066</v>
      </c>
      <c r="AK22" s="728" t="s">
        <v>1066</v>
      </c>
      <c r="AL22" s="687"/>
      <c r="AM22" s="798"/>
      <c r="AN22" s="798"/>
      <c r="AO22" s="798"/>
      <c r="AP22" s="798"/>
      <c r="AQ22" s="798"/>
      <c r="AR22" s="689"/>
      <c r="AS22" s="676" t="str">
        <f t="shared" si="8"/>
        <v>單</v>
      </c>
      <c r="AT22" s="676" t="str">
        <f t="shared" si="9"/>
        <v>全</v>
      </c>
      <c r="AU22" s="676" t="str">
        <f t="shared" si="10"/>
        <v/>
      </c>
      <c r="AV22" s="676" t="str">
        <f t="shared" si="4"/>
        <v/>
      </c>
    </row>
    <row r="23" spans="1:48">
      <c r="A23" s="672">
        <f t="shared" si="11"/>
        <v>46174</v>
      </c>
      <c r="B23" s="673" t="s">
        <v>1049</v>
      </c>
      <c r="C23" s="673" t="s">
        <v>114</v>
      </c>
      <c r="D23" s="674"/>
      <c r="E23" s="675" t="str">
        <f>IF(ISNA(VLOOKUP(C23,條件!$A$1:$G$1021,5,0)),"",(VLOOKUP(C23,條件!$A$1:$G$1021,5,0)))</f>
        <v/>
      </c>
      <c r="F23" s="676" t="str">
        <f>IF(ISNA(VLOOKUP(C23,條件!$A$1:$G$1021,6,0)),"",(VLOOKUP(C23,條件!$A$1:$G$1021,6,0)))</f>
        <v/>
      </c>
      <c r="G23" s="676" t="str">
        <f>IF(ISNA(VLOOKUP(C23,條件!$A$1:$G$1021,7,0)),"",(VLOOKUP(C23,條件!$A$1:$G$1021,7,0)))</f>
        <v/>
      </c>
      <c r="H23" s="676" t="str">
        <f>IF(ISNA(VLOOKUP(C23,條件!$A$1:$K$1021,11,0)),"",(VLOOKUP(C23,條件!$A$1:$K$1021,11,0)))</f>
        <v/>
      </c>
      <c r="I23" s="677" t="str">
        <f>IF(ISNA(VLOOKUP(C23,條件!$A$1:$L$1021,12,0)),"",(VLOOKUP(C23,條件!$A$1:$L$1021,12,0)))</f>
        <v/>
      </c>
      <c r="J23" s="678"/>
      <c r="K23" s="678"/>
      <c r="L23" s="679" t="s">
        <v>114</v>
      </c>
      <c r="M23" s="679"/>
      <c r="N23" s="680"/>
      <c r="O23" s="678"/>
      <c r="P23" s="679" t="s">
        <v>114</v>
      </c>
      <c r="Q23" s="679"/>
      <c r="R23" s="680"/>
      <c r="S23" s="678"/>
      <c r="T23" s="679" t="s">
        <v>1919</v>
      </c>
      <c r="U23" s="679"/>
      <c r="V23" s="680"/>
      <c r="W23" s="678"/>
      <c r="X23" s="679" t="s">
        <v>1919</v>
      </c>
      <c r="Y23" s="681"/>
      <c r="Z23" s="682" t="str">
        <f>IFERROR(VLOOKUP(C23, 條件!$A:$L, 3, 0), "")</f>
        <v/>
      </c>
      <c r="AA23" s="682" t="str">
        <f>IF(OR(L23={"改紡","檢修","了機","清車","FINAL","停機","SAMPLE","TEST","絲開發","待料","跳車"}), L23, IFERROR(IF(C23="", "", (SUM(J23, N23, R23, V23)/3 * AG23) * IF(AND(AF23="S", AS23="雙"), 0.5, 1)), ""))</f>
        <v>停機</v>
      </c>
      <c r="AB23" s="716" t="str">
        <f t="shared" si="5"/>
        <v/>
      </c>
      <c r="AC23" s="682" t="str">
        <f>IF(OR(L23={"改紡","檢修","了機","清車","FINAL","停機","SAMPLE","TEST"}), "", IFERROR(IF(C23="", "", AVERAGE(L23:M23, P23:Q23, T23:U23, X23:Y23)/100), ""))</f>
        <v/>
      </c>
      <c r="AD23" s="682" t="str">
        <f t="shared" si="6"/>
        <v/>
      </c>
      <c r="AE23" s="682" t="str">
        <f t="shared" si="7"/>
        <v/>
      </c>
      <c r="AF23" s="683" t="str">
        <f t="shared" ref="AF23:AF53" si="17">LEFT(B23,1)</f>
        <v>T</v>
      </c>
      <c r="AG23" s="683">
        <v>1</v>
      </c>
      <c r="AH23" s="727" t="s">
        <v>2784</v>
      </c>
      <c r="AI23" s="734" t="s">
        <v>2813</v>
      </c>
      <c r="AJ23" s="728" t="s">
        <v>887</v>
      </c>
      <c r="AK23" s="728" t="s">
        <v>2875</v>
      </c>
      <c r="AL23" s="687"/>
      <c r="AM23" s="798"/>
      <c r="AN23" s="798"/>
      <c r="AO23" s="798"/>
      <c r="AP23" s="798"/>
      <c r="AQ23" s="798"/>
      <c r="AR23" s="689"/>
      <c r="AS23" s="676" t="str">
        <f t="shared" ref="AS23:AS30" si="18">IF(TEXT(RIGHT(F23,2),) = "×2","雙","單")</f>
        <v>單</v>
      </c>
      <c r="AT23" s="676" t="str">
        <f t="shared" ref="AT23:AT30" si="19">IF(OR(AF23="J", AF23="T", AF23="M"), IF(AG23=1, "全", "半"),
   IF(AF23="A", IF(AG23=0.5, IF(AS23="雙", "全", ""),
                 IF(AG23=1, IF(AS23="雙", "半", "全"),
                    IF(AG23=2, "半", "")
                   )
                ),
   IF(AF23="S", TEXT(AG23 &amp; "sec", "text"), "")
))</f>
        <v>全</v>
      </c>
      <c r="AU23" s="676" t="str">
        <f t="shared" ref="AU23:AU30" si="20">IF(MID(E23,3,1)="/",LEFT(E23,2),LEFT(E23,3))</f>
        <v/>
      </c>
      <c r="AV23" s="676" t="str">
        <f t="shared" ref="AV23:AV53" si="21">IF(ISERROR((IF(AF23="S",AG23*AU23*G23*AC23/18*0.03456/100/1000,
AU23*G23*AC23*
(IF(OR(AND(AS23="單",AT23="全",OR(AF23="A",AF23="M")),AND(AS23="單",AT23="全",OR(AF23="T",AF23="J"))),1,0)+
IF(OR(AND(AS23="雙",AT23="全",OR(AF23="A",AF23="M")),AND(AS23="雙",AT23="半",OR(AF23="T",AF23="J"))),1,0)+
IF(AND(AS23="雙",AT23="全",OR(AF23="T",AF23="J")),2,0)+
IF(AND(AS23="單",AT23="半",OR(AF23="A",AF23="M")),0.5,0)+
IF(OR(AND(AS23="雙",AT23="半",OR(AF23="A",AF23="M")),AND(AS23="單",AT23="半",OR(AF23="T",AF23="J"))),0.5,0)
)*0.03456/100/1000
))),"",((IF(AF23="S",AG23*AU23*G23*AC23/18*0.03456/100/1000,
AU23*G23*AC23*
(IF(OR(AND(AS23="單",AT23="全",OR(AF23="A",AF23="M")),AND(AS23="單",AT23="全",OR(AF23="T",AF23="J"))),1,0)+
IF(OR(AND(AS23="雙",AT23="全",OR(AF23="A",AF23="M")),AND(AS23="雙",AT23="半",OR(AF23="T",AF23="J"))),1,0)+
IF(AND(AS23="雙",AT23="全",OR(AF23="T",AF23="J")),2,0)+
IF(AND(AS23="單",AT23="半",OR(AF23="A",AF23="M")),0.5,0)+
IF(OR(AND(AS23="雙",AT23="半",OR(AF23="A",AF23="M")),AND(AS23="單",AT23="半",OR(AF23="T",AF23="J"))),0.5,0)
)*0.03456/100/1000
))))</f>
        <v/>
      </c>
    </row>
    <row r="24" spans="1:48">
      <c r="A24" s="672">
        <f t="shared" si="11"/>
        <v>46174</v>
      </c>
      <c r="B24" s="673" t="s">
        <v>1050</v>
      </c>
      <c r="C24" s="673" t="s">
        <v>114</v>
      </c>
      <c r="D24" s="674"/>
      <c r="E24" s="675" t="str">
        <f>IF(ISNA(VLOOKUP(C24,條件!$A$1:$G$1021,5,0)),"",(VLOOKUP(C24,條件!$A$1:$G$1021,5,0)))</f>
        <v/>
      </c>
      <c r="F24" s="676" t="str">
        <f>IF(ISNA(VLOOKUP(C24,條件!$A$1:$G$1021,6,0)),"",(VLOOKUP(C24,條件!$A$1:$G$1021,6,0)))</f>
        <v/>
      </c>
      <c r="G24" s="676" t="str">
        <f>IF(ISNA(VLOOKUP(C24,條件!$A$1:$G$1021,7,0)),"",(VLOOKUP(C24,條件!$A$1:$G$1021,7,0)))</f>
        <v/>
      </c>
      <c r="H24" s="676" t="str">
        <f>IF(ISNA(VLOOKUP(C24,條件!$A$1:$K$1021,11,0)),"",(VLOOKUP(C24,條件!$A$1:$K$1021,11,0)))</f>
        <v/>
      </c>
      <c r="I24" s="677" t="str">
        <f>IF(ISNA(VLOOKUP(C24,條件!$A$1:$L$1021,12,0)),"",(VLOOKUP(C24,條件!$A$1:$L$1021,12,0)))</f>
        <v/>
      </c>
      <c r="J24" s="678"/>
      <c r="K24" s="678"/>
      <c r="L24" s="679" t="s">
        <v>114</v>
      </c>
      <c r="M24" s="679"/>
      <c r="N24" s="680"/>
      <c r="O24" s="678"/>
      <c r="P24" s="679" t="s">
        <v>114</v>
      </c>
      <c r="Q24" s="679"/>
      <c r="R24" s="680"/>
      <c r="S24" s="678"/>
      <c r="T24" s="679" t="s">
        <v>1919</v>
      </c>
      <c r="U24" s="679"/>
      <c r="V24" s="680"/>
      <c r="W24" s="678"/>
      <c r="X24" s="679" t="s">
        <v>1919</v>
      </c>
      <c r="Y24" s="681"/>
      <c r="Z24" s="682" t="str">
        <f>IFERROR(VLOOKUP(C24, 條件!$A:$L, 3, 0), "")</f>
        <v/>
      </c>
      <c r="AA24" s="682" t="str">
        <f>IF(OR(L24={"改紡","檢修","了機","清車","FINAL","停機","SAMPLE","TEST","絲開發","待料","跳車"}), L24, IFERROR(IF(C24="", "", (SUM(J24, N24, R24, V24)/3 * AG24) * IF(AND(AF24="S", AS24="雙"), 0.5, 1)), ""))</f>
        <v>停機</v>
      </c>
      <c r="AB24" s="716" t="str">
        <f t="shared" si="5"/>
        <v/>
      </c>
      <c r="AC24" s="682" t="str">
        <f>IF(OR(L24={"改紡","檢修","了機","清車","FINAL","停機","SAMPLE","TEST"}), "", IFERROR(IF(C24="", "", AVERAGE(L24:M24, P24:Q24, T24:U24, X24:Y24)/100), ""))</f>
        <v/>
      </c>
      <c r="AD24" s="682" t="str">
        <f t="shared" si="6"/>
        <v/>
      </c>
      <c r="AE24" s="682" t="str">
        <f t="shared" si="7"/>
        <v/>
      </c>
      <c r="AF24" s="683" t="str">
        <f t="shared" si="17"/>
        <v>T</v>
      </c>
      <c r="AG24" s="683">
        <v>1</v>
      </c>
      <c r="AH24" s="727" t="s">
        <v>2784</v>
      </c>
      <c r="AI24" s="734" t="s">
        <v>2813</v>
      </c>
      <c r="AJ24" s="728" t="s">
        <v>887</v>
      </c>
      <c r="AK24" s="728" t="s">
        <v>2875</v>
      </c>
      <c r="AL24" s="687"/>
      <c r="AM24" s="798"/>
      <c r="AN24" s="798"/>
      <c r="AO24" s="798"/>
      <c r="AP24" s="798"/>
      <c r="AQ24" s="798"/>
      <c r="AR24" s="689"/>
      <c r="AS24" s="676" t="str">
        <f t="shared" si="18"/>
        <v>單</v>
      </c>
      <c r="AT24" s="676" t="str">
        <f t="shared" si="19"/>
        <v>全</v>
      </c>
      <c r="AU24" s="676" t="str">
        <f t="shared" si="20"/>
        <v/>
      </c>
      <c r="AV24" s="676" t="str">
        <f t="shared" si="21"/>
        <v/>
      </c>
    </row>
    <row r="25" spans="1:48">
      <c r="A25" s="672">
        <f t="shared" si="11"/>
        <v>46174</v>
      </c>
      <c r="B25" s="673" t="s">
        <v>1051</v>
      </c>
      <c r="C25" s="673" t="s">
        <v>1907</v>
      </c>
      <c r="D25" s="674"/>
      <c r="E25" s="675" t="str">
        <f>IF(ISNA(VLOOKUP(C25,條件!$A$1:$G$1021,5,0)),"",(VLOOKUP(C25,條件!$A$1:$G$1021,5,0)))</f>
        <v>150/48/2SDr</v>
      </c>
      <c r="F25" s="676" t="str">
        <f>IF(ISNA(VLOOKUP(C25,條件!$A$1:$G$1021,6,0)),"",(VLOOKUP(C25,條件!$A$1:$G$1021,6,0)))</f>
        <v>FP82169R×2</v>
      </c>
      <c r="G25" s="676">
        <f>IF(ISNA(VLOOKUP(C25,條件!$A$1:$G$1021,7,0)),"",(VLOOKUP(C25,條件!$A$1:$G$1021,7,0)))</f>
        <v>670</v>
      </c>
      <c r="H25" s="676" t="str">
        <f>IF(ISNA(VLOOKUP(C25,條件!$A$1:$K$1021,11,0)),"",(VLOOKUP(C25,條件!$A$1:$K$1021,11,0)))</f>
        <v>黃底紅點</v>
      </c>
      <c r="I25" s="677">
        <f>IF(ISNA(VLOOKUP(C25,條件!$A$1:$L$1021,12,0)),"",(VLOOKUP(C25,條件!$A$1:$L$1021,12,0)))</f>
        <v>5</v>
      </c>
      <c r="J25" s="678">
        <v>26</v>
      </c>
      <c r="K25" s="678">
        <v>0</v>
      </c>
      <c r="L25" s="679">
        <v>8800</v>
      </c>
      <c r="M25" s="679"/>
      <c r="N25" s="680"/>
      <c r="O25" s="678"/>
      <c r="P25" s="679"/>
      <c r="Q25" s="679"/>
      <c r="R25" s="680">
        <v>21</v>
      </c>
      <c r="S25" s="678">
        <v>0</v>
      </c>
      <c r="T25" s="679">
        <v>8610</v>
      </c>
      <c r="U25" s="679"/>
      <c r="V25" s="680">
        <v>10</v>
      </c>
      <c r="W25" s="678">
        <v>0</v>
      </c>
      <c r="X25" s="679">
        <v>8610</v>
      </c>
      <c r="Y25" s="681"/>
      <c r="Z25" s="682">
        <f>IFERROR(VLOOKUP(C25, 條件!$A:$L, 3, 0), "")</f>
        <v>6.2882096069868991</v>
      </c>
      <c r="AA25" s="682">
        <f>IF(OR(L25={"改紡","檢修","了機","清車","FINAL","停機","SAMPLE","TEST","絲開發","待料","跳車"}), L25, IFERROR(IF(C25="", "", (SUM(J25, N25, R25, V25)/3 * AG25) * IF(AND(AF25="S", AS25="雙"), 0.5, 1)), ""))</f>
        <v>38</v>
      </c>
      <c r="AB25" s="716">
        <f t="shared" si="5"/>
        <v>1</v>
      </c>
      <c r="AC25" s="682">
        <f>IF(OR(L25={"改紡","檢修","了機","清車","FINAL","停機","SAMPLE","TEST"}), "", IFERROR(IF(C25="", "", AVERAGE(L25:M25, P25:Q25, T25:U25, X25:Y25)/100), ""))</f>
        <v>86.733333333333334</v>
      </c>
      <c r="AD25" s="682">
        <f t="shared" si="6"/>
        <v>4.75</v>
      </c>
      <c r="AE25" s="682">
        <f t="shared" si="7"/>
        <v>4.75</v>
      </c>
      <c r="AF25" s="683" t="str">
        <f t="shared" si="17"/>
        <v>T</v>
      </c>
      <c r="AG25" s="683">
        <v>2</v>
      </c>
      <c r="AH25" s="727" t="s">
        <v>2786</v>
      </c>
      <c r="AI25" s="728" t="s">
        <v>2815</v>
      </c>
      <c r="AJ25" s="728" t="s">
        <v>2814</v>
      </c>
      <c r="AK25" s="728" t="s">
        <v>2876</v>
      </c>
      <c r="AL25" s="687">
        <v>48</v>
      </c>
      <c r="AM25" s="798">
        <v>46164</v>
      </c>
      <c r="AN25" s="798">
        <v>46165</v>
      </c>
      <c r="AO25" s="798">
        <v>46166</v>
      </c>
      <c r="AP25" s="798"/>
      <c r="AQ25" s="798"/>
      <c r="AR25" s="689"/>
      <c r="AS25" s="676" t="str">
        <f t="shared" si="18"/>
        <v>雙</v>
      </c>
      <c r="AT25" s="676" t="str">
        <f t="shared" si="19"/>
        <v>半</v>
      </c>
      <c r="AU25" s="676" t="str">
        <f t="shared" si="20"/>
        <v>150</v>
      </c>
      <c r="AV25" s="676">
        <f t="shared" si="21"/>
        <v>3.0124915200000002</v>
      </c>
    </row>
    <row r="26" spans="1:48">
      <c r="A26" s="672">
        <f t="shared" si="11"/>
        <v>46174</v>
      </c>
      <c r="B26" s="673" t="s">
        <v>1051</v>
      </c>
      <c r="C26" s="673" t="s">
        <v>1908</v>
      </c>
      <c r="D26" s="674"/>
      <c r="E26" s="675" t="str">
        <f>IF(ISNA(VLOOKUP(C26,條件!$A$1:$G$1021,5,0)),"",(VLOOKUP(C26,條件!$A$1:$G$1021,5,0)))</f>
        <v>150/48/2SDr</v>
      </c>
      <c r="F26" s="676" t="str">
        <f>IF(ISNA(VLOOKUP(C26,條件!$A$1:$G$1021,6,0)),"",(VLOOKUP(C26,條件!$A$1:$G$1021,6,0)))</f>
        <v>FP82169R×2</v>
      </c>
      <c r="G26" s="676">
        <f>IF(ISNA(VLOOKUP(C26,條件!$A$1:$G$1021,7,0)),"",(VLOOKUP(C26,條件!$A$1:$G$1021,7,0)))</f>
        <v>670</v>
      </c>
      <c r="H26" s="676" t="str">
        <f>IF(ISNA(VLOOKUP(C26,條件!$A$1:$K$1021,11,0)),"",(VLOOKUP(C26,條件!$A$1:$K$1021,11,0)))</f>
        <v>紅底藍點</v>
      </c>
      <c r="I26" s="677">
        <f>IF(ISNA(VLOOKUP(C26,條件!$A$1:$L$1021,12,0)),"",(VLOOKUP(C26,條件!$A$1:$L$1021,12,0)))</f>
        <v>5</v>
      </c>
      <c r="J26" s="678">
        <v>27</v>
      </c>
      <c r="K26" s="678">
        <v>0</v>
      </c>
      <c r="L26" s="679"/>
      <c r="M26" s="679">
        <v>9720</v>
      </c>
      <c r="N26" s="680"/>
      <c r="O26" s="678"/>
      <c r="P26" s="679"/>
      <c r="Q26" s="679"/>
      <c r="R26" s="680">
        <v>13</v>
      </c>
      <c r="S26" s="678">
        <v>0</v>
      </c>
      <c r="T26" s="679"/>
      <c r="U26" s="679">
        <v>9440</v>
      </c>
      <c r="V26" s="680">
        <v>14</v>
      </c>
      <c r="W26" s="678">
        <v>0</v>
      </c>
      <c r="X26" s="679"/>
      <c r="Y26" s="681">
        <v>9070</v>
      </c>
      <c r="Z26" s="682">
        <f>IFERROR(VLOOKUP(C26, 條件!$A:$L, 3, 0), "")</f>
        <v>6.1802575107296125</v>
      </c>
      <c r="AA26" s="682">
        <f>IF(OR(L26={"改紡","檢修","了機","清車","FINAL","停機","SAMPLE","TEST","絲開發","待料","跳車"}), L26, IFERROR(IF(C26="", "", (SUM(J26, N26, R26, V26)/3 * AG26) * IF(AND(AF26="S", AS26="雙"), 0.5, 1)), ""))</f>
        <v>36</v>
      </c>
      <c r="AB26" s="716">
        <f t="shared" si="5"/>
        <v>1</v>
      </c>
      <c r="AC26" s="682">
        <f>IF(OR(L26={"改紡","檢修","了機","清車","FINAL","停機","SAMPLE","TEST"}), "", IFERROR(IF(C26="", "", AVERAGE(L26:M26, P26:Q26, T26:U26, X26:Y26)/100), ""))</f>
        <v>94.1</v>
      </c>
      <c r="AD26" s="682">
        <f t="shared" si="6"/>
        <v>4.5</v>
      </c>
      <c r="AE26" s="682">
        <f t="shared" si="7"/>
        <v>4.5</v>
      </c>
      <c r="AF26" s="683" t="str">
        <f t="shared" si="17"/>
        <v>T</v>
      </c>
      <c r="AG26" s="683">
        <v>2</v>
      </c>
      <c r="AH26" s="727" t="s">
        <v>2786</v>
      </c>
      <c r="AI26" s="734" t="s">
        <v>2815</v>
      </c>
      <c r="AJ26" s="728" t="s">
        <v>2814</v>
      </c>
      <c r="AK26" s="728" t="s">
        <v>2876</v>
      </c>
      <c r="AL26" s="687">
        <v>48</v>
      </c>
      <c r="AM26" s="798">
        <v>46164</v>
      </c>
      <c r="AN26" s="798">
        <v>46165</v>
      </c>
      <c r="AO26" s="798">
        <v>46166</v>
      </c>
      <c r="AP26" s="798"/>
      <c r="AQ26" s="798"/>
      <c r="AR26" s="689"/>
      <c r="AS26" s="676" t="str">
        <f t="shared" si="18"/>
        <v>雙</v>
      </c>
      <c r="AT26" s="676" t="str">
        <f t="shared" si="19"/>
        <v>半</v>
      </c>
      <c r="AU26" s="676" t="str">
        <f t="shared" si="20"/>
        <v>150</v>
      </c>
      <c r="AV26" s="676">
        <f t="shared" si="21"/>
        <v>3.26835648</v>
      </c>
    </row>
    <row r="27" spans="1:48">
      <c r="A27" s="672">
        <f t="shared" si="11"/>
        <v>46174</v>
      </c>
      <c r="B27" s="673" t="s">
        <v>1052</v>
      </c>
      <c r="C27" s="673" t="s">
        <v>1909</v>
      </c>
      <c r="D27" s="674"/>
      <c r="E27" s="675" t="str">
        <f>IF(ISNA(VLOOKUP(C27,條件!$A$1:$G$1021,5,0)),"",(VLOOKUP(C27,條件!$A$1:$G$1021,5,0)))</f>
        <v>75/72/2PFBR</v>
      </c>
      <c r="F27" s="676" t="str">
        <f>IF(ISNA(VLOOKUP(C27,條件!$A$1:$G$1021,6,0)),"",(VLOOKUP(C27,條件!$A$1:$G$1021,6,0)))</f>
        <v>FP01432R×2</v>
      </c>
      <c r="G27" s="676">
        <f>IF(ISNA(VLOOKUP(C27,條件!$A$1:$G$1021,7,0)),"",(VLOOKUP(C27,條件!$A$1:$G$1021,7,0)))</f>
        <v>550</v>
      </c>
      <c r="H27" s="676" t="str">
        <f>IF(ISNA(VLOOKUP(C27,條件!$A$1:$K$1021,11,0)),"",(VLOOKUP(C27,條件!$A$1:$K$1021,11,0)))</f>
        <v>紫色</v>
      </c>
      <c r="I27" s="677">
        <f>IF(ISNA(VLOOKUP(C27,條件!$A$1:$L$1021,12,0)),"",(VLOOKUP(C27,條件!$A$1:$L$1021,12,0)))</f>
        <v>4</v>
      </c>
      <c r="J27" s="678"/>
      <c r="K27" s="678"/>
      <c r="L27" s="679" t="s">
        <v>116</v>
      </c>
      <c r="M27" s="679"/>
      <c r="N27" s="680"/>
      <c r="O27" s="678"/>
      <c r="P27" s="679" t="s">
        <v>1918</v>
      </c>
      <c r="Q27" s="679"/>
      <c r="R27" s="680"/>
      <c r="S27" s="678"/>
      <c r="T27" s="679" t="s">
        <v>1918</v>
      </c>
      <c r="U27" s="679"/>
      <c r="V27" s="680"/>
      <c r="W27" s="678"/>
      <c r="X27" s="679" t="s">
        <v>1918</v>
      </c>
      <c r="Y27" s="681"/>
      <c r="Z27" s="682">
        <f>IFERROR(VLOOKUP(C27, 條件!$A:$L, 3, 0), "")</f>
        <v>3.1578947368421053</v>
      </c>
      <c r="AA27" s="682" t="str">
        <f>IF(OR(L27={"改紡","檢修","了機","清車","FINAL","停機","SAMPLE","TEST","絲開發","待料","跳車"}), L27, IFERROR(IF(C27="", "", (SUM(J27, N27, R27, V27)/3 * AG27) * IF(AND(AF27="S", AS27="雙"), 0.5, 1)), ""))</f>
        <v>了機</v>
      </c>
      <c r="AB27" s="716" t="str">
        <f t="shared" si="5"/>
        <v/>
      </c>
      <c r="AC27" s="682" t="str">
        <f>IF(OR(L27={"改紡","檢修","了機","清車","FINAL","停機","SAMPLE","TEST"}), "", IFERROR(IF(C27="", "", AVERAGE(L27:M27, P27:Q27, T27:U27, X27:Y27)/100), ""))</f>
        <v/>
      </c>
      <c r="AD27" s="682" t="str">
        <f t="shared" si="6"/>
        <v/>
      </c>
      <c r="AE27" s="682" t="str">
        <f t="shared" si="7"/>
        <v/>
      </c>
      <c r="AF27" s="683" t="str">
        <f t="shared" si="17"/>
        <v>T</v>
      </c>
      <c r="AG27" s="683">
        <v>2</v>
      </c>
      <c r="AH27" s="727" t="s">
        <v>2786</v>
      </c>
      <c r="AI27" s="734" t="s">
        <v>2815</v>
      </c>
      <c r="AJ27" s="728" t="s">
        <v>2814</v>
      </c>
      <c r="AK27" s="728" t="s">
        <v>2876</v>
      </c>
      <c r="AL27" s="687">
        <v>52</v>
      </c>
      <c r="AM27" s="798">
        <v>46169</v>
      </c>
      <c r="AN27" s="798">
        <v>46170</v>
      </c>
      <c r="AO27" s="798"/>
      <c r="AP27" s="798"/>
      <c r="AQ27" s="798"/>
      <c r="AR27" s="689"/>
      <c r="AS27" s="676" t="str">
        <f t="shared" si="18"/>
        <v>雙</v>
      </c>
      <c r="AT27" s="676" t="str">
        <f t="shared" si="19"/>
        <v>半</v>
      </c>
      <c r="AU27" s="676" t="str">
        <f t="shared" si="20"/>
        <v>75</v>
      </c>
      <c r="AV27" s="676" t="str">
        <f t="shared" si="21"/>
        <v/>
      </c>
    </row>
    <row r="28" spans="1:48">
      <c r="A28" s="672">
        <f t="shared" si="11"/>
        <v>46174</v>
      </c>
      <c r="B28" s="673" t="s">
        <v>1052</v>
      </c>
      <c r="C28" s="673" t="s">
        <v>1917</v>
      </c>
      <c r="D28" s="674" t="s">
        <v>1915</v>
      </c>
      <c r="E28" s="675" t="str">
        <f>IF(ISNA(VLOOKUP(C28,條件!$A$1:$G$1021,5,0)),"",(VLOOKUP(C28,條件!$A$1:$G$1021,5,0)))</f>
        <v>225/72/2SDr</v>
      </c>
      <c r="F28" s="676" t="str">
        <f>IF(ISNA(VLOOKUP(C28,條件!$A$1:$G$1021,6,0)),"",(VLOOKUP(C28,條件!$A$1:$G$1021,6,0)))</f>
        <v>FP83024R×2</v>
      </c>
      <c r="G28" s="676">
        <f>IF(ISNA(VLOOKUP(C28,條件!$A$1:$G$1021,7,0)),"",(VLOOKUP(C28,條件!$A$1:$G$1021,7,0)))</f>
        <v>550</v>
      </c>
      <c r="H28" s="676" t="str">
        <f>IF(ISNA(VLOOKUP(C28,條件!$A$1:$K$1021,11,0)),"",(VLOOKUP(C28,條件!$A$1:$K$1021,11,0)))</f>
        <v>灰色</v>
      </c>
      <c r="I28" s="677">
        <f>IF(ISNA(VLOOKUP(C28,條件!$A$1:$L$1021,12,0)),"",(VLOOKUP(C28,條件!$A$1:$L$1021,12,0)))</f>
        <v>5.5</v>
      </c>
      <c r="J28" s="678"/>
      <c r="K28" s="678"/>
      <c r="L28" s="679" t="s">
        <v>1920</v>
      </c>
      <c r="M28" s="679" t="s">
        <v>1920</v>
      </c>
      <c r="N28" s="680"/>
      <c r="O28" s="678"/>
      <c r="P28" s="679"/>
      <c r="Q28" s="679" t="s">
        <v>1920</v>
      </c>
      <c r="R28" s="680"/>
      <c r="S28" s="678"/>
      <c r="T28" s="679"/>
      <c r="U28" s="679" t="s">
        <v>1920</v>
      </c>
      <c r="V28" s="680">
        <v>9</v>
      </c>
      <c r="W28" s="678">
        <v>2</v>
      </c>
      <c r="X28" s="679"/>
      <c r="Y28" s="681">
        <v>9070</v>
      </c>
      <c r="Z28" s="682">
        <f>IFERROR(VLOOKUP(C28, 條件!$A:$L, 3, 0), "")</f>
        <v>6.5454545454545459</v>
      </c>
      <c r="AA28" s="682" t="str">
        <f>IF(OR(L28={"改紡","檢修","了機","清車","FINAL","停機","SAMPLE","TEST","絲開發","待料","跳車"}), L28, IFERROR(IF(C28="", "", (SUM(J28, N28, R28, V28)/3 * AG28) * IF(AND(AF28="S", AS28="雙"), 0.5, 1)), ""))</f>
        <v>改紡</v>
      </c>
      <c r="AB28" s="716" t="str">
        <f t="shared" si="5"/>
        <v/>
      </c>
      <c r="AC28" s="682" t="str">
        <f>IF(OR(L28={"改紡","檢修","了機","清車","FINAL","停機","SAMPLE","TEST"}), "", IFERROR(IF(C28="", "", AVERAGE(L28:M28, P28:Q28, T28:U28, X28:Y28)/100), ""))</f>
        <v/>
      </c>
      <c r="AD28" s="682" t="str">
        <f t="shared" si="6"/>
        <v/>
      </c>
      <c r="AE28" s="682" t="str">
        <f t="shared" si="7"/>
        <v/>
      </c>
      <c r="AF28" s="683" t="str">
        <f t="shared" si="17"/>
        <v>T</v>
      </c>
      <c r="AG28" s="683">
        <v>2</v>
      </c>
      <c r="AH28" s="727" t="s">
        <v>2786</v>
      </c>
      <c r="AI28" s="734" t="s">
        <v>2815</v>
      </c>
      <c r="AJ28" s="728" t="s">
        <v>2814</v>
      </c>
      <c r="AK28" s="728" t="s">
        <v>2876</v>
      </c>
      <c r="AL28" s="687">
        <v>53</v>
      </c>
      <c r="AM28" s="798">
        <v>46146</v>
      </c>
      <c r="AN28" s="798">
        <v>46147</v>
      </c>
      <c r="AO28" s="798">
        <v>46148</v>
      </c>
      <c r="AP28" s="798"/>
      <c r="AQ28" s="798"/>
      <c r="AR28" s="689"/>
      <c r="AS28" s="676" t="str">
        <f t="shared" si="18"/>
        <v>雙</v>
      </c>
      <c r="AT28" s="676" t="str">
        <f t="shared" si="19"/>
        <v>半</v>
      </c>
      <c r="AU28" s="676" t="str">
        <f t="shared" si="20"/>
        <v>225</v>
      </c>
      <c r="AV28" s="676" t="str">
        <f t="shared" si="21"/>
        <v/>
      </c>
    </row>
    <row r="29" spans="1:48">
      <c r="A29" s="672">
        <f t="shared" si="11"/>
        <v>46174</v>
      </c>
      <c r="B29" s="673" t="s">
        <v>1548</v>
      </c>
      <c r="C29" s="673" t="s">
        <v>1911</v>
      </c>
      <c r="D29" s="674" t="s">
        <v>579</v>
      </c>
      <c r="E29" s="675" t="str">
        <f>IF(ISNA(VLOOKUP(C29,條件!$A$1:$G$1021,5,0)),"",(VLOOKUP(C29,條件!$A$1:$G$1021,5,0)))</f>
        <v>150/48/2SDr</v>
      </c>
      <c r="F29" s="676" t="str">
        <f>IF(ISNA(VLOOKUP(C29,條件!$A$1:$G$1021,6,0)),"",(VLOOKUP(C29,條件!$A$1:$G$1021,6,0)))</f>
        <v>FP82173R×2</v>
      </c>
      <c r="G29" s="676">
        <f>IF(ISNA(VLOOKUP(C29,條件!$A$1:$G$1021,7,0)),"",(VLOOKUP(C29,條件!$A$1:$G$1021,7,0)))</f>
        <v>700</v>
      </c>
      <c r="H29" s="676" t="str">
        <f>IF(ISNA(VLOOKUP(C29,條件!$A$1:$K$1021,11,0)),"",(VLOOKUP(C29,條件!$A$1:$K$1021,11,0)))</f>
        <v>黃紅雙色</v>
      </c>
      <c r="I29" s="677">
        <f>IF(ISNA(VLOOKUP(C29,條件!$A$1:$L$1021,12,0)),"",(VLOOKUP(C29,條件!$A$1:$L$1021,12,0)))</f>
        <v>5.5</v>
      </c>
      <c r="J29" s="678"/>
      <c r="K29" s="678"/>
      <c r="L29" s="679" t="s">
        <v>116</v>
      </c>
      <c r="M29" s="679" t="s">
        <v>116</v>
      </c>
      <c r="N29" s="680"/>
      <c r="O29" s="678"/>
      <c r="P29" s="679"/>
      <c r="Q29" s="679" t="s">
        <v>116</v>
      </c>
      <c r="R29" s="680"/>
      <c r="S29" s="678"/>
      <c r="T29" s="679"/>
      <c r="U29" s="679" t="s">
        <v>116</v>
      </c>
      <c r="V29" s="680"/>
      <c r="W29" s="678"/>
      <c r="X29" s="679"/>
      <c r="Y29" s="681" t="s">
        <v>116</v>
      </c>
      <c r="Z29" s="682">
        <f>IFERROR(VLOOKUP(C29, 條件!$A:$L, 3, 0), "")</f>
        <v>5.8536585365853666</v>
      </c>
      <c r="AA29" s="682" t="str">
        <f>IF(OR(L29={"改紡","檢修","了機","清車","FINAL","停機","SAMPLE","TEST","絲開發","待料","跳車"}), L29, IFERROR(IF(C29="", "", (SUM(J29, N29, R29, V29)/3 * AG29) * IF(AND(AF29="S", AS29="雙"), 0.5, 1)), ""))</f>
        <v>了機</v>
      </c>
      <c r="AB29" s="716" t="str">
        <f t="shared" si="5"/>
        <v/>
      </c>
      <c r="AC29" s="682" t="str">
        <f>IF(OR(L29={"改紡","檢修","了機","清車","FINAL","停機","SAMPLE","TEST"}), "", IFERROR(IF(C29="", "", AVERAGE(L29:M29, P29:Q29, T29:U29, X29:Y29)/100), ""))</f>
        <v/>
      </c>
      <c r="AD29" s="682" t="str">
        <f t="shared" si="6"/>
        <v/>
      </c>
      <c r="AE29" s="682" t="str">
        <f t="shared" si="7"/>
        <v/>
      </c>
      <c r="AF29" s="683" t="str">
        <f t="shared" si="17"/>
        <v>T</v>
      </c>
      <c r="AG29" s="683">
        <v>1</v>
      </c>
      <c r="AH29" s="727" t="s">
        <v>2786</v>
      </c>
      <c r="AI29" s="734" t="s">
        <v>2815</v>
      </c>
      <c r="AJ29" s="728" t="s">
        <v>2814</v>
      </c>
      <c r="AK29" s="728" t="s">
        <v>2876</v>
      </c>
      <c r="AL29" s="687">
        <v>56</v>
      </c>
      <c r="AM29" s="798">
        <v>46165</v>
      </c>
      <c r="AN29" s="798">
        <v>46167</v>
      </c>
      <c r="AO29" s="798">
        <v>46168</v>
      </c>
      <c r="AP29" s="798"/>
      <c r="AQ29" s="798"/>
      <c r="AR29" s="689"/>
      <c r="AS29" s="676" t="str">
        <f t="shared" si="18"/>
        <v>雙</v>
      </c>
      <c r="AT29" s="676" t="str">
        <f t="shared" si="19"/>
        <v>全</v>
      </c>
      <c r="AU29" s="676" t="str">
        <f t="shared" si="20"/>
        <v>150</v>
      </c>
      <c r="AV29" s="676" t="str">
        <f t="shared" si="21"/>
        <v/>
      </c>
    </row>
    <row r="30" spans="1:48">
      <c r="A30" s="672">
        <f t="shared" si="11"/>
        <v>46174</v>
      </c>
      <c r="B30" s="673" t="s">
        <v>1549</v>
      </c>
      <c r="C30" s="673" t="s">
        <v>2946</v>
      </c>
      <c r="D30" s="674" t="s">
        <v>579</v>
      </c>
      <c r="E30" s="675" t="str">
        <f>IF(ISNA(VLOOKUP(C30,條件!$A$1:$G$1021,5,0)),"",(VLOOKUP(C30,條件!$A$1:$G$1021,5,0)))</f>
        <v>150/48/2SDr</v>
      </c>
      <c r="F30" s="676" t="str">
        <f>IF(ISNA(VLOOKUP(C30,條件!$A$1:$G$1021,6,0)),"",(VLOOKUP(C30,條件!$A$1:$G$1021,6,0)))</f>
        <v>FP82177R×2</v>
      </c>
      <c r="G30" s="676">
        <f>IF(ISNA(VLOOKUP(C30,條件!$A$1:$G$1021,7,0)),"",(VLOOKUP(C30,條件!$A$1:$G$1021,7,0)))</f>
        <v>700</v>
      </c>
      <c r="H30" s="676" t="str">
        <f>IF(ISNA(VLOOKUP(C30,條件!$A$1:$K$1021,11,0)),"",(VLOOKUP(C30,條件!$A$1:$K$1021,11,0)))</f>
        <v>黃綠條紋</v>
      </c>
      <c r="I30" s="677">
        <f>IF(ISNA(VLOOKUP(C30,條件!$A$1:$L$1021,12,0)),"",(VLOOKUP(C30,條件!$A$1:$L$1021,12,0)))</f>
        <v>5.5</v>
      </c>
      <c r="J30" s="678"/>
      <c r="K30" s="678"/>
      <c r="L30" s="679" t="s">
        <v>1920</v>
      </c>
      <c r="M30" s="679"/>
      <c r="N30" s="680"/>
      <c r="O30" s="678"/>
      <c r="P30" s="679" t="s">
        <v>1920</v>
      </c>
      <c r="Q30" s="679"/>
      <c r="R30" s="680"/>
      <c r="S30" s="678"/>
      <c r="T30" s="679" t="s">
        <v>2872</v>
      </c>
      <c r="U30" s="679"/>
      <c r="V30" s="680">
        <v>8</v>
      </c>
      <c r="W30" s="678">
        <v>0</v>
      </c>
      <c r="X30" s="679">
        <v>9540</v>
      </c>
      <c r="Y30" s="681">
        <v>9070</v>
      </c>
      <c r="Z30" s="682">
        <f>IFERROR(VLOOKUP(C30, 條件!$A:$L, 3, 0), "")</f>
        <v>5.8299595141700413</v>
      </c>
      <c r="AA30" s="682" t="str">
        <f>IF(OR(L30={"改紡","檢修","了機","清車","FINAL","停機","SAMPLE","TEST","絲開發","待料","跳車"}), L30, IFERROR(IF(C30="", "", (SUM(J30, N30, R30, V30)/3 * AG30) * IF(AND(AF30="S", AS30="雙"), 0.5, 1)), ""))</f>
        <v>改紡</v>
      </c>
      <c r="AB30" s="716" t="str">
        <f t="shared" si="5"/>
        <v/>
      </c>
      <c r="AC30" s="682" t="str">
        <f>IF(OR(L30={"改紡","檢修","了機","清車","FINAL","停機","SAMPLE","TEST"}), "", IFERROR(IF(C30="", "", AVERAGE(L30:M30, P30:Q30, T30:U30, X30:Y30)/100), ""))</f>
        <v/>
      </c>
      <c r="AD30" s="682" t="str">
        <f t="shared" si="6"/>
        <v/>
      </c>
      <c r="AE30" s="682" t="str">
        <f t="shared" si="7"/>
        <v/>
      </c>
      <c r="AF30" s="683" t="str">
        <f t="shared" si="17"/>
        <v>T</v>
      </c>
      <c r="AG30" s="683">
        <v>1</v>
      </c>
      <c r="AH30" s="727" t="s">
        <v>2784</v>
      </c>
      <c r="AI30" s="734" t="s">
        <v>2813</v>
      </c>
      <c r="AJ30" s="728" t="s">
        <v>887</v>
      </c>
      <c r="AK30" s="728" t="s">
        <v>2875</v>
      </c>
      <c r="AL30" s="687">
        <v>56</v>
      </c>
      <c r="AM30" s="798">
        <v>46173</v>
      </c>
      <c r="AN30" s="798">
        <v>46174</v>
      </c>
      <c r="AO30" s="798"/>
      <c r="AP30" s="798"/>
      <c r="AQ30" s="798"/>
      <c r="AR30" s="689"/>
      <c r="AS30" s="676" t="str">
        <f t="shared" si="18"/>
        <v>雙</v>
      </c>
      <c r="AT30" s="676" t="str">
        <f t="shared" si="19"/>
        <v>全</v>
      </c>
      <c r="AU30" s="676" t="str">
        <f t="shared" si="20"/>
        <v>150</v>
      </c>
      <c r="AV30" s="676" t="str">
        <f t="shared" si="21"/>
        <v/>
      </c>
    </row>
    <row r="31" spans="1:48">
      <c r="A31" s="672">
        <f t="shared" si="11"/>
        <v>46174</v>
      </c>
      <c r="B31" s="673" t="s">
        <v>1053</v>
      </c>
      <c r="C31" s="673" t="s">
        <v>1914</v>
      </c>
      <c r="D31" s="674"/>
      <c r="E31" s="675" t="str">
        <f>IF(ISNA(VLOOKUP(C31,條件!$A$1:$G$1021,5,0)),"",(VLOOKUP(C31,條件!$A$1:$G$1021,5,0)))</f>
        <v>75/72/2SDFFR</v>
      </c>
      <c r="F31" s="676" t="str">
        <f>IF(ISNA(VLOOKUP(C31,條件!$A$1:$G$1021,6,0)),"",(VLOOKUP(C31,條件!$A$1:$G$1021,6,0)))</f>
        <v>FP81209R×2</v>
      </c>
      <c r="G31" s="676">
        <f>IF(ISNA(VLOOKUP(C31,條件!$A$1:$G$1021,7,0)),"",(VLOOKUP(C31,條件!$A$1:$G$1021,7,0)))</f>
        <v>600</v>
      </c>
      <c r="H31" s="676" t="str">
        <f>IF(ISNA(VLOOKUP(C31,條件!$A$1:$K$1021,11,0)),"",(VLOOKUP(C31,條件!$A$1:$K$1021,11,0)))</f>
        <v>白底紅十字</v>
      </c>
      <c r="I31" s="677">
        <f>IF(ISNA(VLOOKUP(C31,條件!$A$1:$L$1021,12,0)),"",(VLOOKUP(C31,條件!$A$1:$L$1021,12,0)))</f>
        <v>5</v>
      </c>
      <c r="J31" s="678"/>
      <c r="K31" s="678"/>
      <c r="L31" s="679" t="s">
        <v>116</v>
      </c>
      <c r="M31" s="679"/>
      <c r="N31" s="680"/>
      <c r="O31" s="678"/>
      <c r="P31" s="679" t="s">
        <v>1918</v>
      </c>
      <c r="Q31" s="679"/>
      <c r="R31" s="680"/>
      <c r="S31" s="678"/>
      <c r="T31" s="679" t="s">
        <v>1918</v>
      </c>
      <c r="U31" s="679"/>
      <c r="V31" s="680"/>
      <c r="W31" s="678"/>
      <c r="X31" s="679" t="s">
        <v>1918</v>
      </c>
      <c r="Y31" s="681"/>
      <c r="Z31" s="709">
        <f>IFERROR(VLOOKUP(C31, 條件!$A:$L, 3, 0), "")</f>
        <v>2.7852998065764023</v>
      </c>
      <c r="AA31" s="709" t="str">
        <f>IF(OR(L31={"改紡","檢修","了機","清車","FINAL","停機","SAMPLE","TEST","絲開發","待料","跳車"}), L31, IFERROR(IF(C31="", "", (SUM(J31, N31, R31, V31)/3 * AG31) * IF(AND(AF31="S", AS31="雙"), 0.5, 1)), ""))</f>
        <v>了機</v>
      </c>
      <c r="AB31" s="717" t="str">
        <f t="shared" ref="AB31" si="22">IF(K31="","",IF(ISERROR(1-(SUM(K31,O31,S31,W31)/208/Z31)),"",(1-(SUM(K31,O31,S31,W31)/208/Z31))))</f>
        <v/>
      </c>
      <c r="AC31" s="709" t="str">
        <f>IF(OR(L31={"改紡","檢修","了機","清車","FINAL","停機","SAMPLE","TEST"}), "", IFERROR(IF(C31="", "", AVERAGE(L31:M31, P31:Q31, T31:U31, X31:Y31)/100), ""))</f>
        <v/>
      </c>
      <c r="AD31" s="709" t="str">
        <f t="shared" ref="AD31" si="23">IF(ISERROR(AA31/8),"",(AA31/8))</f>
        <v/>
      </c>
      <c r="AE31" s="709" t="str">
        <f t="shared" ref="AE31" si="24">IF(OR(L31="改紡", L31="檢修", L31="了機"), "",
IF(AND(C31&lt;&gt;"", J31&lt;&gt;""),
IFERROR((SUM(J31, N31, R31, V31) - SUM(K31, O31, S31, W31))/24 * AG31, ""),
"")
)</f>
        <v/>
      </c>
      <c r="AF31" s="710" t="str">
        <f t="shared" si="17"/>
        <v>S</v>
      </c>
      <c r="AG31" s="710">
        <v>3</v>
      </c>
      <c r="AH31" s="727" t="s">
        <v>2785</v>
      </c>
      <c r="AI31" s="734" t="s">
        <v>2812</v>
      </c>
      <c r="AJ31" s="728" t="s">
        <v>915</v>
      </c>
      <c r="AK31" s="728" t="s">
        <v>2874</v>
      </c>
      <c r="AL31" s="687">
        <v>50</v>
      </c>
      <c r="AM31" s="798">
        <v>46088</v>
      </c>
      <c r="AN31" s="798"/>
      <c r="AO31" s="798"/>
      <c r="AP31" s="798"/>
      <c r="AQ31" s="798"/>
      <c r="AR31" s="689"/>
      <c r="AS31" s="676" t="str">
        <f t="shared" ref="AS31" si="25">IF(TEXT(RIGHT(F31,2),) = "×2","雙","單")</f>
        <v>雙</v>
      </c>
      <c r="AT31" s="676" t="str">
        <f t="shared" ref="AT31" si="26">IF(OR(AF31="J", AF31="T", AF31="M"), IF(AG31=1, "全", "半"),
   IF(AF31="A", IF(AG31=0.5, IF(AS31="雙", "全", ""),
                 IF(AG31=1, IF(AS31="雙", "半", "全"),
                    IF(AG31=2, "半", "")
                   )
                ),
   IF(AF31="S", TEXT(AG31 &amp; "sec", "text"), "")
))</f>
        <v>3sec</v>
      </c>
      <c r="AU31" s="676" t="str">
        <f t="shared" ref="AU31" si="27">IF(MID(E31,3,1)="/",LEFT(E31,2),LEFT(E31,3))</f>
        <v>75</v>
      </c>
      <c r="AV31" s="676" t="str">
        <f t="shared" ref="AV31" si="28">IF(ISERROR((IF(AF31="S",AG31*AU31*G31*AC31/18*0.03456/100/1000,
AU31*G31*AC31*
(IF(OR(AND(AS31="單",AT31="全",OR(AF31="A",AF31="M")),AND(AS31="單",AT31="全",OR(AF31="T",AF31="J"))),1,0)+
IF(OR(AND(AS31="雙",AT31="全",OR(AF31="A",AF31="M")),AND(AS31="雙",AT31="半",OR(AF31="T",AF31="J"))),1,0)+
IF(AND(AS31="雙",AT31="全",OR(AF31="T",AF31="J")),2,0)+
IF(AND(AS31="單",AT31="半",OR(AF31="A",AF31="M")),0.5,0)+
IF(OR(AND(AS31="雙",AT31="半",OR(AF31="A",AF31="M")),AND(AS31="單",AT31="半",OR(AF31="T",AF31="J"))),0.5,0)
)*0.03456/100/1000
))),"",((IF(AF31="S",AG31*AU31*G31*AC31/18*0.03456/100/1000,
AU31*G31*AC31*
(IF(OR(AND(AS31="單",AT31="全",OR(AF31="A",AF31="M")),AND(AS31="單",AT31="全",OR(AF31="T",AF31="J"))),1,0)+
IF(OR(AND(AS31="雙",AT31="全",OR(AF31="A",AF31="M")),AND(AS31="雙",AT31="半",OR(AF31="T",AF31="J"))),1,0)+
IF(AND(AS31="雙",AT31="全",OR(AF31="T",AF31="J")),2,0)+
IF(AND(AS31="單",AT31="半",OR(AF31="A",AF31="M")),0.5,0)+
IF(OR(AND(AS31="雙",AT31="半",OR(AF31="A",AF31="M")),AND(AS31="單",AT31="半",OR(AF31="T",AF31="J"))),0.5,0)
)*0.03456/100/1000
))))</f>
        <v/>
      </c>
    </row>
    <row r="32" spans="1:48" ht="17.25" thickBot="1">
      <c r="A32" s="690">
        <f t="shared" si="11"/>
        <v>46174</v>
      </c>
      <c r="B32" s="691" t="s">
        <v>1564</v>
      </c>
      <c r="C32" s="711" t="s">
        <v>1614</v>
      </c>
      <c r="D32" s="692"/>
      <c r="E32" s="693" t="str">
        <f>IF(ISNA(VLOOKUP(C32,條件!$A$1:$G$1021,5,0)),"",(VLOOKUP(C32,條件!$A$1:$G$1021,5,0)))</f>
        <v/>
      </c>
      <c r="F32" s="694" t="str">
        <f>IF(ISNA(VLOOKUP(C32,條件!$A$1:$G$1021,6,0)),"",(VLOOKUP(C32,條件!$A$1:$G$1021,6,0)))</f>
        <v/>
      </c>
      <c r="G32" s="694" t="str">
        <f>IF(ISNA(VLOOKUP(C32,條件!$A$1:$G$1021,7,0)),"",(VLOOKUP(C32,條件!$A$1:$G$1021,7,0)))</f>
        <v/>
      </c>
      <c r="H32" s="694" t="str">
        <f>IF(ISNA(VLOOKUP(C32,條件!$A$1:$K$1021,11,0)),"",(VLOOKUP(C32,條件!$A$1:$K$1021,11,0)))</f>
        <v/>
      </c>
      <c r="I32" s="695" t="str">
        <f>IF(ISNA(VLOOKUP(C32,條件!$A$1:$L$1021,12,0)),"",(VLOOKUP(C32,條件!$A$1:$L$1021,12,0)))</f>
        <v/>
      </c>
      <c r="J32" s="696"/>
      <c r="K32" s="696"/>
      <c r="L32" s="697" t="s">
        <v>1614</v>
      </c>
      <c r="M32" s="697"/>
      <c r="N32" s="698"/>
      <c r="O32" s="696"/>
      <c r="P32" s="697" t="s">
        <v>446</v>
      </c>
      <c r="Q32" s="697"/>
      <c r="R32" s="698"/>
      <c r="S32" s="696"/>
      <c r="T32" s="697" t="s">
        <v>446</v>
      </c>
      <c r="U32" s="697"/>
      <c r="V32" s="698"/>
      <c r="W32" s="696"/>
      <c r="X32" s="697" t="s">
        <v>446</v>
      </c>
      <c r="Y32" s="699"/>
      <c r="Z32" s="1060" t="str">
        <f>IFERROR(VLOOKUP(C32, 條件!$A:$L, 3, 0), "")</f>
        <v/>
      </c>
      <c r="AA32" s="1060" t="str">
        <f>IF(OR(L32={"改紡","檢修","了機","清車","FINAL","停機","SAMPLE","TEST","絲開發","待料","跳車"}), L32, IFERROR(IF(C32="", "", (SUM(J32, N32, R32, V32)/3 * AG32) * IF(AND(AF32="S", AS32="雙"), 0.5, 1)), ""))</f>
        <v>絲開發</v>
      </c>
      <c r="AB32" s="1061" t="str">
        <f t="shared" si="5"/>
        <v/>
      </c>
      <c r="AC32" s="1060" t="str">
        <f>IF(OR(L32={"改紡","檢修","了機","清車","FINAL","停機","SAMPLE","TEST"}), "", IFERROR(IF(C32="", "", AVERAGE(L32:M32, P32:Q32, T32:U32, X32:Y32)/100), ""))</f>
        <v/>
      </c>
      <c r="AD32" s="1060" t="str">
        <f t="shared" si="6"/>
        <v/>
      </c>
      <c r="AE32" s="1060" t="str">
        <f t="shared" si="7"/>
        <v/>
      </c>
      <c r="AF32" s="1062" t="str">
        <f t="shared" ref="AF32" si="29">LEFT(B32,1)</f>
        <v>S</v>
      </c>
      <c r="AG32" s="1062">
        <v>5</v>
      </c>
      <c r="AH32" s="729" t="s">
        <v>2785</v>
      </c>
      <c r="AI32" s="1079" t="s">
        <v>2812</v>
      </c>
      <c r="AJ32" s="1079" t="s">
        <v>915</v>
      </c>
      <c r="AK32" s="730" t="s">
        <v>2874</v>
      </c>
      <c r="AL32" s="705"/>
      <c r="AM32" s="800"/>
      <c r="AN32" s="800"/>
      <c r="AO32" s="800"/>
      <c r="AP32" s="800"/>
      <c r="AQ32" s="800"/>
      <c r="AR32" s="707"/>
      <c r="AS32" s="694" t="str">
        <f t="shared" ref="AS32" si="30">IF(TEXT(RIGHT(F32,2),) = "×2","雙","單")</f>
        <v>單</v>
      </c>
      <c r="AT32" s="694" t="str">
        <f t="shared" ref="AT32" si="31">IF(OR(AF32="J", AF32="T", AF32="M"), IF(AG32=1, "全", "半"),
   IF(AF32="A", IF(AG32=0.5, IF(AS32="雙", "全", ""),
                 IF(AG32=1, IF(AS32="雙", "半", "全"),
                    IF(AG32=2, "半", "")
                   )
                ),
   IF(AF32="S", TEXT(AG32 &amp; "sec", "text"), "")
))</f>
        <v>5sec</v>
      </c>
      <c r="AU32" s="694" t="str">
        <f t="shared" ref="AU32" si="32">IF(MID(E32,3,1)="/",LEFT(E32,2),LEFT(E32,3))</f>
        <v/>
      </c>
      <c r="AV32" s="694" t="str">
        <f t="shared" ref="AV32" si="33">IF(ISERROR((IF(AF32="S",AG32*AU32*G32*AC32/18*0.03456/100/1000,
AU32*G32*AC32*
(IF(OR(AND(AS32="單",AT32="全",OR(AF32="A",AF32="M")),AND(AS32="單",AT32="全",OR(AF32="T",AF32="J"))),1,0)+
IF(OR(AND(AS32="雙",AT32="全",OR(AF32="A",AF32="M")),AND(AS32="雙",AT32="半",OR(AF32="T",AF32="J"))),1,0)+
IF(AND(AS32="雙",AT32="全",OR(AF32="T",AF32="J")),2,0)+
IF(AND(AS32="單",AT32="半",OR(AF32="A",AF32="M")),0.5,0)+
IF(OR(AND(AS32="雙",AT32="半",OR(AF32="A",AF32="M")),AND(AS32="單",AT32="半",OR(AF32="T",AF32="J"))),0.5,0)
)*0.03456/100/1000
))),"",((IF(AF32="S",AG32*AU32*G32*AC32/18*0.03456/100/1000,
AU32*G32*AC32*
(IF(OR(AND(AS32="單",AT32="全",OR(AF32="A",AF32="M")),AND(AS32="單",AT32="全",OR(AF32="T",AF32="J"))),1,0)+
IF(OR(AND(AS32="雙",AT32="全",OR(AF32="A",AF32="M")),AND(AS32="雙",AT32="半",OR(AF32="T",AF32="J"))),1,0)+
IF(AND(AS32="雙",AT32="全",OR(AF32="T",AF32="J")),2,0)+
IF(AND(AS32="單",AT32="半",OR(AF32="A",AF32="M")),0.5,0)+
IF(OR(AND(AS32="雙",AT32="半",OR(AF32="A",AF32="M")),AND(AS32="單",AT32="半",OR(AF32="T",AF32="J"))),0.5,0)
)*0.03456/100/1000
))))</f>
        <v/>
      </c>
    </row>
    <row r="33" spans="1:48">
      <c r="A33" s="1063">
        <v>46175</v>
      </c>
      <c r="B33" s="1064" t="s">
        <v>1031</v>
      </c>
      <c r="C33" s="1064" t="s">
        <v>114</v>
      </c>
      <c r="D33" s="1065"/>
      <c r="E33" s="1066" t="str">
        <f>IF(ISNA(VLOOKUP(C33,條件!$A$1:$G$1021,5,0)),"",(VLOOKUP(C33,條件!$A$1:$G$1021,5,0)))</f>
        <v/>
      </c>
      <c r="F33" s="1067" t="str">
        <f>IF(ISNA(VLOOKUP(C33,條件!$A$1:$G$1021,6,0)),"",(VLOOKUP(C33,條件!$A$1:$G$1021,6,0)))</f>
        <v/>
      </c>
      <c r="G33" s="1067" t="str">
        <f>IF(ISNA(VLOOKUP(C33,條件!$A$1:$G$1021,7,0)),"",(VLOOKUP(C33,條件!$A$1:$G$1021,7,0)))</f>
        <v/>
      </c>
      <c r="H33" s="1067" t="str">
        <f>IF(ISNA(VLOOKUP(C33,條件!$A$1:$K$1021,11,0)),"",(VLOOKUP(C33,條件!$A$1:$K$1021,11,0)))</f>
        <v/>
      </c>
      <c r="I33" s="1068" t="str">
        <f>IF(ISNA(VLOOKUP(C33,條件!$A$1:$L$1021,12,0)),"",(VLOOKUP(C33,條件!$A$1:$L$1021,12,0)))</f>
        <v/>
      </c>
      <c r="J33" s="1070"/>
      <c r="K33" s="1070"/>
      <c r="L33" s="1071" t="s">
        <v>114</v>
      </c>
      <c r="M33" s="1071"/>
      <c r="N33" s="1069"/>
      <c r="O33" s="1070"/>
      <c r="P33" s="1071" t="s">
        <v>114</v>
      </c>
      <c r="Q33" s="1071"/>
      <c r="R33" s="1069"/>
      <c r="S33" s="1070"/>
      <c r="T33" s="1071" t="s">
        <v>114</v>
      </c>
      <c r="U33" s="1071"/>
      <c r="V33" s="1069"/>
      <c r="W33" s="1070"/>
      <c r="X33" s="1071" t="s">
        <v>114</v>
      </c>
      <c r="Y33" s="1072"/>
      <c r="Z33" s="1073" t="str">
        <f>IFERROR(VLOOKUP(C33, 條件!$A:$L, 3, 0), "")</f>
        <v/>
      </c>
      <c r="AA33" s="1073" t="str">
        <f>IF(OR(L33={"改紡","檢修","了機","清車","FINAL","停機","SAMPLE","TEST","絲開發","待料","跳車"}), L33, IFERROR(IF(C33="", "", (SUM(J33, N33, R33, V33)/3 * AG33) * IF(AND(AF33="S", AS33="雙"), 0.5, 1)), ""))</f>
        <v>停機</v>
      </c>
      <c r="AB33" s="1074" t="str">
        <f t="shared" si="5"/>
        <v/>
      </c>
      <c r="AC33" s="1073" t="str">
        <f>IF(OR(L33={"改紡","檢修","了機","清車","FINAL","停機","SAMPLE","TEST"}), "", IFERROR(IF(C33="", "", AVERAGE(L33:M33, P33:Q33, T33:U33, X33:Y33)/100), ""))</f>
        <v/>
      </c>
      <c r="AD33" s="1073" t="str">
        <f t="shared" si="6"/>
        <v/>
      </c>
      <c r="AE33" s="1073" t="str">
        <f t="shared" si="7"/>
        <v/>
      </c>
      <c r="AF33" s="1075" t="str">
        <f t="shared" si="17"/>
        <v>A</v>
      </c>
      <c r="AG33" s="1075">
        <v>1</v>
      </c>
      <c r="AH33" s="1076" t="s">
        <v>2783</v>
      </c>
      <c r="AI33" s="737" t="s">
        <v>1066</v>
      </c>
      <c r="AJ33" s="1077" t="s">
        <v>1066</v>
      </c>
      <c r="AK33" s="1077" t="s">
        <v>1066</v>
      </c>
      <c r="AL33" s="741"/>
      <c r="AM33" s="799"/>
      <c r="AN33" s="799"/>
      <c r="AO33" s="799"/>
      <c r="AP33" s="799"/>
      <c r="AQ33" s="799"/>
      <c r="AR33" s="1078"/>
      <c r="AS33" s="1067" t="str">
        <f>IF(TEXT(RIGHT(F33,2),) = "×2","雙","單")</f>
        <v>單</v>
      </c>
      <c r="AT33" s="1067" t="str">
        <f>IF(OR(AF33="J", AF33="T", AF33="M"), IF(AG33=1, "全", "半"),
   IF(AF33="A", IF(AG33=0.5, IF(AS33="雙", "全", ""),
                 IF(AG33=1, IF(AS33="雙", "半", "全"),
                    IF(AG33=2, "半", "")
                   )
                ),
   IF(AF33="S", TEXT(AG33 &amp; "sec", "text"), "")
))</f>
        <v>全</v>
      </c>
      <c r="AU33" s="1067" t="str">
        <f>IF(MID(E33,3,1)="/",LEFT(E33,2),LEFT(E33,3))</f>
        <v/>
      </c>
      <c r="AV33" s="1067" t="str">
        <f t="shared" si="21"/>
        <v/>
      </c>
    </row>
    <row r="34" spans="1:48">
      <c r="A34" s="672">
        <f>A33</f>
        <v>46175</v>
      </c>
      <c r="B34" s="673" t="s">
        <v>1032</v>
      </c>
      <c r="C34" s="673" t="s">
        <v>114</v>
      </c>
      <c r="D34" s="674"/>
      <c r="E34" s="675" t="str">
        <f>IF(ISNA(VLOOKUP(C34,條件!$A$1:$G$1021,5,0)),"",(VLOOKUP(C34,條件!$A$1:$G$1021,5,0)))</f>
        <v/>
      </c>
      <c r="F34" s="676" t="str">
        <f>IF(ISNA(VLOOKUP(C34,條件!$A$1:$G$1021,6,0)),"",(VLOOKUP(C34,條件!$A$1:$G$1021,6,0)))</f>
        <v/>
      </c>
      <c r="G34" s="676" t="str">
        <f>IF(ISNA(VLOOKUP(C34,條件!$A$1:$G$1021,7,0)),"",(VLOOKUP(C34,條件!$A$1:$G$1021,7,0)))</f>
        <v/>
      </c>
      <c r="H34" s="676" t="str">
        <f>IF(ISNA(VLOOKUP(C34,條件!$A$1:$K$1021,11,0)),"",(VLOOKUP(C34,條件!$A$1:$K$1021,11,0)))</f>
        <v/>
      </c>
      <c r="I34" s="677" t="str">
        <f>IF(ISNA(VLOOKUP(C34,條件!$A$1:$L$1021,12,0)),"",(VLOOKUP(C34,條件!$A$1:$L$1021,12,0)))</f>
        <v/>
      </c>
      <c r="J34" s="678"/>
      <c r="K34" s="678"/>
      <c r="L34" s="679" t="s">
        <v>114</v>
      </c>
      <c r="M34" s="679"/>
      <c r="N34" s="680"/>
      <c r="O34" s="678"/>
      <c r="P34" s="679" t="s">
        <v>114</v>
      </c>
      <c r="Q34" s="679"/>
      <c r="R34" s="680"/>
      <c r="S34" s="678"/>
      <c r="T34" s="679" t="s">
        <v>114</v>
      </c>
      <c r="U34" s="679"/>
      <c r="V34" s="680"/>
      <c r="W34" s="678"/>
      <c r="X34" s="679" t="s">
        <v>114</v>
      </c>
      <c r="Y34" s="681"/>
      <c r="Z34" s="682" t="str">
        <f>IFERROR(VLOOKUP(C34, 條件!$A:$L, 3, 0), "")</f>
        <v/>
      </c>
      <c r="AA34" s="682" t="str">
        <f>IF(OR(L34={"改紡","檢修","了機","清車","FINAL","停機","SAMPLE","TEST","絲開發","待料","跳車"}), L34, IFERROR(IF(C34="", "", (SUM(J34, N34, R34, V34)/3 * AG34) * IF(AND(AF34="S", AS34="雙"), 0.5, 1)), ""))</f>
        <v>停機</v>
      </c>
      <c r="AB34" s="716" t="str">
        <f t="shared" ref="AB34:AB64" si="34">IF(K34="","",IF(ISERROR(1-(SUM(K34,O34,S34,W34)/208/Z34)),"",(1-(SUM(K34,O34,S34,W34)/208/Z34))))</f>
        <v/>
      </c>
      <c r="AC34" s="682" t="str">
        <f>IF(OR(L34={"改紡","檢修","了機","清車","FINAL","停機","SAMPLE","TEST"}), "", IFERROR(IF(C34="", "", AVERAGE(L34:M34, P34:Q34, T34:U34, X34:Y34)/100), ""))</f>
        <v/>
      </c>
      <c r="AD34" s="682" t="str">
        <f t="shared" ref="AD34:AD64" si="35">IF(ISERROR(AA34/8),"",(AA34/8))</f>
        <v/>
      </c>
      <c r="AE34" s="682" t="str">
        <f t="shared" ref="AE34:AE64" si="36">IF(OR(L34="改紡", L34="檢修", L34="了機"), "",
IF(AND(C34&lt;&gt;"", J34&lt;&gt;""),
IFERROR((SUM(J34, N34, R34, V34) - SUM(K34, O34, S34, W34))/24 * AG34, ""),
"")
)</f>
        <v/>
      </c>
      <c r="AF34" s="683" t="str">
        <f t="shared" si="17"/>
        <v>A</v>
      </c>
      <c r="AG34" s="683">
        <v>1</v>
      </c>
      <c r="AH34" s="727" t="s">
        <v>1066</v>
      </c>
      <c r="AI34" s="728" t="s">
        <v>1066</v>
      </c>
      <c r="AJ34" s="739" t="s">
        <v>1066</v>
      </c>
      <c r="AK34" s="740" t="s">
        <v>1066</v>
      </c>
      <c r="AL34" s="736"/>
      <c r="AM34" s="798"/>
      <c r="AN34" s="798"/>
      <c r="AO34" s="798"/>
      <c r="AP34" s="798"/>
      <c r="AQ34" s="798"/>
      <c r="AR34" s="689"/>
      <c r="AS34" s="676" t="str">
        <f t="shared" ref="AS34:AS63" si="37">IF(TEXT(RIGHT(F34,2),) = "×2","雙","單")</f>
        <v>單</v>
      </c>
      <c r="AT34" s="676" t="str">
        <f t="shared" ref="AT34:AT63" si="38">IF(OR(AF34="J", AF34="T", AF34="M"), IF(AG34=1, "全", "半"),
   IF(AF34="A", IF(AG34=0.5, IF(AS34="雙", "全", ""),
                 IF(AG34=1, IF(AS34="雙", "半", "全"),
                    IF(AG34=2, "半", "")
                   )
                ),
   IF(AF34="S", TEXT(AG34 &amp; "sec", "text"), "")
))</f>
        <v>全</v>
      </c>
      <c r="AU34" s="676" t="str">
        <f t="shared" ref="AU34:AU63" si="39">IF(MID(E34,3,1)="/",LEFT(E34,2),LEFT(E34,3))</f>
        <v/>
      </c>
      <c r="AV34" s="676" t="str">
        <f t="shared" si="21"/>
        <v/>
      </c>
    </row>
    <row r="35" spans="1:48">
      <c r="A35" s="672">
        <f t="shared" ref="A35:A63" si="40">A34</f>
        <v>46175</v>
      </c>
      <c r="B35" s="673" t="s">
        <v>1027</v>
      </c>
      <c r="C35" s="673" t="s">
        <v>114</v>
      </c>
      <c r="D35" s="674"/>
      <c r="E35" s="675" t="str">
        <f>IF(ISNA(VLOOKUP(C35,條件!$A$1:$G$1021,5,0)),"",(VLOOKUP(C35,條件!$A$1:$G$1021,5,0)))</f>
        <v/>
      </c>
      <c r="F35" s="676" t="str">
        <f>IF(ISNA(VLOOKUP(C35,條件!$A$1:$G$1021,6,0)),"",(VLOOKUP(C35,條件!$A$1:$G$1021,6,0)))</f>
        <v/>
      </c>
      <c r="G35" s="676" t="str">
        <f>IF(ISNA(VLOOKUP(C35,條件!$A$1:$G$1021,7,0)),"",(VLOOKUP(C35,條件!$A$1:$G$1021,7,0)))</f>
        <v/>
      </c>
      <c r="H35" s="676" t="str">
        <f>IF(ISNA(VLOOKUP(C35,條件!$A$1:$K$1021,11,0)),"",(VLOOKUP(C35,條件!$A$1:$K$1021,11,0)))</f>
        <v/>
      </c>
      <c r="I35" s="677" t="str">
        <f>IF(ISNA(VLOOKUP(C35,條件!$A$1:$L$1021,12,0)),"",(VLOOKUP(C35,條件!$A$1:$L$1021,12,0)))</f>
        <v/>
      </c>
      <c r="J35" s="678"/>
      <c r="K35" s="678"/>
      <c r="L35" s="679" t="s">
        <v>114</v>
      </c>
      <c r="M35" s="679"/>
      <c r="N35" s="680"/>
      <c r="O35" s="678"/>
      <c r="P35" s="679" t="s">
        <v>114</v>
      </c>
      <c r="Q35" s="679"/>
      <c r="R35" s="680"/>
      <c r="S35" s="678"/>
      <c r="T35" s="679" t="s">
        <v>114</v>
      </c>
      <c r="U35" s="679"/>
      <c r="V35" s="680"/>
      <c r="W35" s="678"/>
      <c r="X35" s="679" t="s">
        <v>114</v>
      </c>
      <c r="Y35" s="681"/>
      <c r="Z35" s="682" t="str">
        <f>IFERROR(VLOOKUP(C35, 條件!$A:$L, 3, 0), "")</f>
        <v/>
      </c>
      <c r="AA35" s="682" t="str">
        <f>IF(OR(L35={"改紡","檢修","了機","清車","FINAL","停機","SAMPLE","TEST","絲開發","待料","跳車"}), L35, IFERROR(IF(C35="", "", (SUM(J35, N35, R35, V35)/3 * AG35) * IF(AND(AF35="S", AS35="雙"), 0.5, 1)), ""))</f>
        <v>停機</v>
      </c>
      <c r="AB35" s="716" t="str">
        <f t="shared" si="34"/>
        <v/>
      </c>
      <c r="AC35" s="682" t="str">
        <f>IF(OR(L35={"改紡","檢修","了機","清車","FINAL","停機","SAMPLE","TEST"}), "", IFERROR(IF(C35="", "", AVERAGE(L35:M35, P35:Q35, T35:U35, X35:Y35)/100), ""))</f>
        <v/>
      </c>
      <c r="AD35" s="682" t="str">
        <f t="shared" si="35"/>
        <v/>
      </c>
      <c r="AE35" s="682" t="str">
        <f t="shared" si="36"/>
        <v/>
      </c>
      <c r="AF35" s="683" t="str">
        <f t="shared" si="17"/>
        <v>A</v>
      </c>
      <c r="AG35" s="683">
        <v>1</v>
      </c>
      <c r="AH35" s="727" t="s">
        <v>1066</v>
      </c>
      <c r="AI35" s="728" t="s">
        <v>1066</v>
      </c>
      <c r="AJ35" s="739" t="s">
        <v>1066</v>
      </c>
      <c r="AK35" s="744" t="s">
        <v>1066</v>
      </c>
      <c r="AL35" s="736"/>
      <c r="AM35" s="798"/>
      <c r="AN35" s="798"/>
      <c r="AO35" s="798"/>
      <c r="AP35" s="798"/>
      <c r="AQ35" s="798"/>
      <c r="AR35" s="689"/>
      <c r="AS35" s="676" t="str">
        <f t="shared" si="37"/>
        <v>單</v>
      </c>
      <c r="AT35" s="676" t="str">
        <f t="shared" si="38"/>
        <v>全</v>
      </c>
      <c r="AU35" s="676" t="str">
        <f t="shared" si="39"/>
        <v/>
      </c>
      <c r="AV35" s="676" t="str">
        <f t="shared" si="21"/>
        <v/>
      </c>
    </row>
    <row r="36" spans="1:48">
      <c r="A36" s="672">
        <f t="shared" si="40"/>
        <v>46175</v>
      </c>
      <c r="B36" s="673" t="s">
        <v>1033</v>
      </c>
      <c r="C36" s="673" t="s">
        <v>114</v>
      </c>
      <c r="D36" s="674"/>
      <c r="E36" s="675" t="str">
        <f>IF(ISNA(VLOOKUP(C36,條件!$A$1:$G$1021,5,0)),"",(VLOOKUP(C36,條件!$A$1:$G$1021,5,0)))</f>
        <v/>
      </c>
      <c r="F36" s="676" t="str">
        <f>IF(ISNA(VLOOKUP(C36,條件!$A$1:$G$1021,6,0)),"",(VLOOKUP(C36,條件!$A$1:$G$1021,6,0)))</f>
        <v/>
      </c>
      <c r="G36" s="676" t="str">
        <f>IF(ISNA(VLOOKUP(C36,條件!$A$1:$G$1021,7,0)),"",(VLOOKUP(C36,條件!$A$1:$G$1021,7,0)))</f>
        <v/>
      </c>
      <c r="H36" s="676" t="str">
        <f>IF(ISNA(VLOOKUP(C36,條件!$A$1:$K$1021,11,0)),"",(VLOOKUP(C36,條件!$A$1:$K$1021,11,0)))</f>
        <v/>
      </c>
      <c r="I36" s="677" t="str">
        <f>IF(ISNA(VLOOKUP(C36,條件!$A$1:$L$1021,12,0)),"",(VLOOKUP(C36,條件!$A$1:$L$1021,12,0)))</f>
        <v/>
      </c>
      <c r="J36" s="678"/>
      <c r="K36" s="678"/>
      <c r="L36" s="679" t="s">
        <v>114</v>
      </c>
      <c r="M36" s="679"/>
      <c r="N36" s="680"/>
      <c r="O36" s="678"/>
      <c r="P36" s="679" t="s">
        <v>114</v>
      </c>
      <c r="Q36" s="679"/>
      <c r="R36" s="680"/>
      <c r="S36" s="678"/>
      <c r="T36" s="679" t="s">
        <v>114</v>
      </c>
      <c r="U36" s="679"/>
      <c r="V36" s="680"/>
      <c r="W36" s="678"/>
      <c r="X36" s="679" t="s">
        <v>114</v>
      </c>
      <c r="Y36" s="681"/>
      <c r="Z36" s="682" t="str">
        <f>IFERROR(VLOOKUP(C36, 條件!$A:$L, 3, 0), "")</f>
        <v/>
      </c>
      <c r="AA36" s="682" t="str">
        <f>IF(OR(L36={"改紡","檢修","了機","清車","FINAL","停機","SAMPLE","TEST","絲開發","待料","跳車"}), L36, IFERROR(IF(C36="", "", (SUM(J36, N36, R36, V36)/3 * AG36) * IF(AND(AF36="S", AS36="雙"), 0.5, 1)), ""))</f>
        <v>停機</v>
      </c>
      <c r="AB36" s="716" t="str">
        <f t="shared" si="34"/>
        <v/>
      </c>
      <c r="AC36" s="682" t="str">
        <f>IF(OR(L36={"改紡","檢修","了機","清車","FINAL","停機","SAMPLE","TEST"}), "", IFERROR(IF(C36="", "", AVERAGE(L36:M36, P36:Q36, T36:U36, X36:Y36)/100), ""))</f>
        <v/>
      </c>
      <c r="AD36" s="682" t="str">
        <f t="shared" si="35"/>
        <v/>
      </c>
      <c r="AE36" s="682" t="str">
        <f t="shared" si="36"/>
        <v/>
      </c>
      <c r="AF36" s="683" t="str">
        <f t="shared" si="17"/>
        <v>A</v>
      </c>
      <c r="AG36" s="683">
        <v>1</v>
      </c>
      <c r="AH36" s="727" t="s">
        <v>1066</v>
      </c>
      <c r="AI36" s="734" t="s">
        <v>1066</v>
      </c>
      <c r="AJ36" s="728" t="s">
        <v>1066</v>
      </c>
      <c r="AK36" s="728" t="s">
        <v>1066</v>
      </c>
      <c r="AL36" s="687"/>
      <c r="AM36" s="798"/>
      <c r="AN36" s="798"/>
      <c r="AO36" s="798"/>
      <c r="AP36" s="798"/>
      <c r="AQ36" s="798"/>
      <c r="AR36" s="689"/>
      <c r="AS36" s="676" t="str">
        <f t="shared" si="37"/>
        <v>單</v>
      </c>
      <c r="AT36" s="676" t="str">
        <f t="shared" si="38"/>
        <v>全</v>
      </c>
      <c r="AU36" s="676" t="str">
        <f t="shared" si="39"/>
        <v/>
      </c>
      <c r="AV36" s="676" t="str">
        <f t="shared" si="21"/>
        <v/>
      </c>
    </row>
    <row r="37" spans="1:48">
      <c r="A37" s="672">
        <f t="shared" si="40"/>
        <v>46175</v>
      </c>
      <c r="B37" s="673" t="s">
        <v>1034</v>
      </c>
      <c r="C37" s="673" t="s">
        <v>1900</v>
      </c>
      <c r="D37" s="674"/>
      <c r="E37" s="675" t="str">
        <f>IF(ISNA(VLOOKUP(C37,條件!$A$1:$G$1021,5,0)),"",(VLOOKUP(C37,條件!$A$1:$G$1021,5,0)))</f>
        <v>75/72SRR5</v>
      </c>
      <c r="F37" s="676" t="str">
        <f>IF(ISNA(VLOOKUP(C37,條件!$A$1:$G$1021,6,0)),"",(VLOOKUP(C37,條件!$A$1:$G$1021,6,0)))</f>
        <v>FP81631R</v>
      </c>
      <c r="G37" s="676">
        <f>IF(ISNA(VLOOKUP(C37,條件!$A$1:$G$1021,7,0)),"",(VLOOKUP(C37,條件!$A$1:$G$1021,7,0)))</f>
        <v>600</v>
      </c>
      <c r="H37" s="676" t="str">
        <f>IF(ISNA(VLOOKUP(C37,條件!$A$1:$K$1021,11,0)),"",(VLOOKUP(C37,條件!$A$1:$K$1021,11,0)))</f>
        <v>白藍條</v>
      </c>
      <c r="I37" s="677">
        <f>IF(ISNA(VLOOKUP(C37,條件!$A$1:$L$1021,12,0)),"",(VLOOKUP(C37,條件!$A$1:$L$1021,12,0)))</f>
        <v>4</v>
      </c>
      <c r="J37" s="678">
        <v>19</v>
      </c>
      <c r="K37" s="678">
        <v>1</v>
      </c>
      <c r="L37" s="679">
        <v>9448</v>
      </c>
      <c r="M37" s="679">
        <v>9469</v>
      </c>
      <c r="N37" s="680"/>
      <c r="O37" s="678"/>
      <c r="P37" s="679"/>
      <c r="Q37" s="679"/>
      <c r="R37" s="680">
        <v>22</v>
      </c>
      <c r="S37" s="678">
        <v>0</v>
      </c>
      <c r="T37" s="679">
        <v>9357</v>
      </c>
      <c r="U37" s="679">
        <v>9765</v>
      </c>
      <c r="V37" s="680">
        <v>25</v>
      </c>
      <c r="W37" s="678">
        <v>1</v>
      </c>
      <c r="X37" s="679">
        <v>9569</v>
      </c>
      <c r="Y37" s="681">
        <v>9376</v>
      </c>
      <c r="Z37" s="682">
        <f>IFERROR(VLOOKUP(C37, 條件!$A:$L, 3, 0), "")</f>
        <v>1.7625458996328029</v>
      </c>
      <c r="AA37" s="682">
        <f>IF(OR(L37={"改紡","檢修","了機","清車","FINAL","停機","SAMPLE","TEST","絲開發","待料","跳車"}), L37, IFERROR(IF(C37="", "", (SUM(J37, N37, R37, V37)/3 * AG37) * IF(AND(AF37="S", AS37="雙"), 0.5, 1)), ""))</f>
        <v>22</v>
      </c>
      <c r="AB37" s="716">
        <f t="shared" si="34"/>
        <v>0.99454460470085471</v>
      </c>
      <c r="AC37" s="682">
        <f>IF(OR(L37={"改紡","檢修","了機","清車","FINAL","停機","SAMPLE","TEST"}), "", IFERROR(IF(C37="", "", AVERAGE(L37:M37, P37:Q37, T37:U37, X37:Y37)/100), ""))</f>
        <v>94.973333333333343</v>
      </c>
      <c r="AD37" s="682">
        <f t="shared" si="35"/>
        <v>2.75</v>
      </c>
      <c r="AE37" s="682">
        <f t="shared" si="36"/>
        <v>2.6666666666666665</v>
      </c>
      <c r="AF37" s="683" t="str">
        <f t="shared" si="17"/>
        <v>A</v>
      </c>
      <c r="AG37" s="683">
        <v>1</v>
      </c>
      <c r="AH37" s="727" t="s">
        <v>2943</v>
      </c>
      <c r="AI37" s="734" t="s">
        <v>2943</v>
      </c>
      <c r="AJ37" s="728" t="s">
        <v>2943</v>
      </c>
      <c r="AK37" s="728" t="s">
        <v>3047</v>
      </c>
      <c r="AL37" s="687">
        <v>54</v>
      </c>
      <c r="AM37" s="798">
        <v>46049</v>
      </c>
      <c r="AN37" s="798">
        <v>46050</v>
      </c>
      <c r="AO37" s="798">
        <v>46051</v>
      </c>
      <c r="AP37" s="798">
        <v>46052</v>
      </c>
      <c r="AQ37" s="798"/>
      <c r="AR37" s="689"/>
      <c r="AS37" s="676" t="str">
        <f t="shared" si="37"/>
        <v>單</v>
      </c>
      <c r="AT37" s="676" t="str">
        <f t="shared" si="38"/>
        <v>全</v>
      </c>
      <c r="AU37" s="676" t="str">
        <f t="shared" si="39"/>
        <v>75</v>
      </c>
      <c r="AV37" s="676">
        <f t="shared" si="21"/>
        <v>1.4770252799999999</v>
      </c>
    </row>
    <row r="38" spans="1:48">
      <c r="A38" s="672">
        <f t="shared" si="40"/>
        <v>46175</v>
      </c>
      <c r="B38" s="673" t="s">
        <v>1035</v>
      </c>
      <c r="C38" s="673" t="s">
        <v>2832</v>
      </c>
      <c r="D38" s="674"/>
      <c r="E38" s="675" t="str">
        <f>IF(ISNA(VLOOKUP(C38,條件!$A$1:$G$1021,5,0)),"",(VLOOKUP(C38,條件!$A$1:$G$1021,5,0)))</f>
        <v>75/72/2SDr</v>
      </c>
      <c r="F38" s="676" t="str">
        <f>IF(ISNA(VLOOKUP(C38,條件!$A$1:$G$1021,6,0)),"",(VLOOKUP(C38,條件!$A$1:$G$1021,6,0)))</f>
        <v>FP81390R×2</v>
      </c>
      <c r="G38" s="676">
        <f>IF(ISNA(VLOOKUP(C38,條件!$A$1:$G$1021,7,0)),"",(VLOOKUP(C38,條件!$A$1:$G$1021,7,0)))</f>
        <v>600</v>
      </c>
      <c r="H38" s="676" t="str">
        <f>IF(ISNA(VLOOKUP(C38,條件!$A$1:$K$1021,11,0)),"",(VLOOKUP(C38,條件!$A$1:$K$1021,11,0)))</f>
        <v>白底藍三角</v>
      </c>
      <c r="I38" s="677">
        <f>IF(ISNA(VLOOKUP(C38,條件!$A$1:$L$1021,12,0)),"",(VLOOKUP(C38,條件!$A$1:$L$1021,12,0)))</f>
        <v>5</v>
      </c>
      <c r="J38" s="678">
        <v>30</v>
      </c>
      <c r="K38" s="678">
        <v>10</v>
      </c>
      <c r="L38" s="679">
        <v>9584</v>
      </c>
      <c r="M38" s="679">
        <v>9813</v>
      </c>
      <c r="N38" s="680"/>
      <c r="O38" s="678"/>
      <c r="P38" s="679"/>
      <c r="Q38" s="679"/>
      <c r="R38" s="680">
        <v>28</v>
      </c>
      <c r="S38" s="678">
        <v>0</v>
      </c>
      <c r="T38" s="679">
        <v>9484</v>
      </c>
      <c r="U38" s="679">
        <v>9285</v>
      </c>
      <c r="V38" s="680">
        <v>20</v>
      </c>
      <c r="W38" s="678">
        <v>8</v>
      </c>
      <c r="X38" s="679">
        <v>9453</v>
      </c>
      <c r="Y38" s="681">
        <v>9612</v>
      </c>
      <c r="Z38" s="682">
        <f>IFERROR(VLOOKUP(C38, 條件!$A:$L, 3, 0), "")</f>
        <v>2.8015564202334629</v>
      </c>
      <c r="AA38" s="682">
        <f>IF(OR(L38={"改紡","檢修","了機","清車","FINAL","停機","SAMPLE","TEST","絲開發","待料","跳車"}), L38, IFERROR(IF(C38="", "", (SUM(J38, N38, R38, V38)/3 * AG38) * IF(AND(AF38="S", AS38="雙"), 0.5, 1)), ""))</f>
        <v>13</v>
      </c>
      <c r="AB38" s="716">
        <f t="shared" si="34"/>
        <v>0.96911057692307689</v>
      </c>
      <c r="AC38" s="682">
        <f>IF(OR(L38={"改紡","檢修","了機","清車","FINAL","停機","SAMPLE","TEST"}), "", IFERROR(IF(C38="", "", AVERAGE(L38:M38, P38:Q38, T38:U38, X38:Y38)/100), ""))</f>
        <v>95.385000000000005</v>
      </c>
      <c r="AD38" s="682">
        <f t="shared" si="35"/>
        <v>1.625</v>
      </c>
      <c r="AE38" s="682">
        <f t="shared" si="36"/>
        <v>1.25</v>
      </c>
      <c r="AF38" s="683" t="str">
        <f t="shared" si="17"/>
        <v>A</v>
      </c>
      <c r="AG38" s="683">
        <v>0.5</v>
      </c>
      <c r="AH38" s="727" t="s">
        <v>2943</v>
      </c>
      <c r="AI38" s="734" t="s">
        <v>2943</v>
      </c>
      <c r="AJ38" s="734" t="s">
        <v>2943</v>
      </c>
      <c r="AK38" s="728" t="s">
        <v>3047</v>
      </c>
      <c r="AL38" s="687">
        <v>53</v>
      </c>
      <c r="AM38" s="798">
        <v>46118</v>
      </c>
      <c r="AN38" s="798">
        <v>46119</v>
      </c>
      <c r="AO38" s="798">
        <v>46120</v>
      </c>
      <c r="AP38" s="798"/>
      <c r="AQ38" s="798"/>
      <c r="AR38" s="689"/>
      <c r="AS38" s="676" t="str">
        <f t="shared" si="37"/>
        <v>雙</v>
      </c>
      <c r="AT38" s="676" t="str">
        <f t="shared" si="38"/>
        <v>全</v>
      </c>
      <c r="AU38" s="676" t="str">
        <f t="shared" si="39"/>
        <v>75</v>
      </c>
      <c r="AV38" s="676">
        <f t="shared" si="21"/>
        <v>1.4834275200000002</v>
      </c>
    </row>
    <row r="39" spans="1:48">
      <c r="A39" s="672">
        <f t="shared" si="40"/>
        <v>46175</v>
      </c>
      <c r="B39" s="673" t="s">
        <v>1036</v>
      </c>
      <c r="C39" s="673" t="s">
        <v>1901</v>
      </c>
      <c r="D39" s="674" t="s">
        <v>572</v>
      </c>
      <c r="E39" s="675" t="str">
        <f>IF(ISNA(VLOOKUP(C39,條件!$A$1:$G$1021,5,0)),"",(VLOOKUP(C39,條件!$A$1:$G$1021,5,0)))</f>
        <v>50/72BSD3</v>
      </c>
      <c r="F39" s="676" t="str">
        <f>IF(ISNA(VLOOKUP(C39,條件!$A$1:$G$1021,6,0)),"",(VLOOKUP(C39,條件!$A$1:$G$1021,6,0)))</f>
        <v>FP80141</v>
      </c>
      <c r="G39" s="676">
        <f>IF(ISNA(VLOOKUP(C39,條件!$A$1:$G$1021,7,0)),"",(VLOOKUP(C39,條件!$A$1:$G$1021,7,0)))</f>
        <v>630</v>
      </c>
      <c r="H39" s="676" t="str">
        <f>IF(ISNA(VLOOKUP(C39,條件!$A$1:$K$1021,11,0)),"",(VLOOKUP(C39,條件!$A$1:$K$1021,11,0)))</f>
        <v>洋綠色</v>
      </c>
      <c r="I39" s="677">
        <f>IF(ISNA(VLOOKUP(C39,條件!$A$1:$L$1021,12,0)),"",(VLOOKUP(C39,條件!$A$1:$L$1021,12,0)))</f>
        <v>2</v>
      </c>
      <c r="J39" s="678">
        <v>28</v>
      </c>
      <c r="K39" s="678">
        <v>3</v>
      </c>
      <c r="L39" s="679">
        <v>9109</v>
      </c>
      <c r="M39" s="679">
        <v>9423</v>
      </c>
      <c r="N39" s="680"/>
      <c r="O39" s="678"/>
      <c r="P39" s="679"/>
      <c r="Q39" s="679"/>
      <c r="R39" s="680">
        <v>20</v>
      </c>
      <c r="S39" s="678">
        <v>0</v>
      </c>
      <c r="T39" s="679">
        <v>9052</v>
      </c>
      <c r="U39" s="679">
        <v>9471</v>
      </c>
      <c r="V39" s="680">
        <v>17</v>
      </c>
      <c r="W39" s="678">
        <v>0</v>
      </c>
      <c r="X39" s="679">
        <v>9038</v>
      </c>
      <c r="Y39" s="681">
        <v>9382</v>
      </c>
      <c r="Z39" s="682">
        <f>IFERROR(VLOOKUP(C39, 條件!$A:$L, 3, 0), "")</f>
        <v>2.4615384615384617</v>
      </c>
      <c r="AA39" s="682">
        <f>IF(OR(L39={"改紡","檢修","了機","清車","FINAL","停機","SAMPLE","TEST","絲開發","待料","跳車"}), L39, IFERROR(IF(C39="", "", (SUM(J39, N39, R39, V39)/3 * AG39) * IF(AND(AF39="S", AS39="雙"), 0.5, 1)), ""))</f>
        <v>21.666666666666668</v>
      </c>
      <c r="AB39" s="716">
        <f t="shared" si="34"/>
        <v>0.994140625</v>
      </c>
      <c r="AC39" s="682">
        <f>IF(OR(L39={"改紡","檢修","了機","清車","FINAL","停機","SAMPLE","TEST"}), "", IFERROR(IF(C39="", "", AVERAGE(L39:M39, P39:Q39, T39:U39, X39:Y39)/100), ""))</f>
        <v>92.458333333333343</v>
      </c>
      <c r="AD39" s="682">
        <f t="shared" si="35"/>
        <v>2.7083333333333335</v>
      </c>
      <c r="AE39" s="682">
        <f t="shared" si="36"/>
        <v>2.5833333333333335</v>
      </c>
      <c r="AF39" s="683" t="str">
        <f t="shared" si="17"/>
        <v>A</v>
      </c>
      <c r="AG39" s="683">
        <v>1</v>
      </c>
      <c r="AH39" s="727" t="s">
        <v>2943</v>
      </c>
      <c r="AI39" s="734" t="s">
        <v>2943</v>
      </c>
      <c r="AJ39" s="738" t="s">
        <v>2943</v>
      </c>
      <c r="AK39" s="728" t="s">
        <v>3047</v>
      </c>
      <c r="AL39" s="687">
        <v>57</v>
      </c>
      <c r="AM39" s="798">
        <v>46092</v>
      </c>
      <c r="AN39" s="798">
        <v>46093</v>
      </c>
      <c r="AO39" s="798">
        <v>46094</v>
      </c>
      <c r="AP39" s="798"/>
      <c r="AQ39" s="798"/>
      <c r="AR39" s="689"/>
      <c r="AS39" s="676" t="str">
        <f t="shared" si="37"/>
        <v>單</v>
      </c>
      <c r="AT39" s="676" t="str">
        <f t="shared" si="38"/>
        <v>全</v>
      </c>
      <c r="AU39" s="676" t="str">
        <f t="shared" si="39"/>
        <v>50</v>
      </c>
      <c r="AV39" s="676">
        <f t="shared" si="21"/>
        <v>1.0065384000000002</v>
      </c>
    </row>
    <row r="40" spans="1:48">
      <c r="A40" s="672">
        <f t="shared" si="40"/>
        <v>46175</v>
      </c>
      <c r="B40" s="673" t="s">
        <v>1037</v>
      </c>
      <c r="C40" s="673" t="s">
        <v>114</v>
      </c>
      <c r="D40" s="674"/>
      <c r="E40" s="675" t="str">
        <f>IF(ISNA(VLOOKUP(C40,條件!$A$1:$G$1021,5,0)),"",(VLOOKUP(C40,條件!$A$1:$G$1021,5,0)))</f>
        <v/>
      </c>
      <c r="F40" s="676" t="str">
        <f>IF(ISNA(VLOOKUP(C40,條件!$A$1:$G$1021,6,0)),"",(VLOOKUP(C40,條件!$A$1:$G$1021,6,0)))</f>
        <v/>
      </c>
      <c r="G40" s="676" t="str">
        <f>IF(ISNA(VLOOKUP(C40,條件!$A$1:$G$1021,7,0)),"",(VLOOKUP(C40,條件!$A$1:$G$1021,7,0)))</f>
        <v/>
      </c>
      <c r="H40" s="676" t="str">
        <f>IF(ISNA(VLOOKUP(C40,條件!$A$1:$K$1021,11,0)),"",(VLOOKUP(C40,條件!$A$1:$K$1021,11,0)))</f>
        <v/>
      </c>
      <c r="I40" s="677" t="str">
        <f>IF(ISNA(VLOOKUP(C40,條件!$A$1:$L$1021,12,0)),"",(VLOOKUP(C40,條件!$A$1:$L$1021,12,0)))</f>
        <v/>
      </c>
      <c r="J40" s="678"/>
      <c r="K40" s="678"/>
      <c r="L40" s="679" t="s">
        <v>114</v>
      </c>
      <c r="M40" s="679"/>
      <c r="N40" s="680"/>
      <c r="O40" s="678"/>
      <c r="P40" s="679" t="s">
        <v>114</v>
      </c>
      <c r="Q40" s="679"/>
      <c r="R40" s="680"/>
      <c r="S40" s="678"/>
      <c r="T40" s="679" t="s">
        <v>114</v>
      </c>
      <c r="U40" s="679"/>
      <c r="V40" s="680"/>
      <c r="W40" s="678"/>
      <c r="X40" s="679" t="s">
        <v>114</v>
      </c>
      <c r="Y40" s="681"/>
      <c r="Z40" s="682" t="str">
        <f>IFERROR(VLOOKUP(C40, 條件!$A:$L, 3, 0), "")</f>
        <v/>
      </c>
      <c r="AA40" s="682" t="str">
        <f>IF(OR(L40={"改紡","檢修","了機","清車","FINAL","停機","SAMPLE","TEST","絲開發","待料","跳車"}), L40, IFERROR(IF(C40="", "", (SUM(J40, N40, R40, V40)/3 * AG40) * IF(AND(AF40="S", AS40="雙"), 0.5, 1)), ""))</f>
        <v>停機</v>
      </c>
      <c r="AB40" s="716" t="str">
        <f t="shared" si="34"/>
        <v/>
      </c>
      <c r="AC40" s="682" t="str">
        <f>IF(OR(L40={"改紡","檢修","了機","清車","FINAL","停機","SAMPLE","TEST"}), "", IFERROR(IF(C40="", "", AVERAGE(L40:M40, P40:Q40, T40:U40, X40:Y40)/100), ""))</f>
        <v/>
      </c>
      <c r="AD40" s="682" t="str">
        <f t="shared" si="35"/>
        <v/>
      </c>
      <c r="AE40" s="682" t="str">
        <f t="shared" si="36"/>
        <v/>
      </c>
      <c r="AF40" s="683" t="str">
        <f t="shared" si="17"/>
        <v>A</v>
      </c>
      <c r="AG40" s="683">
        <v>1</v>
      </c>
      <c r="AH40" s="727" t="s">
        <v>2783</v>
      </c>
      <c r="AI40" s="728" t="s">
        <v>885</v>
      </c>
      <c r="AJ40" s="728" t="s">
        <v>885</v>
      </c>
      <c r="AK40" s="728" t="s">
        <v>885</v>
      </c>
      <c r="AL40" s="687"/>
      <c r="AM40" s="798"/>
      <c r="AN40" s="798"/>
      <c r="AO40" s="798"/>
      <c r="AP40" s="798"/>
      <c r="AQ40" s="798"/>
      <c r="AR40" s="689"/>
      <c r="AS40" s="676" t="str">
        <f t="shared" si="37"/>
        <v>單</v>
      </c>
      <c r="AT40" s="676" t="str">
        <f t="shared" si="38"/>
        <v>全</v>
      </c>
      <c r="AU40" s="676" t="str">
        <f t="shared" si="39"/>
        <v/>
      </c>
      <c r="AV40" s="676" t="str">
        <f t="shared" si="21"/>
        <v/>
      </c>
    </row>
    <row r="41" spans="1:48">
      <c r="A41" s="672">
        <f t="shared" si="40"/>
        <v>46175</v>
      </c>
      <c r="B41" s="673" t="s">
        <v>1038</v>
      </c>
      <c r="C41" s="673" t="s">
        <v>1902</v>
      </c>
      <c r="D41" s="674"/>
      <c r="E41" s="675" t="str">
        <f>IF(ISNA(VLOOKUP(C41,條件!$A$1:$G$1021,5,0)),"",(VLOOKUP(C41,條件!$A$1:$G$1021,5,0)))</f>
        <v>150/48CDR</v>
      </c>
      <c r="F41" s="676" t="str">
        <f>IF(ISNA(VLOOKUP(C41,條件!$A$1:$G$1021,6,0)),"",(VLOOKUP(C41,條件!$A$1:$G$1021,6,0)))</f>
        <v>FP82781</v>
      </c>
      <c r="G41" s="676">
        <f>IF(ISNA(VLOOKUP(C41,條件!$A$1:$G$1021,7,0)),"",(VLOOKUP(C41,條件!$A$1:$G$1021,7,0)))</f>
        <v>600</v>
      </c>
      <c r="H41" s="676" t="str">
        <f>IF(ISNA(VLOOKUP(C41,條件!$A$1:$K$1021,11,0)),"",(VLOOKUP(C41,條件!$A$1:$K$1021,11,0)))</f>
        <v>綠藍雙色</v>
      </c>
      <c r="I41" s="677">
        <f>IF(ISNA(VLOOKUP(C41,條件!$A$1:$L$1021,12,0)),"",(VLOOKUP(C41,條件!$A$1:$L$1021,12,0)))</f>
        <v>5</v>
      </c>
      <c r="J41" s="678">
        <v>18</v>
      </c>
      <c r="K41" s="678">
        <v>8</v>
      </c>
      <c r="L41" s="679">
        <v>9269</v>
      </c>
      <c r="M41" s="679">
        <v>8803</v>
      </c>
      <c r="N41" s="680"/>
      <c r="O41" s="678"/>
      <c r="P41" s="679"/>
      <c r="Q41" s="679"/>
      <c r="R41" s="680">
        <v>11</v>
      </c>
      <c r="S41" s="678">
        <v>0</v>
      </c>
      <c r="T41" s="679">
        <v>9335</v>
      </c>
      <c r="U41" s="679">
        <v>9102</v>
      </c>
      <c r="V41" s="680">
        <v>8</v>
      </c>
      <c r="W41" s="678">
        <v>1</v>
      </c>
      <c r="X41" s="679">
        <v>9350</v>
      </c>
      <c r="Y41" s="681">
        <v>9112</v>
      </c>
      <c r="Z41" s="682">
        <f>IFERROR(VLOOKUP(C41, 條件!$A:$L, 3, 0), "")</f>
        <v>2.8685258964143427</v>
      </c>
      <c r="AA41" s="682">
        <f>IF(OR(L41={"改紡","檢修","了機","清車","FINAL","停機","SAMPLE","TEST","絲開發","待料","跳車"}), L41, IFERROR(IF(C41="", "", (SUM(J41, N41, R41, V41)/3 * AG41) * IF(AND(AF41="S", AS41="雙"), 0.5, 1)), ""))</f>
        <v>12.333333333333334</v>
      </c>
      <c r="AB41" s="716">
        <f t="shared" si="34"/>
        <v>0.9849158653846154</v>
      </c>
      <c r="AC41" s="682">
        <f>IF(OR(L41={"改紡","檢修","了機","清車","FINAL","停機","SAMPLE","TEST"}), "", IFERROR(IF(C41="", "", AVERAGE(L41:M41, P41:Q41, T41:U41, X41:Y41)/100), ""))</f>
        <v>91.618333333333339</v>
      </c>
      <c r="AD41" s="682">
        <f t="shared" si="35"/>
        <v>1.5416666666666667</v>
      </c>
      <c r="AE41" s="682">
        <f t="shared" si="36"/>
        <v>1.1666666666666667</v>
      </c>
      <c r="AF41" s="683" t="str">
        <f t="shared" si="17"/>
        <v>A</v>
      </c>
      <c r="AG41" s="683">
        <v>1</v>
      </c>
      <c r="AH41" s="727" t="s">
        <v>2943</v>
      </c>
      <c r="AI41" s="734" t="s">
        <v>2943</v>
      </c>
      <c r="AJ41" s="739" t="s">
        <v>2943</v>
      </c>
      <c r="AK41" s="728" t="s">
        <v>3047</v>
      </c>
      <c r="AL41" s="687">
        <v>54</v>
      </c>
      <c r="AM41" s="799">
        <v>46157</v>
      </c>
      <c r="AN41" s="798">
        <v>46158</v>
      </c>
      <c r="AO41" s="798">
        <v>46161</v>
      </c>
      <c r="AP41" s="798">
        <v>46162</v>
      </c>
      <c r="AQ41" s="798"/>
      <c r="AR41" s="689"/>
      <c r="AS41" s="676" t="str">
        <f t="shared" si="37"/>
        <v>單</v>
      </c>
      <c r="AT41" s="676" t="str">
        <f t="shared" si="38"/>
        <v>全</v>
      </c>
      <c r="AU41" s="676" t="str">
        <f t="shared" si="39"/>
        <v>150</v>
      </c>
      <c r="AV41" s="676">
        <f t="shared" si="21"/>
        <v>2.8496966400000008</v>
      </c>
    </row>
    <row r="42" spans="1:48">
      <c r="A42" s="672">
        <f t="shared" si="40"/>
        <v>46175</v>
      </c>
      <c r="B42" s="673" t="s">
        <v>1039</v>
      </c>
      <c r="C42" s="673" t="s">
        <v>2973</v>
      </c>
      <c r="D42" s="674"/>
      <c r="E42" s="675" t="str">
        <f>IF(ISNA(VLOOKUP(C42,條件!$A$1:$G$1021,5,0)),"",(VLOOKUP(C42,條件!$A$1:$G$1021,5,0)))</f>
        <v>50/36SDr</v>
      </c>
      <c r="F42" s="676" t="str">
        <f>IF(ISNA(VLOOKUP(C42,條件!$A$1:$G$1021,6,0)),"",(VLOOKUP(C42,條件!$A$1:$G$1021,6,0)))</f>
        <v>FP80148R</v>
      </c>
      <c r="G42" s="676">
        <f>IF(ISNA(VLOOKUP(C42,條件!$A$1:$G$1021,7,0)),"",(VLOOKUP(C42,條件!$A$1:$G$1021,7,0)))</f>
        <v>575</v>
      </c>
      <c r="H42" s="676" t="str">
        <f>IF(ISNA(VLOOKUP(C42,條件!$A$1:$K$1021,11,0)),"",(VLOOKUP(C42,條件!$A$1:$K$1021,11,0)))</f>
        <v>白黑條紋</v>
      </c>
      <c r="I42" s="677">
        <f>IF(ISNA(VLOOKUP(C42,條件!$A$1:$L$1021,12,0)),"",(VLOOKUP(C42,條件!$A$1:$L$1021,12,0)))</f>
        <v>4</v>
      </c>
      <c r="J42" s="678"/>
      <c r="K42" s="678"/>
      <c r="L42" s="679" t="s">
        <v>1920</v>
      </c>
      <c r="M42" s="679"/>
      <c r="N42" s="680"/>
      <c r="O42" s="678"/>
      <c r="P42" s="679" t="s">
        <v>1920</v>
      </c>
      <c r="Q42" s="679"/>
      <c r="R42" s="680"/>
      <c r="S42" s="678"/>
      <c r="T42" s="679" t="s">
        <v>1920</v>
      </c>
      <c r="U42" s="679"/>
      <c r="V42" s="680">
        <v>17</v>
      </c>
      <c r="W42" s="678">
        <v>0</v>
      </c>
      <c r="X42" s="679">
        <v>8862</v>
      </c>
      <c r="Y42" s="681">
        <v>8970</v>
      </c>
      <c r="Z42" s="682">
        <f>IFERROR(VLOOKUP(C42, 條件!$A:$L, 3, 0), "")</f>
        <v>1.1009174311926606</v>
      </c>
      <c r="AA42" s="682" t="str">
        <f>IF(OR(L42={"改紡","檢修","了機","清車","FINAL","停機","SAMPLE","TEST","絲開發","待料","跳車"}), L42, IFERROR(IF(C42="", "", (SUM(J42, N42, R42, V42)/3 * AG42) * IF(AND(AF42="S", AS42="雙"), 0.5, 1)), ""))</f>
        <v>改紡</v>
      </c>
      <c r="AB42" s="716" t="str">
        <f t="shared" si="34"/>
        <v/>
      </c>
      <c r="AC42" s="682" t="str">
        <f>IF(OR(L42={"改紡","檢修","了機","清車","FINAL","停機","SAMPLE","TEST"}), "", IFERROR(IF(C42="", "", AVERAGE(L42:M42, P42:Q42, T42:U42, X42:Y42)/100), ""))</f>
        <v/>
      </c>
      <c r="AD42" s="682" t="str">
        <f t="shared" si="35"/>
        <v/>
      </c>
      <c r="AE42" s="682" t="str">
        <f t="shared" si="36"/>
        <v/>
      </c>
      <c r="AF42" s="683" t="str">
        <f t="shared" si="17"/>
        <v>A</v>
      </c>
      <c r="AG42" s="683">
        <v>1</v>
      </c>
      <c r="AH42" s="727" t="s">
        <v>2943</v>
      </c>
      <c r="AI42" s="734" t="s">
        <v>2943</v>
      </c>
      <c r="AJ42" s="734" t="s">
        <v>2943</v>
      </c>
      <c r="AK42" s="728" t="s">
        <v>3047</v>
      </c>
      <c r="AL42" s="687">
        <v>57</v>
      </c>
      <c r="AM42" s="798">
        <v>46172</v>
      </c>
      <c r="AN42" s="798">
        <v>46173</v>
      </c>
      <c r="AO42" s="798">
        <v>46174</v>
      </c>
      <c r="AP42" s="798"/>
      <c r="AQ42" s="798"/>
      <c r="AR42" s="689" t="s">
        <v>3079</v>
      </c>
      <c r="AS42" s="676" t="str">
        <f t="shared" si="37"/>
        <v>單</v>
      </c>
      <c r="AT42" s="676" t="str">
        <f t="shared" si="38"/>
        <v>全</v>
      </c>
      <c r="AU42" s="676" t="str">
        <f t="shared" si="39"/>
        <v>50</v>
      </c>
      <c r="AV42" s="676" t="str">
        <f t="shared" si="21"/>
        <v/>
      </c>
    </row>
    <row r="43" spans="1:48">
      <c r="A43" s="672">
        <f t="shared" si="40"/>
        <v>46175</v>
      </c>
      <c r="B43" s="673" t="s">
        <v>1040</v>
      </c>
      <c r="C43" s="673" t="s">
        <v>114</v>
      </c>
      <c r="D43" s="674"/>
      <c r="E43" s="675" t="str">
        <f>IF(ISNA(VLOOKUP(C43,條件!$A$1:$G$1021,5,0)),"",(VLOOKUP(C43,條件!$A$1:$G$1021,5,0)))</f>
        <v/>
      </c>
      <c r="F43" s="676" t="str">
        <f>IF(ISNA(VLOOKUP(C43,條件!$A$1:$G$1021,6,0)),"",(VLOOKUP(C43,條件!$A$1:$G$1021,6,0)))</f>
        <v/>
      </c>
      <c r="G43" s="676" t="str">
        <f>IF(ISNA(VLOOKUP(C43,條件!$A$1:$G$1021,7,0)),"",(VLOOKUP(C43,條件!$A$1:$G$1021,7,0)))</f>
        <v/>
      </c>
      <c r="H43" s="676" t="str">
        <f>IF(ISNA(VLOOKUP(C43,條件!$A$1:$K$1021,11,0)),"",(VLOOKUP(C43,條件!$A$1:$K$1021,11,0)))</f>
        <v/>
      </c>
      <c r="I43" s="677" t="str">
        <f>IF(ISNA(VLOOKUP(C43,條件!$A$1:$L$1021,12,0)),"",(VLOOKUP(C43,條件!$A$1:$L$1021,12,0)))</f>
        <v/>
      </c>
      <c r="J43" s="678"/>
      <c r="K43" s="678"/>
      <c r="L43" s="679" t="s">
        <v>114</v>
      </c>
      <c r="M43" s="679"/>
      <c r="N43" s="680"/>
      <c r="O43" s="678"/>
      <c r="P43" s="679" t="s">
        <v>114</v>
      </c>
      <c r="Q43" s="679"/>
      <c r="R43" s="680"/>
      <c r="S43" s="678"/>
      <c r="T43" s="679" t="s">
        <v>114</v>
      </c>
      <c r="U43" s="679"/>
      <c r="V43" s="680"/>
      <c r="W43" s="678"/>
      <c r="X43" s="679" t="s">
        <v>114</v>
      </c>
      <c r="Y43" s="681"/>
      <c r="Z43" s="682" t="str">
        <f>IFERROR(VLOOKUP(C43, 條件!$A:$L, 3, 0), "")</f>
        <v/>
      </c>
      <c r="AA43" s="682" t="str">
        <f>IF(OR(L43={"改紡","檢修","了機","清車","FINAL","停機","SAMPLE","TEST","絲開發","待料","跳車"}), L43, IFERROR(IF(C43="", "", (SUM(J43, N43, R43, V43)/3 * AG43) * IF(AND(AF43="S", AS43="雙"), 0.5, 1)), ""))</f>
        <v>停機</v>
      </c>
      <c r="AB43" s="716" t="str">
        <f t="shared" si="34"/>
        <v/>
      </c>
      <c r="AC43" s="682" t="str">
        <f>IF(OR(L43={"改紡","檢修","了機","清車","FINAL","停機","SAMPLE","TEST"}), "", IFERROR(IF(C43="", "", AVERAGE(L43:M43, P43:Q43, T43:U43, X43:Y43)/100), ""))</f>
        <v/>
      </c>
      <c r="AD43" s="682" t="str">
        <f t="shared" si="35"/>
        <v/>
      </c>
      <c r="AE43" s="682" t="str">
        <f t="shared" si="36"/>
        <v/>
      </c>
      <c r="AF43" s="683" t="str">
        <f t="shared" si="17"/>
        <v>A</v>
      </c>
      <c r="AG43" s="683">
        <v>1</v>
      </c>
      <c r="AH43" s="727" t="s">
        <v>2783</v>
      </c>
      <c r="AI43" s="728" t="s">
        <v>885</v>
      </c>
      <c r="AJ43" s="728" t="s">
        <v>885</v>
      </c>
      <c r="AK43" s="728" t="s">
        <v>885</v>
      </c>
      <c r="AL43" s="687"/>
      <c r="AM43" s="798"/>
      <c r="AN43" s="798"/>
      <c r="AO43" s="798"/>
      <c r="AP43" s="798"/>
      <c r="AQ43" s="798"/>
      <c r="AR43" s="689"/>
      <c r="AS43" s="676" t="str">
        <f t="shared" si="37"/>
        <v>單</v>
      </c>
      <c r="AT43" s="676" t="str">
        <f t="shared" si="38"/>
        <v>全</v>
      </c>
      <c r="AU43" s="676" t="str">
        <f t="shared" si="39"/>
        <v/>
      </c>
      <c r="AV43" s="676" t="str">
        <f t="shared" si="21"/>
        <v/>
      </c>
    </row>
    <row r="44" spans="1:48">
      <c r="A44" s="672">
        <f t="shared" si="40"/>
        <v>46175</v>
      </c>
      <c r="B44" s="673" t="s">
        <v>1041</v>
      </c>
      <c r="C44" s="673" t="s">
        <v>114</v>
      </c>
      <c r="D44" s="674"/>
      <c r="E44" s="675" t="str">
        <f>IF(ISNA(VLOOKUP(C44,條件!$A$1:$G$1021,5,0)),"",(VLOOKUP(C44,條件!$A$1:$G$1021,5,0)))</f>
        <v/>
      </c>
      <c r="F44" s="676" t="str">
        <f>IF(ISNA(VLOOKUP(C44,條件!$A$1:$G$1021,6,0)),"",(VLOOKUP(C44,條件!$A$1:$G$1021,6,0)))</f>
        <v/>
      </c>
      <c r="G44" s="676" t="str">
        <f>IF(ISNA(VLOOKUP(C44,條件!$A$1:$G$1021,7,0)),"",(VLOOKUP(C44,條件!$A$1:$G$1021,7,0)))</f>
        <v/>
      </c>
      <c r="H44" s="676" t="str">
        <f>IF(ISNA(VLOOKUP(C44,條件!$A$1:$K$1021,11,0)),"",(VLOOKUP(C44,條件!$A$1:$K$1021,11,0)))</f>
        <v/>
      </c>
      <c r="I44" s="677" t="str">
        <f>IF(ISNA(VLOOKUP(C44,條件!$A$1:$L$1021,12,0)),"",(VLOOKUP(C44,條件!$A$1:$L$1021,12,0)))</f>
        <v/>
      </c>
      <c r="J44" s="678"/>
      <c r="K44" s="678"/>
      <c r="L44" s="679" t="s">
        <v>114</v>
      </c>
      <c r="M44" s="679"/>
      <c r="N44" s="680"/>
      <c r="O44" s="678"/>
      <c r="P44" s="679" t="s">
        <v>114</v>
      </c>
      <c r="Q44" s="679"/>
      <c r="R44" s="680"/>
      <c r="S44" s="678"/>
      <c r="T44" s="679" t="s">
        <v>114</v>
      </c>
      <c r="U44" s="679"/>
      <c r="V44" s="680"/>
      <c r="W44" s="678"/>
      <c r="X44" s="679" t="s">
        <v>114</v>
      </c>
      <c r="Y44" s="681"/>
      <c r="Z44" s="682" t="str">
        <f>IFERROR(VLOOKUP(C44, 條件!$A:$L, 3, 0), "")</f>
        <v/>
      </c>
      <c r="AA44" s="682" t="str">
        <f>IF(OR(L44={"改紡","檢修","了機","清車","FINAL","停機","SAMPLE","TEST","絲開發","待料","跳車"}), L44, IFERROR(IF(C44="", "", (SUM(J44, N44, R44, V44)/3 * AG44) * IF(AND(AF44="S", AS44="雙"), 0.5, 1)), ""))</f>
        <v>停機</v>
      </c>
      <c r="AB44" s="716" t="str">
        <f t="shared" si="34"/>
        <v/>
      </c>
      <c r="AC44" s="682" t="str">
        <f>IF(OR(L44={"改紡","檢修","了機","清車","FINAL","停機","SAMPLE","TEST"}), "", IFERROR(IF(C44="", "", AVERAGE(L44:M44, P44:Q44, T44:U44, X44:Y44)/100), ""))</f>
        <v/>
      </c>
      <c r="AD44" s="682" t="str">
        <f t="shared" si="35"/>
        <v/>
      </c>
      <c r="AE44" s="682" t="str">
        <f t="shared" si="36"/>
        <v/>
      </c>
      <c r="AF44" s="683" t="str">
        <f t="shared" si="17"/>
        <v>A</v>
      </c>
      <c r="AG44" s="683">
        <v>1</v>
      </c>
      <c r="AH44" s="727" t="s">
        <v>2783</v>
      </c>
      <c r="AI44" s="728" t="s">
        <v>885</v>
      </c>
      <c r="AJ44" s="728" t="s">
        <v>885</v>
      </c>
      <c r="AK44" s="728" t="s">
        <v>885</v>
      </c>
      <c r="AL44" s="687"/>
      <c r="AM44" s="798"/>
      <c r="AN44" s="798"/>
      <c r="AO44" s="798"/>
      <c r="AP44" s="798"/>
      <c r="AQ44" s="798"/>
      <c r="AR44" s="689"/>
      <c r="AS44" s="676" t="str">
        <f t="shared" si="37"/>
        <v>單</v>
      </c>
      <c r="AT44" s="676" t="str">
        <f t="shared" si="38"/>
        <v>全</v>
      </c>
      <c r="AU44" s="676" t="str">
        <f t="shared" si="39"/>
        <v/>
      </c>
      <c r="AV44" s="676" t="str">
        <f t="shared" si="21"/>
        <v/>
      </c>
    </row>
    <row r="45" spans="1:48">
      <c r="A45" s="672">
        <f t="shared" si="40"/>
        <v>46175</v>
      </c>
      <c r="B45" s="673" t="s">
        <v>1042</v>
      </c>
      <c r="C45" s="673" t="s">
        <v>2971</v>
      </c>
      <c r="D45" s="674"/>
      <c r="E45" s="675" t="str">
        <f>IF(ISNA(VLOOKUP(C45,條件!$A$1:$G$1021,5,0)),"",(VLOOKUP(C45,條件!$A$1:$G$1021,5,0)))</f>
        <v>150/48SDr</v>
      </c>
      <c r="F45" s="676" t="str">
        <f>IF(ISNA(VLOOKUP(C45,條件!$A$1:$G$1021,6,0)),"",(VLOOKUP(C45,條件!$A$1:$G$1021,6,0)))</f>
        <v>FP82179R</v>
      </c>
      <c r="G45" s="676">
        <f>IF(ISNA(VLOOKUP(C45,條件!$A$1:$G$1021,7,0)),"",(VLOOKUP(C45,條件!$A$1:$G$1021,7,0)))</f>
        <v>650</v>
      </c>
      <c r="H45" s="676" t="str">
        <f>IF(ISNA(VLOOKUP(C45,條件!$A$1:$K$1021,11,0)),"",(VLOOKUP(C45,條件!$A$1:$K$1021,11,0)))</f>
        <v>藍底白十字</v>
      </c>
      <c r="I45" s="677">
        <f>IF(ISNA(VLOOKUP(C45,條件!$A$1:$L$1021,12,0)),"",(VLOOKUP(C45,條件!$A$1:$L$1021,12,0)))</f>
        <v>5</v>
      </c>
      <c r="J45" s="678"/>
      <c r="K45" s="678"/>
      <c r="L45" s="679" t="s">
        <v>1920</v>
      </c>
      <c r="M45" s="679"/>
      <c r="N45" s="680"/>
      <c r="O45" s="678"/>
      <c r="P45" s="679" t="s">
        <v>1920</v>
      </c>
      <c r="Q45" s="679"/>
      <c r="R45" s="680">
        <v>0</v>
      </c>
      <c r="S45" s="678">
        <v>0</v>
      </c>
      <c r="T45" s="679">
        <v>4500</v>
      </c>
      <c r="U45" s="679">
        <v>4336</v>
      </c>
      <c r="V45" s="680">
        <v>41</v>
      </c>
      <c r="W45" s="678">
        <v>0</v>
      </c>
      <c r="X45" s="679">
        <v>8988</v>
      </c>
      <c r="Y45" s="681">
        <v>9006</v>
      </c>
      <c r="Z45" s="682">
        <f>IFERROR(VLOOKUP(C45, 條件!$A:$L, 3, 0), "")</f>
        <v>3.0573248407643314</v>
      </c>
      <c r="AA45" s="682" t="str">
        <f>IF(OR(L45={"改紡","檢修","了機","清車","FINAL","停機","SAMPLE","TEST","絲開發","待料","跳車"}), L45, IFERROR(IF(C45="", "", (SUM(J45, N45, R45, V45)/3 * AG45) * IF(AND(AF45="S", AS45="雙"), 0.5, 1)), ""))</f>
        <v>改紡</v>
      </c>
      <c r="AB45" s="716" t="str">
        <f t="shared" si="34"/>
        <v/>
      </c>
      <c r="AC45" s="682" t="str">
        <f>IF(OR(L45={"改紡","檢修","了機","清車","FINAL","停機","SAMPLE","TEST"}), "", IFERROR(IF(C45="", "", AVERAGE(L45:M45, P45:Q45, T45:U45, X45:Y45)/100), ""))</f>
        <v/>
      </c>
      <c r="AD45" s="682" t="str">
        <f t="shared" si="35"/>
        <v/>
      </c>
      <c r="AE45" s="682" t="str">
        <f t="shared" si="36"/>
        <v/>
      </c>
      <c r="AF45" s="683" t="str">
        <f t="shared" si="17"/>
        <v>A</v>
      </c>
      <c r="AG45" s="683">
        <v>1</v>
      </c>
      <c r="AH45" s="727" t="s">
        <v>2783</v>
      </c>
      <c r="AI45" s="728" t="s">
        <v>2943</v>
      </c>
      <c r="AJ45" s="728" t="s">
        <v>2943</v>
      </c>
      <c r="AK45" s="728" t="s">
        <v>3048</v>
      </c>
      <c r="AL45" s="687">
        <v>48</v>
      </c>
      <c r="AM45" s="799">
        <v>46172</v>
      </c>
      <c r="AN45" s="798"/>
      <c r="AO45" s="798"/>
      <c r="AP45" s="798"/>
      <c r="AQ45" s="798"/>
      <c r="AR45" s="689" t="s">
        <v>3077</v>
      </c>
      <c r="AS45" s="676" t="str">
        <f t="shared" si="37"/>
        <v>單</v>
      </c>
      <c r="AT45" s="676" t="str">
        <f t="shared" si="38"/>
        <v>全</v>
      </c>
      <c r="AU45" s="676" t="str">
        <f t="shared" si="39"/>
        <v>150</v>
      </c>
      <c r="AV45" s="676" t="str">
        <f t="shared" si="21"/>
        <v/>
      </c>
    </row>
    <row r="46" spans="1:48">
      <c r="A46" s="672">
        <f t="shared" si="40"/>
        <v>46175</v>
      </c>
      <c r="B46" s="673" t="s">
        <v>1043</v>
      </c>
      <c r="C46" s="673" t="s">
        <v>114</v>
      </c>
      <c r="D46" s="674"/>
      <c r="E46" s="675" t="str">
        <f>IF(ISNA(VLOOKUP(C46,條件!$A$1:$G$1021,5,0)),"",(VLOOKUP(C46,條件!$A$1:$G$1021,5,0)))</f>
        <v/>
      </c>
      <c r="F46" s="676" t="str">
        <f>IF(ISNA(VLOOKUP(C46,條件!$A$1:$G$1021,6,0)),"",(VLOOKUP(C46,條件!$A$1:$G$1021,6,0)))</f>
        <v/>
      </c>
      <c r="G46" s="676" t="str">
        <f>IF(ISNA(VLOOKUP(C46,條件!$A$1:$G$1021,7,0)),"",(VLOOKUP(C46,條件!$A$1:$G$1021,7,0)))</f>
        <v/>
      </c>
      <c r="H46" s="676" t="str">
        <f>IF(ISNA(VLOOKUP(C46,條件!$A$1:$K$1021,11,0)),"",(VLOOKUP(C46,條件!$A$1:$K$1021,11,0)))</f>
        <v/>
      </c>
      <c r="I46" s="677" t="str">
        <f>IF(ISNA(VLOOKUP(C46,條件!$A$1:$L$1021,12,0)),"",(VLOOKUP(C46,條件!$A$1:$L$1021,12,0)))</f>
        <v/>
      </c>
      <c r="J46" s="678"/>
      <c r="K46" s="678"/>
      <c r="L46" s="679" t="s">
        <v>114</v>
      </c>
      <c r="M46" s="679"/>
      <c r="N46" s="680"/>
      <c r="O46" s="678"/>
      <c r="P46" s="679" t="s">
        <v>114</v>
      </c>
      <c r="Q46" s="679"/>
      <c r="R46" s="680"/>
      <c r="S46" s="678"/>
      <c r="T46" s="679" t="s">
        <v>114</v>
      </c>
      <c r="U46" s="679"/>
      <c r="V46" s="680"/>
      <c r="W46" s="678"/>
      <c r="X46" s="679" t="s">
        <v>114</v>
      </c>
      <c r="Y46" s="681"/>
      <c r="Z46" s="682" t="str">
        <f>IFERROR(VLOOKUP(C46, 條件!$A:$L, 3, 0), "")</f>
        <v/>
      </c>
      <c r="AA46" s="682" t="str">
        <f>IF(OR(L46={"改紡","檢修","了機","清車","FINAL","停機","SAMPLE","TEST","絲開發","待料","跳車"}), L46, IFERROR(IF(C46="", "", (SUM(J46, N46, R46, V46)/3 * AG46) * IF(AND(AF46="S", AS46="雙"), 0.5, 1)), ""))</f>
        <v>停機</v>
      </c>
      <c r="AB46" s="716" t="str">
        <f t="shared" si="34"/>
        <v/>
      </c>
      <c r="AC46" s="682" t="str">
        <f>IF(OR(L46={"改紡","檢修","了機","清車","FINAL","停機","SAMPLE","TEST"}), "", IFERROR(IF(C46="", "", AVERAGE(L46:M46, P46:Q46, T46:U46, X46:Y46)/100), ""))</f>
        <v/>
      </c>
      <c r="AD46" s="682" t="str">
        <f t="shared" si="35"/>
        <v/>
      </c>
      <c r="AE46" s="682" t="str">
        <f t="shared" si="36"/>
        <v/>
      </c>
      <c r="AF46" s="683" t="str">
        <f t="shared" si="17"/>
        <v>A</v>
      </c>
      <c r="AG46" s="683">
        <v>1</v>
      </c>
      <c r="AH46" s="727" t="s">
        <v>2783</v>
      </c>
      <c r="AI46" s="728" t="s">
        <v>885</v>
      </c>
      <c r="AJ46" s="728" t="s">
        <v>885</v>
      </c>
      <c r="AK46" s="728" t="s">
        <v>885</v>
      </c>
      <c r="AL46" s="687"/>
      <c r="AM46" s="798"/>
      <c r="AN46" s="798"/>
      <c r="AO46" s="798"/>
      <c r="AP46" s="798"/>
      <c r="AQ46" s="798"/>
      <c r="AR46" s="689"/>
      <c r="AS46" s="676" t="str">
        <f t="shared" si="37"/>
        <v>單</v>
      </c>
      <c r="AT46" s="676" t="str">
        <f t="shared" si="38"/>
        <v>全</v>
      </c>
      <c r="AU46" s="676" t="str">
        <f t="shared" si="39"/>
        <v/>
      </c>
      <c r="AV46" s="676" t="str">
        <f t="shared" si="21"/>
        <v/>
      </c>
    </row>
    <row r="47" spans="1:48">
      <c r="A47" s="672">
        <f t="shared" si="40"/>
        <v>46175</v>
      </c>
      <c r="B47" s="673" t="s">
        <v>1044</v>
      </c>
      <c r="C47" s="673" t="s">
        <v>114</v>
      </c>
      <c r="D47" s="674"/>
      <c r="E47" s="675" t="str">
        <f>IF(ISNA(VLOOKUP(C47,條件!$A$1:$G$1021,5,0)),"",(VLOOKUP(C47,條件!$A$1:$G$1021,5,0)))</f>
        <v/>
      </c>
      <c r="F47" s="676" t="str">
        <f>IF(ISNA(VLOOKUP(C47,條件!$A$1:$G$1021,6,0)),"",(VLOOKUP(C47,條件!$A$1:$G$1021,6,0)))</f>
        <v/>
      </c>
      <c r="G47" s="676" t="str">
        <f>IF(ISNA(VLOOKUP(C47,條件!$A$1:$G$1021,7,0)),"",(VLOOKUP(C47,條件!$A$1:$G$1021,7,0)))</f>
        <v/>
      </c>
      <c r="H47" s="676" t="str">
        <f>IF(ISNA(VLOOKUP(C47,條件!$A$1:$K$1021,11,0)),"",(VLOOKUP(C47,條件!$A$1:$K$1021,11,0)))</f>
        <v/>
      </c>
      <c r="I47" s="677" t="str">
        <f>IF(ISNA(VLOOKUP(C47,條件!$A$1:$L$1021,12,0)),"",(VLOOKUP(C47,條件!$A$1:$L$1021,12,0)))</f>
        <v/>
      </c>
      <c r="J47" s="678"/>
      <c r="K47" s="678"/>
      <c r="L47" s="679" t="s">
        <v>114</v>
      </c>
      <c r="M47" s="679"/>
      <c r="N47" s="680"/>
      <c r="O47" s="678"/>
      <c r="P47" s="679" t="s">
        <v>114</v>
      </c>
      <c r="Q47" s="679"/>
      <c r="R47" s="680"/>
      <c r="S47" s="678"/>
      <c r="T47" s="679" t="s">
        <v>114</v>
      </c>
      <c r="U47" s="679"/>
      <c r="V47" s="680"/>
      <c r="W47" s="678"/>
      <c r="X47" s="679" t="s">
        <v>114</v>
      </c>
      <c r="Y47" s="681"/>
      <c r="Z47" s="682" t="str">
        <f>IFERROR(VLOOKUP(C47, 條件!$A:$L, 3, 0), "")</f>
        <v/>
      </c>
      <c r="AA47" s="682" t="str">
        <f>IF(OR(L47={"改紡","檢修","了機","清車","FINAL","停機","SAMPLE","TEST","絲開發","待料","跳車"}), L47, IFERROR(IF(C47="", "", (SUM(J47, N47, R47, V47)/3 * AG47) * IF(AND(AF47="S", AS47="雙"), 0.5, 1)), ""))</f>
        <v>停機</v>
      </c>
      <c r="AB47" s="716" t="str">
        <f t="shared" si="34"/>
        <v/>
      </c>
      <c r="AC47" s="682" t="str">
        <f>IF(OR(L47={"改紡","檢修","了機","清車","FINAL","停機","SAMPLE","TEST"}), "", IFERROR(IF(C47="", "", AVERAGE(L47:M47, P47:Q47, T47:U47, X47:Y47)/100), ""))</f>
        <v/>
      </c>
      <c r="AD47" s="682" t="str">
        <f t="shared" si="35"/>
        <v/>
      </c>
      <c r="AE47" s="682" t="str">
        <f t="shared" si="36"/>
        <v/>
      </c>
      <c r="AF47" s="683" t="str">
        <f t="shared" si="17"/>
        <v>A</v>
      </c>
      <c r="AG47" s="683">
        <v>1</v>
      </c>
      <c r="AH47" s="727" t="s">
        <v>2783</v>
      </c>
      <c r="AI47" s="728" t="s">
        <v>885</v>
      </c>
      <c r="AJ47" s="728" t="s">
        <v>885</v>
      </c>
      <c r="AK47" s="728" t="s">
        <v>885</v>
      </c>
      <c r="AL47" s="687"/>
      <c r="AM47" s="798"/>
      <c r="AN47" s="798"/>
      <c r="AO47" s="798"/>
      <c r="AP47" s="798"/>
      <c r="AQ47" s="798"/>
      <c r="AR47" s="689"/>
      <c r="AS47" s="676" t="str">
        <f t="shared" si="37"/>
        <v>單</v>
      </c>
      <c r="AT47" s="676" t="str">
        <f t="shared" si="38"/>
        <v>全</v>
      </c>
      <c r="AU47" s="676" t="str">
        <f t="shared" si="39"/>
        <v/>
      </c>
      <c r="AV47" s="676" t="str">
        <f t="shared" si="21"/>
        <v/>
      </c>
    </row>
    <row r="48" spans="1:48">
      <c r="A48" s="672">
        <f t="shared" si="40"/>
        <v>46175</v>
      </c>
      <c r="B48" s="673" t="s">
        <v>1045</v>
      </c>
      <c r="C48" s="673" t="s">
        <v>114</v>
      </c>
      <c r="D48" s="674"/>
      <c r="E48" s="675" t="str">
        <f>IF(ISNA(VLOOKUP(C48,條件!$A$1:$G$1021,5,0)),"",(VLOOKUP(C48,條件!$A$1:$G$1021,5,0)))</f>
        <v/>
      </c>
      <c r="F48" s="676" t="str">
        <f>IF(ISNA(VLOOKUP(C48,條件!$A$1:$G$1021,6,0)),"",(VLOOKUP(C48,條件!$A$1:$G$1021,6,0)))</f>
        <v/>
      </c>
      <c r="G48" s="676" t="str">
        <f>IF(ISNA(VLOOKUP(C48,條件!$A$1:$G$1021,7,0)),"",(VLOOKUP(C48,條件!$A$1:$G$1021,7,0)))</f>
        <v/>
      </c>
      <c r="H48" s="676" t="str">
        <f>IF(ISNA(VLOOKUP(C48,條件!$A$1:$K$1021,11,0)),"",(VLOOKUP(C48,條件!$A$1:$K$1021,11,0)))</f>
        <v/>
      </c>
      <c r="I48" s="677" t="str">
        <f>IF(ISNA(VLOOKUP(C48,條件!$A$1:$L$1021,12,0)),"",(VLOOKUP(C48,條件!$A$1:$L$1021,12,0)))</f>
        <v/>
      </c>
      <c r="J48" s="678"/>
      <c r="K48" s="678"/>
      <c r="L48" s="679" t="s">
        <v>114</v>
      </c>
      <c r="M48" s="679"/>
      <c r="N48" s="680"/>
      <c r="O48" s="678"/>
      <c r="P48" s="679" t="s">
        <v>114</v>
      </c>
      <c r="Q48" s="679"/>
      <c r="R48" s="680"/>
      <c r="S48" s="678"/>
      <c r="T48" s="679" t="s">
        <v>114</v>
      </c>
      <c r="U48" s="679"/>
      <c r="V48" s="680"/>
      <c r="W48" s="678"/>
      <c r="X48" s="679" t="s">
        <v>114</v>
      </c>
      <c r="Y48" s="681"/>
      <c r="Z48" s="682" t="str">
        <f>IFERROR(VLOOKUP(C48, 條件!$A:$L, 3, 0), "")</f>
        <v/>
      </c>
      <c r="AA48" s="682" t="str">
        <f>IF(OR(L48={"改紡","檢修","了機","清車","FINAL","停機","SAMPLE","TEST","絲開發","待料","跳車"}), L48, IFERROR(IF(C48="", "", (SUM(J48, N48, R48, V48)/3 * AG48) * IF(AND(AF48="S", AS48="雙"), 0.5, 1)), ""))</f>
        <v>停機</v>
      </c>
      <c r="AB48" s="716" t="str">
        <f t="shared" si="34"/>
        <v/>
      </c>
      <c r="AC48" s="682" t="str">
        <f>IF(OR(L48={"改紡","檢修","了機","清車","FINAL","停機","SAMPLE","TEST"}), "", IFERROR(IF(C48="", "", AVERAGE(L48:M48, P48:Q48, T48:U48, X48:Y48)/100), ""))</f>
        <v/>
      </c>
      <c r="AD48" s="682" t="str">
        <f t="shared" si="35"/>
        <v/>
      </c>
      <c r="AE48" s="682" t="str">
        <f t="shared" si="36"/>
        <v/>
      </c>
      <c r="AF48" s="683" t="str">
        <f t="shared" si="17"/>
        <v>A</v>
      </c>
      <c r="AG48" s="683">
        <v>1</v>
      </c>
      <c r="AH48" s="727" t="s">
        <v>2783</v>
      </c>
      <c r="AI48" s="728" t="s">
        <v>885</v>
      </c>
      <c r="AJ48" s="728" t="s">
        <v>885</v>
      </c>
      <c r="AK48" s="728" t="s">
        <v>885</v>
      </c>
      <c r="AL48" s="687"/>
      <c r="AM48" s="798"/>
      <c r="AN48" s="798"/>
      <c r="AO48" s="798"/>
      <c r="AP48" s="798"/>
      <c r="AQ48" s="798"/>
      <c r="AR48" s="689"/>
      <c r="AS48" s="676" t="str">
        <f t="shared" si="37"/>
        <v>單</v>
      </c>
      <c r="AT48" s="676" t="str">
        <f t="shared" si="38"/>
        <v>全</v>
      </c>
      <c r="AU48" s="676" t="str">
        <f t="shared" si="39"/>
        <v/>
      </c>
      <c r="AV48" s="676" t="str">
        <f t="shared" si="21"/>
        <v/>
      </c>
    </row>
    <row r="49" spans="1:48">
      <c r="A49" s="672">
        <f t="shared" si="40"/>
        <v>46175</v>
      </c>
      <c r="B49" s="673" t="s">
        <v>1046</v>
      </c>
      <c r="C49" s="673" t="s">
        <v>114</v>
      </c>
      <c r="D49" s="674"/>
      <c r="E49" s="675" t="str">
        <f>IF(ISNA(VLOOKUP(C49,條件!$A$1:$G$1021,5,0)),"",(VLOOKUP(C49,條件!$A$1:$G$1021,5,0)))</f>
        <v/>
      </c>
      <c r="F49" s="676" t="str">
        <f>IF(ISNA(VLOOKUP(C49,條件!$A$1:$G$1021,6,0)),"",(VLOOKUP(C49,條件!$A$1:$G$1021,6,0)))</f>
        <v/>
      </c>
      <c r="G49" s="676" t="str">
        <f>IF(ISNA(VLOOKUP(C49,條件!$A$1:$G$1021,7,0)),"",(VLOOKUP(C49,條件!$A$1:$G$1021,7,0)))</f>
        <v/>
      </c>
      <c r="H49" s="676" t="str">
        <f>IF(ISNA(VLOOKUP(C49,條件!$A$1:$K$1021,11,0)),"",(VLOOKUP(C49,條件!$A$1:$K$1021,11,0)))</f>
        <v/>
      </c>
      <c r="I49" s="677" t="str">
        <f>IF(ISNA(VLOOKUP(C49,條件!$A$1:$L$1021,12,0)),"",(VLOOKUP(C49,條件!$A$1:$L$1021,12,0)))</f>
        <v/>
      </c>
      <c r="J49" s="678"/>
      <c r="K49" s="678"/>
      <c r="L49" s="679" t="s">
        <v>114</v>
      </c>
      <c r="M49" s="679"/>
      <c r="N49" s="680"/>
      <c r="O49" s="678"/>
      <c r="P49" s="679" t="s">
        <v>114</v>
      </c>
      <c r="Q49" s="679"/>
      <c r="R49" s="680"/>
      <c r="S49" s="678"/>
      <c r="T49" s="679" t="s">
        <v>114</v>
      </c>
      <c r="U49" s="679"/>
      <c r="V49" s="680"/>
      <c r="W49" s="678"/>
      <c r="X49" s="679" t="s">
        <v>114</v>
      </c>
      <c r="Y49" s="681"/>
      <c r="Z49" s="682" t="str">
        <f>IFERROR(VLOOKUP(C49, 條件!$A:$L, 3, 0), "")</f>
        <v/>
      </c>
      <c r="AA49" s="682" t="str">
        <f>IF(OR(L49={"改紡","檢修","了機","清車","FINAL","停機","SAMPLE","TEST","絲開發","待料","跳車"}), L49, IFERROR(IF(C49="", "", (SUM(J49, N49, R49, V49)/3 * AG49) * IF(AND(AF49="S", AS49="雙"), 0.5, 1)), ""))</f>
        <v>停機</v>
      </c>
      <c r="AB49" s="716" t="str">
        <f t="shared" si="34"/>
        <v/>
      </c>
      <c r="AC49" s="682" t="str">
        <f>IF(OR(L49={"改紡","檢修","了機","清車","FINAL","停機","SAMPLE","TEST"}), "", IFERROR(IF(C49="", "", AVERAGE(L49:M49, P49:Q49, T49:U49, X49:Y49)/100), ""))</f>
        <v/>
      </c>
      <c r="AD49" s="682" t="str">
        <f t="shared" si="35"/>
        <v/>
      </c>
      <c r="AE49" s="682" t="str">
        <f t="shared" si="36"/>
        <v/>
      </c>
      <c r="AF49" s="683" t="str">
        <f t="shared" si="17"/>
        <v>A</v>
      </c>
      <c r="AG49" s="683">
        <v>1</v>
      </c>
      <c r="AH49" s="727" t="s">
        <v>2783</v>
      </c>
      <c r="AI49" s="728" t="s">
        <v>885</v>
      </c>
      <c r="AJ49" s="728" t="s">
        <v>885</v>
      </c>
      <c r="AK49" s="728" t="s">
        <v>885</v>
      </c>
      <c r="AL49" s="687"/>
      <c r="AM49" s="798"/>
      <c r="AN49" s="798"/>
      <c r="AO49" s="798"/>
      <c r="AP49" s="798"/>
      <c r="AQ49" s="798"/>
      <c r="AR49" s="689"/>
      <c r="AS49" s="676" t="str">
        <f t="shared" si="37"/>
        <v>單</v>
      </c>
      <c r="AT49" s="676" t="str">
        <f t="shared" si="38"/>
        <v>全</v>
      </c>
      <c r="AU49" s="676" t="str">
        <f t="shared" si="39"/>
        <v/>
      </c>
      <c r="AV49" s="676" t="str">
        <f t="shared" si="21"/>
        <v/>
      </c>
    </row>
    <row r="50" spans="1:48">
      <c r="A50" s="672">
        <f t="shared" si="40"/>
        <v>46175</v>
      </c>
      <c r="B50" s="673" t="s">
        <v>1028</v>
      </c>
      <c r="C50" s="673" t="s">
        <v>114</v>
      </c>
      <c r="D50" s="674"/>
      <c r="E50" s="675" t="str">
        <f>IF(ISNA(VLOOKUP(C50,條件!$A$1:$G$1021,5,0)),"",(VLOOKUP(C50,條件!$A$1:$G$1021,5,0)))</f>
        <v/>
      </c>
      <c r="F50" s="676" t="str">
        <f>IF(ISNA(VLOOKUP(C50,條件!$A$1:$G$1021,6,0)),"",(VLOOKUP(C50,條件!$A$1:$G$1021,6,0)))</f>
        <v/>
      </c>
      <c r="G50" s="676" t="str">
        <f>IF(ISNA(VLOOKUP(C50,條件!$A$1:$G$1021,7,0)),"",(VLOOKUP(C50,條件!$A$1:$G$1021,7,0)))</f>
        <v/>
      </c>
      <c r="H50" s="676" t="str">
        <f>IF(ISNA(VLOOKUP(C50,條件!$A$1:$K$1021,11,0)),"",(VLOOKUP(C50,條件!$A$1:$K$1021,11,0)))</f>
        <v/>
      </c>
      <c r="I50" s="677" t="str">
        <f>IF(ISNA(VLOOKUP(C50,條件!$A$1:$L$1021,12,0)),"",(VLOOKUP(C50,條件!$A$1:$L$1021,12,0)))</f>
        <v/>
      </c>
      <c r="J50" s="678"/>
      <c r="K50" s="678"/>
      <c r="L50" s="679" t="s">
        <v>114</v>
      </c>
      <c r="M50" s="679"/>
      <c r="N50" s="680"/>
      <c r="O50" s="678"/>
      <c r="P50" s="679" t="s">
        <v>114</v>
      </c>
      <c r="Q50" s="679"/>
      <c r="R50" s="680"/>
      <c r="S50" s="678"/>
      <c r="T50" s="679" t="s">
        <v>114</v>
      </c>
      <c r="U50" s="679"/>
      <c r="V50" s="680"/>
      <c r="W50" s="678"/>
      <c r="X50" s="679" t="s">
        <v>114</v>
      </c>
      <c r="Y50" s="681"/>
      <c r="Z50" s="682" t="str">
        <f>IFERROR(VLOOKUP(C50, 條件!$A:$L, 3, 0), "")</f>
        <v/>
      </c>
      <c r="AA50" s="682" t="str">
        <f>IF(OR(L50={"改紡","檢修","了機","清車","FINAL","停機","SAMPLE","TEST","絲開發","待料","跳車"}), L50, IFERROR(IF(C50="", "", (SUM(J50, N50, R50, V50)/3 * AG50) * IF(AND(AF50="S", AS50="雙"), 0.5, 1)), ""))</f>
        <v>停機</v>
      </c>
      <c r="AB50" s="716" t="str">
        <f t="shared" si="34"/>
        <v/>
      </c>
      <c r="AC50" s="682" t="str">
        <f>IF(OR(L50={"改紡","檢修","了機","清車","FINAL","停機","SAMPLE","TEST"}), "", IFERROR(IF(C50="", "", AVERAGE(L50:M50, P50:Q50, T50:U50, X50:Y50)/100), ""))</f>
        <v/>
      </c>
      <c r="AD50" s="682" t="str">
        <f t="shared" si="35"/>
        <v/>
      </c>
      <c r="AE50" s="682" t="str">
        <f t="shared" si="36"/>
        <v/>
      </c>
      <c r="AF50" s="683" t="str">
        <f t="shared" si="17"/>
        <v>A</v>
      </c>
      <c r="AG50" s="683">
        <v>1</v>
      </c>
      <c r="AH50" s="727" t="s">
        <v>2783</v>
      </c>
      <c r="AI50" s="728" t="s">
        <v>885</v>
      </c>
      <c r="AJ50" s="728" t="s">
        <v>885</v>
      </c>
      <c r="AK50" s="728" t="s">
        <v>885</v>
      </c>
      <c r="AL50" s="742"/>
      <c r="AM50" s="798"/>
      <c r="AN50" s="798"/>
      <c r="AO50" s="798"/>
      <c r="AP50" s="798"/>
      <c r="AQ50" s="798"/>
      <c r="AR50" s="689"/>
      <c r="AS50" s="676" t="str">
        <f t="shared" si="37"/>
        <v>單</v>
      </c>
      <c r="AT50" s="676" t="str">
        <f t="shared" si="38"/>
        <v>全</v>
      </c>
      <c r="AU50" s="676" t="str">
        <f t="shared" si="39"/>
        <v/>
      </c>
      <c r="AV50" s="676" t="str">
        <f t="shared" si="21"/>
        <v/>
      </c>
    </row>
    <row r="51" spans="1:48">
      <c r="A51" s="672">
        <f t="shared" si="40"/>
        <v>46175</v>
      </c>
      <c r="B51" s="673" t="s">
        <v>1047</v>
      </c>
      <c r="C51" s="673" t="s">
        <v>114</v>
      </c>
      <c r="D51" s="674"/>
      <c r="E51" s="675" t="str">
        <f>IF(ISNA(VLOOKUP(C51,條件!$A$1:$G$1021,5,0)),"",(VLOOKUP(C51,條件!$A$1:$G$1021,5,0)))</f>
        <v/>
      </c>
      <c r="F51" s="676" t="str">
        <f>IF(ISNA(VLOOKUP(C51,條件!$A$1:$G$1021,6,0)),"",(VLOOKUP(C51,條件!$A$1:$G$1021,6,0)))</f>
        <v/>
      </c>
      <c r="G51" s="676" t="str">
        <f>IF(ISNA(VLOOKUP(C51,條件!$A$1:$G$1021,7,0)),"",(VLOOKUP(C51,條件!$A$1:$G$1021,7,0)))</f>
        <v/>
      </c>
      <c r="H51" s="676" t="str">
        <f>IF(ISNA(VLOOKUP(C51,條件!$A$1:$K$1021,11,0)),"",(VLOOKUP(C51,條件!$A$1:$K$1021,11,0)))</f>
        <v/>
      </c>
      <c r="I51" s="677" t="str">
        <f>IF(ISNA(VLOOKUP(C51,條件!$A$1:$L$1021,12,0)),"",(VLOOKUP(C51,條件!$A$1:$L$1021,12,0)))</f>
        <v/>
      </c>
      <c r="J51" s="678"/>
      <c r="K51" s="678"/>
      <c r="L51" s="679" t="s">
        <v>114</v>
      </c>
      <c r="M51" s="679"/>
      <c r="N51" s="680"/>
      <c r="O51" s="678"/>
      <c r="P51" s="679" t="s">
        <v>114</v>
      </c>
      <c r="Q51" s="679"/>
      <c r="R51" s="680"/>
      <c r="S51" s="678"/>
      <c r="T51" s="679" t="s">
        <v>114</v>
      </c>
      <c r="U51" s="679"/>
      <c r="V51" s="680"/>
      <c r="W51" s="678"/>
      <c r="X51" s="679" t="s">
        <v>114</v>
      </c>
      <c r="Y51" s="681"/>
      <c r="Z51" s="682" t="str">
        <f>IFERROR(VLOOKUP(C51, 條件!$A:$L, 3, 0), "")</f>
        <v/>
      </c>
      <c r="AA51" s="682" t="str">
        <f>IF(OR(L51={"改紡","檢修","了機","清車","FINAL","停機","SAMPLE","TEST","絲開發","待料","跳車"}), L51, IFERROR(IF(C51="", "", (SUM(J51, N51, R51, V51)/3 * AG51) * IF(AND(AF51="S", AS51="雙"), 0.5, 1)), ""))</f>
        <v>停機</v>
      </c>
      <c r="AB51" s="716" t="str">
        <f t="shared" si="34"/>
        <v/>
      </c>
      <c r="AC51" s="682" t="str">
        <f>IF(OR(L51={"改紡","檢修","了機","清車","FINAL","停機","SAMPLE","TEST"}), "", IFERROR(IF(C51="", "", AVERAGE(L51:M51, P51:Q51, T51:U51, X51:Y51)/100), ""))</f>
        <v/>
      </c>
      <c r="AD51" s="682" t="str">
        <f t="shared" si="35"/>
        <v/>
      </c>
      <c r="AE51" s="682" t="str">
        <f t="shared" si="36"/>
        <v/>
      </c>
      <c r="AF51" s="683" t="str">
        <f t="shared" si="17"/>
        <v>J</v>
      </c>
      <c r="AG51" s="683">
        <v>1</v>
      </c>
      <c r="AH51" s="727" t="s">
        <v>2783</v>
      </c>
      <c r="AI51" s="728" t="s">
        <v>885</v>
      </c>
      <c r="AJ51" s="728" t="s">
        <v>885</v>
      </c>
      <c r="AK51" s="728" t="s">
        <v>885</v>
      </c>
      <c r="AL51" s="741"/>
      <c r="AM51" s="798"/>
      <c r="AN51" s="798"/>
      <c r="AO51" s="798"/>
      <c r="AP51" s="798"/>
      <c r="AQ51" s="798"/>
      <c r="AR51" s="689"/>
      <c r="AS51" s="676" t="str">
        <f t="shared" si="37"/>
        <v>單</v>
      </c>
      <c r="AT51" s="676" t="str">
        <f t="shared" si="38"/>
        <v>全</v>
      </c>
      <c r="AU51" s="676" t="str">
        <f t="shared" si="39"/>
        <v/>
      </c>
      <c r="AV51" s="676" t="str">
        <f t="shared" si="21"/>
        <v/>
      </c>
    </row>
    <row r="52" spans="1:48">
      <c r="A52" s="672">
        <f t="shared" si="40"/>
        <v>46175</v>
      </c>
      <c r="B52" s="673" t="s">
        <v>1029</v>
      </c>
      <c r="C52" s="673" t="s">
        <v>114</v>
      </c>
      <c r="D52" s="674"/>
      <c r="E52" s="675" t="str">
        <f>IF(ISNA(VLOOKUP(C52,條件!$A$1:$G$1021,5,0)),"",(VLOOKUP(C52,條件!$A$1:$G$1021,5,0)))</f>
        <v/>
      </c>
      <c r="F52" s="676" t="str">
        <f>IF(ISNA(VLOOKUP(C52,條件!$A$1:$G$1021,6,0)),"",(VLOOKUP(C52,條件!$A$1:$G$1021,6,0)))</f>
        <v/>
      </c>
      <c r="G52" s="676" t="str">
        <f>IF(ISNA(VLOOKUP(C52,條件!$A$1:$G$1021,7,0)),"",(VLOOKUP(C52,條件!$A$1:$G$1021,7,0)))</f>
        <v/>
      </c>
      <c r="H52" s="676" t="str">
        <f>IF(ISNA(VLOOKUP(C52,條件!$A$1:$K$1021,11,0)),"",(VLOOKUP(C52,條件!$A$1:$K$1021,11,0)))</f>
        <v/>
      </c>
      <c r="I52" s="677" t="str">
        <f>IF(ISNA(VLOOKUP(C52,條件!$A$1:$L$1021,12,0)),"",(VLOOKUP(C52,條件!$A$1:$L$1021,12,0)))</f>
        <v/>
      </c>
      <c r="J52" s="678"/>
      <c r="K52" s="678"/>
      <c r="L52" s="679" t="s">
        <v>114</v>
      </c>
      <c r="M52" s="679"/>
      <c r="N52" s="680"/>
      <c r="O52" s="678"/>
      <c r="P52" s="679" t="s">
        <v>114</v>
      </c>
      <c r="Q52" s="679"/>
      <c r="R52" s="680"/>
      <c r="S52" s="678"/>
      <c r="T52" s="679" t="s">
        <v>114</v>
      </c>
      <c r="U52" s="679"/>
      <c r="V52" s="680"/>
      <c r="W52" s="678"/>
      <c r="X52" s="679" t="s">
        <v>114</v>
      </c>
      <c r="Y52" s="681"/>
      <c r="Z52" s="682" t="str">
        <f>IFERROR(VLOOKUP(C52, 條件!$A:$L, 3, 0), "")</f>
        <v/>
      </c>
      <c r="AA52" s="682" t="str">
        <f>IF(OR(L52={"改紡","檢修","了機","清車","FINAL","停機","SAMPLE","TEST","絲開發","待料","跳車"}), L52, IFERROR(IF(C52="", "", (SUM(J52, N52, R52, V52)/3 * AG52) * IF(AND(AF52="S", AS52="雙"), 0.5, 1)), ""))</f>
        <v>停機</v>
      </c>
      <c r="AB52" s="716" t="str">
        <f t="shared" si="34"/>
        <v/>
      </c>
      <c r="AC52" s="682" t="str">
        <f>IF(OR(L52={"改紡","檢修","了機","清車","FINAL","停機","SAMPLE","TEST"}), "", IFERROR(IF(C52="", "", AVERAGE(L52:M52, P52:Q52, T52:U52, X52:Y52)/100), ""))</f>
        <v/>
      </c>
      <c r="AD52" s="682" t="str">
        <f t="shared" si="35"/>
        <v/>
      </c>
      <c r="AE52" s="682" t="str">
        <f t="shared" si="36"/>
        <v/>
      </c>
      <c r="AF52" s="683" t="str">
        <f t="shared" si="17"/>
        <v>J</v>
      </c>
      <c r="AG52" s="683">
        <v>1</v>
      </c>
      <c r="AH52" s="727" t="s">
        <v>2783</v>
      </c>
      <c r="AI52" s="728" t="s">
        <v>885</v>
      </c>
      <c r="AJ52" s="728" t="s">
        <v>885</v>
      </c>
      <c r="AK52" s="728" t="s">
        <v>885</v>
      </c>
      <c r="AL52" s="687"/>
      <c r="AM52" s="798"/>
      <c r="AN52" s="798"/>
      <c r="AO52" s="798"/>
      <c r="AP52" s="798"/>
      <c r="AQ52" s="798"/>
      <c r="AR52" s="689"/>
      <c r="AS52" s="676" t="str">
        <f t="shared" si="37"/>
        <v>單</v>
      </c>
      <c r="AT52" s="676" t="str">
        <f t="shared" si="38"/>
        <v>全</v>
      </c>
      <c r="AU52" s="676" t="str">
        <f t="shared" si="39"/>
        <v/>
      </c>
      <c r="AV52" s="676" t="str">
        <f t="shared" si="21"/>
        <v/>
      </c>
    </row>
    <row r="53" spans="1:48">
      <c r="A53" s="672">
        <f t="shared" si="40"/>
        <v>46175</v>
      </c>
      <c r="B53" s="673" t="s">
        <v>1048</v>
      </c>
      <c r="C53" s="673" t="s">
        <v>114</v>
      </c>
      <c r="D53" s="674"/>
      <c r="E53" s="675" t="str">
        <f>IF(ISNA(VLOOKUP(C53,條件!$A$1:$G$1021,5,0)),"",(VLOOKUP(C53,條件!$A$1:$G$1021,5,0)))</f>
        <v/>
      </c>
      <c r="F53" s="676" t="str">
        <f>IF(ISNA(VLOOKUP(C53,條件!$A$1:$G$1021,6,0)),"",(VLOOKUP(C53,條件!$A$1:$G$1021,6,0)))</f>
        <v/>
      </c>
      <c r="G53" s="676" t="str">
        <f>IF(ISNA(VLOOKUP(C53,條件!$A$1:$G$1021,7,0)),"",(VLOOKUP(C53,條件!$A$1:$G$1021,7,0)))</f>
        <v/>
      </c>
      <c r="H53" s="676" t="str">
        <f>IF(ISNA(VLOOKUP(C53,條件!$A$1:$K$1021,11,0)),"",(VLOOKUP(C53,條件!$A$1:$K$1021,11,0)))</f>
        <v/>
      </c>
      <c r="I53" s="677" t="str">
        <f>IF(ISNA(VLOOKUP(C53,條件!$A$1:$L$1021,12,0)),"",(VLOOKUP(C53,條件!$A$1:$L$1021,12,0)))</f>
        <v/>
      </c>
      <c r="J53" s="678"/>
      <c r="K53" s="678"/>
      <c r="L53" s="679" t="s">
        <v>114</v>
      </c>
      <c r="M53" s="679"/>
      <c r="N53" s="680"/>
      <c r="O53" s="678"/>
      <c r="P53" s="679" t="s">
        <v>114</v>
      </c>
      <c r="Q53" s="679"/>
      <c r="R53" s="680"/>
      <c r="S53" s="678"/>
      <c r="T53" s="679" t="s">
        <v>114</v>
      </c>
      <c r="U53" s="679"/>
      <c r="V53" s="680"/>
      <c r="W53" s="678"/>
      <c r="X53" s="679" t="s">
        <v>114</v>
      </c>
      <c r="Y53" s="681"/>
      <c r="Z53" s="682" t="str">
        <f>IFERROR(VLOOKUP(C53, 條件!$A:$L, 3, 0), "")</f>
        <v/>
      </c>
      <c r="AA53" s="682" t="str">
        <f>IF(OR(L53={"改紡","檢修","了機","清車","FINAL","停機","SAMPLE","TEST","絲開發","待料","跳車"}), L53, IFERROR(IF(C53="", "", (SUM(J53, N53, R53, V53)/3 * AG53) * IF(AND(AF53="S", AS53="雙"), 0.5, 1)), ""))</f>
        <v>停機</v>
      </c>
      <c r="AB53" s="716" t="str">
        <f t="shared" si="34"/>
        <v/>
      </c>
      <c r="AC53" s="682" t="str">
        <f>IF(OR(L53={"改紡","檢修","了機","清車","FINAL","停機","SAMPLE","TEST"}), "", IFERROR(IF(C53="", "", AVERAGE(L53:M53, P53:Q53, T53:U53, X53:Y53)/100), ""))</f>
        <v/>
      </c>
      <c r="AD53" s="682" t="str">
        <f t="shared" si="35"/>
        <v/>
      </c>
      <c r="AE53" s="682" t="str">
        <f t="shared" si="36"/>
        <v/>
      </c>
      <c r="AF53" s="683" t="str">
        <f t="shared" si="17"/>
        <v>J</v>
      </c>
      <c r="AG53" s="683">
        <v>1</v>
      </c>
      <c r="AH53" s="727" t="s">
        <v>2783</v>
      </c>
      <c r="AI53" s="728" t="s">
        <v>885</v>
      </c>
      <c r="AJ53" s="728" t="s">
        <v>885</v>
      </c>
      <c r="AK53" s="728" t="s">
        <v>885</v>
      </c>
      <c r="AL53" s="687"/>
      <c r="AM53" s="798"/>
      <c r="AN53" s="798"/>
      <c r="AO53" s="798"/>
      <c r="AP53" s="798"/>
      <c r="AQ53" s="798"/>
      <c r="AR53" s="689"/>
      <c r="AS53" s="676" t="str">
        <f t="shared" si="37"/>
        <v>單</v>
      </c>
      <c r="AT53" s="676" t="str">
        <f t="shared" si="38"/>
        <v>全</v>
      </c>
      <c r="AU53" s="676" t="str">
        <f t="shared" si="39"/>
        <v/>
      </c>
      <c r="AV53" s="676" t="str">
        <f t="shared" si="21"/>
        <v/>
      </c>
    </row>
    <row r="54" spans="1:48">
      <c r="A54" s="672">
        <f t="shared" si="40"/>
        <v>46175</v>
      </c>
      <c r="B54" s="673" t="s">
        <v>1049</v>
      </c>
      <c r="C54" s="673" t="s">
        <v>2974</v>
      </c>
      <c r="D54" s="674" t="s">
        <v>1915</v>
      </c>
      <c r="E54" s="675" t="str">
        <f>IF(ISNA(VLOOKUP(C54,條件!$A$1:$G$1021,5,0)),"",(VLOOKUP(C54,條件!$A$1:$G$1021,5,0)))</f>
        <v>150/48/2SDr</v>
      </c>
      <c r="F54" s="676" t="str">
        <f>IF(ISNA(VLOOKUP(C54,條件!$A$1:$G$1021,6,0)),"",(VLOOKUP(C54,條件!$A$1:$G$1021,6,0)))</f>
        <v>FP82177R×2</v>
      </c>
      <c r="G54" s="676">
        <f>IF(ISNA(VLOOKUP(C54,條件!$A$1:$G$1021,7,0)),"",(VLOOKUP(C54,條件!$A$1:$G$1021,7,0)))</f>
        <v>700</v>
      </c>
      <c r="H54" s="676" t="str">
        <f>IF(ISNA(VLOOKUP(C54,條件!$A$1:$K$1021,11,0)),"",(VLOOKUP(C54,條件!$A$1:$K$1021,11,0)))</f>
        <v>白底綠星</v>
      </c>
      <c r="I54" s="677">
        <f>IF(ISNA(VLOOKUP(C54,條件!$A$1:$L$1021,12,0)),"",(VLOOKUP(C54,條件!$A$1:$L$1021,12,0)))</f>
        <v>5.5</v>
      </c>
      <c r="J54" s="678"/>
      <c r="K54" s="678"/>
      <c r="L54" s="679" t="s">
        <v>1920</v>
      </c>
      <c r="M54" s="679"/>
      <c r="N54" s="680"/>
      <c r="O54" s="678"/>
      <c r="P54" s="679" t="s">
        <v>1920</v>
      </c>
      <c r="Q54" s="679"/>
      <c r="R54" s="680"/>
      <c r="S54" s="678"/>
      <c r="T54" s="679" t="s">
        <v>1920</v>
      </c>
      <c r="U54" s="679"/>
      <c r="V54" s="680">
        <v>45</v>
      </c>
      <c r="W54" s="678">
        <v>5</v>
      </c>
      <c r="X54" s="679">
        <v>9170</v>
      </c>
      <c r="Y54" s="681">
        <v>9070</v>
      </c>
      <c r="Z54" s="682">
        <f>IFERROR(VLOOKUP(C54, 條件!$A:$L, 3, 0), "")</f>
        <v>5.8299595141700413</v>
      </c>
      <c r="AA54" s="682" t="str">
        <f>IF(OR(L54={"改紡","檢修","了機","清車","FINAL","停機","SAMPLE","TEST","絲開發","待料","跳車"}), L54, IFERROR(IF(C54="", "", (SUM(J54, N54, R54, V54)/3 * AG54) * IF(AND(AF54="S", AS54="雙"), 0.5, 1)), ""))</f>
        <v>改紡</v>
      </c>
      <c r="AB54" s="716" t="str">
        <f t="shared" si="34"/>
        <v/>
      </c>
      <c r="AC54" s="682" t="str">
        <f>IF(OR(L54={"改紡","檢修","了機","清車","FINAL","停機","SAMPLE","TEST"}), "", IFERROR(IF(C54="", "", AVERAGE(L54:M54, P54:Q54, T54:U54, X54:Y54)/100), ""))</f>
        <v/>
      </c>
      <c r="AD54" s="682" t="str">
        <f t="shared" si="35"/>
        <v/>
      </c>
      <c r="AE54" s="682" t="str">
        <f t="shared" si="36"/>
        <v/>
      </c>
      <c r="AF54" s="683" t="str">
        <f t="shared" ref="AF54:AF84" si="41">LEFT(B54,1)</f>
        <v>T</v>
      </c>
      <c r="AG54" s="683">
        <v>1</v>
      </c>
      <c r="AH54" s="727" t="s">
        <v>2822</v>
      </c>
      <c r="AI54" s="734" t="s">
        <v>2813</v>
      </c>
      <c r="AJ54" s="728" t="s">
        <v>2813</v>
      </c>
      <c r="AK54" s="728" t="s">
        <v>2875</v>
      </c>
      <c r="AL54" s="687">
        <v>56</v>
      </c>
      <c r="AM54" s="798">
        <v>46172</v>
      </c>
      <c r="AN54" s="798">
        <v>46174</v>
      </c>
      <c r="AO54" s="798">
        <v>46175</v>
      </c>
      <c r="AP54" s="798"/>
      <c r="AQ54" s="798"/>
      <c r="AR54" s="689" t="s">
        <v>3254</v>
      </c>
      <c r="AS54" s="676" t="str">
        <f t="shared" si="37"/>
        <v>雙</v>
      </c>
      <c r="AT54" s="676" t="str">
        <f t="shared" si="38"/>
        <v>全</v>
      </c>
      <c r="AU54" s="676" t="str">
        <f t="shared" si="39"/>
        <v>150</v>
      </c>
      <c r="AV54" s="676" t="str">
        <f t="shared" ref="AV54:AV84" si="42">IF(ISERROR((IF(AF54="S",AG54*AU54*G54*AC54/18*0.03456/100/1000,
AU54*G54*AC54*
(IF(OR(AND(AS54="單",AT54="全",OR(AF54="A",AF54="M")),AND(AS54="單",AT54="全",OR(AF54="T",AF54="J"))),1,0)+
IF(OR(AND(AS54="雙",AT54="全",OR(AF54="A",AF54="M")),AND(AS54="雙",AT54="半",OR(AF54="T",AF54="J"))),1,0)+
IF(AND(AS54="雙",AT54="全",OR(AF54="T",AF54="J")),2,0)+
IF(AND(AS54="單",AT54="半",OR(AF54="A",AF54="M")),0.5,0)+
IF(OR(AND(AS54="雙",AT54="半",OR(AF54="A",AF54="M")),AND(AS54="單",AT54="半",OR(AF54="T",AF54="J"))),0.5,0)
)*0.03456/100/1000
))),"",((IF(AF54="S",AG54*AU54*G54*AC54/18*0.03456/100/1000,
AU54*G54*AC54*
(IF(OR(AND(AS54="單",AT54="全",OR(AF54="A",AF54="M")),AND(AS54="單",AT54="全",OR(AF54="T",AF54="J"))),1,0)+
IF(OR(AND(AS54="雙",AT54="全",OR(AF54="A",AF54="M")),AND(AS54="雙",AT54="半",OR(AF54="T",AF54="J"))),1,0)+
IF(AND(AS54="雙",AT54="全",OR(AF54="T",AF54="J")),2,0)+
IF(AND(AS54="單",AT54="半",OR(AF54="A",AF54="M")),0.5,0)+
IF(OR(AND(AS54="雙",AT54="半",OR(AF54="A",AF54="M")),AND(AS54="單",AT54="半",OR(AF54="T",AF54="J"))),0.5,0)
)*0.03456/100/1000
))))</f>
        <v/>
      </c>
    </row>
    <row r="55" spans="1:48">
      <c r="A55" s="672">
        <f t="shared" si="40"/>
        <v>46175</v>
      </c>
      <c r="B55" s="673" t="s">
        <v>1050</v>
      </c>
      <c r="C55" s="673" t="s">
        <v>2976</v>
      </c>
      <c r="D55" s="674" t="s">
        <v>1915</v>
      </c>
      <c r="E55" s="675" t="str">
        <f>IF(ISNA(VLOOKUP(C55,條件!$A$1:$G$1021,5,0)),"",(VLOOKUP(C55,條件!$A$1:$G$1021,5,0)))</f>
        <v>150/48/2SDr</v>
      </c>
      <c r="F55" s="676" t="str">
        <f>IF(ISNA(VLOOKUP(C55,條件!$A$1:$G$1021,6,0)),"",(VLOOKUP(C55,條件!$A$1:$G$1021,6,0)))</f>
        <v>FP82175R×2</v>
      </c>
      <c r="G55" s="676">
        <f>IF(ISNA(VLOOKUP(C55,條件!$A$1:$G$1021,7,0)),"",(VLOOKUP(C55,條件!$A$1:$G$1021,7,0)))</f>
        <v>700</v>
      </c>
      <c r="H55" s="676" t="str">
        <f>IF(ISNA(VLOOKUP(C55,條件!$A$1:$K$1021,11,0)),"",(VLOOKUP(C55,條件!$A$1:$K$1021,11,0)))</f>
        <v>黃底綠星</v>
      </c>
      <c r="I55" s="677">
        <f>IF(ISNA(VLOOKUP(C55,條件!$A$1:$L$1021,12,0)),"",(VLOOKUP(C55,條件!$A$1:$L$1021,12,0)))</f>
        <v>5.5</v>
      </c>
      <c r="J55" s="678"/>
      <c r="K55" s="678"/>
      <c r="L55" s="679" t="s">
        <v>1920</v>
      </c>
      <c r="M55" s="679"/>
      <c r="N55" s="680"/>
      <c r="O55" s="678"/>
      <c r="P55" s="679" t="s">
        <v>1920</v>
      </c>
      <c r="Q55" s="679"/>
      <c r="R55" s="680"/>
      <c r="S55" s="678"/>
      <c r="T55" s="679" t="s">
        <v>1920</v>
      </c>
      <c r="U55" s="679"/>
      <c r="V55" s="680">
        <v>39</v>
      </c>
      <c r="W55" s="678">
        <v>4</v>
      </c>
      <c r="X55" s="679">
        <v>9440</v>
      </c>
      <c r="Y55" s="681">
        <v>9260</v>
      </c>
      <c r="Z55" s="682">
        <f>IFERROR(VLOOKUP(C55, 條件!$A:$L, 3, 0), "")</f>
        <v>5.8299595141700413</v>
      </c>
      <c r="AA55" s="682" t="str">
        <f>IF(OR(L55={"改紡","檢修","了機","清車","FINAL","停機","SAMPLE","TEST","絲開發","待料","跳車"}), L55, IFERROR(IF(C55="", "", (SUM(J55, N55, R55, V55)/3 * AG55) * IF(AND(AF55="S", AS55="雙"), 0.5, 1)), ""))</f>
        <v>改紡</v>
      </c>
      <c r="AB55" s="716" t="str">
        <f t="shared" si="34"/>
        <v/>
      </c>
      <c r="AC55" s="682" t="str">
        <f>IF(OR(L55={"改紡","檢修","了機","清車","FINAL","停機","SAMPLE","TEST"}), "", IFERROR(IF(C55="", "", AVERAGE(L55:M55, P55:Q55, T55:U55, X55:Y55)/100), ""))</f>
        <v/>
      </c>
      <c r="AD55" s="682" t="str">
        <f t="shared" si="35"/>
        <v/>
      </c>
      <c r="AE55" s="682" t="str">
        <f t="shared" si="36"/>
        <v/>
      </c>
      <c r="AF55" s="683" t="str">
        <f t="shared" si="41"/>
        <v>T</v>
      </c>
      <c r="AG55" s="683">
        <v>1</v>
      </c>
      <c r="AH55" s="727" t="s">
        <v>2822</v>
      </c>
      <c r="AI55" s="734" t="s">
        <v>2813</v>
      </c>
      <c r="AJ55" s="728" t="s">
        <v>2813</v>
      </c>
      <c r="AK55" s="728" t="s">
        <v>2876</v>
      </c>
      <c r="AL55" s="687">
        <v>55</v>
      </c>
      <c r="AM55" s="798">
        <v>46173</v>
      </c>
      <c r="AN55" s="798">
        <v>46174</v>
      </c>
      <c r="AO55" s="798">
        <v>46175</v>
      </c>
      <c r="AP55" s="798"/>
      <c r="AQ55" s="798"/>
      <c r="AR55" s="689" t="s">
        <v>3080</v>
      </c>
      <c r="AS55" s="676" t="str">
        <f t="shared" si="37"/>
        <v>雙</v>
      </c>
      <c r="AT55" s="676" t="str">
        <f t="shared" si="38"/>
        <v>全</v>
      </c>
      <c r="AU55" s="676" t="str">
        <f t="shared" si="39"/>
        <v>150</v>
      </c>
      <c r="AV55" s="676" t="str">
        <f t="shared" si="42"/>
        <v/>
      </c>
    </row>
    <row r="56" spans="1:48">
      <c r="A56" s="672">
        <f t="shared" si="40"/>
        <v>46175</v>
      </c>
      <c r="B56" s="673" t="s">
        <v>1051</v>
      </c>
      <c r="C56" s="673" t="s">
        <v>1907</v>
      </c>
      <c r="D56" s="674"/>
      <c r="E56" s="675" t="str">
        <f>IF(ISNA(VLOOKUP(C56,條件!$A$1:$G$1021,5,0)),"",(VLOOKUP(C56,條件!$A$1:$G$1021,5,0)))</f>
        <v>150/48/2SDr</v>
      </c>
      <c r="F56" s="676" t="str">
        <f>IF(ISNA(VLOOKUP(C56,條件!$A$1:$G$1021,6,0)),"",(VLOOKUP(C56,條件!$A$1:$G$1021,6,0)))</f>
        <v>FP82169R×2</v>
      </c>
      <c r="G56" s="676">
        <f>IF(ISNA(VLOOKUP(C56,條件!$A$1:$G$1021,7,0)),"",(VLOOKUP(C56,條件!$A$1:$G$1021,7,0)))</f>
        <v>670</v>
      </c>
      <c r="H56" s="676" t="str">
        <f>IF(ISNA(VLOOKUP(C56,條件!$A$1:$K$1021,11,0)),"",(VLOOKUP(C56,條件!$A$1:$K$1021,11,0)))</f>
        <v>黃底紅點</v>
      </c>
      <c r="I56" s="677">
        <f>IF(ISNA(VLOOKUP(C56,條件!$A$1:$L$1021,12,0)),"",(VLOOKUP(C56,條件!$A$1:$L$1021,12,0)))</f>
        <v>5</v>
      </c>
      <c r="J56" s="678">
        <v>23</v>
      </c>
      <c r="K56" s="678">
        <v>0</v>
      </c>
      <c r="L56" s="679">
        <v>8240</v>
      </c>
      <c r="M56" s="679"/>
      <c r="N56" s="680"/>
      <c r="O56" s="678"/>
      <c r="P56" s="679"/>
      <c r="Q56" s="679"/>
      <c r="R56" s="680">
        <v>13</v>
      </c>
      <c r="S56" s="678">
        <v>0</v>
      </c>
      <c r="T56" s="679">
        <v>7870</v>
      </c>
      <c r="U56" s="679"/>
      <c r="V56" s="680">
        <v>18</v>
      </c>
      <c r="W56" s="678">
        <v>2</v>
      </c>
      <c r="X56" s="679">
        <v>8520</v>
      </c>
      <c r="Y56" s="681"/>
      <c r="Z56" s="682">
        <f>IFERROR(VLOOKUP(C56, 條件!$A:$L, 3, 0), "")</f>
        <v>6.2882096069868991</v>
      </c>
      <c r="AA56" s="682">
        <f>IF(OR(L56={"改紡","檢修","了機","清車","FINAL","停機","SAMPLE","TEST","絲開發","待料","跳車"}), L56, IFERROR(IF(C56="", "", (SUM(J56, N56, R56, V56)/3 * AG56) * IF(AND(AF56="S", AS56="雙"), 0.5, 1)), ""))</f>
        <v>36</v>
      </c>
      <c r="AB56" s="716">
        <f t="shared" si="34"/>
        <v>0.9984708867521368</v>
      </c>
      <c r="AC56" s="682">
        <f>IF(OR(L56={"改紡","檢修","了機","清車","FINAL","停機","SAMPLE","TEST"}), "", IFERROR(IF(C56="", "", AVERAGE(L56:M56, P56:Q56, T56:U56, X56:Y56)/100), ""))</f>
        <v>82.1</v>
      </c>
      <c r="AD56" s="682">
        <f t="shared" si="35"/>
        <v>4.5</v>
      </c>
      <c r="AE56" s="682">
        <f t="shared" si="36"/>
        <v>4.333333333333333</v>
      </c>
      <c r="AF56" s="683" t="str">
        <f t="shared" si="41"/>
        <v>T</v>
      </c>
      <c r="AG56" s="683">
        <v>2</v>
      </c>
      <c r="AH56" s="727" t="s">
        <v>2942</v>
      </c>
      <c r="AI56" s="728" t="s">
        <v>2815</v>
      </c>
      <c r="AJ56" s="728" t="s">
        <v>2815</v>
      </c>
      <c r="AK56" s="728" t="s">
        <v>2875</v>
      </c>
      <c r="AL56" s="687">
        <v>48</v>
      </c>
      <c r="AM56" s="798">
        <v>46164</v>
      </c>
      <c r="AN56" s="798">
        <v>46165</v>
      </c>
      <c r="AO56" s="798"/>
      <c r="AP56" s="798"/>
      <c r="AQ56" s="798"/>
      <c r="AR56" s="689"/>
      <c r="AS56" s="676" t="str">
        <f t="shared" si="37"/>
        <v>雙</v>
      </c>
      <c r="AT56" s="676" t="str">
        <f t="shared" si="38"/>
        <v>半</v>
      </c>
      <c r="AU56" s="676" t="str">
        <f t="shared" si="39"/>
        <v>150</v>
      </c>
      <c r="AV56" s="676">
        <f t="shared" si="42"/>
        <v>2.8515628799999999</v>
      </c>
    </row>
    <row r="57" spans="1:48">
      <c r="A57" s="672">
        <f t="shared" si="40"/>
        <v>46175</v>
      </c>
      <c r="B57" s="673" t="s">
        <v>1051</v>
      </c>
      <c r="C57" s="673" t="s">
        <v>1908</v>
      </c>
      <c r="D57" s="674"/>
      <c r="E57" s="675" t="str">
        <f>IF(ISNA(VLOOKUP(C57,條件!$A$1:$G$1021,5,0)),"",(VLOOKUP(C57,條件!$A$1:$G$1021,5,0)))</f>
        <v>150/48/2SDr</v>
      </c>
      <c r="F57" s="676" t="str">
        <f>IF(ISNA(VLOOKUP(C57,條件!$A$1:$G$1021,6,0)),"",(VLOOKUP(C57,條件!$A$1:$G$1021,6,0)))</f>
        <v>FP82169R×2</v>
      </c>
      <c r="G57" s="676">
        <f>IF(ISNA(VLOOKUP(C57,條件!$A$1:$G$1021,7,0)),"",(VLOOKUP(C57,條件!$A$1:$G$1021,7,0)))</f>
        <v>670</v>
      </c>
      <c r="H57" s="676" t="str">
        <f>IF(ISNA(VLOOKUP(C57,條件!$A$1:$K$1021,11,0)),"",(VLOOKUP(C57,條件!$A$1:$K$1021,11,0)))</f>
        <v>紅底藍點</v>
      </c>
      <c r="I57" s="677">
        <f>IF(ISNA(VLOOKUP(C57,條件!$A$1:$L$1021,12,0)),"",(VLOOKUP(C57,條件!$A$1:$L$1021,12,0)))</f>
        <v>5</v>
      </c>
      <c r="J57" s="678">
        <v>18</v>
      </c>
      <c r="K57" s="678">
        <v>0</v>
      </c>
      <c r="L57" s="679"/>
      <c r="M57" s="679">
        <v>8330</v>
      </c>
      <c r="N57" s="680"/>
      <c r="O57" s="678"/>
      <c r="P57" s="679"/>
      <c r="Q57" s="679"/>
      <c r="R57" s="680">
        <v>26</v>
      </c>
      <c r="S57" s="678">
        <v>0</v>
      </c>
      <c r="T57" s="679">
        <v>8330</v>
      </c>
      <c r="U57" s="679"/>
      <c r="V57" s="680">
        <v>27</v>
      </c>
      <c r="W57" s="678">
        <v>1</v>
      </c>
      <c r="X57" s="679"/>
      <c r="Y57" s="681">
        <v>8890</v>
      </c>
      <c r="Z57" s="682">
        <f>IFERROR(VLOOKUP(C57, 條件!$A:$L, 3, 0), "")</f>
        <v>6.1802575107296125</v>
      </c>
      <c r="AA57" s="682">
        <f>IF(OR(L57={"改紡","檢修","了機","清車","FINAL","停機","SAMPLE","TEST","絲開發","待料","跳車"}), L57, IFERROR(IF(C57="", "", (SUM(J57, N57, R57, V57)/3 * AG57) * IF(AND(AF57="S", AS57="雙"), 0.5, 1)), ""))</f>
        <v>47.333333333333336</v>
      </c>
      <c r="AB57" s="716">
        <f t="shared" si="34"/>
        <v>0.99922208867521367</v>
      </c>
      <c r="AC57" s="682">
        <f>IF(OR(L57={"改紡","檢修","了機","清車","FINAL","停機","SAMPLE","TEST"}), "", IFERROR(IF(C57="", "", AVERAGE(L57:M57, P57:Q57, T57:U57, X57:Y57)/100), ""))</f>
        <v>85.166666666666657</v>
      </c>
      <c r="AD57" s="682">
        <f t="shared" si="35"/>
        <v>5.916666666666667</v>
      </c>
      <c r="AE57" s="682">
        <f t="shared" si="36"/>
        <v>5.833333333333333</v>
      </c>
      <c r="AF57" s="683" t="str">
        <f t="shared" si="41"/>
        <v>T</v>
      </c>
      <c r="AG57" s="683">
        <v>2</v>
      </c>
      <c r="AH57" s="727" t="s">
        <v>2942</v>
      </c>
      <c r="AI57" s="734" t="s">
        <v>2815</v>
      </c>
      <c r="AJ57" s="728" t="s">
        <v>2815</v>
      </c>
      <c r="AK57" s="728" t="s">
        <v>2875</v>
      </c>
      <c r="AL57" s="687">
        <v>48</v>
      </c>
      <c r="AM57" s="798">
        <v>46164</v>
      </c>
      <c r="AN57" s="798">
        <v>46165</v>
      </c>
      <c r="AO57" s="798">
        <v>46174</v>
      </c>
      <c r="AP57" s="798"/>
      <c r="AQ57" s="798"/>
      <c r="AR57" s="689"/>
      <c r="AS57" s="676" t="str">
        <f t="shared" si="37"/>
        <v>雙</v>
      </c>
      <c r="AT57" s="676" t="str">
        <f t="shared" si="38"/>
        <v>半</v>
      </c>
      <c r="AU57" s="676" t="str">
        <f t="shared" si="39"/>
        <v>150</v>
      </c>
      <c r="AV57" s="676">
        <f t="shared" si="42"/>
        <v>2.9580767999999993</v>
      </c>
    </row>
    <row r="58" spans="1:48">
      <c r="A58" s="672">
        <f t="shared" si="40"/>
        <v>46175</v>
      </c>
      <c r="B58" s="673" t="s">
        <v>1052</v>
      </c>
      <c r="C58" s="673" t="s">
        <v>1909</v>
      </c>
      <c r="D58" s="674"/>
      <c r="E58" s="675" t="str">
        <f>IF(ISNA(VLOOKUP(C58,條件!$A$1:$G$1021,5,0)),"",(VLOOKUP(C58,條件!$A$1:$G$1021,5,0)))</f>
        <v>75/72/2PFBR</v>
      </c>
      <c r="F58" s="676" t="str">
        <f>IF(ISNA(VLOOKUP(C58,條件!$A$1:$G$1021,6,0)),"",(VLOOKUP(C58,條件!$A$1:$G$1021,6,0)))</f>
        <v>FP01432R×2</v>
      </c>
      <c r="G58" s="676">
        <f>IF(ISNA(VLOOKUP(C58,條件!$A$1:$G$1021,7,0)),"",(VLOOKUP(C58,條件!$A$1:$G$1021,7,0)))</f>
        <v>550</v>
      </c>
      <c r="H58" s="676" t="str">
        <f>IF(ISNA(VLOOKUP(C58,條件!$A$1:$K$1021,11,0)),"",(VLOOKUP(C58,條件!$A$1:$K$1021,11,0)))</f>
        <v>紫色</v>
      </c>
      <c r="I58" s="677">
        <f>IF(ISNA(VLOOKUP(C58,條件!$A$1:$L$1021,12,0)),"",(VLOOKUP(C58,條件!$A$1:$L$1021,12,0)))</f>
        <v>4</v>
      </c>
      <c r="J58" s="678"/>
      <c r="K58" s="678"/>
      <c r="L58" s="679" t="s">
        <v>116</v>
      </c>
      <c r="M58" s="679"/>
      <c r="N58" s="680"/>
      <c r="O58" s="678"/>
      <c r="P58" s="679" t="s">
        <v>1918</v>
      </c>
      <c r="Q58" s="679"/>
      <c r="R58" s="680"/>
      <c r="S58" s="678"/>
      <c r="T58" s="679" t="s">
        <v>1918</v>
      </c>
      <c r="U58" s="679"/>
      <c r="V58" s="680"/>
      <c r="W58" s="678"/>
      <c r="X58" s="679" t="s">
        <v>1918</v>
      </c>
      <c r="Y58" s="681"/>
      <c r="Z58" s="682">
        <f>IFERROR(VLOOKUP(C58, 條件!$A:$L, 3, 0), "")</f>
        <v>3.1578947368421053</v>
      </c>
      <c r="AA58" s="682" t="str">
        <f>IF(OR(L58={"改紡","檢修","了機","清車","FINAL","停機","SAMPLE","TEST","絲開發","待料","跳車"}), L58, IFERROR(IF(C58="", "", (SUM(J58, N58, R58, V58)/3 * AG58) * IF(AND(AF58="S", AS58="雙"), 0.5, 1)), ""))</f>
        <v>了機</v>
      </c>
      <c r="AB58" s="716" t="str">
        <f t="shared" si="34"/>
        <v/>
      </c>
      <c r="AC58" s="682" t="str">
        <f>IF(OR(L58={"改紡","檢修","了機","清車","FINAL","停機","SAMPLE","TEST"}), "", IFERROR(IF(C58="", "", AVERAGE(L58:M58, P58:Q58, T58:U58, X58:Y58)/100), ""))</f>
        <v/>
      </c>
      <c r="AD58" s="682" t="str">
        <f t="shared" si="35"/>
        <v/>
      </c>
      <c r="AE58" s="682" t="str">
        <f t="shared" si="36"/>
        <v/>
      </c>
      <c r="AF58" s="683" t="str">
        <f t="shared" si="41"/>
        <v>T</v>
      </c>
      <c r="AG58" s="683">
        <v>2</v>
      </c>
      <c r="AH58" s="727" t="s">
        <v>2942</v>
      </c>
      <c r="AI58" s="734" t="s">
        <v>2815</v>
      </c>
      <c r="AJ58" s="728" t="s">
        <v>2815</v>
      </c>
      <c r="AK58" s="728" t="s">
        <v>2876</v>
      </c>
      <c r="AL58" s="687">
        <v>52</v>
      </c>
      <c r="AM58" s="798">
        <v>46168</v>
      </c>
      <c r="AN58" s="798">
        <v>46169</v>
      </c>
      <c r="AO58" s="798"/>
      <c r="AP58" s="798"/>
      <c r="AQ58" s="798"/>
      <c r="AR58" s="689"/>
      <c r="AS58" s="676" t="str">
        <f t="shared" si="37"/>
        <v>雙</v>
      </c>
      <c r="AT58" s="676" t="str">
        <f t="shared" si="38"/>
        <v>半</v>
      </c>
      <c r="AU58" s="676" t="str">
        <f t="shared" si="39"/>
        <v>75</v>
      </c>
      <c r="AV58" s="676" t="str">
        <f t="shared" si="42"/>
        <v/>
      </c>
    </row>
    <row r="59" spans="1:48">
      <c r="A59" s="672">
        <f t="shared" si="40"/>
        <v>46175</v>
      </c>
      <c r="B59" s="673" t="s">
        <v>1052</v>
      </c>
      <c r="C59" s="673" t="s">
        <v>1917</v>
      </c>
      <c r="D59" s="674" t="s">
        <v>1915</v>
      </c>
      <c r="E59" s="675" t="str">
        <f>IF(ISNA(VLOOKUP(C59,條件!$A$1:$G$1021,5,0)),"",(VLOOKUP(C59,條件!$A$1:$G$1021,5,0)))</f>
        <v>225/72/2SDr</v>
      </c>
      <c r="F59" s="676" t="str">
        <f>IF(ISNA(VLOOKUP(C59,條件!$A$1:$G$1021,6,0)),"",(VLOOKUP(C59,條件!$A$1:$G$1021,6,0)))</f>
        <v>FP83024R×2</v>
      </c>
      <c r="G59" s="676">
        <f>IF(ISNA(VLOOKUP(C59,條件!$A$1:$G$1021,7,0)),"",(VLOOKUP(C59,條件!$A$1:$G$1021,7,0)))</f>
        <v>550</v>
      </c>
      <c r="H59" s="676" t="str">
        <f>IF(ISNA(VLOOKUP(C59,條件!$A$1:$K$1021,11,0)),"",(VLOOKUP(C59,條件!$A$1:$K$1021,11,0)))</f>
        <v>灰色</v>
      </c>
      <c r="I59" s="677">
        <f>IF(ISNA(VLOOKUP(C59,條件!$A$1:$L$1021,12,0)),"",(VLOOKUP(C59,條件!$A$1:$L$1021,12,0)))</f>
        <v>5.5</v>
      </c>
      <c r="J59" s="678">
        <v>20</v>
      </c>
      <c r="K59" s="678">
        <v>6</v>
      </c>
      <c r="L59" s="679"/>
      <c r="M59" s="679">
        <v>8890</v>
      </c>
      <c r="N59" s="680"/>
      <c r="O59" s="678"/>
      <c r="P59" s="679"/>
      <c r="Q59" s="679"/>
      <c r="R59" s="680">
        <v>30</v>
      </c>
      <c r="S59" s="678">
        <v>0</v>
      </c>
      <c r="T59" s="679">
        <v>9170</v>
      </c>
      <c r="U59" s="679"/>
      <c r="V59" s="680">
        <v>13</v>
      </c>
      <c r="W59" s="678">
        <v>4</v>
      </c>
      <c r="X59" s="679"/>
      <c r="Y59" s="681">
        <v>9350</v>
      </c>
      <c r="Z59" s="682">
        <f>IFERROR(VLOOKUP(C59, 條件!$A:$L, 3, 0), "")</f>
        <v>6.5454545454545459</v>
      </c>
      <c r="AA59" s="682">
        <f>IF(OR(L59={"改紡","檢修","了機","清車","FINAL","停機","SAMPLE","TEST","絲開發","待料","跳車"}), L59, IFERROR(IF(C59="", "", (SUM(J59, N59, R59, V59)/3 * AG59) * IF(AND(AF59="S", AS59="雙"), 0.5, 1)), ""))</f>
        <v>42</v>
      </c>
      <c r="AB59" s="716">
        <f t="shared" si="34"/>
        <v>0.9926549145299145</v>
      </c>
      <c r="AC59" s="682">
        <f>IF(OR(L59={"改紡","檢修","了機","清車","FINAL","停機","SAMPLE","TEST"}), "", IFERROR(IF(C59="", "", AVERAGE(L59:M59, P59:Q59, T59:U59, X59:Y59)/100), ""))</f>
        <v>91.36666666666666</v>
      </c>
      <c r="AD59" s="682">
        <f t="shared" si="35"/>
        <v>5.25</v>
      </c>
      <c r="AE59" s="682">
        <f t="shared" si="36"/>
        <v>4.416666666666667</v>
      </c>
      <c r="AF59" s="683" t="str">
        <f t="shared" si="41"/>
        <v>T</v>
      </c>
      <c r="AG59" s="683">
        <v>2</v>
      </c>
      <c r="AH59" s="727" t="s">
        <v>2942</v>
      </c>
      <c r="AI59" s="734" t="s">
        <v>2815</v>
      </c>
      <c r="AJ59" s="728" t="s">
        <v>2815</v>
      </c>
      <c r="AK59" s="728" t="s">
        <v>2876</v>
      </c>
      <c r="AL59" s="687">
        <v>53</v>
      </c>
      <c r="AM59" s="798">
        <v>46145</v>
      </c>
      <c r="AN59" s="798">
        <v>46148</v>
      </c>
      <c r="AO59" s="798">
        <v>46149</v>
      </c>
      <c r="AP59" s="798">
        <v>46150</v>
      </c>
      <c r="AQ59" s="798">
        <v>46151</v>
      </c>
      <c r="AR59" s="689"/>
      <c r="AS59" s="676" t="str">
        <f t="shared" si="37"/>
        <v>雙</v>
      </c>
      <c r="AT59" s="676" t="str">
        <f t="shared" si="38"/>
        <v>半</v>
      </c>
      <c r="AU59" s="676" t="str">
        <f t="shared" si="39"/>
        <v>225</v>
      </c>
      <c r="AV59" s="676">
        <f t="shared" si="42"/>
        <v>3.9075696000000004</v>
      </c>
    </row>
    <row r="60" spans="1:48">
      <c r="A60" s="672">
        <f t="shared" si="40"/>
        <v>46175</v>
      </c>
      <c r="B60" s="673" t="s">
        <v>1548</v>
      </c>
      <c r="C60" s="673" t="s">
        <v>1911</v>
      </c>
      <c r="D60" s="674" t="s">
        <v>579</v>
      </c>
      <c r="E60" s="675" t="str">
        <f>IF(ISNA(VLOOKUP(C60,條件!$A$1:$G$1021,5,0)),"",(VLOOKUP(C60,條件!$A$1:$G$1021,5,0)))</f>
        <v>150/48/2SDr</v>
      </c>
      <c r="F60" s="676" t="str">
        <f>IF(ISNA(VLOOKUP(C60,條件!$A$1:$G$1021,6,0)),"",(VLOOKUP(C60,條件!$A$1:$G$1021,6,0)))</f>
        <v>FP82173R×2</v>
      </c>
      <c r="G60" s="676">
        <f>IF(ISNA(VLOOKUP(C60,條件!$A$1:$G$1021,7,0)),"",(VLOOKUP(C60,條件!$A$1:$G$1021,7,0)))</f>
        <v>700</v>
      </c>
      <c r="H60" s="676" t="str">
        <f>IF(ISNA(VLOOKUP(C60,條件!$A$1:$K$1021,11,0)),"",(VLOOKUP(C60,條件!$A$1:$K$1021,11,0)))</f>
        <v>黃紅雙色</v>
      </c>
      <c r="I60" s="677">
        <f>IF(ISNA(VLOOKUP(C60,條件!$A$1:$L$1021,12,0)),"",(VLOOKUP(C60,條件!$A$1:$L$1021,12,0)))</f>
        <v>5.5</v>
      </c>
      <c r="J60" s="678"/>
      <c r="K60" s="678"/>
      <c r="L60" s="679" t="s">
        <v>116</v>
      </c>
      <c r="M60" s="679" t="s">
        <v>116</v>
      </c>
      <c r="N60" s="680"/>
      <c r="O60" s="678"/>
      <c r="P60" s="679"/>
      <c r="Q60" s="679" t="s">
        <v>116</v>
      </c>
      <c r="R60" s="680"/>
      <c r="S60" s="678"/>
      <c r="T60" s="679"/>
      <c r="U60" s="679" t="s">
        <v>116</v>
      </c>
      <c r="V60" s="680"/>
      <c r="W60" s="678"/>
      <c r="X60" s="679"/>
      <c r="Y60" s="681" t="s">
        <v>116</v>
      </c>
      <c r="Z60" s="682">
        <f>IFERROR(VLOOKUP(C60, 條件!$A:$L, 3, 0), "")</f>
        <v>5.8536585365853666</v>
      </c>
      <c r="AA60" s="682" t="str">
        <f>IF(OR(L60={"改紡","檢修","了機","清車","FINAL","停機","SAMPLE","TEST","絲開發","待料","跳車"}), L60, IFERROR(IF(C60="", "", (SUM(J60, N60, R60, V60)/3 * AG60) * IF(AND(AF60="S", AS60="雙"), 0.5, 1)), ""))</f>
        <v>了機</v>
      </c>
      <c r="AB60" s="716" t="str">
        <f t="shared" si="34"/>
        <v/>
      </c>
      <c r="AC60" s="682" t="str">
        <f>IF(OR(L60={"改紡","檢修","了機","清車","FINAL","停機","SAMPLE","TEST"}), "", IFERROR(IF(C60="", "", AVERAGE(L60:M60, P60:Q60, T60:U60, X60:Y60)/100), ""))</f>
        <v/>
      </c>
      <c r="AD60" s="682" t="str">
        <f t="shared" si="35"/>
        <v/>
      </c>
      <c r="AE60" s="682" t="str">
        <f t="shared" si="36"/>
        <v/>
      </c>
      <c r="AF60" s="683" t="str">
        <f t="shared" si="41"/>
        <v>T</v>
      </c>
      <c r="AG60" s="683">
        <v>1</v>
      </c>
      <c r="AH60" s="727" t="s">
        <v>2942</v>
      </c>
      <c r="AI60" s="734" t="s">
        <v>2815</v>
      </c>
      <c r="AJ60" s="728" t="s">
        <v>2815</v>
      </c>
      <c r="AK60" s="728" t="s">
        <v>2875</v>
      </c>
      <c r="AL60" s="687">
        <v>56</v>
      </c>
      <c r="AM60" s="798">
        <v>46166</v>
      </c>
      <c r="AN60" s="798">
        <v>46168</v>
      </c>
      <c r="AO60" s="798"/>
      <c r="AP60" s="798"/>
      <c r="AQ60" s="798"/>
      <c r="AR60" s="689"/>
      <c r="AS60" s="676" t="str">
        <f t="shared" si="37"/>
        <v>雙</v>
      </c>
      <c r="AT60" s="676" t="str">
        <f t="shared" si="38"/>
        <v>全</v>
      </c>
      <c r="AU60" s="676" t="str">
        <f t="shared" si="39"/>
        <v>150</v>
      </c>
      <c r="AV60" s="676" t="str">
        <f t="shared" si="42"/>
        <v/>
      </c>
    </row>
    <row r="61" spans="1:48">
      <c r="A61" s="672">
        <f t="shared" si="40"/>
        <v>46175</v>
      </c>
      <c r="B61" s="673" t="s">
        <v>1549</v>
      </c>
      <c r="C61" s="673" t="s">
        <v>2946</v>
      </c>
      <c r="D61" s="674" t="s">
        <v>579</v>
      </c>
      <c r="E61" s="675" t="str">
        <f>IF(ISNA(VLOOKUP(C61,條件!$A$1:$G$1021,5,0)),"",(VLOOKUP(C61,條件!$A$1:$G$1021,5,0)))</f>
        <v>150/48/2SDr</v>
      </c>
      <c r="F61" s="676" t="str">
        <f>IF(ISNA(VLOOKUP(C61,條件!$A$1:$G$1021,6,0)),"",(VLOOKUP(C61,條件!$A$1:$G$1021,6,0)))</f>
        <v>FP82177R×2</v>
      </c>
      <c r="G61" s="676">
        <f>IF(ISNA(VLOOKUP(C61,條件!$A$1:$G$1021,7,0)),"",(VLOOKUP(C61,條件!$A$1:$G$1021,7,0)))</f>
        <v>700</v>
      </c>
      <c r="H61" s="676" t="str">
        <f>IF(ISNA(VLOOKUP(C61,條件!$A$1:$K$1021,11,0)),"",(VLOOKUP(C61,條件!$A$1:$K$1021,11,0)))</f>
        <v>黃綠條紋</v>
      </c>
      <c r="I61" s="677">
        <f>IF(ISNA(VLOOKUP(C61,條件!$A$1:$L$1021,12,0)),"",(VLOOKUP(C61,條件!$A$1:$L$1021,12,0)))</f>
        <v>5.5</v>
      </c>
      <c r="J61" s="678">
        <v>25</v>
      </c>
      <c r="K61" s="678">
        <v>2</v>
      </c>
      <c r="L61" s="679">
        <v>9540</v>
      </c>
      <c r="M61" s="679">
        <v>9630</v>
      </c>
      <c r="N61" s="680"/>
      <c r="O61" s="678"/>
      <c r="P61" s="679"/>
      <c r="Q61" s="679"/>
      <c r="R61" s="680">
        <v>19</v>
      </c>
      <c r="S61" s="678">
        <v>0</v>
      </c>
      <c r="T61" s="679">
        <v>9170</v>
      </c>
      <c r="U61" s="679">
        <v>9170</v>
      </c>
      <c r="V61" s="680">
        <v>53</v>
      </c>
      <c r="W61" s="678">
        <v>2</v>
      </c>
      <c r="X61" s="679">
        <v>10000</v>
      </c>
      <c r="Y61" s="681">
        <v>9170</v>
      </c>
      <c r="Z61" s="682">
        <f>IFERROR(VLOOKUP(C61, 條件!$A:$L, 3, 0), "")</f>
        <v>5.8299595141700413</v>
      </c>
      <c r="AA61" s="682">
        <f>IF(OR(L61={"改紡","檢修","了機","清車","FINAL","停機","SAMPLE","TEST","絲開發","待料","跳車"}), L61, IFERROR(IF(C61="", "", (SUM(J61, N61, R61, V61)/3 * AG61) * IF(AND(AF61="S", AS61="雙"), 0.5, 1)), ""))</f>
        <v>32.333333333333336</v>
      </c>
      <c r="AB61" s="716">
        <f t="shared" si="34"/>
        <v>0.99670138888888893</v>
      </c>
      <c r="AC61" s="682">
        <f>IF(OR(L61={"改紡","檢修","了機","清車","FINAL","停機","SAMPLE","TEST"}), "", IFERROR(IF(C61="", "", AVERAGE(L61:M61, P61:Q61, T61:U61, X61:Y61)/100), ""))</f>
        <v>94.466666666666654</v>
      </c>
      <c r="AD61" s="682">
        <f t="shared" si="35"/>
        <v>4.041666666666667</v>
      </c>
      <c r="AE61" s="682">
        <f t="shared" si="36"/>
        <v>3.875</v>
      </c>
      <c r="AF61" s="683" t="str">
        <f t="shared" si="41"/>
        <v>T</v>
      </c>
      <c r="AG61" s="683">
        <v>1</v>
      </c>
      <c r="AH61" s="727" t="s">
        <v>2942</v>
      </c>
      <c r="AI61" s="734" t="s">
        <v>2815</v>
      </c>
      <c r="AJ61" s="728" t="s">
        <v>2815</v>
      </c>
      <c r="AK61" s="728" t="s">
        <v>2876</v>
      </c>
      <c r="AL61" s="687">
        <v>56</v>
      </c>
      <c r="AM61" s="798">
        <v>46171</v>
      </c>
      <c r="AN61" s="798">
        <v>46172</v>
      </c>
      <c r="AO61" s="798">
        <v>46173</v>
      </c>
      <c r="AP61" s="798">
        <v>46174</v>
      </c>
      <c r="AQ61" s="798"/>
      <c r="AR61" s="689"/>
      <c r="AS61" s="676" t="str">
        <f t="shared" si="37"/>
        <v>雙</v>
      </c>
      <c r="AT61" s="676" t="str">
        <f t="shared" si="38"/>
        <v>全</v>
      </c>
      <c r="AU61" s="676" t="str">
        <f t="shared" si="39"/>
        <v>150</v>
      </c>
      <c r="AV61" s="676">
        <f t="shared" si="42"/>
        <v>6.8560127999999994</v>
      </c>
    </row>
    <row r="62" spans="1:48">
      <c r="A62" s="672">
        <f t="shared" si="40"/>
        <v>46175</v>
      </c>
      <c r="B62" s="673" t="s">
        <v>1053</v>
      </c>
      <c r="C62" s="673" t="s">
        <v>1914</v>
      </c>
      <c r="D62" s="674"/>
      <c r="E62" s="675" t="str">
        <f>IF(ISNA(VLOOKUP(C62,條件!$A$1:$G$1021,5,0)),"",(VLOOKUP(C62,條件!$A$1:$G$1021,5,0)))</f>
        <v>75/72/2SDFFR</v>
      </c>
      <c r="F62" s="676" t="str">
        <f>IF(ISNA(VLOOKUP(C62,條件!$A$1:$G$1021,6,0)),"",(VLOOKUP(C62,條件!$A$1:$G$1021,6,0)))</f>
        <v>FP81209R×2</v>
      </c>
      <c r="G62" s="676">
        <f>IF(ISNA(VLOOKUP(C62,條件!$A$1:$G$1021,7,0)),"",(VLOOKUP(C62,條件!$A$1:$G$1021,7,0)))</f>
        <v>600</v>
      </c>
      <c r="H62" s="676" t="str">
        <f>IF(ISNA(VLOOKUP(C62,條件!$A$1:$K$1021,11,0)),"",(VLOOKUP(C62,條件!$A$1:$K$1021,11,0)))</f>
        <v>白底紅十字</v>
      </c>
      <c r="I62" s="677">
        <f>IF(ISNA(VLOOKUP(C62,條件!$A$1:$L$1021,12,0)),"",(VLOOKUP(C62,條件!$A$1:$L$1021,12,0)))</f>
        <v>5</v>
      </c>
      <c r="J62" s="678"/>
      <c r="K62" s="678"/>
      <c r="L62" s="679" t="s">
        <v>116</v>
      </c>
      <c r="M62" s="679"/>
      <c r="N62" s="680"/>
      <c r="O62" s="678"/>
      <c r="P62" s="679" t="s">
        <v>1918</v>
      </c>
      <c r="Q62" s="679"/>
      <c r="R62" s="680"/>
      <c r="S62" s="678"/>
      <c r="T62" s="679" t="s">
        <v>1918</v>
      </c>
      <c r="U62" s="679"/>
      <c r="V62" s="680"/>
      <c r="W62" s="678"/>
      <c r="X62" s="679" t="s">
        <v>1918</v>
      </c>
      <c r="Y62" s="681"/>
      <c r="Z62" s="709">
        <f>IFERROR(VLOOKUP(C62, 條件!$A:$L, 3, 0), "")</f>
        <v>2.7852998065764023</v>
      </c>
      <c r="AA62" s="709" t="str">
        <f>IF(OR(L62={"改紡","檢修","了機","清車","FINAL","停機","SAMPLE","TEST","絲開發","待料","跳車"}), L62, IFERROR(IF(C62="", "", (SUM(J62, N62, R62, V62)/3 * AG62) * IF(AND(AF62="S", AS62="雙"), 0.5, 1)), ""))</f>
        <v>了機</v>
      </c>
      <c r="AB62" s="717" t="str">
        <f t="shared" si="34"/>
        <v/>
      </c>
      <c r="AC62" s="709" t="str">
        <f>IF(OR(L62={"改紡","檢修","了機","清車","FINAL","停機","SAMPLE","TEST"}), "", IFERROR(IF(C62="", "", AVERAGE(L62:M62, P62:Q62, T62:U62, X62:Y62)/100), ""))</f>
        <v/>
      </c>
      <c r="AD62" s="709" t="str">
        <f t="shared" si="35"/>
        <v/>
      </c>
      <c r="AE62" s="709" t="str">
        <f t="shared" si="36"/>
        <v/>
      </c>
      <c r="AF62" s="710" t="str">
        <f t="shared" si="41"/>
        <v>S</v>
      </c>
      <c r="AG62" s="710">
        <v>3</v>
      </c>
      <c r="AH62" s="727" t="s">
        <v>2785</v>
      </c>
      <c r="AI62" s="734" t="s">
        <v>3006</v>
      </c>
      <c r="AJ62" s="728" t="s">
        <v>3006</v>
      </c>
      <c r="AK62" s="728" t="s">
        <v>3048</v>
      </c>
      <c r="AL62" s="687">
        <v>50</v>
      </c>
      <c r="AM62" s="798">
        <v>46095</v>
      </c>
      <c r="AN62" s="798"/>
      <c r="AO62" s="798"/>
      <c r="AP62" s="798"/>
      <c r="AQ62" s="798"/>
      <c r="AR62" s="689"/>
      <c r="AS62" s="676" t="str">
        <f t="shared" si="37"/>
        <v>雙</v>
      </c>
      <c r="AT62" s="676" t="str">
        <f t="shared" si="38"/>
        <v>3sec</v>
      </c>
      <c r="AU62" s="676" t="str">
        <f t="shared" si="39"/>
        <v>75</v>
      </c>
      <c r="AV62" s="676" t="str">
        <f t="shared" si="42"/>
        <v/>
      </c>
    </row>
    <row r="63" spans="1:48" ht="17.25" thickBot="1">
      <c r="A63" s="690">
        <f t="shared" si="40"/>
        <v>46175</v>
      </c>
      <c r="B63" s="691" t="s">
        <v>1564</v>
      </c>
      <c r="C63" s="711" t="s">
        <v>1614</v>
      </c>
      <c r="D63" s="692"/>
      <c r="E63" s="693" t="str">
        <f>IF(ISNA(VLOOKUP(C63,條件!$A$1:$G$1021,5,0)),"",(VLOOKUP(C63,條件!$A$1:$G$1021,5,0)))</f>
        <v/>
      </c>
      <c r="F63" s="694" t="str">
        <f>IF(ISNA(VLOOKUP(C63,條件!$A$1:$G$1021,6,0)),"",(VLOOKUP(C63,條件!$A$1:$G$1021,6,0)))</f>
        <v/>
      </c>
      <c r="G63" s="694" t="str">
        <f>IF(ISNA(VLOOKUP(C63,條件!$A$1:$G$1021,7,0)),"",(VLOOKUP(C63,條件!$A$1:$G$1021,7,0)))</f>
        <v/>
      </c>
      <c r="H63" s="694" t="str">
        <f>IF(ISNA(VLOOKUP(C63,條件!$A$1:$K$1021,11,0)),"",(VLOOKUP(C63,條件!$A$1:$K$1021,11,0)))</f>
        <v/>
      </c>
      <c r="I63" s="695" t="str">
        <f>IF(ISNA(VLOOKUP(C63,條件!$A$1:$L$1021,12,0)),"",(VLOOKUP(C63,條件!$A$1:$L$1021,12,0)))</f>
        <v/>
      </c>
      <c r="J63" s="696"/>
      <c r="K63" s="696"/>
      <c r="L63" s="697" t="s">
        <v>1614</v>
      </c>
      <c r="M63" s="697"/>
      <c r="N63" s="698"/>
      <c r="O63" s="696"/>
      <c r="P63" s="697" t="s">
        <v>446</v>
      </c>
      <c r="Q63" s="697"/>
      <c r="R63" s="698"/>
      <c r="S63" s="696"/>
      <c r="T63" s="697" t="s">
        <v>446</v>
      </c>
      <c r="U63" s="697"/>
      <c r="V63" s="698"/>
      <c r="W63" s="696"/>
      <c r="X63" s="697" t="s">
        <v>446</v>
      </c>
      <c r="Y63" s="699"/>
      <c r="Z63" s="1060" t="str">
        <f>IFERROR(VLOOKUP(C63, 條件!$A:$L, 3, 0), "")</f>
        <v/>
      </c>
      <c r="AA63" s="1060" t="str">
        <f>IF(OR(L63={"改紡","檢修","了機","清車","FINAL","停機","SAMPLE","TEST","絲開發","待料","跳車"}), L63, IFERROR(IF(C63="", "", (SUM(J63, N63, R63, V63)/3 * AG63) * IF(AND(AF63="S", AS63="雙"), 0.5, 1)), ""))</f>
        <v>絲開發</v>
      </c>
      <c r="AB63" s="1061" t="str">
        <f t="shared" si="34"/>
        <v/>
      </c>
      <c r="AC63" s="1060" t="str">
        <f>IF(OR(L63={"改紡","檢修","了機","清車","FINAL","停機","SAMPLE","TEST"}), "", IFERROR(IF(C63="", "", AVERAGE(L63:M63, P63:Q63, T63:U63, X63:Y63)/100), ""))</f>
        <v/>
      </c>
      <c r="AD63" s="1060" t="str">
        <f t="shared" si="35"/>
        <v/>
      </c>
      <c r="AE63" s="1060" t="str">
        <f t="shared" si="36"/>
        <v/>
      </c>
      <c r="AF63" s="1062" t="str">
        <f t="shared" si="41"/>
        <v>S</v>
      </c>
      <c r="AG63" s="1062">
        <v>5</v>
      </c>
      <c r="AH63" s="729" t="s">
        <v>2785</v>
      </c>
      <c r="AI63" s="1079" t="s">
        <v>3006</v>
      </c>
      <c r="AJ63" s="1079" t="s">
        <v>3006</v>
      </c>
      <c r="AK63" s="730" t="s">
        <v>3048</v>
      </c>
      <c r="AL63" s="705"/>
      <c r="AM63" s="800"/>
      <c r="AN63" s="800"/>
      <c r="AO63" s="800"/>
      <c r="AP63" s="800"/>
      <c r="AQ63" s="800"/>
      <c r="AR63" s="707"/>
      <c r="AS63" s="694" t="str">
        <f t="shared" si="37"/>
        <v>單</v>
      </c>
      <c r="AT63" s="694" t="str">
        <f t="shared" si="38"/>
        <v>5sec</v>
      </c>
      <c r="AU63" s="694" t="str">
        <f t="shared" si="39"/>
        <v/>
      </c>
      <c r="AV63" s="694" t="str">
        <f t="shared" si="42"/>
        <v/>
      </c>
    </row>
    <row r="64" spans="1:48">
      <c r="A64" s="1063">
        <v>46176</v>
      </c>
      <c r="B64" s="1064" t="s">
        <v>1031</v>
      </c>
      <c r="C64" s="1064" t="s">
        <v>114</v>
      </c>
      <c r="D64" s="1065"/>
      <c r="E64" s="1066" t="str">
        <f>IF(ISNA(VLOOKUP(C64,條件!$A$1:$G$1021,5,0)),"",(VLOOKUP(C64,條件!$A$1:$G$1021,5,0)))</f>
        <v/>
      </c>
      <c r="F64" s="1067" t="str">
        <f>IF(ISNA(VLOOKUP(C64,條件!$A$1:$G$1021,6,0)),"",(VLOOKUP(C64,條件!$A$1:$G$1021,6,0)))</f>
        <v/>
      </c>
      <c r="G64" s="1067" t="str">
        <f>IF(ISNA(VLOOKUP(C64,條件!$A$1:$G$1021,7,0)),"",(VLOOKUP(C64,條件!$A$1:$G$1021,7,0)))</f>
        <v/>
      </c>
      <c r="H64" s="1067" t="str">
        <f>IF(ISNA(VLOOKUP(C64,條件!$A$1:$K$1021,11,0)),"",(VLOOKUP(C64,條件!$A$1:$K$1021,11,0)))</f>
        <v/>
      </c>
      <c r="I64" s="1068" t="str">
        <f>IF(ISNA(VLOOKUP(C64,條件!$A$1:$L$1021,12,0)),"",(VLOOKUP(C64,條件!$A$1:$L$1021,12,0)))</f>
        <v/>
      </c>
      <c r="J64" s="1070"/>
      <c r="K64" s="1070"/>
      <c r="L64" s="1071" t="s">
        <v>114</v>
      </c>
      <c r="M64" s="1071"/>
      <c r="N64" s="1069"/>
      <c r="O64" s="1070"/>
      <c r="P64" s="1071" t="s">
        <v>114</v>
      </c>
      <c r="Q64" s="1071"/>
      <c r="R64" s="1069"/>
      <c r="S64" s="1070"/>
      <c r="T64" s="1071" t="s">
        <v>114</v>
      </c>
      <c r="U64" s="1071"/>
      <c r="V64" s="1069"/>
      <c r="W64" s="1070"/>
      <c r="X64" s="1071" t="s">
        <v>114</v>
      </c>
      <c r="Y64" s="1072"/>
      <c r="Z64" s="1073" t="str">
        <f>IFERROR(VLOOKUP(C64, 條件!$A:$L, 3, 0), "")</f>
        <v/>
      </c>
      <c r="AA64" s="1073" t="str">
        <f>IF(OR(L64={"改紡","檢修","了機","清車","FINAL","停機","SAMPLE","TEST","絲開發","待料","跳車"}), L64, IFERROR(IF(C64="", "", (SUM(J64, N64, R64, V64)/3 * AG64) * IF(AND(AF64="S", AS64="雙"), 0.5, 1)), ""))</f>
        <v>停機</v>
      </c>
      <c r="AB64" s="1074" t="str">
        <f t="shared" si="34"/>
        <v/>
      </c>
      <c r="AC64" s="1073" t="str">
        <f>IF(OR(L64={"改紡","檢修","了機","清車","FINAL","停機","SAMPLE","TEST"}), "", IFERROR(IF(C64="", "", AVERAGE(L64:M64, P64:Q64, T64:U64, X64:Y64)/100), ""))</f>
        <v/>
      </c>
      <c r="AD64" s="1073" t="str">
        <f t="shared" si="35"/>
        <v/>
      </c>
      <c r="AE64" s="1073" t="str">
        <f t="shared" si="36"/>
        <v/>
      </c>
      <c r="AF64" s="1075" t="str">
        <f t="shared" si="41"/>
        <v>A</v>
      </c>
      <c r="AG64" s="1075">
        <v>1</v>
      </c>
      <c r="AH64" s="1076" t="s">
        <v>2783</v>
      </c>
      <c r="AI64" s="737" t="s">
        <v>1066</v>
      </c>
      <c r="AJ64" s="1077" t="s">
        <v>1066</v>
      </c>
      <c r="AK64" s="1077" t="s">
        <v>1066</v>
      </c>
      <c r="AL64" s="741"/>
      <c r="AM64" s="799"/>
      <c r="AN64" s="799"/>
      <c r="AO64" s="799"/>
      <c r="AP64" s="799"/>
      <c r="AQ64" s="799"/>
      <c r="AR64" s="1078"/>
      <c r="AS64" s="1067" t="str">
        <f>IF(TEXT(RIGHT(F64,2),) = "×2","雙","單")</f>
        <v>單</v>
      </c>
      <c r="AT64" s="1067" t="str">
        <f>IF(OR(AF64="J", AF64="T", AF64="M"), IF(AG64=1, "全", "半"),
   IF(AF64="A", IF(AG64=0.5, IF(AS64="雙", "全", ""),
                 IF(AG64=1, IF(AS64="雙", "半", "全"),
                    IF(AG64=2, "半", "")
                   )
                ),
   IF(AF64="S", TEXT(AG64 &amp; "sec", "text"), "")
))</f>
        <v>全</v>
      </c>
      <c r="AU64" s="1067" t="str">
        <f>IF(MID(E64,3,1)="/",LEFT(E64,2),LEFT(E64,3))</f>
        <v/>
      </c>
      <c r="AV64" s="1067" t="str">
        <f t="shared" si="42"/>
        <v/>
      </c>
    </row>
    <row r="65" spans="1:48">
      <c r="A65" s="672">
        <f>A64</f>
        <v>46176</v>
      </c>
      <c r="B65" s="673" t="s">
        <v>1032</v>
      </c>
      <c r="C65" s="673" t="s">
        <v>114</v>
      </c>
      <c r="D65" s="674"/>
      <c r="E65" s="675" t="str">
        <f>IF(ISNA(VLOOKUP(C65,條件!$A$1:$G$1021,5,0)),"",(VLOOKUP(C65,條件!$A$1:$G$1021,5,0)))</f>
        <v/>
      </c>
      <c r="F65" s="676" t="str">
        <f>IF(ISNA(VLOOKUP(C65,條件!$A$1:$G$1021,6,0)),"",(VLOOKUP(C65,條件!$A$1:$G$1021,6,0)))</f>
        <v/>
      </c>
      <c r="G65" s="676" t="str">
        <f>IF(ISNA(VLOOKUP(C65,條件!$A$1:$G$1021,7,0)),"",(VLOOKUP(C65,條件!$A$1:$G$1021,7,0)))</f>
        <v/>
      </c>
      <c r="H65" s="676" t="str">
        <f>IF(ISNA(VLOOKUP(C65,條件!$A$1:$K$1021,11,0)),"",(VLOOKUP(C65,條件!$A$1:$K$1021,11,0)))</f>
        <v/>
      </c>
      <c r="I65" s="677" t="str">
        <f>IF(ISNA(VLOOKUP(C65,條件!$A$1:$L$1021,12,0)),"",(VLOOKUP(C65,條件!$A$1:$L$1021,12,0)))</f>
        <v/>
      </c>
      <c r="J65" s="678"/>
      <c r="K65" s="678"/>
      <c r="L65" s="679" t="s">
        <v>114</v>
      </c>
      <c r="M65" s="679"/>
      <c r="N65" s="680"/>
      <c r="O65" s="678"/>
      <c r="P65" s="679" t="s">
        <v>114</v>
      </c>
      <c r="Q65" s="679"/>
      <c r="R65" s="680"/>
      <c r="S65" s="678"/>
      <c r="T65" s="679" t="s">
        <v>114</v>
      </c>
      <c r="U65" s="679"/>
      <c r="V65" s="680"/>
      <c r="W65" s="678"/>
      <c r="X65" s="679" t="s">
        <v>114</v>
      </c>
      <c r="Y65" s="681"/>
      <c r="Z65" s="682" t="str">
        <f>IFERROR(VLOOKUP(C65, 條件!$A:$L, 3, 0), "")</f>
        <v/>
      </c>
      <c r="AA65" s="682" t="str">
        <f>IF(OR(L65={"改紡","檢修","了機","清車","FINAL","停機","SAMPLE","TEST","絲開發","待料","跳車"}), L65, IFERROR(IF(C65="", "", (SUM(J65, N65, R65, V65)/3 * AG65) * IF(AND(AF65="S", AS65="雙"), 0.5, 1)), ""))</f>
        <v>停機</v>
      </c>
      <c r="AB65" s="716" t="str">
        <f t="shared" ref="AB65:AB95" si="43">IF(K65="","",IF(ISERROR(1-(SUM(K65,O65,S65,W65)/208/Z65)),"",(1-(SUM(K65,O65,S65,W65)/208/Z65))))</f>
        <v/>
      </c>
      <c r="AC65" s="682" t="str">
        <f>IF(OR(L65={"改紡","檢修","了機","清車","FINAL","停機","SAMPLE","TEST"}), "", IFERROR(IF(C65="", "", AVERAGE(L65:M65, P65:Q65, T65:U65, X65:Y65)/100), ""))</f>
        <v/>
      </c>
      <c r="AD65" s="682" t="str">
        <f t="shared" ref="AD65:AD95" si="44">IF(ISERROR(AA65/8),"",(AA65/8))</f>
        <v/>
      </c>
      <c r="AE65" s="682" t="str">
        <f t="shared" ref="AE65:AE95" si="45">IF(OR(L65="改紡", L65="檢修", L65="了機"), "",
IF(AND(C65&lt;&gt;"", J65&lt;&gt;""),
IFERROR((SUM(J65, N65, R65, V65) - SUM(K65, O65, S65, W65))/24 * AG65, ""),
"")
)</f>
        <v/>
      </c>
      <c r="AF65" s="683" t="str">
        <f t="shared" si="41"/>
        <v>A</v>
      </c>
      <c r="AG65" s="683">
        <v>1</v>
      </c>
      <c r="AH65" s="727" t="s">
        <v>1066</v>
      </c>
      <c r="AI65" s="728" t="s">
        <v>1066</v>
      </c>
      <c r="AJ65" s="739" t="s">
        <v>1066</v>
      </c>
      <c r="AK65" s="740" t="s">
        <v>1066</v>
      </c>
      <c r="AL65" s="736"/>
      <c r="AM65" s="798"/>
      <c r="AN65" s="798"/>
      <c r="AO65" s="798"/>
      <c r="AP65" s="798"/>
      <c r="AQ65" s="798"/>
      <c r="AR65" s="689"/>
      <c r="AS65" s="676" t="str">
        <f t="shared" ref="AS65:AS94" si="46">IF(TEXT(RIGHT(F65,2),) = "×2","雙","單")</f>
        <v>單</v>
      </c>
      <c r="AT65" s="676" t="str">
        <f t="shared" ref="AT65:AT94" si="47">IF(OR(AF65="J", AF65="T", AF65="M"), IF(AG65=1, "全", "半"),
   IF(AF65="A", IF(AG65=0.5, IF(AS65="雙", "全", ""),
                 IF(AG65=1, IF(AS65="雙", "半", "全"),
                    IF(AG65=2, "半", "")
                   )
                ),
   IF(AF65="S", TEXT(AG65 &amp; "sec", "text"), "")
))</f>
        <v>全</v>
      </c>
      <c r="AU65" s="676" t="str">
        <f t="shared" ref="AU65:AU94" si="48">IF(MID(E65,3,1)="/",LEFT(E65,2),LEFT(E65,3))</f>
        <v/>
      </c>
      <c r="AV65" s="676" t="str">
        <f t="shared" si="42"/>
        <v/>
      </c>
    </row>
    <row r="66" spans="1:48">
      <c r="A66" s="672">
        <f t="shared" ref="A66:A94" si="49">A65</f>
        <v>46176</v>
      </c>
      <c r="B66" s="673" t="s">
        <v>1027</v>
      </c>
      <c r="C66" s="673" t="s">
        <v>114</v>
      </c>
      <c r="D66" s="674"/>
      <c r="E66" s="675" t="str">
        <f>IF(ISNA(VLOOKUP(C66,條件!$A$1:$G$1021,5,0)),"",(VLOOKUP(C66,條件!$A$1:$G$1021,5,0)))</f>
        <v/>
      </c>
      <c r="F66" s="676" t="str">
        <f>IF(ISNA(VLOOKUP(C66,條件!$A$1:$G$1021,6,0)),"",(VLOOKUP(C66,條件!$A$1:$G$1021,6,0)))</f>
        <v/>
      </c>
      <c r="G66" s="676" t="str">
        <f>IF(ISNA(VLOOKUP(C66,條件!$A$1:$G$1021,7,0)),"",(VLOOKUP(C66,條件!$A$1:$G$1021,7,0)))</f>
        <v/>
      </c>
      <c r="H66" s="676" t="str">
        <f>IF(ISNA(VLOOKUP(C66,條件!$A$1:$K$1021,11,0)),"",(VLOOKUP(C66,條件!$A$1:$K$1021,11,0)))</f>
        <v/>
      </c>
      <c r="I66" s="677" t="str">
        <f>IF(ISNA(VLOOKUP(C66,條件!$A$1:$L$1021,12,0)),"",(VLOOKUP(C66,條件!$A$1:$L$1021,12,0)))</f>
        <v/>
      </c>
      <c r="J66" s="678"/>
      <c r="K66" s="678"/>
      <c r="L66" s="679" t="s">
        <v>114</v>
      </c>
      <c r="M66" s="679"/>
      <c r="N66" s="680"/>
      <c r="O66" s="678"/>
      <c r="P66" s="679" t="s">
        <v>114</v>
      </c>
      <c r="Q66" s="679"/>
      <c r="R66" s="680"/>
      <c r="S66" s="678"/>
      <c r="T66" s="679" t="s">
        <v>114</v>
      </c>
      <c r="U66" s="679"/>
      <c r="V66" s="680"/>
      <c r="W66" s="678"/>
      <c r="X66" s="679" t="s">
        <v>114</v>
      </c>
      <c r="Y66" s="681"/>
      <c r="Z66" s="682" t="str">
        <f>IFERROR(VLOOKUP(C66, 條件!$A:$L, 3, 0), "")</f>
        <v/>
      </c>
      <c r="AA66" s="682" t="str">
        <f>IF(OR(L66={"改紡","檢修","了機","清車","FINAL","停機","SAMPLE","TEST","絲開發","待料","跳車"}), L66, IFERROR(IF(C66="", "", (SUM(J66, N66, R66, V66)/3 * AG66) * IF(AND(AF66="S", AS66="雙"), 0.5, 1)), ""))</f>
        <v>停機</v>
      </c>
      <c r="AB66" s="716" t="str">
        <f t="shared" si="43"/>
        <v/>
      </c>
      <c r="AC66" s="682" t="str">
        <f>IF(OR(L66={"改紡","檢修","了機","清車","FINAL","停機","SAMPLE","TEST"}), "", IFERROR(IF(C66="", "", AVERAGE(L66:M66, P66:Q66, T66:U66, X66:Y66)/100), ""))</f>
        <v/>
      </c>
      <c r="AD66" s="682" t="str">
        <f t="shared" si="44"/>
        <v/>
      </c>
      <c r="AE66" s="682" t="str">
        <f t="shared" si="45"/>
        <v/>
      </c>
      <c r="AF66" s="683" t="str">
        <f t="shared" si="41"/>
        <v>A</v>
      </c>
      <c r="AG66" s="683">
        <v>1</v>
      </c>
      <c r="AH66" s="727" t="s">
        <v>1066</v>
      </c>
      <c r="AI66" s="728" t="s">
        <v>1066</v>
      </c>
      <c r="AJ66" s="739" t="s">
        <v>1066</v>
      </c>
      <c r="AK66" s="744" t="s">
        <v>1066</v>
      </c>
      <c r="AL66" s="736"/>
      <c r="AM66" s="798"/>
      <c r="AN66" s="798"/>
      <c r="AO66" s="798"/>
      <c r="AP66" s="798"/>
      <c r="AQ66" s="798"/>
      <c r="AR66" s="689"/>
      <c r="AS66" s="676" t="str">
        <f t="shared" si="46"/>
        <v>單</v>
      </c>
      <c r="AT66" s="676" t="str">
        <f t="shared" si="47"/>
        <v>全</v>
      </c>
      <c r="AU66" s="676" t="str">
        <f t="shared" si="48"/>
        <v/>
      </c>
      <c r="AV66" s="676" t="str">
        <f t="shared" si="42"/>
        <v/>
      </c>
    </row>
    <row r="67" spans="1:48">
      <c r="A67" s="672">
        <f t="shared" si="49"/>
        <v>46176</v>
      </c>
      <c r="B67" s="673" t="s">
        <v>1033</v>
      </c>
      <c r="C67" s="673" t="s">
        <v>114</v>
      </c>
      <c r="D67" s="674"/>
      <c r="E67" s="675" t="str">
        <f>IF(ISNA(VLOOKUP(C67,條件!$A$1:$G$1021,5,0)),"",(VLOOKUP(C67,條件!$A$1:$G$1021,5,0)))</f>
        <v/>
      </c>
      <c r="F67" s="676" t="str">
        <f>IF(ISNA(VLOOKUP(C67,條件!$A$1:$G$1021,6,0)),"",(VLOOKUP(C67,條件!$A$1:$G$1021,6,0)))</f>
        <v/>
      </c>
      <c r="G67" s="676" t="str">
        <f>IF(ISNA(VLOOKUP(C67,條件!$A$1:$G$1021,7,0)),"",(VLOOKUP(C67,條件!$A$1:$G$1021,7,0)))</f>
        <v/>
      </c>
      <c r="H67" s="676" t="str">
        <f>IF(ISNA(VLOOKUP(C67,條件!$A$1:$K$1021,11,0)),"",(VLOOKUP(C67,條件!$A$1:$K$1021,11,0)))</f>
        <v/>
      </c>
      <c r="I67" s="677" t="str">
        <f>IF(ISNA(VLOOKUP(C67,條件!$A$1:$L$1021,12,0)),"",(VLOOKUP(C67,條件!$A$1:$L$1021,12,0)))</f>
        <v/>
      </c>
      <c r="J67" s="678"/>
      <c r="K67" s="678"/>
      <c r="L67" s="679" t="s">
        <v>114</v>
      </c>
      <c r="M67" s="679"/>
      <c r="N67" s="680"/>
      <c r="O67" s="678"/>
      <c r="P67" s="679" t="s">
        <v>114</v>
      </c>
      <c r="Q67" s="679"/>
      <c r="R67" s="680"/>
      <c r="S67" s="678"/>
      <c r="T67" s="679" t="s">
        <v>114</v>
      </c>
      <c r="U67" s="679"/>
      <c r="V67" s="680"/>
      <c r="W67" s="678"/>
      <c r="X67" s="679" t="s">
        <v>114</v>
      </c>
      <c r="Y67" s="681"/>
      <c r="Z67" s="682" t="str">
        <f>IFERROR(VLOOKUP(C67, 條件!$A:$L, 3, 0), "")</f>
        <v/>
      </c>
      <c r="AA67" s="682" t="str">
        <f>IF(OR(L67={"改紡","檢修","了機","清車","FINAL","停機","SAMPLE","TEST","絲開發","待料","跳車"}), L67, IFERROR(IF(C67="", "", (SUM(J67, N67, R67, V67)/3 * AG67) * IF(AND(AF67="S", AS67="雙"), 0.5, 1)), ""))</f>
        <v>停機</v>
      </c>
      <c r="AB67" s="716" t="str">
        <f t="shared" si="43"/>
        <v/>
      </c>
      <c r="AC67" s="682" t="str">
        <f>IF(OR(L67={"改紡","檢修","了機","清車","FINAL","停機","SAMPLE","TEST"}), "", IFERROR(IF(C67="", "", AVERAGE(L67:M67, P67:Q67, T67:U67, X67:Y67)/100), ""))</f>
        <v/>
      </c>
      <c r="AD67" s="682" t="str">
        <f t="shared" si="44"/>
        <v/>
      </c>
      <c r="AE67" s="682" t="str">
        <f t="shared" si="45"/>
        <v/>
      </c>
      <c r="AF67" s="683" t="str">
        <f t="shared" si="41"/>
        <v>A</v>
      </c>
      <c r="AG67" s="683">
        <v>1</v>
      </c>
      <c r="AH67" s="727" t="s">
        <v>1066</v>
      </c>
      <c r="AI67" s="734" t="s">
        <v>1066</v>
      </c>
      <c r="AJ67" s="728" t="s">
        <v>1066</v>
      </c>
      <c r="AK67" s="728" t="s">
        <v>1066</v>
      </c>
      <c r="AL67" s="687"/>
      <c r="AM67" s="798"/>
      <c r="AN67" s="798"/>
      <c r="AO67" s="798"/>
      <c r="AP67" s="798"/>
      <c r="AQ67" s="798"/>
      <c r="AR67" s="689"/>
      <c r="AS67" s="676" t="str">
        <f t="shared" si="46"/>
        <v>單</v>
      </c>
      <c r="AT67" s="676" t="str">
        <f t="shared" si="47"/>
        <v>全</v>
      </c>
      <c r="AU67" s="676" t="str">
        <f t="shared" si="48"/>
        <v/>
      </c>
      <c r="AV67" s="676" t="str">
        <f t="shared" si="42"/>
        <v/>
      </c>
    </row>
    <row r="68" spans="1:48">
      <c r="A68" s="672">
        <f t="shared" si="49"/>
        <v>46176</v>
      </c>
      <c r="B68" s="673" t="s">
        <v>1034</v>
      </c>
      <c r="C68" s="673" t="s">
        <v>1900</v>
      </c>
      <c r="D68" s="674"/>
      <c r="E68" s="675" t="str">
        <f>IF(ISNA(VLOOKUP(C68,條件!$A$1:$G$1021,5,0)),"",(VLOOKUP(C68,條件!$A$1:$G$1021,5,0)))</f>
        <v>75/72SRR5</v>
      </c>
      <c r="F68" s="676" t="str">
        <f>IF(ISNA(VLOOKUP(C68,條件!$A$1:$G$1021,6,0)),"",(VLOOKUP(C68,條件!$A$1:$G$1021,6,0)))</f>
        <v>FP81631R</v>
      </c>
      <c r="G68" s="676">
        <f>IF(ISNA(VLOOKUP(C68,條件!$A$1:$G$1021,7,0)),"",(VLOOKUP(C68,條件!$A$1:$G$1021,7,0)))</f>
        <v>600</v>
      </c>
      <c r="H68" s="676" t="str">
        <f>IF(ISNA(VLOOKUP(C68,條件!$A$1:$K$1021,11,0)),"",(VLOOKUP(C68,條件!$A$1:$K$1021,11,0)))</f>
        <v>白藍條</v>
      </c>
      <c r="I68" s="677">
        <f>IF(ISNA(VLOOKUP(C68,條件!$A$1:$L$1021,12,0)),"",(VLOOKUP(C68,條件!$A$1:$L$1021,12,0)))</f>
        <v>4</v>
      </c>
      <c r="J68" s="678">
        <v>30</v>
      </c>
      <c r="K68" s="678">
        <v>0</v>
      </c>
      <c r="L68" s="679">
        <v>9621</v>
      </c>
      <c r="M68" s="679">
        <v>9129</v>
      </c>
      <c r="N68" s="680"/>
      <c r="O68" s="678"/>
      <c r="P68" s="679"/>
      <c r="Q68" s="679"/>
      <c r="R68" s="680">
        <v>25</v>
      </c>
      <c r="S68" s="678">
        <v>0</v>
      </c>
      <c r="T68" s="679">
        <v>9593</v>
      </c>
      <c r="U68" s="679">
        <v>9156</v>
      </c>
      <c r="V68" s="680">
        <v>36</v>
      </c>
      <c r="W68" s="678">
        <v>1</v>
      </c>
      <c r="X68" s="679">
        <v>9498</v>
      </c>
      <c r="Y68" s="681">
        <v>9168</v>
      </c>
      <c r="Z68" s="682">
        <f>IFERROR(VLOOKUP(C68, 條件!$A:$L, 3, 0), "")</f>
        <v>1.7625458996328029</v>
      </c>
      <c r="AA68" s="682">
        <f>IF(OR(L68={"改紡","檢修","了機","清車","FINAL","停機","SAMPLE","TEST","絲開發","待料","跳車"}), L68, IFERROR(IF(C68="", "", (SUM(J68, N68, R68, V68)/3 * AG68) * IF(AND(AF68="S", AS68="雙"), 0.5, 1)), ""))</f>
        <v>30.333333333333332</v>
      </c>
      <c r="AB68" s="716">
        <f t="shared" si="43"/>
        <v>0.9972723023504273</v>
      </c>
      <c r="AC68" s="682">
        <f>IF(OR(L68={"改紡","檢修","了機","清車","FINAL","停機","SAMPLE","TEST"}), "", IFERROR(IF(C68="", "", AVERAGE(L68:M68, P68:Q68, T68:U68, X68:Y68)/100), ""))</f>
        <v>93.608333333333334</v>
      </c>
      <c r="AD68" s="682">
        <f t="shared" si="44"/>
        <v>3.7916666666666665</v>
      </c>
      <c r="AE68" s="682">
        <f t="shared" si="45"/>
        <v>3.75</v>
      </c>
      <c r="AF68" s="683" t="str">
        <f t="shared" si="41"/>
        <v>A</v>
      </c>
      <c r="AG68" s="683">
        <v>1</v>
      </c>
      <c r="AH68" s="727" t="s">
        <v>2943</v>
      </c>
      <c r="AI68" s="734" t="s">
        <v>2943</v>
      </c>
      <c r="AJ68" s="728" t="s">
        <v>2943</v>
      </c>
      <c r="AK68" s="728" t="s">
        <v>3122</v>
      </c>
      <c r="AL68" s="687">
        <v>54</v>
      </c>
      <c r="AM68" s="798">
        <v>46049</v>
      </c>
      <c r="AN68" s="798">
        <v>46050</v>
      </c>
      <c r="AO68" s="798">
        <v>46051</v>
      </c>
      <c r="AP68" s="798">
        <v>46052</v>
      </c>
      <c r="AQ68" s="798">
        <v>46053</v>
      </c>
      <c r="AR68" s="689"/>
      <c r="AS68" s="676" t="str">
        <f t="shared" si="46"/>
        <v>單</v>
      </c>
      <c r="AT68" s="676" t="str">
        <f t="shared" si="47"/>
        <v>全</v>
      </c>
      <c r="AU68" s="676" t="str">
        <f t="shared" si="48"/>
        <v>75</v>
      </c>
      <c r="AV68" s="676">
        <f t="shared" si="42"/>
        <v>1.4557967999999999</v>
      </c>
    </row>
    <row r="69" spans="1:48">
      <c r="A69" s="672">
        <f t="shared" si="49"/>
        <v>46176</v>
      </c>
      <c r="B69" s="673" t="s">
        <v>1035</v>
      </c>
      <c r="C69" s="673" t="s">
        <v>2832</v>
      </c>
      <c r="D69" s="674"/>
      <c r="E69" s="675" t="str">
        <f>IF(ISNA(VLOOKUP(C69,條件!$A$1:$G$1021,5,0)),"",(VLOOKUP(C69,條件!$A$1:$G$1021,5,0)))</f>
        <v>75/72/2SDr</v>
      </c>
      <c r="F69" s="676" t="str">
        <f>IF(ISNA(VLOOKUP(C69,條件!$A$1:$G$1021,6,0)),"",(VLOOKUP(C69,條件!$A$1:$G$1021,6,0)))</f>
        <v>FP81390R×2</v>
      </c>
      <c r="G69" s="676">
        <f>IF(ISNA(VLOOKUP(C69,條件!$A$1:$G$1021,7,0)),"",(VLOOKUP(C69,條件!$A$1:$G$1021,7,0)))</f>
        <v>600</v>
      </c>
      <c r="H69" s="676" t="str">
        <f>IF(ISNA(VLOOKUP(C69,條件!$A$1:$K$1021,11,0)),"",(VLOOKUP(C69,條件!$A$1:$K$1021,11,0)))</f>
        <v>白底藍三角</v>
      </c>
      <c r="I69" s="677">
        <f>IF(ISNA(VLOOKUP(C69,條件!$A$1:$L$1021,12,0)),"",(VLOOKUP(C69,條件!$A$1:$L$1021,12,0)))</f>
        <v>5</v>
      </c>
      <c r="J69" s="678">
        <v>18</v>
      </c>
      <c r="K69" s="678">
        <v>0</v>
      </c>
      <c r="L69" s="679">
        <v>9797</v>
      </c>
      <c r="M69" s="679">
        <v>9815</v>
      </c>
      <c r="N69" s="680"/>
      <c r="O69" s="678"/>
      <c r="P69" s="679"/>
      <c r="Q69" s="679"/>
      <c r="R69" s="680">
        <v>12</v>
      </c>
      <c r="S69" s="678">
        <v>6</v>
      </c>
      <c r="T69" s="679">
        <v>9706</v>
      </c>
      <c r="U69" s="679">
        <v>9758</v>
      </c>
      <c r="V69" s="680">
        <v>42</v>
      </c>
      <c r="W69" s="678">
        <v>0</v>
      </c>
      <c r="X69" s="679">
        <v>9635</v>
      </c>
      <c r="Y69" s="681">
        <v>9533</v>
      </c>
      <c r="Z69" s="682">
        <f>IFERROR(VLOOKUP(C69, 條件!$A:$L, 3, 0), "")</f>
        <v>2.8015564202334629</v>
      </c>
      <c r="AA69" s="682">
        <f>IF(OR(L69={"改紡","檢修","了機","清車","FINAL","停機","SAMPLE","TEST","絲開發","待料","跳車"}), L69, IFERROR(IF(C69="", "", (SUM(J69, N69, R69, V69)/3 * AG69) * IF(AND(AF69="S", AS69="雙"), 0.5, 1)), ""))</f>
        <v>12</v>
      </c>
      <c r="AB69" s="716">
        <f t="shared" si="43"/>
        <v>0.98970352564102559</v>
      </c>
      <c r="AC69" s="682">
        <f>IF(OR(L69={"改紡","檢修","了機","清車","FINAL","停機","SAMPLE","TEST"}), "", IFERROR(IF(C69="", "", AVERAGE(L69:M69, P69:Q69, T69:U69, X69:Y69)/100), ""))</f>
        <v>97.073333333333338</v>
      </c>
      <c r="AD69" s="682">
        <f t="shared" si="44"/>
        <v>1.5</v>
      </c>
      <c r="AE69" s="682">
        <f t="shared" si="45"/>
        <v>1.375</v>
      </c>
      <c r="AF69" s="683" t="str">
        <f t="shared" si="41"/>
        <v>A</v>
      </c>
      <c r="AG69" s="683">
        <v>0.5</v>
      </c>
      <c r="AH69" s="727" t="s">
        <v>2943</v>
      </c>
      <c r="AI69" s="734" t="s">
        <v>2943</v>
      </c>
      <c r="AJ69" s="734" t="s">
        <v>2943</v>
      </c>
      <c r="AK69" s="728" t="s">
        <v>3122</v>
      </c>
      <c r="AL69" s="687">
        <v>53</v>
      </c>
      <c r="AM69" s="798">
        <v>46118</v>
      </c>
      <c r="AN69" s="798">
        <v>46119</v>
      </c>
      <c r="AO69" s="798">
        <v>46120</v>
      </c>
      <c r="AP69" s="798"/>
      <c r="AQ69" s="798"/>
      <c r="AR69" s="689"/>
      <c r="AS69" s="676" t="str">
        <f t="shared" si="46"/>
        <v>雙</v>
      </c>
      <c r="AT69" s="676" t="str">
        <f t="shared" si="47"/>
        <v>全</v>
      </c>
      <c r="AU69" s="676" t="str">
        <f t="shared" si="48"/>
        <v>75</v>
      </c>
      <c r="AV69" s="676">
        <f t="shared" si="42"/>
        <v>1.5096844800000002</v>
      </c>
    </row>
    <row r="70" spans="1:48">
      <c r="A70" s="672">
        <f t="shared" si="49"/>
        <v>46176</v>
      </c>
      <c r="B70" s="673" t="s">
        <v>1036</v>
      </c>
      <c r="C70" s="673" t="s">
        <v>1901</v>
      </c>
      <c r="D70" s="674" t="s">
        <v>572</v>
      </c>
      <c r="E70" s="675" t="str">
        <f>IF(ISNA(VLOOKUP(C70,條件!$A$1:$G$1021,5,0)),"",(VLOOKUP(C70,條件!$A$1:$G$1021,5,0)))</f>
        <v>50/72BSD3</v>
      </c>
      <c r="F70" s="676" t="str">
        <f>IF(ISNA(VLOOKUP(C70,條件!$A$1:$G$1021,6,0)),"",(VLOOKUP(C70,條件!$A$1:$G$1021,6,0)))</f>
        <v>FP80141</v>
      </c>
      <c r="G70" s="676">
        <f>IF(ISNA(VLOOKUP(C70,條件!$A$1:$G$1021,7,0)),"",(VLOOKUP(C70,條件!$A$1:$G$1021,7,0)))</f>
        <v>630</v>
      </c>
      <c r="H70" s="676" t="str">
        <f>IF(ISNA(VLOOKUP(C70,條件!$A$1:$K$1021,11,0)),"",(VLOOKUP(C70,條件!$A$1:$K$1021,11,0)))</f>
        <v>洋綠色</v>
      </c>
      <c r="I70" s="677">
        <f>IF(ISNA(VLOOKUP(C70,條件!$A$1:$L$1021,12,0)),"",(VLOOKUP(C70,條件!$A$1:$L$1021,12,0)))</f>
        <v>2</v>
      </c>
      <c r="J70" s="678">
        <v>16</v>
      </c>
      <c r="K70" s="678">
        <v>0</v>
      </c>
      <c r="L70" s="679">
        <v>9115</v>
      </c>
      <c r="M70" s="679">
        <v>9471</v>
      </c>
      <c r="N70" s="680"/>
      <c r="O70" s="678"/>
      <c r="P70" s="679"/>
      <c r="Q70" s="679"/>
      <c r="R70" s="680">
        <v>22</v>
      </c>
      <c r="S70" s="678">
        <v>0</v>
      </c>
      <c r="T70" s="679">
        <v>9009</v>
      </c>
      <c r="U70" s="679">
        <v>9491</v>
      </c>
      <c r="V70" s="680">
        <v>22</v>
      </c>
      <c r="W70" s="678">
        <v>2</v>
      </c>
      <c r="X70" s="679">
        <v>8877</v>
      </c>
      <c r="Y70" s="681">
        <v>9494</v>
      </c>
      <c r="Z70" s="682">
        <f>IFERROR(VLOOKUP(C70, 條件!$A:$L, 3, 0), "")</f>
        <v>2.4615384615384617</v>
      </c>
      <c r="AA70" s="682">
        <f>IF(OR(L70={"改紡","檢修","了機","清車","FINAL","停機","SAMPLE","TEST","絲開發","待料","跳車"}), L70, IFERROR(IF(C70="", "", (SUM(J70, N70, R70, V70)/3 * AG70) * IF(AND(AF70="S", AS70="雙"), 0.5, 1)), ""))</f>
        <v>20</v>
      </c>
      <c r="AB70" s="716">
        <f t="shared" si="43"/>
        <v>0.99609375</v>
      </c>
      <c r="AC70" s="682">
        <f>IF(OR(L70={"改紡","檢修","了機","清車","FINAL","停機","SAMPLE","TEST"}), "", IFERROR(IF(C70="", "", AVERAGE(L70:M70, P70:Q70, T70:U70, X70:Y70)/100), ""))</f>
        <v>92.428333333333342</v>
      </c>
      <c r="AD70" s="682">
        <f t="shared" si="44"/>
        <v>2.5</v>
      </c>
      <c r="AE70" s="682">
        <f t="shared" si="45"/>
        <v>2.4166666666666665</v>
      </c>
      <c r="AF70" s="683" t="str">
        <f t="shared" si="41"/>
        <v>A</v>
      </c>
      <c r="AG70" s="683">
        <v>1</v>
      </c>
      <c r="AH70" s="727" t="s">
        <v>2943</v>
      </c>
      <c r="AI70" s="734" t="s">
        <v>2943</v>
      </c>
      <c r="AJ70" s="738" t="s">
        <v>2943</v>
      </c>
      <c r="AK70" s="728" t="s">
        <v>3122</v>
      </c>
      <c r="AL70" s="687">
        <v>57</v>
      </c>
      <c r="AM70" s="798">
        <v>46093</v>
      </c>
      <c r="AN70" s="798">
        <v>46094</v>
      </c>
      <c r="AO70" s="798"/>
      <c r="AP70" s="798"/>
      <c r="AQ70" s="798"/>
      <c r="AR70" s="689"/>
      <c r="AS70" s="676" t="str">
        <f t="shared" si="46"/>
        <v>單</v>
      </c>
      <c r="AT70" s="676" t="str">
        <f t="shared" si="47"/>
        <v>全</v>
      </c>
      <c r="AU70" s="676" t="str">
        <f t="shared" si="48"/>
        <v>50</v>
      </c>
      <c r="AV70" s="676">
        <f t="shared" si="42"/>
        <v>1.0062118080000002</v>
      </c>
    </row>
    <row r="71" spans="1:48">
      <c r="A71" s="672">
        <f t="shared" si="49"/>
        <v>46176</v>
      </c>
      <c r="B71" s="673" t="s">
        <v>1037</v>
      </c>
      <c r="C71" s="673" t="s">
        <v>114</v>
      </c>
      <c r="D71" s="674"/>
      <c r="E71" s="675" t="str">
        <f>IF(ISNA(VLOOKUP(C71,條件!$A$1:$G$1021,5,0)),"",(VLOOKUP(C71,條件!$A$1:$G$1021,5,0)))</f>
        <v/>
      </c>
      <c r="F71" s="676" t="str">
        <f>IF(ISNA(VLOOKUP(C71,條件!$A$1:$G$1021,6,0)),"",(VLOOKUP(C71,條件!$A$1:$G$1021,6,0)))</f>
        <v/>
      </c>
      <c r="G71" s="676" t="str">
        <f>IF(ISNA(VLOOKUP(C71,條件!$A$1:$G$1021,7,0)),"",(VLOOKUP(C71,條件!$A$1:$G$1021,7,0)))</f>
        <v/>
      </c>
      <c r="H71" s="676" t="str">
        <f>IF(ISNA(VLOOKUP(C71,條件!$A$1:$K$1021,11,0)),"",(VLOOKUP(C71,條件!$A$1:$K$1021,11,0)))</f>
        <v/>
      </c>
      <c r="I71" s="677" t="str">
        <f>IF(ISNA(VLOOKUP(C71,條件!$A$1:$L$1021,12,0)),"",(VLOOKUP(C71,條件!$A$1:$L$1021,12,0)))</f>
        <v/>
      </c>
      <c r="J71" s="678"/>
      <c r="K71" s="678"/>
      <c r="L71" s="679" t="s">
        <v>114</v>
      </c>
      <c r="M71" s="679"/>
      <c r="N71" s="680"/>
      <c r="O71" s="678"/>
      <c r="P71" s="679" t="s">
        <v>114</v>
      </c>
      <c r="Q71" s="679"/>
      <c r="R71" s="680"/>
      <c r="S71" s="678"/>
      <c r="T71" s="679" t="s">
        <v>114</v>
      </c>
      <c r="U71" s="679"/>
      <c r="V71" s="680"/>
      <c r="W71" s="678"/>
      <c r="X71" s="679" t="s">
        <v>114</v>
      </c>
      <c r="Y71" s="681"/>
      <c r="Z71" s="682" t="str">
        <f>IFERROR(VLOOKUP(C71, 條件!$A:$L, 3, 0), "")</f>
        <v/>
      </c>
      <c r="AA71" s="682" t="str">
        <f>IF(OR(L71={"改紡","檢修","了機","清車","FINAL","停機","SAMPLE","TEST","絲開發","待料","跳車"}), L71, IFERROR(IF(C71="", "", (SUM(J71, N71, R71, V71)/3 * AG71) * IF(AND(AF71="S", AS71="雙"), 0.5, 1)), ""))</f>
        <v>停機</v>
      </c>
      <c r="AB71" s="716" t="str">
        <f t="shared" si="43"/>
        <v/>
      </c>
      <c r="AC71" s="682" t="str">
        <f>IF(OR(L71={"改紡","檢修","了機","清車","FINAL","停機","SAMPLE","TEST"}), "", IFERROR(IF(C71="", "", AVERAGE(L71:M71, P71:Q71, T71:U71, X71:Y71)/100), ""))</f>
        <v/>
      </c>
      <c r="AD71" s="682" t="str">
        <f t="shared" si="44"/>
        <v/>
      </c>
      <c r="AE71" s="682" t="str">
        <f t="shared" si="45"/>
        <v/>
      </c>
      <c r="AF71" s="683" t="str">
        <f t="shared" si="41"/>
        <v>A</v>
      </c>
      <c r="AG71" s="683">
        <v>1</v>
      </c>
      <c r="AH71" s="727" t="s">
        <v>2783</v>
      </c>
      <c r="AI71" s="728" t="s">
        <v>885</v>
      </c>
      <c r="AJ71" s="728" t="s">
        <v>885</v>
      </c>
      <c r="AK71" s="728" t="s">
        <v>885</v>
      </c>
      <c r="AL71" s="687"/>
      <c r="AM71" s="798"/>
      <c r="AN71" s="798"/>
      <c r="AO71" s="798"/>
      <c r="AP71" s="798"/>
      <c r="AQ71" s="798"/>
      <c r="AR71" s="689"/>
      <c r="AS71" s="676" t="str">
        <f t="shared" si="46"/>
        <v>單</v>
      </c>
      <c r="AT71" s="676" t="str">
        <f t="shared" si="47"/>
        <v>全</v>
      </c>
      <c r="AU71" s="676" t="str">
        <f t="shared" si="48"/>
        <v/>
      </c>
      <c r="AV71" s="676" t="str">
        <f t="shared" si="42"/>
        <v/>
      </c>
    </row>
    <row r="72" spans="1:48">
      <c r="A72" s="672">
        <f t="shared" si="49"/>
        <v>46176</v>
      </c>
      <c r="B72" s="673" t="s">
        <v>1038</v>
      </c>
      <c r="C72" s="673" t="s">
        <v>1902</v>
      </c>
      <c r="D72" s="674"/>
      <c r="E72" s="675" t="str">
        <f>IF(ISNA(VLOOKUP(C72,條件!$A$1:$G$1021,5,0)),"",(VLOOKUP(C72,條件!$A$1:$G$1021,5,0)))</f>
        <v>150/48CDR</v>
      </c>
      <c r="F72" s="676" t="str">
        <f>IF(ISNA(VLOOKUP(C72,條件!$A$1:$G$1021,6,0)),"",(VLOOKUP(C72,條件!$A$1:$G$1021,6,0)))</f>
        <v>FP82781</v>
      </c>
      <c r="G72" s="676">
        <f>IF(ISNA(VLOOKUP(C72,條件!$A$1:$G$1021,7,0)),"",(VLOOKUP(C72,條件!$A$1:$G$1021,7,0)))</f>
        <v>600</v>
      </c>
      <c r="H72" s="676" t="str">
        <f>IF(ISNA(VLOOKUP(C72,條件!$A$1:$K$1021,11,0)),"",(VLOOKUP(C72,條件!$A$1:$K$1021,11,0)))</f>
        <v>綠藍雙色</v>
      </c>
      <c r="I72" s="677">
        <f>IF(ISNA(VLOOKUP(C72,條件!$A$1:$L$1021,12,0)),"",(VLOOKUP(C72,條件!$A$1:$L$1021,12,0)))</f>
        <v>5</v>
      </c>
      <c r="J72" s="678">
        <v>10</v>
      </c>
      <c r="K72" s="678">
        <v>0</v>
      </c>
      <c r="L72" s="679">
        <v>9343</v>
      </c>
      <c r="M72" s="679">
        <v>9086</v>
      </c>
      <c r="N72" s="680"/>
      <c r="O72" s="678"/>
      <c r="P72" s="679"/>
      <c r="Q72" s="679"/>
      <c r="R72" s="680">
        <v>7</v>
      </c>
      <c r="S72" s="678">
        <v>2</v>
      </c>
      <c r="T72" s="679">
        <v>9327</v>
      </c>
      <c r="U72" s="679">
        <v>9109</v>
      </c>
      <c r="V72" s="680">
        <v>13</v>
      </c>
      <c r="W72" s="678">
        <v>1</v>
      </c>
      <c r="X72" s="679">
        <v>9309</v>
      </c>
      <c r="Y72" s="681">
        <v>8878</v>
      </c>
      <c r="Z72" s="682">
        <f>IFERROR(VLOOKUP(C72, 條件!$A:$L, 3, 0), "")</f>
        <v>2.8685258964143427</v>
      </c>
      <c r="AA72" s="682">
        <f>IF(OR(L72={"改紡","檢修","了機","清車","FINAL","停機","SAMPLE","TEST","絲開發","待料","跳車"}), L72, IFERROR(IF(C72="", "", (SUM(J72, N72, R72, V72)/3 * AG72) * IF(AND(AF72="S", AS72="雙"), 0.5, 1)), ""))</f>
        <v>10</v>
      </c>
      <c r="AB72" s="716">
        <f t="shared" si="43"/>
        <v>0.99497195512820513</v>
      </c>
      <c r="AC72" s="682">
        <f>IF(OR(L72={"改紡","檢修","了機","清車","FINAL","停機","SAMPLE","TEST"}), "", IFERROR(IF(C72="", "", AVERAGE(L72:M72, P72:Q72, T72:U72, X72:Y72)/100), ""))</f>
        <v>91.753333333333345</v>
      </c>
      <c r="AD72" s="682">
        <f t="shared" si="44"/>
        <v>1.25</v>
      </c>
      <c r="AE72" s="682">
        <f t="shared" si="45"/>
        <v>1.125</v>
      </c>
      <c r="AF72" s="683" t="str">
        <f t="shared" si="41"/>
        <v>A</v>
      </c>
      <c r="AG72" s="683">
        <v>1</v>
      </c>
      <c r="AH72" s="727" t="s">
        <v>2943</v>
      </c>
      <c r="AI72" s="734" t="s">
        <v>2943</v>
      </c>
      <c r="AJ72" s="739" t="s">
        <v>2943</v>
      </c>
      <c r="AK72" s="728" t="s">
        <v>3122</v>
      </c>
      <c r="AL72" s="687">
        <v>54</v>
      </c>
      <c r="AM72" s="799">
        <v>46160</v>
      </c>
      <c r="AN72" s="798">
        <v>46161</v>
      </c>
      <c r="AO72" s="798">
        <v>46162</v>
      </c>
      <c r="AP72" s="798"/>
      <c r="AQ72" s="798"/>
      <c r="AR72" s="689"/>
      <c r="AS72" s="676" t="str">
        <f t="shared" si="46"/>
        <v>單</v>
      </c>
      <c r="AT72" s="676" t="str">
        <f t="shared" si="47"/>
        <v>全</v>
      </c>
      <c r="AU72" s="676" t="str">
        <f t="shared" si="48"/>
        <v>150</v>
      </c>
      <c r="AV72" s="676">
        <f t="shared" si="42"/>
        <v>2.8538956799999999</v>
      </c>
    </row>
    <row r="73" spans="1:48">
      <c r="A73" s="672">
        <f t="shared" si="49"/>
        <v>46176</v>
      </c>
      <c r="B73" s="673" t="s">
        <v>1039</v>
      </c>
      <c r="C73" s="673" t="s">
        <v>2973</v>
      </c>
      <c r="D73" s="674"/>
      <c r="E73" s="675" t="str">
        <f>IF(ISNA(VLOOKUP(C73,條件!$A$1:$G$1021,5,0)),"",(VLOOKUP(C73,條件!$A$1:$G$1021,5,0)))</f>
        <v>50/36SDr</v>
      </c>
      <c r="F73" s="676" t="str">
        <f>IF(ISNA(VLOOKUP(C73,條件!$A$1:$G$1021,6,0)),"",(VLOOKUP(C73,條件!$A$1:$G$1021,6,0)))</f>
        <v>FP80148R</v>
      </c>
      <c r="G73" s="676">
        <f>IF(ISNA(VLOOKUP(C73,條件!$A$1:$G$1021,7,0)),"",(VLOOKUP(C73,條件!$A$1:$G$1021,7,0)))</f>
        <v>575</v>
      </c>
      <c r="H73" s="676" t="str">
        <f>IF(ISNA(VLOOKUP(C73,條件!$A$1:$K$1021,11,0)),"",(VLOOKUP(C73,條件!$A$1:$K$1021,11,0)))</f>
        <v>白黑條紋</v>
      </c>
      <c r="I73" s="677">
        <f>IF(ISNA(VLOOKUP(C73,條件!$A$1:$L$1021,12,0)),"",(VLOOKUP(C73,條件!$A$1:$L$1021,12,0)))</f>
        <v>4</v>
      </c>
      <c r="J73" s="678">
        <v>13</v>
      </c>
      <c r="K73" s="678">
        <v>0</v>
      </c>
      <c r="L73" s="679">
        <v>9405</v>
      </c>
      <c r="M73" s="679" t="s">
        <v>3125</v>
      </c>
      <c r="N73" s="680"/>
      <c r="O73" s="678"/>
      <c r="P73" s="679"/>
      <c r="Q73" s="679" t="s">
        <v>2872</v>
      </c>
      <c r="R73" s="680">
        <v>16</v>
      </c>
      <c r="S73" s="678">
        <v>12</v>
      </c>
      <c r="T73" s="679">
        <v>9498</v>
      </c>
      <c r="U73" s="679">
        <v>7426</v>
      </c>
      <c r="V73" s="680">
        <v>3</v>
      </c>
      <c r="W73" s="678">
        <v>0</v>
      </c>
      <c r="X73" s="679">
        <v>9521</v>
      </c>
      <c r="Y73" s="681">
        <v>9259</v>
      </c>
      <c r="Z73" s="682">
        <f>IFERROR(VLOOKUP(C73, 條件!$A:$L, 3, 0), "")</f>
        <v>1.1009174311926606</v>
      </c>
      <c r="AA73" s="682">
        <f>IF(OR(L73={"改紡","檢修","了機","清車","FINAL","停機","SAMPLE","TEST","絲開發","待料","跳車"}), L73, IFERROR(IF(C73="", "", (SUM(J73, N73, R73, V73)/3 * AG73) * IF(AND(AF73="S", AS73="雙"), 0.5, 1)), ""))</f>
        <v>10.666666666666666</v>
      </c>
      <c r="AB73" s="716">
        <f t="shared" si="43"/>
        <v>0.94759615384615381</v>
      </c>
      <c r="AC73" s="682">
        <f>IF(OR(L73={"改紡","檢修","了機","清車","FINAL","停機","SAMPLE","TEST"}), "", IFERROR(IF(C73="", "", AVERAGE(L73:M73, P73:Q73, T73:U73, X73:Y73)/100), ""))</f>
        <v>90.217999999999989</v>
      </c>
      <c r="AD73" s="682">
        <f t="shared" si="44"/>
        <v>1.3333333333333333</v>
      </c>
      <c r="AE73" s="682">
        <f t="shared" si="45"/>
        <v>0.83333333333333337</v>
      </c>
      <c r="AF73" s="683" t="str">
        <f t="shared" si="41"/>
        <v>A</v>
      </c>
      <c r="AG73" s="683">
        <v>1</v>
      </c>
      <c r="AH73" s="727" t="s">
        <v>2943</v>
      </c>
      <c r="AI73" s="734" t="s">
        <v>2943</v>
      </c>
      <c r="AJ73" s="734" t="s">
        <v>2943</v>
      </c>
      <c r="AK73" s="728" t="s">
        <v>3122</v>
      </c>
      <c r="AL73" s="687">
        <v>57</v>
      </c>
      <c r="AM73" s="798">
        <v>46173</v>
      </c>
      <c r="AN73" s="798">
        <v>46174</v>
      </c>
      <c r="AO73" s="798"/>
      <c r="AP73" s="798"/>
      <c r="AQ73" s="798"/>
      <c r="AR73" s="689"/>
      <c r="AS73" s="676" t="str">
        <f t="shared" si="46"/>
        <v>單</v>
      </c>
      <c r="AT73" s="676" t="str">
        <f t="shared" si="47"/>
        <v>全</v>
      </c>
      <c r="AU73" s="676" t="str">
        <f t="shared" si="48"/>
        <v>50</v>
      </c>
      <c r="AV73" s="676">
        <f t="shared" si="42"/>
        <v>0.89640604799999979</v>
      </c>
    </row>
    <row r="74" spans="1:48">
      <c r="A74" s="672">
        <f t="shared" si="49"/>
        <v>46176</v>
      </c>
      <c r="B74" s="673" t="s">
        <v>1040</v>
      </c>
      <c r="C74" s="673" t="s">
        <v>114</v>
      </c>
      <c r="D74" s="674"/>
      <c r="E74" s="675" t="str">
        <f>IF(ISNA(VLOOKUP(C74,條件!$A$1:$G$1021,5,0)),"",(VLOOKUP(C74,條件!$A$1:$G$1021,5,0)))</f>
        <v/>
      </c>
      <c r="F74" s="676" t="str">
        <f>IF(ISNA(VLOOKUP(C74,條件!$A$1:$G$1021,6,0)),"",(VLOOKUP(C74,條件!$A$1:$G$1021,6,0)))</f>
        <v/>
      </c>
      <c r="G74" s="676" t="str">
        <f>IF(ISNA(VLOOKUP(C74,條件!$A$1:$G$1021,7,0)),"",(VLOOKUP(C74,條件!$A$1:$G$1021,7,0)))</f>
        <v/>
      </c>
      <c r="H74" s="676" t="str">
        <f>IF(ISNA(VLOOKUP(C74,條件!$A$1:$K$1021,11,0)),"",(VLOOKUP(C74,條件!$A$1:$K$1021,11,0)))</f>
        <v/>
      </c>
      <c r="I74" s="677" t="str">
        <f>IF(ISNA(VLOOKUP(C74,條件!$A$1:$L$1021,12,0)),"",(VLOOKUP(C74,條件!$A$1:$L$1021,12,0)))</f>
        <v/>
      </c>
      <c r="J74" s="678"/>
      <c r="K74" s="678"/>
      <c r="L74" s="679" t="s">
        <v>114</v>
      </c>
      <c r="M74" s="679"/>
      <c r="N74" s="680"/>
      <c r="O74" s="678"/>
      <c r="P74" s="679" t="s">
        <v>114</v>
      </c>
      <c r="Q74" s="679"/>
      <c r="R74" s="680"/>
      <c r="S74" s="678"/>
      <c r="T74" s="679" t="s">
        <v>114</v>
      </c>
      <c r="U74" s="679"/>
      <c r="V74" s="680"/>
      <c r="W74" s="678"/>
      <c r="X74" s="679" t="s">
        <v>114</v>
      </c>
      <c r="Y74" s="681"/>
      <c r="Z74" s="682" t="str">
        <f>IFERROR(VLOOKUP(C74, 條件!$A:$L, 3, 0), "")</f>
        <v/>
      </c>
      <c r="AA74" s="682" t="str">
        <f>IF(OR(L74={"改紡","檢修","了機","清車","FINAL","停機","SAMPLE","TEST","絲開發","待料","跳車"}), L74, IFERROR(IF(C74="", "", (SUM(J74, N74, R74, V74)/3 * AG74) * IF(AND(AF74="S", AS74="雙"), 0.5, 1)), ""))</f>
        <v>停機</v>
      </c>
      <c r="AB74" s="716" t="str">
        <f t="shared" si="43"/>
        <v/>
      </c>
      <c r="AC74" s="682" t="str">
        <f>IF(OR(L74={"改紡","檢修","了機","清車","FINAL","停機","SAMPLE","TEST"}), "", IFERROR(IF(C74="", "", AVERAGE(L74:M74, P74:Q74, T74:U74, X74:Y74)/100), ""))</f>
        <v/>
      </c>
      <c r="AD74" s="682" t="str">
        <f t="shared" si="44"/>
        <v/>
      </c>
      <c r="AE74" s="682" t="str">
        <f t="shared" si="45"/>
        <v/>
      </c>
      <c r="AF74" s="683" t="str">
        <f t="shared" si="41"/>
        <v>A</v>
      </c>
      <c r="AG74" s="683">
        <v>1</v>
      </c>
      <c r="AH74" s="727" t="s">
        <v>2783</v>
      </c>
      <c r="AI74" s="728" t="s">
        <v>885</v>
      </c>
      <c r="AJ74" s="728" t="s">
        <v>885</v>
      </c>
      <c r="AK74" s="728" t="s">
        <v>885</v>
      </c>
      <c r="AL74" s="687"/>
      <c r="AM74" s="798"/>
      <c r="AN74" s="798"/>
      <c r="AO74" s="798"/>
      <c r="AP74" s="798"/>
      <c r="AQ74" s="798"/>
      <c r="AR74" s="689"/>
      <c r="AS74" s="676" t="str">
        <f t="shared" si="46"/>
        <v>單</v>
      </c>
      <c r="AT74" s="676" t="str">
        <f t="shared" si="47"/>
        <v>全</v>
      </c>
      <c r="AU74" s="676" t="str">
        <f t="shared" si="48"/>
        <v/>
      </c>
      <c r="AV74" s="676" t="str">
        <f t="shared" si="42"/>
        <v/>
      </c>
    </row>
    <row r="75" spans="1:48">
      <c r="A75" s="672">
        <f t="shared" si="49"/>
        <v>46176</v>
      </c>
      <c r="B75" s="673" t="s">
        <v>1041</v>
      </c>
      <c r="C75" s="673" t="s">
        <v>114</v>
      </c>
      <c r="D75" s="674"/>
      <c r="E75" s="675" t="str">
        <f>IF(ISNA(VLOOKUP(C75,條件!$A$1:$G$1021,5,0)),"",(VLOOKUP(C75,條件!$A$1:$G$1021,5,0)))</f>
        <v/>
      </c>
      <c r="F75" s="676" t="str">
        <f>IF(ISNA(VLOOKUP(C75,條件!$A$1:$G$1021,6,0)),"",(VLOOKUP(C75,條件!$A$1:$G$1021,6,0)))</f>
        <v/>
      </c>
      <c r="G75" s="676" t="str">
        <f>IF(ISNA(VLOOKUP(C75,條件!$A$1:$G$1021,7,0)),"",(VLOOKUP(C75,條件!$A$1:$G$1021,7,0)))</f>
        <v/>
      </c>
      <c r="H75" s="676" t="str">
        <f>IF(ISNA(VLOOKUP(C75,條件!$A$1:$K$1021,11,0)),"",(VLOOKUP(C75,條件!$A$1:$K$1021,11,0)))</f>
        <v/>
      </c>
      <c r="I75" s="677" t="str">
        <f>IF(ISNA(VLOOKUP(C75,條件!$A$1:$L$1021,12,0)),"",(VLOOKUP(C75,條件!$A$1:$L$1021,12,0)))</f>
        <v/>
      </c>
      <c r="J75" s="678"/>
      <c r="K75" s="678"/>
      <c r="L75" s="679" t="s">
        <v>114</v>
      </c>
      <c r="M75" s="679"/>
      <c r="N75" s="680"/>
      <c r="O75" s="678"/>
      <c r="P75" s="679" t="s">
        <v>114</v>
      </c>
      <c r="Q75" s="679"/>
      <c r="R75" s="680"/>
      <c r="S75" s="678"/>
      <c r="T75" s="679" t="s">
        <v>114</v>
      </c>
      <c r="U75" s="679"/>
      <c r="V75" s="680"/>
      <c r="W75" s="678"/>
      <c r="X75" s="679" t="s">
        <v>114</v>
      </c>
      <c r="Y75" s="681"/>
      <c r="Z75" s="682" t="str">
        <f>IFERROR(VLOOKUP(C75, 條件!$A:$L, 3, 0), "")</f>
        <v/>
      </c>
      <c r="AA75" s="682" t="str">
        <f>IF(OR(L75={"改紡","檢修","了機","清車","FINAL","停機","SAMPLE","TEST","絲開發","待料","跳車"}), L75, IFERROR(IF(C75="", "", (SUM(J75, N75, R75, V75)/3 * AG75) * IF(AND(AF75="S", AS75="雙"), 0.5, 1)), ""))</f>
        <v>停機</v>
      </c>
      <c r="AB75" s="716" t="str">
        <f t="shared" si="43"/>
        <v/>
      </c>
      <c r="AC75" s="682" t="str">
        <f>IF(OR(L75={"改紡","檢修","了機","清車","FINAL","停機","SAMPLE","TEST"}), "", IFERROR(IF(C75="", "", AVERAGE(L75:M75, P75:Q75, T75:U75, X75:Y75)/100), ""))</f>
        <v/>
      </c>
      <c r="AD75" s="682" t="str">
        <f t="shared" si="44"/>
        <v/>
      </c>
      <c r="AE75" s="682" t="str">
        <f t="shared" si="45"/>
        <v/>
      </c>
      <c r="AF75" s="683" t="str">
        <f t="shared" si="41"/>
        <v>A</v>
      </c>
      <c r="AG75" s="683">
        <v>1</v>
      </c>
      <c r="AH75" s="727" t="s">
        <v>2783</v>
      </c>
      <c r="AI75" s="728" t="s">
        <v>885</v>
      </c>
      <c r="AJ75" s="728" t="s">
        <v>885</v>
      </c>
      <c r="AK75" s="728" t="s">
        <v>885</v>
      </c>
      <c r="AL75" s="687"/>
      <c r="AM75" s="798"/>
      <c r="AN75" s="798"/>
      <c r="AO75" s="798"/>
      <c r="AP75" s="798"/>
      <c r="AQ75" s="798"/>
      <c r="AR75" s="689"/>
      <c r="AS75" s="676" t="str">
        <f t="shared" si="46"/>
        <v>單</v>
      </c>
      <c r="AT75" s="676" t="str">
        <f t="shared" si="47"/>
        <v>全</v>
      </c>
      <c r="AU75" s="676" t="str">
        <f t="shared" si="48"/>
        <v/>
      </c>
      <c r="AV75" s="676" t="str">
        <f t="shared" si="42"/>
        <v/>
      </c>
    </row>
    <row r="76" spans="1:48">
      <c r="A76" s="672">
        <f t="shared" si="49"/>
        <v>46176</v>
      </c>
      <c r="B76" s="673" t="s">
        <v>1042</v>
      </c>
      <c r="C76" s="673" t="s">
        <v>2971</v>
      </c>
      <c r="D76" s="674"/>
      <c r="E76" s="675" t="str">
        <f>IF(ISNA(VLOOKUP(C76,條件!$A$1:$G$1021,5,0)),"",(VLOOKUP(C76,條件!$A$1:$G$1021,5,0)))</f>
        <v>150/48SDr</v>
      </c>
      <c r="F76" s="676" t="str">
        <f>IF(ISNA(VLOOKUP(C76,條件!$A$1:$G$1021,6,0)),"",(VLOOKUP(C76,條件!$A$1:$G$1021,6,0)))</f>
        <v>FP82179R</v>
      </c>
      <c r="G76" s="676">
        <f>IF(ISNA(VLOOKUP(C76,條件!$A$1:$G$1021,7,0)),"",(VLOOKUP(C76,條件!$A$1:$G$1021,7,0)))</f>
        <v>650</v>
      </c>
      <c r="H76" s="676" t="str">
        <f>IF(ISNA(VLOOKUP(C76,條件!$A$1:$K$1021,11,0)),"",(VLOOKUP(C76,條件!$A$1:$K$1021,11,0)))</f>
        <v>藍底白十字</v>
      </c>
      <c r="I76" s="677">
        <f>IF(ISNA(VLOOKUP(C76,條件!$A$1:$L$1021,12,0)),"",(VLOOKUP(C76,條件!$A$1:$L$1021,12,0)))</f>
        <v>5</v>
      </c>
      <c r="J76" s="678">
        <v>13</v>
      </c>
      <c r="K76" s="678">
        <v>2</v>
      </c>
      <c r="L76" s="679">
        <v>9214</v>
      </c>
      <c r="M76" s="679">
        <v>8878</v>
      </c>
      <c r="N76" s="680"/>
      <c r="O76" s="678"/>
      <c r="P76" s="679"/>
      <c r="Q76" s="679"/>
      <c r="R76" s="680">
        <v>37</v>
      </c>
      <c r="S76" s="678">
        <v>0</v>
      </c>
      <c r="T76" s="679">
        <v>8829</v>
      </c>
      <c r="U76" s="679">
        <v>9138</v>
      </c>
      <c r="V76" s="680">
        <v>18</v>
      </c>
      <c r="W76" s="678">
        <v>0</v>
      </c>
      <c r="X76" s="679">
        <v>9263</v>
      </c>
      <c r="Y76" s="681">
        <v>9169</v>
      </c>
      <c r="Z76" s="682">
        <f>IFERROR(VLOOKUP(C76, 條件!$A:$L, 3, 0), "")</f>
        <v>3.0573248407643314</v>
      </c>
      <c r="AA76" s="682">
        <f>IF(OR(L76={"改紡","檢修","了機","清車","FINAL","停機","SAMPLE","TEST","絲開發","待料","跳車"}), L76, IFERROR(IF(C76="", "", (SUM(J76, N76, R76, V76)/3 * AG76) * IF(AND(AF76="S", AS76="雙"), 0.5, 1)), ""))</f>
        <v>22.666666666666668</v>
      </c>
      <c r="AB76" s="716">
        <f t="shared" si="43"/>
        <v>0.99685496794871797</v>
      </c>
      <c r="AC76" s="682">
        <f>IF(OR(L76={"改紡","檢修","了機","清車","FINAL","停機","SAMPLE","TEST"}), "", IFERROR(IF(C76="", "", AVERAGE(L76:M76, P76:Q76, T76:U76, X76:Y76)/100), ""))</f>
        <v>90.818333333333342</v>
      </c>
      <c r="AD76" s="682">
        <f t="shared" si="44"/>
        <v>2.8333333333333335</v>
      </c>
      <c r="AE76" s="682">
        <f t="shared" si="45"/>
        <v>2.75</v>
      </c>
      <c r="AF76" s="683" t="str">
        <f t="shared" si="41"/>
        <v>A</v>
      </c>
      <c r="AG76" s="683">
        <v>1</v>
      </c>
      <c r="AH76" s="727" t="s">
        <v>2783</v>
      </c>
      <c r="AI76" s="728" t="s">
        <v>3006</v>
      </c>
      <c r="AJ76" s="728" t="s">
        <v>3006</v>
      </c>
      <c r="AK76" s="728" t="s">
        <v>3048</v>
      </c>
      <c r="AL76" s="687">
        <v>48</v>
      </c>
      <c r="AM76" s="799">
        <v>46171</v>
      </c>
      <c r="AN76" s="798">
        <v>46172</v>
      </c>
      <c r="AO76" s="798"/>
      <c r="AP76" s="798"/>
      <c r="AQ76" s="798"/>
      <c r="AR76" s="689"/>
      <c r="AS76" s="676" t="str">
        <f t="shared" si="46"/>
        <v>單</v>
      </c>
      <c r="AT76" s="676" t="str">
        <f t="shared" si="47"/>
        <v>全</v>
      </c>
      <c r="AU76" s="676" t="str">
        <f t="shared" si="48"/>
        <v>150</v>
      </c>
      <c r="AV76" s="676">
        <f t="shared" si="42"/>
        <v>3.0602145599999999</v>
      </c>
    </row>
    <row r="77" spans="1:48">
      <c r="A77" s="672">
        <f t="shared" si="49"/>
        <v>46176</v>
      </c>
      <c r="B77" s="673" t="s">
        <v>1043</v>
      </c>
      <c r="C77" s="673" t="s">
        <v>114</v>
      </c>
      <c r="D77" s="674"/>
      <c r="E77" s="675" t="str">
        <f>IF(ISNA(VLOOKUP(C77,條件!$A$1:$G$1021,5,0)),"",(VLOOKUP(C77,條件!$A$1:$G$1021,5,0)))</f>
        <v/>
      </c>
      <c r="F77" s="676" t="str">
        <f>IF(ISNA(VLOOKUP(C77,條件!$A$1:$G$1021,6,0)),"",(VLOOKUP(C77,條件!$A$1:$G$1021,6,0)))</f>
        <v/>
      </c>
      <c r="G77" s="676" t="str">
        <f>IF(ISNA(VLOOKUP(C77,條件!$A$1:$G$1021,7,0)),"",(VLOOKUP(C77,條件!$A$1:$G$1021,7,0)))</f>
        <v/>
      </c>
      <c r="H77" s="676" t="str">
        <f>IF(ISNA(VLOOKUP(C77,條件!$A$1:$K$1021,11,0)),"",(VLOOKUP(C77,條件!$A$1:$K$1021,11,0)))</f>
        <v/>
      </c>
      <c r="I77" s="677" t="str">
        <f>IF(ISNA(VLOOKUP(C77,條件!$A$1:$L$1021,12,0)),"",(VLOOKUP(C77,條件!$A$1:$L$1021,12,0)))</f>
        <v/>
      </c>
      <c r="J77" s="678"/>
      <c r="K77" s="678"/>
      <c r="L77" s="679" t="s">
        <v>114</v>
      </c>
      <c r="M77" s="679"/>
      <c r="N77" s="680"/>
      <c r="O77" s="678"/>
      <c r="P77" s="679" t="s">
        <v>114</v>
      </c>
      <c r="Q77" s="679"/>
      <c r="R77" s="680"/>
      <c r="S77" s="678"/>
      <c r="T77" s="679" t="s">
        <v>114</v>
      </c>
      <c r="U77" s="679"/>
      <c r="V77" s="680"/>
      <c r="W77" s="678"/>
      <c r="X77" s="679" t="s">
        <v>114</v>
      </c>
      <c r="Y77" s="681"/>
      <c r="Z77" s="682" t="str">
        <f>IFERROR(VLOOKUP(C77, 條件!$A:$L, 3, 0), "")</f>
        <v/>
      </c>
      <c r="AA77" s="682" t="str">
        <f>IF(OR(L77={"改紡","檢修","了機","清車","FINAL","停機","SAMPLE","TEST","絲開發","待料","跳車"}), L77, IFERROR(IF(C77="", "", (SUM(J77, N77, R77, V77)/3 * AG77) * IF(AND(AF77="S", AS77="雙"), 0.5, 1)), ""))</f>
        <v>停機</v>
      </c>
      <c r="AB77" s="716" t="str">
        <f t="shared" si="43"/>
        <v/>
      </c>
      <c r="AC77" s="682" t="str">
        <f>IF(OR(L77={"改紡","檢修","了機","清車","FINAL","停機","SAMPLE","TEST"}), "", IFERROR(IF(C77="", "", AVERAGE(L77:M77, P77:Q77, T77:U77, X77:Y77)/100), ""))</f>
        <v/>
      </c>
      <c r="AD77" s="682" t="str">
        <f t="shared" si="44"/>
        <v/>
      </c>
      <c r="AE77" s="682" t="str">
        <f t="shared" si="45"/>
        <v/>
      </c>
      <c r="AF77" s="683" t="str">
        <f t="shared" si="41"/>
        <v>A</v>
      </c>
      <c r="AG77" s="683">
        <v>1</v>
      </c>
      <c r="AH77" s="727" t="s">
        <v>2783</v>
      </c>
      <c r="AI77" s="728" t="s">
        <v>885</v>
      </c>
      <c r="AJ77" s="728" t="s">
        <v>885</v>
      </c>
      <c r="AK77" s="728" t="s">
        <v>885</v>
      </c>
      <c r="AL77" s="687"/>
      <c r="AM77" s="798"/>
      <c r="AN77" s="798"/>
      <c r="AO77" s="798"/>
      <c r="AP77" s="798"/>
      <c r="AQ77" s="798"/>
      <c r="AR77" s="689"/>
      <c r="AS77" s="676" t="str">
        <f t="shared" si="46"/>
        <v>單</v>
      </c>
      <c r="AT77" s="676" t="str">
        <f t="shared" si="47"/>
        <v>全</v>
      </c>
      <c r="AU77" s="676" t="str">
        <f t="shared" si="48"/>
        <v/>
      </c>
      <c r="AV77" s="676" t="str">
        <f t="shared" si="42"/>
        <v/>
      </c>
    </row>
    <row r="78" spans="1:48">
      <c r="A78" s="672">
        <f t="shared" si="49"/>
        <v>46176</v>
      </c>
      <c r="B78" s="673" t="s">
        <v>1044</v>
      </c>
      <c r="C78" s="673" t="s">
        <v>114</v>
      </c>
      <c r="D78" s="674"/>
      <c r="E78" s="675" t="str">
        <f>IF(ISNA(VLOOKUP(C78,條件!$A$1:$G$1021,5,0)),"",(VLOOKUP(C78,條件!$A$1:$G$1021,5,0)))</f>
        <v/>
      </c>
      <c r="F78" s="676" t="str">
        <f>IF(ISNA(VLOOKUP(C78,條件!$A$1:$G$1021,6,0)),"",(VLOOKUP(C78,條件!$A$1:$G$1021,6,0)))</f>
        <v/>
      </c>
      <c r="G78" s="676" t="str">
        <f>IF(ISNA(VLOOKUP(C78,條件!$A$1:$G$1021,7,0)),"",(VLOOKUP(C78,條件!$A$1:$G$1021,7,0)))</f>
        <v/>
      </c>
      <c r="H78" s="676" t="str">
        <f>IF(ISNA(VLOOKUP(C78,條件!$A$1:$K$1021,11,0)),"",(VLOOKUP(C78,條件!$A$1:$K$1021,11,0)))</f>
        <v/>
      </c>
      <c r="I78" s="677" t="str">
        <f>IF(ISNA(VLOOKUP(C78,條件!$A$1:$L$1021,12,0)),"",(VLOOKUP(C78,條件!$A$1:$L$1021,12,0)))</f>
        <v/>
      </c>
      <c r="J78" s="678"/>
      <c r="K78" s="678"/>
      <c r="L78" s="679" t="s">
        <v>114</v>
      </c>
      <c r="M78" s="679"/>
      <c r="N78" s="680"/>
      <c r="O78" s="678"/>
      <c r="P78" s="679" t="s">
        <v>114</v>
      </c>
      <c r="Q78" s="679"/>
      <c r="R78" s="680"/>
      <c r="S78" s="678"/>
      <c r="T78" s="679" t="s">
        <v>114</v>
      </c>
      <c r="U78" s="679"/>
      <c r="V78" s="680"/>
      <c r="W78" s="678"/>
      <c r="X78" s="679" t="s">
        <v>114</v>
      </c>
      <c r="Y78" s="681"/>
      <c r="Z78" s="682" t="str">
        <f>IFERROR(VLOOKUP(C78, 條件!$A:$L, 3, 0), "")</f>
        <v/>
      </c>
      <c r="AA78" s="682" t="str">
        <f>IF(OR(L78={"改紡","檢修","了機","清車","FINAL","停機","SAMPLE","TEST","絲開發","待料","跳車"}), L78, IFERROR(IF(C78="", "", (SUM(J78, N78, R78, V78)/3 * AG78) * IF(AND(AF78="S", AS78="雙"), 0.5, 1)), ""))</f>
        <v>停機</v>
      </c>
      <c r="AB78" s="716" t="str">
        <f t="shared" si="43"/>
        <v/>
      </c>
      <c r="AC78" s="682" t="str">
        <f>IF(OR(L78={"改紡","檢修","了機","清車","FINAL","停機","SAMPLE","TEST"}), "", IFERROR(IF(C78="", "", AVERAGE(L78:M78, P78:Q78, T78:U78, X78:Y78)/100), ""))</f>
        <v/>
      </c>
      <c r="AD78" s="682" t="str">
        <f t="shared" si="44"/>
        <v/>
      </c>
      <c r="AE78" s="682" t="str">
        <f t="shared" si="45"/>
        <v/>
      </c>
      <c r="AF78" s="683" t="str">
        <f t="shared" si="41"/>
        <v>A</v>
      </c>
      <c r="AG78" s="683">
        <v>1</v>
      </c>
      <c r="AH78" s="727" t="s">
        <v>2783</v>
      </c>
      <c r="AI78" s="728" t="s">
        <v>885</v>
      </c>
      <c r="AJ78" s="728" t="s">
        <v>885</v>
      </c>
      <c r="AK78" s="728" t="s">
        <v>885</v>
      </c>
      <c r="AL78" s="687"/>
      <c r="AM78" s="798"/>
      <c r="AN78" s="798"/>
      <c r="AO78" s="798"/>
      <c r="AP78" s="798"/>
      <c r="AQ78" s="798"/>
      <c r="AR78" s="689"/>
      <c r="AS78" s="676" t="str">
        <f t="shared" si="46"/>
        <v>單</v>
      </c>
      <c r="AT78" s="676" t="str">
        <f t="shared" si="47"/>
        <v>全</v>
      </c>
      <c r="AU78" s="676" t="str">
        <f t="shared" si="48"/>
        <v/>
      </c>
      <c r="AV78" s="676" t="str">
        <f t="shared" si="42"/>
        <v/>
      </c>
    </row>
    <row r="79" spans="1:48">
      <c r="A79" s="672">
        <f t="shared" si="49"/>
        <v>46176</v>
      </c>
      <c r="B79" s="673" t="s">
        <v>1045</v>
      </c>
      <c r="C79" s="673" t="s">
        <v>114</v>
      </c>
      <c r="D79" s="674"/>
      <c r="E79" s="675" t="str">
        <f>IF(ISNA(VLOOKUP(C79,條件!$A$1:$G$1021,5,0)),"",(VLOOKUP(C79,條件!$A$1:$G$1021,5,0)))</f>
        <v/>
      </c>
      <c r="F79" s="676" t="str">
        <f>IF(ISNA(VLOOKUP(C79,條件!$A$1:$G$1021,6,0)),"",(VLOOKUP(C79,條件!$A$1:$G$1021,6,0)))</f>
        <v/>
      </c>
      <c r="G79" s="676" t="str">
        <f>IF(ISNA(VLOOKUP(C79,條件!$A$1:$G$1021,7,0)),"",(VLOOKUP(C79,條件!$A$1:$G$1021,7,0)))</f>
        <v/>
      </c>
      <c r="H79" s="676" t="str">
        <f>IF(ISNA(VLOOKUP(C79,條件!$A$1:$K$1021,11,0)),"",(VLOOKUP(C79,條件!$A$1:$K$1021,11,0)))</f>
        <v/>
      </c>
      <c r="I79" s="677" t="str">
        <f>IF(ISNA(VLOOKUP(C79,條件!$A$1:$L$1021,12,0)),"",(VLOOKUP(C79,條件!$A$1:$L$1021,12,0)))</f>
        <v/>
      </c>
      <c r="J79" s="678"/>
      <c r="K79" s="678"/>
      <c r="L79" s="679" t="s">
        <v>114</v>
      </c>
      <c r="M79" s="679"/>
      <c r="N79" s="680"/>
      <c r="O79" s="678"/>
      <c r="P79" s="679" t="s">
        <v>114</v>
      </c>
      <c r="Q79" s="679"/>
      <c r="R79" s="680"/>
      <c r="S79" s="678"/>
      <c r="T79" s="679" t="s">
        <v>114</v>
      </c>
      <c r="U79" s="679"/>
      <c r="V79" s="680"/>
      <c r="W79" s="678"/>
      <c r="X79" s="679" t="s">
        <v>114</v>
      </c>
      <c r="Y79" s="681"/>
      <c r="Z79" s="682" t="str">
        <f>IFERROR(VLOOKUP(C79, 條件!$A:$L, 3, 0), "")</f>
        <v/>
      </c>
      <c r="AA79" s="682" t="str">
        <f>IF(OR(L79={"改紡","檢修","了機","清車","FINAL","停機","SAMPLE","TEST","絲開發","待料","跳車"}), L79, IFERROR(IF(C79="", "", (SUM(J79, N79, R79, V79)/3 * AG79) * IF(AND(AF79="S", AS79="雙"), 0.5, 1)), ""))</f>
        <v>停機</v>
      </c>
      <c r="AB79" s="716" t="str">
        <f t="shared" si="43"/>
        <v/>
      </c>
      <c r="AC79" s="682" t="str">
        <f>IF(OR(L79={"改紡","檢修","了機","清車","FINAL","停機","SAMPLE","TEST"}), "", IFERROR(IF(C79="", "", AVERAGE(L79:M79, P79:Q79, T79:U79, X79:Y79)/100), ""))</f>
        <v/>
      </c>
      <c r="AD79" s="682" t="str">
        <f t="shared" si="44"/>
        <v/>
      </c>
      <c r="AE79" s="682" t="str">
        <f t="shared" si="45"/>
        <v/>
      </c>
      <c r="AF79" s="683" t="str">
        <f t="shared" si="41"/>
        <v>A</v>
      </c>
      <c r="AG79" s="683">
        <v>1</v>
      </c>
      <c r="AH79" s="727" t="s">
        <v>2783</v>
      </c>
      <c r="AI79" s="728" t="s">
        <v>885</v>
      </c>
      <c r="AJ79" s="728" t="s">
        <v>885</v>
      </c>
      <c r="AK79" s="728" t="s">
        <v>885</v>
      </c>
      <c r="AL79" s="687"/>
      <c r="AM79" s="798"/>
      <c r="AN79" s="798"/>
      <c r="AO79" s="798"/>
      <c r="AP79" s="798"/>
      <c r="AQ79" s="798"/>
      <c r="AR79" s="689"/>
      <c r="AS79" s="676" t="str">
        <f t="shared" si="46"/>
        <v>單</v>
      </c>
      <c r="AT79" s="676" t="str">
        <f t="shared" si="47"/>
        <v>全</v>
      </c>
      <c r="AU79" s="676" t="str">
        <f t="shared" si="48"/>
        <v/>
      </c>
      <c r="AV79" s="676" t="str">
        <f t="shared" si="42"/>
        <v/>
      </c>
    </row>
    <row r="80" spans="1:48">
      <c r="A80" s="672">
        <f t="shared" si="49"/>
        <v>46176</v>
      </c>
      <c r="B80" s="673" t="s">
        <v>1046</v>
      </c>
      <c r="C80" s="673" t="s">
        <v>114</v>
      </c>
      <c r="D80" s="674"/>
      <c r="E80" s="675" t="str">
        <f>IF(ISNA(VLOOKUP(C80,條件!$A$1:$G$1021,5,0)),"",(VLOOKUP(C80,條件!$A$1:$G$1021,5,0)))</f>
        <v/>
      </c>
      <c r="F80" s="676" t="str">
        <f>IF(ISNA(VLOOKUP(C80,條件!$A$1:$G$1021,6,0)),"",(VLOOKUP(C80,條件!$A$1:$G$1021,6,0)))</f>
        <v/>
      </c>
      <c r="G80" s="676" t="str">
        <f>IF(ISNA(VLOOKUP(C80,條件!$A$1:$G$1021,7,0)),"",(VLOOKUP(C80,條件!$A$1:$G$1021,7,0)))</f>
        <v/>
      </c>
      <c r="H80" s="676" t="str">
        <f>IF(ISNA(VLOOKUP(C80,條件!$A$1:$K$1021,11,0)),"",(VLOOKUP(C80,條件!$A$1:$K$1021,11,0)))</f>
        <v/>
      </c>
      <c r="I80" s="677" t="str">
        <f>IF(ISNA(VLOOKUP(C80,條件!$A$1:$L$1021,12,0)),"",(VLOOKUP(C80,條件!$A$1:$L$1021,12,0)))</f>
        <v/>
      </c>
      <c r="J80" s="678"/>
      <c r="K80" s="678"/>
      <c r="L80" s="679" t="s">
        <v>114</v>
      </c>
      <c r="M80" s="679"/>
      <c r="N80" s="680"/>
      <c r="O80" s="678"/>
      <c r="P80" s="679" t="s">
        <v>114</v>
      </c>
      <c r="Q80" s="679"/>
      <c r="R80" s="680"/>
      <c r="S80" s="678"/>
      <c r="T80" s="679" t="s">
        <v>114</v>
      </c>
      <c r="U80" s="679"/>
      <c r="V80" s="680"/>
      <c r="W80" s="678"/>
      <c r="X80" s="679" t="s">
        <v>114</v>
      </c>
      <c r="Y80" s="681"/>
      <c r="Z80" s="682" t="str">
        <f>IFERROR(VLOOKUP(C80, 條件!$A:$L, 3, 0), "")</f>
        <v/>
      </c>
      <c r="AA80" s="682" t="str">
        <f>IF(OR(L80={"改紡","檢修","了機","清車","FINAL","停機","SAMPLE","TEST","絲開發","待料","跳車"}), L80, IFERROR(IF(C80="", "", (SUM(J80, N80, R80, V80)/3 * AG80) * IF(AND(AF80="S", AS80="雙"), 0.5, 1)), ""))</f>
        <v>停機</v>
      </c>
      <c r="AB80" s="716" t="str">
        <f t="shared" si="43"/>
        <v/>
      </c>
      <c r="AC80" s="682" t="str">
        <f>IF(OR(L80={"改紡","檢修","了機","清車","FINAL","停機","SAMPLE","TEST"}), "", IFERROR(IF(C80="", "", AVERAGE(L80:M80, P80:Q80, T80:U80, X80:Y80)/100), ""))</f>
        <v/>
      </c>
      <c r="AD80" s="682" t="str">
        <f t="shared" si="44"/>
        <v/>
      </c>
      <c r="AE80" s="682" t="str">
        <f t="shared" si="45"/>
        <v/>
      </c>
      <c r="AF80" s="683" t="str">
        <f t="shared" si="41"/>
        <v>A</v>
      </c>
      <c r="AG80" s="683">
        <v>1</v>
      </c>
      <c r="AH80" s="727" t="s">
        <v>2783</v>
      </c>
      <c r="AI80" s="728" t="s">
        <v>885</v>
      </c>
      <c r="AJ80" s="728" t="s">
        <v>885</v>
      </c>
      <c r="AK80" s="728" t="s">
        <v>885</v>
      </c>
      <c r="AL80" s="687"/>
      <c r="AM80" s="798"/>
      <c r="AN80" s="798"/>
      <c r="AO80" s="798"/>
      <c r="AP80" s="798"/>
      <c r="AQ80" s="798"/>
      <c r="AR80" s="689"/>
      <c r="AS80" s="676" t="str">
        <f t="shared" si="46"/>
        <v>單</v>
      </c>
      <c r="AT80" s="676" t="str">
        <f t="shared" si="47"/>
        <v>全</v>
      </c>
      <c r="AU80" s="676" t="str">
        <f t="shared" si="48"/>
        <v/>
      </c>
      <c r="AV80" s="676" t="str">
        <f t="shared" si="42"/>
        <v/>
      </c>
    </row>
    <row r="81" spans="1:48">
      <c r="A81" s="672">
        <f t="shared" si="49"/>
        <v>46176</v>
      </c>
      <c r="B81" s="673" t="s">
        <v>1028</v>
      </c>
      <c r="C81" s="673" t="s">
        <v>114</v>
      </c>
      <c r="D81" s="674"/>
      <c r="E81" s="675" t="str">
        <f>IF(ISNA(VLOOKUP(C81,條件!$A$1:$G$1021,5,0)),"",(VLOOKUP(C81,條件!$A$1:$G$1021,5,0)))</f>
        <v/>
      </c>
      <c r="F81" s="676" t="str">
        <f>IF(ISNA(VLOOKUP(C81,條件!$A$1:$G$1021,6,0)),"",(VLOOKUP(C81,條件!$A$1:$G$1021,6,0)))</f>
        <v/>
      </c>
      <c r="G81" s="676" t="str">
        <f>IF(ISNA(VLOOKUP(C81,條件!$A$1:$G$1021,7,0)),"",(VLOOKUP(C81,條件!$A$1:$G$1021,7,0)))</f>
        <v/>
      </c>
      <c r="H81" s="676" t="str">
        <f>IF(ISNA(VLOOKUP(C81,條件!$A$1:$K$1021,11,0)),"",(VLOOKUP(C81,條件!$A$1:$K$1021,11,0)))</f>
        <v/>
      </c>
      <c r="I81" s="677" t="str">
        <f>IF(ISNA(VLOOKUP(C81,條件!$A$1:$L$1021,12,0)),"",(VLOOKUP(C81,條件!$A$1:$L$1021,12,0)))</f>
        <v/>
      </c>
      <c r="J81" s="678"/>
      <c r="K81" s="678"/>
      <c r="L81" s="679" t="s">
        <v>114</v>
      </c>
      <c r="M81" s="679"/>
      <c r="N81" s="680"/>
      <c r="O81" s="678"/>
      <c r="P81" s="679" t="s">
        <v>114</v>
      </c>
      <c r="Q81" s="679"/>
      <c r="R81" s="680"/>
      <c r="S81" s="678"/>
      <c r="T81" s="679" t="s">
        <v>114</v>
      </c>
      <c r="U81" s="679"/>
      <c r="V81" s="680"/>
      <c r="W81" s="678"/>
      <c r="X81" s="679" t="s">
        <v>114</v>
      </c>
      <c r="Y81" s="681"/>
      <c r="Z81" s="682" t="str">
        <f>IFERROR(VLOOKUP(C81, 條件!$A:$L, 3, 0), "")</f>
        <v/>
      </c>
      <c r="AA81" s="682" t="str">
        <f>IF(OR(L81={"改紡","檢修","了機","清車","FINAL","停機","SAMPLE","TEST","絲開發","待料","跳車"}), L81, IFERROR(IF(C81="", "", (SUM(J81, N81, R81, V81)/3 * AG81) * IF(AND(AF81="S", AS81="雙"), 0.5, 1)), ""))</f>
        <v>停機</v>
      </c>
      <c r="AB81" s="716" t="str">
        <f t="shared" si="43"/>
        <v/>
      </c>
      <c r="AC81" s="682" t="str">
        <f>IF(OR(L81={"改紡","檢修","了機","清車","FINAL","停機","SAMPLE","TEST"}), "", IFERROR(IF(C81="", "", AVERAGE(L81:M81, P81:Q81, T81:U81, X81:Y81)/100), ""))</f>
        <v/>
      </c>
      <c r="AD81" s="682" t="str">
        <f t="shared" si="44"/>
        <v/>
      </c>
      <c r="AE81" s="682" t="str">
        <f t="shared" si="45"/>
        <v/>
      </c>
      <c r="AF81" s="683" t="str">
        <f t="shared" si="41"/>
        <v>A</v>
      </c>
      <c r="AG81" s="683">
        <v>1</v>
      </c>
      <c r="AH81" s="727" t="s">
        <v>2783</v>
      </c>
      <c r="AI81" s="728" t="s">
        <v>885</v>
      </c>
      <c r="AJ81" s="728" t="s">
        <v>885</v>
      </c>
      <c r="AK81" s="728" t="s">
        <v>885</v>
      </c>
      <c r="AL81" s="742"/>
      <c r="AM81" s="798"/>
      <c r="AN81" s="798"/>
      <c r="AO81" s="798"/>
      <c r="AP81" s="798"/>
      <c r="AQ81" s="798"/>
      <c r="AR81" s="689"/>
      <c r="AS81" s="676" t="str">
        <f t="shared" si="46"/>
        <v>單</v>
      </c>
      <c r="AT81" s="676" t="str">
        <f t="shared" si="47"/>
        <v>全</v>
      </c>
      <c r="AU81" s="676" t="str">
        <f t="shared" si="48"/>
        <v/>
      </c>
      <c r="AV81" s="676" t="str">
        <f t="shared" si="42"/>
        <v/>
      </c>
    </row>
    <row r="82" spans="1:48">
      <c r="A82" s="672">
        <f t="shared" si="49"/>
        <v>46176</v>
      </c>
      <c r="B82" s="673" t="s">
        <v>1047</v>
      </c>
      <c r="C82" s="673" t="s">
        <v>114</v>
      </c>
      <c r="D82" s="674"/>
      <c r="E82" s="675" t="str">
        <f>IF(ISNA(VLOOKUP(C82,條件!$A$1:$G$1021,5,0)),"",(VLOOKUP(C82,條件!$A$1:$G$1021,5,0)))</f>
        <v/>
      </c>
      <c r="F82" s="676" t="str">
        <f>IF(ISNA(VLOOKUP(C82,條件!$A$1:$G$1021,6,0)),"",(VLOOKUP(C82,條件!$A$1:$G$1021,6,0)))</f>
        <v/>
      </c>
      <c r="G82" s="676" t="str">
        <f>IF(ISNA(VLOOKUP(C82,條件!$A$1:$G$1021,7,0)),"",(VLOOKUP(C82,條件!$A$1:$G$1021,7,0)))</f>
        <v/>
      </c>
      <c r="H82" s="676" t="str">
        <f>IF(ISNA(VLOOKUP(C82,條件!$A$1:$K$1021,11,0)),"",(VLOOKUP(C82,條件!$A$1:$K$1021,11,0)))</f>
        <v/>
      </c>
      <c r="I82" s="677" t="str">
        <f>IF(ISNA(VLOOKUP(C82,條件!$A$1:$L$1021,12,0)),"",(VLOOKUP(C82,條件!$A$1:$L$1021,12,0)))</f>
        <v/>
      </c>
      <c r="J82" s="678"/>
      <c r="K82" s="678"/>
      <c r="L82" s="679" t="s">
        <v>114</v>
      </c>
      <c r="M82" s="679"/>
      <c r="N82" s="680"/>
      <c r="O82" s="678"/>
      <c r="P82" s="679" t="s">
        <v>114</v>
      </c>
      <c r="Q82" s="679"/>
      <c r="R82" s="680"/>
      <c r="S82" s="678"/>
      <c r="T82" s="679" t="s">
        <v>114</v>
      </c>
      <c r="U82" s="679"/>
      <c r="V82" s="680"/>
      <c r="W82" s="678"/>
      <c r="X82" s="679" t="s">
        <v>114</v>
      </c>
      <c r="Y82" s="681"/>
      <c r="Z82" s="682" t="str">
        <f>IFERROR(VLOOKUP(C82, 條件!$A:$L, 3, 0), "")</f>
        <v/>
      </c>
      <c r="AA82" s="682" t="str">
        <f>IF(OR(L82={"改紡","檢修","了機","清車","FINAL","停機","SAMPLE","TEST","絲開發","待料","跳車"}), L82, IFERROR(IF(C82="", "", (SUM(J82, N82, R82, V82)/3 * AG82) * IF(AND(AF82="S", AS82="雙"), 0.5, 1)), ""))</f>
        <v>停機</v>
      </c>
      <c r="AB82" s="716" t="str">
        <f t="shared" si="43"/>
        <v/>
      </c>
      <c r="AC82" s="682" t="str">
        <f>IF(OR(L82={"改紡","檢修","了機","清車","FINAL","停機","SAMPLE","TEST"}), "", IFERROR(IF(C82="", "", AVERAGE(L82:M82, P82:Q82, T82:U82, X82:Y82)/100), ""))</f>
        <v/>
      </c>
      <c r="AD82" s="682" t="str">
        <f t="shared" si="44"/>
        <v/>
      </c>
      <c r="AE82" s="682" t="str">
        <f t="shared" si="45"/>
        <v/>
      </c>
      <c r="AF82" s="683" t="str">
        <f t="shared" si="41"/>
        <v>J</v>
      </c>
      <c r="AG82" s="683">
        <v>1</v>
      </c>
      <c r="AH82" s="727" t="s">
        <v>2783</v>
      </c>
      <c r="AI82" s="728" t="s">
        <v>885</v>
      </c>
      <c r="AJ82" s="728" t="s">
        <v>885</v>
      </c>
      <c r="AK82" s="728" t="s">
        <v>885</v>
      </c>
      <c r="AL82" s="741"/>
      <c r="AM82" s="798"/>
      <c r="AN82" s="798"/>
      <c r="AO82" s="798"/>
      <c r="AP82" s="798"/>
      <c r="AQ82" s="798"/>
      <c r="AR82" s="689"/>
      <c r="AS82" s="676" t="str">
        <f t="shared" si="46"/>
        <v>單</v>
      </c>
      <c r="AT82" s="676" t="str">
        <f t="shared" si="47"/>
        <v>全</v>
      </c>
      <c r="AU82" s="676" t="str">
        <f t="shared" si="48"/>
        <v/>
      </c>
      <c r="AV82" s="676" t="str">
        <f t="shared" si="42"/>
        <v/>
      </c>
    </row>
    <row r="83" spans="1:48">
      <c r="A83" s="672">
        <f t="shared" si="49"/>
        <v>46176</v>
      </c>
      <c r="B83" s="673" t="s">
        <v>1029</v>
      </c>
      <c r="C83" s="673" t="s">
        <v>3124</v>
      </c>
      <c r="D83" s="674" t="s">
        <v>1915</v>
      </c>
      <c r="E83" s="675" t="str">
        <f>IF(ISNA(VLOOKUP(C83,條件!$A$1:$G$1021,5,0)),"",(VLOOKUP(C83,條件!$A$1:$G$1021,5,0)))</f>
        <v>150/48/2SDr</v>
      </c>
      <c r="F83" s="676" t="str">
        <f>IF(ISNA(VLOOKUP(C83,條件!$A$1:$G$1021,6,0)),"",(VLOOKUP(C83,條件!$A$1:$G$1021,6,0)))</f>
        <v>FP82175R×2</v>
      </c>
      <c r="G83" s="676">
        <f>IF(ISNA(VLOOKUP(C83,條件!$A$1:$G$1021,7,0)),"",(VLOOKUP(C83,條件!$A$1:$G$1021,7,0)))</f>
        <v>600</v>
      </c>
      <c r="H83" s="676" t="str">
        <f>IF(ISNA(VLOOKUP(C83,條件!$A$1:$K$1021,11,0)),"",(VLOOKUP(C83,條件!$A$1:$K$1021,11,0)))</f>
        <v>黑白直條</v>
      </c>
      <c r="I83" s="677">
        <f>IF(ISNA(VLOOKUP(C83,條件!$A$1:$L$1021,12,0)),"",(VLOOKUP(C83,條件!$A$1:$L$1021,12,0)))</f>
        <v>5.5</v>
      </c>
      <c r="J83" s="678"/>
      <c r="K83" s="678"/>
      <c r="L83" s="679" t="s">
        <v>1920</v>
      </c>
      <c r="M83" s="679"/>
      <c r="N83" s="680"/>
      <c r="O83" s="678"/>
      <c r="P83" s="679" t="s">
        <v>1920</v>
      </c>
      <c r="Q83" s="679"/>
      <c r="R83" s="680"/>
      <c r="S83" s="678"/>
      <c r="T83" s="679" t="s">
        <v>2872</v>
      </c>
      <c r="U83" s="679"/>
      <c r="V83" s="680">
        <v>50</v>
      </c>
      <c r="W83" s="678">
        <v>0</v>
      </c>
      <c r="X83" s="679">
        <v>5970</v>
      </c>
      <c r="Y83" s="681"/>
      <c r="Z83" s="682">
        <f>IFERROR(VLOOKUP(C83, 條件!$A:$L, 3, 0), "")</f>
        <v>5.8536585365853666</v>
      </c>
      <c r="AA83" s="682" t="str">
        <f>IF(OR(L83={"改紡","檢修","了機","清車","FINAL","停機","SAMPLE","TEST","絲開發","待料","跳車"}), L83, IFERROR(IF(C83="", "", (SUM(J83, N83, R83, V83)/3 * AG83) * IF(AND(AF83="S", AS83="雙"), 0.5, 1)), ""))</f>
        <v>改紡</v>
      </c>
      <c r="AB83" s="716" t="str">
        <f t="shared" si="43"/>
        <v/>
      </c>
      <c r="AC83" s="682" t="str">
        <f>IF(OR(L83={"改紡","檢修","了機","清車","FINAL","停機","SAMPLE","TEST"}), "", IFERROR(IF(C83="", "", AVERAGE(L83:M83, P83:Q83, T83:U83, X83:Y83)/100), ""))</f>
        <v/>
      </c>
      <c r="AD83" s="682" t="str">
        <f t="shared" si="44"/>
        <v/>
      </c>
      <c r="AE83" s="682" t="str">
        <f t="shared" si="45"/>
        <v/>
      </c>
      <c r="AF83" s="683" t="str">
        <f t="shared" si="41"/>
        <v>J</v>
      </c>
      <c r="AG83" s="683">
        <v>1</v>
      </c>
      <c r="AH83" s="727" t="s">
        <v>2783</v>
      </c>
      <c r="AI83" s="728" t="s">
        <v>2812</v>
      </c>
      <c r="AJ83" s="728" t="s">
        <v>2812</v>
      </c>
      <c r="AK83" s="728" t="s">
        <v>3048</v>
      </c>
      <c r="AL83" s="687"/>
      <c r="AM83" s="798"/>
      <c r="AN83" s="798"/>
      <c r="AO83" s="798"/>
      <c r="AP83" s="798"/>
      <c r="AQ83" s="798"/>
      <c r="AR83" s="689"/>
      <c r="AS83" s="676" t="str">
        <f t="shared" si="46"/>
        <v>雙</v>
      </c>
      <c r="AT83" s="676" t="str">
        <f t="shared" si="47"/>
        <v>全</v>
      </c>
      <c r="AU83" s="676" t="str">
        <f t="shared" si="48"/>
        <v>150</v>
      </c>
      <c r="AV83" s="676" t="str">
        <f t="shared" si="42"/>
        <v/>
      </c>
    </row>
    <row r="84" spans="1:48">
      <c r="A84" s="672">
        <f t="shared" si="49"/>
        <v>46176</v>
      </c>
      <c r="B84" s="673" t="s">
        <v>1048</v>
      </c>
      <c r="C84" s="673" t="s">
        <v>114</v>
      </c>
      <c r="D84" s="674"/>
      <c r="E84" s="675" t="str">
        <f>IF(ISNA(VLOOKUP(C84,條件!$A$1:$G$1021,5,0)),"",(VLOOKUP(C84,條件!$A$1:$G$1021,5,0)))</f>
        <v/>
      </c>
      <c r="F84" s="676" t="str">
        <f>IF(ISNA(VLOOKUP(C84,條件!$A$1:$G$1021,6,0)),"",(VLOOKUP(C84,條件!$A$1:$G$1021,6,0)))</f>
        <v/>
      </c>
      <c r="G84" s="676" t="str">
        <f>IF(ISNA(VLOOKUP(C84,條件!$A$1:$G$1021,7,0)),"",(VLOOKUP(C84,條件!$A$1:$G$1021,7,0)))</f>
        <v/>
      </c>
      <c r="H84" s="676" t="str">
        <f>IF(ISNA(VLOOKUP(C84,條件!$A$1:$K$1021,11,0)),"",(VLOOKUP(C84,條件!$A$1:$K$1021,11,0)))</f>
        <v/>
      </c>
      <c r="I84" s="677" t="str">
        <f>IF(ISNA(VLOOKUP(C84,條件!$A$1:$L$1021,12,0)),"",(VLOOKUP(C84,條件!$A$1:$L$1021,12,0)))</f>
        <v/>
      </c>
      <c r="J84" s="678"/>
      <c r="K84" s="678"/>
      <c r="L84" s="679" t="s">
        <v>114</v>
      </c>
      <c r="M84" s="679"/>
      <c r="N84" s="680"/>
      <c r="O84" s="678"/>
      <c r="P84" s="679" t="s">
        <v>114</v>
      </c>
      <c r="Q84" s="679"/>
      <c r="R84" s="680"/>
      <c r="S84" s="678"/>
      <c r="T84" s="679" t="s">
        <v>114</v>
      </c>
      <c r="U84" s="679"/>
      <c r="V84" s="680"/>
      <c r="W84" s="678"/>
      <c r="X84" s="679" t="s">
        <v>114</v>
      </c>
      <c r="Y84" s="681"/>
      <c r="Z84" s="682" t="str">
        <f>IFERROR(VLOOKUP(C84, 條件!$A:$L, 3, 0), "")</f>
        <v/>
      </c>
      <c r="AA84" s="682" t="str">
        <f>IF(OR(L84={"改紡","檢修","了機","清車","FINAL","停機","SAMPLE","TEST","絲開發","待料","跳車"}), L84, IFERROR(IF(C84="", "", (SUM(J84, N84, R84, V84)/3 * AG84) * IF(AND(AF84="S", AS84="雙"), 0.5, 1)), ""))</f>
        <v>停機</v>
      </c>
      <c r="AB84" s="716" t="str">
        <f t="shared" si="43"/>
        <v/>
      </c>
      <c r="AC84" s="682" t="str">
        <f>IF(OR(L84={"改紡","檢修","了機","清車","FINAL","停機","SAMPLE","TEST"}), "", IFERROR(IF(C84="", "", AVERAGE(L84:M84, P84:Q84, T84:U84, X84:Y84)/100), ""))</f>
        <v/>
      </c>
      <c r="AD84" s="682" t="str">
        <f t="shared" si="44"/>
        <v/>
      </c>
      <c r="AE84" s="682" t="str">
        <f t="shared" si="45"/>
        <v/>
      </c>
      <c r="AF84" s="683" t="str">
        <f t="shared" si="41"/>
        <v>J</v>
      </c>
      <c r="AG84" s="683">
        <v>1</v>
      </c>
      <c r="AH84" s="727" t="s">
        <v>2783</v>
      </c>
      <c r="AI84" s="728" t="s">
        <v>885</v>
      </c>
      <c r="AJ84" s="728" t="s">
        <v>885</v>
      </c>
      <c r="AK84" s="728" t="s">
        <v>885</v>
      </c>
      <c r="AL84" s="687"/>
      <c r="AM84" s="798"/>
      <c r="AN84" s="798"/>
      <c r="AO84" s="798"/>
      <c r="AP84" s="798"/>
      <c r="AQ84" s="798"/>
      <c r="AR84" s="689"/>
      <c r="AS84" s="676" t="str">
        <f t="shared" si="46"/>
        <v>單</v>
      </c>
      <c r="AT84" s="676" t="str">
        <f t="shared" si="47"/>
        <v>全</v>
      </c>
      <c r="AU84" s="676" t="str">
        <f t="shared" si="48"/>
        <v/>
      </c>
      <c r="AV84" s="676" t="str">
        <f t="shared" si="42"/>
        <v/>
      </c>
    </row>
    <row r="85" spans="1:48">
      <c r="A85" s="672">
        <f t="shared" si="49"/>
        <v>46176</v>
      </c>
      <c r="B85" s="673" t="s">
        <v>1049</v>
      </c>
      <c r="C85" s="673" t="s">
        <v>2974</v>
      </c>
      <c r="D85" s="674" t="s">
        <v>1915</v>
      </c>
      <c r="E85" s="675" t="str">
        <f>IF(ISNA(VLOOKUP(C85,條件!$A$1:$G$1021,5,0)),"",(VLOOKUP(C85,條件!$A$1:$G$1021,5,0)))</f>
        <v>150/48/2SDr</v>
      </c>
      <c r="F85" s="676" t="str">
        <f>IF(ISNA(VLOOKUP(C85,條件!$A$1:$G$1021,6,0)),"",(VLOOKUP(C85,條件!$A$1:$G$1021,6,0)))</f>
        <v>FP82177R×2</v>
      </c>
      <c r="G85" s="676">
        <f>IF(ISNA(VLOOKUP(C85,條件!$A$1:$G$1021,7,0)),"",(VLOOKUP(C85,條件!$A$1:$G$1021,7,0)))</f>
        <v>700</v>
      </c>
      <c r="H85" s="676" t="str">
        <f>IF(ISNA(VLOOKUP(C85,條件!$A$1:$K$1021,11,0)),"",(VLOOKUP(C85,條件!$A$1:$K$1021,11,0)))</f>
        <v>白底綠星</v>
      </c>
      <c r="I85" s="677">
        <f>IF(ISNA(VLOOKUP(C85,條件!$A$1:$L$1021,12,0)),"",(VLOOKUP(C85,條件!$A$1:$L$1021,12,0)))</f>
        <v>5.5</v>
      </c>
      <c r="J85" s="678">
        <v>35</v>
      </c>
      <c r="K85" s="678">
        <v>0</v>
      </c>
      <c r="L85" s="679">
        <v>9170</v>
      </c>
      <c r="M85" s="679">
        <v>9540</v>
      </c>
      <c r="N85" s="680"/>
      <c r="O85" s="678"/>
      <c r="P85" s="679"/>
      <c r="Q85" s="679"/>
      <c r="R85" s="680">
        <v>28</v>
      </c>
      <c r="S85" s="678">
        <v>0</v>
      </c>
      <c r="T85" s="679">
        <v>8250</v>
      </c>
      <c r="U85" s="679">
        <v>6850</v>
      </c>
      <c r="V85" s="680">
        <v>58</v>
      </c>
      <c r="W85" s="678">
        <v>0</v>
      </c>
      <c r="X85" s="679">
        <v>8610</v>
      </c>
      <c r="Y85" s="681">
        <v>9260</v>
      </c>
      <c r="Z85" s="682">
        <f>IFERROR(VLOOKUP(C85, 條件!$A:$L, 3, 0), "")</f>
        <v>5.8299595141700413</v>
      </c>
      <c r="AA85" s="682">
        <f>IF(OR(L85={"改紡","檢修","了機","清車","FINAL","停機","SAMPLE","TEST","絲開發","待料","跳車"}), L85, IFERROR(IF(C85="", "", (SUM(J85, N85, R85, V85)/3 * AG85) * IF(AND(AF85="S", AS85="雙"), 0.5, 1)), ""))</f>
        <v>40.333333333333336</v>
      </c>
      <c r="AB85" s="716">
        <f t="shared" si="43"/>
        <v>1</v>
      </c>
      <c r="AC85" s="682">
        <f>IF(OR(L85={"改紡","檢修","了機","清車","FINAL","停機","SAMPLE","TEST"}), "", IFERROR(IF(C85="", "", AVERAGE(L85:M85, P85:Q85, T85:U85, X85:Y85)/100), ""))</f>
        <v>86.13333333333334</v>
      </c>
      <c r="AD85" s="682">
        <f t="shared" si="44"/>
        <v>5.041666666666667</v>
      </c>
      <c r="AE85" s="682">
        <f t="shared" si="45"/>
        <v>5.041666666666667</v>
      </c>
      <c r="AF85" s="683" t="str">
        <f t="shared" ref="AF85:AF115" si="50">LEFT(B85,1)</f>
        <v>T</v>
      </c>
      <c r="AG85" s="683">
        <v>1</v>
      </c>
      <c r="AH85" s="727" t="s">
        <v>2822</v>
      </c>
      <c r="AI85" s="734" t="s">
        <v>2815</v>
      </c>
      <c r="AJ85" s="734" t="s">
        <v>2815</v>
      </c>
      <c r="AK85" s="728" t="s">
        <v>2876</v>
      </c>
      <c r="AL85" s="687">
        <v>56</v>
      </c>
      <c r="AM85" s="798">
        <v>46173</v>
      </c>
      <c r="AN85" s="798">
        <v>46174</v>
      </c>
      <c r="AO85" s="798">
        <v>46175</v>
      </c>
      <c r="AP85" s="798"/>
      <c r="AQ85" s="798"/>
      <c r="AR85" s="689"/>
      <c r="AS85" s="676" t="str">
        <f t="shared" si="46"/>
        <v>雙</v>
      </c>
      <c r="AT85" s="676" t="str">
        <f t="shared" si="47"/>
        <v>全</v>
      </c>
      <c r="AU85" s="676" t="str">
        <f t="shared" si="48"/>
        <v>150</v>
      </c>
      <c r="AV85" s="676">
        <f t="shared" ref="AV85:AV115" si="51">IF(ISERROR((IF(AF85="S",AG85*AU85*G85*AC85/18*0.03456/100/1000,
AU85*G85*AC85*
(IF(OR(AND(AS85="單",AT85="全",OR(AF85="A",AF85="M")),AND(AS85="單",AT85="全",OR(AF85="T",AF85="J"))),1,0)+
IF(OR(AND(AS85="雙",AT85="全",OR(AF85="A",AF85="M")),AND(AS85="雙",AT85="半",OR(AF85="T",AF85="J"))),1,0)+
IF(AND(AS85="雙",AT85="全",OR(AF85="T",AF85="J")),2,0)+
IF(AND(AS85="單",AT85="半",OR(AF85="A",AF85="M")),0.5,0)+
IF(OR(AND(AS85="雙",AT85="半",OR(AF85="A",AF85="M")),AND(AS85="單",AT85="半",OR(AF85="T",AF85="J"))),0.5,0)
)*0.03456/100/1000
))),"",((IF(AF85="S",AG85*AU85*G85*AC85/18*0.03456/100/1000,
AU85*G85*AC85*
(IF(OR(AND(AS85="單",AT85="全",OR(AF85="A",AF85="M")),AND(AS85="單",AT85="全",OR(AF85="T",AF85="J"))),1,0)+
IF(OR(AND(AS85="雙",AT85="全",OR(AF85="A",AF85="M")),AND(AS85="雙",AT85="半",OR(AF85="T",AF85="J"))),1,0)+
IF(AND(AS85="雙",AT85="全",OR(AF85="T",AF85="J")),2,0)+
IF(AND(AS85="單",AT85="半",OR(AF85="A",AF85="M")),0.5,0)+
IF(OR(AND(AS85="雙",AT85="半",OR(AF85="A",AF85="M")),AND(AS85="單",AT85="半",OR(AF85="T",AF85="J"))),0.5,0)
)*0.03456/100/1000
))))</f>
        <v>6.2512128000000002</v>
      </c>
    </row>
    <row r="86" spans="1:48">
      <c r="A86" s="672">
        <f t="shared" si="49"/>
        <v>46176</v>
      </c>
      <c r="B86" s="673" t="s">
        <v>1050</v>
      </c>
      <c r="C86" s="673" t="s">
        <v>2976</v>
      </c>
      <c r="D86" s="674" t="s">
        <v>1915</v>
      </c>
      <c r="E86" s="675" t="str">
        <f>IF(ISNA(VLOOKUP(C86,條件!$A$1:$G$1021,5,0)),"",(VLOOKUP(C86,條件!$A$1:$G$1021,5,0)))</f>
        <v>150/48/2SDr</v>
      </c>
      <c r="F86" s="676" t="str">
        <f>IF(ISNA(VLOOKUP(C86,條件!$A$1:$G$1021,6,0)),"",(VLOOKUP(C86,條件!$A$1:$G$1021,6,0)))</f>
        <v>FP82175R×2</v>
      </c>
      <c r="G86" s="676">
        <f>IF(ISNA(VLOOKUP(C86,條件!$A$1:$G$1021,7,0)),"",(VLOOKUP(C86,條件!$A$1:$G$1021,7,0)))</f>
        <v>700</v>
      </c>
      <c r="H86" s="676" t="str">
        <f>IF(ISNA(VLOOKUP(C86,條件!$A$1:$K$1021,11,0)),"",(VLOOKUP(C86,條件!$A$1:$K$1021,11,0)))</f>
        <v>黃底綠星</v>
      </c>
      <c r="I86" s="677">
        <f>IF(ISNA(VLOOKUP(C86,條件!$A$1:$L$1021,12,0)),"",(VLOOKUP(C86,條件!$A$1:$L$1021,12,0)))</f>
        <v>5.5</v>
      </c>
      <c r="J86" s="678">
        <v>45</v>
      </c>
      <c r="K86" s="678">
        <v>9</v>
      </c>
      <c r="L86" s="679">
        <v>8750</v>
      </c>
      <c r="M86" s="679">
        <v>9720</v>
      </c>
      <c r="N86" s="680"/>
      <c r="O86" s="678"/>
      <c r="P86" s="679"/>
      <c r="Q86" s="679"/>
      <c r="R86" s="680">
        <v>28</v>
      </c>
      <c r="S86" s="678">
        <v>0</v>
      </c>
      <c r="T86" s="679">
        <v>9680</v>
      </c>
      <c r="U86" s="679">
        <v>7410</v>
      </c>
      <c r="V86" s="680">
        <v>31</v>
      </c>
      <c r="W86" s="678">
        <v>7</v>
      </c>
      <c r="X86" s="679">
        <v>9120</v>
      </c>
      <c r="Y86" s="681">
        <v>8980</v>
      </c>
      <c r="Z86" s="682">
        <f>IFERROR(VLOOKUP(C86, 條件!$A:$L, 3, 0), "")</f>
        <v>5.8299595141700413</v>
      </c>
      <c r="AA86" s="682">
        <f>IF(OR(L86={"改紡","檢修","了機","清車","FINAL","停機","SAMPLE","TEST","絲開發","待料","跳車"}), L86, IFERROR(IF(C86="", "", (SUM(J86, N86, R86, V86)/3 * AG86) * IF(AND(AF86="S", AS86="雙"), 0.5, 1)), ""))</f>
        <v>34.666666666666664</v>
      </c>
      <c r="AB86" s="716">
        <f t="shared" si="43"/>
        <v>0.9868055555555556</v>
      </c>
      <c r="AC86" s="682">
        <f>IF(OR(L86={"改紡","檢修","了機","清車","FINAL","停機","SAMPLE","TEST"}), "", IFERROR(IF(C86="", "", AVERAGE(L86:M86, P86:Q86, T86:U86, X86:Y86)/100), ""))</f>
        <v>89.433333333333337</v>
      </c>
      <c r="AD86" s="682">
        <f t="shared" si="44"/>
        <v>4.333333333333333</v>
      </c>
      <c r="AE86" s="682">
        <f t="shared" si="45"/>
        <v>3.6666666666666665</v>
      </c>
      <c r="AF86" s="683" t="str">
        <f t="shared" si="50"/>
        <v>T</v>
      </c>
      <c r="AG86" s="683">
        <v>1</v>
      </c>
      <c r="AH86" s="727" t="s">
        <v>2822</v>
      </c>
      <c r="AI86" s="734" t="s">
        <v>2813</v>
      </c>
      <c r="AJ86" s="734" t="s">
        <v>2813</v>
      </c>
      <c r="AK86" s="728" t="s">
        <v>2875</v>
      </c>
      <c r="AL86" s="687">
        <v>55</v>
      </c>
      <c r="AM86" s="798">
        <v>46173</v>
      </c>
      <c r="AN86" s="798">
        <v>46174</v>
      </c>
      <c r="AO86" s="798"/>
      <c r="AP86" s="798"/>
      <c r="AQ86" s="798"/>
      <c r="AR86" s="689"/>
      <c r="AS86" s="676" t="str">
        <f t="shared" si="46"/>
        <v>雙</v>
      </c>
      <c r="AT86" s="676" t="str">
        <f t="shared" si="47"/>
        <v>全</v>
      </c>
      <c r="AU86" s="676" t="str">
        <f t="shared" si="48"/>
        <v>150</v>
      </c>
      <c r="AV86" s="676">
        <f t="shared" si="51"/>
        <v>6.4907136000000003</v>
      </c>
    </row>
    <row r="87" spans="1:48">
      <c r="A87" s="672">
        <f t="shared" si="49"/>
        <v>46176</v>
      </c>
      <c r="B87" s="673" t="s">
        <v>1051</v>
      </c>
      <c r="C87" s="673" t="s">
        <v>1907</v>
      </c>
      <c r="D87" s="674"/>
      <c r="E87" s="675" t="str">
        <f>IF(ISNA(VLOOKUP(C87,條件!$A$1:$G$1021,5,0)),"",(VLOOKUP(C87,條件!$A$1:$G$1021,5,0)))</f>
        <v>150/48/2SDr</v>
      </c>
      <c r="F87" s="676" t="str">
        <f>IF(ISNA(VLOOKUP(C87,條件!$A$1:$G$1021,6,0)),"",(VLOOKUP(C87,條件!$A$1:$G$1021,6,0)))</f>
        <v>FP82169R×2</v>
      </c>
      <c r="G87" s="676">
        <f>IF(ISNA(VLOOKUP(C87,條件!$A$1:$G$1021,7,0)),"",(VLOOKUP(C87,條件!$A$1:$G$1021,7,0)))</f>
        <v>670</v>
      </c>
      <c r="H87" s="676" t="str">
        <f>IF(ISNA(VLOOKUP(C87,條件!$A$1:$K$1021,11,0)),"",(VLOOKUP(C87,條件!$A$1:$K$1021,11,0)))</f>
        <v>黃底紅點</v>
      </c>
      <c r="I87" s="677">
        <f>IF(ISNA(VLOOKUP(C87,條件!$A$1:$L$1021,12,0)),"",(VLOOKUP(C87,條件!$A$1:$L$1021,12,0)))</f>
        <v>5</v>
      </c>
      <c r="J87" s="678">
        <v>23</v>
      </c>
      <c r="K87" s="678">
        <v>0</v>
      </c>
      <c r="L87" s="679">
        <v>9070</v>
      </c>
      <c r="M87" s="679"/>
      <c r="N87" s="680"/>
      <c r="O87" s="678"/>
      <c r="P87" s="679"/>
      <c r="Q87" s="679"/>
      <c r="R87" s="680">
        <v>11</v>
      </c>
      <c r="S87" s="678">
        <v>0</v>
      </c>
      <c r="T87" s="679">
        <v>8520</v>
      </c>
      <c r="U87" s="679"/>
      <c r="V87" s="680">
        <v>18</v>
      </c>
      <c r="W87" s="678">
        <v>2</v>
      </c>
      <c r="X87" s="679">
        <v>8436</v>
      </c>
      <c r="Y87" s="681"/>
      <c r="Z87" s="682">
        <f>IFERROR(VLOOKUP(C87, 條件!$A:$L, 3, 0), "")</f>
        <v>6.2882096069868991</v>
      </c>
      <c r="AA87" s="682">
        <f>IF(OR(L87={"改紡","檢修","了機","清車","FINAL","停機","SAMPLE","TEST","絲開發","待料","跳車"}), L87, IFERROR(IF(C87="", "", (SUM(J87, N87, R87, V87)/3 * AG87) * IF(AND(AF87="S", AS87="雙"), 0.5, 1)), ""))</f>
        <v>34.666666666666664</v>
      </c>
      <c r="AB87" s="716">
        <f t="shared" si="43"/>
        <v>0.9984708867521368</v>
      </c>
      <c r="AC87" s="682">
        <f>IF(OR(L87={"改紡","檢修","了機","清車","FINAL","停機","SAMPLE","TEST"}), "", IFERROR(IF(C87="", "", AVERAGE(L87:M87, P87:Q87, T87:U87, X87:Y87)/100), ""))</f>
        <v>86.753333333333345</v>
      </c>
      <c r="AD87" s="682">
        <f t="shared" si="44"/>
        <v>4.333333333333333</v>
      </c>
      <c r="AE87" s="682">
        <f t="shared" si="45"/>
        <v>4.166666666666667</v>
      </c>
      <c r="AF87" s="683" t="str">
        <f t="shared" si="50"/>
        <v>T</v>
      </c>
      <c r="AG87" s="683">
        <v>2</v>
      </c>
      <c r="AH87" s="727" t="s">
        <v>2942</v>
      </c>
      <c r="AI87" s="728" t="s">
        <v>2815</v>
      </c>
      <c r="AJ87" s="728" t="s">
        <v>2815</v>
      </c>
      <c r="AK87" s="728" t="s">
        <v>2876</v>
      </c>
      <c r="AL87" s="687">
        <v>48</v>
      </c>
      <c r="AM87" s="798">
        <v>46164</v>
      </c>
      <c r="AN87" s="798">
        <v>46165</v>
      </c>
      <c r="AO87" s="798">
        <v>46166</v>
      </c>
      <c r="AP87" s="798"/>
      <c r="AQ87" s="798"/>
      <c r="AR87" s="689"/>
      <c r="AS87" s="676" t="str">
        <f t="shared" si="46"/>
        <v>雙</v>
      </c>
      <c r="AT87" s="676" t="str">
        <f t="shared" si="47"/>
        <v>半</v>
      </c>
      <c r="AU87" s="676" t="str">
        <f t="shared" si="48"/>
        <v>150</v>
      </c>
      <c r="AV87" s="676">
        <f t="shared" si="51"/>
        <v>3.0131861760000005</v>
      </c>
    </row>
    <row r="88" spans="1:48">
      <c r="A88" s="672">
        <f t="shared" si="49"/>
        <v>46176</v>
      </c>
      <c r="B88" s="673" t="s">
        <v>1051</v>
      </c>
      <c r="C88" s="673" t="s">
        <v>1908</v>
      </c>
      <c r="D88" s="674"/>
      <c r="E88" s="675" t="str">
        <f>IF(ISNA(VLOOKUP(C88,條件!$A$1:$G$1021,5,0)),"",(VLOOKUP(C88,條件!$A$1:$G$1021,5,0)))</f>
        <v>150/48/2SDr</v>
      </c>
      <c r="F88" s="676" t="str">
        <f>IF(ISNA(VLOOKUP(C88,條件!$A$1:$G$1021,6,0)),"",(VLOOKUP(C88,條件!$A$1:$G$1021,6,0)))</f>
        <v>FP82169R×2</v>
      </c>
      <c r="G88" s="676">
        <f>IF(ISNA(VLOOKUP(C88,條件!$A$1:$G$1021,7,0)),"",(VLOOKUP(C88,條件!$A$1:$G$1021,7,0)))</f>
        <v>670</v>
      </c>
      <c r="H88" s="676" t="str">
        <f>IF(ISNA(VLOOKUP(C88,條件!$A$1:$K$1021,11,0)),"",(VLOOKUP(C88,條件!$A$1:$K$1021,11,0)))</f>
        <v>紅底藍點</v>
      </c>
      <c r="I88" s="677">
        <f>IF(ISNA(VLOOKUP(C88,條件!$A$1:$L$1021,12,0)),"",(VLOOKUP(C88,條件!$A$1:$L$1021,12,0)))</f>
        <v>5</v>
      </c>
      <c r="J88" s="678">
        <v>26</v>
      </c>
      <c r="K88" s="678">
        <v>0</v>
      </c>
      <c r="L88" s="679"/>
      <c r="M88" s="679">
        <v>9540</v>
      </c>
      <c r="N88" s="680"/>
      <c r="O88" s="678"/>
      <c r="P88" s="679"/>
      <c r="Q88" s="679"/>
      <c r="R88" s="680">
        <v>16</v>
      </c>
      <c r="S88" s="678">
        <v>0</v>
      </c>
      <c r="T88" s="679"/>
      <c r="U88" s="679">
        <v>9720</v>
      </c>
      <c r="V88" s="680">
        <v>14</v>
      </c>
      <c r="W88" s="678">
        <v>0</v>
      </c>
      <c r="X88" s="679"/>
      <c r="Y88" s="681">
        <v>9350</v>
      </c>
      <c r="Z88" s="682">
        <f>IFERROR(VLOOKUP(C88, 條件!$A:$L, 3, 0), "")</f>
        <v>6.1802575107296125</v>
      </c>
      <c r="AA88" s="682">
        <f>IF(OR(L88={"改紡","檢修","了機","清車","FINAL","停機","SAMPLE","TEST","絲開發","待料","跳車"}), L88, IFERROR(IF(C88="", "", (SUM(J88, N88, R88, V88)/3 * AG88) * IF(AND(AF88="S", AS88="雙"), 0.5, 1)), ""))</f>
        <v>37.333333333333336</v>
      </c>
      <c r="AB88" s="716">
        <f t="shared" si="43"/>
        <v>1</v>
      </c>
      <c r="AC88" s="682">
        <f>IF(OR(L88={"改紡","檢修","了機","清車","FINAL","停機","SAMPLE","TEST"}), "", IFERROR(IF(C88="", "", AVERAGE(L88:M88, P88:Q88, T88:U88, X88:Y88)/100), ""))</f>
        <v>95.36666666666666</v>
      </c>
      <c r="AD88" s="682">
        <f t="shared" si="44"/>
        <v>4.666666666666667</v>
      </c>
      <c r="AE88" s="682">
        <f t="shared" si="45"/>
        <v>4.666666666666667</v>
      </c>
      <c r="AF88" s="683" t="str">
        <f t="shared" si="50"/>
        <v>T</v>
      </c>
      <c r="AG88" s="683">
        <v>2</v>
      </c>
      <c r="AH88" s="727" t="s">
        <v>2942</v>
      </c>
      <c r="AI88" s="734" t="s">
        <v>2815</v>
      </c>
      <c r="AJ88" s="734" t="s">
        <v>2815</v>
      </c>
      <c r="AK88" s="728" t="s">
        <v>2876</v>
      </c>
      <c r="AL88" s="687">
        <v>48</v>
      </c>
      <c r="AM88" s="798">
        <v>46164</v>
      </c>
      <c r="AN88" s="798">
        <v>46165</v>
      </c>
      <c r="AO88" s="798">
        <v>46166</v>
      </c>
      <c r="AP88" s="798"/>
      <c r="AQ88" s="798"/>
      <c r="AR88" s="689"/>
      <c r="AS88" s="676" t="str">
        <f t="shared" si="46"/>
        <v>雙</v>
      </c>
      <c r="AT88" s="676" t="str">
        <f t="shared" si="47"/>
        <v>半</v>
      </c>
      <c r="AU88" s="676" t="str">
        <f t="shared" si="48"/>
        <v>150</v>
      </c>
      <c r="AV88" s="676">
        <f t="shared" si="51"/>
        <v>3.3123513600000001</v>
      </c>
    </row>
    <row r="89" spans="1:48">
      <c r="A89" s="672">
        <f t="shared" si="49"/>
        <v>46176</v>
      </c>
      <c r="B89" s="673" t="s">
        <v>1052</v>
      </c>
      <c r="C89" s="673" t="s">
        <v>1909</v>
      </c>
      <c r="D89" s="674"/>
      <c r="E89" s="675" t="str">
        <f>IF(ISNA(VLOOKUP(C89,條件!$A$1:$G$1021,5,0)),"",(VLOOKUP(C89,條件!$A$1:$G$1021,5,0)))</f>
        <v>75/72/2PFBR</v>
      </c>
      <c r="F89" s="676" t="str">
        <f>IF(ISNA(VLOOKUP(C89,條件!$A$1:$G$1021,6,0)),"",(VLOOKUP(C89,條件!$A$1:$G$1021,6,0)))</f>
        <v>FP01432R×2</v>
      </c>
      <c r="G89" s="676">
        <f>IF(ISNA(VLOOKUP(C89,條件!$A$1:$G$1021,7,0)),"",(VLOOKUP(C89,條件!$A$1:$G$1021,7,0)))</f>
        <v>550</v>
      </c>
      <c r="H89" s="676" t="str">
        <f>IF(ISNA(VLOOKUP(C89,條件!$A$1:$K$1021,11,0)),"",(VLOOKUP(C89,條件!$A$1:$K$1021,11,0)))</f>
        <v>紫色</v>
      </c>
      <c r="I89" s="677">
        <f>IF(ISNA(VLOOKUP(C89,條件!$A$1:$L$1021,12,0)),"",(VLOOKUP(C89,條件!$A$1:$L$1021,12,0)))</f>
        <v>4</v>
      </c>
      <c r="J89" s="678"/>
      <c r="K89" s="678"/>
      <c r="L89" s="679" t="s">
        <v>116</v>
      </c>
      <c r="M89" s="679"/>
      <c r="N89" s="680"/>
      <c r="O89" s="678"/>
      <c r="P89" s="679" t="s">
        <v>1918</v>
      </c>
      <c r="Q89" s="679"/>
      <c r="R89" s="680"/>
      <c r="S89" s="678"/>
      <c r="T89" s="679" t="s">
        <v>1918</v>
      </c>
      <c r="U89" s="679"/>
      <c r="V89" s="680"/>
      <c r="W89" s="678"/>
      <c r="X89" s="679" t="s">
        <v>1918</v>
      </c>
      <c r="Y89" s="681"/>
      <c r="Z89" s="682">
        <f>IFERROR(VLOOKUP(C89, 條件!$A:$L, 3, 0), "")</f>
        <v>3.1578947368421053</v>
      </c>
      <c r="AA89" s="682" t="str">
        <f>IF(OR(L89={"改紡","檢修","了機","清車","FINAL","停機","SAMPLE","TEST","絲開發","待料","跳車"}), L89, IFERROR(IF(C89="", "", (SUM(J89, N89, R89, V89)/3 * AG89) * IF(AND(AF89="S", AS89="雙"), 0.5, 1)), ""))</f>
        <v>了機</v>
      </c>
      <c r="AB89" s="716" t="str">
        <f t="shared" si="43"/>
        <v/>
      </c>
      <c r="AC89" s="682" t="str">
        <f>IF(OR(L89={"改紡","檢修","了機","清車","FINAL","停機","SAMPLE","TEST"}), "", IFERROR(IF(C89="", "", AVERAGE(L89:M89, P89:Q89, T89:U89, X89:Y89)/100), ""))</f>
        <v/>
      </c>
      <c r="AD89" s="682" t="str">
        <f t="shared" si="44"/>
        <v/>
      </c>
      <c r="AE89" s="682" t="str">
        <f t="shared" si="45"/>
        <v/>
      </c>
      <c r="AF89" s="683" t="str">
        <f t="shared" si="50"/>
        <v>T</v>
      </c>
      <c r="AG89" s="683">
        <v>2</v>
      </c>
      <c r="AH89" s="727" t="s">
        <v>2942</v>
      </c>
      <c r="AI89" s="734" t="s">
        <v>2813</v>
      </c>
      <c r="AJ89" s="734" t="s">
        <v>2813</v>
      </c>
      <c r="AK89" s="728" t="s">
        <v>2875</v>
      </c>
      <c r="AL89" s="687">
        <v>52</v>
      </c>
      <c r="AM89" s="798">
        <v>46169</v>
      </c>
      <c r="AN89" s="798">
        <v>46170</v>
      </c>
      <c r="AO89" s="798"/>
      <c r="AP89" s="798"/>
      <c r="AQ89" s="798"/>
      <c r="AR89" s="689"/>
      <c r="AS89" s="676" t="str">
        <f t="shared" si="46"/>
        <v>雙</v>
      </c>
      <c r="AT89" s="676" t="str">
        <f t="shared" si="47"/>
        <v>半</v>
      </c>
      <c r="AU89" s="676" t="str">
        <f t="shared" si="48"/>
        <v>75</v>
      </c>
      <c r="AV89" s="676" t="str">
        <f t="shared" si="51"/>
        <v/>
      </c>
    </row>
    <row r="90" spans="1:48">
      <c r="A90" s="672">
        <f t="shared" si="49"/>
        <v>46176</v>
      </c>
      <c r="B90" s="673" t="s">
        <v>1052</v>
      </c>
      <c r="C90" s="673" t="s">
        <v>1917</v>
      </c>
      <c r="D90" s="674" t="s">
        <v>1915</v>
      </c>
      <c r="E90" s="675" t="str">
        <f>IF(ISNA(VLOOKUP(C90,條件!$A$1:$G$1021,5,0)),"",(VLOOKUP(C90,條件!$A$1:$G$1021,5,0)))</f>
        <v>225/72/2SDr</v>
      </c>
      <c r="F90" s="676" t="str">
        <f>IF(ISNA(VLOOKUP(C90,條件!$A$1:$G$1021,6,0)),"",(VLOOKUP(C90,條件!$A$1:$G$1021,6,0)))</f>
        <v>FP83024R×2</v>
      </c>
      <c r="G90" s="676">
        <f>IF(ISNA(VLOOKUP(C90,條件!$A$1:$G$1021,7,0)),"",(VLOOKUP(C90,條件!$A$1:$G$1021,7,0)))</f>
        <v>550</v>
      </c>
      <c r="H90" s="676" t="str">
        <f>IF(ISNA(VLOOKUP(C90,條件!$A$1:$K$1021,11,0)),"",(VLOOKUP(C90,條件!$A$1:$K$1021,11,0)))</f>
        <v>灰色</v>
      </c>
      <c r="I90" s="677">
        <f>IF(ISNA(VLOOKUP(C90,條件!$A$1:$L$1021,12,0)),"",(VLOOKUP(C90,條件!$A$1:$L$1021,12,0)))</f>
        <v>5.5</v>
      </c>
      <c r="J90" s="678">
        <v>27</v>
      </c>
      <c r="K90" s="678">
        <v>9</v>
      </c>
      <c r="L90" s="679"/>
      <c r="M90" s="679">
        <v>8980</v>
      </c>
      <c r="N90" s="680"/>
      <c r="O90" s="678"/>
      <c r="P90" s="679"/>
      <c r="Q90" s="679"/>
      <c r="R90" s="680">
        <v>29</v>
      </c>
      <c r="S90" s="678">
        <v>0</v>
      </c>
      <c r="T90" s="679"/>
      <c r="U90" s="679">
        <v>8700</v>
      </c>
      <c r="V90" s="680">
        <v>14</v>
      </c>
      <c r="W90" s="678">
        <v>5</v>
      </c>
      <c r="X90" s="679"/>
      <c r="Y90" s="681">
        <v>9440</v>
      </c>
      <c r="Z90" s="682">
        <f>IFERROR(VLOOKUP(C90, 條件!$A:$L, 3, 0), "")</f>
        <v>6.5454545454545459</v>
      </c>
      <c r="AA90" s="682">
        <f>IF(OR(L90={"改紡","檢修","了機","清車","FINAL","停機","SAMPLE","TEST","絲開發","待料","跳車"}), L90, IFERROR(IF(C90="", "", (SUM(J90, N90, R90, V90)/3 * AG90) * IF(AND(AF90="S", AS90="雙"), 0.5, 1)), ""))</f>
        <v>46.666666666666664</v>
      </c>
      <c r="AB90" s="716">
        <f t="shared" si="43"/>
        <v>0.98971688034188032</v>
      </c>
      <c r="AC90" s="682">
        <f>IF(OR(L90={"改紡","檢修","了機","清車","FINAL","停機","SAMPLE","TEST"}), "", IFERROR(IF(C90="", "", AVERAGE(L90:M90, P90:Q90, T90:U90, X90:Y90)/100), ""))</f>
        <v>90.4</v>
      </c>
      <c r="AD90" s="682">
        <f t="shared" si="44"/>
        <v>5.833333333333333</v>
      </c>
      <c r="AE90" s="682">
        <f t="shared" si="45"/>
        <v>4.666666666666667</v>
      </c>
      <c r="AF90" s="683" t="str">
        <f t="shared" si="50"/>
        <v>T</v>
      </c>
      <c r="AG90" s="683">
        <v>2</v>
      </c>
      <c r="AH90" s="727" t="s">
        <v>2942</v>
      </c>
      <c r="AI90" s="734" t="s">
        <v>2813</v>
      </c>
      <c r="AJ90" s="734" t="s">
        <v>2813</v>
      </c>
      <c r="AK90" s="728" t="s">
        <v>2875</v>
      </c>
      <c r="AL90" s="687">
        <v>53</v>
      </c>
      <c r="AM90" s="798">
        <v>46146</v>
      </c>
      <c r="AN90" s="798">
        <v>46147</v>
      </c>
      <c r="AO90" s="798">
        <v>46148</v>
      </c>
      <c r="AP90" s="798"/>
      <c r="AQ90" s="798"/>
      <c r="AR90" s="689"/>
      <c r="AS90" s="676" t="str">
        <f t="shared" si="46"/>
        <v>雙</v>
      </c>
      <c r="AT90" s="676" t="str">
        <f t="shared" si="47"/>
        <v>半</v>
      </c>
      <c r="AU90" s="676" t="str">
        <f t="shared" si="48"/>
        <v>225</v>
      </c>
      <c r="AV90" s="676">
        <f t="shared" si="51"/>
        <v>3.8662272000000004</v>
      </c>
    </row>
    <row r="91" spans="1:48">
      <c r="A91" s="672">
        <f t="shared" si="49"/>
        <v>46176</v>
      </c>
      <c r="B91" s="673" t="s">
        <v>1548</v>
      </c>
      <c r="C91" s="673" t="s">
        <v>1911</v>
      </c>
      <c r="D91" s="674" t="s">
        <v>579</v>
      </c>
      <c r="E91" s="675" t="str">
        <f>IF(ISNA(VLOOKUP(C91,條件!$A$1:$G$1021,5,0)),"",(VLOOKUP(C91,條件!$A$1:$G$1021,5,0)))</f>
        <v>150/48/2SDr</v>
      </c>
      <c r="F91" s="676" t="str">
        <f>IF(ISNA(VLOOKUP(C91,條件!$A$1:$G$1021,6,0)),"",(VLOOKUP(C91,條件!$A$1:$G$1021,6,0)))</f>
        <v>FP82173R×2</v>
      </c>
      <c r="G91" s="676">
        <f>IF(ISNA(VLOOKUP(C91,條件!$A$1:$G$1021,7,0)),"",(VLOOKUP(C91,條件!$A$1:$G$1021,7,0)))</f>
        <v>700</v>
      </c>
      <c r="H91" s="676" t="str">
        <f>IF(ISNA(VLOOKUP(C91,條件!$A$1:$K$1021,11,0)),"",(VLOOKUP(C91,條件!$A$1:$K$1021,11,0)))</f>
        <v>黃紅雙色</v>
      </c>
      <c r="I91" s="677">
        <f>IF(ISNA(VLOOKUP(C91,條件!$A$1:$L$1021,12,0)),"",(VLOOKUP(C91,條件!$A$1:$L$1021,12,0)))</f>
        <v>5.5</v>
      </c>
      <c r="J91" s="678"/>
      <c r="K91" s="678"/>
      <c r="L91" s="679" t="s">
        <v>116</v>
      </c>
      <c r="M91" s="679" t="s">
        <v>116</v>
      </c>
      <c r="N91" s="680"/>
      <c r="O91" s="678"/>
      <c r="P91" s="679" t="s">
        <v>1919</v>
      </c>
      <c r="Q91" s="679" t="s">
        <v>116</v>
      </c>
      <c r="R91" s="680"/>
      <c r="S91" s="678"/>
      <c r="T91" s="679" t="s">
        <v>1919</v>
      </c>
      <c r="U91" s="679" t="s">
        <v>116</v>
      </c>
      <c r="V91" s="680"/>
      <c r="W91" s="678"/>
      <c r="X91" s="679" t="s">
        <v>1919</v>
      </c>
      <c r="Y91" s="681" t="s">
        <v>116</v>
      </c>
      <c r="Z91" s="682">
        <f>IFERROR(VLOOKUP(C91, 條件!$A:$L, 3, 0), "")</f>
        <v>5.8536585365853666</v>
      </c>
      <c r="AA91" s="682" t="str">
        <f>IF(OR(L91={"改紡","檢修","了機","清車","FINAL","停機","SAMPLE","TEST","絲開發","待料","跳車"}), L91, IFERROR(IF(C91="", "", (SUM(J91, N91, R91, V91)/3 * AG91) * IF(AND(AF91="S", AS91="雙"), 0.5, 1)), ""))</f>
        <v>了機</v>
      </c>
      <c r="AB91" s="716" t="str">
        <f t="shared" si="43"/>
        <v/>
      </c>
      <c r="AC91" s="682" t="str">
        <f>IF(OR(L91={"改紡","檢修","了機","清車","FINAL","停機","SAMPLE","TEST"}), "", IFERROR(IF(C91="", "", AVERAGE(L91:M91, P91:Q91, T91:U91, X91:Y91)/100), ""))</f>
        <v/>
      </c>
      <c r="AD91" s="682" t="str">
        <f t="shared" si="44"/>
        <v/>
      </c>
      <c r="AE91" s="682" t="str">
        <f t="shared" si="45"/>
        <v/>
      </c>
      <c r="AF91" s="683" t="str">
        <f t="shared" si="50"/>
        <v>T</v>
      </c>
      <c r="AG91" s="683">
        <v>1</v>
      </c>
      <c r="AH91" s="727" t="s">
        <v>2942</v>
      </c>
      <c r="AI91" s="734" t="s">
        <v>2813</v>
      </c>
      <c r="AJ91" s="734" t="s">
        <v>2813</v>
      </c>
      <c r="AK91" s="728" t="s">
        <v>2875</v>
      </c>
      <c r="AL91" s="687">
        <v>56</v>
      </c>
      <c r="AM91" s="798">
        <v>46165</v>
      </c>
      <c r="AN91" s="798">
        <v>46167</v>
      </c>
      <c r="AO91" s="798">
        <v>46168</v>
      </c>
      <c r="AP91" s="798"/>
      <c r="AQ91" s="798"/>
      <c r="AR91" s="689"/>
      <c r="AS91" s="676" t="str">
        <f t="shared" si="46"/>
        <v>雙</v>
      </c>
      <c r="AT91" s="676" t="str">
        <f t="shared" si="47"/>
        <v>全</v>
      </c>
      <c r="AU91" s="676" t="str">
        <f t="shared" si="48"/>
        <v>150</v>
      </c>
      <c r="AV91" s="676" t="str">
        <f t="shared" si="51"/>
        <v/>
      </c>
    </row>
    <row r="92" spans="1:48">
      <c r="A92" s="672">
        <f t="shared" si="49"/>
        <v>46176</v>
      </c>
      <c r="B92" s="673" t="s">
        <v>1549</v>
      </c>
      <c r="C92" s="673" t="s">
        <v>2946</v>
      </c>
      <c r="D92" s="674" t="s">
        <v>579</v>
      </c>
      <c r="E92" s="675" t="str">
        <f>IF(ISNA(VLOOKUP(C92,條件!$A$1:$G$1021,5,0)),"",(VLOOKUP(C92,條件!$A$1:$G$1021,5,0)))</f>
        <v>150/48/2SDr</v>
      </c>
      <c r="F92" s="676" t="str">
        <f>IF(ISNA(VLOOKUP(C92,條件!$A$1:$G$1021,6,0)),"",(VLOOKUP(C92,條件!$A$1:$G$1021,6,0)))</f>
        <v>FP82177R×2</v>
      </c>
      <c r="G92" s="676">
        <f>IF(ISNA(VLOOKUP(C92,條件!$A$1:$G$1021,7,0)),"",(VLOOKUP(C92,條件!$A$1:$G$1021,7,0)))</f>
        <v>700</v>
      </c>
      <c r="H92" s="676" t="str">
        <f>IF(ISNA(VLOOKUP(C92,條件!$A$1:$K$1021,11,0)),"",(VLOOKUP(C92,條件!$A$1:$K$1021,11,0)))</f>
        <v>黃綠條紋</v>
      </c>
      <c r="I92" s="677">
        <f>IF(ISNA(VLOOKUP(C92,條件!$A$1:$L$1021,12,0)),"",(VLOOKUP(C92,條件!$A$1:$L$1021,12,0)))</f>
        <v>5.5</v>
      </c>
      <c r="J92" s="678">
        <v>17</v>
      </c>
      <c r="K92" s="678">
        <v>0</v>
      </c>
      <c r="L92" s="679">
        <v>10000</v>
      </c>
      <c r="M92" s="679">
        <v>9260</v>
      </c>
      <c r="N92" s="680"/>
      <c r="O92" s="678"/>
      <c r="P92" s="679"/>
      <c r="Q92" s="679"/>
      <c r="R92" s="680">
        <v>49</v>
      </c>
      <c r="S92" s="678">
        <v>0</v>
      </c>
      <c r="T92" s="679">
        <v>9260</v>
      </c>
      <c r="U92" s="679">
        <v>9350</v>
      </c>
      <c r="V92" s="680">
        <v>32</v>
      </c>
      <c r="W92" s="678">
        <v>1</v>
      </c>
      <c r="X92" s="679">
        <v>9810</v>
      </c>
      <c r="Y92" s="681">
        <v>9310</v>
      </c>
      <c r="Z92" s="682">
        <f>IFERROR(VLOOKUP(C92, 條件!$A:$L, 3, 0), "")</f>
        <v>5.8299595141700413</v>
      </c>
      <c r="AA92" s="682">
        <f>IF(OR(L92={"改紡","檢修","了機","清車","FINAL","停機","SAMPLE","TEST","絲開發","待料","跳車"}), L92, IFERROR(IF(C92="", "", (SUM(J92, N92, R92, V92)/3 * AG92) * IF(AND(AF92="S", AS92="雙"), 0.5, 1)), ""))</f>
        <v>32.666666666666664</v>
      </c>
      <c r="AB92" s="716">
        <f t="shared" si="43"/>
        <v>0.99917534722222223</v>
      </c>
      <c r="AC92" s="682">
        <f>IF(OR(L92={"改紡","檢修","了機","清車","FINAL","停機","SAMPLE","TEST"}), "", IFERROR(IF(C92="", "", AVERAGE(L92:M92, P92:Q92, T92:U92, X92:Y92)/100), ""))</f>
        <v>94.983333333333334</v>
      </c>
      <c r="AD92" s="682">
        <f t="shared" si="44"/>
        <v>4.083333333333333</v>
      </c>
      <c r="AE92" s="682">
        <f t="shared" si="45"/>
        <v>4.041666666666667</v>
      </c>
      <c r="AF92" s="683" t="str">
        <f t="shared" si="50"/>
        <v>T</v>
      </c>
      <c r="AG92" s="683">
        <v>1</v>
      </c>
      <c r="AH92" s="727" t="s">
        <v>2942</v>
      </c>
      <c r="AI92" s="734" t="s">
        <v>2815</v>
      </c>
      <c r="AJ92" s="734" t="s">
        <v>2815</v>
      </c>
      <c r="AK92" s="728" t="s">
        <v>2876</v>
      </c>
      <c r="AL92" s="687">
        <v>56</v>
      </c>
      <c r="AM92" s="798">
        <v>46173</v>
      </c>
      <c r="AN92" s="798">
        <v>46174</v>
      </c>
      <c r="AO92" s="798"/>
      <c r="AP92" s="798"/>
      <c r="AQ92" s="798"/>
      <c r="AR92" s="689"/>
      <c r="AS92" s="676" t="str">
        <f t="shared" si="46"/>
        <v>雙</v>
      </c>
      <c r="AT92" s="676" t="str">
        <f t="shared" si="47"/>
        <v>全</v>
      </c>
      <c r="AU92" s="676" t="str">
        <f t="shared" si="48"/>
        <v>150</v>
      </c>
      <c r="AV92" s="676">
        <f t="shared" si="51"/>
        <v>6.8935104000000003</v>
      </c>
    </row>
    <row r="93" spans="1:48">
      <c r="A93" s="672">
        <f t="shared" si="49"/>
        <v>46176</v>
      </c>
      <c r="B93" s="673" t="s">
        <v>1053</v>
      </c>
      <c r="C93" s="673" t="s">
        <v>1914</v>
      </c>
      <c r="D93" s="674"/>
      <c r="E93" s="675" t="str">
        <f>IF(ISNA(VLOOKUP(C93,條件!$A$1:$G$1021,5,0)),"",(VLOOKUP(C93,條件!$A$1:$G$1021,5,0)))</f>
        <v>75/72/2SDFFR</v>
      </c>
      <c r="F93" s="676" t="str">
        <f>IF(ISNA(VLOOKUP(C93,條件!$A$1:$G$1021,6,0)),"",(VLOOKUP(C93,條件!$A$1:$G$1021,6,0)))</f>
        <v>FP81209R×2</v>
      </c>
      <c r="G93" s="676">
        <f>IF(ISNA(VLOOKUP(C93,條件!$A$1:$G$1021,7,0)),"",(VLOOKUP(C93,條件!$A$1:$G$1021,7,0)))</f>
        <v>600</v>
      </c>
      <c r="H93" s="676" t="str">
        <f>IF(ISNA(VLOOKUP(C93,條件!$A$1:$K$1021,11,0)),"",(VLOOKUP(C93,條件!$A$1:$K$1021,11,0)))</f>
        <v>白底紅十字</v>
      </c>
      <c r="I93" s="677">
        <f>IF(ISNA(VLOOKUP(C93,條件!$A$1:$L$1021,12,0)),"",(VLOOKUP(C93,條件!$A$1:$L$1021,12,0)))</f>
        <v>5</v>
      </c>
      <c r="J93" s="678"/>
      <c r="K93" s="678"/>
      <c r="L93" s="679" t="s">
        <v>116</v>
      </c>
      <c r="M93" s="679"/>
      <c r="N93" s="680"/>
      <c r="O93" s="678"/>
      <c r="P93" s="679" t="s">
        <v>1918</v>
      </c>
      <c r="Q93" s="679"/>
      <c r="R93" s="680"/>
      <c r="S93" s="678"/>
      <c r="T93" s="679" t="s">
        <v>1918</v>
      </c>
      <c r="U93" s="679"/>
      <c r="V93" s="680"/>
      <c r="W93" s="678"/>
      <c r="X93" s="679" t="s">
        <v>1918</v>
      </c>
      <c r="Y93" s="681"/>
      <c r="Z93" s="709">
        <f>IFERROR(VLOOKUP(C93, 條件!$A:$L, 3, 0), "")</f>
        <v>2.7852998065764023</v>
      </c>
      <c r="AA93" s="709" t="str">
        <f>IF(OR(L93={"改紡","檢修","了機","清車","FINAL","停機","SAMPLE","TEST","絲開發","待料","跳車"}), L93, IFERROR(IF(C93="", "", (SUM(J93, N93, R93, V93)/3 * AG93) * IF(AND(AF93="S", AS93="雙"), 0.5, 1)), ""))</f>
        <v>了機</v>
      </c>
      <c r="AB93" s="717" t="str">
        <f t="shared" si="43"/>
        <v/>
      </c>
      <c r="AC93" s="709" t="str">
        <f>IF(OR(L93={"改紡","檢修","了機","清車","FINAL","停機","SAMPLE","TEST"}), "", IFERROR(IF(C93="", "", AVERAGE(L93:M93, P93:Q93, T93:U93, X93:Y93)/100), ""))</f>
        <v/>
      </c>
      <c r="AD93" s="709" t="str">
        <f t="shared" si="44"/>
        <v/>
      </c>
      <c r="AE93" s="709" t="str">
        <f t="shared" si="45"/>
        <v/>
      </c>
      <c r="AF93" s="710" t="str">
        <f t="shared" si="50"/>
        <v>S</v>
      </c>
      <c r="AG93" s="710">
        <v>3</v>
      </c>
      <c r="AH93" s="727" t="s">
        <v>2785</v>
      </c>
      <c r="AI93" s="734" t="s">
        <v>3006</v>
      </c>
      <c r="AJ93" s="728" t="s">
        <v>3006</v>
      </c>
      <c r="AK93" s="728" t="s">
        <v>3048</v>
      </c>
      <c r="AL93" s="687">
        <v>50</v>
      </c>
      <c r="AM93" s="798">
        <v>46088</v>
      </c>
      <c r="AN93" s="798"/>
      <c r="AO93" s="798"/>
      <c r="AP93" s="798"/>
      <c r="AQ93" s="798"/>
      <c r="AR93" s="689"/>
      <c r="AS93" s="676" t="str">
        <f t="shared" si="46"/>
        <v>雙</v>
      </c>
      <c r="AT93" s="676" t="str">
        <f t="shared" si="47"/>
        <v>3sec</v>
      </c>
      <c r="AU93" s="676" t="str">
        <f t="shared" si="48"/>
        <v>75</v>
      </c>
      <c r="AV93" s="676" t="str">
        <f t="shared" si="51"/>
        <v/>
      </c>
    </row>
    <row r="94" spans="1:48" ht="17.25" thickBot="1">
      <c r="A94" s="690">
        <f t="shared" si="49"/>
        <v>46176</v>
      </c>
      <c r="B94" s="691" t="s">
        <v>1564</v>
      </c>
      <c r="C94" s="711" t="s">
        <v>1614</v>
      </c>
      <c r="D94" s="692"/>
      <c r="E94" s="693" t="str">
        <f>IF(ISNA(VLOOKUP(C94,條件!$A$1:$G$1021,5,0)),"",(VLOOKUP(C94,條件!$A$1:$G$1021,5,0)))</f>
        <v/>
      </c>
      <c r="F94" s="694" t="str">
        <f>IF(ISNA(VLOOKUP(C94,條件!$A$1:$G$1021,6,0)),"",(VLOOKUP(C94,條件!$A$1:$G$1021,6,0)))</f>
        <v/>
      </c>
      <c r="G94" s="694" t="str">
        <f>IF(ISNA(VLOOKUP(C94,條件!$A$1:$G$1021,7,0)),"",(VLOOKUP(C94,條件!$A$1:$G$1021,7,0)))</f>
        <v/>
      </c>
      <c r="H94" s="694" t="str">
        <f>IF(ISNA(VLOOKUP(C94,條件!$A$1:$K$1021,11,0)),"",(VLOOKUP(C94,條件!$A$1:$K$1021,11,0)))</f>
        <v/>
      </c>
      <c r="I94" s="695" t="str">
        <f>IF(ISNA(VLOOKUP(C94,條件!$A$1:$L$1021,12,0)),"",(VLOOKUP(C94,條件!$A$1:$L$1021,12,0)))</f>
        <v/>
      </c>
      <c r="J94" s="696"/>
      <c r="K94" s="696"/>
      <c r="L94" s="697" t="s">
        <v>1614</v>
      </c>
      <c r="M94" s="697"/>
      <c r="N94" s="698"/>
      <c r="O94" s="696"/>
      <c r="P94" s="697" t="s">
        <v>446</v>
      </c>
      <c r="Q94" s="697"/>
      <c r="R94" s="698"/>
      <c r="S94" s="696"/>
      <c r="T94" s="697" t="s">
        <v>446</v>
      </c>
      <c r="U94" s="697"/>
      <c r="V94" s="698"/>
      <c r="W94" s="696"/>
      <c r="X94" s="697" t="s">
        <v>446</v>
      </c>
      <c r="Y94" s="699"/>
      <c r="Z94" s="1060" t="str">
        <f>IFERROR(VLOOKUP(C94, 條件!$A:$L, 3, 0), "")</f>
        <v/>
      </c>
      <c r="AA94" s="1060" t="str">
        <f>IF(OR(L94={"改紡","檢修","了機","清車","FINAL","停機","SAMPLE","TEST","絲開發","待料","跳車"}), L94, IFERROR(IF(C94="", "", (SUM(J94, N94, R94, V94)/3 * AG94) * IF(AND(AF94="S", AS94="雙"), 0.5, 1)), ""))</f>
        <v>絲開發</v>
      </c>
      <c r="AB94" s="1061" t="str">
        <f t="shared" si="43"/>
        <v/>
      </c>
      <c r="AC94" s="1060" t="str">
        <f>IF(OR(L94={"改紡","檢修","了機","清車","FINAL","停機","SAMPLE","TEST"}), "", IFERROR(IF(C94="", "", AVERAGE(L94:M94, P94:Q94, T94:U94, X94:Y94)/100), ""))</f>
        <v/>
      </c>
      <c r="AD94" s="1060" t="str">
        <f t="shared" si="44"/>
        <v/>
      </c>
      <c r="AE94" s="1060" t="str">
        <f t="shared" si="45"/>
        <v/>
      </c>
      <c r="AF94" s="1062" t="str">
        <f t="shared" si="50"/>
        <v>S</v>
      </c>
      <c r="AG94" s="1062">
        <v>5</v>
      </c>
      <c r="AH94" s="729" t="s">
        <v>2785</v>
      </c>
      <c r="AI94" s="1079" t="s">
        <v>3006</v>
      </c>
      <c r="AJ94" s="1079" t="s">
        <v>3006</v>
      </c>
      <c r="AK94" s="730" t="s">
        <v>3048</v>
      </c>
      <c r="AL94" s="705"/>
      <c r="AM94" s="800"/>
      <c r="AN94" s="800"/>
      <c r="AO94" s="800"/>
      <c r="AP94" s="800"/>
      <c r="AQ94" s="800"/>
      <c r="AR94" s="707"/>
      <c r="AS94" s="694" t="str">
        <f t="shared" si="46"/>
        <v>單</v>
      </c>
      <c r="AT94" s="694" t="str">
        <f t="shared" si="47"/>
        <v>5sec</v>
      </c>
      <c r="AU94" s="694" t="str">
        <f t="shared" si="48"/>
        <v/>
      </c>
      <c r="AV94" s="694" t="str">
        <f t="shared" si="51"/>
        <v/>
      </c>
    </row>
    <row r="95" spans="1:48">
      <c r="A95" s="1063">
        <v>46177</v>
      </c>
      <c r="B95" s="1064" t="s">
        <v>1031</v>
      </c>
      <c r="C95" s="1064" t="s">
        <v>114</v>
      </c>
      <c r="D95" s="1065"/>
      <c r="E95" s="1066" t="str">
        <f>IF(ISNA(VLOOKUP(C95,條件!$A$1:$G$1021,5,0)),"",(VLOOKUP(C95,條件!$A$1:$G$1021,5,0)))</f>
        <v/>
      </c>
      <c r="F95" s="1067" t="str">
        <f>IF(ISNA(VLOOKUP(C95,條件!$A$1:$G$1021,6,0)),"",(VLOOKUP(C95,條件!$A$1:$G$1021,6,0)))</f>
        <v/>
      </c>
      <c r="G95" s="1067" t="str">
        <f>IF(ISNA(VLOOKUP(C95,條件!$A$1:$G$1021,7,0)),"",(VLOOKUP(C95,條件!$A$1:$G$1021,7,0)))</f>
        <v/>
      </c>
      <c r="H95" s="1067" t="str">
        <f>IF(ISNA(VLOOKUP(C95,條件!$A$1:$K$1021,11,0)),"",(VLOOKUP(C95,條件!$A$1:$K$1021,11,0)))</f>
        <v/>
      </c>
      <c r="I95" s="1068" t="str">
        <f>IF(ISNA(VLOOKUP(C95,條件!$A$1:$L$1021,12,0)),"",(VLOOKUP(C95,條件!$A$1:$L$1021,12,0)))</f>
        <v/>
      </c>
      <c r="J95" s="1069"/>
      <c r="K95" s="1070"/>
      <c r="L95" s="1071" t="s">
        <v>114</v>
      </c>
      <c r="M95" s="1072"/>
      <c r="N95" s="1069"/>
      <c r="O95" s="1070"/>
      <c r="P95" s="1071" t="s">
        <v>114</v>
      </c>
      <c r="Q95" s="1072"/>
      <c r="R95" s="1069"/>
      <c r="S95" s="1070"/>
      <c r="T95" s="1071" t="s">
        <v>114</v>
      </c>
      <c r="U95" s="1072"/>
      <c r="V95" s="1069"/>
      <c r="W95" s="1070"/>
      <c r="X95" s="1071" t="s">
        <v>114</v>
      </c>
      <c r="Y95" s="1072"/>
      <c r="Z95" s="1073" t="str">
        <f>IFERROR(VLOOKUP(C95, 條件!$A:$L, 3, 0), "")</f>
        <v/>
      </c>
      <c r="AA95" s="1073" t="str">
        <f>IF(OR(L95={"改紡","檢修","了機","清車","FINAL","停機","SAMPLE","TEST","絲開發","待料","跳車"}), L95, IFERROR(IF(C95="", "", (SUM(J95, N95, R95, V95)/3 * AG95) * IF(AND(AF95="S", AS95="雙"), 0.5, 1)), ""))</f>
        <v>停機</v>
      </c>
      <c r="AB95" s="1074" t="str">
        <f t="shared" si="43"/>
        <v/>
      </c>
      <c r="AC95" s="1073" t="str">
        <f>IF(OR(L95={"改紡","檢修","了機","清車","FINAL","停機","SAMPLE","TEST"}), "", IFERROR(IF(C95="", "", AVERAGE(L95:M95, P95:Q95, T95:U95, X95:Y95)/100), ""))</f>
        <v/>
      </c>
      <c r="AD95" s="1073" t="str">
        <f t="shared" si="44"/>
        <v/>
      </c>
      <c r="AE95" s="1073" t="str">
        <f t="shared" si="45"/>
        <v/>
      </c>
      <c r="AF95" s="1075" t="str">
        <f t="shared" si="50"/>
        <v>A</v>
      </c>
      <c r="AG95" s="1075">
        <v>1</v>
      </c>
      <c r="AH95" s="1076" t="s">
        <v>2783</v>
      </c>
      <c r="AI95" s="737" t="s">
        <v>1066</v>
      </c>
      <c r="AJ95" s="1077" t="s">
        <v>1066</v>
      </c>
      <c r="AK95" s="1077" t="s">
        <v>1066</v>
      </c>
      <c r="AL95" s="741"/>
      <c r="AM95" s="799"/>
      <c r="AN95" s="799"/>
      <c r="AO95" s="799"/>
      <c r="AP95" s="799"/>
      <c r="AQ95" s="799"/>
      <c r="AR95" s="1078"/>
      <c r="AS95" s="1067" t="str">
        <f>IF(TEXT(RIGHT(F95,2),) = "×2","雙","單")</f>
        <v>單</v>
      </c>
      <c r="AT95" s="1067" t="str">
        <f>IF(OR(AF95="J", AF95="T", AF95="M"), IF(AG95=1, "全", "半"),
   IF(AF95="A", IF(AG95=0.5, IF(AS95="雙", "全", ""),
                 IF(AG95=1, IF(AS95="雙", "半", "全"),
                    IF(AG95=2, "半", "")
                   )
                ),
   IF(AF95="S", TEXT(AG95 &amp; "sec", "text"), "")
))</f>
        <v>全</v>
      </c>
      <c r="AU95" s="1067" t="str">
        <f>IF(MID(E95,3,1)="/",LEFT(E95,2),LEFT(E95,3))</f>
        <v/>
      </c>
      <c r="AV95" s="1067" t="str">
        <f t="shared" si="51"/>
        <v/>
      </c>
    </row>
    <row r="96" spans="1:48">
      <c r="A96" s="672">
        <f>A95</f>
        <v>46177</v>
      </c>
      <c r="B96" s="673" t="s">
        <v>1032</v>
      </c>
      <c r="C96" s="673" t="s">
        <v>114</v>
      </c>
      <c r="D96" s="674"/>
      <c r="E96" s="675" t="str">
        <f>IF(ISNA(VLOOKUP(C96,條件!$A$1:$G$1021,5,0)),"",(VLOOKUP(C96,條件!$A$1:$G$1021,5,0)))</f>
        <v/>
      </c>
      <c r="F96" s="676" t="str">
        <f>IF(ISNA(VLOOKUP(C96,條件!$A$1:$G$1021,6,0)),"",(VLOOKUP(C96,條件!$A$1:$G$1021,6,0)))</f>
        <v/>
      </c>
      <c r="G96" s="676" t="str">
        <f>IF(ISNA(VLOOKUP(C96,條件!$A$1:$G$1021,7,0)),"",(VLOOKUP(C96,條件!$A$1:$G$1021,7,0)))</f>
        <v/>
      </c>
      <c r="H96" s="676" t="str">
        <f>IF(ISNA(VLOOKUP(C96,條件!$A$1:$K$1021,11,0)),"",(VLOOKUP(C96,條件!$A$1:$K$1021,11,0)))</f>
        <v/>
      </c>
      <c r="I96" s="677" t="str">
        <f>IF(ISNA(VLOOKUP(C96,條件!$A$1:$L$1021,12,0)),"",(VLOOKUP(C96,條件!$A$1:$L$1021,12,0)))</f>
        <v/>
      </c>
      <c r="J96" s="680"/>
      <c r="K96" s="678"/>
      <c r="L96" s="679" t="s">
        <v>114</v>
      </c>
      <c r="M96" s="681"/>
      <c r="N96" s="680"/>
      <c r="O96" s="678"/>
      <c r="P96" s="679" t="s">
        <v>114</v>
      </c>
      <c r="Q96" s="681"/>
      <c r="R96" s="680"/>
      <c r="S96" s="678"/>
      <c r="T96" s="679" t="s">
        <v>114</v>
      </c>
      <c r="U96" s="681"/>
      <c r="V96" s="680"/>
      <c r="W96" s="678"/>
      <c r="X96" s="679" t="s">
        <v>114</v>
      </c>
      <c r="Y96" s="681"/>
      <c r="Z96" s="682" t="str">
        <f>IFERROR(VLOOKUP(C96, 條件!$A:$L, 3, 0), "")</f>
        <v/>
      </c>
      <c r="AA96" s="682" t="str">
        <f>IF(OR(L96={"改紡","檢修","了機","清車","FINAL","停機","SAMPLE","TEST","絲開發","待料","跳車"}), L96, IFERROR(IF(C96="", "", (SUM(J96, N96, R96, V96)/3 * AG96) * IF(AND(AF96="S", AS96="雙"), 0.5, 1)), ""))</f>
        <v>停機</v>
      </c>
      <c r="AB96" s="716" t="str">
        <f t="shared" ref="AB96:AB126" si="52">IF(K96="","",IF(ISERROR(1-(SUM(K96,O96,S96,W96)/208/Z96)),"",(1-(SUM(K96,O96,S96,W96)/208/Z96))))</f>
        <v/>
      </c>
      <c r="AC96" s="682" t="str">
        <f>IF(OR(L96={"改紡","檢修","了機","清車","FINAL","停機","SAMPLE","TEST"}), "", IFERROR(IF(C96="", "", AVERAGE(L96:M96, P96:Q96, T96:U96, X96:Y96)/100), ""))</f>
        <v/>
      </c>
      <c r="AD96" s="682" t="str">
        <f t="shared" ref="AD96:AD126" si="53">IF(ISERROR(AA96/8),"",(AA96/8))</f>
        <v/>
      </c>
      <c r="AE96" s="682" t="str">
        <f t="shared" ref="AE96:AE126" si="54">IF(OR(L96="改紡", L96="檢修", L96="了機"), "",
IF(AND(C96&lt;&gt;"", J96&lt;&gt;""),
IFERROR((SUM(J96, N96, R96, V96) - SUM(K96, O96, S96, W96))/24 * AG96, ""),
"")
)</f>
        <v/>
      </c>
      <c r="AF96" s="683" t="str">
        <f t="shared" si="50"/>
        <v>A</v>
      </c>
      <c r="AG96" s="683">
        <v>1</v>
      </c>
      <c r="AH96" s="727" t="s">
        <v>1066</v>
      </c>
      <c r="AI96" s="728" t="s">
        <v>1066</v>
      </c>
      <c r="AJ96" s="739" t="s">
        <v>1066</v>
      </c>
      <c r="AK96" s="740" t="s">
        <v>1066</v>
      </c>
      <c r="AL96" s="736"/>
      <c r="AM96" s="798"/>
      <c r="AN96" s="798"/>
      <c r="AO96" s="798"/>
      <c r="AP96" s="798"/>
      <c r="AQ96" s="798"/>
      <c r="AR96" s="689"/>
      <c r="AS96" s="676" t="str">
        <f t="shared" ref="AS96:AS125" si="55">IF(TEXT(RIGHT(F96,2),) = "×2","雙","單")</f>
        <v>單</v>
      </c>
      <c r="AT96" s="676" t="str">
        <f t="shared" ref="AT96:AT125" si="56">IF(OR(AF96="J", AF96="T", AF96="M"), IF(AG96=1, "全", "半"),
   IF(AF96="A", IF(AG96=0.5, IF(AS96="雙", "全", ""),
                 IF(AG96=1, IF(AS96="雙", "半", "全"),
                    IF(AG96=2, "半", "")
                   )
                ),
   IF(AF96="S", TEXT(AG96 &amp; "sec", "text"), "")
))</f>
        <v>全</v>
      </c>
      <c r="AU96" s="676" t="str">
        <f t="shared" ref="AU96:AU125" si="57">IF(MID(E96,3,1)="/",LEFT(E96,2),LEFT(E96,3))</f>
        <v/>
      </c>
      <c r="AV96" s="676" t="str">
        <f t="shared" si="51"/>
        <v/>
      </c>
    </row>
    <row r="97" spans="1:48">
      <c r="A97" s="672">
        <f t="shared" ref="A97:A125" si="58">A96</f>
        <v>46177</v>
      </c>
      <c r="B97" s="673" t="s">
        <v>1027</v>
      </c>
      <c r="C97" s="673" t="s">
        <v>114</v>
      </c>
      <c r="D97" s="674"/>
      <c r="E97" s="675" t="str">
        <f>IF(ISNA(VLOOKUP(C97,條件!$A$1:$G$1021,5,0)),"",(VLOOKUP(C97,條件!$A$1:$G$1021,5,0)))</f>
        <v/>
      </c>
      <c r="F97" s="676" t="str">
        <f>IF(ISNA(VLOOKUP(C97,條件!$A$1:$G$1021,6,0)),"",(VLOOKUP(C97,條件!$A$1:$G$1021,6,0)))</f>
        <v/>
      </c>
      <c r="G97" s="676" t="str">
        <f>IF(ISNA(VLOOKUP(C97,條件!$A$1:$G$1021,7,0)),"",(VLOOKUP(C97,條件!$A$1:$G$1021,7,0)))</f>
        <v/>
      </c>
      <c r="H97" s="676" t="str">
        <f>IF(ISNA(VLOOKUP(C97,條件!$A$1:$K$1021,11,0)),"",(VLOOKUP(C97,條件!$A$1:$K$1021,11,0)))</f>
        <v/>
      </c>
      <c r="I97" s="677" t="str">
        <f>IF(ISNA(VLOOKUP(C97,條件!$A$1:$L$1021,12,0)),"",(VLOOKUP(C97,條件!$A$1:$L$1021,12,0)))</f>
        <v/>
      </c>
      <c r="J97" s="680"/>
      <c r="K97" s="678"/>
      <c r="L97" s="679" t="s">
        <v>114</v>
      </c>
      <c r="M97" s="681"/>
      <c r="N97" s="680"/>
      <c r="O97" s="678"/>
      <c r="P97" s="679" t="s">
        <v>114</v>
      </c>
      <c r="Q97" s="681"/>
      <c r="R97" s="680"/>
      <c r="S97" s="678"/>
      <c r="T97" s="679" t="s">
        <v>114</v>
      </c>
      <c r="U97" s="681"/>
      <c r="V97" s="680"/>
      <c r="W97" s="678"/>
      <c r="X97" s="679" t="s">
        <v>114</v>
      </c>
      <c r="Y97" s="681"/>
      <c r="Z97" s="682" t="str">
        <f>IFERROR(VLOOKUP(C97, 條件!$A:$L, 3, 0), "")</f>
        <v/>
      </c>
      <c r="AA97" s="682" t="str">
        <f>IF(OR(L97={"改紡","檢修","了機","清車","FINAL","停機","SAMPLE","TEST","絲開發","待料","跳車"}), L97, IFERROR(IF(C97="", "", (SUM(J97, N97, R97, V97)/3 * AG97) * IF(AND(AF97="S", AS97="雙"), 0.5, 1)), ""))</f>
        <v>停機</v>
      </c>
      <c r="AB97" s="716" t="str">
        <f t="shared" si="52"/>
        <v/>
      </c>
      <c r="AC97" s="682" t="str">
        <f>IF(OR(L97={"改紡","檢修","了機","清車","FINAL","停機","SAMPLE","TEST"}), "", IFERROR(IF(C97="", "", AVERAGE(L97:M97, P97:Q97, T97:U97, X97:Y97)/100), ""))</f>
        <v/>
      </c>
      <c r="AD97" s="682" t="str">
        <f t="shared" si="53"/>
        <v/>
      </c>
      <c r="AE97" s="682" t="str">
        <f t="shared" si="54"/>
        <v/>
      </c>
      <c r="AF97" s="683" t="str">
        <f t="shared" si="50"/>
        <v>A</v>
      </c>
      <c r="AG97" s="683">
        <v>1</v>
      </c>
      <c r="AH97" s="727" t="s">
        <v>1066</v>
      </c>
      <c r="AI97" s="728" t="s">
        <v>1066</v>
      </c>
      <c r="AJ97" s="739" t="s">
        <v>1066</v>
      </c>
      <c r="AK97" s="744" t="s">
        <v>1066</v>
      </c>
      <c r="AL97" s="736"/>
      <c r="AM97" s="798"/>
      <c r="AN97" s="798"/>
      <c r="AO97" s="798"/>
      <c r="AP97" s="798"/>
      <c r="AQ97" s="798"/>
      <c r="AR97" s="689"/>
      <c r="AS97" s="676" t="str">
        <f t="shared" si="55"/>
        <v>單</v>
      </c>
      <c r="AT97" s="676" t="str">
        <f t="shared" si="56"/>
        <v>全</v>
      </c>
      <c r="AU97" s="676" t="str">
        <f t="shared" si="57"/>
        <v/>
      </c>
      <c r="AV97" s="676" t="str">
        <f t="shared" si="51"/>
        <v/>
      </c>
    </row>
    <row r="98" spans="1:48">
      <c r="A98" s="672">
        <f t="shared" si="58"/>
        <v>46177</v>
      </c>
      <c r="B98" s="673" t="s">
        <v>1033</v>
      </c>
      <c r="C98" s="673" t="s">
        <v>114</v>
      </c>
      <c r="D98" s="674"/>
      <c r="E98" s="675" t="str">
        <f>IF(ISNA(VLOOKUP(C98,條件!$A$1:$G$1021,5,0)),"",(VLOOKUP(C98,條件!$A$1:$G$1021,5,0)))</f>
        <v/>
      </c>
      <c r="F98" s="676" t="str">
        <f>IF(ISNA(VLOOKUP(C98,條件!$A$1:$G$1021,6,0)),"",(VLOOKUP(C98,條件!$A$1:$G$1021,6,0)))</f>
        <v/>
      </c>
      <c r="G98" s="676" t="str">
        <f>IF(ISNA(VLOOKUP(C98,條件!$A$1:$G$1021,7,0)),"",(VLOOKUP(C98,條件!$A$1:$G$1021,7,0)))</f>
        <v/>
      </c>
      <c r="H98" s="676" t="str">
        <f>IF(ISNA(VLOOKUP(C98,條件!$A$1:$K$1021,11,0)),"",(VLOOKUP(C98,條件!$A$1:$K$1021,11,0)))</f>
        <v/>
      </c>
      <c r="I98" s="677" t="str">
        <f>IF(ISNA(VLOOKUP(C98,條件!$A$1:$L$1021,12,0)),"",(VLOOKUP(C98,條件!$A$1:$L$1021,12,0)))</f>
        <v/>
      </c>
      <c r="J98" s="680"/>
      <c r="K98" s="678"/>
      <c r="L98" s="679" t="s">
        <v>114</v>
      </c>
      <c r="M98" s="681"/>
      <c r="N98" s="680"/>
      <c r="O98" s="678"/>
      <c r="P98" s="679" t="s">
        <v>114</v>
      </c>
      <c r="Q98" s="681"/>
      <c r="R98" s="680"/>
      <c r="S98" s="678"/>
      <c r="T98" s="679" t="s">
        <v>114</v>
      </c>
      <c r="U98" s="681"/>
      <c r="V98" s="680"/>
      <c r="W98" s="678"/>
      <c r="X98" s="679" t="s">
        <v>114</v>
      </c>
      <c r="Y98" s="681"/>
      <c r="Z98" s="682" t="str">
        <f>IFERROR(VLOOKUP(C98, 條件!$A:$L, 3, 0), "")</f>
        <v/>
      </c>
      <c r="AA98" s="682" t="str">
        <f>IF(OR(L98={"改紡","檢修","了機","清車","FINAL","停機","SAMPLE","TEST","絲開發","待料","跳車"}), L98, IFERROR(IF(C98="", "", (SUM(J98, N98, R98, V98)/3 * AG98) * IF(AND(AF98="S", AS98="雙"), 0.5, 1)), ""))</f>
        <v>停機</v>
      </c>
      <c r="AB98" s="716" t="str">
        <f t="shared" si="52"/>
        <v/>
      </c>
      <c r="AC98" s="682" t="str">
        <f>IF(OR(L98={"改紡","檢修","了機","清車","FINAL","停機","SAMPLE","TEST"}), "", IFERROR(IF(C98="", "", AVERAGE(L98:M98, P98:Q98, T98:U98, X98:Y98)/100), ""))</f>
        <v/>
      </c>
      <c r="AD98" s="682" t="str">
        <f t="shared" si="53"/>
        <v/>
      </c>
      <c r="AE98" s="682" t="str">
        <f t="shared" si="54"/>
        <v/>
      </c>
      <c r="AF98" s="683" t="str">
        <f t="shared" si="50"/>
        <v>A</v>
      </c>
      <c r="AG98" s="683">
        <v>1</v>
      </c>
      <c r="AH98" s="727" t="s">
        <v>2816</v>
      </c>
      <c r="AI98" s="734" t="s">
        <v>1066</v>
      </c>
      <c r="AJ98" s="728" t="s">
        <v>1066</v>
      </c>
      <c r="AK98" s="728" t="s">
        <v>1066</v>
      </c>
      <c r="AL98" s="687"/>
      <c r="AM98" s="798"/>
      <c r="AN98" s="798"/>
      <c r="AO98" s="798"/>
      <c r="AP98" s="798"/>
      <c r="AQ98" s="798"/>
      <c r="AR98" s="689"/>
      <c r="AS98" s="676" t="str">
        <f t="shared" si="55"/>
        <v>單</v>
      </c>
      <c r="AT98" s="676" t="str">
        <f t="shared" si="56"/>
        <v>全</v>
      </c>
      <c r="AU98" s="676" t="str">
        <f t="shared" si="57"/>
        <v/>
      </c>
      <c r="AV98" s="676" t="str">
        <f t="shared" si="51"/>
        <v/>
      </c>
    </row>
    <row r="99" spans="1:48">
      <c r="A99" s="672">
        <f t="shared" si="58"/>
        <v>46177</v>
      </c>
      <c r="B99" s="673" t="s">
        <v>1034</v>
      </c>
      <c r="C99" s="673" t="s">
        <v>1900</v>
      </c>
      <c r="D99" s="674"/>
      <c r="E99" s="675" t="str">
        <f>IF(ISNA(VLOOKUP(C99,條件!$A$1:$G$1021,5,0)),"",(VLOOKUP(C99,條件!$A$1:$G$1021,5,0)))</f>
        <v>75/72SRR5</v>
      </c>
      <c r="F99" s="676" t="str">
        <f>IF(ISNA(VLOOKUP(C99,條件!$A$1:$G$1021,6,0)),"",(VLOOKUP(C99,條件!$A$1:$G$1021,6,0)))</f>
        <v>FP81631R</v>
      </c>
      <c r="G99" s="676">
        <f>IF(ISNA(VLOOKUP(C99,條件!$A$1:$G$1021,7,0)),"",(VLOOKUP(C99,條件!$A$1:$G$1021,7,0)))</f>
        <v>600</v>
      </c>
      <c r="H99" s="676" t="str">
        <f>IF(ISNA(VLOOKUP(C99,條件!$A$1:$K$1021,11,0)),"",(VLOOKUP(C99,條件!$A$1:$K$1021,11,0)))</f>
        <v>白藍條</v>
      </c>
      <c r="I99" s="677">
        <f>IF(ISNA(VLOOKUP(C99,條件!$A$1:$L$1021,12,0)),"",(VLOOKUP(C99,條件!$A$1:$L$1021,12,0)))</f>
        <v>4</v>
      </c>
      <c r="J99" s="680">
        <v>39</v>
      </c>
      <c r="K99" s="678">
        <v>0</v>
      </c>
      <c r="L99" s="679">
        <v>9420</v>
      </c>
      <c r="M99" s="681">
        <v>9084</v>
      </c>
      <c r="N99" s="680"/>
      <c r="O99" s="678"/>
      <c r="P99" s="679"/>
      <c r="Q99" s="681"/>
      <c r="R99" s="680">
        <v>17</v>
      </c>
      <c r="S99" s="678">
        <v>0</v>
      </c>
      <c r="T99" s="679">
        <v>9298</v>
      </c>
      <c r="U99" s="681">
        <v>8974</v>
      </c>
      <c r="V99" s="680">
        <v>43</v>
      </c>
      <c r="W99" s="678">
        <v>0</v>
      </c>
      <c r="X99" s="679">
        <v>9073</v>
      </c>
      <c r="Y99" s="681">
        <v>8742</v>
      </c>
      <c r="Z99" s="682">
        <f>IFERROR(VLOOKUP(C99, 條件!$A:$L, 3, 0), "")</f>
        <v>1.7625458996328029</v>
      </c>
      <c r="AA99" s="682">
        <f>IF(OR(L99={"改紡","檢修","了機","清車","FINAL","停機","SAMPLE","TEST","絲開發","待料","跳車"}), L99, IFERROR(IF(C99="", "", (SUM(J99, N99, R99, V99)/3 * AG99) * IF(AND(AF99="S", AS99="雙"), 0.5, 1)), ""))</f>
        <v>33</v>
      </c>
      <c r="AB99" s="716">
        <f t="shared" si="52"/>
        <v>1</v>
      </c>
      <c r="AC99" s="682">
        <f>IF(OR(L99={"改紡","檢修","了機","清車","FINAL","停機","SAMPLE","TEST"}), "", IFERROR(IF(C99="", "", AVERAGE(L99:M99, P99:Q99, T99:U99, X99:Y99)/100), ""))</f>
        <v>90.984999999999999</v>
      </c>
      <c r="AD99" s="682">
        <f t="shared" si="53"/>
        <v>4.125</v>
      </c>
      <c r="AE99" s="682">
        <f t="shared" si="54"/>
        <v>4.125</v>
      </c>
      <c r="AF99" s="683" t="str">
        <f t="shared" si="50"/>
        <v>A</v>
      </c>
      <c r="AG99" s="683">
        <v>1</v>
      </c>
      <c r="AH99" s="727" t="s">
        <v>3164</v>
      </c>
      <c r="AI99" s="734" t="s">
        <v>2943</v>
      </c>
      <c r="AJ99" s="734" t="s">
        <v>2943</v>
      </c>
      <c r="AK99" s="728" t="s">
        <v>2873</v>
      </c>
      <c r="AL99" s="687">
        <v>54</v>
      </c>
      <c r="AM99" s="798">
        <v>46051</v>
      </c>
      <c r="AN99" s="798">
        <v>46052</v>
      </c>
      <c r="AO99" s="798">
        <v>46053</v>
      </c>
      <c r="AP99" s="798"/>
      <c r="AQ99" s="798"/>
      <c r="AR99" s="689"/>
      <c r="AS99" s="676" t="str">
        <f t="shared" si="55"/>
        <v>單</v>
      </c>
      <c r="AT99" s="676" t="str">
        <f t="shared" si="56"/>
        <v>全</v>
      </c>
      <c r="AU99" s="676" t="str">
        <f t="shared" si="57"/>
        <v>75</v>
      </c>
      <c r="AV99" s="676">
        <f t="shared" si="51"/>
        <v>1.41499872</v>
      </c>
    </row>
    <row r="100" spans="1:48">
      <c r="A100" s="672">
        <f t="shared" si="58"/>
        <v>46177</v>
      </c>
      <c r="B100" s="673" t="s">
        <v>1035</v>
      </c>
      <c r="C100" s="673" t="s">
        <v>2832</v>
      </c>
      <c r="D100" s="674"/>
      <c r="E100" s="675" t="str">
        <f>IF(ISNA(VLOOKUP(C100,條件!$A$1:$G$1021,5,0)),"",(VLOOKUP(C100,條件!$A$1:$G$1021,5,0)))</f>
        <v>75/72/2SDr</v>
      </c>
      <c r="F100" s="676" t="str">
        <f>IF(ISNA(VLOOKUP(C100,條件!$A$1:$G$1021,6,0)),"",(VLOOKUP(C100,條件!$A$1:$G$1021,6,0)))</f>
        <v>FP81390R×2</v>
      </c>
      <c r="G100" s="676">
        <f>IF(ISNA(VLOOKUP(C100,條件!$A$1:$G$1021,7,0)),"",(VLOOKUP(C100,條件!$A$1:$G$1021,7,0)))</f>
        <v>600</v>
      </c>
      <c r="H100" s="676" t="str">
        <f>IF(ISNA(VLOOKUP(C100,條件!$A$1:$K$1021,11,0)),"",(VLOOKUP(C100,條件!$A$1:$K$1021,11,0)))</f>
        <v>白底藍三角</v>
      </c>
      <c r="I100" s="677">
        <f>IF(ISNA(VLOOKUP(C100,條件!$A$1:$L$1021,12,0)),"",(VLOOKUP(C100,條件!$A$1:$L$1021,12,0)))</f>
        <v>5</v>
      </c>
      <c r="J100" s="680">
        <v>18</v>
      </c>
      <c r="K100" s="678">
        <v>0</v>
      </c>
      <c r="L100" s="679">
        <v>9708</v>
      </c>
      <c r="M100" s="681">
        <v>9743</v>
      </c>
      <c r="N100" s="680"/>
      <c r="O100" s="678"/>
      <c r="P100" s="679"/>
      <c r="Q100" s="681"/>
      <c r="R100" s="680">
        <v>10</v>
      </c>
      <c r="S100" s="678">
        <v>2</v>
      </c>
      <c r="T100" s="679">
        <v>9278</v>
      </c>
      <c r="U100" s="681" t="s">
        <v>3231</v>
      </c>
      <c r="V100" s="680">
        <v>28</v>
      </c>
      <c r="W100" s="678">
        <v>0</v>
      </c>
      <c r="X100" s="679">
        <v>9230</v>
      </c>
      <c r="Y100" s="681">
        <v>9145</v>
      </c>
      <c r="Z100" s="682">
        <f>IFERROR(VLOOKUP(C100, 條件!$A:$L, 3, 0), "")</f>
        <v>2.8015564202334629</v>
      </c>
      <c r="AA100" s="682">
        <f>IF(OR(L100={"改紡","檢修","了機","清車","FINAL","停機","SAMPLE","TEST","絲開發","待料","跳車"}), L100, IFERROR(IF(C100="", "", (SUM(J100, N100, R100, V100)/3 * AG100) * IF(AND(AF100="S", AS100="雙"), 0.5, 1)), ""))</f>
        <v>9.3333333333333339</v>
      </c>
      <c r="AB100" s="716">
        <f t="shared" si="52"/>
        <v>0.99656784188034186</v>
      </c>
      <c r="AC100" s="682">
        <f>IF(OR(L100={"改紡","檢修","了機","清車","FINAL","停機","SAMPLE","TEST"}), "", IFERROR(IF(C100="", "", AVERAGE(L100:M100, P100:Q100, T100:U100, X100:Y100)/100), ""))</f>
        <v>94.207999999999998</v>
      </c>
      <c r="AD100" s="682">
        <f t="shared" si="53"/>
        <v>1.1666666666666667</v>
      </c>
      <c r="AE100" s="682">
        <f t="shared" si="54"/>
        <v>1.125</v>
      </c>
      <c r="AF100" s="683" t="str">
        <f t="shared" si="50"/>
        <v>A</v>
      </c>
      <c r="AG100" s="683">
        <v>0.5</v>
      </c>
      <c r="AH100" s="727" t="s">
        <v>3164</v>
      </c>
      <c r="AI100" s="734" t="s">
        <v>2943</v>
      </c>
      <c r="AJ100" s="734" t="s">
        <v>2943</v>
      </c>
      <c r="AK100" s="728" t="s">
        <v>2873</v>
      </c>
      <c r="AL100" s="687">
        <v>53</v>
      </c>
      <c r="AM100" s="798">
        <v>46119</v>
      </c>
      <c r="AN100" s="798">
        <v>46120</v>
      </c>
      <c r="AO100" s="798">
        <v>46121</v>
      </c>
      <c r="AP100" s="798"/>
      <c r="AQ100" s="798"/>
      <c r="AR100" s="689"/>
      <c r="AS100" s="676" t="str">
        <f t="shared" si="55"/>
        <v>雙</v>
      </c>
      <c r="AT100" s="676" t="str">
        <f t="shared" si="56"/>
        <v>全</v>
      </c>
      <c r="AU100" s="676" t="str">
        <f t="shared" si="57"/>
        <v>75</v>
      </c>
      <c r="AV100" s="676">
        <f t="shared" si="51"/>
        <v>1.4651228159999998</v>
      </c>
    </row>
    <row r="101" spans="1:48">
      <c r="A101" s="672">
        <f t="shared" si="58"/>
        <v>46177</v>
      </c>
      <c r="B101" s="673" t="s">
        <v>1036</v>
      </c>
      <c r="C101" s="673" t="s">
        <v>1901</v>
      </c>
      <c r="D101" s="674" t="s">
        <v>572</v>
      </c>
      <c r="E101" s="675" t="str">
        <f>IF(ISNA(VLOOKUP(C101,條件!$A$1:$G$1021,5,0)),"",(VLOOKUP(C101,條件!$A$1:$G$1021,5,0)))</f>
        <v>50/72BSD3</v>
      </c>
      <c r="F101" s="676" t="str">
        <f>IF(ISNA(VLOOKUP(C101,條件!$A$1:$G$1021,6,0)),"",(VLOOKUP(C101,條件!$A$1:$G$1021,6,0)))</f>
        <v>FP80141</v>
      </c>
      <c r="G101" s="676">
        <f>IF(ISNA(VLOOKUP(C101,條件!$A$1:$G$1021,7,0)),"",(VLOOKUP(C101,條件!$A$1:$G$1021,7,0)))</f>
        <v>630</v>
      </c>
      <c r="H101" s="676" t="str">
        <f>IF(ISNA(VLOOKUP(C101,條件!$A$1:$K$1021,11,0)),"",(VLOOKUP(C101,條件!$A$1:$K$1021,11,0)))</f>
        <v>洋綠色</v>
      </c>
      <c r="I101" s="677">
        <f>IF(ISNA(VLOOKUP(C101,條件!$A$1:$L$1021,12,0)),"",(VLOOKUP(C101,條件!$A$1:$L$1021,12,0)))</f>
        <v>2</v>
      </c>
      <c r="J101" s="680">
        <v>18</v>
      </c>
      <c r="K101" s="678">
        <v>0</v>
      </c>
      <c r="L101" s="679">
        <v>8996</v>
      </c>
      <c r="M101" s="681">
        <v>9412</v>
      </c>
      <c r="N101" s="680"/>
      <c r="O101" s="678"/>
      <c r="P101" s="679"/>
      <c r="Q101" s="681"/>
      <c r="R101" s="680">
        <v>24</v>
      </c>
      <c r="S101" s="678">
        <v>5</v>
      </c>
      <c r="T101" s="679">
        <v>9042</v>
      </c>
      <c r="U101" s="681">
        <v>9259</v>
      </c>
      <c r="V101" s="680">
        <v>25</v>
      </c>
      <c r="W101" s="678">
        <v>0</v>
      </c>
      <c r="X101" s="679">
        <v>8974</v>
      </c>
      <c r="Y101" s="681">
        <v>9357</v>
      </c>
      <c r="Z101" s="682">
        <f>IFERROR(VLOOKUP(C101, 條件!$A:$L, 3, 0), "")</f>
        <v>2.4615384615384617</v>
      </c>
      <c r="AA101" s="682">
        <f>IF(OR(L101={"改紡","檢修","了機","清車","FINAL","停機","SAMPLE","TEST","絲開發","待料","跳車"}), L101, IFERROR(IF(C101="", "", (SUM(J101, N101, R101, V101)/3 * AG101) * IF(AND(AF101="S", AS101="雙"), 0.5, 1)), ""))</f>
        <v>22.333333333333332</v>
      </c>
      <c r="AB101" s="716">
        <f t="shared" si="52"/>
        <v>0.990234375</v>
      </c>
      <c r="AC101" s="682">
        <f>IF(OR(L101={"改紡","檢修","了機","清車","FINAL","停機","SAMPLE","TEST"}), "", IFERROR(IF(C101="", "", AVERAGE(L101:M101, P101:Q101, T101:U101, X101:Y101)/100), ""))</f>
        <v>91.733333333333334</v>
      </c>
      <c r="AD101" s="682">
        <f t="shared" si="53"/>
        <v>2.7916666666666665</v>
      </c>
      <c r="AE101" s="682">
        <f t="shared" si="54"/>
        <v>2.5833333333333335</v>
      </c>
      <c r="AF101" s="683" t="str">
        <f t="shared" si="50"/>
        <v>A</v>
      </c>
      <c r="AG101" s="683">
        <v>1</v>
      </c>
      <c r="AH101" s="727" t="s">
        <v>3164</v>
      </c>
      <c r="AI101" s="734" t="s">
        <v>2943</v>
      </c>
      <c r="AJ101" s="734" t="s">
        <v>2943</v>
      </c>
      <c r="AK101" s="728" t="s">
        <v>2873</v>
      </c>
      <c r="AL101" s="687">
        <v>57</v>
      </c>
      <c r="AM101" s="798">
        <v>46092</v>
      </c>
      <c r="AN101" s="798">
        <v>46093</v>
      </c>
      <c r="AO101" s="798">
        <v>46094</v>
      </c>
      <c r="AP101" s="798"/>
      <c r="AQ101" s="798"/>
      <c r="AR101" s="689"/>
      <c r="AS101" s="676" t="str">
        <f t="shared" si="55"/>
        <v>單</v>
      </c>
      <c r="AT101" s="676" t="str">
        <f t="shared" si="56"/>
        <v>全</v>
      </c>
      <c r="AU101" s="676" t="str">
        <f t="shared" si="57"/>
        <v>50</v>
      </c>
      <c r="AV101" s="676">
        <f t="shared" si="51"/>
        <v>0.99864576000000005</v>
      </c>
    </row>
    <row r="102" spans="1:48">
      <c r="A102" s="672">
        <f t="shared" si="58"/>
        <v>46177</v>
      </c>
      <c r="B102" s="673" t="s">
        <v>1037</v>
      </c>
      <c r="C102" s="673" t="s">
        <v>114</v>
      </c>
      <c r="D102" s="674"/>
      <c r="E102" s="675" t="str">
        <f>IF(ISNA(VLOOKUP(C102,條件!$A$1:$G$1021,5,0)),"",(VLOOKUP(C102,條件!$A$1:$G$1021,5,0)))</f>
        <v/>
      </c>
      <c r="F102" s="676" t="str">
        <f>IF(ISNA(VLOOKUP(C102,條件!$A$1:$G$1021,6,0)),"",(VLOOKUP(C102,條件!$A$1:$G$1021,6,0)))</f>
        <v/>
      </c>
      <c r="G102" s="676" t="str">
        <f>IF(ISNA(VLOOKUP(C102,條件!$A$1:$G$1021,7,0)),"",(VLOOKUP(C102,條件!$A$1:$G$1021,7,0)))</f>
        <v/>
      </c>
      <c r="H102" s="676" t="str">
        <f>IF(ISNA(VLOOKUP(C102,條件!$A$1:$K$1021,11,0)),"",(VLOOKUP(C102,條件!$A$1:$K$1021,11,0)))</f>
        <v/>
      </c>
      <c r="I102" s="677" t="str">
        <f>IF(ISNA(VLOOKUP(C102,條件!$A$1:$L$1021,12,0)),"",(VLOOKUP(C102,條件!$A$1:$L$1021,12,0)))</f>
        <v/>
      </c>
      <c r="J102" s="680"/>
      <c r="K102" s="678"/>
      <c r="L102" s="679" t="s">
        <v>114</v>
      </c>
      <c r="M102" s="681"/>
      <c r="N102" s="680"/>
      <c r="O102" s="678"/>
      <c r="P102" s="679" t="s">
        <v>114</v>
      </c>
      <c r="Q102" s="681"/>
      <c r="R102" s="680"/>
      <c r="S102" s="678"/>
      <c r="T102" s="679" t="s">
        <v>114</v>
      </c>
      <c r="U102" s="681"/>
      <c r="V102" s="680"/>
      <c r="W102" s="678"/>
      <c r="X102" s="679" t="s">
        <v>114</v>
      </c>
      <c r="Y102" s="681"/>
      <c r="Z102" s="682" t="str">
        <f>IFERROR(VLOOKUP(C102, 條件!$A:$L, 3, 0), "")</f>
        <v/>
      </c>
      <c r="AA102" s="682" t="str">
        <f>IF(OR(L102={"改紡","檢修","了機","清車","FINAL","停機","SAMPLE","TEST","絲開發","待料","跳車"}), L102, IFERROR(IF(C102="", "", (SUM(J102, N102, R102, V102)/3 * AG102) * IF(AND(AF102="S", AS102="雙"), 0.5, 1)), ""))</f>
        <v>停機</v>
      </c>
      <c r="AB102" s="716" t="str">
        <f t="shared" si="52"/>
        <v/>
      </c>
      <c r="AC102" s="682" t="str">
        <f>IF(OR(L102={"改紡","檢修","了機","清車","FINAL","停機","SAMPLE","TEST"}), "", IFERROR(IF(C102="", "", AVERAGE(L102:M102, P102:Q102, T102:U102, X102:Y102)/100), ""))</f>
        <v/>
      </c>
      <c r="AD102" s="682" t="str">
        <f t="shared" si="53"/>
        <v/>
      </c>
      <c r="AE102" s="682" t="str">
        <f t="shared" si="54"/>
        <v/>
      </c>
      <c r="AF102" s="683" t="str">
        <f t="shared" si="50"/>
        <v>A</v>
      </c>
      <c r="AG102" s="683">
        <v>1</v>
      </c>
      <c r="AH102" s="727" t="s">
        <v>2816</v>
      </c>
      <c r="AI102" s="728" t="s">
        <v>2816</v>
      </c>
      <c r="AJ102" s="728" t="s">
        <v>2816</v>
      </c>
      <c r="AK102" s="728"/>
      <c r="AL102" s="687"/>
      <c r="AM102" s="798"/>
      <c r="AN102" s="798"/>
      <c r="AO102" s="798"/>
      <c r="AP102" s="798"/>
      <c r="AQ102" s="798"/>
      <c r="AR102" s="689"/>
      <c r="AS102" s="676" t="str">
        <f t="shared" si="55"/>
        <v>單</v>
      </c>
      <c r="AT102" s="676" t="str">
        <f t="shared" si="56"/>
        <v>全</v>
      </c>
      <c r="AU102" s="676" t="str">
        <f t="shared" si="57"/>
        <v/>
      </c>
      <c r="AV102" s="676" t="str">
        <f t="shared" si="51"/>
        <v/>
      </c>
    </row>
    <row r="103" spans="1:48">
      <c r="A103" s="672">
        <f t="shared" si="58"/>
        <v>46177</v>
      </c>
      <c r="B103" s="673" t="s">
        <v>1038</v>
      </c>
      <c r="C103" s="673" t="s">
        <v>1902</v>
      </c>
      <c r="D103" s="674"/>
      <c r="E103" s="675" t="str">
        <f>IF(ISNA(VLOOKUP(C103,條件!$A$1:$G$1021,5,0)),"",(VLOOKUP(C103,條件!$A$1:$G$1021,5,0)))</f>
        <v>150/48CDR</v>
      </c>
      <c r="F103" s="676" t="str">
        <f>IF(ISNA(VLOOKUP(C103,條件!$A$1:$G$1021,6,0)),"",(VLOOKUP(C103,條件!$A$1:$G$1021,6,0)))</f>
        <v>FP82781</v>
      </c>
      <c r="G103" s="676">
        <f>IF(ISNA(VLOOKUP(C103,條件!$A$1:$G$1021,7,0)),"",(VLOOKUP(C103,條件!$A$1:$G$1021,7,0)))</f>
        <v>600</v>
      </c>
      <c r="H103" s="676" t="str">
        <f>IF(ISNA(VLOOKUP(C103,條件!$A$1:$K$1021,11,0)),"",(VLOOKUP(C103,條件!$A$1:$K$1021,11,0)))</f>
        <v>綠藍雙色</v>
      </c>
      <c r="I103" s="677">
        <f>IF(ISNA(VLOOKUP(C103,條件!$A$1:$L$1021,12,0)),"",(VLOOKUP(C103,條件!$A$1:$L$1021,12,0)))</f>
        <v>5</v>
      </c>
      <c r="J103" s="680">
        <v>15</v>
      </c>
      <c r="K103" s="678">
        <v>0</v>
      </c>
      <c r="L103" s="679">
        <v>9438</v>
      </c>
      <c r="M103" s="681">
        <v>8892</v>
      </c>
      <c r="N103" s="680"/>
      <c r="O103" s="678"/>
      <c r="P103" s="679"/>
      <c r="Q103" s="681"/>
      <c r="R103" s="680">
        <v>12</v>
      </c>
      <c r="S103" s="678">
        <v>3</v>
      </c>
      <c r="T103" s="679" t="s">
        <v>3232</v>
      </c>
      <c r="U103" s="681"/>
      <c r="V103" s="680">
        <v>27</v>
      </c>
      <c r="W103" s="678">
        <v>0</v>
      </c>
      <c r="X103" s="679">
        <v>8211</v>
      </c>
      <c r="Y103" s="681">
        <v>8519</v>
      </c>
      <c r="Z103" s="682">
        <f>IFERROR(VLOOKUP(C103, 條件!$A:$L, 3, 0), "")</f>
        <v>2.8685258964143427</v>
      </c>
      <c r="AA103" s="682">
        <f>IF(OR(L103={"改紡","檢修","了機","清車","FINAL","停機","SAMPLE","TEST","絲開發","待料","跳車"}), L103, IFERROR(IF(C103="", "", (SUM(J103, N103, R103, V103)/3 * AG103) * IF(AND(AF103="S", AS103="雙"), 0.5, 1)), ""))</f>
        <v>18</v>
      </c>
      <c r="AB103" s="716">
        <f t="shared" si="52"/>
        <v>0.99497195512820513</v>
      </c>
      <c r="AC103" s="682">
        <f>IF(OR(L103={"改紡","檢修","了機","清車","FINAL","停機","SAMPLE","TEST"}), "", IFERROR(IF(C103="", "", AVERAGE(L103:M103, P103:Q103, T103:U103, X103:Y103)/100), ""))</f>
        <v>87.65</v>
      </c>
      <c r="AD103" s="682">
        <f t="shared" si="53"/>
        <v>2.25</v>
      </c>
      <c r="AE103" s="682">
        <f t="shared" si="54"/>
        <v>2.125</v>
      </c>
      <c r="AF103" s="683" t="str">
        <f t="shared" si="50"/>
        <v>A</v>
      </c>
      <c r="AG103" s="683">
        <v>1</v>
      </c>
      <c r="AH103" s="727" t="s">
        <v>3164</v>
      </c>
      <c r="AI103" s="734" t="s">
        <v>2943</v>
      </c>
      <c r="AJ103" s="734" t="s">
        <v>2943</v>
      </c>
      <c r="AK103" s="728" t="s">
        <v>2873</v>
      </c>
      <c r="AL103" s="687">
        <v>54</v>
      </c>
      <c r="AM103" s="799">
        <v>46149</v>
      </c>
      <c r="AN103" s="798">
        <v>46150</v>
      </c>
      <c r="AO103" s="798">
        <v>46151</v>
      </c>
      <c r="AP103" s="798">
        <v>46153</v>
      </c>
      <c r="AQ103" s="798">
        <v>46154</v>
      </c>
      <c r="AR103" s="689"/>
      <c r="AS103" s="676" t="str">
        <f t="shared" si="55"/>
        <v>單</v>
      </c>
      <c r="AT103" s="676" t="str">
        <f t="shared" si="56"/>
        <v>全</v>
      </c>
      <c r="AU103" s="676" t="str">
        <f t="shared" si="57"/>
        <v>150</v>
      </c>
      <c r="AV103" s="676">
        <f t="shared" si="51"/>
        <v>2.7262656000000005</v>
      </c>
    </row>
    <row r="104" spans="1:48">
      <c r="A104" s="672">
        <f t="shared" si="58"/>
        <v>46177</v>
      </c>
      <c r="B104" s="673" t="s">
        <v>1039</v>
      </c>
      <c r="C104" s="673" t="s">
        <v>2973</v>
      </c>
      <c r="D104" s="674"/>
      <c r="E104" s="675" t="str">
        <f>IF(ISNA(VLOOKUP(C104,條件!$A$1:$G$1021,5,0)),"",(VLOOKUP(C104,條件!$A$1:$G$1021,5,0)))</f>
        <v>50/36SDr</v>
      </c>
      <c r="F104" s="676" t="str">
        <f>IF(ISNA(VLOOKUP(C104,條件!$A$1:$G$1021,6,0)),"",(VLOOKUP(C104,條件!$A$1:$G$1021,6,0)))</f>
        <v>FP80148R</v>
      </c>
      <c r="G104" s="676">
        <f>IF(ISNA(VLOOKUP(C104,條件!$A$1:$G$1021,7,0)),"",(VLOOKUP(C104,條件!$A$1:$G$1021,7,0)))</f>
        <v>575</v>
      </c>
      <c r="H104" s="676" t="str">
        <f>IF(ISNA(VLOOKUP(C104,條件!$A$1:$K$1021,11,0)),"",(VLOOKUP(C104,條件!$A$1:$K$1021,11,0)))</f>
        <v>白黑條紋</v>
      </c>
      <c r="I104" s="677">
        <f>IF(ISNA(VLOOKUP(C104,條件!$A$1:$L$1021,12,0)),"",(VLOOKUP(C104,條件!$A$1:$L$1021,12,0)))</f>
        <v>4</v>
      </c>
      <c r="J104" s="680">
        <v>15</v>
      </c>
      <c r="K104" s="678">
        <v>0</v>
      </c>
      <c r="L104" s="679">
        <v>9500</v>
      </c>
      <c r="M104" s="681">
        <v>9291</v>
      </c>
      <c r="N104" s="680"/>
      <c r="O104" s="678"/>
      <c r="P104" s="679"/>
      <c r="Q104" s="681"/>
      <c r="R104" s="680">
        <v>13</v>
      </c>
      <c r="S104" s="678">
        <v>9</v>
      </c>
      <c r="T104" s="679">
        <v>9381</v>
      </c>
      <c r="U104" s="681">
        <v>9342</v>
      </c>
      <c r="V104" s="680">
        <v>4</v>
      </c>
      <c r="W104" s="678">
        <v>0</v>
      </c>
      <c r="X104" s="679">
        <v>9495</v>
      </c>
      <c r="Y104" s="681">
        <v>9398</v>
      </c>
      <c r="Z104" s="682">
        <f>IFERROR(VLOOKUP(C104, 條件!$A:$L, 3, 0), "")</f>
        <v>1.1009174311926606</v>
      </c>
      <c r="AA104" s="682">
        <f>IF(OR(L104={"改紡","檢修","了機","清車","FINAL","停機","SAMPLE","TEST","絲開發","待料","跳車"}), L104, IFERROR(IF(C104="", "", (SUM(J104, N104, R104, V104)/3 * AG104) * IF(AND(AF104="S", AS104="雙"), 0.5, 1)), ""))</f>
        <v>10.666666666666666</v>
      </c>
      <c r="AB104" s="716">
        <f t="shared" si="52"/>
        <v>0.96069711538461533</v>
      </c>
      <c r="AC104" s="682">
        <f>IF(OR(L104={"改紡","檢修","了機","清車","FINAL","停機","SAMPLE","TEST"}), "", IFERROR(IF(C104="", "", AVERAGE(L104:M104, P104:Q104, T104:U104, X104:Y104)/100), ""))</f>
        <v>94.011666666666656</v>
      </c>
      <c r="AD104" s="682">
        <f t="shared" si="53"/>
        <v>1.3333333333333333</v>
      </c>
      <c r="AE104" s="682">
        <f t="shared" si="54"/>
        <v>0.95833333333333337</v>
      </c>
      <c r="AF104" s="683" t="str">
        <f t="shared" si="50"/>
        <v>A</v>
      </c>
      <c r="AG104" s="683">
        <v>1</v>
      </c>
      <c r="AH104" s="727" t="s">
        <v>3164</v>
      </c>
      <c r="AI104" s="734" t="s">
        <v>2943</v>
      </c>
      <c r="AJ104" s="734" t="s">
        <v>2943</v>
      </c>
      <c r="AK104" s="728" t="s">
        <v>2873</v>
      </c>
      <c r="AL104" s="687">
        <v>57</v>
      </c>
      <c r="AM104" s="798">
        <v>46172</v>
      </c>
      <c r="AN104" s="798">
        <v>46173</v>
      </c>
      <c r="AO104" s="798">
        <v>46174</v>
      </c>
      <c r="AP104" s="798"/>
      <c r="AQ104" s="798"/>
      <c r="AR104" s="689"/>
      <c r="AS104" s="676" t="str">
        <f t="shared" si="55"/>
        <v>單</v>
      </c>
      <c r="AT104" s="676" t="str">
        <f t="shared" si="56"/>
        <v>全</v>
      </c>
      <c r="AU104" s="676" t="str">
        <f t="shared" si="57"/>
        <v>50</v>
      </c>
      <c r="AV104" s="676">
        <f t="shared" si="51"/>
        <v>0.93409991999999997</v>
      </c>
    </row>
    <row r="105" spans="1:48">
      <c r="A105" s="672">
        <f t="shared" si="58"/>
        <v>46177</v>
      </c>
      <c r="B105" s="673" t="s">
        <v>1040</v>
      </c>
      <c r="C105" s="673" t="s">
        <v>114</v>
      </c>
      <c r="D105" s="674"/>
      <c r="E105" s="675" t="str">
        <f>IF(ISNA(VLOOKUP(C105,條件!$A$1:$G$1021,5,0)),"",(VLOOKUP(C105,條件!$A$1:$G$1021,5,0)))</f>
        <v/>
      </c>
      <c r="F105" s="676" t="str">
        <f>IF(ISNA(VLOOKUP(C105,條件!$A$1:$G$1021,6,0)),"",(VLOOKUP(C105,條件!$A$1:$G$1021,6,0)))</f>
        <v/>
      </c>
      <c r="G105" s="676" t="str">
        <f>IF(ISNA(VLOOKUP(C105,條件!$A$1:$G$1021,7,0)),"",(VLOOKUP(C105,條件!$A$1:$G$1021,7,0)))</f>
        <v/>
      </c>
      <c r="H105" s="676" t="str">
        <f>IF(ISNA(VLOOKUP(C105,條件!$A$1:$K$1021,11,0)),"",(VLOOKUP(C105,條件!$A$1:$K$1021,11,0)))</f>
        <v/>
      </c>
      <c r="I105" s="677" t="str">
        <f>IF(ISNA(VLOOKUP(C105,條件!$A$1:$L$1021,12,0)),"",(VLOOKUP(C105,條件!$A$1:$L$1021,12,0)))</f>
        <v/>
      </c>
      <c r="J105" s="680"/>
      <c r="K105" s="678"/>
      <c r="L105" s="679" t="s">
        <v>114</v>
      </c>
      <c r="M105" s="681"/>
      <c r="N105" s="680"/>
      <c r="O105" s="678"/>
      <c r="P105" s="679" t="s">
        <v>114</v>
      </c>
      <c r="Q105" s="681"/>
      <c r="R105" s="680"/>
      <c r="S105" s="678"/>
      <c r="T105" s="679" t="s">
        <v>114</v>
      </c>
      <c r="U105" s="681"/>
      <c r="V105" s="680"/>
      <c r="W105" s="678"/>
      <c r="X105" s="679" t="s">
        <v>114</v>
      </c>
      <c r="Y105" s="681"/>
      <c r="Z105" s="682" t="str">
        <f>IFERROR(VLOOKUP(C105, 條件!$A:$L, 3, 0), "")</f>
        <v/>
      </c>
      <c r="AA105" s="682" t="str">
        <f>IF(OR(L105={"改紡","檢修","了機","清車","FINAL","停機","SAMPLE","TEST","絲開發","待料","跳車"}), L105, IFERROR(IF(C105="", "", (SUM(J105, N105, R105, V105)/3 * AG105) * IF(AND(AF105="S", AS105="雙"), 0.5, 1)), ""))</f>
        <v>停機</v>
      </c>
      <c r="AB105" s="716" t="str">
        <f t="shared" si="52"/>
        <v/>
      </c>
      <c r="AC105" s="682" t="str">
        <f>IF(OR(L105={"改紡","檢修","了機","清車","FINAL","停機","SAMPLE","TEST"}), "", IFERROR(IF(C105="", "", AVERAGE(L105:M105, P105:Q105, T105:U105, X105:Y105)/100), ""))</f>
        <v/>
      </c>
      <c r="AD105" s="682" t="str">
        <f t="shared" si="53"/>
        <v/>
      </c>
      <c r="AE105" s="682" t="str">
        <f t="shared" si="54"/>
        <v/>
      </c>
      <c r="AF105" s="683" t="str">
        <f t="shared" si="50"/>
        <v>A</v>
      </c>
      <c r="AG105" s="683">
        <v>1</v>
      </c>
      <c r="AH105" s="727" t="s">
        <v>2816</v>
      </c>
      <c r="AI105" s="728" t="s">
        <v>2816</v>
      </c>
      <c r="AJ105" s="728" t="s">
        <v>2816</v>
      </c>
      <c r="AK105" s="728" t="s">
        <v>2816</v>
      </c>
      <c r="AL105" s="687"/>
      <c r="AM105" s="798"/>
      <c r="AN105" s="798"/>
      <c r="AO105" s="798"/>
      <c r="AP105" s="798"/>
      <c r="AQ105" s="798"/>
      <c r="AR105" s="689"/>
      <c r="AS105" s="676" t="str">
        <f t="shared" si="55"/>
        <v>單</v>
      </c>
      <c r="AT105" s="676" t="str">
        <f t="shared" si="56"/>
        <v>全</v>
      </c>
      <c r="AU105" s="676" t="str">
        <f t="shared" si="57"/>
        <v/>
      </c>
      <c r="AV105" s="676" t="str">
        <f t="shared" si="51"/>
        <v/>
      </c>
    </row>
    <row r="106" spans="1:48">
      <c r="A106" s="672">
        <f t="shared" si="58"/>
        <v>46177</v>
      </c>
      <c r="B106" s="673" t="s">
        <v>1041</v>
      </c>
      <c r="C106" s="673" t="s">
        <v>114</v>
      </c>
      <c r="D106" s="674"/>
      <c r="E106" s="675" t="str">
        <f>IF(ISNA(VLOOKUP(C106,條件!$A$1:$G$1021,5,0)),"",(VLOOKUP(C106,條件!$A$1:$G$1021,5,0)))</f>
        <v/>
      </c>
      <c r="F106" s="676" t="str">
        <f>IF(ISNA(VLOOKUP(C106,條件!$A$1:$G$1021,6,0)),"",(VLOOKUP(C106,條件!$A$1:$G$1021,6,0)))</f>
        <v/>
      </c>
      <c r="G106" s="676" t="str">
        <f>IF(ISNA(VLOOKUP(C106,條件!$A$1:$G$1021,7,0)),"",(VLOOKUP(C106,條件!$A$1:$G$1021,7,0)))</f>
        <v/>
      </c>
      <c r="H106" s="676" t="str">
        <f>IF(ISNA(VLOOKUP(C106,條件!$A$1:$K$1021,11,0)),"",(VLOOKUP(C106,條件!$A$1:$K$1021,11,0)))</f>
        <v/>
      </c>
      <c r="I106" s="677" t="str">
        <f>IF(ISNA(VLOOKUP(C106,條件!$A$1:$L$1021,12,0)),"",(VLOOKUP(C106,條件!$A$1:$L$1021,12,0)))</f>
        <v/>
      </c>
      <c r="J106" s="680"/>
      <c r="K106" s="678"/>
      <c r="L106" s="679" t="s">
        <v>114</v>
      </c>
      <c r="M106" s="681"/>
      <c r="N106" s="680"/>
      <c r="O106" s="678"/>
      <c r="P106" s="679" t="s">
        <v>114</v>
      </c>
      <c r="Q106" s="681"/>
      <c r="R106" s="680"/>
      <c r="S106" s="678"/>
      <c r="T106" s="679" t="s">
        <v>114</v>
      </c>
      <c r="U106" s="681"/>
      <c r="V106" s="680"/>
      <c r="W106" s="678"/>
      <c r="X106" s="679" t="s">
        <v>114</v>
      </c>
      <c r="Y106" s="681"/>
      <c r="Z106" s="682" t="str">
        <f>IFERROR(VLOOKUP(C106, 條件!$A:$L, 3, 0), "")</f>
        <v/>
      </c>
      <c r="AA106" s="682" t="str">
        <f>IF(OR(L106={"改紡","檢修","了機","清車","FINAL","停機","SAMPLE","TEST","絲開發","待料","跳車"}), L106, IFERROR(IF(C106="", "", (SUM(J106, N106, R106, V106)/3 * AG106) * IF(AND(AF106="S", AS106="雙"), 0.5, 1)), ""))</f>
        <v>停機</v>
      </c>
      <c r="AB106" s="716" t="str">
        <f t="shared" si="52"/>
        <v/>
      </c>
      <c r="AC106" s="682" t="str">
        <f>IF(OR(L106={"改紡","檢修","了機","清車","FINAL","停機","SAMPLE","TEST"}), "", IFERROR(IF(C106="", "", AVERAGE(L106:M106, P106:Q106, T106:U106, X106:Y106)/100), ""))</f>
        <v/>
      </c>
      <c r="AD106" s="682" t="str">
        <f t="shared" si="53"/>
        <v/>
      </c>
      <c r="AE106" s="682" t="str">
        <f t="shared" si="54"/>
        <v/>
      </c>
      <c r="AF106" s="683" t="str">
        <f t="shared" si="50"/>
        <v>A</v>
      </c>
      <c r="AG106" s="683">
        <v>1</v>
      </c>
      <c r="AH106" s="727" t="s">
        <v>2816</v>
      </c>
      <c r="AI106" s="728" t="s">
        <v>2816</v>
      </c>
      <c r="AJ106" s="728" t="s">
        <v>2816</v>
      </c>
      <c r="AK106" s="728" t="s">
        <v>2816</v>
      </c>
      <c r="AL106" s="687"/>
      <c r="AM106" s="798"/>
      <c r="AN106" s="798"/>
      <c r="AO106" s="798"/>
      <c r="AP106" s="798"/>
      <c r="AQ106" s="798"/>
      <c r="AR106" s="689"/>
      <c r="AS106" s="676" t="str">
        <f t="shared" si="55"/>
        <v>單</v>
      </c>
      <c r="AT106" s="676" t="str">
        <f t="shared" si="56"/>
        <v>全</v>
      </c>
      <c r="AU106" s="676" t="str">
        <f t="shared" si="57"/>
        <v/>
      </c>
      <c r="AV106" s="676" t="str">
        <f t="shared" si="51"/>
        <v/>
      </c>
    </row>
    <row r="107" spans="1:48">
      <c r="A107" s="672">
        <f t="shared" si="58"/>
        <v>46177</v>
      </c>
      <c r="B107" s="673" t="s">
        <v>1042</v>
      </c>
      <c r="C107" s="673" t="s">
        <v>2971</v>
      </c>
      <c r="D107" s="674"/>
      <c r="E107" s="675" t="str">
        <f>IF(ISNA(VLOOKUP(C107,條件!$A$1:$G$1021,5,0)),"",(VLOOKUP(C107,條件!$A$1:$G$1021,5,0)))</f>
        <v>150/48SDr</v>
      </c>
      <c r="F107" s="676" t="str">
        <f>IF(ISNA(VLOOKUP(C107,條件!$A$1:$G$1021,6,0)),"",(VLOOKUP(C107,條件!$A$1:$G$1021,6,0)))</f>
        <v>FP82179R</v>
      </c>
      <c r="G107" s="676">
        <f>IF(ISNA(VLOOKUP(C107,條件!$A$1:$G$1021,7,0)),"",(VLOOKUP(C107,條件!$A$1:$G$1021,7,0)))</f>
        <v>650</v>
      </c>
      <c r="H107" s="676" t="str">
        <f>IF(ISNA(VLOOKUP(C107,條件!$A$1:$K$1021,11,0)),"",(VLOOKUP(C107,條件!$A$1:$K$1021,11,0)))</f>
        <v>藍底白十字</v>
      </c>
      <c r="I107" s="677">
        <f>IF(ISNA(VLOOKUP(C107,條件!$A$1:$L$1021,12,0)),"",(VLOOKUP(C107,條件!$A$1:$L$1021,12,0)))</f>
        <v>5</v>
      </c>
      <c r="J107" s="680">
        <v>25</v>
      </c>
      <c r="K107" s="678">
        <v>0</v>
      </c>
      <c r="L107" s="679">
        <v>9342</v>
      </c>
      <c r="M107" s="681">
        <v>9041</v>
      </c>
      <c r="N107" s="680"/>
      <c r="O107" s="678"/>
      <c r="P107" s="679"/>
      <c r="Q107" s="681"/>
      <c r="R107" s="680">
        <v>27</v>
      </c>
      <c r="S107" s="678">
        <v>3</v>
      </c>
      <c r="T107" s="679">
        <v>9359</v>
      </c>
      <c r="U107" s="681">
        <v>8923</v>
      </c>
      <c r="V107" s="680">
        <v>33</v>
      </c>
      <c r="W107" s="678">
        <v>7</v>
      </c>
      <c r="X107" s="679">
        <v>9295</v>
      </c>
      <c r="Y107" s="681">
        <v>8741</v>
      </c>
      <c r="Z107" s="682">
        <f>IFERROR(VLOOKUP(C107, 條件!$A:$L, 3, 0), "")</f>
        <v>3.0573248407643314</v>
      </c>
      <c r="AA107" s="682">
        <f>IF(OR(L107={"改紡","檢修","了機","清車","FINAL","停機","SAMPLE","TEST","絲開發","待料","跳車"}), L107, IFERROR(IF(C107="", "", (SUM(J107, N107, R107, V107)/3 * AG107) * IF(AND(AF107="S", AS107="雙"), 0.5, 1)), ""))</f>
        <v>28.333333333333332</v>
      </c>
      <c r="AB107" s="716">
        <f t="shared" si="52"/>
        <v>0.98427483974358976</v>
      </c>
      <c r="AC107" s="682">
        <f>IF(OR(L107={"改紡","檢修","了機","清車","FINAL","停機","SAMPLE","TEST"}), "", IFERROR(IF(C107="", "", AVERAGE(L107:M107, P107:Q107, T107:U107, X107:Y107)/100), ""))</f>
        <v>91.168333333333337</v>
      </c>
      <c r="AD107" s="682">
        <f t="shared" si="53"/>
        <v>3.5416666666666665</v>
      </c>
      <c r="AE107" s="682">
        <f t="shared" si="54"/>
        <v>3.125</v>
      </c>
      <c r="AF107" s="683" t="str">
        <f t="shared" si="50"/>
        <v>A</v>
      </c>
      <c r="AG107" s="683">
        <v>1</v>
      </c>
      <c r="AH107" s="727" t="s">
        <v>2785</v>
      </c>
      <c r="AI107" s="728" t="s">
        <v>3214</v>
      </c>
      <c r="AJ107" s="728" t="s">
        <v>3214</v>
      </c>
      <c r="AK107" s="728" t="s">
        <v>2874</v>
      </c>
      <c r="AL107" s="687">
        <v>48</v>
      </c>
      <c r="AM107" s="799">
        <v>46171</v>
      </c>
      <c r="AN107" s="798">
        <v>46172</v>
      </c>
      <c r="AO107" s="798"/>
      <c r="AP107" s="798"/>
      <c r="AQ107" s="798"/>
      <c r="AR107" s="689"/>
      <c r="AS107" s="676" t="str">
        <f t="shared" si="55"/>
        <v>單</v>
      </c>
      <c r="AT107" s="676" t="str">
        <f t="shared" si="56"/>
        <v>全</v>
      </c>
      <c r="AU107" s="676" t="str">
        <f t="shared" si="57"/>
        <v>150</v>
      </c>
      <c r="AV107" s="676">
        <f t="shared" si="51"/>
        <v>3.0720081599999998</v>
      </c>
    </row>
    <row r="108" spans="1:48">
      <c r="A108" s="672">
        <f t="shared" si="58"/>
        <v>46177</v>
      </c>
      <c r="B108" s="673" t="s">
        <v>1043</v>
      </c>
      <c r="C108" s="673" t="s">
        <v>114</v>
      </c>
      <c r="D108" s="674"/>
      <c r="E108" s="675" t="str">
        <f>IF(ISNA(VLOOKUP(C108,條件!$A$1:$G$1021,5,0)),"",(VLOOKUP(C108,條件!$A$1:$G$1021,5,0)))</f>
        <v/>
      </c>
      <c r="F108" s="676" t="str">
        <f>IF(ISNA(VLOOKUP(C108,條件!$A$1:$G$1021,6,0)),"",(VLOOKUP(C108,條件!$A$1:$G$1021,6,0)))</f>
        <v/>
      </c>
      <c r="G108" s="676" t="str">
        <f>IF(ISNA(VLOOKUP(C108,條件!$A$1:$G$1021,7,0)),"",(VLOOKUP(C108,條件!$A$1:$G$1021,7,0)))</f>
        <v/>
      </c>
      <c r="H108" s="676" t="str">
        <f>IF(ISNA(VLOOKUP(C108,條件!$A$1:$K$1021,11,0)),"",(VLOOKUP(C108,條件!$A$1:$K$1021,11,0)))</f>
        <v/>
      </c>
      <c r="I108" s="677" t="str">
        <f>IF(ISNA(VLOOKUP(C108,條件!$A$1:$L$1021,12,0)),"",(VLOOKUP(C108,條件!$A$1:$L$1021,12,0)))</f>
        <v/>
      </c>
      <c r="J108" s="680"/>
      <c r="K108" s="678"/>
      <c r="L108" s="679" t="s">
        <v>114</v>
      </c>
      <c r="M108" s="681"/>
      <c r="N108" s="680"/>
      <c r="O108" s="678"/>
      <c r="P108" s="679" t="s">
        <v>114</v>
      </c>
      <c r="Q108" s="681"/>
      <c r="R108" s="680"/>
      <c r="S108" s="678"/>
      <c r="T108" s="679" t="s">
        <v>114</v>
      </c>
      <c r="U108" s="681"/>
      <c r="V108" s="680"/>
      <c r="W108" s="678"/>
      <c r="X108" s="679" t="s">
        <v>114</v>
      </c>
      <c r="Y108" s="681"/>
      <c r="Z108" s="682" t="str">
        <f>IFERROR(VLOOKUP(C108, 條件!$A:$L, 3, 0), "")</f>
        <v/>
      </c>
      <c r="AA108" s="682" t="str">
        <f>IF(OR(L108={"改紡","檢修","了機","清車","FINAL","停機","SAMPLE","TEST","絲開發","待料","跳車"}), L108, IFERROR(IF(C108="", "", (SUM(J108, N108, R108, V108)/3 * AG108) * IF(AND(AF108="S", AS108="雙"), 0.5, 1)), ""))</f>
        <v>停機</v>
      </c>
      <c r="AB108" s="716" t="str">
        <f t="shared" si="52"/>
        <v/>
      </c>
      <c r="AC108" s="682" t="str">
        <f>IF(OR(L108={"改紡","檢修","了機","清車","FINAL","停機","SAMPLE","TEST"}), "", IFERROR(IF(C108="", "", AVERAGE(L108:M108, P108:Q108, T108:U108, X108:Y108)/100), ""))</f>
        <v/>
      </c>
      <c r="AD108" s="682" t="str">
        <f t="shared" si="53"/>
        <v/>
      </c>
      <c r="AE108" s="682" t="str">
        <f t="shared" si="54"/>
        <v/>
      </c>
      <c r="AF108" s="683" t="str">
        <f t="shared" si="50"/>
        <v>A</v>
      </c>
      <c r="AG108" s="683">
        <v>1</v>
      </c>
      <c r="AH108" s="727" t="s">
        <v>885</v>
      </c>
      <c r="AI108" s="728" t="s">
        <v>2816</v>
      </c>
      <c r="AJ108" s="728" t="s">
        <v>2816</v>
      </c>
      <c r="AK108" s="728" t="s">
        <v>2816</v>
      </c>
      <c r="AL108" s="687"/>
      <c r="AM108" s="798"/>
      <c r="AN108" s="798"/>
      <c r="AO108" s="798"/>
      <c r="AP108" s="798"/>
      <c r="AQ108" s="798"/>
      <c r="AR108" s="689"/>
      <c r="AS108" s="676" t="str">
        <f t="shared" si="55"/>
        <v>單</v>
      </c>
      <c r="AT108" s="676" t="str">
        <f t="shared" si="56"/>
        <v>全</v>
      </c>
      <c r="AU108" s="676" t="str">
        <f t="shared" si="57"/>
        <v/>
      </c>
      <c r="AV108" s="676" t="str">
        <f t="shared" si="51"/>
        <v/>
      </c>
    </row>
    <row r="109" spans="1:48">
      <c r="A109" s="672">
        <f t="shared" si="58"/>
        <v>46177</v>
      </c>
      <c r="B109" s="673" t="s">
        <v>1044</v>
      </c>
      <c r="C109" s="673" t="s">
        <v>114</v>
      </c>
      <c r="D109" s="674"/>
      <c r="E109" s="675" t="str">
        <f>IF(ISNA(VLOOKUP(C109,條件!$A$1:$G$1021,5,0)),"",(VLOOKUP(C109,條件!$A$1:$G$1021,5,0)))</f>
        <v/>
      </c>
      <c r="F109" s="676" t="str">
        <f>IF(ISNA(VLOOKUP(C109,條件!$A$1:$G$1021,6,0)),"",(VLOOKUP(C109,條件!$A$1:$G$1021,6,0)))</f>
        <v/>
      </c>
      <c r="G109" s="676" t="str">
        <f>IF(ISNA(VLOOKUP(C109,條件!$A$1:$G$1021,7,0)),"",(VLOOKUP(C109,條件!$A$1:$G$1021,7,0)))</f>
        <v/>
      </c>
      <c r="H109" s="676" t="str">
        <f>IF(ISNA(VLOOKUP(C109,條件!$A$1:$K$1021,11,0)),"",(VLOOKUP(C109,條件!$A$1:$K$1021,11,0)))</f>
        <v/>
      </c>
      <c r="I109" s="677" t="str">
        <f>IF(ISNA(VLOOKUP(C109,條件!$A$1:$L$1021,12,0)),"",(VLOOKUP(C109,條件!$A$1:$L$1021,12,0)))</f>
        <v/>
      </c>
      <c r="J109" s="680"/>
      <c r="K109" s="678"/>
      <c r="L109" s="679" t="s">
        <v>114</v>
      </c>
      <c r="M109" s="681"/>
      <c r="N109" s="680"/>
      <c r="O109" s="678"/>
      <c r="P109" s="679" t="s">
        <v>114</v>
      </c>
      <c r="Q109" s="681"/>
      <c r="R109" s="680"/>
      <c r="S109" s="678"/>
      <c r="T109" s="679" t="s">
        <v>114</v>
      </c>
      <c r="U109" s="681"/>
      <c r="V109" s="680"/>
      <c r="W109" s="678"/>
      <c r="X109" s="679" t="s">
        <v>114</v>
      </c>
      <c r="Y109" s="681"/>
      <c r="Z109" s="682" t="str">
        <f>IFERROR(VLOOKUP(C109, 條件!$A:$L, 3, 0), "")</f>
        <v/>
      </c>
      <c r="AA109" s="682" t="str">
        <f>IF(OR(L109={"改紡","檢修","了機","清車","FINAL","停機","SAMPLE","TEST","絲開發","待料","跳車"}), L109, IFERROR(IF(C109="", "", (SUM(J109, N109, R109, V109)/3 * AG109) * IF(AND(AF109="S", AS109="雙"), 0.5, 1)), ""))</f>
        <v>停機</v>
      </c>
      <c r="AB109" s="716" t="str">
        <f t="shared" si="52"/>
        <v/>
      </c>
      <c r="AC109" s="682" t="str">
        <f>IF(OR(L109={"改紡","檢修","了機","清車","FINAL","停機","SAMPLE","TEST"}), "", IFERROR(IF(C109="", "", AVERAGE(L109:M109, P109:Q109, T109:U109, X109:Y109)/100), ""))</f>
        <v/>
      </c>
      <c r="AD109" s="682" t="str">
        <f t="shared" si="53"/>
        <v/>
      </c>
      <c r="AE109" s="682" t="str">
        <f t="shared" si="54"/>
        <v/>
      </c>
      <c r="AF109" s="683" t="str">
        <f t="shared" si="50"/>
        <v>A</v>
      </c>
      <c r="AG109" s="683">
        <v>1</v>
      </c>
      <c r="AH109" s="727" t="s">
        <v>885</v>
      </c>
      <c r="AI109" s="728" t="s">
        <v>2816</v>
      </c>
      <c r="AJ109" s="728" t="s">
        <v>2816</v>
      </c>
      <c r="AK109" s="728" t="s">
        <v>2816</v>
      </c>
      <c r="AL109" s="687"/>
      <c r="AM109" s="798"/>
      <c r="AN109" s="798"/>
      <c r="AO109" s="798"/>
      <c r="AP109" s="798"/>
      <c r="AQ109" s="798"/>
      <c r="AR109" s="689"/>
      <c r="AS109" s="676" t="str">
        <f t="shared" si="55"/>
        <v>單</v>
      </c>
      <c r="AT109" s="676" t="str">
        <f t="shared" si="56"/>
        <v>全</v>
      </c>
      <c r="AU109" s="676" t="str">
        <f t="shared" si="57"/>
        <v/>
      </c>
      <c r="AV109" s="676" t="str">
        <f t="shared" si="51"/>
        <v/>
      </c>
    </row>
    <row r="110" spans="1:48">
      <c r="A110" s="672">
        <f t="shared" si="58"/>
        <v>46177</v>
      </c>
      <c r="B110" s="673" t="s">
        <v>1045</v>
      </c>
      <c r="C110" s="673" t="s">
        <v>114</v>
      </c>
      <c r="D110" s="674"/>
      <c r="E110" s="675" t="str">
        <f>IF(ISNA(VLOOKUP(C110,條件!$A$1:$G$1021,5,0)),"",(VLOOKUP(C110,條件!$A$1:$G$1021,5,0)))</f>
        <v/>
      </c>
      <c r="F110" s="676" t="str">
        <f>IF(ISNA(VLOOKUP(C110,條件!$A$1:$G$1021,6,0)),"",(VLOOKUP(C110,條件!$A$1:$G$1021,6,0)))</f>
        <v/>
      </c>
      <c r="G110" s="676" t="str">
        <f>IF(ISNA(VLOOKUP(C110,條件!$A$1:$G$1021,7,0)),"",(VLOOKUP(C110,條件!$A$1:$G$1021,7,0)))</f>
        <v/>
      </c>
      <c r="H110" s="676" t="str">
        <f>IF(ISNA(VLOOKUP(C110,條件!$A$1:$K$1021,11,0)),"",(VLOOKUP(C110,條件!$A$1:$K$1021,11,0)))</f>
        <v/>
      </c>
      <c r="I110" s="677" t="str">
        <f>IF(ISNA(VLOOKUP(C110,條件!$A$1:$L$1021,12,0)),"",(VLOOKUP(C110,條件!$A$1:$L$1021,12,0)))</f>
        <v/>
      </c>
      <c r="J110" s="680"/>
      <c r="K110" s="678"/>
      <c r="L110" s="679" t="s">
        <v>114</v>
      </c>
      <c r="M110" s="681"/>
      <c r="N110" s="680"/>
      <c r="O110" s="678"/>
      <c r="P110" s="679" t="s">
        <v>114</v>
      </c>
      <c r="Q110" s="681"/>
      <c r="R110" s="680"/>
      <c r="S110" s="678"/>
      <c r="T110" s="679" t="s">
        <v>114</v>
      </c>
      <c r="U110" s="681"/>
      <c r="V110" s="680"/>
      <c r="W110" s="678"/>
      <c r="X110" s="679" t="s">
        <v>114</v>
      </c>
      <c r="Y110" s="681"/>
      <c r="Z110" s="682" t="str">
        <f>IFERROR(VLOOKUP(C110, 條件!$A:$L, 3, 0), "")</f>
        <v/>
      </c>
      <c r="AA110" s="682" t="str">
        <f>IF(OR(L110={"改紡","檢修","了機","清車","FINAL","停機","SAMPLE","TEST","絲開發","待料","跳車"}), L110, IFERROR(IF(C110="", "", (SUM(J110, N110, R110, V110)/3 * AG110) * IF(AND(AF110="S", AS110="雙"), 0.5, 1)), ""))</f>
        <v>停機</v>
      </c>
      <c r="AB110" s="716" t="str">
        <f t="shared" si="52"/>
        <v/>
      </c>
      <c r="AC110" s="682" t="str">
        <f>IF(OR(L110={"改紡","檢修","了機","清車","FINAL","停機","SAMPLE","TEST"}), "", IFERROR(IF(C110="", "", AVERAGE(L110:M110, P110:Q110, T110:U110, X110:Y110)/100), ""))</f>
        <v/>
      </c>
      <c r="AD110" s="682" t="str">
        <f t="shared" si="53"/>
        <v/>
      </c>
      <c r="AE110" s="682" t="str">
        <f t="shared" si="54"/>
        <v/>
      </c>
      <c r="AF110" s="683" t="str">
        <f t="shared" si="50"/>
        <v>A</v>
      </c>
      <c r="AG110" s="683">
        <v>1</v>
      </c>
      <c r="AH110" s="727" t="s">
        <v>885</v>
      </c>
      <c r="AI110" s="728" t="s">
        <v>2816</v>
      </c>
      <c r="AJ110" s="728" t="s">
        <v>2816</v>
      </c>
      <c r="AK110" s="728" t="s">
        <v>2816</v>
      </c>
      <c r="AL110" s="687"/>
      <c r="AM110" s="798"/>
      <c r="AN110" s="798"/>
      <c r="AO110" s="798"/>
      <c r="AP110" s="798"/>
      <c r="AQ110" s="798"/>
      <c r="AR110" s="689"/>
      <c r="AS110" s="676" t="str">
        <f t="shared" si="55"/>
        <v>單</v>
      </c>
      <c r="AT110" s="676" t="str">
        <f t="shared" si="56"/>
        <v>全</v>
      </c>
      <c r="AU110" s="676" t="str">
        <f t="shared" si="57"/>
        <v/>
      </c>
      <c r="AV110" s="676" t="str">
        <f t="shared" si="51"/>
        <v/>
      </c>
    </row>
    <row r="111" spans="1:48">
      <c r="A111" s="672">
        <f t="shared" si="58"/>
        <v>46177</v>
      </c>
      <c r="B111" s="673" t="s">
        <v>1046</v>
      </c>
      <c r="C111" s="673" t="s">
        <v>114</v>
      </c>
      <c r="D111" s="674"/>
      <c r="E111" s="675" t="str">
        <f>IF(ISNA(VLOOKUP(C111,條件!$A$1:$G$1021,5,0)),"",(VLOOKUP(C111,條件!$A$1:$G$1021,5,0)))</f>
        <v/>
      </c>
      <c r="F111" s="676" t="str">
        <f>IF(ISNA(VLOOKUP(C111,條件!$A$1:$G$1021,6,0)),"",(VLOOKUP(C111,條件!$A$1:$G$1021,6,0)))</f>
        <v/>
      </c>
      <c r="G111" s="676" t="str">
        <f>IF(ISNA(VLOOKUP(C111,條件!$A$1:$G$1021,7,0)),"",(VLOOKUP(C111,條件!$A$1:$G$1021,7,0)))</f>
        <v/>
      </c>
      <c r="H111" s="676" t="str">
        <f>IF(ISNA(VLOOKUP(C111,條件!$A$1:$K$1021,11,0)),"",(VLOOKUP(C111,條件!$A$1:$K$1021,11,0)))</f>
        <v/>
      </c>
      <c r="I111" s="677" t="str">
        <f>IF(ISNA(VLOOKUP(C111,條件!$A$1:$L$1021,12,0)),"",(VLOOKUP(C111,條件!$A$1:$L$1021,12,0)))</f>
        <v/>
      </c>
      <c r="J111" s="680"/>
      <c r="K111" s="678"/>
      <c r="L111" s="679" t="s">
        <v>114</v>
      </c>
      <c r="M111" s="681"/>
      <c r="N111" s="680"/>
      <c r="O111" s="678"/>
      <c r="P111" s="679" t="s">
        <v>114</v>
      </c>
      <c r="Q111" s="681"/>
      <c r="R111" s="680"/>
      <c r="S111" s="678"/>
      <c r="T111" s="679" t="s">
        <v>114</v>
      </c>
      <c r="U111" s="681"/>
      <c r="V111" s="680"/>
      <c r="W111" s="678"/>
      <c r="X111" s="679" t="s">
        <v>114</v>
      </c>
      <c r="Y111" s="681"/>
      <c r="Z111" s="682" t="str">
        <f>IFERROR(VLOOKUP(C111, 條件!$A:$L, 3, 0), "")</f>
        <v/>
      </c>
      <c r="AA111" s="682" t="str">
        <f>IF(OR(L111={"改紡","檢修","了機","清車","FINAL","停機","SAMPLE","TEST","絲開發","待料","跳車"}), L111, IFERROR(IF(C111="", "", (SUM(J111, N111, R111, V111)/3 * AG111) * IF(AND(AF111="S", AS111="雙"), 0.5, 1)), ""))</f>
        <v>停機</v>
      </c>
      <c r="AB111" s="716" t="str">
        <f t="shared" si="52"/>
        <v/>
      </c>
      <c r="AC111" s="682" t="str">
        <f>IF(OR(L111={"改紡","檢修","了機","清車","FINAL","停機","SAMPLE","TEST"}), "", IFERROR(IF(C111="", "", AVERAGE(L111:M111, P111:Q111, T111:U111, X111:Y111)/100), ""))</f>
        <v/>
      </c>
      <c r="AD111" s="682" t="str">
        <f t="shared" si="53"/>
        <v/>
      </c>
      <c r="AE111" s="682" t="str">
        <f t="shared" si="54"/>
        <v/>
      </c>
      <c r="AF111" s="683" t="str">
        <f t="shared" si="50"/>
        <v>A</v>
      </c>
      <c r="AG111" s="683">
        <v>1</v>
      </c>
      <c r="AH111" s="727" t="s">
        <v>885</v>
      </c>
      <c r="AI111" s="728" t="s">
        <v>2816</v>
      </c>
      <c r="AJ111" s="728" t="s">
        <v>2816</v>
      </c>
      <c r="AK111" s="728" t="s">
        <v>2816</v>
      </c>
      <c r="AL111" s="687"/>
      <c r="AM111" s="798"/>
      <c r="AN111" s="798"/>
      <c r="AO111" s="798"/>
      <c r="AP111" s="798"/>
      <c r="AQ111" s="798"/>
      <c r="AR111" s="689"/>
      <c r="AS111" s="676" t="str">
        <f t="shared" si="55"/>
        <v>單</v>
      </c>
      <c r="AT111" s="676" t="str">
        <f t="shared" si="56"/>
        <v>全</v>
      </c>
      <c r="AU111" s="676" t="str">
        <f t="shared" si="57"/>
        <v/>
      </c>
      <c r="AV111" s="676" t="str">
        <f t="shared" si="51"/>
        <v/>
      </c>
    </row>
    <row r="112" spans="1:48">
      <c r="A112" s="672">
        <f t="shared" si="58"/>
        <v>46177</v>
      </c>
      <c r="B112" s="673" t="s">
        <v>1028</v>
      </c>
      <c r="C112" s="673" t="s">
        <v>114</v>
      </c>
      <c r="D112" s="674"/>
      <c r="E112" s="675" t="str">
        <f>IF(ISNA(VLOOKUP(C112,條件!$A$1:$G$1021,5,0)),"",(VLOOKUP(C112,條件!$A$1:$G$1021,5,0)))</f>
        <v/>
      </c>
      <c r="F112" s="676" t="str">
        <f>IF(ISNA(VLOOKUP(C112,條件!$A$1:$G$1021,6,0)),"",(VLOOKUP(C112,條件!$A$1:$G$1021,6,0)))</f>
        <v/>
      </c>
      <c r="G112" s="676" t="str">
        <f>IF(ISNA(VLOOKUP(C112,條件!$A$1:$G$1021,7,0)),"",(VLOOKUP(C112,條件!$A$1:$G$1021,7,0)))</f>
        <v/>
      </c>
      <c r="H112" s="676" t="str">
        <f>IF(ISNA(VLOOKUP(C112,條件!$A$1:$K$1021,11,0)),"",(VLOOKUP(C112,條件!$A$1:$K$1021,11,0)))</f>
        <v/>
      </c>
      <c r="I112" s="677" t="str">
        <f>IF(ISNA(VLOOKUP(C112,條件!$A$1:$L$1021,12,0)),"",(VLOOKUP(C112,條件!$A$1:$L$1021,12,0)))</f>
        <v/>
      </c>
      <c r="J112" s="680"/>
      <c r="K112" s="678"/>
      <c r="L112" s="679" t="s">
        <v>114</v>
      </c>
      <c r="M112" s="681"/>
      <c r="N112" s="680"/>
      <c r="O112" s="678"/>
      <c r="P112" s="679" t="s">
        <v>114</v>
      </c>
      <c r="Q112" s="681"/>
      <c r="R112" s="680"/>
      <c r="S112" s="678"/>
      <c r="T112" s="679" t="s">
        <v>114</v>
      </c>
      <c r="U112" s="681"/>
      <c r="V112" s="680"/>
      <c r="W112" s="678"/>
      <c r="X112" s="679" t="s">
        <v>114</v>
      </c>
      <c r="Y112" s="681"/>
      <c r="Z112" s="682" t="str">
        <f>IFERROR(VLOOKUP(C112, 條件!$A:$L, 3, 0), "")</f>
        <v/>
      </c>
      <c r="AA112" s="682" t="str">
        <f>IF(OR(L112={"改紡","檢修","了機","清車","FINAL","停機","SAMPLE","TEST","絲開發","待料","跳車"}), L112, IFERROR(IF(C112="", "", (SUM(J112, N112, R112, V112)/3 * AG112) * IF(AND(AF112="S", AS112="雙"), 0.5, 1)), ""))</f>
        <v>停機</v>
      </c>
      <c r="AB112" s="716" t="str">
        <f t="shared" si="52"/>
        <v/>
      </c>
      <c r="AC112" s="682" t="str">
        <f>IF(OR(L112={"改紡","檢修","了機","清車","FINAL","停機","SAMPLE","TEST"}), "", IFERROR(IF(C112="", "", AVERAGE(L112:M112, P112:Q112, T112:U112, X112:Y112)/100), ""))</f>
        <v/>
      </c>
      <c r="AD112" s="682" t="str">
        <f t="shared" si="53"/>
        <v/>
      </c>
      <c r="AE112" s="682" t="str">
        <f t="shared" si="54"/>
        <v/>
      </c>
      <c r="AF112" s="683" t="str">
        <f t="shared" si="50"/>
        <v>A</v>
      </c>
      <c r="AG112" s="683">
        <v>1</v>
      </c>
      <c r="AH112" s="727" t="s">
        <v>885</v>
      </c>
      <c r="AI112" s="728" t="s">
        <v>2816</v>
      </c>
      <c r="AJ112" s="728" t="s">
        <v>2816</v>
      </c>
      <c r="AK112" s="728" t="s">
        <v>2816</v>
      </c>
      <c r="AL112" s="742"/>
      <c r="AM112" s="798"/>
      <c r="AN112" s="798"/>
      <c r="AO112" s="798"/>
      <c r="AP112" s="798"/>
      <c r="AQ112" s="798"/>
      <c r="AR112" s="689"/>
      <c r="AS112" s="676" t="str">
        <f t="shared" si="55"/>
        <v>單</v>
      </c>
      <c r="AT112" s="676" t="str">
        <f t="shared" si="56"/>
        <v>全</v>
      </c>
      <c r="AU112" s="676" t="str">
        <f t="shared" si="57"/>
        <v/>
      </c>
      <c r="AV112" s="676" t="str">
        <f t="shared" si="51"/>
        <v/>
      </c>
    </row>
    <row r="113" spans="1:48">
      <c r="A113" s="672">
        <f t="shared" si="58"/>
        <v>46177</v>
      </c>
      <c r="B113" s="673" t="s">
        <v>1047</v>
      </c>
      <c r="C113" s="673" t="s">
        <v>114</v>
      </c>
      <c r="D113" s="674"/>
      <c r="E113" s="675" t="str">
        <f>IF(ISNA(VLOOKUP(C113,條件!$A$1:$G$1021,5,0)),"",(VLOOKUP(C113,條件!$A$1:$G$1021,5,0)))</f>
        <v/>
      </c>
      <c r="F113" s="676" t="str">
        <f>IF(ISNA(VLOOKUP(C113,條件!$A$1:$G$1021,6,0)),"",(VLOOKUP(C113,條件!$A$1:$G$1021,6,0)))</f>
        <v/>
      </c>
      <c r="G113" s="676" t="str">
        <f>IF(ISNA(VLOOKUP(C113,條件!$A$1:$G$1021,7,0)),"",(VLOOKUP(C113,條件!$A$1:$G$1021,7,0)))</f>
        <v/>
      </c>
      <c r="H113" s="676" t="str">
        <f>IF(ISNA(VLOOKUP(C113,條件!$A$1:$K$1021,11,0)),"",(VLOOKUP(C113,條件!$A$1:$K$1021,11,0)))</f>
        <v/>
      </c>
      <c r="I113" s="677" t="str">
        <f>IF(ISNA(VLOOKUP(C113,條件!$A$1:$L$1021,12,0)),"",(VLOOKUP(C113,條件!$A$1:$L$1021,12,0)))</f>
        <v/>
      </c>
      <c r="J113" s="680"/>
      <c r="K113" s="678"/>
      <c r="L113" s="679" t="s">
        <v>114</v>
      </c>
      <c r="M113" s="681"/>
      <c r="N113" s="680"/>
      <c r="O113" s="678"/>
      <c r="P113" s="679" t="s">
        <v>114</v>
      </c>
      <c r="Q113" s="681"/>
      <c r="R113" s="680"/>
      <c r="S113" s="678"/>
      <c r="T113" s="679" t="s">
        <v>114</v>
      </c>
      <c r="U113" s="681"/>
      <c r="V113" s="680"/>
      <c r="W113" s="678"/>
      <c r="X113" s="679" t="s">
        <v>114</v>
      </c>
      <c r="Y113" s="681"/>
      <c r="Z113" s="682" t="str">
        <f>IFERROR(VLOOKUP(C113, 條件!$A:$L, 3, 0), "")</f>
        <v/>
      </c>
      <c r="AA113" s="682" t="str">
        <f>IF(OR(L113={"改紡","檢修","了機","清車","FINAL","停機","SAMPLE","TEST","絲開發","待料","跳車"}), L113, IFERROR(IF(C113="", "", (SUM(J113, N113, R113, V113)/3 * AG113) * IF(AND(AF113="S", AS113="雙"), 0.5, 1)), ""))</f>
        <v>停機</v>
      </c>
      <c r="AB113" s="716" t="str">
        <f t="shared" si="52"/>
        <v/>
      </c>
      <c r="AC113" s="682" t="str">
        <f>IF(OR(L113={"改紡","檢修","了機","清車","FINAL","停機","SAMPLE","TEST"}), "", IFERROR(IF(C113="", "", AVERAGE(L113:M113, P113:Q113, T113:U113, X113:Y113)/100), ""))</f>
        <v/>
      </c>
      <c r="AD113" s="682" t="str">
        <f t="shared" si="53"/>
        <v/>
      </c>
      <c r="AE113" s="682" t="str">
        <f t="shared" si="54"/>
        <v/>
      </c>
      <c r="AF113" s="683" t="str">
        <f t="shared" si="50"/>
        <v>J</v>
      </c>
      <c r="AG113" s="683">
        <v>1</v>
      </c>
      <c r="AH113" s="727" t="s">
        <v>885</v>
      </c>
      <c r="AI113" s="728" t="s">
        <v>2816</v>
      </c>
      <c r="AJ113" s="728" t="s">
        <v>2816</v>
      </c>
      <c r="AK113" s="728" t="s">
        <v>2816</v>
      </c>
      <c r="AL113" s="741"/>
      <c r="AM113" s="798"/>
      <c r="AN113" s="798"/>
      <c r="AO113" s="798"/>
      <c r="AP113" s="798"/>
      <c r="AQ113" s="798"/>
      <c r="AR113" s="689"/>
      <c r="AS113" s="676" t="str">
        <f t="shared" si="55"/>
        <v>單</v>
      </c>
      <c r="AT113" s="676" t="str">
        <f t="shared" si="56"/>
        <v>全</v>
      </c>
      <c r="AU113" s="676" t="str">
        <f t="shared" si="57"/>
        <v/>
      </c>
      <c r="AV113" s="676" t="str">
        <f t="shared" si="51"/>
        <v/>
      </c>
    </row>
    <row r="114" spans="1:48">
      <c r="A114" s="672">
        <f t="shared" si="58"/>
        <v>46177</v>
      </c>
      <c r="B114" s="673" t="s">
        <v>1029</v>
      </c>
      <c r="C114" s="673" t="s">
        <v>3123</v>
      </c>
      <c r="D114" s="674" t="s">
        <v>579</v>
      </c>
      <c r="E114" s="675" t="str">
        <f>IF(ISNA(VLOOKUP(C114,條件!$A$1:$G$1021,5,0)),"",(VLOOKUP(C114,條件!$A$1:$G$1021,5,0)))</f>
        <v>150/48/2SDr</v>
      </c>
      <c r="F114" s="676" t="str">
        <f>IF(ISNA(VLOOKUP(C114,條件!$A$1:$G$1021,6,0)),"",(VLOOKUP(C114,條件!$A$1:$G$1021,6,0)))</f>
        <v>FP82175R×2</v>
      </c>
      <c r="G114" s="676">
        <f>IF(ISNA(VLOOKUP(C114,條件!$A$1:$G$1021,7,0)),"",(VLOOKUP(C114,條件!$A$1:$G$1021,7,0)))</f>
        <v>600</v>
      </c>
      <c r="H114" s="676" t="str">
        <f>IF(ISNA(VLOOKUP(C114,條件!$A$1:$K$1021,11,0)),"",(VLOOKUP(C114,條件!$A$1:$K$1021,11,0)))</f>
        <v>黑白直條</v>
      </c>
      <c r="I114" s="677">
        <f>IF(ISNA(VLOOKUP(C114,條件!$A$1:$L$1021,12,0)),"",(VLOOKUP(C114,條件!$A$1:$L$1021,12,0)))</f>
        <v>5.5</v>
      </c>
      <c r="J114" s="680">
        <v>55</v>
      </c>
      <c r="K114" s="678">
        <v>0</v>
      </c>
      <c r="L114" s="679">
        <v>6390</v>
      </c>
      <c r="M114" s="681"/>
      <c r="N114" s="680"/>
      <c r="O114" s="678"/>
      <c r="P114" s="679"/>
      <c r="Q114" s="681"/>
      <c r="R114" s="680">
        <v>58</v>
      </c>
      <c r="S114" s="678">
        <v>3</v>
      </c>
      <c r="T114" s="679">
        <v>6960</v>
      </c>
      <c r="U114" s="681"/>
      <c r="V114" s="680">
        <v>33</v>
      </c>
      <c r="W114" s="678">
        <v>5</v>
      </c>
      <c r="X114" s="679">
        <v>5640</v>
      </c>
      <c r="Y114" s="681"/>
      <c r="Z114" s="682">
        <f>IFERROR(VLOOKUP(C114, 條件!$A:$L, 3, 0), "")</f>
        <v>5.8536585365853666</v>
      </c>
      <c r="AA114" s="682">
        <f>IF(OR(L114={"改紡","檢修","了機","清車","FINAL","停機","SAMPLE","TEST","絲開發","待料","跳車"}), L114, IFERROR(IF(C114="", "", (SUM(J114, N114, R114, V114)/3 * AG114) * IF(AND(AF114="S", AS114="雙"), 0.5, 1)), ""))</f>
        <v>48.666666666666664</v>
      </c>
      <c r="AB114" s="716">
        <f t="shared" si="52"/>
        <v>0.9934294871794872</v>
      </c>
      <c r="AC114" s="682">
        <f>IF(OR(L114={"改紡","檢修","了機","清車","FINAL","停機","SAMPLE","TEST"}), "", IFERROR(IF(C114="", "", AVERAGE(L114:M114, P114:Q114, T114:U114, X114:Y114)/100), ""))</f>
        <v>63.3</v>
      </c>
      <c r="AD114" s="682">
        <f t="shared" si="53"/>
        <v>6.083333333333333</v>
      </c>
      <c r="AE114" s="682">
        <f t="shared" si="54"/>
        <v>5.75</v>
      </c>
      <c r="AF114" s="683" t="str">
        <f t="shared" si="50"/>
        <v>J</v>
      </c>
      <c r="AG114" s="683">
        <v>1</v>
      </c>
      <c r="AH114" s="727" t="s">
        <v>2784</v>
      </c>
      <c r="AI114" s="728" t="s">
        <v>2812</v>
      </c>
      <c r="AJ114" s="728" t="s">
        <v>2812</v>
      </c>
      <c r="AK114" s="728" t="s">
        <v>2874</v>
      </c>
      <c r="AL114" s="687">
        <v>55</v>
      </c>
      <c r="AM114" s="798">
        <v>46175</v>
      </c>
      <c r="AN114" s="798">
        <v>46176</v>
      </c>
      <c r="AO114" s="798"/>
      <c r="AP114" s="798"/>
      <c r="AQ114" s="798"/>
      <c r="AR114" s="689"/>
      <c r="AS114" s="676" t="str">
        <f t="shared" si="55"/>
        <v>雙</v>
      </c>
      <c r="AT114" s="676" t="str">
        <f t="shared" si="56"/>
        <v>全</v>
      </c>
      <c r="AU114" s="676" t="str">
        <f t="shared" si="57"/>
        <v>150</v>
      </c>
      <c r="AV114" s="676">
        <f t="shared" si="51"/>
        <v>3.9377664000000001</v>
      </c>
    </row>
    <row r="115" spans="1:48">
      <c r="A115" s="672">
        <f t="shared" si="58"/>
        <v>46177</v>
      </c>
      <c r="B115" s="673" t="s">
        <v>1048</v>
      </c>
      <c r="C115" s="673" t="s">
        <v>114</v>
      </c>
      <c r="D115" s="674"/>
      <c r="E115" s="675" t="str">
        <f>IF(ISNA(VLOOKUP(C115,條件!$A$1:$G$1021,5,0)),"",(VLOOKUP(C115,條件!$A$1:$G$1021,5,0)))</f>
        <v/>
      </c>
      <c r="F115" s="676" t="str">
        <f>IF(ISNA(VLOOKUP(C115,條件!$A$1:$G$1021,6,0)),"",(VLOOKUP(C115,條件!$A$1:$G$1021,6,0)))</f>
        <v/>
      </c>
      <c r="G115" s="676" t="str">
        <f>IF(ISNA(VLOOKUP(C115,條件!$A$1:$G$1021,7,0)),"",(VLOOKUP(C115,條件!$A$1:$G$1021,7,0)))</f>
        <v/>
      </c>
      <c r="H115" s="676" t="str">
        <f>IF(ISNA(VLOOKUP(C115,條件!$A$1:$K$1021,11,0)),"",(VLOOKUP(C115,條件!$A$1:$K$1021,11,0)))</f>
        <v/>
      </c>
      <c r="I115" s="677" t="str">
        <f>IF(ISNA(VLOOKUP(C115,條件!$A$1:$L$1021,12,0)),"",(VLOOKUP(C115,條件!$A$1:$L$1021,12,0)))</f>
        <v/>
      </c>
      <c r="J115" s="680"/>
      <c r="K115" s="678"/>
      <c r="L115" s="679" t="s">
        <v>114</v>
      </c>
      <c r="M115" s="681"/>
      <c r="N115" s="680"/>
      <c r="O115" s="678"/>
      <c r="P115" s="679" t="s">
        <v>114</v>
      </c>
      <c r="Q115" s="681"/>
      <c r="R115" s="680"/>
      <c r="S115" s="678"/>
      <c r="T115" s="679" t="s">
        <v>114</v>
      </c>
      <c r="U115" s="681"/>
      <c r="V115" s="680"/>
      <c r="W115" s="678"/>
      <c r="X115" s="679" t="s">
        <v>114</v>
      </c>
      <c r="Y115" s="681"/>
      <c r="Z115" s="682" t="str">
        <f>IFERROR(VLOOKUP(C115, 條件!$A:$L, 3, 0), "")</f>
        <v/>
      </c>
      <c r="AA115" s="682" t="str">
        <f>IF(OR(L115={"改紡","檢修","了機","清車","FINAL","停機","SAMPLE","TEST","絲開發","待料","跳車"}), L115, IFERROR(IF(C115="", "", (SUM(J115, N115, R115, V115)/3 * AG115) * IF(AND(AF115="S", AS115="雙"), 0.5, 1)), ""))</f>
        <v>停機</v>
      </c>
      <c r="AB115" s="716" t="str">
        <f t="shared" si="52"/>
        <v/>
      </c>
      <c r="AC115" s="682" t="str">
        <f>IF(OR(L115={"改紡","檢修","了機","清車","FINAL","停機","SAMPLE","TEST"}), "", IFERROR(IF(C115="", "", AVERAGE(L115:M115, P115:Q115, T115:U115, X115:Y115)/100), ""))</f>
        <v/>
      </c>
      <c r="AD115" s="682" t="str">
        <f t="shared" si="53"/>
        <v/>
      </c>
      <c r="AE115" s="682" t="str">
        <f t="shared" si="54"/>
        <v/>
      </c>
      <c r="AF115" s="683" t="str">
        <f t="shared" si="50"/>
        <v>J</v>
      </c>
      <c r="AG115" s="683">
        <v>1</v>
      </c>
      <c r="AH115" s="727" t="s">
        <v>885</v>
      </c>
      <c r="AI115" s="728" t="s">
        <v>2816</v>
      </c>
      <c r="AJ115" s="728" t="s">
        <v>2816</v>
      </c>
      <c r="AK115" s="728" t="s">
        <v>2816</v>
      </c>
      <c r="AL115" s="687"/>
      <c r="AM115" s="798"/>
      <c r="AN115" s="798"/>
      <c r="AO115" s="798"/>
      <c r="AP115" s="798"/>
      <c r="AQ115" s="798"/>
      <c r="AR115" s="689"/>
      <c r="AS115" s="676" t="str">
        <f t="shared" si="55"/>
        <v>單</v>
      </c>
      <c r="AT115" s="676" t="str">
        <f t="shared" si="56"/>
        <v>全</v>
      </c>
      <c r="AU115" s="676" t="str">
        <f t="shared" si="57"/>
        <v/>
      </c>
      <c r="AV115" s="676" t="str">
        <f t="shared" si="51"/>
        <v/>
      </c>
    </row>
    <row r="116" spans="1:48">
      <c r="A116" s="672">
        <f t="shared" si="58"/>
        <v>46177</v>
      </c>
      <c r="B116" s="673" t="s">
        <v>1049</v>
      </c>
      <c r="C116" s="673" t="s">
        <v>2974</v>
      </c>
      <c r="D116" s="674" t="s">
        <v>1915</v>
      </c>
      <c r="E116" s="675" t="str">
        <f>IF(ISNA(VLOOKUP(C116,條件!$A$1:$G$1021,5,0)),"",(VLOOKUP(C116,條件!$A$1:$G$1021,5,0)))</f>
        <v>150/48/2SDr</v>
      </c>
      <c r="F116" s="676" t="str">
        <f>IF(ISNA(VLOOKUP(C116,條件!$A$1:$G$1021,6,0)),"",(VLOOKUP(C116,條件!$A$1:$G$1021,6,0)))</f>
        <v>FP82177R×2</v>
      </c>
      <c r="G116" s="676">
        <f>IF(ISNA(VLOOKUP(C116,條件!$A$1:$G$1021,7,0)),"",(VLOOKUP(C116,條件!$A$1:$G$1021,7,0)))</f>
        <v>700</v>
      </c>
      <c r="H116" s="676" t="str">
        <f>IF(ISNA(VLOOKUP(C116,條件!$A$1:$K$1021,11,0)),"",(VLOOKUP(C116,條件!$A$1:$K$1021,11,0)))</f>
        <v>白底綠星</v>
      </c>
      <c r="I116" s="677">
        <f>IF(ISNA(VLOOKUP(C116,條件!$A$1:$L$1021,12,0)),"",(VLOOKUP(C116,條件!$A$1:$L$1021,12,0)))</f>
        <v>5.5</v>
      </c>
      <c r="J116" s="680">
        <v>46</v>
      </c>
      <c r="K116" s="678">
        <v>0</v>
      </c>
      <c r="L116" s="679">
        <v>8430</v>
      </c>
      <c r="M116" s="681">
        <v>8330</v>
      </c>
      <c r="N116" s="680"/>
      <c r="O116" s="678"/>
      <c r="P116" s="679"/>
      <c r="Q116" s="681"/>
      <c r="R116" s="680">
        <v>44</v>
      </c>
      <c r="S116" s="678">
        <v>0</v>
      </c>
      <c r="T116" s="679">
        <v>8330</v>
      </c>
      <c r="U116" s="681">
        <v>8800</v>
      </c>
      <c r="V116" s="680">
        <v>47</v>
      </c>
      <c r="W116" s="678">
        <v>0</v>
      </c>
      <c r="X116" s="679">
        <v>8800</v>
      </c>
      <c r="Y116" s="681">
        <v>8520</v>
      </c>
      <c r="Z116" s="682">
        <f>IFERROR(VLOOKUP(C116, 條件!$A:$L, 3, 0), "")</f>
        <v>5.8299595141700413</v>
      </c>
      <c r="AA116" s="682">
        <f>IF(OR(L116={"改紡","檢修","了機","清車","FINAL","停機","SAMPLE","TEST","絲開發","待料","跳車"}), L116, IFERROR(IF(C116="", "", (SUM(J116, N116, R116, V116)/3 * AG116) * IF(AND(AF116="S", AS116="雙"), 0.5, 1)), ""))</f>
        <v>45.666666666666664</v>
      </c>
      <c r="AB116" s="716">
        <f t="shared" si="52"/>
        <v>1</v>
      </c>
      <c r="AC116" s="682">
        <f>IF(OR(L116={"改紡","檢修","了機","清車","FINAL","停機","SAMPLE","TEST"}), "", IFERROR(IF(C116="", "", AVERAGE(L116:M116, P116:Q116, T116:U116, X116:Y116)/100), ""))</f>
        <v>85.35</v>
      </c>
      <c r="AD116" s="682">
        <f t="shared" si="53"/>
        <v>5.708333333333333</v>
      </c>
      <c r="AE116" s="682">
        <f t="shared" si="54"/>
        <v>5.708333333333333</v>
      </c>
      <c r="AF116" s="683" t="str">
        <f t="shared" ref="AF116:AF146" si="59">LEFT(B116,1)</f>
        <v>T</v>
      </c>
      <c r="AG116" s="683">
        <v>1</v>
      </c>
      <c r="AH116" s="727" t="s">
        <v>2942</v>
      </c>
      <c r="AI116" s="734" t="s">
        <v>2815</v>
      </c>
      <c r="AJ116" s="734" t="s">
        <v>2815</v>
      </c>
      <c r="AK116" s="728" t="s">
        <v>2876</v>
      </c>
      <c r="AL116" s="687">
        <v>56</v>
      </c>
      <c r="AM116" s="798">
        <v>46172</v>
      </c>
      <c r="AN116" s="798">
        <v>46173</v>
      </c>
      <c r="AO116" s="798"/>
      <c r="AP116" s="798"/>
      <c r="AQ116" s="798"/>
      <c r="AR116" s="689"/>
      <c r="AS116" s="676" t="str">
        <f t="shared" si="55"/>
        <v>雙</v>
      </c>
      <c r="AT116" s="676" t="str">
        <f t="shared" si="56"/>
        <v>全</v>
      </c>
      <c r="AU116" s="676" t="str">
        <f t="shared" si="57"/>
        <v>150</v>
      </c>
      <c r="AV116" s="676">
        <f t="shared" ref="AV116:AV146" si="60">IF(ISERROR((IF(AF116="S",AG116*AU116*G116*AC116/18*0.03456/100/1000,
AU116*G116*AC116*
(IF(OR(AND(AS116="單",AT116="全",OR(AF116="A",AF116="M")),AND(AS116="單",AT116="全",OR(AF116="T",AF116="J"))),1,0)+
IF(OR(AND(AS116="雙",AT116="全",OR(AF116="A",AF116="M")),AND(AS116="雙",AT116="半",OR(AF116="T",AF116="J"))),1,0)+
IF(AND(AS116="雙",AT116="全",OR(AF116="T",AF116="J")),2,0)+
IF(AND(AS116="單",AT116="半",OR(AF116="A",AF116="M")),0.5,0)+
IF(OR(AND(AS116="雙",AT116="半",OR(AF116="A",AF116="M")),AND(AS116="單",AT116="半",OR(AF116="T",AF116="J"))),0.5,0)
)*0.03456/100/1000
))),"",((IF(AF116="S",AG116*AU116*G116*AC116/18*0.03456/100/1000,
AU116*G116*AC116*
(IF(OR(AND(AS116="單",AT116="全",OR(AF116="A",AF116="M")),AND(AS116="單",AT116="全",OR(AF116="T",AF116="J"))),1,0)+
IF(OR(AND(AS116="雙",AT116="全",OR(AF116="A",AF116="M")),AND(AS116="雙",AT116="半",OR(AF116="T",AF116="J"))),1,0)+
IF(AND(AS116="雙",AT116="全",OR(AF116="T",AF116="J")),2,0)+
IF(AND(AS116="單",AT116="半",OR(AF116="A",AF116="M")),0.5,0)+
IF(OR(AND(AS116="雙",AT116="半",OR(AF116="A",AF116="M")),AND(AS116="單",AT116="半",OR(AF116="T",AF116="J"))),0.5,0)
)*0.03456/100/1000
))))</f>
        <v>6.1943616000000006</v>
      </c>
    </row>
    <row r="117" spans="1:48">
      <c r="A117" s="672">
        <f t="shared" si="58"/>
        <v>46177</v>
      </c>
      <c r="B117" s="673" t="s">
        <v>1050</v>
      </c>
      <c r="C117" s="673" t="s">
        <v>2976</v>
      </c>
      <c r="D117" s="674" t="s">
        <v>1915</v>
      </c>
      <c r="E117" s="675" t="str">
        <f>IF(ISNA(VLOOKUP(C117,條件!$A$1:$G$1021,5,0)),"",(VLOOKUP(C117,條件!$A$1:$G$1021,5,0)))</f>
        <v>150/48/2SDr</v>
      </c>
      <c r="F117" s="676" t="str">
        <f>IF(ISNA(VLOOKUP(C117,條件!$A$1:$G$1021,6,0)),"",(VLOOKUP(C117,條件!$A$1:$G$1021,6,0)))</f>
        <v>FP82175R×2</v>
      </c>
      <c r="G117" s="676">
        <f>IF(ISNA(VLOOKUP(C117,條件!$A$1:$G$1021,7,0)),"",(VLOOKUP(C117,條件!$A$1:$G$1021,7,0)))</f>
        <v>700</v>
      </c>
      <c r="H117" s="676" t="str">
        <f>IF(ISNA(VLOOKUP(C117,條件!$A$1:$K$1021,11,0)),"",(VLOOKUP(C117,條件!$A$1:$K$1021,11,0)))</f>
        <v>黃底綠星</v>
      </c>
      <c r="I117" s="677">
        <f>IF(ISNA(VLOOKUP(C117,條件!$A$1:$L$1021,12,0)),"",(VLOOKUP(C117,條件!$A$1:$L$1021,12,0)))</f>
        <v>5.5</v>
      </c>
      <c r="J117" s="680">
        <v>17</v>
      </c>
      <c r="K117" s="678">
        <v>5</v>
      </c>
      <c r="L117" s="679">
        <v>7450</v>
      </c>
      <c r="M117" s="681">
        <v>8890</v>
      </c>
      <c r="N117" s="680"/>
      <c r="O117" s="678"/>
      <c r="P117" s="679"/>
      <c r="Q117" s="681"/>
      <c r="R117" s="680">
        <v>64</v>
      </c>
      <c r="S117" s="678">
        <v>0</v>
      </c>
      <c r="T117" s="679">
        <v>8380</v>
      </c>
      <c r="U117" s="681">
        <v>9170</v>
      </c>
      <c r="V117" s="680">
        <v>32</v>
      </c>
      <c r="W117" s="678">
        <v>3</v>
      </c>
      <c r="X117" s="679">
        <v>6850</v>
      </c>
      <c r="Y117" s="681">
        <v>8430</v>
      </c>
      <c r="Z117" s="682">
        <f>IFERROR(VLOOKUP(C117, 條件!$A:$L, 3, 0), "")</f>
        <v>5.8299595141700413</v>
      </c>
      <c r="AA117" s="682">
        <f>IF(OR(L117={"改紡","檢修","了機","清車","FINAL","停機","SAMPLE","TEST","絲開發","待料","跳車"}), L117, IFERROR(IF(C117="", "", (SUM(J117, N117, R117, V117)/3 * AG117) * IF(AND(AF117="S", AS117="雙"), 0.5, 1)), ""))</f>
        <v>37.666666666666664</v>
      </c>
      <c r="AB117" s="716">
        <f t="shared" si="52"/>
        <v>0.99340277777777775</v>
      </c>
      <c r="AC117" s="682">
        <f>IF(OR(L117={"改紡","檢修","了機","清車","FINAL","停機","SAMPLE","TEST"}), "", IFERROR(IF(C117="", "", AVERAGE(L117:M117, P117:Q117, T117:U117, X117:Y117)/100), ""))</f>
        <v>81.95</v>
      </c>
      <c r="AD117" s="682">
        <f t="shared" si="53"/>
        <v>4.708333333333333</v>
      </c>
      <c r="AE117" s="682">
        <f t="shared" si="54"/>
        <v>4.375</v>
      </c>
      <c r="AF117" s="683" t="str">
        <f t="shared" si="59"/>
        <v>T</v>
      </c>
      <c r="AG117" s="683">
        <v>1</v>
      </c>
      <c r="AH117" s="727" t="s">
        <v>2942</v>
      </c>
      <c r="AI117" s="734" t="s">
        <v>2815</v>
      </c>
      <c r="AJ117" s="734" t="s">
        <v>2815</v>
      </c>
      <c r="AK117" s="728" t="s">
        <v>2876</v>
      </c>
      <c r="AL117" s="687">
        <v>55</v>
      </c>
      <c r="AM117" s="798">
        <v>46175</v>
      </c>
      <c r="AN117" s="798">
        <v>46176</v>
      </c>
      <c r="AO117" s="798"/>
      <c r="AP117" s="798"/>
      <c r="AQ117" s="798"/>
      <c r="AR117" s="689"/>
      <c r="AS117" s="676" t="str">
        <f t="shared" si="55"/>
        <v>雙</v>
      </c>
      <c r="AT117" s="676" t="str">
        <f t="shared" si="56"/>
        <v>全</v>
      </c>
      <c r="AU117" s="676" t="str">
        <f t="shared" si="57"/>
        <v>150</v>
      </c>
      <c r="AV117" s="676">
        <f t="shared" si="60"/>
        <v>5.9476032000000005</v>
      </c>
    </row>
    <row r="118" spans="1:48">
      <c r="A118" s="672">
        <f t="shared" si="58"/>
        <v>46177</v>
      </c>
      <c r="B118" s="673" t="s">
        <v>1051</v>
      </c>
      <c r="C118" s="673" t="s">
        <v>1907</v>
      </c>
      <c r="D118" s="674"/>
      <c r="E118" s="675" t="str">
        <f>IF(ISNA(VLOOKUP(C118,條件!$A$1:$G$1021,5,0)),"",(VLOOKUP(C118,條件!$A$1:$G$1021,5,0)))</f>
        <v>150/48/2SDr</v>
      </c>
      <c r="F118" s="676" t="str">
        <f>IF(ISNA(VLOOKUP(C118,條件!$A$1:$G$1021,6,0)),"",(VLOOKUP(C118,條件!$A$1:$G$1021,6,0)))</f>
        <v>FP82169R×2</v>
      </c>
      <c r="G118" s="676">
        <f>IF(ISNA(VLOOKUP(C118,條件!$A$1:$G$1021,7,0)),"",(VLOOKUP(C118,條件!$A$1:$G$1021,7,0)))</f>
        <v>670</v>
      </c>
      <c r="H118" s="676" t="str">
        <f>IF(ISNA(VLOOKUP(C118,條件!$A$1:$K$1021,11,0)),"",(VLOOKUP(C118,條件!$A$1:$K$1021,11,0)))</f>
        <v>黃底紅點</v>
      </c>
      <c r="I118" s="677">
        <f>IF(ISNA(VLOOKUP(C118,條件!$A$1:$L$1021,12,0)),"",(VLOOKUP(C118,條件!$A$1:$L$1021,12,0)))</f>
        <v>5</v>
      </c>
      <c r="J118" s="680">
        <v>35</v>
      </c>
      <c r="K118" s="678">
        <v>0</v>
      </c>
      <c r="L118" s="679">
        <v>7590</v>
      </c>
      <c r="M118" s="681"/>
      <c r="N118" s="680"/>
      <c r="O118" s="678"/>
      <c r="P118" s="679"/>
      <c r="Q118" s="681"/>
      <c r="R118" s="680">
        <v>25</v>
      </c>
      <c r="S118" s="678">
        <v>0</v>
      </c>
      <c r="T118" s="679">
        <v>7960</v>
      </c>
      <c r="U118" s="681"/>
      <c r="V118" s="680">
        <v>25</v>
      </c>
      <c r="W118" s="678">
        <v>1</v>
      </c>
      <c r="X118" s="679">
        <v>8430</v>
      </c>
      <c r="Y118" s="681"/>
      <c r="Z118" s="682">
        <f>IFERROR(VLOOKUP(C118, 條件!$A:$L, 3, 0), "")</f>
        <v>6.2882096069868991</v>
      </c>
      <c r="AA118" s="682">
        <f>IF(OR(L118={"改紡","檢修","了機","清車","FINAL","停機","SAMPLE","TEST","絲開發","待料","跳車"}), L118, IFERROR(IF(C118="", "", (SUM(J118, N118, R118, V118)/3 * AG118) * IF(AND(AF118="S", AS118="雙"), 0.5, 1)), ""))</f>
        <v>56.666666666666664</v>
      </c>
      <c r="AB118" s="716">
        <f t="shared" si="52"/>
        <v>0.9992354433760684</v>
      </c>
      <c r="AC118" s="682">
        <f>IF(OR(L118={"改紡","檢修","了機","清車","FINAL","停機","SAMPLE","TEST"}), "", IFERROR(IF(C118="", "", AVERAGE(L118:M118, P118:Q118, T118:U118, X118:Y118)/100), ""))</f>
        <v>79.933333333333337</v>
      </c>
      <c r="AD118" s="682">
        <f t="shared" si="53"/>
        <v>7.083333333333333</v>
      </c>
      <c r="AE118" s="682">
        <f t="shared" si="54"/>
        <v>7</v>
      </c>
      <c r="AF118" s="683" t="str">
        <f t="shared" si="59"/>
        <v>T</v>
      </c>
      <c r="AG118" s="683">
        <v>2</v>
      </c>
      <c r="AH118" s="727" t="s">
        <v>2942</v>
      </c>
      <c r="AI118" s="728" t="s">
        <v>2815</v>
      </c>
      <c r="AJ118" s="728" t="s">
        <v>2815</v>
      </c>
      <c r="AK118" s="728" t="s">
        <v>2876</v>
      </c>
      <c r="AL118" s="687">
        <v>48</v>
      </c>
      <c r="AM118" s="798">
        <v>46165</v>
      </c>
      <c r="AN118" s="798">
        <v>46166</v>
      </c>
      <c r="AO118" s="798"/>
      <c r="AP118" s="798"/>
      <c r="AQ118" s="798"/>
      <c r="AR118" s="689"/>
      <c r="AS118" s="676" t="str">
        <f t="shared" si="55"/>
        <v>雙</v>
      </c>
      <c r="AT118" s="676" t="str">
        <f t="shared" si="56"/>
        <v>半</v>
      </c>
      <c r="AU118" s="676" t="str">
        <f t="shared" si="57"/>
        <v>150</v>
      </c>
      <c r="AV118" s="676">
        <f t="shared" si="60"/>
        <v>2.77630848</v>
      </c>
    </row>
    <row r="119" spans="1:48">
      <c r="A119" s="672">
        <f t="shared" si="58"/>
        <v>46177</v>
      </c>
      <c r="B119" s="673" t="s">
        <v>1051</v>
      </c>
      <c r="C119" s="673" t="s">
        <v>1908</v>
      </c>
      <c r="D119" s="674"/>
      <c r="E119" s="675" t="str">
        <f>IF(ISNA(VLOOKUP(C119,條件!$A$1:$G$1021,5,0)),"",(VLOOKUP(C119,條件!$A$1:$G$1021,5,0)))</f>
        <v>150/48/2SDr</v>
      </c>
      <c r="F119" s="676" t="str">
        <f>IF(ISNA(VLOOKUP(C119,條件!$A$1:$G$1021,6,0)),"",(VLOOKUP(C119,條件!$A$1:$G$1021,6,0)))</f>
        <v>FP82169R×2</v>
      </c>
      <c r="G119" s="676">
        <f>IF(ISNA(VLOOKUP(C119,條件!$A$1:$G$1021,7,0)),"",(VLOOKUP(C119,條件!$A$1:$G$1021,7,0)))</f>
        <v>670</v>
      </c>
      <c r="H119" s="676" t="str">
        <f>IF(ISNA(VLOOKUP(C119,條件!$A$1:$K$1021,11,0)),"",(VLOOKUP(C119,條件!$A$1:$K$1021,11,0)))</f>
        <v>紅底藍點</v>
      </c>
      <c r="I119" s="677">
        <f>IF(ISNA(VLOOKUP(C119,條件!$A$1:$L$1021,12,0)),"",(VLOOKUP(C119,條件!$A$1:$L$1021,12,0)))</f>
        <v>5</v>
      </c>
      <c r="J119" s="680">
        <v>26</v>
      </c>
      <c r="K119" s="678">
        <v>0</v>
      </c>
      <c r="L119" s="679"/>
      <c r="M119" s="681">
        <v>6850</v>
      </c>
      <c r="N119" s="680"/>
      <c r="O119" s="678"/>
      <c r="P119" s="679"/>
      <c r="Q119" s="681"/>
      <c r="R119" s="680">
        <v>43</v>
      </c>
      <c r="S119" s="678">
        <v>0</v>
      </c>
      <c r="T119" s="679"/>
      <c r="U119" s="681">
        <v>8430</v>
      </c>
      <c r="V119" s="680">
        <v>23</v>
      </c>
      <c r="W119" s="678">
        <v>0</v>
      </c>
      <c r="X119" s="679"/>
      <c r="Y119" s="681">
        <v>8150</v>
      </c>
      <c r="Z119" s="682">
        <f>IFERROR(VLOOKUP(C119, 條件!$A:$L, 3, 0), "")</f>
        <v>6.1802575107296125</v>
      </c>
      <c r="AA119" s="682">
        <f>IF(OR(L119={"改紡","檢修","了機","清車","FINAL","停機","SAMPLE","TEST","絲開發","待料","跳車"}), L119, IFERROR(IF(C119="", "", (SUM(J119, N119, R119, V119)/3 * AG119) * IF(AND(AF119="S", AS119="雙"), 0.5, 1)), ""))</f>
        <v>61.333333333333336</v>
      </c>
      <c r="AB119" s="716">
        <f t="shared" si="52"/>
        <v>1</v>
      </c>
      <c r="AC119" s="682">
        <f>IF(OR(L119={"改紡","檢修","了機","清車","FINAL","停機","SAMPLE","TEST"}), "", IFERROR(IF(C119="", "", AVERAGE(L119:M119, P119:Q119, T119:U119, X119:Y119)/100), ""))</f>
        <v>78.099999999999994</v>
      </c>
      <c r="AD119" s="682">
        <f t="shared" si="53"/>
        <v>7.666666666666667</v>
      </c>
      <c r="AE119" s="682">
        <f t="shared" si="54"/>
        <v>7.666666666666667</v>
      </c>
      <c r="AF119" s="683" t="str">
        <f t="shared" si="59"/>
        <v>T</v>
      </c>
      <c r="AG119" s="683">
        <v>2</v>
      </c>
      <c r="AH119" s="727" t="s">
        <v>2942</v>
      </c>
      <c r="AI119" s="734" t="s">
        <v>2815</v>
      </c>
      <c r="AJ119" s="734" t="s">
        <v>2815</v>
      </c>
      <c r="AK119" s="728" t="s">
        <v>2876</v>
      </c>
      <c r="AL119" s="687">
        <v>48</v>
      </c>
      <c r="AM119" s="798">
        <v>46161</v>
      </c>
      <c r="AN119" s="798">
        <v>46165</v>
      </c>
      <c r="AO119" s="798">
        <v>46166</v>
      </c>
      <c r="AP119" s="798"/>
      <c r="AQ119" s="798"/>
      <c r="AR119" s="689"/>
      <c r="AS119" s="676" t="str">
        <f t="shared" si="55"/>
        <v>雙</v>
      </c>
      <c r="AT119" s="676" t="str">
        <f t="shared" si="56"/>
        <v>半</v>
      </c>
      <c r="AU119" s="676" t="str">
        <f t="shared" si="57"/>
        <v>150</v>
      </c>
      <c r="AV119" s="676">
        <f t="shared" si="60"/>
        <v>2.7126316799999994</v>
      </c>
    </row>
    <row r="120" spans="1:48">
      <c r="A120" s="672">
        <f t="shared" si="58"/>
        <v>46177</v>
      </c>
      <c r="B120" s="673" t="s">
        <v>1052</v>
      </c>
      <c r="C120" s="673" t="s">
        <v>3163</v>
      </c>
      <c r="D120" s="674"/>
      <c r="E120" s="675" t="str">
        <f>IF(ISNA(VLOOKUP(C120,條件!$A$1:$G$1021,5,0)),"",(VLOOKUP(C120,條件!$A$1:$G$1021,5,0)))</f>
        <v/>
      </c>
      <c r="F120" s="676" t="str">
        <f>IF(ISNA(VLOOKUP(C120,條件!$A$1:$G$1021,6,0)),"",(VLOOKUP(C120,條件!$A$1:$G$1021,6,0)))</f>
        <v/>
      </c>
      <c r="G120" s="676" t="str">
        <f>IF(ISNA(VLOOKUP(C120,條件!$A$1:$G$1021,7,0)),"",(VLOOKUP(C120,條件!$A$1:$G$1021,7,0)))</f>
        <v/>
      </c>
      <c r="H120" s="676" t="str">
        <f>IF(ISNA(VLOOKUP(C120,條件!$A$1:$K$1021,11,0)),"",(VLOOKUP(C120,條件!$A$1:$K$1021,11,0)))</f>
        <v/>
      </c>
      <c r="I120" s="677" t="str">
        <f>IF(ISNA(VLOOKUP(C120,條件!$A$1:$L$1021,12,0)),"",(VLOOKUP(C120,條件!$A$1:$L$1021,12,0)))</f>
        <v/>
      </c>
      <c r="J120" s="680"/>
      <c r="K120" s="678"/>
      <c r="L120" s="679" t="s">
        <v>1920</v>
      </c>
      <c r="M120" s="681"/>
      <c r="N120" s="680"/>
      <c r="O120" s="678"/>
      <c r="P120" s="679" t="s">
        <v>1920</v>
      </c>
      <c r="Q120" s="681"/>
      <c r="R120" s="680">
        <v>10</v>
      </c>
      <c r="S120" s="678">
        <v>0</v>
      </c>
      <c r="T120" s="679">
        <v>1940</v>
      </c>
      <c r="U120" s="681"/>
      <c r="V120" s="680">
        <v>5</v>
      </c>
      <c r="W120" s="678">
        <v>0</v>
      </c>
      <c r="X120" s="679">
        <v>2130</v>
      </c>
      <c r="Y120" s="681"/>
      <c r="Z120" s="682" t="str">
        <f>IFERROR(VLOOKUP(C120, 條件!$A:$L, 3, 0), "")</f>
        <v/>
      </c>
      <c r="AA120" s="682" t="str">
        <f>IF(OR(L120={"改紡","檢修","了機","清車","FINAL","停機","SAMPLE","TEST","絲開發","待料","跳車"}), L120, IFERROR(IF(C120="", "", (SUM(J120, N120, R120, V120)/3 * AG120) * IF(AND(AF120="S", AS120="雙"), 0.5, 1)), ""))</f>
        <v>改紡</v>
      </c>
      <c r="AB120" s="716" t="str">
        <f t="shared" si="52"/>
        <v/>
      </c>
      <c r="AC120" s="682" t="str">
        <f>IF(OR(L120={"改紡","檢修","了機","清車","FINAL","停機","SAMPLE","TEST"}), "", IFERROR(IF(C120="", "", AVERAGE(L120:M120, P120:Q120, T120:U120, X120:Y120)/100), ""))</f>
        <v/>
      </c>
      <c r="AD120" s="682" t="str">
        <f t="shared" si="53"/>
        <v/>
      </c>
      <c r="AE120" s="682" t="str">
        <f t="shared" si="54"/>
        <v/>
      </c>
      <c r="AF120" s="683" t="str">
        <f t="shared" si="59"/>
        <v>T</v>
      </c>
      <c r="AG120" s="683">
        <v>2</v>
      </c>
      <c r="AH120" s="727" t="s">
        <v>2786</v>
      </c>
      <c r="AI120" s="734" t="s">
        <v>2822</v>
      </c>
      <c r="AJ120" s="734" t="s">
        <v>2822</v>
      </c>
      <c r="AK120" s="728" t="s">
        <v>2875</v>
      </c>
      <c r="AL120" s="687"/>
      <c r="AM120" s="798"/>
      <c r="AN120" s="798"/>
      <c r="AO120" s="798"/>
      <c r="AP120" s="798"/>
      <c r="AQ120" s="798"/>
      <c r="AR120" s="689"/>
      <c r="AS120" s="676" t="str">
        <f t="shared" si="55"/>
        <v>單</v>
      </c>
      <c r="AT120" s="676" t="str">
        <f t="shared" si="56"/>
        <v>半</v>
      </c>
      <c r="AU120" s="676" t="str">
        <f t="shared" si="57"/>
        <v/>
      </c>
      <c r="AV120" s="676" t="str">
        <f t="shared" si="60"/>
        <v/>
      </c>
    </row>
    <row r="121" spans="1:48">
      <c r="A121" s="672">
        <f t="shared" si="58"/>
        <v>46177</v>
      </c>
      <c r="B121" s="673" t="s">
        <v>1052</v>
      </c>
      <c r="C121" s="673" t="s">
        <v>1917</v>
      </c>
      <c r="D121" s="674" t="s">
        <v>1915</v>
      </c>
      <c r="E121" s="675" t="str">
        <f>IF(ISNA(VLOOKUP(C121,條件!$A$1:$G$1021,5,0)),"",(VLOOKUP(C121,條件!$A$1:$G$1021,5,0)))</f>
        <v>225/72/2SDr</v>
      </c>
      <c r="F121" s="676" t="str">
        <f>IF(ISNA(VLOOKUP(C121,條件!$A$1:$G$1021,6,0)),"",(VLOOKUP(C121,條件!$A$1:$G$1021,6,0)))</f>
        <v>FP83024R×2</v>
      </c>
      <c r="G121" s="676">
        <f>IF(ISNA(VLOOKUP(C121,條件!$A$1:$G$1021,7,0)),"",(VLOOKUP(C121,條件!$A$1:$G$1021,7,0)))</f>
        <v>550</v>
      </c>
      <c r="H121" s="676" t="str">
        <f>IF(ISNA(VLOOKUP(C121,條件!$A$1:$K$1021,11,0)),"",(VLOOKUP(C121,條件!$A$1:$K$1021,11,0)))</f>
        <v>灰色</v>
      </c>
      <c r="I121" s="677">
        <f>IF(ISNA(VLOOKUP(C121,條件!$A$1:$L$1021,12,0)),"",(VLOOKUP(C121,條件!$A$1:$L$1021,12,0)))</f>
        <v>5.5</v>
      </c>
      <c r="J121" s="680">
        <v>11</v>
      </c>
      <c r="K121" s="678">
        <v>0</v>
      </c>
      <c r="L121" s="679"/>
      <c r="M121" s="681">
        <v>8700</v>
      </c>
      <c r="N121" s="680"/>
      <c r="O121" s="678"/>
      <c r="P121" s="679"/>
      <c r="Q121" s="681"/>
      <c r="R121" s="680">
        <v>34</v>
      </c>
      <c r="S121" s="678">
        <v>4</v>
      </c>
      <c r="T121" s="679"/>
      <c r="U121" s="681">
        <v>9260</v>
      </c>
      <c r="V121" s="680">
        <v>23</v>
      </c>
      <c r="W121" s="678">
        <v>6</v>
      </c>
      <c r="X121" s="679"/>
      <c r="Y121" s="681">
        <v>9630</v>
      </c>
      <c r="Z121" s="682">
        <f>IFERROR(VLOOKUP(C121, 條件!$A:$L, 3, 0), "")</f>
        <v>6.5454545454545459</v>
      </c>
      <c r="AA121" s="682">
        <f>IF(OR(L121={"改紡","檢修","了機","清車","FINAL","停機","SAMPLE","TEST","絲開發","待料","跳車"}), L121, IFERROR(IF(C121="", "", (SUM(J121, N121, R121, V121)/3 * AG121) * IF(AND(AF121="S", AS121="雙"), 0.5, 1)), ""))</f>
        <v>45.333333333333336</v>
      </c>
      <c r="AB121" s="716">
        <f t="shared" si="52"/>
        <v>0.9926549145299145</v>
      </c>
      <c r="AC121" s="682">
        <f>IF(OR(L121={"改紡","檢修","了機","清車","FINAL","停機","SAMPLE","TEST"}), "", IFERROR(IF(C121="", "", AVERAGE(L121:M121, P121:Q121, T121:U121, X121:Y121)/100), ""))</f>
        <v>91.966666666666654</v>
      </c>
      <c r="AD121" s="682">
        <f t="shared" si="53"/>
        <v>5.666666666666667</v>
      </c>
      <c r="AE121" s="682">
        <f t="shared" si="54"/>
        <v>4.833333333333333</v>
      </c>
      <c r="AF121" s="683" t="str">
        <f t="shared" si="59"/>
        <v>T</v>
      </c>
      <c r="AG121" s="683">
        <v>2</v>
      </c>
      <c r="AH121" s="727" t="s">
        <v>2786</v>
      </c>
      <c r="AI121" s="734" t="s">
        <v>2822</v>
      </c>
      <c r="AJ121" s="734" t="s">
        <v>2822</v>
      </c>
      <c r="AK121" s="728" t="s">
        <v>2875</v>
      </c>
      <c r="AL121" s="687">
        <v>53</v>
      </c>
      <c r="AM121" s="798">
        <v>46149</v>
      </c>
      <c r="AN121" s="798">
        <v>46150</v>
      </c>
      <c r="AO121" s="798">
        <v>46151</v>
      </c>
      <c r="AP121" s="798">
        <v>46152</v>
      </c>
      <c r="AQ121" s="798"/>
      <c r="AR121" s="689"/>
      <c r="AS121" s="676" t="str">
        <f t="shared" si="55"/>
        <v>雙</v>
      </c>
      <c r="AT121" s="676" t="str">
        <f t="shared" si="56"/>
        <v>半</v>
      </c>
      <c r="AU121" s="676" t="str">
        <f t="shared" si="57"/>
        <v>225</v>
      </c>
      <c r="AV121" s="676">
        <f t="shared" si="60"/>
        <v>3.9332303999999989</v>
      </c>
    </row>
    <row r="122" spans="1:48">
      <c r="A122" s="672">
        <f t="shared" si="58"/>
        <v>46177</v>
      </c>
      <c r="B122" s="673" t="s">
        <v>1548</v>
      </c>
      <c r="C122" s="673" t="s">
        <v>1911</v>
      </c>
      <c r="D122" s="674" t="s">
        <v>579</v>
      </c>
      <c r="E122" s="675" t="str">
        <f>IF(ISNA(VLOOKUP(C122,條件!$A$1:$G$1021,5,0)),"",(VLOOKUP(C122,條件!$A$1:$G$1021,5,0)))</f>
        <v>150/48/2SDr</v>
      </c>
      <c r="F122" s="676" t="str">
        <f>IF(ISNA(VLOOKUP(C122,條件!$A$1:$G$1021,6,0)),"",(VLOOKUP(C122,條件!$A$1:$G$1021,6,0)))</f>
        <v>FP82173R×2</v>
      </c>
      <c r="G122" s="676">
        <f>IF(ISNA(VLOOKUP(C122,條件!$A$1:$G$1021,7,0)),"",(VLOOKUP(C122,條件!$A$1:$G$1021,7,0)))</f>
        <v>700</v>
      </c>
      <c r="H122" s="676" t="str">
        <f>IF(ISNA(VLOOKUP(C122,條件!$A$1:$K$1021,11,0)),"",(VLOOKUP(C122,條件!$A$1:$K$1021,11,0)))</f>
        <v>黃紅雙色</v>
      </c>
      <c r="I122" s="677">
        <f>IF(ISNA(VLOOKUP(C122,條件!$A$1:$L$1021,12,0)),"",(VLOOKUP(C122,條件!$A$1:$L$1021,12,0)))</f>
        <v>5.5</v>
      </c>
      <c r="J122" s="680"/>
      <c r="K122" s="678"/>
      <c r="L122" s="679" t="s">
        <v>1919</v>
      </c>
      <c r="M122" s="681"/>
      <c r="N122" s="680"/>
      <c r="O122" s="678"/>
      <c r="P122" s="679" t="s">
        <v>1919</v>
      </c>
      <c r="Q122" s="681"/>
      <c r="R122" s="680"/>
      <c r="S122" s="678"/>
      <c r="T122" s="679" t="s">
        <v>1919</v>
      </c>
      <c r="U122" s="681"/>
      <c r="V122" s="680"/>
      <c r="W122" s="678"/>
      <c r="X122" s="679" t="s">
        <v>1919</v>
      </c>
      <c r="Y122" s="681"/>
      <c r="Z122" s="682">
        <f>IFERROR(VLOOKUP(C122, 條件!$A:$L, 3, 0), "")</f>
        <v>5.8536585365853666</v>
      </c>
      <c r="AA122" s="682" t="str">
        <f>IF(OR(L122={"改紡","檢修","了機","清車","FINAL","停機","SAMPLE","TEST","絲開發","待料","跳車"}), L122, IFERROR(IF(C122="", "", (SUM(J122, N122, R122, V122)/3 * AG122) * IF(AND(AF122="S", AS122="雙"), 0.5, 1)), ""))</f>
        <v>停機</v>
      </c>
      <c r="AB122" s="716" t="str">
        <f t="shared" si="52"/>
        <v/>
      </c>
      <c r="AC122" s="682" t="str">
        <f>IF(OR(L122={"改紡","檢修","了機","清車","FINAL","停機","SAMPLE","TEST"}), "", IFERROR(IF(C122="", "", AVERAGE(L122:M122, P122:Q122, T122:U122, X122:Y122)/100), ""))</f>
        <v/>
      </c>
      <c r="AD122" s="682" t="str">
        <f t="shared" si="53"/>
        <v/>
      </c>
      <c r="AE122" s="682" t="str">
        <f t="shared" si="54"/>
        <v/>
      </c>
      <c r="AF122" s="683" t="str">
        <f t="shared" si="59"/>
        <v>T</v>
      </c>
      <c r="AG122" s="683">
        <v>1</v>
      </c>
      <c r="AH122" s="727" t="s">
        <v>2786</v>
      </c>
      <c r="AI122" s="734" t="s">
        <v>2822</v>
      </c>
      <c r="AJ122" s="734" t="s">
        <v>2822</v>
      </c>
      <c r="AK122" s="728" t="s">
        <v>2875</v>
      </c>
      <c r="AL122" s="687">
        <v>56</v>
      </c>
      <c r="AM122" s="798">
        <v>46167</v>
      </c>
      <c r="AN122" s="798">
        <v>46168</v>
      </c>
      <c r="AO122" s="798"/>
      <c r="AP122" s="798"/>
      <c r="AQ122" s="798"/>
      <c r="AR122" s="689"/>
      <c r="AS122" s="676" t="str">
        <f t="shared" si="55"/>
        <v>雙</v>
      </c>
      <c r="AT122" s="676" t="str">
        <f t="shared" si="56"/>
        <v>全</v>
      </c>
      <c r="AU122" s="676" t="str">
        <f t="shared" si="57"/>
        <v>150</v>
      </c>
      <c r="AV122" s="676" t="str">
        <f t="shared" si="60"/>
        <v/>
      </c>
    </row>
    <row r="123" spans="1:48">
      <c r="A123" s="672">
        <f t="shared" si="58"/>
        <v>46177</v>
      </c>
      <c r="B123" s="673" t="s">
        <v>1549</v>
      </c>
      <c r="C123" s="673" t="s">
        <v>2946</v>
      </c>
      <c r="D123" s="674" t="s">
        <v>579</v>
      </c>
      <c r="E123" s="675" t="str">
        <f>IF(ISNA(VLOOKUP(C123,條件!$A$1:$G$1021,5,0)),"",(VLOOKUP(C123,條件!$A$1:$G$1021,5,0)))</f>
        <v>150/48/2SDr</v>
      </c>
      <c r="F123" s="676" t="str">
        <f>IF(ISNA(VLOOKUP(C123,條件!$A$1:$G$1021,6,0)),"",(VLOOKUP(C123,條件!$A$1:$G$1021,6,0)))</f>
        <v>FP82177R×2</v>
      </c>
      <c r="G123" s="676">
        <f>IF(ISNA(VLOOKUP(C123,條件!$A$1:$G$1021,7,0)),"",(VLOOKUP(C123,條件!$A$1:$G$1021,7,0)))</f>
        <v>700</v>
      </c>
      <c r="H123" s="676" t="str">
        <f>IF(ISNA(VLOOKUP(C123,條件!$A$1:$K$1021,11,0)),"",(VLOOKUP(C123,條件!$A$1:$K$1021,11,0)))</f>
        <v>黃綠條紋</v>
      </c>
      <c r="I123" s="677">
        <f>IF(ISNA(VLOOKUP(C123,條件!$A$1:$L$1021,12,0)),"",(VLOOKUP(C123,條件!$A$1:$L$1021,12,0)))</f>
        <v>5.5</v>
      </c>
      <c r="J123" s="680">
        <v>47</v>
      </c>
      <c r="K123" s="678">
        <v>0</v>
      </c>
      <c r="L123" s="679">
        <v>8890</v>
      </c>
      <c r="M123" s="681">
        <v>8430</v>
      </c>
      <c r="N123" s="680"/>
      <c r="O123" s="678"/>
      <c r="P123" s="679"/>
      <c r="Q123" s="681"/>
      <c r="R123" s="680">
        <v>41</v>
      </c>
      <c r="S123" s="678">
        <v>0</v>
      </c>
      <c r="T123" s="679">
        <v>8460</v>
      </c>
      <c r="U123" s="681">
        <v>8890</v>
      </c>
      <c r="V123" s="680">
        <v>58</v>
      </c>
      <c r="W123" s="678">
        <v>16</v>
      </c>
      <c r="X123" s="679">
        <v>9810</v>
      </c>
      <c r="Y123" s="681">
        <v>9630</v>
      </c>
      <c r="Z123" s="682">
        <f>IFERROR(VLOOKUP(C123, 條件!$A:$L, 3, 0), "")</f>
        <v>5.8299595141700413</v>
      </c>
      <c r="AA123" s="682">
        <f>IF(OR(L123={"改紡","檢修","了機","清車","FINAL","停機","SAMPLE","TEST","絲開發","待料","跳車"}), L123, IFERROR(IF(C123="", "", (SUM(J123, N123, R123, V123)/3 * AG123) * IF(AND(AF123="S", AS123="雙"), 0.5, 1)), ""))</f>
        <v>48.666666666666664</v>
      </c>
      <c r="AB123" s="716">
        <f t="shared" si="52"/>
        <v>0.9868055555555556</v>
      </c>
      <c r="AC123" s="682">
        <f>IF(OR(L123={"改紡","檢修","了機","清車","FINAL","停機","SAMPLE","TEST"}), "", IFERROR(IF(C123="", "", AVERAGE(L123:M123, P123:Q123, T123:U123, X123:Y123)/100), ""))</f>
        <v>90.183333333333337</v>
      </c>
      <c r="AD123" s="682">
        <f t="shared" si="53"/>
        <v>6.083333333333333</v>
      </c>
      <c r="AE123" s="682">
        <f t="shared" si="54"/>
        <v>5.416666666666667</v>
      </c>
      <c r="AF123" s="683" t="str">
        <f t="shared" si="59"/>
        <v>T</v>
      </c>
      <c r="AG123" s="683">
        <v>1</v>
      </c>
      <c r="AH123" s="727" t="s">
        <v>2786</v>
      </c>
      <c r="AI123" s="734" t="s">
        <v>2822</v>
      </c>
      <c r="AJ123" s="734" t="s">
        <v>2822</v>
      </c>
      <c r="AK123" s="728" t="s">
        <v>2875</v>
      </c>
      <c r="AL123" s="687">
        <v>56</v>
      </c>
      <c r="AM123" s="798">
        <v>46172</v>
      </c>
      <c r="AN123" s="798">
        <v>46173</v>
      </c>
      <c r="AO123" s="798">
        <v>46174</v>
      </c>
      <c r="AP123" s="798">
        <v>46175</v>
      </c>
      <c r="AQ123" s="798"/>
      <c r="AR123" s="689"/>
      <c r="AS123" s="676" t="str">
        <f t="shared" si="55"/>
        <v>雙</v>
      </c>
      <c r="AT123" s="676" t="str">
        <f t="shared" si="56"/>
        <v>全</v>
      </c>
      <c r="AU123" s="676" t="str">
        <f t="shared" si="57"/>
        <v>150</v>
      </c>
      <c r="AV123" s="676">
        <f t="shared" si="60"/>
        <v>6.5451456000000006</v>
      </c>
    </row>
    <row r="124" spans="1:48">
      <c r="A124" s="672">
        <f t="shared" si="58"/>
        <v>46177</v>
      </c>
      <c r="B124" s="673" t="s">
        <v>1053</v>
      </c>
      <c r="C124" s="673" t="s">
        <v>1914</v>
      </c>
      <c r="D124" s="674"/>
      <c r="E124" s="675" t="str">
        <f>IF(ISNA(VLOOKUP(C124,條件!$A$1:$G$1021,5,0)),"",(VLOOKUP(C124,條件!$A$1:$G$1021,5,0)))</f>
        <v>75/72/2SDFFR</v>
      </c>
      <c r="F124" s="676" t="str">
        <f>IF(ISNA(VLOOKUP(C124,條件!$A$1:$G$1021,6,0)),"",(VLOOKUP(C124,條件!$A$1:$G$1021,6,0)))</f>
        <v>FP81209R×2</v>
      </c>
      <c r="G124" s="676">
        <f>IF(ISNA(VLOOKUP(C124,條件!$A$1:$G$1021,7,0)),"",(VLOOKUP(C124,條件!$A$1:$G$1021,7,0)))</f>
        <v>600</v>
      </c>
      <c r="H124" s="676" t="str">
        <f>IF(ISNA(VLOOKUP(C124,條件!$A$1:$K$1021,11,0)),"",(VLOOKUP(C124,條件!$A$1:$K$1021,11,0)))</f>
        <v>白底紅十字</v>
      </c>
      <c r="I124" s="677">
        <f>IF(ISNA(VLOOKUP(C124,條件!$A$1:$L$1021,12,0)),"",(VLOOKUP(C124,條件!$A$1:$L$1021,12,0)))</f>
        <v>5</v>
      </c>
      <c r="J124" s="680"/>
      <c r="K124" s="678"/>
      <c r="L124" s="679" t="s">
        <v>1918</v>
      </c>
      <c r="M124" s="681"/>
      <c r="N124" s="680"/>
      <c r="O124" s="678"/>
      <c r="P124" s="679" t="s">
        <v>1918</v>
      </c>
      <c r="Q124" s="681"/>
      <c r="R124" s="680"/>
      <c r="S124" s="678"/>
      <c r="T124" s="679" t="s">
        <v>1918</v>
      </c>
      <c r="U124" s="681"/>
      <c r="V124" s="680"/>
      <c r="W124" s="678"/>
      <c r="X124" s="679" t="s">
        <v>1918</v>
      </c>
      <c r="Y124" s="681"/>
      <c r="Z124" s="709">
        <f>IFERROR(VLOOKUP(C124, 條件!$A:$L, 3, 0), "")</f>
        <v>2.7852998065764023</v>
      </c>
      <c r="AA124" s="709" t="str">
        <f>IF(OR(L124={"改紡","檢修","了機","清車","FINAL","停機","SAMPLE","TEST","絲開發","待料","跳車"}), L124, IFERROR(IF(C124="", "", (SUM(J124, N124, R124, V124)/3 * AG124) * IF(AND(AF124="S", AS124="雙"), 0.5, 1)), ""))</f>
        <v>了機</v>
      </c>
      <c r="AB124" s="717" t="str">
        <f t="shared" si="52"/>
        <v/>
      </c>
      <c r="AC124" s="709" t="str">
        <f>IF(OR(L124={"改紡","檢修","了機","清車","FINAL","停機","SAMPLE","TEST"}), "", IFERROR(IF(C124="", "", AVERAGE(L124:M124, P124:Q124, T124:U124, X124:Y124)/100), ""))</f>
        <v/>
      </c>
      <c r="AD124" s="709" t="str">
        <f t="shared" si="53"/>
        <v/>
      </c>
      <c r="AE124" s="709" t="str">
        <f t="shared" si="54"/>
        <v/>
      </c>
      <c r="AF124" s="710" t="str">
        <f t="shared" si="59"/>
        <v>S</v>
      </c>
      <c r="AG124" s="710">
        <v>3</v>
      </c>
      <c r="AH124" s="727" t="s">
        <v>2785</v>
      </c>
      <c r="AI124" s="734" t="s">
        <v>3214</v>
      </c>
      <c r="AJ124" s="734" t="s">
        <v>3214</v>
      </c>
      <c r="AK124" s="728" t="s">
        <v>2874</v>
      </c>
      <c r="AL124" s="687"/>
      <c r="AM124" s="798"/>
      <c r="AN124" s="798"/>
      <c r="AO124" s="798"/>
      <c r="AP124" s="798"/>
      <c r="AQ124" s="798"/>
      <c r="AR124" s="689"/>
      <c r="AS124" s="676" t="str">
        <f t="shared" si="55"/>
        <v>雙</v>
      </c>
      <c r="AT124" s="676" t="str">
        <f t="shared" si="56"/>
        <v>3sec</v>
      </c>
      <c r="AU124" s="676" t="str">
        <f t="shared" si="57"/>
        <v>75</v>
      </c>
      <c r="AV124" s="676" t="str">
        <f t="shared" si="60"/>
        <v/>
      </c>
    </row>
    <row r="125" spans="1:48" ht="17.25" thickBot="1">
      <c r="A125" s="690">
        <f t="shared" si="58"/>
        <v>46177</v>
      </c>
      <c r="B125" s="691" t="s">
        <v>1564</v>
      </c>
      <c r="C125" s="711" t="s">
        <v>1614</v>
      </c>
      <c r="D125" s="692"/>
      <c r="E125" s="693" t="str">
        <f>IF(ISNA(VLOOKUP(C125,條件!$A$1:$G$1021,5,0)),"",(VLOOKUP(C125,條件!$A$1:$G$1021,5,0)))</f>
        <v/>
      </c>
      <c r="F125" s="694" t="str">
        <f>IF(ISNA(VLOOKUP(C125,條件!$A$1:$G$1021,6,0)),"",(VLOOKUP(C125,條件!$A$1:$G$1021,6,0)))</f>
        <v/>
      </c>
      <c r="G125" s="694" t="str">
        <f>IF(ISNA(VLOOKUP(C125,條件!$A$1:$G$1021,7,0)),"",(VLOOKUP(C125,條件!$A$1:$G$1021,7,0)))</f>
        <v/>
      </c>
      <c r="H125" s="694" t="str">
        <f>IF(ISNA(VLOOKUP(C125,條件!$A$1:$K$1021,11,0)),"",(VLOOKUP(C125,條件!$A$1:$K$1021,11,0)))</f>
        <v/>
      </c>
      <c r="I125" s="695" t="str">
        <f>IF(ISNA(VLOOKUP(C125,條件!$A$1:$L$1021,12,0)),"",(VLOOKUP(C125,條件!$A$1:$L$1021,12,0)))</f>
        <v/>
      </c>
      <c r="J125" s="698"/>
      <c r="K125" s="696"/>
      <c r="L125" s="697" t="s">
        <v>446</v>
      </c>
      <c r="M125" s="699"/>
      <c r="N125" s="698"/>
      <c r="O125" s="696"/>
      <c r="P125" s="697" t="s">
        <v>446</v>
      </c>
      <c r="Q125" s="699"/>
      <c r="R125" s="698"/>
      <c r="S125" s="696"/>
      <c r="T125" s="697" t="s">
        <v>446</v>
      </c>
      <c r="U125" s="699"/>
      <c r="V125" s="698"/>
      <c r="W125" s="696"/>
      <c r="X125" s="697" t="s">
        <v>446</v>
      </c>
      <c r="Y125" s="699"/>
      <c r="Z125" s="1060" t="str">
        <f>IFERROR(VLOOKUP(C125, 條件!$A:$L, 3, 0), "")</f>
        <v/>
      </c>
      <c r="AA125" s="1060" t="str">
        <f>IF(OR(L125={"改紡","檢修","了機","清車","FINAL","停機","SAMPLE","TEST","絲開發","待料","跳車"}), L125, IFERROR(IF(C125="", "", (SUM(J125, N125, R125, V125)/3 * AG125) * IF(AND(AF125="S", AS125="雙"), 0.5, 1)), ""))</f>
        <v>絲開發</v>
      </c>
      <c r="AB125" s="1061" t="str">
        <f t="shared" si="52"/>
        <v/>
      </c>
      <c r="AC125" s="1060" t="str">
        <f>IF(OR(L125={"改紡","檢修","了機","清車","FINAL","停機","SAMPLE","TEST"}), "", IFERROR(IF(C125="", "", AVERAGE(L125:M125, P125:Q125, T125:U125, X125:Y125)/100), ""))</f>
        <v/>
      </c>
      <c r="AD125" s="1060" t="str">
        <f t="shared" si="53"/>
        <v/>
      </c>
      <c r="AE125" s="1060" t="str">
        <f t="shared" si="54"/>
        <v/>
      </c>
      <c r="AF125" s="1062" t="str">
        <f t="shared" si="59"/>
        <v>S</v>
      </c>
      <c r="AG125" s="1062">
        <v>5</v>
      </c>
      <c r="AH125" s="729" t="s">
        <v>2785</v>
      </c>
      <c r="AI125" s="1079" t="s">
        <v>3214</v>
      </c>
      <c r="AJ125" s="1079" t="s">
        <v>3214</v>
      </c>
      <c r="AK125" s="730" t="s">
        <v>2874</v>
      </c>
      <c r="AL125" s="705"/>
      <c r="AM125" s="800"/>
      <c r="AN125" s="800"/>
      <c r="AO125" s="800"/>
      <c r="AP125" s="800"/>
      <c r="AQ125" s="800"/>
      <c r="AR125" s="707"/>
      <c r="AS125" s="694" t="str">
        <f t="shared" si="55"/>
        <v>單</v>
      </c>
      <c r="AT125" s="694" t="str">
        <f t="shared" si="56"/>
        <v>5sec</v>
      </c>
      <c r="AU125" s="694" t="str">
        <f t="shared" si="57"/>
        <v/>
      </c>
      <c r="AV125" s="694" t="str">
        <f t="shared" si="60"/>
        <v/>
      </c>
    </row>
    <row r="126" spans="1:48">
      <c r="A126" s="1063">
        <v>46178</v>
      </c>
      <c r="B126" s="1064" t="s">
        <v>1031</v>
      </c>
      <c r="C126" s="1064" t="s">
        <v>114</v>
      </c>
      <c r="D126" s="1065"/>
      <c r="E126" s="1066" t="str">
        <f>IF(ISNA(VLOOKUP(C126,條件!$A$1:$G$1021,5,0)),"",(VLOOKUP(C126,條件!$A$1:$G$1021,5,0)))</f>
        <v/>
      </c>
      <c r="F126" s="1067" t="str">
        <f>IF(ISNA(VLOOKUP(C126,條件!$A$1:$G$1021,6,0)),"",(VLOOKUP(C126,條件!$A$1:$G$1021,6,0)))</f>
        <v/>
      </c>
      <c r="G126" s="1067" t="str">
        <f>IF(ISNA(VLOOKUP(C126,條件!$A$1:$G$1021,7,0)),"",(VLOOKUP(C126,條件!$A$1:$G$1021,7,0)))</f>
        <v/>
      </c>
      <c r="H126" s="1067" t="str">
        <f>IF(ISNA(VLOOKUP(C126,條件!$A$1:$K$1021,11,0)),"",(VLOOKUP(C126,條件!$A$1:$K$1021,11,0)))</f>
        <v/>
      </c>
      <c r="I126" s="1068" t="str">
        <f>IF(ISNA(VLOOKUP(C126,條件!$A$1:$L$1021,12,0)),"",(VLOOKUP(C126,條件!$A$1:$L$1021,12,0)))</f>
        <v/>
      </c>
      <c r="J126" s="1069"/>
      <c r="K126" s="1070"/>
      <c r="L126" s="1071" t="s">
        <v>114</v>
      </c>
      <c r="M126" s="1072"/>
      <c r="N126" s="1069"/>
      <c r="O126" s="1070"/>
      <c r="P126" s="1071" t="s">
        <v>114</v>
      </c>
      <c r="Q126" s="1072"/>
      <c r="R126" s="1069"/>
      <c r="S126" s="1070"/>
      <c r="T126" s="1071" t="s">
        <v>114</v>
      </c>
      <c r="U126" s="1072"/>
      <c r="V126" s="1069"/>
      <c r="W126" s="1070"/>
      <c r="X126" s="1071" t="s">
        <v>114</v>
      </c>
      <c r="Y126" s="1072"/>
      <c r="Z126" s="1073" t="str">
        <f>IFERROR(VLOOKUP(C126, 條件!$A:$L, 3, 0), "")</f>
        <v/>
      </c>
      <c r="AA126" s="1073" t="str">
        <f>IF(OR(L126={"改紡","檢修","了機","清車","FINAL","停機","SAMPLE","TEST","絲開發","待料","跳車"}), L126, IFERROR(IF(C126="", "", (SUM(J126, N126, R126, V126)/3 * AG126) * IF(AND(AF126="S", AS126="雙"), 0.5, 1)), ""))</f>
        <v>停機</v>
      </c>
      <c r="AB126" s="1074" t="str">
        <f t="shared" si="52"/>
        <v/>
      </c>
      <c r="AC126" s="1073" t="str">
        <f>IF(OR(L126={"改紡","檢修","了機","清車","FINAL","停機","SAMPLE","TEST"}), "", IFERROR(IF(C126="", "", AVERAGE(L126:M126, P126:Q126, T126:U126, X126:Y126)/100), ""))</f>
        <v/>
      </c>
      <c r="AD126" s="1073" t="str">
        <f t="shared" si="53"/>
        <v/>
      </c>
      <c r="AE126" s="1073" t="str">
        <f t="shared" si="54"/>
        <v/>
      </c>
      <c r="AF126" s="1075" t="str">
        <f t="shared" si="59"/>
        <v>A</v>
      </c>
      <c r="AG126" s="1075">
        <v>1</v>
      </c>
      <c r="AH126" s="1076" t="s">
        <v>2783</v>
      </c>
      <c r="AI126" s="737" t="s">
        <v>1066</v>
      </c>
      <c r="AJ126" s="1077" t="s">
        <v>1066</v>
      </c>
      <c r="AK126" s="1077" t="s">
        <v>1066</v>
      </c>
      <c r="AL126" s="741"/>
      <c r="AM126" s="799"/>
      <c r="AN126" s="799"/>
      <c r="AO126" s="799"/>
      <c r="AP126" s="799"/>
      <c r="AQ126" s="799"/>
      <c r="AR126" s="1078"/>
      <c r="AS126" s="1067" t="str">
        <f>IF(TEXT(RIGHT(F126,2),) = "×2","雙","單")</f>
        <v>單</v>
      </c>
      <c r="AT126" s="1067" t="str">
        <f>IF(OR(AF126="J", AF126="T", AF126="M"), IF(AG126=1, "全", "半"),
   IF(AF126="A", IF(AG126=0.5, IF(AS126="雙", "全", ""),
                 IF(AG126=1, IF(AS126="雙", "半", "全"),
                    IF(AG126=2, "半", "")
                   )
                ),
   IF(AF126="S", TEXT(AG126 &amp; "sec", "text"), "")
))</f>
        <v>全</v>
      </c>
      <c r="AU126" s="1067" t="str">
        <f>IF(MID(E126,3,1)="/",LEFT(E126,2),LEFT(E126,3))</f>
        <v/>
      </c>
      <c r="AV126" s="1067" t="str">
        <f t="shared" si="60"/>
        <v/>
      </c>
    </row>
    <row r="127" spans="1:48">
      <c r="A127" s="672">
        <f>A126</f>
        <v>46178</v>
      </c>
      <c r="B127" s="673" t="s">
        <v>1032</v>
      </c>
      <c r="C127" s="673" t="s">
        <v>114</v>
      </c>
      <c r="D127" s="674"/>
      <c r="E127" s="675" t="str">
        <f>IF(ISNA(VLOOKUP(C127,條件!$A$1:$G$1021,5,0)),"",(VLOOKUP(C127,條件!$A$1:$G$1021,5,0)))</f>
        <v/>
      </c>
      <c r="F127" s="676" t="str">
        <f>IF(ISNA(VLOOKUP(C127,條件!$A$1:$G$1021,6,0)),"",(VLOOKUP(C127,條件!$A$1:$G$1021,6,0)))</f>
        <v/>
      </c>
      <c r="G127" s="676" t="str">
        <f>IF(ISNA(VLOOKUP(C127,條件!$A$1:$G$1021,7,0)),"",(VLOOKUP(C127,條件!$A$1:$G$1021,7,0)))</f>
        <v/>
      </c>
      <c r="H127" s="676" t="str">
        <f>IF(ISNA(VLOOKUP(C127,條件!$A$1:$K$1021,11,0)),"",(VLOOKUP(C127,條件!$A$1:$K$1021,11,0)))</f>
        <v/>
      </c>
      <c r="I127" s="677" t="str">
        <f>IF(ISNA(VLOOKUP(C127,條件!$A$1:$L$1021,12,0)),"",(VLOOKUP(C127,條件!$A$1:$L$1021,12,0)))</f>
        <v/>
      </c>
      <c r="J127" s="680"/>
      <c r="K127" s="678"/>
      <c r="L127" s="679" t="s">
        <v>114</v>
      </c>
      <c r="M127" s="681"/>
      <c r="N127" s="680"/>
      <c r="O127" s="678"/>
      <c r="P127" s="679" t="s">
        <v>114</v>
      </c>
      <c r="Q127" s="681"/>
      <c r="R127" s="680"/>
      <c r="S127" s="678"/>
      <c r="T127" s="679" t="s">
        <v>114</v>
      </c>
      <c r="U127" s="681"/>
      <c r="V127" s="680"/>
      <c r="W127" s="678"/>
      <c r="X127" s="679" t="s">
        <v>114</v>
      </c>
      <c r="Y127" s="681"/>
      <c r="Z127" s="682" t="str">
        <f>IFERROR(VLOOKUP(C127, 條件!$A:$L, 3, 0), "")</f>
        <v/>
      </c>
      <c r="AA127" s="682" t="str">
        <f>IF(OR(L127={"改紡","檢修","了機","清車","FINAL","停機","SAMPLE","TEST","絲開發","待料","跳車"}), L127, IFERROR(IF(C127="", "", (SUM(J127, N127, R127, V127)/3 * AG127) * IF(AND(AF127="S", AS127="雙"), 0.5, 1)), ""))</f>
        <v>停機</v>
      </c>
      <c r="AB127" s="716" t="str">
        <f t="shared" ref="AB127:AB157" si="61">IF(K127="","",IF(ISERROR(1-(SUM(K127,O127,S127,W127)/208/Z127)),"",(1-(SUM(K127,O127,S127,W127)/208/Z127))))</f>
        <v/>
      </c>
      <c r="AC127" s="682" t="str">
        <f>IF(OR(L127={"改紡","檢修","了機","清車","FINAL","停機","SAMPLE","TEST"}), "", IFERROR(IF(C127="", "", AVERAGE(L127:M127, P127:Q127, T127:U127, X127:Y127)/100), ""))</f>
        <v/>
      </c>
      <c r="AD127" s="682" t="str">
        <f t="shared" ref="AD127:AD157" si="62">IF(ISERROR(AA127/8),"",(AA127/8))</f>
        <v/>
      </c>
      <c r="AE127" s="682" t="str">
        <f t="shared" ref="AE127:AE157" si="63">IF(OR(L127="改紡", L127="檢修", L127="了機"), "",
IF(AND(C127&lt;&gt;"", J127&lt;&gt;""),
IFERROR((SUM(J127, N127, R127, V127) - SUM(K127, O127, S127, W127))/24 * AG127, ""),
"")
)</f>
        <v/>
      </c>
      <c r="AF127" s="683" t="str">
        <f t="shared" si="59"/>
        <v>A</v>
      </c>
      <c r="AG127" s="683">
        <v>1</v>
      </c>
      <c r="AH127" s="727" t="s">
        <v>1066</v>
      </c>
      <c r="AI127" s="728" t="s">
        <v>1066</v>
      </c>
      <c r="AJ127" s="739" t="s">
        <v>1066</v>
      </c>
      <c r="AK127" s="740" t="s">
        <v>1066</v>
      </c>
      <c r="AL127" s="736"/>
      <c r="AM127" s="798"/>
      <c r="AN127" s="798"/>
      <c r="AO127" s="798"/>
      <c r="AP127" s="798"/>
      <c r="AQ127" s="798"/>
      <c r="AR127" s="689"/>
      <c r="AS127" s="676" t="str">
        <f t="shared" ref="AS127:AS156" si="64">IF(TEXT(RIGHT(F127,2),) = "×2","雙","單")</f>
        <v>單</v>
      </c>
      <c r="AT127" s="676" t="str">
        <f t="shared" ref="AT127:AT156" si="65">IF(OR(AF127="J", AF127="T", AF127="M"), IF(AG127=1, "全", "半"),
   IF(AF127="A", IF(AG127=0.5, IF(AS127="雙", "全", ""),
                 IF(AG127=1, IF(AS127="雙", "半", "全"),
                    IF(AG127=2, "半", "")
                   )
                ),
   IF(AF127="S", TEXT(AG127 &amp; "sec", "text"), "")
))</f>
        <v>全</v>
      </c>
      <c r="AU127" s="676" t="str">
        <f t="shared" ref="AU127:AU156" si="66">IF(MID(E127,3,1)="/",LEFT(E127,2),LEFT(E127,3))</f>
        <v/>
      </c>
      <c r="AV127" s="676" t="str">
        <f t="shared" si="60"/>
        <v/>
      </c>
    </row>
    <row r="128" spans="1:48">
      <c r="A128" s="672">
        <f t="shared" ref="A128:A156" si="67">A127</f>
        <v>46178</v>
      </c>
      <c r="B128" s="673" t="s">
        <v>1027</v>
      </c>
      <c r="C128" s="673" t="s">
        <v>114</v>
      </c>
      <c r="D128" s="674"/>
      <c r="E128" s="675" t="str">
        <f>IF(ISNA(VLOOKUP(C128,條件!$A$1:$G$1021,5,0)),"",(VLOOKUP(C128,條件!$A$1:$G$1021,5,0)))</f>
        <v/>
      </c>
      <c r="F128" s="676" t="str">
        <f>IF(ISNA(VLOOKUP(C128,條件!$A$1:$G$1021,6,0)),"",(VLOOKUP(C128,條件!$A$1:$G$1021,6,0)))</f>
        <v/>
      </c>
      <c r="G128" s="676" t="str">
        <f>IF(ISNA(VLOOKUP(C128,條件!$A$1:$G$1021,7,0)),"",(VLOOKUP(C128,條件!$A$1:$G$1021,7,0)))</f>
        <v/>
      </c>
      <c r="H128" s="676" t="str">
        <f>IF(ISNA(VLOOKUP(C128,條件!$A$1:$K$1021,11,0)),"",(VLOOKUP(C128,條件!$A$1:$K$1021,11,0)))</f>
        <v/>
      </c>
      <c r="I128" s="677" t="str">
        <f>IF(ISNA(VLOOKUP(C128,條件!$A$1:$L$1021,12,0)),"",(VLOOKUP(C128,條件!$A$1:$L$1021,12,0)))</f>
        <v/>
      </c>
      <c r="J128" s="680"/>
      <c r="K128" s="678"/>
      <c r="L128" s="679" t="s">
        <v>114</v>
      </c>
      <c r="M128" s="681"/>
      <c r="N128" s="680"/>
      <c r="O128" s="678"/>
      <c r="P128" s="679" t="s">
        <v>114</v>
      </c>
      <c r="Q128" s="681"/>
      <c r="R128" s="680"/>
      <c r="S128" s="678"/>
      <c r="T128" s="679" t="s">
        <v>114</v>
      </c>
      <c r="U128" s="681"/>
      <c r="V128" s="680"/>
      <c r="W128" s="678"/>
      <c r="X128" s="679" t="s">
        <v>114</v>
      </c>
      <c r="Y128" s="681"/>
      <c r="Z128" s="682" t="str">
        <f>IFERROR(VLOOKUP(C128, 條件!$A:$L, 3, 0), "")</f>
        <v/>
      </c>
      <c r="AA128" s="682" t="str">
        <f>IF(OR(L128={"改紡","檢修","了機","清車","FINAL","停機","SAMPLE","TEST","絲開發","待料","跳車"}), L128, IFERROR(IF(C128="", "", (SUM(J128, N128, R128, V128)/3 * AG128) * IF(AND(AF128="S", AS128="雙"), 0.5, 1)), ""))</f>
        <v>停機</v>
      </c>
      <c r="AB128" s="716" t="str">
        <f t="shared" si="61"/>
        <v/>
      </c>
      <c r="AC128" s="682" t="str">
        <f>IF(OR(L128={"改紡","檢修","了機","清車","FINAL","停機","SAMPLE","TEST"}), "", IFERROR(IF(C128="", "", AVERAGE(L128:M128, P128:Q128, T128:U128, X128:Y128)/100), ""))</f>
        <v/>
      </c>
      <c r="AD128" s="682" t="str">
        <f t="shared" si="62"/>
        <v/>
      </c>
      <c r="AE128" s="682" t="str">
        <f t="shared" si="63"/>
        <v/>
      </c>
      <c r="AF128" s="683" t="str">
        <f t="shared" si="59"/>
        <v>A</v>
      </c>
      <c r="AG128" s="683">
        <v>1</v>
      </c>
      <c r="AH128" s="727" t="s">
        <v>1066</v>
      </c>
      <c r="AI128" s="728" t="s">
        <v>1066</v>
      </c>
      <c r="AJ128" s="739" t="s">
        <v>1066</v>
      </c>
      <c r="AK128" s="744" t="s">
        <v>1066</v>
      </c>
      <c r="AL128" s="736"/>
      <c r="AM128" s="798"/>
      <c r="AN128" s="798"/>
      <c r="AO128" s="798"/>
      <c r="AP128" s="798"/>
      <c r="AQ128" s="798"/>
      <c r="AR128" s="689"/>
      <c r="AS128" s="676" t="str">
        <f t="shared" si="64"/>
        <v>單</v>
      </c>
      <c r="AT128" s="676" t="str">
        <f t="shared" si="65"/>
        <v>全</v>
      </c>
      <c r="AU128" s="676" t="str">
        <f t="shared" si="66"/>
        <v/>
      </c>
      <c r="AV128" s="676" t="str">
        <f t="shared" si="60"/>
        <v/>
      </c>
    </row>
    <row r="129" spans="1:48">
      <c r="A129" s="672">
        <f t="shared" si="67"/>
        <v>46178</v>
      </c>
      <c r="B129" s="673" t="s">
        <v>1033</v>
      </c>
      <c r="C129" s="673" t="s">
        <v>114</v>
      </c>
      <c r="D129" s="674"/>
      <c r="E129" s="675" t="str">
        <f>IF(ISNA(VLOOKUP(C129,條件!$A$1:$G$1021,5,0)),"",(VLOOKUP(C129,條件!$A$1:$G$1021,5,0)))</f>
        <v/>
      </c>
      <c r="F129" s="676" t="str">
        <f>IF(ISNA(VLOOKUP(C129,條件!$A$1:$G$1021,6,0)),"",(VLOOKUP(C129,條件!$A$1:$G$1021,6,0)))</f>
        <v/>
      </c>
      <c r="G129" s="676" t="str">
        <f>IF(ISNA(VLOOKUP(C129,條件!$A$1:$G$1021,7,0)),"",(VLOOKUP(C129,條件!$A$1:$G$1021,7,0)))</f>
        <v/>
      </c>
      <c r="H129" s="676" t="str">
        <f>IF(ISNA(VLOOKUP(C129,條件!$A$1:$K$1021,11,0)),"",(VLOOKUP(C129,條件!$A$1:$K$1021,11,0)))</f>
        <v/>
      </c>
      <c r="I129" s="677" t="str">
        <f>IF(ISNA(VLOOKUP(C129,條件!$A$1:$L$1021,12,0)),"",(VLOOKUP(C129,條件!$A$1:$L$1021,12,0)))</f>
        <v/>
      </c>
      <c r="J129" s="680"/>
      <c r="K129" s="678"/>
      <c r="L129" s="679" t="s">
        <v>114</v>
      </c>
      <c r="M129" s="681"/>
      <c r="N129" s="680"/>
      <c r="O129" s="678"/>
      <c r="P129" s="679" t="s">
        <v>114</v>
      </c>
      <c r="Q129" s="681"/>
      <c r="R129" s="680"/>
      <c r="S129" s="678"/>
      <c r="T129" s="679" t="s">
        <v>114</v>
      </c>
      <c r="U129" s="681"/>
      <c r="V129" s="680"/>
      <c r="W129" s="678"/>
      <c r="X129" s="679" t="s">
        <v>114</v>
      </c>
      <c r="Y129" s="681"/>
      <c r="Z129" s="682" t="str">
        <f>IFERROR(VLOOKUP(C129, 條件!$A:$L, 3, 0), "")</f>
        <v/>
      </c>
      <c r="AA129" s="682" t="str">
        <f>IF(OR(L129={"改紡","檢修","了機","清車","FINAL","停機","SAMPLE","TEST","絲開發","待料","跳車"}), L129, IFERROR(IF(C129="", "", (SUM(J129, N129, R129, V129)/3 * AG129) * IF(AND(AF129="S", AS129="雙"), 0.5, 1)), ""))</f>
        <v>停機</v>
      </c>
      <c r="AB129" s="716" t="str">
        <f t="shared" si="61"/>
        <v/>
      </c>
      <c r="AC129" s="682" t="str">
        <f>IF(OR(L129={"改紡","檢修","了機","清車","FINAL","停機","SAMPLE","TEST"}), "", IFERROR(IF(C129="", "", AVERAGE(L129:M129, P129:Q129, T129:U129, X129:Y129)/100), ""))</f>
        <v/>
      </c>
      <c r="AD129" s="682" t="str">
        <f t="shared" si="62"/>
        <v/>
      </c>
      <c r="AE129" s="682" t="str">
        <f t="shared" si="63"/>
        <v/>
      </c>
      <c r="AF129" s="683" t="str">
        <f t="shared" si="59"/>
        <v>A</v>
      </c>
      <c r="AG129" s="683">
        <v>1</v>
      </c>
      <c r="AH129" s="727" t="s">
        <v>2816</v>
      </c>
      <c r="AI129" s="734" t="s">
        <v>1066</v>
      </c>
      <c r="AJ129" s="728" t="s">
        <v>1066</v>
      </c>
      <c r="AK129" s="728" t="s">
        <v>1066</v>
      </c>
      <c r="AL129" s="687"/>
      <c r="AM129" s="798"/>
      <c r="AN129" s="798"/>
      <c r="AO129" s="798"/>
      <c r="AP129" s="798"/>
      <c r="AQ129" s="798"/>
      <c r="AR129" s="689"/>
      <c r="AS129" s="676" t="str">
        <f t="shared" si="64"/>
        <v>單</v>
      </c>
      <c r="AT129" s="676" t="str">
        <f t="shared" si="65"/>
        <v>全</v>
      </c>
      <c r="AU129" s="676" t="str">
        <f t="shared" si="66"/>
        <v/>
      </c>
      <c r="AV129" s="676" t="str">
        <f t="shared" si="60"/>
        <v/>
      </c>
    </row>
    <row r="130" spans="1:48">
      <c r="A130" s="672">
        <f t="shared" si="67"/>
        <v>46178</v>
      </c>
      <c r="B130" s="673" t="s">
        <v>1034</v>
      </c>
      <c r="C130" s="673" t="s">
        <v>1900</v>
      </c>
      <c r="D130" s="674"/>
      <c r="E130" s="675" t="str">
        <f>IF(ISNA(VLOOKUP(C130,條件!$A$1:$G$1021,5,0)),"",(VLOOKUP(C130,條件!$A$1:$G$1021,5,0)))</f>
        <v>75/72SRR5</v>
      </c>
      <c r="F130" s="676" t="str">
        <f>IF(ISNA(VLOOKUP(C130,條件!$A$1:$G$1021,6,0)),"",(VLOOKUP(C130,條件!$A$1:$G$1021,6,0)))</f>
        <v>FP81631R</v>
      </c>
      <c r="G130" s="676">
        <f>IF(ISNA(VLOOKUP(C130,條件!$A$1:$G$1021,7,0)),"",(VLOOKUP(C130,條件!$A$1:$G$1021,7,0)))</f>
        <v>600</v>
      </c>
      <c r="H130" s="676" t="str">
        <f>IF(ISNA(VLOOKUP(C130,條件!$A$1:$K$1021,11,0)),"",(VLOOKUP(C130,條件!$A$1:$K$1021,11,0)))</f>
        <v>白藍條</v>
      </c>
      <c r="I130" s="677">
        <f>IF(ISNA(VLOOKUP(C130,條件!$A$1:$L$1021,12,0)),"",(VLOOKUP(C130,條件!$A$1:$L$1021,12,0)))</f>
        <v>4</v>
      </c>
      <c r="J130" s="680">
        <v>26</v>
      </c>
      <c r="K130" s="678">
        <v>0</v>
      </c>
      <c r="L130" s="679">
        <v>9313</v>
      </c>
      <c r="M130" s="681">
        <v>8972</v>
      </c>
      <c r="N130" s="680"/>
      <c r="O130" s="678"/>
      <c r="P130" s="679"/>
      <c r="Q130" s="681"/>
      <c r="R130" s="680">
        <v>34</v>
      </c>
      <c r="S130" s="678">
        <v>0</v>
      </c>
      <c r="T130" s="679">
        <v>9092</v>
      </c>
      <c r="U130" s="681">
        <v>8570</v>
      </c>
      <c r="V130" s="680">
        <v>31</v>
      </c>
      <c r="W130" s="678">
        <v>1</v>
      </c>
      <c r="X130" s="679">
        <v>9403</v>
      </c>
      <c r="Y130" s="681">
        <v>9000</v>
      </c>
      <c r="Z130" s="682">
        <f>IFERROR(VLOOKUP(C130, 條件!$A:$L, 3, 0), "")</f>
        <v>1.7625458996328029</v>
      </c>
      <c r="AA130" s="682">
        <f>IF(OR(L130={"改紡","檢修","了機","清車","FINAL","停機","SAMPLE","TEST","絲開發","待料","跳車"}), L130, IFERROR(IF(C130="", "", (SUM(J130, N130, R130, V130)/3 * AG130) * IF(AND(AF130="S", AS130="雙"), 0.5, 1)), ""))</f>
        <v>30.333333333333332</v>
      </c>
      <c r="AB130" s="716">
        <f t="shared" si="61"/>
        <v>0.9972723023504273</v>
      </c>
      <c r="AC130" s="682">
        <f>IF(OR(L130={"改紡","檢修","了機","清車","FINAL","停機","SAMPLE","TEST"}), "", IFERROR(IF(C130="", "", AVERAGE(L130:M130, P130:Q130, T130:U130, X130:Y130)/100), ""))</f>
        <v>90.583333333333343</v>
      </c>
      <c r="AD130" s="682">
        <f t="shared" si="62"/>
        <v>3.7916666666666665</v>
      </c>
      <c r="AE130" s="682">
        <f t="shared" si="63"/>
        <v>3.75</v>
      </c>
      <c r="AF130" s="683" t="str">
        <f t="shared" si="59"/>
        <v>A</v>
      </c>
      <c r="AG130" s="683">
        <v>1</v>
      </c>
      <c r="AH130" s="727" t="s">
        <v>3055</v>
      </c>
      <c r="AI130" s="734" t="s">
        <v>3047</v>
      </c>
      <c r="AJ130" s="734" t="s">
        <v>3047</v>
      </c>
      <c r="AK130" s="728" t="s">
        <v>3122</v>
      </c>
      <c r="AL130" s="687">
        <v>54</v>
      </c>
      <c r="AM130" s="798">
        <v>46051</v>
      </c>
      <c r="AN130" s="798">
        <v>46053</v>
      </c>
      <c r="AO130" s="798">
        <v>46042</v>
      </c>
      <c r="AP130" s="798"/>
      <c r="AQ130" s="798"/>
      <c r="AR130" s="689"/>
      <c r="AS130" s="676" t="str">
        <f t="shared" si="64"/>
        <v>單</v>
      </c>
      <c r="AT130" s="676" t="str">
        <f t="shared" si="65"/>
        <v>全</v>
      </c>
      <c r="AU130" s="676" t="str">
        <f t="shared" si="66"/>
        <v>75</v>
      </c>
      <c r="AV130" s="676">
        <f t="shared" si="60"/>
        <v>1.4087520000000002</v>
      </c>
    </row>
    <row r="131" spans="1:48">
      <c r="A131" s="672">
        <f t="shared" si="67"/>
        <v>46178</v>
      </c>
      <c r="B131" s="673" t="s">
        <v>1035</v>
      </c>
      <c r="C131" s="673" t="s">
        <v>2832</v>
      </c>
      <c r="D131" s="674"/>
      <c r="E131" s="675" t="str">
        <f>IF(ISNA(VLOOKUP(C131,條件!$A$1:$G$1021,5,0)),"",(VLOOKUP(C131,條件!$A$1:$G$1021,5,0)))</f>
        <v>75/72/2SDr</v>
      </c>
      <c r="F131" s="676" t="str">
        <f>IF(ISNA(VLOOKUP(C131,條件!$A$1:$G$1021,6,0)),"",(VLOOKUP(C131,條件!$A$1:$G$1021,6,0)))</f>
        <v>FP81390R×2</v>
      </c>
      <c r="G131" s="676">
        <f>IF(ISNA(VLOOKUP(C131,條件!$A$1:$G$1021,7,0)),"",(VLOOKUP(C131,條件!$A$1:$G$1021,7,0)))</f>
        <v>600</v>
      </c>
      <c r="H131" s="676" t="str">
        <f>IF(ISNA(VLOOKUP(C131,條件!$A$1:$K$1021,11,0)),"",(VLOOKUP(C131,條件!$A$1:$K$1021,11,0)))</f>
        <v>白底藍三角</v>
      </c>
      <c r="I131" s="677">
        <f>IF(ISNA(VLOOKUP(C131,條件!$A$1:$L$1021,12,0)),"",(VLOOKUP(C131,條件!$A$1:$L$1021,12,0)))</f>
        <v>5</v>
      </c>
      <c r="J131" s="680">
        <v>10</v>
      </c>
      <c r="K131" s="678">
        <v>0</v>
      </c>
      <c r="L131" s="679">
        <v>9636</v>
      </c>
      <c r="M131" s="681">
        <v>9630</v>
      </c>
      <c r="N131" s="680"/>
      <c r="O131" s="678"/>
      <c r="P131" s="679"/>
      <c r="Q131" s="681"/>
      <c r="R131" s="680">
        <v>26</v>
      </c>
      <c r="S131" s="678">
        <v>2</v>
      </c>
      <c r="T131" s="679">
        <v>9088</v>
      </c>
      <c r="U131" s="681">
        <v>9596</v>
      </c>
      <c r="V131" s="680">
        <v>18</v>
      </c>
      <c r="W131" s="678">
        <v>0</v>
      </c>
      <c r="X131" s="679">
        <v>9769</v>
      </c>
      <c r="Y131" s="681">
        <v>9765</v>
      </c>
      <c r="Z131" s="682">
        <f>IFERROR(VLOOKUP(C131, 條件!$A:$L, 3, 0), "")</f>
        <v>2.8015564202334629</v>
      </c>
      <c r="AA131" s="682">
        <f>IF(OR(L131={"改紡","檢修","了機","清車","FINAL","停機","SAMPLE","TEST","絲開發","待料","跳車"}), L131, IFERROR(IF(C131="", "", (SUM(J131, N131, R131, V131)/3 * AG131) * IF(AND(AF131="S", AS131="雙"), 0.5, 1)), ""))</f>
        <v>9</v>
      </c>
      <c r="AB131" s="716">
        <f t="shared" si="61"/>
        <v>0.99656784188034186</v>
      </c>
      <c r="AC131" s="682">
        <f>IF(OR(L131={"改紡","檢修","了機","清車","FINAL","停機","SAMPLE","TEST"}), "", IFERROR(IF(C131="", "", AVERAGE(L131:M131, P131:Q131, T131:U131, X131:Y131)/100), ""))</f>
        <v>95.806666666666658</v>
      </c>
      <c r="AD131" s="682">
        <f t="shared" si="62"/>
        <v>1.125</v>
      </c>
      <c r="AE131" s="682">
        <f t="shared" si="63"/>
        <v>1.0833333333333333</v>
      </c>
      <c r="AF131" s="683" t="str">
        <f t="shared" si="59"/>
        <v>A</v>
      </c>
      <c r="AG131" s="683">
        <v>0.5</v>
      </c>
      <c r="AH131" s="727" t="s">
        <v>3055</v>
      </c>
      <c r="AI131" s="734" t="s">
        <v>3047</v>
      </c>
      <c r="AJ131" s="734" t="s">
        <v>3047</v>
      </c>
      <c r="AK131" s="728" t="s">
        <v>3122</v>
      </c>
      <c r="AL131" s="687">
        <v>53</v>
      </c>
      <c r="AM131" s="798">
        <v>46116</v>
      </c>
      <c r="AN131" s="798">
        <v>46117</v>
      </c>
      <c r="AO131" s="798">
        <v>46120</v>
      </c>
      <c r="AP131" s="798">
        <v>46121</v>
      </c>
      <c r="AQ131" s="798"/>
      <c r="AR131" s="689"/>
      <c r="AS131" s="676" t="str">
        <f t="shared" si="64"/>
        <v>雙</v>
      </c>
      <c r="AT131" s="676" t="str">
        <f t="shared" si="65"/>
        <v>全</v>
      </c>
      <c r="AU131" s="676" t="str">
        <f t="shared" si="66"/>
        <v>75</v>
      </c>
      <c r="AV131" s="676">
        <f t="shared" si="60"/>
        <v>1.48998528</v>
      </c>
    </row>
    <row r="132" spans="1:48">
      <c r="A132" s="672">
        <f t="shared" si="67"/>
        <v>46178</v>
      </c>
      <c r="B132" s="673" t="s">
        <v>1036</v>
      </c>
      <c r="C132" s="673" t="s">
        <v>1901</v>
      </c>
      <c r="D132" s="674" t="s">
        <v>572</v>
      </c>
      <c r="E132" s="675" t="str">
        <f>IF(ISNA(VLOOKUP(C132,條件!$A$1:$G$1021,5,0)),"",(VLOOKUP(C132,條件!$A$1:$G$1021,5,0)))</f>
        <v>50/72BSD3</v>
      </c>
      <c r="F132" s="676" t="str">
        <f>IF(ISNA(VLOOKUP(C132,條件!$A$1:$G$1021,6,0)),"",(VLOOKUP(C132,條件!$A$1:$G$1021,6,0)))</f>
        <v>FP80141</v>
      </c>
      <c r="G132" s="676">
        <f>IF(ISNA(VLOOKUP(C132,條件!$A$1:$G$1021,7,0)),"",(VLOOKUP(C132,條件!$A$1:$G$1021,7,0)))</f>
        <v>630</v>
      </c>
      <c r="H132" s="676" t="str">
        <f>IF(ISNA(VLOOKUP(C132,條件!$A$1:$K$1021,11,0)),"",(VLOOKUP(C132,條件!$A$1:$K$1021,11,0)))</f>
        <v>洋綠色</v>
      </c>
      <c r="I132" s="677">
        <f>IF(ISNA(VLOOKUP(C132,條件!$A$1:$L$1021,12,0)),"",(VLOOKUP(C132,條件!$A$1:$L$1021,12,0)))</f>
        <v>2</v>
      </c>
      <c r="J132" s="680">
        <v>15</v>
      </c>
      <c r="K132" s="678">
        <v>0</v>
      </c>
      <c r="L132" s="679">
        <v>8820</v>
      </c>
      <c r="M132" s="681">
        <v>9433</v>
      </c>
      <c r="N132" s="680"/>
      <c r="O132" s="678"/>
      <c r="P132" s="679"/>
      <c r="Q132" s="681"/>
      <c r="R132" s="680">
        <v>18</v>
      </c>
      <c r="S132" s="678">
        <v>0</v>
      </c>
      <c r="T132" s="679">
        <v>9223</v>
      </c>
      <c r="U132" s="681">
        <v>9376</v>
      </c>
      <c r="V132" s="680">
        <v>16</v>
      </c>
      <c r="W132" s="678">
        <v>0</v>
      </c>
      <c r="X132" s="679">
        <v>9275</v>
      </c>
      <c r="Y132" s="681">
        <v>9280</v>
      </c>
      <c r="Z132" s="682">
        <f>IFERROR(VLOOKUP(C132, 條件!$A:$L, 3, 0), "")</f>
        <v>2.4615384615384617</v>
      </c>
      <c r="AA132" s="682">
        <f>IF(OR(L132={"改紡","檢修","了機","清車","FINAL","停機","SAMPLE","TEST","絲開發","待料","跳車"}), L132, IFERROR(IF(C132="", "", (SUM(J132, N132, R132, V132)/3 * AG132) * IF(AND(AF132="S", AS132="雙"), 0.5, 1)), ""))</f>
        <v>16.333333333333332</v>
      </c>
      <c r="AB132" s="716">
        <f t="shared" si="61"/>
        <v>1</v>
      </c>
      <c r="AC132" s="682">
        <f>IF(OR(L132={"改紡","檢修","了機","清車","FINAL","停機","SAMPLE","TEST"}), "", IFERROR(IF(C132="", "", AVERAGE(L132:M132, P132:Q132, T132:U132, X132:Y132)/100), ""))</f>
        <v>92.344999999999999</v>
      </c>
      <c r="AD132" s="682">
        <f t="shared" si="62"/>
        <v>2.0416666666666665</v>
      </c>
      <c r="AE132" s="682">
        <f t="shared" si="63"/>
        <v>2.0416666666666665</v>
      </c>
      <c r="AF132" s="683" t="str">
        <f t="shared" si="59"/>
        <v>A</v>
      </c>
      <c r="AG132" s="683">
        <v>1</v>
      </c>
      <c r="AH132" s="727" t="s">
        <v>3055</v>
      </c>
      <c r="AI132" s="734" t="s">
        <v>3047</v>
      </c>
      <c r="AJ132" s="734" t="s">
        <v>3047</v>
      </c>
      <c r="AK132" s="728" t="s">
        <v>3122</v>
      </c>
      <c r="AL132" s="687">
        <v>57</v>
      </c>
      <c r="AM132" s="798">
        <v>46094</v>
      </c>
      <c r="AN132" s="798">
        <v>46095</v>
      </c>
      <c r="AO132" s="798"/>
      <c r="AP132" s="798"/>
      <c r="AQ132" s="798"/>
      <c r="AR132" s="689"/>
      <c r="AS132" s="676" t="str">
        <f t="shared" si="64"/>
        <v>單</v>
      </c>
      <c r="AT132" s="676" t="str">
        <f t="shared" si="65"/>
        <v>全</v>
      </c>
      <c r="AU132" s="676" t="str">
        <f t="shared" si="66"/>
        <v>50</v>
      </c>
      <c r="AV132" s="676">
        <f t="shared" si="60"/>
        <v>1.0053046080000001</v>
      </c>
    </row>
    <row r="133" spans="1:48">
      <c r="A133" s="672">
        <f t="shared" si="67"/>
        <v>46178</v>
      </c>
      <c r="B133" s="673" t="s">
        <v>1037</v>
      </c>
      <c r="C133" s="673" t="s">
        <v>114</v>
      </c>
      <c r="D133" s="674"/>
      <c r="E133" s="675" t="str">
        <f>IF(ISNA(VLOOKUP(C133,條件!$A$1:$G$1021,5,0)),"",(VLOOKUP(C133,條件!$A$1:$G$1021,5,0)))</f>
        <v/>
      </c>
      <c r="F133" s="676" t="str">
        <f>IF(ISNA(VLOOKUP(C133,條件!$A$1:$G$1021,6,0)),"",(VLOOKUP(C133,條件!$A$1:$G$1021,6,0)))</f>
        <v/>
      </c>
      <c r="G133" s="676" t="str">
        <f>IF(ISNA(VLOOKUP(C133,條件!$A$1:$G$1021,7,0)),"",(VLOOKUP(C133,條件!$A$1:$G$1021,7,0)))</f>
        <v/>
      </c>
      <c r="H133" s="676" t="str">
        <f>IF(ISNA(VLOOKUP(C133,條件!$A$1:$K$1021,11,0)),"",(VLOOKUP(C133,條件!$A$1:$K$1021,11,0)))</f>
        <v/>
      </c>
      <c r="I133" s="677" t="str">
        <f>IF(ISNA(VLOOKUP(C133,條件!$A$1:$L$1021,12,0)),"",(VLOOKUP(C133,條件!$A$1:$L$1021,12,0)))</f>
        <v/>
      </c>
      <c r="J133" s="680"/>
      <c r="K133" s="678"/>
      <c r="L133" s="679" t="s">
        <v>114</v>
      </c>
      <c r="M133" s="681"/>
      <c r="N133" s="680"/>
      <c r="O133" s="678"/>
      <c r="P133" s="679" t="s">
        <v>114</v>
      </c>
      <c r="Q133" s="681"/>
      <c r="R133" s="680"/>
      <c r="S133" s="678"/>
      <c r="T133" s="679" t="s">
        <v>114</v>
      </c>
      <c r="U133" s="681"/>
      <c r="V133" s="680"/>
      <c r="W133" s="678"/>
      <c r="X133" s="679" t="s">
        <v>114</v>
      </c>
      <c r="Y133" s="681"/>
      <c r="Z133" s="682" t="str">
        <f>IFERROR(VLOOKUP(C133, 條件!$A:$L, 3, 0), "")</f>
        <v/>
      </c>
      <c r="AA133" s="682" t="str">
        <f>IF(OR(L133={"改紡","檢修","了機","清車","FINAL","停機","SAMPLE","TEST","絲開發","待料","跳車"}), L133, IFERROR(IF(C133="", "", (SUM(J133, N133, R133, V133)/3 * AG133) * IF(AND(AF133="S", AS133="雙"), 0.5, 1)), ""))</f>
        <v>停機</v>
      </c>
      <c r="AB133" s="716" t="str">
        <f t="shared" si="61"/>
        <v/>
      </c>
      <c r="AC133" s="682" t="str">
        <f>IF(OR(L133={"改紡","檢修","了機","清車","FINAL","停機","SAMPLE","TEST"}), "", IFERROR(IF(C133="", "", AVERAGE(L133:M133, P133:Q133, T133:U133, X133:Y133)/100), ""))</f>
        <v/>
      </c>
      <c r="AD133" s="682" t="str">
        <f t="shared" si="62"/>
        <v/>
      </c>
      <c r="AE133" s="682" t="str">
        <f t="shared" si="63"/>
        <v/>
      </c>
      <c r="AF133" s="683" t="str">
        <f t="shared" si="59"/>
        <v>A</v>
      </c>
      <c r="AG133" s="683">
        <v>1</v>
      </c>
      <c r="AH133" s="727" t="s">
        <v>2816</v>
      </c>
      <c r="AI133" s="728" t="s">
        <v>2816</v>
      </c>
      <c r="AJ133" s="728" t="s">
        <v>2816</v>
      </c>
      <c r="AK133" s="728" t="s">
        <v>2816</v>
      </c>
      <c r="AL133" s="687"/>
      <c r="AM133" s="798"/>
      <c r="AN133" s="798"/>
      <c r="AO133" s="798"/>
      <c r="AP133" s="798"/>
      <c r="AQ133" s="798"/>
      <c r="AR133" s="689"/>
      <c r="AS133" s="676" t="str">
        <f t="shared" si="64"/>
        <v>單</v>
      </c>
      <c r="AT133" s="676" t="str">
        <f t="shared" si="65"/>
        <v>全</v>
      </c>
      <c r="AU133" s="676" t="str">
        <f t="shared" si="66"/>
        <v/>
      </c>
      <c r="AV133" s="676" t="str">
        <f t="shared" si="60"/>
        <v/>
      </c>
    </row>
    <row r="134" spans="1:48">
      <c r="A134" s="672">
        <f t="shared" si="67"/>
        <v>46178</v>
      </c>
      <c r="B134" s="673" t="s">
        <v>1038</v>
      </c>
      <c r="C134" s="673" t="s">
        <v>1902</v>
      </c>
      <c r="D134" s="674"/>
      <c r="E134" s="675" t="str">
        <f>IF(ISNA(VLOOKUP(C134,條件!$A$1:$G$1021,5,0)),"",(VLOOKUP(C134,條件!$A$1:$G$1021,5,0)))</f>
        <v>150/48CDR</v>
      </c>
      <c r="F134" s="676" t="str">
        <f>IF(ISNA(VLOOKUP(C134,條件!$A$1:$G$1021,6,0)),"",(VLOOKUP(C134,條件!$A$1:$G$1021,6,0)))</f>
        <v>FP82781</v>
      </c>
      <c r="G134" s="676">
        <f>IF(ISNA(VLOOKUP(C134,條件!$A$1:$G$1021,7,0)),"",(VLOOKUP(C134,條件!$A$1:$G$1021,7,0)))</f>
        <v>600</v>
      </c>
      <c r="H134" s="676" t="str">
        <f>IF(ISNA(VLOOKUP(C134,條件!$A$1:$K$1021,11,0)),"",(VLOOKUP(C134,條件!$A$1:$K$1021,11,0)))</f>
        <v>綠藍雙色</v>
      </c>
      <c r="I134" s="677">
        <f>IF(ISNA(VLOOKUP(C134,條件!$A$1:$L$1021,12,0)),"",(VLOOKUP(C134,條件!$A$1:$L$1021,12,0)))</f>
        <v>5</v>
      </c>
      <c r="J134" s="680">
        <v>56</v>
      </c>
      <c r="K134" s="678">
        <v>0</v>
      </c>
      <c r="L134" s="679" t="s">
        <v>3232</v>
      </c>
      <c r="M134" s="681"/>
      <c r="N134" s="680"/>
      <c r="O134" s="678"/>
      <c r="P134" s="679"/>
      <c r="Q134" s="681"/>
      <c r="R134" s="680">
        <v>18</v>
      </c>
      <c r="S134" s="678">
        <v>4</v>
      </c>
      <c r="T134" s="679">
        <v>9030</v>
      </c>
      <c r="U134" s="681">
        <v>8919</v>
      </c>
      <c r="V134" s="680">
        <v>11</v>
      </c>
      <c r="W134" s="678">
        <v>3</v>
      </c>
      <c r="X134" s="679">
        <v>9056</v>
      </c>
      <c r="Y134" s="681">
        <v>9015</v>
      </c>
      <c r="Z134" s="682">
        <f>IFERROR(VLOOKUP(C134, 條件!$A:$L, 3, 0), "")</f>
        <v>2.8685258964143427</v>
      </c>
      <c r="AA134" s="682">
        <f>IF(OR(L134={"改紡","檢修","了機","清車","FINAL","停機","SAMPLE","TEST","絲開發","待料","跳車"}), L134, IFERROR(IF(C134="", "", (SUM(J134, N134, R134, V134)/3 * AG134) * IF(AND(AF134="S", AS134="雙"), 0.5, 1)), ""))</f>
        <v>28.333333333333332</v>
      </c>
      <c r="AB134" s="716">
        <f t="shared" si="61"/>
        <v>0.98826789529914527</v>
      </c>
      <c r="AC134" s="682">
        <f>IF(OR(L134={"改紡","檢修","了機","清車","FINAL","停機","SAMPLE","TEST"}), "", IFERROR(IF(C134="", "", AVERAGE(L134:M134, P134:Q134, T134:U134, X134:Y134)/100), ""))</f>
        <v>90.05</v>
      </c>
      <c r="AD134" s="682">
        <f t="shared" si="62"/>
        <v>3.5416666666666665</v>
      </c>
      <c r="AE134" s="682">
        <f t="shared" si="63"/>
        <v>3.25</v>
      </c>
      <c r="AF134" s="683" t="str">
        <f t="shared" si="59"/>
        <v>A</v>
      </c>
      <c r="AG134" s="683">
        <v>1</v>
      </c>
      <c r="AH134" s="727" t="s">
        <v>3055</v>
      </c>
      <c r="AI134" s="734" t="s">
        <v>3047</v>
      </c>
      <c r="AJ134" s="734" t="s">
        <v>3047</v>
      </c>
      <c r="AK134" s="728" t="s">
        <v>3122</v>
      </c>
      <c r="AL134" s="687">
        <v>54</v>
      </c>
      <c r="AM134" s="799">
        <v>46147</v>
      </c>
      <c r="AN134" s="798">
        <v>46148</v>
      </c>
      <c r="AO134" s="798">
        <v>46149</v>
      </c>
      <c r="AP134" s="798">
        <v>46150</v>
      </c>
      <c r="AQ134" s="798">
        <v>46153</v>
      </c>
      <c r="AR134" s="689"/>
      <c r="AS134" s="676" t="str">
        <f t="shared" si="64"/>
        <v>單</v>
      </c>
      <c r="AT134" s="676" t="str">
        <f t="shared" si="65"/>
        <v>全</v>
      </c>
      <c r="AU134" s="676" t="str">
        <f t="shared" si="66"/>
        <v>150</v>
      </c>
      <c r="AV134" s="676">
        <f t="shared" si="60"/>
        <v>2.8009152000000004</v>
      </c>
    </row>
    <row r="135" spans="1:48">
      <c r="A135" s="672">
        <f t="shared" si="67"/>
        <v>46178</v>
      </c>
      <c r="B135" s="673" t="s">
        <v>1039</v>
      </c>
      <c r="C135" s="673" t="s">
        <v>2973</v>
      </c>
      <c r="D135" s="674"/>
      <c r="E135" s="675" t="str">
        <f>IF(ISNA(VLOOKUP(C135,條件!$A$1:$G$1021,5,0)),"",(VLOOKUP(C135,條件!$A$1:$G$1021,5,0)))</f>
        <v>50/36SDr</v>
      </c>
      <c r="F135" s="676" t="str">
        <f>IF(ISNA(VLOOKUP(C135,條件!$A$1:$G$1021,6,0)),"",(VLOOKUP(C135,條件!$A$1:$G$1021,6,0)))</f>
        <v>FP80148R</v>
      </c>
      <c r="G135" s="676">
        <f>IF(ISNA(VLOOKUP(C135,條件!$A$1:$G$1021,7,0)),"",(VLOOKUP(C135,條件!$A$1:$G$1021,7,0)))</f>
        <v>575</v>
      </c>
      <c r="H135" s="676" t="str">
        <f>IF(ISNA(VLOOKUP(C135,條件!$A$1:$K$1021,11,0)),"",(VLOOKUP(C135,條件!$A$1:$K$1021,11,0)))</f>
        <v>白黑條紋</v>
      </c>
      <c r="I135" s="677">
        <f>IF(ISNA(VLOOKUP(C135,條件!$A$1:$L$1021,12,0)),"",(VLOOKUP(C135,條件!$A$1:$L$1021,12,0)))</f>
        <v>4</v>
      </c>
      <c r="J135" s="680">
        <v>17</v>
      </c>
      <c r="K135" s="678">
        <v>0</v>
      </c>
      <c r="L135" s="679">
        <v>9188</v>
      </c>
      <c r="M135" s="681">
        <v>9348</v>
      </c>
      <c r="N135" s="680"/>
      <c r="O135" s="678"/>
      <c r="P135" s="679"/>
      <c r="Q135" s="681"/>
      <c r="R135" s="680">
        <v>30</v>
      </c>
      <c r="S135" s="678">
        <v>0</v>
      </c>
      <c r="T135" s="679">
        <v>8823</v>
      </c>
      <c r="U135" s="681">
        <v>9208</v>
      </c>
      <c r="V135" s="680">
        <v>5</v>
      </c>
      <c r="W135" s="678">
        <v>0</v>
      </c>
      <c r="X135" s="679">
        <v>9387</v>
      </c>
      <c r="Y135" s="681">
        <v>9236</v>
      </c>
      <c r="Z135" s="682">
        <f>IFERROR(VLOOKUP(C135, 條件!$A:$L, 3, 0), "")</f>
        <v>1.1009174311926606</v>
      </c>
      <c r="AA135" s="682">
        <f>IF(OR(L135={"改紡","檢修","了機","清車","FINAL","停機","SAMPLE","TEST","絲開發","待料","跳車"}), L135, IFERROR(IF(C135="", "", (SUM(J135, N135, R135, V135)/3 * AG135) * IF(AND(AF135="S", AS135="雙"), 0.5, 1)), ""))</f>
        <v>17.333333333333332</v>
      </c>
      <c r="AB135" s="716">
        <f t="shared" si="61"/>
        <v>1</v>
      </c>
      <c r="AC135" s="682">
        <f>IF(OR(L135={"改紡","檢修","了機","清車","FINAL","停機","SAMPLE","TEST"}), "", IFERROR(IF(C135="", "", AVERAGE(L135:M135, P135:Q135, T135:U135, X135:Y135)/100), ""))</f>
        <v>91.983333333333334</v>
      </c>
      <c r="AD135" s="682">
        <f t="shared" si="62"/>
        <v>2.1666666666666665</v>
      </c>
      <c r="AE135" s="682">
        <f t="shared" si="63"/>
        <v>2.1666666666666665</v>
      </c>
      <c r="AF135" s="683" t="str">
        <f t="shared" si="59"/>
        <v>A</v>
      </c>
      <c r="AG135" s="683">
        <v>1</v>
      </c>
      <c r="AH135" s="727" t="s">
        <v>3055</v>
      </c>
      <c r="AI135" s="734" t="s">
        <v>3047</v>
      </c>
      <c r="AJ135" s="734" t="s">
        <v>3047</v>
      </c>
      <c r="AK135" s="728" t="s">
        <v>3122</v>
      </c>
      <c r="AL135" s="687">
        <v>57</v>
      </c>
      <c r="AM135" s="798">
        <v>46172</v>
      </c>
      <c r="AN135" s="798">
        <v>46173</v>
      </c>
      <c r="AO135" s="798">
        <v>46174</v>
      </c>
      <c r="AP135" s="798"/>
      <c r="AQ135" s="798"/>
      <c r="AR135" s="689"/>
      <c r="AS135" s="676" t="str">
        <f t="shared" si="64"/>
        <v>單</v>
      </c>
      <c r="AT135" s="676" t="str">
        <f t="shared" si="65"/>
        <v>全</v>
      </c>
      <c r="AU135" s="676" t="str">
        <f t="shared" si="66"/>
        <v>50</v>
      </c>
      <c r="AV135" s="676">
        <f t="shared" si="60"/>
        <v>0.91394640000000005</v>
      </c>
    </row>
    <row r="136" spans="1:48">
      <c r="A136" s="672">
        <f t="shared" si="67"/>
        <v>46178</v>
      </c>
      <c r="B136" s="673" t="s">
        <v>1040</v>
      </c>
      <c r="C136" s="673" t="s">
        <v>114</v>
      </c>
      <c r="D136" s="674"/>
      <c r="E136" s="675" t="str">
        <f>IF(ISNA(VLOOKUP(C136,條件!$A$1:$G$1021,5,0)),"",(VLOOKUP(C136,條件!$A$1:$G$1021,5,0)))</f>
        <v/>
      </c>
      <c r="F136" s="676" t="str">
        <f>IF(ISNA(VLOOKUP(C136,條件!$A$1:$G$1021,6,0)),"",(VLOOKUP(C136,條件!$A$1:$G$1021,6,0)))</f>
        <v/>
      </c>
      <c r="G136" s="676" t="str">
        <f>IF(ISNA(VLOOKUP(C136,條件!$A$1:$G$1021,7,0)),"",(VLOOKUP(C136,條件!$A$1:$G$1021,7,0)))</f>
        <v/>
      </c>
      <c r="H136" s="676" t="str">
        <f>IF(ISNA(VLOOKUP(C136,條件!$A$1:$K$1021,11,0)),"",(VLOOKUP(C136,條件!$A$1:$K$1021,11,0)))</f>
        <v/>
      </c>
      <c r="I136" s="677" t="str">
        <f>IF(ISNA(VLOOKUP(C136,條件!$A$1:$L$1021,12,0)),"",(VLOOKUP(C136,條件!$A$1:$L$1021,12,0)))</f>
        <v/>
      </c>
      <c r="J136" s="680"/>
      <c r="K136" s="678"/>
      <c r="L136" s="679" t="s">
        <v>114</v>
      </c>
      <c r="M136" s="681"/>
      <c r="N136" s="680"/>
      <c r="O136" s="678"/>
      <c r="P136" s="679" t="s">
        <v>114</v>
      </c>
      <c r="Q136" s="681"/>
      <c r="R136" s="680"/>
      <c r="S136" s="678"/>
      <c r="T136" s="679" t="s">
        <v>114</v>
      </c>
      <c r="U136" s="681"/>
      <c r="V136" s="680"/>
      <c r="W136" s="678"/>
      <c r="X136" s="679" t="s">
        <v>114</v>
      </c>
      <c r="Y136" s="681"/>
      <c r="Z136" s="682" t="str">
        <f>IFERROR(VLOOKUP(C136, 條件!$A:$L, 3, 0), "")</f>
        <v/>
      </c>
      <c r="AA136" s="682" t="str">
        <f>IF(OR(L136={"改紡","檢修","了機","清車","FINAL","停機","SAMPLE","TEST","絲開發","待料","跳車"}), L136, IFERROR(IF(C136="", "", (SUM(J136, N136, R136, V136)/3 * AG136) * IF(AND(AF136="S", AS136="雙"), 0.5, 1)), ""))</f>
        <v>停機</v>
      </c>
      <c r="AB136" s="716" t="str">
        <f t="shared" si="61"/>
        <v/>
      </c>
      <c r="AC136" s="682" t="str">
        <f>IF(OR(L136={"改紡","檢修","了機","清車","FINAL","停機","SAMPLE","TEST"}), "", IFERROR(IF(C136="", "", AVERAGE(L136:M136, P136:Q136, T136:U136, X136:Y136)/100), ""))</f>
        <v/>
      </c>
      <c r="AD136" s="682" t="str">
        <f t="shared" si="62"/>
        <v/>
      </c>
      <c r="AE136" s="682" t="str">
        <f t="shared" si="63"/>
        <v/>
      </c>
      <c r="AF136" s="683" t="str">
        <f t="shared" si="59"/>
        <v>A</v>
      </c>
      <c r="AG136" s="683">
        <v>1</v>
      </c>
      <c r="AH136" s="727" t="s">
        <v>2816</v>
      </c>
      <c r="AI136" s="728" t="s">
        <v>2816</v>
      </c>
      <c r="AJ136" s="728" t="s">
        <v>2816</v>
      </c>
      <c r="AK136" s="728" t="s">
        <v>2816</v>
      </c>
      <c r="AL136" s="687"/>
      <c r="AM136" s="798"/>
      <c r="AN136" s="798"/>
      <c r="AO136" s="798"/>
      <c r="AP136" s="798"/>
      <c r="AQ136" s="798"/>
      <c r="AR136" s="689"/>
      <c r="AS136" s="676" t="str">
        <f t="shared" si="64"/>
        <v>單</v>
      </c>
      <c r="AT136" s="676" t="str">
        <f t="shared" si="65"/>
        <v>全</v>
      </c>
      <c r="AU136" s="676" t="str">
        <f t="shared" si="66"/>
        <v/>
      </c>
      <c r="AV136" s="676" t="str">
        <f t="shared" si="60"/>
        <v/>
      </c>
    </row>
    <row r="137" spans="1:48">
      <c r="A137" s="672">
        <f t="shared" si="67"/>
        <v>46178</v>
      </c>
      <c r="B137" s="673" t="s">
        <v>1041</v>
      </c>
      <c r="C137" s="673" t="s">
        <v>114</v>
      </c>
      <c r="D137" s="674"/>
      <c r="E137" s="675" t="str">
        <f>IF(ISNA(VLOOKUP(C137,條件!$A$1:$G$1021,5,0)),"",(VLOOKUP(C137,條件!$A$1:$G$1021,5,0)))</f>
        <v/>
      </c>
      <c r="F137" s="676" t="str">
        <f>IF(ISNA(VLOOKUP(C137,條件!$A$1:$G$1021,6,0)),"",(VLOOKUP(C137,條件!$A$1:$G$1021,6,0)))</f>
        <v/>
      </c>
      <c r="G137" s="676" t="str">
        <f>IF(ISNA(VLOOKUP(C137,條件!$A$1:$G$1021,7,0)),"",(VLOOKUP(C137,條件!$A$1:$G$1021,7,0)))</f>
        <v/>
      </c>
      <c r="H137" s="676" t="str">
        <f>IF(ISNA(VLOOKUP(C137,條件!$A$1:$K$1021,11,0)),"",(VLOOKUP(C137,條件!$A$1:$K$1021,11,0)))</f>
        <v/>
      </c>
      <c r="I137" s="677" t="str">
        <f>IF(ISNA(VLOOKUP(C137,條件!$A$1:$L$1021,12,0)),"",(VLOOKUP(C137,條件!$A$1:$L$1021,12,0)))</f>
        <v/>
      </c>
      <c r="J137" s="680"/>
      <c r="K137" s="678"/>
      <c r="L137" s="679" t="s">
        <v>114</v>
      </c>
      <c r="M137" s="681"/>
      <c r="N137" s="680"/>
      <c r="O137" s="678"/>
      <c r="P137" s="679" t="s">
        <v>114</v>
      </c>
      <c r="Q137" s="681"/>
      <c r="R137" s="680"/>
      <c r="S137" s="678"/>
      <c r="T137" s="679" t="s">
        <v>114</v>
      </c>
      <c r="U137" s="681"/>
      <c r="V137" s="680"/>
      <c r="W137" s="678"/>
      <c r="X137" s="679" t="s">
        <v>114</v>
      </c>
      <c r="Y137" s="681"/>
      <c r="Z137" s="682" t="str">
        <f>IFERROR(VLOOKUP(C137, 條件!$A:$L, 3, 0), "")</f>
        <v/>
      </c>
      <c r="AA137" s="682" t="str">
        <f>IF(OR(L137={"改紡","檢修","了機","清車","FINAL","停機","SAMPLE","TEST","絲開發","待料","跳車"}), L137, IFERROR(IF(C137="", "", (SUM(J137, N137, R137, V137)/3 * AG137) * IF(AND(AF137="S", AS137="雙"), 0.5, 1)), ""))</f>
        <v>停機</v>
      </c>
      <c r="AB137" s="716" t="str">
        <f t="shared" si="61"/>
        <v/>
      </c>
      <c r="AC137" s="682" t="str">
        <f>IF(OR(L137={"改紡","檢修","了機","清車","FINAL","停機","SAMPLE","TEST"}), "", IFERROR(IF(C137="", "", AVERAGE(L137:M137, P137:Q137, T137:U137, X137:Y137)/100), ""))</f>
        <v/>
      </c>
      <c r="AD137" s="682" t="str">
        <f t="shared" si="62"/>
        <v/>
      </c>
      <c r="AE137" s="682" t="str">
        <f t="shared" si="63"/>
        <v/>
      </c>
      <c r="AF137" s="683" t="str">
        <f t="shared" si="59"/>
        <v>A</v>
      </c>
      <c r="AG137" s="683">
        <v>1</v>
      </c>
      <c r="AH137" s="727" t="s">
        <v>2816</v>
      </c>
      <c r="AI137" s="728" t="s">
        <v>2816</v>
      </c>
      <c r="AJ137" s="728" t="s">
        <v>2816</v>
      </c>
      <c r="AK137" s="728" t="s">
        <v>2816</v>
      </c>
      <c r="AL137" s="687"/>
      <c r="AM137" s="798"/>
      <c r="AN137" s="798"/>
      <c r="AO137" s="798"/>
      <c r="AP137" s="798"/>
      <c r="AQ137" s="798"/>
      <c r="AR137" s="689"/>
      <c r="AS137" s="676" t="str">
        <f t="shared" si="64"/>
        <v>單</v>
      </c>
      <c r="AT137" s="676" t="str">
        <f t="shared" si="65"/>
        <v>全</v>
      </c>
      <c r="AU137" s="676" t="str">
        <f t="shared" si="66"/>
        <v/>
      </c>
      <c r="AV137" s="676" t="str">
        <f t="shared" si="60"/>
        <v/>
      </c>
    </row>
    <row r="138" spans="1:48">
      <c r="A138" s="672">
        <f t="shared" si="67"/>
        <v>46178</v>
      </c>
      <c r="B138" s="673" t="s">
        <v>1042</v>
      </c>
      <c r="C138" s="673" t="s">
        <v>2971</v>
      </c>
      <c r="D138" s="674"/>
      <c r="E138" s="675" t="str">
        <f>IF(ISNA(VLOOKUP(C138,條件!$A$1:$G$1021,5,0)),"",(VLOOKUP(C138,條件!$A$1:$G$1021,5,0)))</f>
        <v>150/48SDr</v>
      </c>
      <c r="F138" s="676" t="str">
        <f>IF(ISNA(VLOOKUP(C138,條件!$A$1:$G$1021,6,0)),"",(VLOOKUP(C138,條件!$A$1:$G$1021,6,0)))</f>
        <v>FP82179R</v>
      </c>
      <c r="G138" s="676">
        <f>IF(ISNA(VLOOKUP(C138,條件!$A$1:$G$1021,7,0)),"",(VLOOKUP(C138,條件!$A$1:$G$1021,7,0)))</f>
        <v>650</v>
      </c>
      <c r="H138" s="676" t="str">
        <f>IF(ISNA(VLOOKUP(C138,條件!$A$1:$K$1021,11,0)),"",(VLOOKUP(C138,條件!$A$1:$K$1021,11,0)))</f>
        <v>藍底白十字</v>
      </c>
      <c r="I138" s="677">
        <f>IF(ISNA(VLOOKUP(C138,條件!$A$1:$L$1021,12,0)),"",(VLOOKUP(C138,條件!$A$1:$L$1021,12,0)))</f>
        <v>5</v>
      </c>
      <c r="J138" s="680">
        <v>20</v>
      </c>
      <c r="K138" s="678">
        <v>1</v>
      </c>
      <c r="L138" s="679">
        <v>9471</v>
      </c>
      <c r="M138" s="681">
        <v>9084</v>
      </c>
      <c r="N138" s="680"/>
      <c r="O138" s="678"/>
      <c r="P138" s="679"/>
      <c r="Q138" s="681"/>
      <c r="R138" s="680">
        <v>17</v>
      </c>
      <c r="S138" s="678">
        <v>5</v>
      </c>
      <c r="T138" s="679">
        <v>9452</v>
      </c>
      <c r="U138" s="681">
        <v>9183</v>
      </c>
      <c r="V138" s="680">
        <v>4</v>
      </c>
      <c r="W138" s="678">
        <v>0</v>
      </c>
      <c r="X138" s="679">
        <v>8308</v>
      </c>
      <c r="Y138" s="681">
        <v>8037</v>
      </c>
      <c r="Z138" s="682">
        <f>IFERROR(VLOOKUP(C138, 條件!$A:$L, 3, 0), "")</f>
        <v>3.0573248407643314</v>
      </c>
      <c r="AA138" s="682">
        <f>IF(OR(L138={"改紡","檢修","了機","清車","FINAL","停機","SAMPLE","TEST","絲開發","待料","跳車"}), L138, IFERROR(IF(C138="", "", (SUM(J138, N138, R138, V138)/3 * AG138) * IF(AND(AF138="S", AS138="雙"), 0.5, 1)), ""))</f>
        <v>13.666666666666666</v>
      </c>
      <c r="AB138" s="716">
        <f t="shared" si="61"/>
        <v>0.99056490384615381</v>
      </c>
      <c r="AC138" s="682">
        <f>IF(OR(L138={"改紡","檢修","了機","清車","FINAL","停機","SAMPLE","TEST"}), "", IFERROR(IF(C138="", "", AVERAGE(L138:M138, P138:Q138, T138:U138, X138:Y138)/100), ""))</f>
        <v>89.224999999999994</v>
      </c>
      <c r="AD138" s="682">
        <f t="shared" si="62"/>
        <v>1.7083333333333333</v>
      </c>
      <c r="AE138" s="682">
        <f t="shared" si="63"/>
        <v>1.4583333333333333</v>
      </c>
      <c r="AF138" s="683" t="str">
        <f t="shared" si="59"/>
        <v>A</v>
      </c>
      <c r="AG138" s="683">
        <v>1</v>
      </c>
      <c r="AH138" s="727" t="s">
        <v>3006</v>
      </c>
      <c r="AI138" s="728" t="s">
        <v>3214</v>
      </c>
      <c r="AJ138" s="728" t="s">
        <v>3214</v>
      </c>
      <c r="AK138" s="728" t="s">
        <v>2874</v>
      </c>
      <c r="AL138" s="687">
        <v>48</v>
      </c>
      <c r="AM138" s="799">
        <v>46172</v>
      </c>
      <c r="AN138" s="798">
        <v>46173</v>
      </c>
      <c r="AO138" s="798"/>
      <c r="AP138" s="798"/>
      <c r="AQ138" s="798"/>
      <c r="AR138" s="689"/>
      <c r="AS138" s="676" t="str">
        <f t="shared" si="64"/>
        <v>單</v>
      </c>
      <c r="AT138" s="676" t="str">
        <f t="shared" si="65"/>
        <v>全</v>
      </c>
      <c r="AU138" s="676" t="str">
        <f t="shared" si="66"/>
        <v>150</v>
      </c>
      <c r="AV138" s="676">
        <f t="shared" si="60"/>
        <v>3.0065255999999998</v>
      </c>
    </row>
    <row r="139" spans="1:48">
      <c r="A139" s="672">
        <f t="shared" si="67"/>
        <v>46178</v>
      </c>
      <c r="B139" s="673" t="s">
        <v>1043</v>
      </c>
      <c r="C139" s="673" t="s">
        <v>114</v>
      </c>
      <c r="D139" s="674"/>
      <c r="E139" s="675" t="str">
        <f>IF(ISNA(VLOOKUP(C139,條件!$A$1:$G$1021,5,0)),"",(VLOOKUP(C139,條件!$A$1:$G$1021,5,0)))</f>
        <v/>
      </c>
      <c r="F139" s="676" t="str">
        <f>IF(ISNA(VLOOKUP(C139,條件!$A$1:$G$1021,6,0)),"",(VLOOKUP(C139,條件!$A$1:$G$1021,6,0)))</f>
        <v/>
      </c>
      <c r="G139" s="676" t="str">
        <f>IF(ISNA(VLOOKUP(C139,條件!$A$1:$G$1021,7,0)),"",(VLOOKUP(C139,條件!$A$1:$G$1021,7,0)))</f>
        <v/>
      </c>
      <c r="H139" s="676" t="str">
        <f>IF(ISNA(VLOOKUP(C139,條件!$A$1:$K$1021,11,0)),"",(VLOOKUP(C139,條件!$A$1:$K$1021,11,0)))</f>
        <v/>
      </c>
      <c r="I139" s="677" t="str">
        <f>IF(ISNA(VLOOKUP(C139,條件!$A$1:$L$1021,12,0)),"",(VLOOKUP(C139,條件!$A$1:$L$1021,12,0)))</f>
        <v/>
      </c>
      <c r="J139" s="680"/>
      <c r="K139" s="678"/>
      <c r="L139" s="679" t="s">
        <v>114</v>
      </c>
      <c r="M139" s="681"/>
      <c r="N139" s="680"/>
      <c r="O139" s="678"/>
      <c r="P139" s="679" t="s">
        <v>114</v>
      </c>
      <c r="Q139" s="681"/>
      <c r="R139" s="680"/>
      <c r="S139" s="678"/>
      <c r="T139" s="679" t="s">
        <v>114</v>
      </c>
      <c r="U139" s="681"/>
      <c r="V139" s="680"/>
      <c r="W139" s="678"/>
      <c r="X139" s="679" t="s">
        <v>114</v>
      </c>
      <c r="Y139" s="681"/>
      <c r="Z139" s="682" t="str">
        <f>IFERROR(VLOOKUP(C139, 條件!$A:$L, 3, 0), "")</f>
        <v/>
      </c>
      <c r="AA139" s="682" t="str">
        <f>IF(OR(L139={"改紡","檢修","了機","清車","FINAL","停機","SAMPLE","TEST","絲開發","待料","跳車"}), L139, IFERROR(IF(C139="", "", (SUM(J139, N139, R139, V139)/3 * AG139) * IF(AND(AF139="S", AS139="雙"), 0.5, 1)), ""))</f>
        <v>停機</v>
      </c>
      <c r="AB139" s="716" t="str">
        <f t="shared" si="61"/>
        <v/>
      </c>
      <c r="AC139" s="682" t="str">
        <f>IF(OR(L139={"改紡","檢修","了機","清車","FINAL","停機","SAMPLE","TEST"}), "", IFERROR(IF(C139="", "", AVERAGE(L139:M139, P139:Q139, T139:U139, X139:Y139)/100), ""))</f>
        <v/>
      </c>
      <c r="AD139" s="682" t="str">
        <f t="shared" si="62"/>
        <v/>
      </c>
      <c r="AE139" s="682" t="str">
        <f t="shared" si="63"/>
        <v/>
      </c>
      <c r="AF139" s="683" t="str">
        <f t="shared" si="59"/>
        <v>A</v>
      </c>
      <c r="AG139" s="683">
        <v>1</v>
      </c>
      <c r="AH139" s="727" t="s">
        <v>885</v>
      </c>
      <c r="AI139" s="728" t="s">
        <v>2816</v>
      </c>
      <c r="AJ139" s="728" t="s">
        <v>2816</v>
      </c>
      <c r="AK139" s="728" t="s">
        <v>2816</v>
      </c>
      <c r="AL139" s="687"/>
      <c r="AM139" s="798"/>
      <c r="AN139" s="798"/>
      <c r="AO139" s="798"/>
      <c r="AP139" s="798"/>
      <c r="AQ139" s="798"/>
      <c r="AR139" s="689"/>
      <c r="AS139" s="676" t="str">
        <f t="shared" si="64"/>
        <v>單</v>
      </c>
      <c r="AT139" s="676" t="str">
        <f t="shared" si="65"/>
        <v>全</v>
      </c>
      <c r="AU139" s="676" t="str">
        <f t="shared" si="66"/>
        <v/>
      </c>
      <c r="AV139" s="676" t="str">
        <f t="shared" si="60"/>
        <v/>
      </c>
    </row>
    <row r="140" spans="1:48">
      <c r="A140" s="672">
        <f t="shared" si="67"/>
        <v>46178</v>
      </c>
      <c r="B140" s="673" t="s">
        <v>1044</v>
      </c>
      <c r="C140" s="673" t="s">
        <v>114</v>
      </c>
      <c r="D140" s="674"/>
      <c r="E140" s="675" t="str">
        <f>IF(ISNA(VLOOKUP(C140,條件!$A$1:$G$1021,5,0)),"",(VLOOKUP(C140,條件!$A$1:$G$1021,5,0)))</f>
        <v/>
      </c>
      <c r="F140" s="676" t="str">
        <f>IF(ISNA(VLOOKUP(C140,條件!$A$1:$G$1021,6,0)),"",(VLOOKUP(C140,條件!$A$1:$G$1021,6,0)))</f>
        <v/>
      </c>
      <c r="G140" s="676" t="str">
        <f>IF(ISNA(VLOOKUP(C140,條件!$A$1:$G$1021,7,0)),"",(VLOOKUP(C140,條件!$A$1:$G$1021,7,0)))</f>
        <v/>
      </c>
      <c r="H140" s="676" t="str">
        <f>IF(ISNA(VLOOKUP(C140,條件!$A$1:$K$1021,11,0)),"",(VLOOKUP(C140,條件!$A$1:$K$1021,11,0)))</f>
        <v/>
      </c>
      <c r="I140" s="677" t="str">
        <f>IF(ISNA(VLOOKUP(C140,條件!$A$1:$L$1021,12,0)),"",(VLOOKUP(C140,條件!$A$1:$L$1021,12,0)))</f>
        <v/>
      </c>
      <c r="J140" s="680"/>
      <c r="K140" s="678"/>
      <c r="L140" s="679" t="s">
        <v>114</v>
      </c>
      <c r="M140" s="681"/>
      <c r="N140" s="680"/>
      <c r="O140" s="678"/>
      <c r="P140" s="679" t="s">
        <v>114</v>
      </c>
      <c r="Q140" s="681"/>
      <c r="R140" s="680"/>
      <c r="S140" s="678"/>
      <c r="T140" s="679" t="s">
        <v>114</v>
      </c>
      <c r="U140" s="681"/>
      <c r="V140" s="680"/>
      <c r="W140" s="678"/>
      <c r="X140" s="679" t="s">
        <v>114</v>
      </c>
      <c r="Y140" s="681"/>
      <c r="Z140" s="682" t="str">
        <f>IFERROR(VLOOKUP(C140, 條件!$A:$L, 3, 0), "")</f>
        <v/>
      </c>
      <c r="AA140" s="682" t="str">
        <f>IF(OR(L140={"改紡","檢修","了機","清車","FINAL","停機","SAMPLE","TEST","絲開發","待料","跳車"}), L140, IFERROR(IF(C140="", "", (SUM(J140, N140, R140, V140)/3 * AG140) * IF(AND(AF140="S", AS140="雙"), 0.5, 1)), ""))</f>
        <v>停機</v>
      </c>
      <c r="AB140" s="716" t="str">
        <f t="shared" si="61"/>
        <v/>
      </c>
      <c r="AC140" s="682" t="str">
        <f>IF(OR(L140={"改紡","檢修","了機","清車","FINAL","停機","SAMPLE","TEST"}), "", IFERROR(IF(C140="", "", AVERAGE(L140:M140, P140:Q140, T140:U140, X140:Y140)/100), ""))</f>
        <v/>
      </c>
      <c r="AD140" s="682" t="str">
        <f t="shared" si="62"/>
        <v/>
      </c>
      <c r="AE140" s="682" t="str">
        <f t="shared" si="63"/>
        <v/>
      </c>
      <c r="AF140" s="683" t="str">
        <f t="shared" si="59"/>
        <v>A</v>
      </c>
      <c r="AG140" s="683">
        <v>1</v>
      </c>
      <c r="AH140" s="727" t="s">
        <v>885</v>
      </c>
      <c r="AI140" s="728" t="s">
        <v>2816</v>
      </c>
      <c r="AJ140" s="728" t="s">
        <v>2816</v>
      </c>
      <c r="AK140" s="728" t="s">
        <v>2816</v>
      </c>
      <c r="AL140" s="687"/>
      <c r="AM140" s="798"/>
      <c r="AN140" s="798"/>
      <c r="AO140" s="798"/>
      <c r="AP140" s="798"/>
      <c r="AQ140" s="798"/>
      <c r="AR140" s="689"/>
      <c r="AS140" s="676" t="str">
        <f t="shared" si="64"/>
        <v>單</v>
      </c>
      <c r="AT140" s="676" t="str">
        <f t="shared" si="65"/>
        <v>全</v>
      </c>
      <c r="AU140" s="676" t="str">
        <f t="shared" si="66"/>
        <v/>
      </c>
      <c r="AV140" s="676" t="str">
        <f t="shared" si="60"/>
        <v/>
      </c>
    </row>
    <row r="141" spans="1:48">
      <c r="A141" s="672">
        <f t="shared" si="67"/>
        <v>46178</v>
      </c>
      <c r="B141" s="673" t="s">
        <v>1045</v>
      </c>
      <c r="C141" s="673" t="s">
        <v>114</v>
      </c>
      <c r="D141" s="674"/>
      <c r="E141" s="675" t="str">
        <f>IF(ISNA(VLOOKUP(C141,條件!$A$1:$G$1021,5,0)),"",(VLOOKUP(C141,條件!$A$1:$G$1021,5,0)))</f>
        <v/>
      </c>
      <c r="F141" s="676" t="str">
        <f>IF(ISNA(VLOOKUP(C141,條件!$A$1:$G$1021,6,0)),"",(VLOOKUP(C141,條件!$A$1:$G$1021,6,0)))</f>
        <v/>
      </c>
      <c r="G141" s="676" t="str">
        <f>IF(ISNA(VLOOKUP(C141,條件!$A$1:$G$1021,7,0)),"",(VLOOKUP(C141,條件!$A$1:$G$1021,7,0)))</f>
        <v/>
      </c>
      <c r="H141" s="676" t="str">
        <f>IF(ISNA(VLOOKUP(C141,條件!$A$1:$K$1021,11,0)),"",(VLOOKUP(C141,條件!$A$1:$K$1021,11,0)))</f>
        <v/>
      </c>
      <c r="I141" s="677" t="str">
        <f>IF(ISNA(VLOOKUP(C141,條件!$A$1:$L$1021,12,0)),"",(VLOOKUP(C141,條件!$A$1:$L$1021,12,0)))</f>
        <v/>
      </c>
      <c r="J141" s="680"/>
      <c r="K141" s="678"/>
      <c r="L141" s="679" t="s">
        <v>114</v>
      </c>
      <c r="M141" s="681"/>
      <c r="N141" s="680"/>
      <c r="O141" s="678"/>
      <c r="P141" s="679" t="s">
        <v>114</v>
      </c>
      <c r="Q141" s="681"/>
      <c r="R141" s="680"/>
      <c r="S141" s="678"/>
      <c r="T141" s="679" t="s">
        <v>114</v>
      </c>
      <c r="U141" s="681"/>
      <c r="V141" s="680"/>
      <c r="W141" s="678"/>
      <c r="X141" s="679" t="s">
        <v>114</v>
      </c>
      <c r="Y141" s="681"/>
      <c r="Z141" s="682" t="str">
        <f>IFERROR(VLOOKUP(C141, 條件!$A:$L, 3, 0), "")</f>
        <v/>
      </c>
      <c r="AA141" s="682" t="str">
        <f>IF(OR(L141={"改紡","檢修","了機","清車","FINAL","停機","SAMPLE","TEST","絲開發","待料","跳車"}), L141, IFERROR(IF(C141="", "", (SUM(J141, N141, R141, V141)/3 * AG141) * IF(AND(AF141="S", AS141="雙"), 0.5, 1)), ""))</f>
        <v>停機</v>
      </c>
      <c r="AB141" s="716" t="str">
        <f t="shared" si="61"/>
        <v/>
      </c>
      <c r="AC141" s="682" t="str">
        <f>IF(OR(L141={"改紡","檢修","了機","清車","FINAL","停機","SAMPLE","TEST"}), "", IFERROR(IF(C141="", "", AVERAGE(L141:M141, P141:Q141, T141:U141, X141:Y141)/100), ""))</f>
        <v/>
      </c>
      <c r="AD141" s="682" t="str">
        <f t="shared" si="62"/>
        <v/>
      </c>
      <c r="AE141" s="682" t="str">
        <f t="shared" si="63"/>
        <v/>
      </c>
      <c r="AF141" s="683" t="str">
        <f t="shared" si="59"/>
        <v>A</v>
      </c>
      <c r="AG141" s="683">
        <v>1</v>
      </c>
      <c r="AH141" s="727" t="s">
        <v>885</v>
      </c>
      <c r="AI141" s="728" t="s">
        <v>2816</v>
      </c>
      <c r="AJ141" s="728" t="s">
        <v>2816</v>
      </c>
      <c r="AK141" s="728" t="s">
        <v>2816</v>
      </c>
      <c r="AL141" s="687"/>
      <c r="AM141" s="798"/>
      <c r="AN141" s="798"/>
      <c r="AO141" s="798"/>
      <c r="AP141" s="798"/>
      <c r="AQ141" s="798"/>
      <c r="AR141" s="689"/>
      <c r="AS141" s="676" t="str">
        <f t="shared" si="64"/>
        <v>單</v>
      </c>
      <c r="AT141" s="676" t="str">
        <f t="shared" si="65"/>
        <v>全</v>
      </c>
      <c r="AU141" s="676" t="str">
        <f t="shared" si="66"/>
        <v/>
      </c>
      <c r="AV141" s="676" t="str">
        <f t="shared" si="60"/>
        <v/>
      </c>
    </row>
    <row r="142" spans="1:48">
      <c r="A142" s="672">
        <f t="shared" si="67"/>
        <v>46178</v>
      </c>
      <c r="B142" s="673" t="s">
        <v>1046</v>
      </c>
      <c r="C142" s="673" t="s">
        <v>114</v>
      </c>
      <c r="D142" s="674"/>
      <c r="E142" s="675" t="str">
        <f>IF(ISNA(VLOOKUP(C142,條件!$A$1:$G$1021,5,0)),"",(VLOOKUP(C142,條件!$A$1:$G$1021,5,0)))</f>
        <v/>
      </c>
      <c r="F142" s="676" t="str">
        <f>IF(ISNA(VLOOKUP(C142,條件!$A$1:$G$1021,6,0)),"",(VLOOKUP(C142,條件!$A$1:$G$1021,6,0)))</f>
        <v/>
      </c>
      <c r="G142" s="676" t="str">
        <f>IF(ISNA(VLOOKUP(C142,條件!$A$1:$G$1021,7,0)),"",(VLOOKUP(C142,條件!$A$1:$G$1021,7,0)))</f>
        <v/>
      </c>
      <c r="H142" s="676" t="str">
        <f>IF(ISNA(VLOOKUP(C142,條件!$A$1:$K$1021,11,0)),"",(VLOOKUP(C142,條件!$A$1:$K$1021,11,0)))</f>
        <v/>
      </c>
      <c r="I142" s="677" t="str">
        <f>IF(ISNA(VLOOKUP(C142,條件!$A$1:$L$1021,12,0)),"",(VLOOKUP(C142,條件!$A$1:$L$1021,12,0)))</f>
        <v/>
      </c>
      <c r="J142" s="680"/>
      <c r="K142" s="678"/>
      <c r="L142" s="679" t="s">
        <v>114</v>
      </c>
      <c r="M142" s="681"/>
      <c r="N142" s="680"/>
      <c r="O142" s="678"/>
      <c r="P142" s="679" t="s">
        <v>114</v>
      </c>
      <c r="Q142" s="681"/>
      <c r="R142" s="680"/>
      <c r="S142" s="678"/>
      <c r="T142" s="679" t="s">
        <v>114</v>
      </c>
      <c r="U142" s="681"/>
      <c r="V142" s="680"/>
      <c r="W142" s="678"/>
      <c r="X142" s="679" t="s">
        <v>114</v>
      </c>
      <c r="Y142" s="681"/>
      <c r="Z142" s="682" t="str">
        <f>IFERROR(VLOOKUP(C142, 條件!$A:$L, 3, 0), "")</f>
        <v/>
      </c>
      <c r="AA142" s="682" t="str">
        <f>IF(OR(L142={"改紡","檢修","了機","清車","FINAL","停機","SAMPLE","TEST","絲開發","待料","跳車"}), L142, IFERROR(IF(C142="", "", (SUM(J142, N142, R142, V142)/3 * AG142) * IF(AND(AF142="S", AS142="雙"), 0.5, 1)), ""))</f>
        <v>停機</v>
      </c>
      <c r="AB142" s="716" t="str">
        <f t="shared" si="61"/>
        <v/>
      </c>
      <c r="AC142" s="682" t="str">
        <f>IF(OR(L142={"改紡","檢修","了機","清車","FINAL","停機","SAMPLE","TEST"}), "", IFERROR(IF(C142="", "", AVERAGE(L142:M142, P142:Q142, T142:U142, X142:Y142)/100), ""))</f>
        <v/>
      </c>
      <c r="AD142" s="682" t="str">
        <f t="shared" si="62"/>
        <v/>
      </c>
      <c r="AE142" s="682" t="str">
        <f t="shared" si="63"/>
        <v/>
      </c>
      <c r="AF142" s="683" t="str">
        <f t="shared" si="59"/>
        <v>A</v>
      </c>
      <c r="AG142" s="683">
        <v>1</v>
      </c>
      <c r="AH142" s="727" t="s">
        <v>885</v>
      </c>
      <c r="AI142" s="728" t="s">
        <v>2816</v>
      </c>
      <c r="AJ142" s="728" t="s">
        <v>2816</v>
      </c>
      <c r="AK142" s="728" t="s">
        <v>2816</v>
      </c>
      <c r="AL142" s="687"/>
      <c r="AM142" s="798"/>
      <c r="AN142" s="798"/>
      <c r="AO142" s="798"/>
      <c r="AP142" s="798"/>
      <c r="AQ142" s="798"/>
      <c r="AR142" s="689"/>
      <c r="AS142" s="676" t="str">
        <f t="shared" si="64"/>
        <v>單</v>
      </c>
      <c r="AT142" s="676" t="str">
        <f t="shared" si="65"/>
        <v>全</v>
      </c>
      <c r="AU142" s="676" t="str">
        <f t="shared" si="66"/>
        <v/>
      </c>
      <c r="AV142" s="676" t="str">
        <f t="shared" si="60"/>
        <v/>
      </c>
    </row>
    <row r="143" spans="1:48">
      <c r="A143" s="672">
        <f t="shared" si="67"/>
        <v>46178</v>
      </c>
      <c r="B143" s="673" t="s">
        <v>1028</v>
      </c>
      <c r="C143" s="673" t="s">
        <v>114</v>
      </c>
      <c r="D143" s="674"/>
      <c r="E143" s="675" t="str">
        <f>IF(ISNA(VLOOKUP(C143,條件!$A$1:$G$1021,5,0)),"",(VLOOKUP(C143,條件!$A$1:$G$1021,5,0)))</f>
        <v/>
      </c>
      <c r="F143" s="676" t="str">
        <f>IF(ISNA(VLOOKUP(C143,條件!$A$1:$G$1021,6,0)),"",(VLOOKUP(C143,條件!$A$1:$G$1021,6,0)))</f>
        <v/>
      </c>
      <c r="G143" s="676" t="str">
        <f>IF(ISNA(VLOOKUP(C143,條件!$A$1:$G$1021,7,0)),"",(VLOOKUP(C143,條件!$A$1:$G$1021,7,0)))</f>
        <v/>
      </c>
      <c r="H143" s="676" t="str">
        <f>IF(ISNA(VLOOKUP(C143,條件!$A$1:$K$1021,11,0)),"",(VLOOKUP(C143,條件!$A$1:$K$1021,11,0)))</f>
        <v/>
      </c>
      <c r="I143" s="677" t="str">
        <f>IF(ISNA(VLOOKUP(C143,條件!$A$1:$L$1021,12,0)),"",(VLOOKUP(C143,條件!$A$1:$L$1021,12,0)))</f>
        <v/>
      </c>
      <c r="J143" s="680"/>
      <c r="K143" s="678"/>
      <c r="L143" s="679" t="s">
        <v>114</v>
      </c>
      <c r="M143" s="681"/>
      <c r="N143" s="680"/>
      <c r="O143" s="678"/>
      <c r="P143" s="679" t="s">
        <v>114</v>
      </c>
      <c r="Q143" s="681"/>
      <c r="R143" s="680"/>
      <c r="S143" s="678"/>
      <c r="T143" s="679" t="s">
        <v>114</v>
      </c>
      <c r="U143" s="681"/>
      <c r="V143" s="680"/>
      <c r="W143" s="678"/>
      <c r="X143" s="679" t="s">
        <v>114</v>
      </c>
      <c r="Y143" s="681"/>
      <c r="Z143" s="682" t="str">
        <f>IFERROR(VLOOKUP(C143, 條件!$A:$L, 3, 0), "")</f>
        <v/>
      </c>
      <c r="AA143" s="682" t="str">
        <f>IF(OR(L143={"改紡","檢修","了機","清車","FINAL","停機","SAMPLE","TEST","絲開發","待料","跳車"}), L143, IFERROR(IF(C143="", "", (SUM(J143, N143, R143, V143)/3 * AG143) * IF(AND(AF143="S", AS143="雙"), 0.5, 1)), ""))</f>
        <v>停機</v>
      </c>
      <c r="AB143" s="716" t="str">
        <f t="shared" si="61"/>
        <v/>
      </c>
      <c r="AC143" s="682" t="str">
        <f>IF(OR(L143={"改紡","檢修","了機","清車","FINAL","停機","SAMPLE","TEST"}), "", IFERROR(IF(C143="", "", AVERAGE(L143:M143, P143:Q143, T143:U143, X143:Y143)/100), ""))</f>
        <v/>
      </c>
      <c r="AD143" s="682" t="str">
        <f t="shared" si="62"/>
        <v/>
      </c>
      <c r="AE143" s="682" t="str">
        <f t="shared" si="63"/>
        <v/>
      </c>
      <c r="AF143" s="683" t="str">
        <f t="shared" si="59"/>
        <v>A</v>
      </c>
      <c r="AG143" s="683">
        <v>1</v>
      </c>
      <c r="AH143" s="727" t="s">
        <v>885</v>
      </c>
      <c r="AI143" s="728" t="s">
        <v>2816</v>
      </c>
      <c r="AJ143" s="728" t="s">
        <v>2816</v>
      </c>
      <c r="AK143" s="728" t="s">
        <v>2816</v>
      </c>
      <c r="AL143" s="742"/>
      <c r="AM143" s="798"/>
      <c r="AN143" s="798"/>
      <c r="AO143" s="798"/>
      <c r="AP143" s="798"/>
      <c r="AQ143" s="798"/>
      <c r="AR143" s="689"/>
      <c r="AS143" s="676" t="str">
        <f t="shared" si="64"/>
        <v>單</v>
      </c>
      <c r="AT143" s="676" t="str">
        <f t="shared" si="65"/>
        <v>全</v>
      </c>
      <c r="AU143" s="676" t="str">
        <f t="shared" si="66"/>
        <v/>
      </c>
      <c r="AV143" s="676" t="str">
        <f t="shared" si="60"/>
        <v/>
      </c>
    </row>
    <row r="144" spans="1:48">
      <c r="A144" s="672">
        <f t="shared" si="67"/>
        <v>46178</v>
      </c>
      <c r="B144" s="673" t="s">
        <v>1047</v>
      </c>
      <c r="C144" s="673" t="s">
        <v>114</v>
      </c>
      <c r="D144" s="674"/>
      <c r="E144" s="675" t="str">
        <f>IF(ISNA(VLOOKUP(C144,條件!$A$1:$G$1021,5,0)),"",(VLOOKUP(C144,條件!$A$1:$G$1021,5,0)))</f>
        <v/>
      </c>
      <c r="F144" s="676" t="str">
        <f>IF(ISNA(VLOOKUP(C144,條件!$A$1:$G$1021,6,0)),"",(VLOOKUP(C144,條件!$A$1:$G$1021,6,0)))</f>
        <v/>
      </c>
      <c r="G144" s="676" t="str">
        <f>IF(ISNA(VLOOKUP(C144,條件!$A$1:$G$1021,7,0)),"",(VLOOKUP(C144,條件!$A$1:$G$1021,7,0)))</f>
        <v/>
      </c>
      <c r="H144" s="676" t="str">
        <f>IF(ISNA(VLOOKUP(C144,條件!$A$1:$K$1021,11,0)),"",(VLOOKUP(C144,條件!$A$1:$K$1021,11,0)))</f>
        <v/>
      </c>
      <c r="I144" s="677" t="str">
        <f>IF(ISNA(VLOOKUP(C144,條件!$A$1:$L$1021,12,0)),"",(VLOOKUP(C144,條件!$A$1:$L$1021,12,0)))</f>
        <v/>
      </c>
      <c r="J144" s="680"/>
      <c r="K144" s="678"/>
      <c r="L144" s="679" t="s">
        <v>114</v>
      </c>
      <c r="M144" s="681"/>
      <c r="N144" s="680"/>
      <c r="O144" s="678"/>
      <c r="P144" s="679" t="s">
        <v>114</v>
      </c>
      <c r="Q144" s="681"/>
      <c r="R144" s="680"/>
      <c r="S144" s="678"/>
      <c r="T144" s="679" t="s">
        <v>114</v>
      </c>
      <c r="U144" s="681"/>
      <c r="V144" s="680"/>
      <c r="W144" s="678"/>
      <c r="X144" s="679" t="s">
        <v>114</v>
      </c>
      <c r="Y144" s="681"/>
      <c r="Z144" s="682" t="str">
        <f>IFERROR(VLOOKUP(C144, 條件!$A:$L, 3, 0), "")</f>
        <v/>
      </c>
      <c r="AA144" s="682" t="str">
        <f>IF(OR(L144={"改紡","檢修","了機","清車","FINAL","停機","SAMPLE","TEST","絲開發","待料","跳車"}), L144, IFERROR(IF(C144="", "", (SUM(J144, N144, R144, V144)/3 * AG144) * IF(AND(AF144="S", AS144="雙"), 0.5, 1)), ""))</f>
        <v>停機</v>
      </c>
      <c r="AB144" s="716" t="str">
        <f t="shared" si="61"/>
        <v/>
      </c>
      <c r="AC144" s="682" t="str">
        <f>IF(OR(L144={"改紡","檢修","了機","清車","FINAL","停機","SAMPLE","TEST"}), "", IFERROR(IF(C144="", "", AVERAGE(L144:M144, P144:Q144, T144:U144, X144:Y144)/100), ""))</f>
        <v/>
      </c>
      <c r="AD144" s="682" t="str">
        <f t="shared" si="62"/>
        <v/>
      </c>
      <c r="AE144" s="682" t="str">
        <f t="shared" si="63"/>
        <v/>
      </c>
      <c r="AF144" s="683" t="str">
        <f t="shared" si="59"/>
        <v>J</v>
      </c>
      <c r="AG144" s="683">
        <v>1</v>
      </c>
      <c r="AH144" s="727" t="s">
        <v>885</v>
      </c>
      <c r="AI144" s="728" t="s">
        <v>2816</v>
      </c>
      <c r="AJ144" s="728" t="s">
        <v>2816</v>
      </c>
      <c r="AK144" s="728" t="s">
        <v>2816</v>
      </c>
      <c r="AL144" s="741"/>
      <c r="AM144" s="798"/>
      <c r="AN144" s="798"/>
      <c r="AO144" s="798"/>
      <c r="AP144" s="798"/>
      <c r="AQ144" s="798"/>
      <c r="AR144" s="689"/>
      <c r="AS144" s="676" t="str">
        <f t="shared" si="64"/>
        <v>單</v>
      </c>
      <c r="AT144" s="676" t="str">
        <f t="shared" si="65"/>
        <v>全</v>
      </c>
      <c r="AU144" s="676" t="str">
        <f t="shared" si="66"/>
        <v/>
      </c>
      <c r="AV144" s="676" t="str">
        <f t="shared" si="60"/>
        <v/>
      </c>
    </row>
    <row r="145" spans="1:48">
      <c r="A145" s="672">
        <f t="shared" si="67"/>
        <v>46178</v>
      </c>
      <c r="B145" s="673" t="s">
        <v>1029</v>
      </c>
      <c r="C145" s="673" t="s">
        <v>3123</v>
      </c>
      <c r="D145" s="674" t="s">
        <v>579</v>
      </c>
      <c r="E145" s="675" t="str">
        <f>IF(ISNA(VLOOKUP(C145,條件!$A$1:$G$1021,5,0)),"",(VLOOKUP(C145,條件!$A$1:$G$1021,5,0)))</f>
        <v>150/48/2SDr</v>
      </c>
      <c r="F145" s="676" t="str">
        <f>IF(ISNA(VLOOKUP(C145,條件!$A$1:$G$1021,6,0)),"",(VLOOKUP(C145,條件!$A$1:$G$1021,6,0)))</f>
        <v>FP82175R×2</v>
      </c>
      <c r="G145" s="676">
        <f>IF(ISNA(VLOOKUP(C145,條件!$A$1:$G$1021,7,0)),"",(VLOOKUP(C145,條件!$A$1:$G$1021,7,0)))</f>
        <v>600</v>
      </c>
      <c r="H145" s="676" t="str">
        <f>IF(ISNA(VLOOKUP(C145,條件!$A$1:$K$1021,11,0)),"",(VLOOKUP(C145,條件!$A$1:$K$1021,11,0)))</f>
        <v>黑白直條</v>
      </c>
      <c r="I145" s="677">
        <f>IF(ISNA(VLOOKUP(C145,條件!$A$1:$L$1021,12,0)),"",(VLOOKUP(C145,條件!$A$1:$L$1021,12,0)))</f>
        <v>5.5</v>
      </c>
      <c r="J145" s="680">
        <v>22</v>
      </c>
      <c r="K145" s="678">
        <v>0</v>
      </c>
      <c r="L145" s="679">
        <v>5730</v>
      </c>
      <c r="M145" s="681"/>
      <c r="N145" s="680"/>
      <c r="O145" s="678"/>
      <c r="P145" s="679"/>
      <c r="Q145" s="681"/>
      <c r="R145" s="680">
        <v>98</v>
      </c>
      <c r="S145" s="678">
        <v>0</v>
      </c>
      <c r="T145" s="679">
        <v>6570</v>
      </c>
      <c r="U145" s="681"/>
      <c r="V145" s="680">
        <v>58</v>
      </c>
      <c r="W145" s="678">
        <v>6</v>
      </c>
      <c r="X145" s="679">
        <v>6610</v>
      </c>
      <c r="Y145" s="681"/>
      <c r="Z145" s="682">
        <f>IFERROR(VLOOKUP(C145, 條件!$A:$L, 3, 0), "")</f>
        <v>5.8536585365853666</v>
      </c>
      <c r="AA145" s="682">
        <f>IF(OR(L145={"改紡","檢修","了機","清車","FINAL","停機","SAMPLE","TEST","絲開發","待料","跳車"}), L145, IFERROR(IF(C145="", "", (SUM(J145, N145, R145, V145)/3 * AG145) * IF(AND(AF145="S", AS145="雙"), 0.5, 1)), ""))</f>
        <v>59.333333333333336</v>
      </c>
      <c r="AB145" s="716">
        <f t="shared" si="61"/>
        <v>0.99507211538461537</v>
      </c>
      <c r="AC145" s="682">
        <f>IF(OR(L145={"改紡","檢修","了機","清車","FINAL","停機","SAMPLE","TEST"}), "", IFERROR(IF(C145="", "", AVERAGE(L145:M145, P145:Q145, T145:U145, X145:Y145)/100), ""))</f>
        <v>63.033333333333331</v>
      </c>
      <c r="AD145" s="682">
        <f t="shared" si="62"/>
        <v>7.416666666666667</v>
      </c>
      <c r="AE145" s="682">
        <f t="shared" si="63"/>
        <v>7.166666666666667</v>
      </c>
      <c r="AF145" s="683" t="str">
        <f t="shared" si="59"/>
        <v>J</v>
      </c>
      <c r="AG145" s="683">
        <v>1</v>
      </c>
      <c r="AH145" s="727" t="s">
        <v>2784</v>
      </c>
      <c r="AI145" s="728" t="s">
        <v>3048</v>
      </c>
      <c r="AJ145" s="728" t="s">
        <v>3048</v>
      </c>
      <c r="AK145" s="728" t="s">
        <v>2874</v>
      </c>
      <c r="AL145" s="687">
        <v>55</v>
      </c>
      <c r="AM145" s="798">
        <v>46172</v>
      </c>
      <c r="AN145" s="798">
        <v>46173</v>
      </c>
      <c r="AO145" s="798">
        <v>46175</v>
      </c>
      <c r="AP145" s="798">
        <v>46177</v>
      </c>
      <c r="AQ145" s="798"/>
      <c r="AR145" s="689"/>
      <c r="AS145" s="676" t="str">
        <f t="shared" si="64"/>
        <v>雙</v>
      </c>
      <c r="AT145" s="676" t="str">
        <f t="shared" si="65"/>
        <v>全</v>
      </c>
      <c r="AU145" s="676" t="str">
        <f t="shared" si="66"/>
        <v>150</v>
      </c>
      <c r="AV145" s="676">
        <f t="shared" si="60"/>
        <v>3.9211776</v>
      </c>
    </row>
    <row r="146" spans="1:48">
      <c r="A146" s="672">
        <f t="shared" si="67"/>
        <v>46178</v>
      </c>
      <c r="B146" s="673" t="s">
        <v>1048</v>
      </c>
      <c r="C146" s="673" t="s">
        <v>114</v>
      </c>
      <c r="D146" s="674"/>
      <c r="E146" s="675" t="str">
        <f>IF(ISNA(VLOOKUP(C146,條件!$A$1:$G$1021,5,0)),"",(VLOOKUP(C146,條件!$A$1:$G$1021,5,0)))</f>
        <v/>
      </c>
      <c r="F146" s="676" t="str">
        <f>IF(ISNA(VLOOKUP(C146,條件!$A$1:$G$1021,6,0)),"",(VLOOKUP(C146,條件!$A$1:$G$1021,6,0)))</f>
        <v/>
      </c>
      <c r="G146" s="676" t="str">
        <f>IF(ISNA(VLOOKUP(C146,條件!$A$1:$G$1021,7,0)),"",(VLOOKUP(C146,條件!$A$1:$G$1021,7,0)))</f>
        <v/>
      </c>
      <c r="H146" s="676" t="str">
        <f>IF(ISNA(VLOOKUP(C146,條件!$A$1:$K$1021,11,0)),"",(VLOOKUP(C146,條件!$A$1:$K$1021,11,0)))</f>
        <v/>
      </c>
      <c r="I146" s="677" t="str">
        <f>IF(ISNA(VLOOKUP(C146,條件!$A$1:$L$1021,12,0)),"",(VLOOKUP(C146,條件!$A$1:$L$1021,12,0)))</f>
        <v/>
      </c>
      <c r="J146" s="680"/>
      <c r="K146" s="678"/>
      <c r="L146" s="679" t="s">
        <v>114</v>
      </c>
      <c r="M146" s="681"/>
      <c r="N146" s="680"/>
      <c r="O146" s="678"/>
      <c r="P146" s="679" t="s">
        <v>114</v>
      </c>
      <c r="Q146" s="681"/>
      <c r="R146" s="680"/>
      <c r="S146" s="678"/>
      <c r="T146" s="679" t="s">
        <v>114</v>
      </c>
      <c r="U146" s="681"/>
      <c r="V146" s="680"/>
      <c r="W146" s="678"/>
      <c r="X146" s="679" t="s">
        <v>114</v>
      </c>
      <c r="Y146" s="681"/>
      <c r="Z146" s="682" t="str">
        <f>IFERROR(VLOOKUP(C146, 條件!$A:$L, 3, 0), "")</f>
        <v/>
      </c>
      <c r="AA146" s="682" t="str">
        <f>IF(OR(L146={"改紡","檢修","了機","清車","FINAL","停機","SAMPLE","TEST","絲開發","待料","跳車"}), L146, IFERROR(IF(C146="", "", (SUM(J146, N146, R146, V146)/3 * AG146) * IF(AND(AF146="S", AS146="雙"), 0.5, 1)), ""))</f>
        <v>停機</v>
      </c>
      <c r="AB146" s="716" t="str">
        <f t="shared" si="61"/>
        <v/>
      </c>
      <c r="AC146" s="682" t="str">
        <f>IF(OR(L146={"改紡","檢修","了機","清車","FINAL","停機","SAMPLE","TEST"}), "", IFERROR(IF(C146="", "", AVERAGE(L146:M146, P146:Q146, T146:U146, X146:Y146)/100), ""))</f>
        <v/>
      </c>
      <c r="AD146" s="682" t="str">
        <f t="shared" si="62"/>
        <v/>
      </c>
      <c r="AE146" s="682" t="str">
        <f t="shared" si="63"/>
        <v/>
      </c>
      <c r="AF146" s="683" t="str">
        <f t="shared" si="59"/>
        <v>J</v>
      </c>
      <c r="AG146" s="683">
        <v>1</v>
      </c>
      <c r="AH146" s="727" t="s">
        <v>885</v>
      </c>
      <c r="AI146" s="728" t="s">
        <v>2816</v>
      </c>
      <c r="AJ146" s="728" t="s">
        <v>2816</v>
      </c>
      <c r="AK146" s="728" t="s">
        <v>2816</v>
      </c>
      <c r="AL146" s="687"/>
      <c r="AM146" s="798"/>
      <c r="AN146" s="798"/>
      <c r="AO146" s="798"/>
      <c r="AP146" s="798"/>
      <c r="AQ146" s="798"/>
      <c r="AR146" s="689"/>
      <c r="AS146" s="676" t="str">
        <f t="shared" si="64"/>
        <v>單</v>
      </c>
      <c r="AT146" s="676" t="str">
        <f t="shared" si="65"/>
        <v>全</v>
      </c>
      <c r="AU146" s="676" t="str">
        <f t="shared" si="66"/>
        <v/>
      </c>
      <c r="AV146" s="676" t="str">
        <f t="shared" si="60"/>
        <v/>
      </c>
    </row>
    <row r="147" spans="1:48">
      <c r="A147" s="672">
        <f t="shared" si="67"/>
        <v>46178</v>
      </c>
      <c r="B147" s="673" t="s">
        <v>1049</v>
      </c>
      <c r="C147" s="673" t="s">
        <v>2974</v>
      </c>
      <c r="D147" s="674" t="s">
        <v>1915</v>
      </c>
      <c r="E147" s="675" t="str">
        <f>IF(ISNA(VLOOKUP(C147,條件!$A$1:$G$1021,5,0)),"",(VLOOKUP(C147,條件!$A$1:$G$1021,5,0)))</f>
        <v>150/48/2SDr</v>
      </c>
      <c r="F147" s="676" t="str">
        <f>IF(ISNA(VLOOKUP(C147,條件!$A$1:$G$1021,6,0)),"",(VLOOKUP(C147,條件!$A$1:$G$1021,6,0)))</f>
        <v>FP82177R×2</v>
      </c>
      <c r="G147" s="676">
        <f>IF(ISNA(VLOOKUP(C147,條件!$A$1:$G$1021,7,0)),"",(VLOOKUP(C147,條件!$A$1:$G$1021,7,0)))</f>
        <v>700</v>
      </c>
      <c r="H147" s="676" t="str">
        <f>IF(ISNA(VLOOKUP(C147,條件!$A$1:$K$1021,11,0)),"",(VLOOKUP(C147,條件!$A$1:$K$1021,11,0)))</f>
        <v>白底綠星</v>
      </c>
      <c r="I147" s="677">
        <f>IF(ISNA(VLOOKUP(C147,條件!$A$1:$L$1021,12,0)),"",(VLOOKUP(C147,條件!$A$1:$L$1021,12,0)))</f>
        <v>5.5</v>
      </c>
      <c r="J147" s="680">
        <v>12</v>
      </c>
      <c r="K147" s="678">
        <v>0</v>
      </c>
      <c r="L147" s="679">
        <v>7690</v>
      </c>
      <c r="M147" s="681">
        <v>8520</v>
      </c>
      <c r="N147" s="680"/>
      <c r="O147" s="678"/>
      <c r="P147" s="679"/>
      <c r="Q147" s="681"/>
      <c r="R147" s="680">
        <v>0</v>
      </c>
      <c r="S147" s="678">
        <v>0</v>
      </c>
      <c r="T147" s="679">
        <v>6670</v>
      </c>
      <c r="U147" s="681">
        <v>7130</v>
      </c>
      <c r="V147" s="680">
        <v>42</v>
      </c>
      <c r="W147" s="678">
        <v>2</v>
      </c>
      <c r="X147" s="679">
        <v>5830</v>
      </c>
      <c r="Y147" s="681">
        <v>8980</v>
      </c>
      <c r="Z147" s="682">
        <f>IFERROR(VLOOKUP(C147, 條件!$A:$L, 3, 0), "")</f>
        <v>5.8299595141700413</v>
      </c>
      <c r="AA147" s="682">
        <f>IF(OR(L147={"改紡","檢修","了機","清車","FINAL","停機","SAMPLE","TEST","絲開發","待料","跳車"}), L147, IFERROR(IF(C147="", "", (SUM(J147, N147, R147, V147)/3 * AG147) * IF(AND(AF147="S", AS147="雙"), 0.5, 1)), ""))</f>
        <v>18</v>
      </c>
      <c r="AB147" s="716">
        <f t="shared" si="61"/>
        <v>0.99835069444444446</v>
      </c>
      <c r="AC147" s="682">
        <f>IF(OR(L147={"改紡","檢修","了機","清車","FINAL","停機","SAMPLE","TEST"}), "", IFERROR(IF(C147="", "", AVERAGE(L147:M147, P147:Q147, T147:U147, X147:Y147)/100), ""))</f>
        <v>74.7</v>
      </c>
      <c r="AD147" s="682">
        <f t="shared" si="62"/>
        <v>2.25</v>
      </c>
      <c r="AE147" s="682">
        <f t="shared" si="63"/>
        <v>2.1666666666666665</v>
      </c>
      <c r="AF147" s="683" t="str">
        <f t="shared" ref="AF147:AF177" si="68">LEFT(B147,1)</f>
        <v>T</v>
      </c>
      <c r="AG147" s="683">
        <v>1</v>
      </c>
      <c r="AH147" s="727" t="s">
        <v>2942</v>
      </c>
      <c r="AI147" s="734" t="s">
        <v>2815</v>
      </c>
      <c r="AJ147" s="734" t="s">
        <v>2815</v>
      </c>
      <c r="AK147" s="728" t="s">
        <v>2876</v>
      </c>
      <c r="AL147" s="687">
        <v>56</v>
      </c>
      <c r="AM147" s="798">
        <v>46172</v>
      </c>
      <c r="AN147" s="798">
        <v>46173</v>
      </c>
      <c r="AO147" s="798"/>
      <c r="AP147" s="798"/>
      <c r="AQ147" s="798"/>
      <c r="AR147" s="689"/>
      <c r="AS147" s="676" t="str">
        <f t="shared" si="64"/>
        <v>雙</v>
      </c>
      <c r="AT147" s="676" t="str">
        <f t="shared" si="65"/>
        <v>全</v>
      </c>
      <c r="AU147" s="676" t="str">
        <f t="shared" si="66"/>
        <v>150</v>
      </c>
      <c r="AV147" s="676">
        <f t="shared" ref="AV147:AV177" si="69">IF(ISERROR((IF(AF147="S",AG147*AU147*G147*AC147/18*0.03456/100/1000,
AU147*G147*AC147*
(IF(OR(AND(AS147="單",AT147="全",OR(AF147="A",AF147="M")),AND(AS147="單",AT147="全",OR(AF147="T",AF147="J"))),1,0)+
IF(OR(AND(AS147="雙",AT147="全",OR(AF147="A",AF147="M")),AND(AS147="雙",AT147="半",OR(AF147="T",AF147="J"))),1,0)+
IF(AND(AS147="雙",AT147="全",OR(AF147="T",AF147="J")),2,0)+
IF(AND(AS147="單",AT147="半",OR(AF147="A",AF147="M")),0.5,0)+
IF(OR(AND(AS147="雙",AT147="半",OR(AF147="A",AF147="M")),AND(AS147="單",AT147="半",OR(AF147="T",AF147="J"))),0.5,0)
)*0.03456/100/1000
))),"",((IF(AF147="S",AG147*AU147*G147*AC147/18*0.03456/100/1000,
AU147*G147*AC147*
(IF(OR(AND(AS147="單",AT147="全",OR(AF147="A",AF147="M")),AND(AS147="單",AT147="全",OR(AF147="T",AF147="J"))),1,0)+
IF(OR(AND(AS147="雙",AT147="全",OR(AF147="A",AF147="M")),AND(AS147="雙",AT147="半",OR(AF147="T",AF147="J"))),1,0)+
IF(AND(AS147="雙",AT147="全",OR(AF147="T",AF147="J")),2,0)+
IF(AND(AS147="單",AT147="半",OR(AF147="A",AF147="M")),0.5,0)+
IF(OR(AND(AS147="雙",AT147="半",OR(AF147="A",AF147="M")),AND(AS147="單",AT147="半",OR(AF147="T",AF147="J"))),0.5,0)
)*0.03456/100/1000
))))</f>
        <v>5.4214272000000001</v>
      </c>
    </row>
    <row r="148" spans="1:48">
      <c r="A148" s="672">
        <f t="shared" si="67"/>
        <v>46178</v>
      </c>
      <c r="B148" s="673" t="s">
        <v>1050</v>
      </c>
      <c r="C148" s="673" t="s">
        <v>2976</v>
      </c>
      <c r="D148" s="674" t="s">
        <v>1915</v>
      </c>
      <c r="E148" s="675" t="str">
        <f>IF(ISNA(VLOOKUP(C148,條件!$A$1:$G$1021,5,0)),"",(VLOOKUP(C148,條件!$A$1:$G$1021,5,0)))</f>
        <v>150/48/2SDr</v>
      </c>
      <c r="F148" s="676" t="str">
        <f>IF(ISNA(VLOOKUP(C148,條件!$A$1:$G$1021,6,0)),"",(VLOOKUP(C148,條件!$A$1:$G$1021,6,0)))</f>
        <v>FP82175R×2</v>
      </c>
      <c r="G148" s="676">
        <f>IF(ISNA(VLOOKUP(C148,條件!$A$1:$G$1021,7,0)),"",(VLOOKUP(C148,條件!$A$1:$G$1021,7,0)))</f>
        <v>700</v>
      </c>
      <c r="H148" s="676" t="str">
        <f>IF(ISNA(VLOOKUP(C148,條件!$A$1:$K$1021,11,0)),"",(VLOOKUP(C148,條件!$A$1:$K$1021,11,0)))</f>
        <v>黃底綠星</v>
      </c>
      <c r="I148" s="677">
        <f>IF(ISNA(VLOOKUP(C148,條件!$A$1:$L$1021,12,0)),"",(VLOOKUP(C148,條件!$A$1:$L$1021,12,0)))</f>
        <v>5.5</v>
      </c>
      <c r="J148" s="680">
        <v>67</v>
      </c>
      <c r="K148" s="678">
        <v>0</v>
      </c>
      <c r="L148" s="679">
        <v>8890</v>
      </c>
      <c r="M148" s="681">
        <v>8830</v>
      </c>
      <c r="N148" s="680"/>
      <c r="O148" s="678"/>
      <c r="P148" s="679"/>
      <c r="Q148" s="681"/>
      <c r="R148" s="680">
        <v>0</v>
      </c>
      <c r="S148" s="678">
        <v>0</v>
      </c>
      <c r="T148" s="679">
        <v>7310</v>
      </c>
      <c r="U148" s="681">
        <v>6670</v>
      </c>
      <c r="V148" s="680">
        <v>33</v>
      </c>
      <c r="W148" s="678">
        <v>0</v>
      </c>
      <c r="X148" s="679">
        <v>9810</v>
      </c>
      <c r="Y148" s="681">
        <v>5930</v>
      </c>
      <c r="Z148" s="682">
        <f>IFERROR(VLOOKUP(C148, 條件!$A:$L, 3, 0), "")</f>
        <v>5.8299595141700413</v>
      </c>
      <c r="AA148" s="682">
        <f>IF(OR(L148={"改紡","檢修","了機","清車","FINAL","停機","SAMPLE","TEST","絲開發","待料","跳車"}), L148, IFERROR(IF(C148="", "", (SUM(J148, N148, R148, V148)/3 * AG148) * IF(AND(AF148="S", AS148="雙"), 0.5, 1)), ""))</f>
        <v>33.333333333333336</v>
      </c>
      <c r="AB148" s="716">
        <f t="shared" si="61"/>
        <v>1</v>
      </c>
      <c r="AC148" s="682">
        <f>IF(OR(L148={"改紡","檢修","了機","清車","FINAL","停機","SAMPLE","TEST"}), "", IFERROR(IF(C148="", "", AVERAGE(L148:M148, P148:Q148, T148:U148, X148:Y148)/100), ""))</f>
        <v>79.066666666666663</v>
      </c>
      <c r="AD148" s="682">
        <f t="shared" si="62"/>
        <v>4.166666666666667</v>
      </c>
      <c r="AE148" s="682">
        <f t="shared" si="63"/>
        <v>4.166666666666667</v>
      </c>
      <c r="AF148" s="683" t="str">
        <f t="shared" si="68"/>
        <v>T</v>
      </c>
      <c r="AG148" s="683">
        <v>1</v>
      </c>
      <c r="AH148" s="727" t="s">
        <v>2942</v>
      </c>
      <c r="AI148" s="734" t="s">
        <v>2815</v>
      </c>
      <c r="AJ148" s="734" t="s">
        <v>2815</v>
      </c>
      <c r="AK148" s="728" t="s">
        <v>2876</v>
      </c>
      <c r="AL148" s="687">
        <v>55</v>
      </c>
      <c r="AM148" s="798">
        <v>46176</v>
      </c>
      <c r="AN148" s="798">
        <v>46177</v>
      </c>
      <c r="AO148" s="798"/>
      <c r="AP148" s="798"/>
      <c r="AQ148" s="798"/>
      <c r="AR148" s="689"/>
      <c r="AS148" s="676" t="str">
        <f t="shared" si="64"/>
        <v>雙</v>
      </c>
      <c r="AT148" s="676" t="str">
        <f t="shared" si="65"/>
        <v>全</v>
      </c>
      <c r="AU148" s="676" t="str">
        <f t="shared" si="66"/>
        <v>150</v>
      </c>
      <c r="AV148" s="676">
        <f t="shared" si="69"/>
        <v>5.7383423999999996</v>
      </c>
    </row>
    <row r="149" spans="1:48">
      <c r="A149" s="672">
        <f t="shared" si="67"/>
        <v>46178</v>
      </c>
      <c r="B149" s="673" t="s">
        <v>1051</v>
      </c>
      <c r="C149" s="673" t="s">
        <v>1907</v>
      </c>
      <c r="D149" s="674"/>
      <c r="E149" s="675" t="str">
        <f>IF(ISNA(VLOOKUP(C149,條件!$A$1:$G$1021,5,0)),"",(VLOOKUP(C149,條件!$A$1:$G$1021,5,0)))</f>
        <v>150/48/2SDr</v>
      </c>
      <c r="F149" s="676" t="str">
        <f>IF(ISNA(VLOOKUP(C149,條件!$A$1:$G$1021,6,0)),"",(VLOOKUP(C149,條件!$A$1:$G$1021,6,0)))</f>
        <v>FP82169R×2</v>
      </c>
      <c r="G149" s="676">
        <f>IF(ISNA(VLOOKUP(C149,條件!$A$1:$G$1021,7,0)),"",(VLOOKUP(C149,條件!$A$1:$G$1021,7,0)))</f>
        <v>670</v>
      </c>
      <c r="H149" s="676" t="str">
        <f>IF(ISNA(VLOOKUP(C149,條件!$A$1:$K$1021,11,0)),"",(VLOOKUP(C149,條件!$A$1:$K$1021,11,0)))</f>
        <v>黃底紅點</v>
      </c>
      <c r="I149" s="677">
        <f>IF(ISNA(VLOOKUP(C149,條件!$A$1:$L$1021,12,0)),"",(VLOOKUP(C149,條件!$A$1:$L$1021,12,0)))</f>
        <v>5</v>
      </c>
      <c r="J149" s="680">
        <v>11</v>
      </c>
      <c r="K149" s="678">
        <v>0</v>
      </c>
      <c r="L149" s="679">
        <v>7590</v>
      </c>
      <c r="M149" s="681"/>
      <c r="N149" s="680"/>
      <c r="O149" s="678"/>
      <c r="P149" s="679"/>
      <c r="Q149" s="681"/>
      <c r="R149" s="680">
        <v>19</v>
      </c>
      <c r="S149" s="678">
        <v>0</v>
      </c>
      <c r="T149" s="679">
        <v>8340</v>
      </c>
      <c r="U149" s="681"/>
      <c r="V149" s="680">
        <v>19</v>
      </c>
      <c r="W149" s="678">
        <v>3</v>
      </c>
      <c r="X149" s="679">
        <v>8330</v>
      </c>
      <c r="Y149" s="681"/>
      <c r="Z149" s="682">
        <f>IFERROR(VLOOKUP(C149, 條件!$A:$L, 3, 0), "")</f>
        <v>6.2882096069868991</v>
      </c>
      <c r="AA149" s="682">
        <f>IF(OR(L149={"改紡","檢修","了機","清車","FINAL","停機","SAMPLE","TEST","絲開發","待料","跳車"}), L149, IFERROR(IF(C149="", "", (SUM(J149, N149, R149, V149)/3 * AG149) * IF(AND(AF149="S", AS149="雙"), 0.5, 1)), ""))</f>
        <v>32.666666666666664</v>
      </c>
      <c r="AB149" s="716">
        <f t="shared" si="61"/>
        <v>0.99770633012820509</v>
      </c>
      <c r="AC149" s="682">
        <f>IF(OR(L149={"改紡","檢修","了機","清車","FINAL","停機","SAMPLE","TEST"}), "", IFERROR(IF(C149="", "", AVERAGE(L149:M149, P149:Q149, T149:U149, X149:Y149)/100), ""))</f>
        <v>80.866666666666674</v>
      </c>
      <c r="AD149" s="682">
        <f t="shared" si="62"/>
        <v>4.083333333333333</v>
      </c>
      <c r="AE149" s="682">
        <f t="shared" si="63"/>
        <v>3.8333333333333335</v>
      </c>
      <c r="AF149" s="683" t="str">
        <f t="shared" si="68"/>
        <v>T</v>
      </c>
      <c r="AG149" s="683">
        <v>2</v>
      </c>
      <c r="AH149" s="727" t="s">
        <v>2942</v>
      </c>
      <c r="AI149" s="728" t="s">
        <v>2815</v>
      </c>
      <c r="AJ149" s="728" t="s">
        <v>2815</v>
      </c>
      <c r="AK149" s="728" t="s">
        <v>2876</v>
      </c>
      <c r="AL149" s="687">
        <v>48</v>
      </c>
      <c r="AM149" s="798">
        <v>46165</v>
      </c>
      <c r="AN149" s="798">
        <v>46166</v>
      </c>
      <c r="AO149" s="798">
        <v>46167</v>
      </c>
      <c r="AP149" s="798"/>
      <c r="AQ149" s="798"/>
      <c r="AR149" s="689"/>
      <c r="AS149" s="676" t="str">
        <f t="shared" si="64"/>
        <v>雙</v>
      </c>
      <c r="AT149" s="676" t="str">
        <f t="shared" si="65"/>
        <v>半</v>
      </c>
      <c r="AU149" s="676" t="str">
        <f t="shared" si="66"/>
        <v>150</v>
      </c>
      <c r="AV149" s="676">
        <f t="shared" si="69"/>
        <v>2.8087257600000006</v>
      </c>
    </row>
    <row r="150" spans="1:48">
      <c r="A150" s="672">
        <f t="shared" si="67"/>
        <v>46178</v>
      </c>
      <c r="B150" s="673" t="s">
        <v>1051</v>
      </c>
      <c r="C150" s="673" t="s">
        <v>1908</v>
      </c>
      <c r="D150" s="674"/>
      <c r="E150" s="675" t="str">
        <f>IF(ISNA(VLOOKUP(C150,條件!$A$1:$G$1021,5,0)),"",(VLOOKUP(C150,條件!$A$1:$G$1021,5,0)))</f>
        <v>150/48/2SDr</v>
      </c>
      <c r="F150" s="676" t="str">
        <f>IF(ISNA(VLOOKUP(C150,條件!$A$1:$G$1021,6,0)),"",(VLOOKUP(C150,條件!$A$1:$G$1021,6,0)))</f>
        <v>FP82169R×2</v>
      </c>
      <c r="G150" s="676">
        <f>IF(ISNA(VLOOKUP(C150,條件!$A$1:$G$1021,7,0)),"",(VLOOKUP(C150,條件!$A$1:$G$1021,7,0)))</f>
        <v>670</v>
      </c>
      <c r="H150" s="676" t="str">
        <f>IF(ISNA(VLOOKUP(C150,條件!$A$1:$K$1021,11,0)),"",(VLOOKUP(C150,條件!$A$1:$K$1021,11,0)))</f>
        <v>紅底藍點</v>
      </c>
      <c r="I150" s="677">
        <f>IF(ISNA(VLOOKUP(C150,條件!$A$1:$L$1021,12,0)),"",(VLOOKUP(C150,條件!$A$1:$L$1021,12,0)))</f>
        <v>5</v>
      </c>
      <c r="J150" s="680">
        <v>31</v>
      </c>
      <c r="K150" s="678">
        <v>0</v>
      </c>
      <c r="L150" s="679"/>
      <c r="M150" s="681">
        <v>7410</v>
      </c>
      <c r="N150" s="680"/>
      <c r="O150" s="678"/>
      <c r="P150" s="679"/>
      <c r="Q150" s="681"/>
      <c r="R150" s="680">
        <v>21</v>
      </c>
      <c r="S150" s="678">
        <v>0</v>
      </c>
      <c r="T150" s="679"/>
      <c r="U150" s="681">
        <v>7310</v>
      </c>
      <c r="V150" s="680">
        <v>29</v>
      </c>
      <c r="W150" s="678">
        <v>2</v>
      </c>
      <c r="X150" s="679">
        <v>8610</v>
      </c>
      <c r="Y150" s="681"/>
      <c r="Z150" s="682">
        <f>IFERROR(VLOOKUP(C150, 條件!$A:$L, 3, 0), "")</f>
        <v>6.1802575107296125</v>
      </c>
      <c r="AA150" s="682">
        <f>IF(OR(L150={"改紡","檢修","了機","清車","FINAL","停機","SAMPLE","TEST","絲開發","待料","跳車"}), L150, IFERROR(IF(C150="", "", (SUM(J150, N150, R150, V150)/3 * AG150) * IF(AND(AF150="S", AS150="雙"), 0.5, 1)), ""))</f>
        <v>54</v>
      </c>
      <c r="AB150" s="716">
        <f t="shared" si="61"/>
        <v>0.99844417735042734</v>
      </c>
      <c r="AC150" s="682">
        <f>IF(OR(L150={"改紡","檢修","了機","清車","FINAL","停機","SAMPLE","TEST"}), "", IFERROR(IF(C150="", "", AVERAGE(L150:M150, P150:Q150, T150:U150, X150:Y150)/100), ""))</f>
        <v>77.766666666666666</v>
      </c>
      <c r="AD150" s="682">
        <f t="shared" si="62"/>
        <v>6.75</v>
      </c>
      <c r="AE150" s="682">
        <f t="shared" si="63"/>
        <v>6.583333333333333</v>
      </c>
      <c r="AF150" s="683" t="str">
        <f t="shared" si="68"/>
        <v>T</v>
      </c>
      <c r="AG150" s="683">
        <v>2</v>
      </c>
      <c r="AH150" s="727" t="s">
        <v>2942</v>
      </c>
      <c r="AI150" s="734" t="s">
        <v>2815</v>
      </c>
      <c r="AJ150" s="734" t="s">
        <v>2815</v>
      </c>
      <c r="AK150" s="728" t="s">
        <v>2876</v>
      </c>
      <c r="AL150" s="687"/>
      <c r="AM150" s="798"/>
      <c r="AN150" s="798"/>
      <c r="AO150" s="798"/>
      <c r="AP150" s="798"/>
      <c r="AQ150" s="798"/>
      <c r="AR150" s="689"/>
      <c r="AS150" s="676" t="str">
        <f t="shared" si="64"/>
        <v>雙</v>
      </c>
      <c r="AT150" s="676" t="str">
        <f t="shared" si="65"/>
        <v>半</v>
      </c>
      <c r="AU150" s="676" t="str">
        <f t="shared" si="66"/>
        <v>150</v>
      </c>
      <c r="AV150" s="676">
        <f t="shared" si="69"/>
        <v>2.70105408</v>
      </c>
    </row>
    <row r="151" spans="1:48">
      <c r="A151" s="672">
        <f t="shared" si="67"/>
        <v>46178</v>
      </c>
      <c r="B151" s="673" t="s">
        <v>1052</v>
      </c>
      <c r="C151" s="673" t="s">
        <v>3163</v>
      </c>
      <c r="D151" s="674"/>
      <c r="E151" s="675" t="str">
        <f>IF(ISNA(VLOOKUP(C151,條件!$A$1:$G$1021,5,0)),"",(VLOOKUP(C151,條件!$A$1:$G$1021,5,0)))</f>
        <v/>
      </c>
      <c r="F151" s="676" t="str">
        <f>IF(ISNA(VLOOKUP(C151,條件!$A$1:$G$1021,6,0)),"",(VLOOKUP(C151,條件!$A$1:$G$1021,6,0)))</f>
        <v/>
      </c>
      <c r="G151" s="676" t="str">
        <f>IF(ISNA(VLOOKUP(C151,條件!$A$1:$G$1021,7,0)),"",(VLOOKUP(C151,條件!$A$1:$G$1021,7,0)))</f>
        <v/>
      </c>
      <c r="H151" s="676" t="str">
        <f>IF(ISNA(VLOOKUP(C151,條件!$A$1:$K$1021,11,0)),"",(VLOOKUP(C151,條件!$A$1:$K$1021,11,0)))</f>
        <v/>
      </c>
      <c r="I151" s="677" t="str">
        <f>IF(ISNA(VLOOKUP(C151,條件!$A$1:$L$1021,12,0)),"",(VLOOKUP(C151,條件!$A$1:$L$1021,12,0)))</f>
        <v/>
      </c>
      <c r="J151" s="680">
        <v>12</v>
      </c>
      <c r="K151" s="678">
        <v>4</v>
      </c>
      <c r="L151" s="679">
        <v>5560</v>
      </c>
      <c r="M151" s="681"/>
      <c r="N151" s="680"/>
      <c r="O151" s="678"/>
      <c r="P151" s="679"/>
      <c r="Q151" s="681"/>
      <c r="R151" s="680">
        <v>7</v>
      </c>
      <c r="S151" s="678">
        <v>0</v>
      </c>
      <c r="T151" s="679">
        <v>6200</v>
      </c>
      <c r="U151" s="681"/>
      <c r="V151" s="680">
        <v>8</v>
      </c>
      <c r="W151" s="678">
        <v>4</v>
      </c>
      <c r="X151" s="679">
        <v>6390</v>
      </c>
      <c r="Y151" s="681"/>
      <c r="Z151" s="682" t="str">
        <f>IFERROR(VLOOKUP(C151, 條件!$A:$L, 3, 0), "")</f>
        <v/>
      </c>
      <c r="AA151" s="682">
        <f>IF(OR(L151={"改紡","檢修","了機","清車","FINAL","停機","SAMPLE","TEST","絲開發","待料","跳車"}), L151, IFERROR(IF(C151="", "", (SUM(J151, N151, R151, V151)/3 * AG151) * IF(AND(AF151="S", AS151="雙"), 0.5, 1)), ""))</f>
        <v>18</v>
      </c>
      <c r="AB151" s="716" t="str">
        <f t="shared" si="61"/>
        <v/>
      </c>
      <c r="AC151" s="682">
        <f>IF(OR(L151={"改紡","檢修","了機","清車","FINAL","停機","SAMPLE","TEST"}), "", IFERROR(IF(C151="", "", AVERAGE(L151:M151, P151:Q151, T151:U151, X151:Y151)/100), ""))</f>
        <v>60.5</v>
      </c>
      <c r="AD151" s="682">
        <f t="shared" si="62"/>
        <v>2.25</v>
      </c>
      <c r="AE151" s="682">
        <f t="shared" si="63"/>
        <v>1.5833333333333333</v>
      </c>
      <c r="AF151" s="683" t="str">
        <f t="shared" si="68"/>
        <v>T</v>
      </c>
      <c r="AG151" s="683">
        <v>2</v>
      </c>
      <c r="AH151" s="727" t="s">
        <v>3004</v>
      </c>
      <c r="AI151" s="734" t="s">
        <v>2822</v>
      </c>
      <c r="AJ151" s="734" t="s">
        <v>2822</v>
      </c>
      <c r="AK151" s="728" t="s">
        <v>2813</v>
      </c>
      <c r="AL151" s="687">
        <v>52</v>
      </c>
      <c r="AM151" s="798">
        <v>46177</v>
      </c>
      <c r="AN151" s="798"/>
      <c r="AO151" s="798"/>
      <c r="AP151" s="798"/>
      <c r="AQ151" s="798"/>
      <c r="AR151" s="689" t="s">
        <v>3496</v>
      </c>
      <c r="AS151" s="676" t="str">
        <f t="shared" si="64"/>
        <v>單</v>
      </c>
      <c r="AT151" s="676" t="str">
        <f t="shared" si="65"/>
        <v>半</v>
      </c>
      <c r="AU151" s="676" t="str">
        <f t="shared" si="66"/>
        <v/>
      </c>
      <c r="AV151" s="676" t="str">
        <f t="shared" si="69"/>
        <v/>
      </c>
    </row>
    <row r="152" spans="1:48">
      <c r="A152" s="672">
        <f t="shared" si="67"/>
        <v>46178</v>
      </c>
      <c r="B152" s="673" t="s">
        <v>1052</v>
      </c>
      <c r="C152" s="673" t="s">
        <v>1917</v>
      </c>
      <c r="D152" s="674" t="s">
        <v>1915</v>
      </c>
      <c r="E152" s="675" t="str">
        <f>IF(ISNA(VLOOKUP(C152,條件!$A$1:$G$1021,5,0)),"",(VLOOKUP(C152,條件!$A$1:$G$1021,5,0)))</f>
        <v>225/72/2SDr</v>
      </c>
      <c r="F152" s="676" t="str">
        <f>IF(ISNA(VLOOKUP(C152,條件!$A$1:$G$1021,6,0)),"",(VLOOKUP(C152,條件!$A$1:$G$1021,6,0)))</f>
        <v>FP83024R×2</v>
      </c>
      <c r="G152" s="676">
        <f>IF(ISNA(VLOOKUP(C152,條件!$A$1:$G$1021,7,0)),"",(VLOOKUP(C152,條件!$A$1:$G$1021,7,0)))</f>
        <v>550</v>
      </c>
      <c r="H152" s="676" t="str">
        <f>IF(ISNA(VLOOKUP(C152,條件!$A$1:$K$1021,11,0)),"",(VLOOKUP(C152,條件!$A$1:$K$1021,11,0)))</f>
        <v>灰色</v>
      </c>
      <c r="I152" s="677">
        <f>IF(ISNA(VLOOKUP(C152,條件!$A$1:$L$1021,12,0)),"",(VLOOKUP(C152,條件!$A$1:$L$1021,12,0)))</f>
        <v>5.5</v>
      </c>
      <c r="J152" s="680">
        <v>9</v>
      </c>
      <c r="K152" s="678">
        <v>5</v>
      </c>
      <c r="L152" s="679"/>
      <c r="M152" s="681">
        <v>9260</v>
      </c>
      <c r="N152" s="680"/>
      <c r="O152" s="678"/>
      <c r="P152" s="679"/>
      <c r="Q152" s="681"/>
      <c r="R152" s="680">
        <v>11</v>
      </c>
      <c r="S152" s="678">
        <v>0</v>
      </c>
      <c r="T152" s="679"/>
      <c r="U152" s="681">
        <v>8560</v>
      </c>
      <c r="V152" s="680">
        <v>17</v>
      </c>
      <c r="W152" s="678">
        <v>1</v>
      </c>
      <c r="X152" s="679">
        <v>6940</v>
      </c>
      <c r="Y152" s="681"/>
      <c r="Z152" s="682">
        <f>IFERROR(VLOOKUP(C152, 條件!$A:$L, 3, 0), "")</f>
        <v>6.5454545454545459</v>
      </c>
      <c r="AA152" s="682">
        <f>IF(OR(L152={"改紡","檢修","了機","清車","FINAL","停機","SAMPLE","TEST","絲開發","待料","跳車"}), L152, IFERROR(IF(C152="", "", (SUM(J152, N152, R152, V152)/3 * AG152) * IF(AND(AF152="S", AS152="雙"), 0.5, 1)), ""))</f>
        <v>24.666666666666668</v>
      </c>
      <c r="AB152" s="716">
        <f t="shared" si="61"/>
        <v>0.99559294871794868</v>
      </c>
      <c r="AC152" s="682">
        <f>IF(OR(L152={"改紡","檢修","了機","清車","FINAL","停機","SAMPLE","TEST"}), "", IFERROR(IF(C152="", "", AVERAGE(L152:M152, P152:Q152, T152:U152, X152:Y152)/100), ""))</f>
        <v>82.533333333333346</v>
      </c>
      <c r="AD152" s="682">
        <f t="shared" si="62"/>
        <v>3.0833333333333335</v>
      </c>
      <c r="AE152" s="682">
        <f t="shared" si="63"/>
        <v>2.5833333333333335</v>
      </c>
      <c r="AF152" s="683" t="str">
        <f t="shared" si="68"/>
        <v>T</v>
      </c>
      <c r="AG152" s="683">
        <v>2</v>
      </c>
      <c r="AH152" s="727" t="s">
        <v>3004</v>
      </c>
      <c r="AI152" s="734" t="s">
        <v>2822</v>
      </c>
      <c r="AJ152" s="734" t="s">
        <v>2822</v>
      </c>
      <c r="AK152" s="728" t="s">
        <v>2813</v>
      </c>
      <c r="AL152" s="687">
        <v>53</v>
      </c>
      <c r="AM152" s="798">
        <v>46150</v>
      </c>
      <c r="AN152" s="798">
        <v>46151</v>
      </c>
      <c r="AO152" s="798">
        <v>46152</v>
      </c>
      <c r="AP152" s="798">
        <v>46153</v>
      </c>
      <c r="AQ152" s="798"/>
      <c r="AR152" s="689"/>
      <c r="AS152" s="676" t="str">
        <f t="shared" si="64"/>
        <v>雙</v>
      </c>
      <c r="AT152" s="676" t="str">
        <f t="shared" si="65"/>
        <v>半</v>
      </c>
      <c r="AU152" s="676" t="str">
        <f t="shared" si="66"/>
        <v>225</v>
      </c>
      <c r="AV152" s="676">
        <f t="shared" si="69"/>
        <v>3.5297856000000007</v>
      </c>
    </row>
    <row r="153" spans="1:48">
      <c r="A153" s="672">
        <f t="shared" si="67"/>
        <v>46178</v>
      </c>
      <c r="B153" s="673" t="s">
        <v>1548</v>
      </c>
      <c r="C153" s="673" t="s">
        <v>3306</v>
      </c>
      <c r="D153" s="674" t="s">
        <v>579</v>
      </c>
      <c r="E153" s="675" t="str">
        <f>IF(ISNA(VLOOKUP(C153,條件!$A$1:$G$1021,5,0)),"",(VLOOKUP(C153,條件!$A$1:$G$1021,5,0)))</f>
        <v>150/48/2SDr</v>
      </c>
      <c r="F153" s="676" t="str">
        <f>IF(ISNA(VLOOKUP(C153,條件!$A$1:$G$1021,6,0)),"",(VLOOKUP(C153,條件!$A$1:$G$1021,6,0)))</f>
        <v>FP82177R×2</v>
      </c>
      <c r="G153" s="676">
        <f>IF(ISNA(VLOOKUP(C153,條件!$A$1:$G$1021,7,0)),"",(VLOOKUP(C153,條件!$A$1:$G$1021,7,0)))</f>
        <v>700</v>
      </c>
      <c r="H153" s="676" t="str">
        <f>IF(ISNA(VLOOKUP(C153,條件!$A$1:$K$1021,11,0)),"",(VLOOKUP(C153,條件!$A$1:$K$1021,11,0)))</f>
        <v>白底黑點</v>
      </c>
      <c r="I153" s="677">
        <f>IF(ISNA(VLOOKUP(C153,條件!$A$1:$L$1021,12,0)),"",(VLOOKUP(C153,條件!$A$1:$L$1021,12,0)))</f>
        <v>5.5</v>
      </c>
      <c r="J153" s="680"/>
      <c r="K153" s="678"/>
      <c r="L153" s="679" t="s">
        <v>1920</v>
      </c>
      <c r="M153" s="681"/>
      <c r="N153" s="680"/>
      <c r="O153" s="678"/>
      <c r="P153" s="679" t="s">
        <v>1920</v>
      </c>
      <c r="Q153" s="681"/>
      <c r="R153" s="680"/>
      <c r="S153" s="678"/>
      <c r="T153" s="679" t="s">
        <v>2872</v>
      </c>
      <c r="U153" s="681"/>
      <c r="V153" s="680">
        <v>31</v>
      </c>
      <c r="W153" s="678">
        <v>0</v>
      </c>
      <c r="X153" s="679">
        <v>6940</v>
      </c>
      <c r="Y153" s="681">
        <v>9720</v>
      </c>
      <c r="Z153" s="682">
        <f>IFERROR(VLOOKUP(C153, 條件!$A:$L, 3, 0), "")</f>
        <v>5.8299595141700413</v>
      </c>
      <c r="AA153" s="682" t="str">
        <f>IF(OR(L153={"改紡","檢修","了機","清車","FINAL","停機","SAMPLE","TEST","絲開發","待料","跳車"}), L153, IFERROR(IF(C153="", "", (SUM(J153, N153, R153, V153)/3 * AG153) * IF(AND(AF153="S", AS153="雙"), 0.5, 1)), ""))</f>
        <v>改紡</v>
      </c>
      <c r="AB153" s="716" t="str">
        <f t="shared" si="61"/>
        <v/>
      </c>
      <c r="AC153" s="682" t="str">
        <f>IF(OR(L153={"改紡","檢修","了機","清車","FINAL","停機","SAMPLE","TEST"}), "", IFERROR(IF(C153="", "", AVERAGE(L153:M153, P153:Q153, T153:U153, X153:Y153)/100), ""))</f>
        <v/>
      </c>
      <c r="AD153" s="682" t="str">
        <f t="shared" si="62"/>
        <v/>
      </c>
      <c r="AE153" s="682" t="str">
        <f t="shared" si="63"/>
        <v/>
      </c>
      <c r="AF153" s="683" t="str">
        <f t="shared" si="68"/>
        <v>T</v>
      </c>
      <c r="AG153" s="683">
        <v>1</v>
      </c>
      <c r="AH153" s="727" t="s">
        <v>3004</v>
      </c>
      <c r="AI153" s="734" t="s">
        <v>2822</v>
      </c>
      <c r="AJ153" s="734" t="s">
        <v>2822</v>
      </c>
      <c r="AK153" s="728" t="s">
        <v>2813</v>
      </c>
      <c r="AL153" s="687"/>
      <c r="AM153" s="798"/>
      <c r="AN153" s="798"/>
      <c r="AO153" s="798"/>
      <c r="AP153" s="798"/>
      <c r="AQ153" s="798"/>
      <c r="AR153" s="689"/>
      <c r="AS153" s="676" t="str">
        <f t="shared" si="64"/>
        <v>雙</v>
      </c>
      <c r="AT153" s="676" t="str">
        <f t="shared" si="65"/>
        <v>全</v>
      </c>
      <c r="AU153" s="676" t="str">
        <f t="shared" si="66"/>
        <v>150</v>
      </c>
      <c r="AV153" s="676" t="str">
        <f t="shared" si="69"/>
        <v/>
      </c>
    </row>
    <row r="154" spans="1:48">
      <c r="A154" s="672">
        <f t="shared" si="67"/>
        <v>46178</v>
      </c>
      <c r="B154" s="673" t="s">
        <v>1549</v>
      </c>
      <c r="C154" s="673" t="s">
        <v>2946</v>
      </c>
      <c r="D154" s="674" t="s">
        <v>579</v>
      </c>
      <c r="E154" s="675" t="str">
        <f>IF(ISNA(VLOOKUP(C154,條件!$A$1:$G$1021,5,0)),"",(VLOOKUP(C154,條件!$A$1:$G$1021,5,0)))</f>
        <v>150/48/2SDr</v>
      </c>
      <c r="F154" s="676" t="str">
        <f>IF(ISNA(VLOOKUP(C154,條件!$A$1:$G$1021,6,0)),"",(VLOOKUP(C154,條件!$A$1:$G$1021,6,0)))</f>
        <v>FP82177R×2</v>
      </c>
      <c r="G154" s="676">
        <f>IF(ISNA(VLOOKUP(C154,條件!$A$1:$G$1021,7,0)),"",(VLOOKUP(C154,條件!$A$1:$G$1021,7,0)))</f>
        <v>700</v>
      </c>
      <c r="H154" s="676" t="str">
        <f>IF(ISNA(VLOOKUP(C154,條件!$A$1:$K$1021,11,0)),"",(VLOOKUP(C154,條件!$A$1:$K$1021,11,0)))</f>
        <v>黃綠條紋</v>
      </c>
      <c r="I154" s="677">
        <f>IF(ISNA(VLOOKUP(C154,條件!$A$1:$L$1021,12,0)),"",(VLOOKUP(C154,條件!$A$1:$L$1021,12,0)))</f>
        <v>5.5</v>
      </c>
      <c r="J154" s="680">
        <v>8</v>
      </c>
      <c r="K154" s="678">
        <v>0</v>
      </c>
      <c r="L154" s="679">
        <v>7040</v>
      </c>
      <c r="M154" s="681">
        <v>8800</v>
      </c>
      <c r="N154" s="680"/>
      <c r="O154" s="678"/>
      <c r="P154" s="679"/>
      <c r="Q154" s="681"/>
      <c r="R154" s="680">
        <v>16</v>
      </c>
      <c r="S154" s="678">
        <v>0</v>
      </c>
      <c r="T154" s="679">
        <v>6150</v>
      </c>
      <c r="U154" s="681">
        <v>9170</v>
      </c>
      <c r="V154" s="680">
        <v>43</v>
      </c>
      <c r="W154" s="678">
        <v>0</v>
      </c>
      <c r="X154" s="679">
        <v>8330</v>
      </c>
      <c r="Y154" s="681">
        <v>7220</v>
      </c>
      <c r="Z154" s="682">
        <f>IFERROR(VLOOKUP(C154, 條件!$A:$L, 3, 0), "")</f>
        <v>5.8299595141700413</v>
      </c>
      <c r="AA154" s="682">
        <f>IF(OR(L154={"改紡","檢修","了機","清車","FINAL","停機","SAMPLE","TEST","絲開發","待料","跳車"}), L154, IFERROR(IF(C154="", "", (SUM(J154, N154, R154, V154)/3 * AG154) * IF(AND(AF154="S", AS154="雙"), 0.5, 1)), ""))</f>
        <v>22.333333333333332</v>
      </c>
      <c r="AB154" s="716">
        <f t="shared" si="61"/>
        <v>1</v>
      </c>
      <c r="AC154" s="682">
        <f>IF(OR(L154={"改紡","檢修","了機","清車","FINAL","停機","SAMPLE","TEST"}), "", IFERROR(IF(C154="", "", AVERAGE(L154:M154, P154:Q154, T154:U154, X154:Y154)/100), ""))</f>
        <v>77.849999999999994</v>
      </c>
      <c r="AD154" s="682">
        <f t="shared" si="62"/>
        <v>2.7916666666666665</v>
      </c>
      <c r="AE154" s="682">
        <f t="shared" si="63"/>
        <v>2.7916666666666665</v>
      </c>
      <c r="AF154" s="683" t="str">
        <f t="shared" si="68"/>
        <v>T</v>
      </c>
      <c r="AG154" s="683">
        <v>1</v>
      </c>
      <c r="AH154" s="727" t="s">
        <v>3004</v>
      </c>
      <c r="AI154" s="734" t="s">
        <v>2822</v>
      </c>
      <c r="AJ154" s="734" t="s">
        <v>2822</v>
      </c>
      <c r="AK154" s="728" t="s">
        <v>2813</v>
      </c>
      <c r="AL154" s="687">
        <v>56</v>
      </c>
      <c r="AM154" s="798">
        <v>46175</v>
      </c>
      <c r="AN154" s="798">
        <v>46176</v>
      </c>
      <c r="AO154" s="798"/>
      <c r="AP154" s="798"/>
      <c r="AQ154" s="798"/>
      <c r="AR154" s="689"/>
      <c r="AS154" s="676" t="str">
        <f t="shared" si="64"/>
        <v>雙</v>
      </c>
      <c r="AT154" s="676" t="str">
        <f t="shared" si="65"/>
        <v>全</v>
      </c>
      <c r="AU154" s="676" t="str">
        <f t="shared" si="66"/>
        <v>150</v>
      </c>
      <c r="AV154" s="676">
        <f t="shared" si="69"/>
        <v>5.6500415999999998</v>
      </c>
    </row>
    <row r="155" spans="1:48">
      <c r="A155" s="672">
        <f t="shared" si="67"/>
        <v>46178</v>
      </c>
      <c r="B155" s="673" t="s">
        <v>1053</v>
      </c>
      <c r="C155" s="673" t="s">
        <v>1914</v>
      </c>
      <c r="D155" s="674"/>
      <c r="E155" s="675" t="str">
        <f>IF(ISNA(VLOOKUP(C155,條件!$A$1:$G$1021,5,0)),"",(VLOOKUP(C155,條件!$A$1:$G$1021,5,0)))</f>
        <v>75/72/2SDFFR</v>
      </c>
      <c r="F155" s="676" t="str">
        <f>IF(ISNA(VLOOKUP(C155,條件!$A$1:$G$1021,6,0)),"",(VLOOKUP(C155,條件!$A$1:$G$1021,6,0)))</f>
        <v>FP81209R×2</v>
      </c>
      <c r="G155" s="676">
        <f>IF(ISNA(VLOOKUP(C155,條件!$A$1:$G$1021,7,0)),"",(VLOOKUP(C155,條件!$A$1:$G$1021,7,0)))</f>
        <v>600</v>
      </c>
      <c r="H155" s="676" t="str">
        <f>IF(ISNA(VLOOKUP(C155,條件!$A$1:$K$1021,11,0)),"",(VLOOKUP(C155,條件!$A$1:$K$1021,11,0)))</f>
        <v>白底紅十字</v>
      </c>
      <c r="I155" s="677">
        <f>IF(ISNA(VLOOKUP(C155,條件!$A$1:$L$1021,12,0)),"",(VLOOKUP(C155,條件!$A$1:$L$1021,12,0)))</f>
        <v>5</v>
      </c>
      <c r="J155" s="680"/>
      <c r="K155" s="678"/>
      <c r="L155" s="679" t="s">
        <v>1918</v>
      </c>
      <c r="M155" s="681"/>
      <c r="N155" s="680"/>
      <c r="O155" s="678"/>
      <c r="P155" s="679" t="s">
        <v>1918</v>
      </c>
      <c r="Q155" s="681"/>
      <c r="R155" s="680"/>
      <c r="S155" s="678"/>
      <c r="T155" s="679" t="s">
        <v>1918</v>
      </c>
      <c r="U155" s="681"/>
      <c r="V155" s="680"/>
      <c r="W155" s="678"/>
      <c r="X155" s="679" t="s">
        <v>1918</v>
      </c>
      <c r="Y155" s="681"/>
      <c r="Z155" s="709">
        <f>IFERROR(VLOOKUP(C155, 條件!$A:$L, 3, 0), "")</f>
        <v>2.7852998065764023</v>
      </c>
      <c r="AA155" s="709" t="str">
        <f>IF(OR(L155={"改紡","檢修","了機","清車","FINAL","停機","SAMPLE","TEST","絲開發","待料","跳車"}), L155, IFERROR(IF(C155="", "", (SUM(J155, N155, R155, V155)/3 * AG155) * IF(AND(AF155="S", AS155="雙"), 0.5, 1)), ""))</f>
        <v>了機</v>
      </c>
      <c r="AB155" s="717" t="str">
        <f t="shared" si="61"/>
        <v/>
      </c>
      <c r="AC155" s="709" t="str">
        <f>IF(OR(L155={"改紡","檢修","了機","清車","FINAL","停機","SAMPLE","TEST"}), "", IFERROR(IF(C155="", "", AVERAGE(L155:M155, P155:Q155, T155:U155, X155:Y155)/100), ""))</f>
        <v/>
      </c>
      <c r="AD155" s="709" t="str">
        <f t="shared" si="62"/>
        <v/>
      </c>
      <c r="AE155" s="709" t="str">
        <f t="shared" si="63"/>
        <v/>
      </c>
      <c r="AF155" s="710" t="str">
        <f t="shared" si="68"/>
        <v>S</v>
      </c>
      <c r="AG155" s="710">
        <v>3</v>
      </c>
      <c r="AH155" s="727" t="s">
        <v>3006</v>
      </c>
      <c r="AI155" s="734" t="s">
        <v>3214</v>
      </c>
      <c r="AJ155" s="734" t="s">
        <v>3214</v>
      </c>
      <c r="AK155" s="728" t="s">
        <v>2874</v>
      </c>
      <c r="AL155" s="687"/>
      <c r="AM155" s="798"/>
      <c r="AN155" s="798"/>
      <c r="AO155" s="798"/>
      <c r="AP155" s="798"/>
      <c r="AQ155" s="798"/>
      <c r="AR155" s="689"/>
      <c r="AS155" s="676" t="str">
        <f t="shared" si="64"/>
        <v>雙</v>
      </c>
      <c r="AT155" s="676" t="str">
        <f t="shared" si="65"/>
        <v>3sec</v>
      </c>
      <c r="AU155" s="676" t="str">
        <f t="shared" si="66"/>
        <v>75</v>
      </c>
      <c r="AV155" s="676" t="str">
        <f t="shared" si="69"/>
        <v/>
      </c>
    </row>
    <row r="156" spans="1:48" ht="17.25" thickBot="1">
      <c r="A156" s="690">
        <f t="shared" si="67"/>
        <v>46178</v>
      </c>
      <c r="B156" s="691" t="s">
        <v>1564</v>
      </c>
      <c r="C156" s="711" t="s">
        <v>1614</v>
      </c>
      <c r="D156" s="692"/>
      <c r="E156" s="693" t="str">
        <f>IF(ISNA(VLOOKUP(C156,條件!$A$1:$G$1021,5,0)),"",(VLOOKUP(C156,條件!$A$1:$G$1021,5,0)))</f>
        <v/>
      </c>
      <c r="F156" s="694" t="str">
        <f>IF(ISNA(VLOOKUP(C156,條件!$A$1:$G$1021,6,0)),"",(VLOOKUP(C156,條件!$A$1:$G$1021,6,0)))</f>
        <v/>
      </c>
      <c r="G156" s="694" t="str">
        <f>IF(ISNA(VLOOKUP(C156,條件!$A$1:$G$1021,7,0)),"",(VLOOKUP(C156,條件!$A$1:$G$1021,7,0)))</f>
        <v/>
      </c>
      <c r="H156" s="694" t="str">
        <f>IF(ISNA(VLOOKUP(C156,條件!$A$1:$K$1021,11,0)),"",(VLOOKUP(C156,條件!$A$1:$K$1021,11,0)))</f>
        <v/>
      </c>
      <c r="I156" s="695" t="str">
        <f>IF(ISNA(VLOOKUP(C156,條件!$A$1:$L$1021,12,0)),"",(VLOOKUP(C156,條件!$A$1:$L$1021,12,0)))</f>
        <v/>
      </c>
      <c r="J156" s="698"/>
      <c r="K156" s="696"/>
      <c r="L156" s="697" t="s">
        <v>446</v>
      </c>
      <c r="M156" s="699"/>
      <c r="N156" s="698"/>
      <c r="O156" s="696"/>
      <c r="P156" s="697" t="s">
        <v>446</v>
      </c>
      <c r="Q156" s="699"/>
      <c r="R156" s="698"/>
      <c r="S156" s="696"/>
      <c r="T156" s="697" t="s">
        <v>446</v>
      </c>
      <c r="U156" s="699"/>
      <c r="V156" s="698"/>
      <c r="W156" s="696"/>
      <c r="X156" s="697" t="s">
        <v>446</v>
      </c>
      <c r="Y156" s="699"/>
      <c r="Z156" s="1060" t="str">
        <f>IFERROR(VLOOKUP(C156, 條件!$A:$L, 3, 0), "")</f>
        <v/>
      </c>
      <c r="AA156" s="1060" t="str">
        <f>IF(OR(L156={"改紡","檢修","了機","清車","FINAL","停機","SAMPLE","TEST","絲開發","待料","跳車"}), L156, IFERROR(IF(C156="", "", (SUM(J156, N156, R156, V156)/3 * AG156) * IF(AND(AF156="S", AS156="雙"), 0.5, 1)), ""))</f>
        <v>絲開發</v>
      </c>
      <c r="AB156" s="1061" t="str">
        <f t="shared" si="61"/>
        <v/>
      </c>
      <c r="AC156" s="1060" t="str">
        <f>IF(OR(L156={"改紡","檢修","了機","清車","FINAL","停機","SAMPLE","TEST"}), "", IFERROR(IF(C156="", "", AVERAGE(L156:M156, P156:Q156, T156:U156, X156:Y156)/100), ""))</f>
        <v/>
      </c>
      <c r="AD156" s="1060" t="str">
        <f t="shared" si="62"/>
        <v/>
      </c>
      <c r="AE156" s="1060" t="str">
        <f t="shared" si="63"/>
        <v/>
      </c>
      <c r="AF156" s="1062" t="str">
        <f t="shared" si="68"/>
        <v>S</v>
      </c>
      <c r="AG156" s="1062">
        <v>5</v>
      </c>
      <c r="AH156" s="729" t="s">
        <v>3006</v>
      </c>
      <c r="AI156" s="1079" t="s">
        <v>3214</v>
      </c>
      <c r="AJ156" s="1079" t="s">
        <v>3214</v>
      </c>
      <c r="AK156" s="730" t="s">
        <v>2874</v>
      </c>
      <c r="AL156" s="705"/>
      <c r="AM156" s="800"/>
      <c r="AN156" s="800"/>
      <c r="AO156" s="800"/>
      <c r="AP156" s="800"/>
      <c r="AQ156" s="800"/>
      <c r="AR156" s="707"/>
      <c r="AS156" s="694" t="str">
        <f t="shared" si="64"/>
        <v>單</v>
      </c>
      <c r="AT156" s="694" t="str">
        <f t="shared" si="65"/>
        <v>5sec</v>
      </c>
      <c r="AU156" s="694" t="str">
        <f t="shared" si="66"/>
        <v/>
      </c>
      <c r="AV156" s="694" t="str">
        <f t="shared" si="69"/>
        <v/>
      </c>
    </row>
    <row r="157" spans="1:48">
      <c r="A157" s="1063">
        <v>46179</v>
      </c>
      <c r="B157" s="1064" t="s">
        <v>1031</v>
      </c>
      <c r="C157" s="1064" t="s">
        <v>114</v>
      </c>
      <c r="D157" s="1065"/>
      <c r="E157" s="1066" t="str">
        <f>IF(ISNA(VLOOKUP(C157,條件!$A$1:$G$1021,5,0)),"",(VLOOKUP(C157,條件!$A$1:$G$1021,5,0)))</f>
        <v/>
      </c>
      <c r="F157" s="1067" t="str">
        <f>IF(ISNA(VLOOKUP(C157,條件!$A$1:$G$1021,6,0)),"",(VLOOKUP(C157,條件!$A$1:$G$1021,6,0)))</f>
        <v/>
      </c>
      <c r="G157" s="1067" t="str">
        <f>IF(ISNA(VLOOKUP(C157,條件!$A$1:$G$1021,7,0)),"",(VLOOKUP(C157,條件!$A$1:$G$1021,7,0)))</f>
        <v/>
      </c>
      <c r="H157" s="1067" t="str">
        <f>IF(ISNA(VLOOKUP(C157,條件!$A$1:$K$1021,11,0)),"",(VLOOKUP(C157,條件!$A$1:$K$1021,11,0)))</f>
        <v/>
      </c>
      <c r="I157" s="1068" t="str">
        <f>IF(ISNA(VLOOKUP(C157,條件!$A$1:$L$1021,12,0)),"",(VLOOKUP(C157,條件!$A$1:$L$1021,12,0)))</f>
        <v/>
      </c>
      <c r="J157" s="1069"/>
      <c r="K157" s="1070"/>
      <c r="L157" s="1071" t="s">
        <v>114</v>
      </c>
      <c r="M157" s="1072"/>
      <c r="N157" s="1069"/>
      <c r="O157" s="1070"/>
      <c r="P157" s="1071" t="s">
        <v>114</v>
      </c>
      <c r="Q157" s="1072"/>
      <c r="R157" s="1069"/>
      <c r="S157" s="1070"/>
      <c r="T157" s="1071" t="s">
        <v>114</v>
      </c>
      <c r="U157" s="1072"/>
      <c r="V157" s="1069"/>
      <c r="W157" s="1070"/>
      <c r="X157" s="1071" t="s">
        <v>114</v>
      </c>
      <c r="Y157" s="1072"/>
      <c r="Z157" s="1073" t="str">
        <f>IFERROR(VLOOKUP(C157, 條件!$A:$L, 3, 0), "")</f>
        <v/>
      </c>
      <c r="AA157" s="1073" t="str">
        <f>IF(OR(L157={"改紡","檢修","了機","清車","FINAL","停機","SAMPLE","TEST","絲開發","待料","跳車"}), L157, IFERROR(IF(C157="", "", (SUM(J157, N157, R157, V157)/3 * AG157) * IF(AND(AF157="S", AS157="雙"), 0.5, 1)), ""))</f>
        <v>停機</v>
      </c>
      <c r="AB157" s="1074" t="str">
        <f t="shared" si="61"/>
        <v/>
      </c>
      <c r="AC157" s="1073" t="str">
        <f>IF(OR(L157={"改紡","檢修","了機","清車","FINAL","停機","SAMPLE","TEST"}), "", IFERROR(IF(C157="", "", AVERAGE(L157:M157, P157:Q157, T157:U157, X157:Y157)/100), ""))</f>
        <v/>
      </c>
      <c r="AD157" s="1073" t="str">
        <f t="shared" si="62"/>
        <v/>
      </c>
      <c r="AE157" s="1073" t="str">
        <f t="shared" si="63"/>
        <v/>
      </c>
      <c r="AF157" s="1075" t="str">
        <f t="shared" si="68"/>
        <v>A</v>
      </c>
      <c r="AG157" s="1075">
        <v>1</v>
      </c>
      <c r="AH157" s="1076" t="s">
        <v>333</v>
      </c>
      <c r="AI157" s="737" t="s">
        <v>1066</v>
      </c>
      <c r="AJ157" s="737" t="s">
        <v>1066</v>
      </c>
      <c r="AK157" s="1077" t="s">
        <v>1066</v>
      </c>
      <c r="AL157" s="741"/>
      <c r="AM157" s="799"/>
      <c r="AN157" s="799"/>
      <c r="AO157" s="799"/>
      <c r="AP157" s="799"/>
      <c r="AQ157" s="799"/>
      <c r="AR157" s="1078"/>
      <c r="AS157" s="1067" t="str">
        <f>IF(TEXT(RIGHT(F157,2),) = "×2","雙","單")</f>
        <v>單</v>
      </c>
      <c r="AT157" s="1067" t="str">
        <f>IF(OR(AF157="J", AF157="T", AF157="M"), IF(AG157=1, "全", "半"),
   IF(AF157="A", IF(AG157=0.5, IF(AS157="雙", "全", ""),
                 IF(AG157=1, IF(AS157="雙", "半", "全"),
                    IF(AG157=2, "半", "")
                   )
                ),
   IF(AF157="S", TEXT(AG157 &amp; "sec", "text"), "")
))</f>
        <v>全</v>
      </c>
      <c r="AU157" s="1067" t="str">
        <f>IF(MID(E157,3,1)="/",LEFT(E157,2),LEFT(E157,3))</f>
        <v/>
      </c>
      <c r="AV157" s="1067" t="str">
        <f t="shared" si="69"/>
        <v/>
      </c>
    </row>
    <row r="158" spans="1:48">
      <c r="A158" s="672">
        <f>A157</f>
        <v>46179</v>
      </c>
      <c r="B158" s="673" t="s">
        <v>1032</v>
      </c>
      <c r="C158" s="673" t="s">
        <v>114</v>
      </c>
      <c r="D158" s="674"/>
      <c r="E158" s="675" t="str">
        <f>IF(ISNA(VLOOKUP(C158,條件!$A$1:$G$1021,5,0)),"",(VLOOKUP(C158,條件!$A$1:$G$1021,5,0)))</f>
        <v/>
      </c>
      <c r="F158" s="676" t="str">
        <f>IF(ISNA(VLOOKUP(C158,條件!$A$1:$G$1021,6,0)),"",(VLOOKUP(C158,條件!$A$1:$G$1021,6,0)))</f>
        <v/>
      </c>
      <c r="G158" s="676" t="str">
        <f>IF(ISNA(VLOOKUP(C158,條件!$A$1:$G$1021,7,0)),"",(VLOOKUP(C158,條件!$A$1:$G$1021,7,0)))</f>
        <v/>
      </c>
      <c r="H158" s="676" t="str">
        <f>IF(ISNA(VLOOKUP(C158,條件!$A$1:$K$1021,11,0)),"",(VLOOKUP(C158,條件!$A$1:$K$1021,11,0)))</f>
        <v/>
      </c>
      <c r="I158" s="677" t="str">
        <f>IF(ISNA(VLOOKUP(C158,條件!$A$1:$L$1021,12,0)),"",(VLOOKUP(C158,條件!$A$1:$L$1021,12,0)))</f>
        <v/>
      </c>
      <c r="J158" s="680"/>
      <c r="K158" s="678"/>
      <c r="L158" s="679" t="s">
        <v>114</v>
      </c>
      <c r="M158" s="681"/>
      <c r="N158" s="680"/>
      <c r="O158" s="678"/>
      <c r="P158" s="679" t="s">
        <v>114</v>
      </c>
      <c r="Q158" s="681"/>
      <c r="R158" s="680"/>
      <c r="S158" s="678"/>
      <c r="T158" s="679" t="s">
        <v>114</v>
      </c>
      <c r="U158" s="681"/>
      <c r="V158" s="680"/>
      <c r="W158" s="678"/>
      <c r="X158" s="679" t="s">
        <v>114</v>
      </c>
      <c r="Y158" s="681"/>
      <c r="Z158" s="682" t="str">
        <f>IFERROR(VLOOKUP(C158, 條件!$A:$L, 3, 0), "")</f>
        <v/>
      </c>
      <c r="AA158" s="682" t="str">
        <f>IF(OR(L158={"改紡","檢修","了機","清車","FINAL","停機","SAMPLE","TEST","絲開發","待料","跳車"}), L158, IFERROR(IF(C158="", "", (SUM(J158, N158, R158, V158)/3 * AG158) * IF(AND(AF158="S", AS158="雙"), 0.5, 1)), ""))</f>
        <v>停機</v>
      </c>
      <c r="AB158" s="716" t="str">
        <f t="shared" ref="AB158:AB188" si="70">IF(K158="","",IF(ISERROR(1-(SUM(K158,O158,S158,W158)/208/Z158)),"",(1-(SUM(K158,O158,S158,W158)/208/Z158))))</f>
        <v/>
      </c>
      <c r="AC158" s="682" t="str">
        <f>IF(OR(L158={"改紡","檢修","了機","清車","FINAL","停機","SAMPLE","TEST"}), "", IFERROR(IF(C158="", "", AVERAGE(L158:M158, P158:Q158, T158:U158, X158:Y158)/100), ""))</f>
        <v/>
      </c>
      <c r="AD158" s="682" t="str">
        <f t="shared" ref="AD158:AD188" si="71">IF(ISERROR(AA158/8),"",(AA158/8))</f>
        <v/>
      </c>
      <c r="AE158" s="682" t="str">
        <f t="shared" ref="AE158:AE188" si="72">IF(OR(L158="改紡", L158="檢修", L158="了機"), "",
IF(AND(C158&lt;&gt;"", J158&lt;&gt;""),
IFERROR((SUM(J158, N158, R158, V158) - SUM(K158, O158, S158, W158))/24 * AG158, ""),
"")
)</f>
        <v/>
      </c>
      <c r="AF158" s="683" t="str">
        <f t="shared" si="68"/>
        <v>A</v>
      </c>
      <c r="AG158" s="683">
        <v>1</v>
      </c>
      <c r="AH158" s="727" t="s">
        <v>1066</v>
      </c>
      <c r="AI158" s="728" t="s">
        <v>1066</v>
      </c>
      <c r="AJ158" s="728" t="s">
        <v>1066</v>
      </c>
      <c r="AK158" s="740" t="s">
        <v>1066</v>
      </c>
      <c r="AL158" s="736"/>
      <c r="AM158" s="798"/>
      <c r="AN158" s="798"/>
      <c r="AO158" s="798"/>
      <c r="AP158" s="798"/>
      <c r="AQ158" s="798"/>
      <c r="AR158" s="689"/>
      <c r="AS158" s="676" t="str">
        <f t="shared" ref="AS158:AS187" si="73">IF(TEXT(RIGHT(F158,2),) = "×2","雙","單")</f>
        <v>單</v>
      </c>
      <c r="AT158" s="676" t="str">
        <f t="shared" ref="AT158:AT187" si="74">IF(OR(AF158="J", AF158="T", AF158="M"), IF(AG158=1, "全", "半"),
   IF(AF158="A", IF(AG158=0.5, IF(AS158="雙", "全", ""),
                 IF(AG158=1, IF(AS158="雙", "半", "全"),
                    IF(AG158=2, "半", "")
                   )
                ),
   IF(AF158="S", TEXT(AG158 &amp; "sec", "text"), "")
))</f>
        <v>全</v>
      </c>
      <c r="AU158" s="676" t="str">
        <f t="shared" ref="AU158:AU187" si="75">IF(MID(E158,3,1)="/",LEFT(E158,2),LEFT(E158,3))</f>
        <v/>
      </c>
      <c r="AV158" s="676" t="str">
        <f t="shared" si="69"/>
        <v/>
      </c>
    </row>
    <row r="159" spans="1:48">
      <c r="A159" s="672">
        <f t="shared" ref="A159:A187" si="76">A158</f>
        <v>46179</v>
      </c>
      <c r="B159" s="673" t="s">
        <v>1027</v>
      </c>
      <c r="C159" s="673" t="s">
        <v>114</v>
      </c>
      <c r="D159" s="674"/>
      <c r="E159" s="675" t="str">
        <f>IF(ISNA(VLOOKUP(C159,條件!$A$1:$G$1021,5,0)),"",(VLOOKUP(C159,條件!$A$1:$G$1021,5,0)))</f>
        <v/>
      </c>
      <c r="F159" s="676" t="str">
        <f>IF(ISNA(VLOOKUP(C159,條件!$A$1:$G$1021,6,0)),"",(VLOOKUP(C159,條件!$A$1:$G$1021,6,0)))</f>
        <v/>
      </c>
      <c r="G159" s="676" t="str">
        <f>IF(ISNA(VLOOKUP(C159,條件!$A$1:$G$1021,7,0)),"",(VLOOKUP(C159,條件!$A$1:$G$1021,7,0)))</f>
        <v/>
      </c>
      <c r="H159" s="676" t="str">
        <f>IF(ISNA(VLOOKUP(C159,條件!$A$1:$K$1021,11,0)),"",(VLOOKUP(C159,條件!$A$1:$K$1021,11,0)))</f>
        <v/>
      </c>
      <c r="I159" s="677" t="str">
        <f>IF(ISNA(VLOOKUP(C159,條件!$A$1:$L$1021,12,0)),"",(VLOOKUP(C159,條件!$A$1:$L$1021,12,0)))</f>
        <v/>
      </c>
      <c r="J159" s="680"/>
      <c r="K159" s="678"/>
      <c r="L159" s="679" t="s">
        <v>114</v>
      </c>
      <c r="M159" s="681"/>
      <c r="N159" s="680"/>
      <c r="O159" s="678"/>
      <c r="P159" s="679" t="s">
        <v>114</v>
      </c>
      <c r="Q159" s="681"/>
      <c r="R159" s="680"/>
      <c r="S159" s="678"/>
      <c r="T159" s="679" t="s">
        <v>114</v>
      </c>
      <c r="U159" s="681"/>
      <c r="V159" s="680"/>
      <c r="W159" s="678"/>
      <c r="X159" s="679" t="s">
        <v>114</v>
      </c>
      <c r="Y159" s="681"/>
      <c r="Z159" s="682" t="str">
        <f>IFERROR(VLOOKUP(C159, 條件!$A:$L, 3, 0), "")</f>
        <v/>
      </c>
      <c r="AA159" s="682" t="str">
        <f>IF(OR(L159={"改紡","檢修","了機","清車","FINAL","停機","SAMPLE","TEST","絲開發","待料","跳車"}), L159, IFERROR(IF(C159="", "", (SUM(J159, N159, R159, V159)/3 * AG159) * IF(AND(AF159="S", AS159="雙"), 0.5, 1)), ""))</f>
        <v>停機</v>
      </c>
      <c r="AB159" s="716" t="str">
        <f t="shared" si="70"/>
        <v/>
      </c>
      <c r="AC159" s="682" t="str">
        <f>IF(OR(L159={"改紡","檢修","了機","清車","FINAL","停機","SAMPLE","TEST"}), "", IFERROR(IF(C159="", "", AVERAGE(L159:M159, P159:Q159, T159:U159, X159:Y159)/100), ""))</f>
        <v/>
      </c>
      <c r="AD159" s="682" t="str">
        <f t="shared" si="71"/>
        <v/>
      </c>
      <c r="AE159" s="682" t="str">
        <f t="shared" si="72"/>
        <v/>
      </c>
      <c r="AF159" s="683" t="str">
        <f t="shared" si="68"/>
        <v>A</v>
      </c>
      <c r="AG159" s="683">
        <v>1</v>
      </c>
      <c r="AH159" s="727" t="s">
        <v>1066</v>
      </c>
      <c r="AI159" s="728" t="s">
        <v>1066</v>
      </c>
      <c r="AJ159" s="728" t="s">
        <v>1066</v>
      </c>
      <c r="AK159" s="744" t="s">
        <v>1066</v>
      </c>
      <c r="AL159" s="736"/>
      <c r="AM159" s="798"/>
      <c r="AN159" s="798"/>
      <c r="AO159" s="798"/>
      <c r="AP159" s="798"/>
      <c r="AQ159" s="798"/>
      <c r="AR159" s="689"/>
      <c r="AS159" s="676" t="str">
        <f t="shared" si="73"/>
        <v>單</v>
      </c>
      <c r="AT159" s="676" t="str">
        <f t="shared" si="74"/>
        <v>全</v>
      </c>
      <c r="AU159" s="676" t="str">
        <f t="shared" si="75"/>
        <v/>
      </c>
      <c r="AV159" s="676" t="str">
        <f t="shared" si="69"/>
        <v/>
      </c>
    </row>
    <row r="160" spans="1:48">
      <c r="A160" s="672">
        <f t="shared" si="76"/>
        <v>46179</v>
      </c>
      <c r="B160" s="673" t="s">
        <v>1033</v>
      </c>
      <c r="C160" s="673" t="s">
        <v>114</v>
      </c>
      <c r="D160" s="674"/>
      <c r="E160" s="675" t="str">
        <f>IF(ISNA(VLOOKUP(C160,條件!$A$1:$G$1021,5,0)),"",(VLOOKUP(C160,條件!$A$1:$G$1021,5,0)))</f>
        <v/>
      </c>
      <c r="F160" s="676" t="str">
        <f>IF(ISNA(VLOOKUP(C160,條件!$A$1:$G$1021,6,0)),"",(VLOOKUP(C160,條件!$A$1:$G$1021,6,0)))</f>
        <v/>
      </c>
      <c r="G160" s="676" t="str">
        <f>IF(ISNA(VLOOKUP(C160,條件!$A$1:$G$1021,7,0)),"",(VLOOKUP(C160,條件!$A$1:$G$1021,7,0)))</f>
        <v/>
      </c>
      <c r="H160" s="676" t="str">
        <f>IF(ISNA(VLOOKUP(C160,條件!$A$1:$K$1021,11,0)),"",(VLOOKUP(C160,條件!$A$1:$K$1021,11,0)))</f>
        <v/>
      </c>
      <c r="I160" s="677" t="str">
        <f>IF(ISNA(VLOOKUP(C160,條件!$A$1:$L$1021,12,0)),"",(VLOOKUP(C160,條件!$A$1:$L$1021,12,0)))</f>
        <v/>
      </c>
      <c r="J160" s="680"/>
      <c r="K160" s="678"/>
      <c r="L160" s="679" t="s">
        <v>114</v>
      </c>
      <c r="M160" s="681"/>
      <c r="N160" s="680"/>
      <c r="O160" s="678"/>
      <c r="P160" s="679" t="s">
        <v>114</v>
      </c>
      <c r="Q160" s="681"/>
      <c r="R160" s="680"/>
      <c r="S160" s="678"/>
      <c r="T160" s="679" t="s">
        <v>114</v>
      </c>
      <c r="U160" s="681"/>
      <c r="V160" s="680"/>
      <c r="W160" s="678"/>
      <c r="X160" s="679" t="s">
        <v>114</v>
      </c>
      <c r="Y160" s="681"/>
      <c r="Z160" s="682" t="str">
        <f>IFERROR(VLOOKUP(C160, 條件!$A:$L, 3, 0), "")</f>
        <v/>
      </c>
      <c r="AA160" s="682" t="str">
        <f>IF(OR(L160={"改紡","檢修","了機","清車","FINAL","停機","SAMPLE","TEST","絲開發","待料","跳車"}), L160, IFERROR(IF(C160="", "", (SUM(J160, N160, R160, V160)/3 * AG160) * IF(AND(AF160="S", AS160="雙"), 0.5, 1)), ""))</f>
        <v>停機</v>
      </c>
      <c r="AB160" s="716" t="str">
        <f t="shared" si="70"/>
        <v/>
      </c>
      <c r="AC160" s="682" t="str">
        <f>IF(OR(L160={"改紡","檢修","了機","清車","FINAL","停機","SAMPLE","TEST"}), "", IFERROR(IF(C160="", "", AVERAGE(L160:M160, P160:Q160, T160:U160, X160:Y160)/100), ""))</f>
        <v/>
      </c>
      <c r="AD160" s="682" t="str">
        <f t="shared" si="71"/>
        <v/>
      </c>
      <c r="AE160" s="682" t="str">
        <f t="shared" si="72"/>
        <v/>
      </c>
      <c r="AF160" s="683" t="str">
        <f t="shared" si="68"/>
        <v>A</v>
      </c>
      <c r="AG160" s="683">
        <v>1</v>
      </c>
      <c r="AH160" s="727" t="s">
        <v>1657</v>
      </c>
      <c r="AI160" s="734" t="s">
        <v>1066</v>
      </c>
      <c r="AJ160" s="734" t="s">
        <v>1066</v>
      </c>
      <c r="AK160" s="728" t="s">
        <v>1066</v>
      </c>
      <c r="AL160" s="687"/>
      <c r="AM160" s="798"/>
      <c r="AN160" s="798"/>
      <c r="AO160" s="798"/>
      <c r="AP160" s="798"/>
      <c r="AQ160" s="798"/>
      <c r="AR160" s="689"/>
      <c r="AS160" s="676" t="str">
        <f t="shared" si="73"/>
        <v>單</v>
      </c>
      <c r="AT160" s="676" t="str">
        <f t="shared" si="74"/>
        <v>全</v>
      </c>
      <c r="AU160" s="676" t="str">
        <f t="shared" si="75"/>
        <v/>
      </c>
      <c r="AV160" s="676" t="str">
        <f t="shared" si="69"/>
        <v/>
      </c>
    </row>
    <row r="161" spans="1:48">
      <c r="A161" s="672">
        <f t="shared" si="76"/>
        <v>46179</v>
      </c>
      <c r="B161" s="673" t="s">
        <v>1034</v>
      </c>
      <c r="C161" s="673" t="s">
        <v>1900</v>
      </c>
      <c r="D161" s="674"/>
      <c r="E161" s="675" t="str">
        <f>IF(ISNA(VLOOKUP(C161,條件!$A$1:$G$1021,5,0)),"",(VLOOKUP(C161,條件!$A$1:$G$1021,5,0)))</f>
        <v>75/72SRR5</v>
      </c>
      <c r="F161" s="676" t="str">
        <f>IF(ISNA(VLOOKUP(C161,條件!$A$1:$G$1021,6,0)),"",(VLOOKUP(C161,條件!$A$1:$G$1021,6,0)))</f>
        <v>FP81631R</v>
      </c>
      <c r="G161" s="676">
        <f>IF(ISNA(VLOOKUP(C161,條件!$A$1:$G$1021,7,0)),"",(VLOOKUP(C161,條件!$A$1:$G$1021,7,0)))</f>
        <v>600</v>
      </c>
      <c r="H161" s="676" t="str">
        <f>IF(ISNA(VLOOKUP(C161,條件!$A$1:$K$1021,11,0)),"",(VLOOKUP(C161,條件!$A$1:$K$1021,11,0)))</f>
        <v>白藍條</v>
      </c>
      <c r="I161" s="677">
        <f>IF(ISNA(VLOOKUP(C161,條件!$A$1:$L$1021,12,0)),"",(VLOOKUP(C161,條件!$A$1:$L$1021,12,0)))</f>
        <v>4</v>
      </c>
      <c r="J161" s="680">
        <v>29</v>
      </c>
      <c r="K161" s="678">
        <v>0</v>
      </c>
      <c r="L161" s="679">
        <v>9127</v>
      </c>
      <c r="M161" s="681">
        <v>8659</v>
      </c>
      <c r="N161" s="680"/>
      <c r="O161" s="678"/>
      <c r="P161" s="679"/>
      <c r="Q161" s="681"/>
      <c r="R161" s="680">
        <v>25</v>
      </c>
      <c r="S161" s="678">
        <v>1</v>
      </c>
      <c r="T161" s="679">
        <v>9053</v>
      </c>
      <c r="U161" s="681">
        <v>8683</v>
      </c>
      <c r="V161" s="680">
        <v>17</v>
      </c>
      <c r="W161" s="678">
        <v>0</v>
      </c>
      <c r="X161" s="679">
        <v>9391</v>
      </c>
      <c r="Y161" s="681">
        <v>8016</v>
      </c>
      <c r="Z161" s="682">
        <f>IFERROR(VLOOKUP(C161, 條件!$A:$L, 3, 0), "")</f>
        <v>1.7625458996328029</v>
      </c>
      <c r="AA161" s="682">
        <f>IF(OR(L161={"改紡","檢修","了機","清車","FINAL","停機","SAMPLE","TEST","絲開發","待料","跳車"}), L161, IFERROR(IF(C161="", "", (SUM(J161, N161, R161, V161)/3 * AG161) * IF(AND(AF161="S", AS161="雙"), 0.5, 1)), ""))</f>
        <v>23.666666666666668</v>
      </c>
      <c r="AB161" s="716">
        <f t="shared" si="70"/>
        <v>0.9972723023504273</v>
      </c>
      <c r="AC161" s="682">
        <f>IF(OR(L161={"改紡","檢修","了機","清車","FINAL","停機","SAMPLE","TEST"}), "", IFERROR(IF(C161="", "", AVERAGE(L161:M161, P161:Q161, T161:U161, X161:Y161)/100), ""))</f>
        <v>88.215000000000003</v>
      </c>
      <c r="AD161" s="682">
        <f t="shared" si="71"/>
        <v>2.9583333333333335</v>
      </c>
      <c r="AE161" s="682">
        <f t="shared" si="72"/>
        <v>2.9166666666666665</v>
      </c>
      <c r="AF161" s="683" t="str">
        <f t="shared" si="68"/>
        <v>A</v>
      </c>
      <c r="AG161" s="683">
        <v>1</v>
      </c>
      <c r="AH161" s="727" t="s">
        <v>3337</v>
      </c>
      <c r="AI161" s="734" t="s">
        <v>3047</v>
      </c>
      <c r="AJ161" s="734" t="s">
        <v>3047</v>
      </c>
      <c r="AK161" s="728" t="s">
        <v>2873</v>
      </c>
      <c r="AL161" s="687">
        <v>54</v>
      </c>
      <c r="AM161" s="798">
        <v>46052</v>
      </c>
      <c r="AN161" s="798">
        <v>46053</v>
      </c>
      <c r="AO161" s="798">
        <v>46054</v>
      </c>
      <c r="AP161" s="798"/>
      <c r="AQ161" s="798"/>
      <c r="AR161" s="689"/>
      <c r="AS161" s="676" t="str">
        <f t="shared" si="73"/>
        <v>單</v>
      </c>
      <c r="AT161" s="676" t="str">
        <f t="shared" si="74"/>
        <v>全</v>
      </c>
      <c r="AU161" s="676" t="str">
        <f t="shared" si="75"/>
        <v>75</v>
      </c>
      <c r="AV161" s="676">
        <f t="shared" si="69"/>
        <v>1.37191968</v>
      </c>
    </row>
    <row r="162" spans="1:48">
      <c r="A162" s="672">
        <f t="shared" si="76"/>
        <v>46179</v>
      </c>
      <c r="B162" s="673" t="s">
        <v>1035</v>
      </c>
      <c r="C162" s="673" t="s">
        <v>2832</v>
      </c>
      <c r="D162" s="674"/>
      <c r="E162" s="675" t="str">
        <f>IF(ISNA(VLOOKUP(C162,條件!$A$1:$G$1021,5,0)),"",(VLOOKUP(C162,條件!$A$1:$G$1021,5,0)))</f>
        <v>75/72/2SDr</v>
      </c>
      <c r="F162" s="676" t="str">
        <f>IF(ISNA(VLOOKUP(C162,條件!$A$1:$G$1021,6,0)),"",(VLOOKUP(C162,條件!$A$1:$G$1021,6,0)))</f>
        <v>FP81390R×2</v>
      </c>
      <c r="G162" s="676">
        <f>IF(ISNA(VLOOKUP(C162,條件!$A$1:$G$1021,7,0)),"",(VLOOKUP(C162,條件!$A$1:$G$1021,7,0)))</f>
        <v>600</v>
      </c>
      <c r="H162" s="676" t="str">
        <f>IF(ISNA(VLOOKUP(C162,條件!$A$1:$K$1021,11,0)),"",(VLOOKUP(C162,條件!$A$1:$K$1021,11,0)))</f>
        <v>白底藍三角</v>
      </c>
      <c r="I162" s="677">
        <f>IF(ISNA(VLOOKUP(C162,條件!$A$1:$L$1021,12,0)),"",(VLOOKUP(C162,條件!$A$1:$L$1021,12,0)))</f>
        <v>5</v>
      </c>
      <c r="J162" s="680">
        <v>36</v>
      </c>
      <c r="K162" s="678">
        <v>0</v>
      </c>
      <c r="L162" s="679">
        <v>9269</v>
      </c>
      <c r="M162" s="681">
        <v>9642</v>
      </c>
      <c r="N162" s="680"/>
      <c r="O162" s="678"/>
      <c r="P162" s="679"/>
      <c r="Q162" s="681"/>
      <c r="R162" s="680">
        <v>20</v>
      </c>
      <c r="S162" s="678">
        <v>4</v>
      </c>
      <c r="T162" s="679">
        <v>9183</v>
      </c>
      <c r="U162" s="681">
        <v>9599</v>
      </c>
      <c r="V162" s="680">
        <v>18</v>
      </c>
      <c r="W162" s="678">
        <v>0</v>
      </c>
      <c r="X162" s="679">
        <v>9468</v>
      </c>
      <c r="Y162" s="681">
        <v>9479</v>
      </c>
      <c r="Z162" s="682">
        <f>IFERROR(VLOOKUP(C162, 條件!$A:$L, 3, 0), "")</f>
        <v>2.8015564202334629</v>
      </c>
      <c r="AA162" s="682">
        <f>IF(OR(L162={"改紡","檢修","了機","清車","FINAL","停機","SAMPLE","TEST","絲開發","待料","跳車"}), L162, IFERROR(IF(C162="", "", (SUM(J162, N162, R162, V162)/3 * AG162) * IF(AND(AF162="S", AS162="雙"), 0.5, 1)), ""))</f>
        <v>12.333333333333334</v>
      </c>
      <c r="AB162" s="716">
        <f t="shared" si="70"/>
        <v>0.99313568376068373</v>
      </c>
      <c r="AC162" s="682">
        <f>IF(OR(L162={"改紡","檢修","了機","清車","FINAL","停機","SAMPLE","TEST"}), "", IFERROR(IF(C162="", "", AVERAGE(L162:M162, P162:Q162, T162:U162, X162:Y162)/100), ""))</f>
        <v>94.4</v>
      </c>
      <c r="AD162" s="682">
        <f t="shared" si="71"/>
        <v>1.5416666666666667</v>
      </c>
      <c r="AE162" s="682">
        <f t="shared" si="72"/>
        <v>1.4583333333333333</v>
      </c>
      <c r="AF162" s="683" t="str">
        <f t="shared" si="68"/>
        <v>A</v>
      </c>
      <c r="AG162" s="683">
        <v>0.5</v>
      </c>
      <c r="AH162" s="727" t="s">
        <v>3337</v>
      </c>
      <c r="AI162" s="734" t="s">
        <v>3047</v>
      </c>
      <c r="AJ162" s="734" t="s">
        <v>3047</v>
      </c>
      <c r="AK162" s="728" t="s">
        <v>2873</v>
      </c>
      <c r="AL162" s="687">
        <v>53</v>
      </c>
      <c r="AM162" s="798">
        <v>46120</v>
      </c>
      <c r="AN162" s="798">
        <v>46121</v>
      </c>
      <c r="AO162" s="798"/>
      <c r="AP162" s="798"/>
      <c r="AQ162" s="798"/>
      <c r="AR162" s="689"/>
      <c r="AS162" s="676" t="str">
        <f t="shared" si="73"/>
        <v>雙</v>
      </c>
      <c r="AT162" s="676" t="str">
        <f t="shared" si="74"/>
        <v>全</v>
      </c>
      <c r="AU162" s="676" t="str">
        <f t="shared" si="75"/>
        <v>75</v>
      </c>
      <c r="AV162" s="676">
        <f t="shared" si="69"/>
        <v>1.4681088</v>
      </c>
    </row>
    <row r="163" spans="1:48">
      <c r="A163" s="672">
        <f t="shared" si="76"/>
        <v>46179</v>
      </c>
      <c r="B163" s="673" t="s">
        <v>1036</v>
      </c>
      <c r="C163" s="673" t="s">
        <v>1901</v>
      </c>
      <c r="D163" s="674" t="s">
        <v>572</v>
      </c>
      <c r="E163" s="675" t="str">
        <f>IF(ISNA(VLOOKUP(C163,條件!$A$1:$G$1021,5,0)),"",(VLOOKUP(C163,條件!$A$1:$G$1021,5,0)))</f>
        <v>50/72BSD3</v>
      </c>
      <c r="F163" s="676" t="str">
        <f>IF(ISNA(VLOOKUP(C163,條件!$A$1:$G$1021,6,0)),"",(VLOOKUP(C163,條件!$A$1:$G$1021,6,0)))</f>
        <v>FP80141</v>
      </c>
      <c r="G163" s="676">
        <f>IF(ISNA(VLOOKUP(C163,條件!$A$1:$G$1021,7,0)),"",(VLOOKUP(C163,條件!$A$1:$G$1021,7,0)))</f>
        <v>630</v>
      </c>
      <c r="H163" s="676" t="str">
        <f>IF(ISNA(VLOOKUP(C163,條件!$A$1:$K$1021,11,0)),"",(VLOOKUP(C163,條件!$A$1:$K$1021,11,0)))</f>
        <v>洋綠色</v>
      </c>
      <c r="I163" s="677">
        <f>IF(ISNA(VLOOKUP(C163,條件!$A$1:$L$1021,12,0)),"",(VLOOKUP(C163,條件!$A$1:$L$1021,12,0)))</f>
        <v>2</v>
      </c>
      <c r="J163" s="680">
        <v>12</v>
      </c>
      <c r="K163" s="678">
        <v>1</v>
      </c>
      <c r="L163" s="679">
        <v>9215</v>
      </c>
      <c r="M163" s="681">
        <v>9224</v>
      </c>
      <c r="N163" s="680"/>
      <c r="O163" s="678"/>
      <c r="P163" s="679"/>
      <c r="Q163" s="681"/>
      <c r="R163" s="680">
        <v>14</v>
      </c>
      <c r="S163" s="678">
        <v>0</v>
      </c>
      <c r="T163" s="679">
        <v>9269</v>
      </c>
      <c r="U163" s="681">
        <v>9222</v>
      </c>
      <c r="V163" s="680">
        <v>25</v>
      </c>
      <c r="W163" s="678">
        <v>0</v>
      </c>
      <c r="X163" s="679">
        <v>9238</v>
      </c>
      <c r="Y163" s="681">
        <v>9458</v>
      </c>
      <c r="Z163" s="682">
        <f>IFERROR(VLOOKUP(C163, 條件!$A:$L, 3, 0), "")</f>
        <v>2.4615384615384617</v>
      </c>
      <c r="AA163" s="682">
        <f>IF(OR(L163={"改紡","檢修","了機","清車","FINAL","停機","SAMPLE","TEST","絲開發","待料","跳車"}), L163, IFERROR(IF(C163="", "", (SUM(J163, N163, R163, V163)/3 * AG163) * IF(AND(AF163="S", AS163="雙"), 0.5, 1)), ""))</f>
        <v>17</v>
      </c>
      <c r="AB163" s="716">
        <f t="shared" si="70"/>
        <v>0.998046875</v>
      </c>
      <c r="AC163" s="682">
        <f>IF(OR(L163={"改紡","檢修","了機","清車","FINAL","停機","SAMPLE","TEST"}), "", IFERROR(IF(C163="", "", AVERAGE(L163:M163, P163:Q163, T163:U163, X163:Y163)/100), ""))</f>
        <v>92.71</v>
      </c>
      <c r="AD163" s="682">
        <f t="shared" si="71"/>
        <v>2.125</v>
      </c>
      <c r="AE163" s="682">
        <f t="shared" si="72"/>
        <v>2.0833333333333335</v>
      </c>
      <c r="AF163" s="683" t="str">
        <f t="shared" si="68"/>
        <v>A</v>
      </c>
      <c r="AG163" s="683">
        <v>1</v>
      </c>
      <c r="AH163" s="727" t="s">
        <v>3337</v>
      </c>
      <c r="AI163" s="734" t="s">
        <v>3047</v>
      </c>
      <c r="AJ163" s="734" t="s">
        <v>3047</v>
      </c>
      <c r="AK163" s="728" t="s">
        <v>2873</v>
      </c>
      <c r="AL163" s="687">
        <v>57</v>
      </c>
      <c r="AM163" s="798">
        <v>46093</v>
      </c>
      <c r="AN163" s="798">
        <v>46094</v>
      </c>
      <c r="AO163" s="798"/>
      <c r="AP163" s="798"/>
      <c r="AQ163" s="798"/>
      <c r="AR163" s="689"/>
      <c r="AS163" s="676" t="str">
        <f t="shared" si="73"/>
        <v>單</v>
      </c>
      <c r="AT163" s="676" t="str">
        <f t="shared" si="74"/>
        <v>全</v>
      </c>
      <c r="AU163" s="676" t="str">
        <f t="shared" si="75"/>
        <v>50</v>
      </c>
      <c r="AV163" s="676">
        <f t="shared" si="69"/>
        <v>1.009278144</v>
      </c>
    </row>
    <row r="164" spans="1:48">
      <c r="A164" s="672">
        <f t="shared" si="76"/>
        <v>46179</v>
      </c>
      <c r="B164" s="673" t="s">
        <v>1037</v>
      </c>
      <c r="C164" s="673" t="s">
        <v>114</v>
      </c>
      <c r="D164" s="674"/>
      <c r="E164" s="675" t="str">
        <f>IF(ISNA(VLOOKUP(C164,條件!$A$1:$G$1021,5,0)),"",(VLOOKUP(C164,條件!$A$1:$G$1021,5,0)))</f>
        <v/>
      </c>
      <c r="F164" s="676" t="str">
        <f>IF(ISNA(VLOOKUP(C164,條件!$A$1:$G$1021,6,0)),"",(VLOOKUP(C164,條件!$A$1:$G$1021,6,0)))</f>
        <v/>
      </c>
      <c r="G164" s="676" t="str">
        <f>IF(ISNA(VLOOKUP(C164,條件!$A$1:$G$1021,7,0)),"",(VLOOKUP(C164,條件!$A$1:$G$1021,7,0)))</f>
        <v/>
      </c>
      <c r="H164" s="676" t="str">
        <f>IF(ISNA(VLOOKUP(C164,條件!$A$1:$K$1021,11,0)),"",(VLOOKUP(C164,條件!$A$1:$K$1021,11,0)))</f>
        <v/>
      </c>
      <c r="I164" s="677" t="str">
        <f>IF(ISNA(VLOOKUP(C164,條件!$A$1:$L$1021,12,0)),"",(VLOOKUP(C164,條件!$A$1:$L$1021,12,0)))</f>
        <v/>
      </c>
      <c r="J164" s="680"/>
      <c r="K164" s="678"/>
      <c r="L164" s="679" t="s">
        <v>114</v>
      </c>
      <c r="M164" s="681"/>
      <c r="N164" s="680"/>
      <c r="O164" s="678"/>
      <c r="P164" s="679" t="s">
        <v>114</v>
      </c>
      <c r="Q164" s="681"/>
      <c r="R164" s="680"/>
      <c r="S164" s="678"/>
      <c r="T164" s="679" t="s">
        <v>114</v>
      </c>
      <c r="U164" s="681"/>
      <c r="V164" s="680"/>
      <c r="W164" s="678"/>
      <c r="X164" s="679" t="s">
        <v>114</v>
      </c>
      <c r="Y164" s="681"/>
      <c r="Z164" s="682" t="str">
        <f>IFERROR(VLOOKUP(C164, 條件!$A:$L, 3, 0), "")</f>
        <v/>
      </c>
      <c r="AA164" s="682" t="str">
        <f>IF(OR(L164={"改紡","檢修","了機","清車","FINAL","停機","SAMPLE","TEST","絲開發","待料","跳車"}), L164, IFERROR(IF(C164="", "", (SUM(J164, N164, R164, V164)/3 * AG164) * IF(AND(AF164="S", AS164="雙"), 0.5, 1)), ""))</f>
        <v>停機</v>
      </c>
      <c r="AB164" s="716" t="str">
        <f t="shared" si="70"/>
        <v/>
      </c>
      <c r="AC164" s="682" t="str">
        <f>IF(OR(L164={"改紡","檢修","了機","清車","FINAL","停機","SAMPLE","TEST"}), "", IFERROR(IF(C164="", "", AVERAGE(L164:M164, P164:Q164, T164:U164, X164:Y164)/100), ""))</f>
        <v/>
      </c>
      <c r="AD164" s="682" t="str">
        <f t="shared" si="71"/>
        <v/>
      </c>
      <c r="AE164" s="682" t="str">
        <f t="shared" si="72"/>
        <v/>
      </c>
      <c r="AF164" s="683" t="str">
        <f t="shared" si="68"/>
        <v>A</v>
      </c>
      <c r="AG164" s="683">
        <v>1</v>
      </c>
      <c r="AH164" s="727" t="s">
        <v>1657</v>
      </c>
      <c r="AI164" s="728" t="s">
        <v>1657</v>
      </c>
      <c r="AJ164" s="728" t="s">
        <v>1657</v>
      </c>
      <c r="AK164" s="728" t="s">
        <v>1657</v>
      </c>
      <c r="AL164" s="687"/>
      <c r="AM164" s="798"/>
      <c r="AN164" s="798"/>
      <c r="AO164" s="798"/>
      <c r="AP164" s="798"/>
      <c r="AQ164" s="798"/>
      <c r="AR164" s="689"/>
      <c r="AS164" s="676" t="str">
        <f t="shared" si="73"/>
        <v>單</v>
      </c>
      <c r="AT164" s="676" t="str">
        <f t="shared" si="74"/>
        <v>全</v>
      </c>
      <c r="AU164" s="676" t="str">
        <f t="shared" si="75"/>
        <v/>
      </c>
      <c r="AV164" s="676" t="str">
        <f t="shared" si="69"/>
        <v/>
      </c>
    </row>
    <row r="165" spans="1:48">
      <c r="A165" s="672">
        <f t="shared" si="76"/>
        <v>46179</v>
      </c>
      <c r="B165" s="673" t="s">
        <v>1038</v>
      </c>
      <c r="C165" s="673" t="s">
        <v>1902</v>
      </c>
      <c r="D165" s="674"/>
      <c r="E165" s="675" t="str">
        <f>IF(ISNA(VLOOKUP(C165,條件!$A$1:$G$1021,5,0)),"",(VLOOKUP(C165,條件!$A$1:$G$1021,5,0)))</f>
        <v>150/48CDR</v>
      </c>
      <c r="F165" s="676" t="str">
        <f>IF(ISNA(VLOOKUP(C165,條件!$A$1:$G$1021,6,0)),"",(VLOOKUP(C165,條件!$A$1:$G$1021,6,0)))</f>
        <v>FP82781</v>
      </c>
      <c r="G165" s="676">
        <f>IF(ISNA(VLOOKUP(C165,條件!$A$1:$G$1021,7,0)),"",(VLOOKUP(C165,條件!$A$1:$G$1021,7,0)))</f>
        <v>600</v>
      </c>
      <c r="H165" s="676" t="str">
        <f>IF(ISNA(VLOOKUP(C165,條件!$A$1:$K$1021,11,0)),"",(VLOOKUP(C165,條件!$A$1:$K$1021,11,0)))</f>
        <v>綠藍雙色</v>
      </c>
      <c r="I165" s="677">
        <f>IF(ISNA(VLOOKUP(C165,條件!$A$1:$L$1021,12,0)),"",(VLOOKUP(C165,條件!$A$1:$L$1021,12,0)))</f>
        <v>5</v>
      </c>
      <c r="J165" s="680">
        <v>15</v>
      </c>
      <c r="K165" s="678">
        <v>0</v>
      </c>
      <c r="L165" s="679">
        <v>8843</v>
      </c>
      <c r="M165" s="681">
        <v>8757</v>
      </c>
      <c r="N165" s="680"/>
      <c r="O165" s="678"/>
      <c r="P165" s="679"/>
      <c r="Q165" s="681"/>
      <c r="R165" s="680">
        <v>22</v>
      </c>
      <c r="S165" s="678">
        <v>3</v>
      </c>
      <c r="T165" s="679">
        <v>8405</v>
      </c>
      <c r="U165" s="681">
        <v>8728</v>
      </c>
      <c r="V165" s="680">
        <v>11</v>
      </c>
      <c r="W165" s="678">
        <v>2</v>
      </c>
      <c r="X165" s="679">
        <v>8500</v>
      </c>
      <c r="Y165" s="681">
        <v>8827</v>
      </c>
      <c r="Z165" s="682">
        <f>IFERROR(VLOOKUP(C165, 條件!$A:$L, 3, 0), "")</f>
        <v>2.8685258964143427</v>
      </c>
      <c r="AA165" s="682">
        <f>IF(OR(L165={"改紡","檢修","了機","清車","FINAL","停機","SAMPLE","TEST","絲開發","待料","跳車"}), L165, IFERROR(IF(C165="", "", (SUM(J165, N165, R165, V165)/3 * AG165) * IF(AND(AF165="S", AS165="雙"), 0.5, 1)), ""))</f>
        <v>16</v>
      </c>
      <c r="AB165" s="716">
        <f t="shared" si="70"/>
        <v>0.99161992521367526</v>
      </c>
      <c r="AC165" s="682">
        <f>IF(OR(L165={"改紡","檢修","了機","清車","FINAL","停機","SAMPLE","TEST"}), "", IFERROR(IF(C165="", "", AVERAGE(L165:M165, P165:Q165, T165:U165, X165:Y165)/100), ""))</f>
        <v>86.766666666666666</v>
      </c>
      <c r="AD165" s="682">
        <f t="shared" si="71"/>
        <v>2</v>
      </c>
      <c r="AE165" s="682">
        <f t="shared" si="72"/>
        <v>1.7916666666666667</v>
      </c>
      <c r="AF165" s="683" t="str">
        <f t="shared" si="68"/>
        <v>A</v>
      </c>
      <c r="AG165" s="683">
        <v>1</v>
      </c>
      <c r="AH165" s="727" t="s">
        <v>3337</v>
      </c>
      <c r="AI165" s="734" t="s">
        <v>3047</v>
      </c>
      <c r="AJ165" s="734" t="s">
        <v>3047</v>
      </c>
      <c r="AK165" s="728" t="s">
        <v>2873</v>
      </c>
      <c r="AL165" s="687">
        <v>54</v>
      </c>
      <c r="AM165" s="799">
        <v>46144</v>
      </c>
      <c r="AN165" s="798">
        <v>46145</v>
      </c>
      <c r="AO165" s="798">
        <v>46146</v>
      </c>
      <c r="AP165" s="798">
        <v>46152</v>
      </c>
      <c r="AQ165" s="798">
        <v>46153</v>
      </c>
      <c r="AR165" s="689"/>
      <c r="AS165" s="676" t="str">
        <f t="shared" si="73"/>
        <v>單</v>
      </c>
      <c r="AT165" s="676" t="str">
        <f t="shared" si="74"/>
        <v>全</v>
      </c>
      <c r="AU165" s="676" t="str">
        <f t="shared" si="75"/>
        <v>150</v>
      </c>
      <c r="AV165" s="676">
        <f t="shared" si="69"/>
        <v>2.6987904</v>
      </c>
    </row>
    <row r="166" spans="1:48">
      <c r="A166" s="672">
        <f t="shared" si="76"/>
        <v>46179</v>
      </c>
      <c r="B166" s="673" t="s">
        <v>1039</v>
      </c>
      <c r="C166" s="673" t="s">
        <v>2973</v>
      </c>
      <c r="D166" s="674"/>
      <c r="E166" s="675" t="str">
        <f>IF(ISNA(VLOOKUP(C166,條件!$A$1:$G$1021,5,0)),"",(VLOOKUP(C166,條件!$A$1:$G$1021,5,0)))</f>
        <v>50/36SDr</v>
      </c>
      <c r="F166" s="676" t="str">
        <f>IF(ISNA(VLOOKUP(C166,條件!$A$1:$G$1021,6,0)),"",(VLOOKUP(C166,條件!$A$1:$G$1021,6,0)))</f>
        <v>FP80148R</v>
      </c>
      <c r="G166" s="676">
        <f>IF(ISNA(VLOOKUP(C166,條件!$A$1:$G$1021,7,0)),"",(VLOOKUP(C166,條件!$A$1:$G$1021,7,0)))</f>
        <v>575</v>
      </c>
      <c r="H166" s="676" t="str">
        <f>IF(ISNA(VLOOKUP(C166,條件!$A$1:$K$1021,11,0)),"",(VLOOKUP(C166,條件!$A$1:$K$1021,11,0)))</f>
        <v>白黑條紋</v>
      </c>
      <c r="I166" s="677">
        <f>IF(ISNA(VLOOKUP(C166,條件!$A$1:$L$1021,12,0)),"",(VLOOKUP(C166,條件!$A$1:$L$1021,12,0)))</f>
        <v>4</v>
      </c>
      <c r="J166" s="680">
        <v>13</v>
      </c>
      <c r="K166" s="678">
        <v>0</v>
      </c>
      <c r="L166" s="679">
        <v>9438</v>
      </c>
      <c r="M166" s="681">
        <v>9093</v>
      </c>
      <c r="N166" s="680"/>
      <c r="O166" s="678"/>
      <c r="P166" s="679"/>
      <c r="Q166" s="681"/>
      <c r="R166" s="680">
        <v>12</v>
      </c>
      <c r="S166" s="678">
        <v>0</v>
      </c>
      <c r="T166" s="679">
        <v>9252</v>
      </c>
      <c r="U166" s="681">
        <v>9583</v>
      </c>
      <c r="V166" s="680">
        <v>8</v>
      </c>
      <c r="W166" s="678">
        <v>0</v>
      </c>
      <c r="X166" s="679">
        <v>9276</v>
      </c>
      <c r="Y166" s="681">
        <v>9602</v>
      </c>
      <c r="Z166" s="682">
        <f>IFERROR(VLOOKUP(C166, 條件!$A:$L, 3, 0), "")</f>
        <v>1.1009174311926606</v>
      </c>
      <c r="AA166" s="682">
        <f>IF(OR(L166={"改紡","檢修","了機","清車","FINAL","停機","SAMPLE","TEST","絲開發","待料","跳車"}), L166, IFERROR(IF(C166="", "", (SUM(J166, N166, R166, V166)/3 * AG166) * IF(AND(AF166="S", AS166="雙"), 0.5, 1)), ""))</f>
        <v>11</v>
      </c>
      <c r="AB166" s="716">
        <f t="shared" si="70"/>
        <v>1</v>
      </c>
      <c r="AC166" s="682">
        <f>IF(OR(L166={"改紡","檢修","了機","清車","FINAL","停機","SAMPLE","TEST"}), "", IFERROR(IF(C166="", "", AVERAGE(L166:M166, P166:Q166, T166:U166, X166:Y166)/100), ""))</f>
        <v>93.74</v>
      </c>
      <c r="AD166" s="682">
        <f t="shared" si="71"/>
        <v>1.375</v>
      </c>
      <c r="AE166" s="682">
        <f t="shared" si="72"/>
        <v>1.375</v>
      </c>
      <c r="AF166" s="683" t="str">
        <f t="shared" si="68"/>
        <v>A</v>
      </c>
      <c r="AG166" s="683">
        <v>1</v>
      </c>
      <c r="AH166" s="727" t="s">
        <v>3337</v>
      </c>
      <c r="AI166" s="734" t="s">
        <v>3047</v>
      </c>
      <c r="AJ166" s="734" t="s">
        <v>3047</v>
      </c>
      <c r="AK166" s="728" t="s">
        <v>2873</v>
      </c>
      <c r="AL166" s="687">
        <v>57</v>
      </c>
      <c r="AM166" s="798">
        <v>46172</v>
      </c>
      <c r="AN166" s="798">
        <v>46174</v>
      </c>
      <c r="AO166" s="798"/>
      <c r="AP166" s="798"/>
      <c r="AQ166" s="798"/>
      <c r="AR166" s="689"/>
      <c r="AS166" s="676" t="str">
        <f t="shared" si="73"/>
        <v>單</v>
      </c>
      <c r="AT166" s="676" t="str">
        <f t="shared" si="74"/>
        <v>全</v>
      </c>
      <c r="AU166" s="676" t="str">
        <f t="shared" si="75"/>
        <v>50</v>
      </c>
      <c r="AV166" s="676">
        <f t="shared" si="69"/>
        <v>0.93140064</v>
      </c>
    </row>
    <row r="167" spans="1:48">
      <c r="A167" s="672">
        <f t="shared" si="76"/>
        <v>46179</v>
      </c>
      <c r="B167" s="673" t="s">
        <v>1040</v>
      </c>
      <c r="C167" s="673" t="s">
        <v>114</v>
      </c>
      <c r="D167" s="674"/>
      <c r="E167" s="675" t="str">
        <f>IF(ISNA(VLOOKUP(C167,條件!$A$1:$G$1021,5,0)),"",(VLOOKUP(C167,條件!$A$1:$G$1021,5,0)))</f>
        <v/>
      </c>
      <c r="F167" s="676" t="str">
        <f>IF(ISNA(VLOOKUP(C167,條件!$A$1:$G$1021,6,0)),"",(VLOOKUP(C167,條件!$A$1:$G$1021,6,0)))</f>
        <v/>
      </c>
      <c r="G167" s="676" t="str">
        <f>IF(ISNA(VLOOKUP(C167,條件!$A$1:$G$1021,7,0)),"",(VLOOKUP(C167,條件!$A$1:$G$1021,7,0)))</f>
        <v/>
      </c>
      <c r="H167" s="676" t="str">
        <f>IF(ISNA(VLOOKUP(C167,條件!$A$1:$K$1021,11,0)),"",(VLOOKUP(C167,條件!$A$1:$K$1021,11,0)))</f>
        <v/>
      </c>
      <c r="I167" s="677" t="str">
        <f>IF(ISNA(VLOOKUP(C167,條件!$A$1:$L$1021,12,0)),"",(VLOOKUP(C167,條件!$A$1:$L$1021,12,0)))</f>
        <v/>
      </c>
      <c r="J167" s="680"/>
      <c r="K167" s="678"/>
      <c r="L167" s="679" t="s">
        <v>114</v>
      </c>
      <c r="M167" s="681"/>
      <c r="N167" s="680"/>
      <c r="O167" s="678"/>
      <c r="P167" s="679" t="s">
        <v>114</v>
      </c>
      <c r="Q167" s="681"/>
      <c r="R167" s="680"/>
      <c r="S167" s="678"/>
      <c r="T167" s="679" t="s">
        <v>114</v>
      </c>
      <c r="U167" s="681"/>
      <c r="V167" s="680"/>
      <c r="W167" s="678"/>
      <c r="X167" s="679" t="s">
        <v>114</v>
      </c>
      <c r="Y167" s="681"/>
      <c r="Z167" s="682" t="str">
        <f>IFERROR(VLOOKUP(C167, 條件!$A:$L, 3, 0), "")</f>
        <v/>
      </c>
      <c r="AA167" s="682" t="str">
        <f>IF(OR(L167={"改紡","檢修","了機","清車","FINAL","停機","SAMPLE","TEST","絲開發","待料","跳車"}), L167, IFERROR(IF(C167="", "", (SUM(J167, N167, R167, V167)/3 * AG167) * IF(AND(AF167="S", AS167="雙"), 0.5, 1)), ""))</f>
        <v>停機</v>
      </c>
      <c r="AB167" s="716" t="str">
        <f t="shared" si="70"/>
        <v/>
      </c>
      <c r="AC167" s="682" t="str">
        <f>IF(OR(L167={"改紡","檢修","了機","清車","FINAL","停機","SAMPLE","TEST"}), "", IFERROR(IF(C167="", "", AVERAGE(L167:M167, P167:Q167, T167:U167, X167:Y167)/100), ""))</f>
        <v/>
      </c>
      <c r="AD167" s="682" t="str">
        <f t="shared" si="71"/>
        <v/>
      </c>
      <c r="AE167" s="682" t="str">
        <f t="shared" si="72"/>
        <v/>
      </c>
      <c r="AF167" s="683" t="str">
        <f t="shared" si="68"/>
        <v>A</v>
      </c>
      <c r="AG167" s="683">
        <v>1</v>
      </c>
      <c r="AH167" s="727" t="s">
        <v>1657</v>
      </c>
      <c r="AI167" s="728" t="s">
        <v>1657</v>
      </c>
      <c r="AJ167" s="728" t="s">
        <v>1657</v>
      </c>
      <c r="AK167" s="728" t="s">
        <v>1657</v>
      </c>
      <c r="AL167" s="687"/>
      <c r="AM167" s="798"/>
      <c r="AN167" s="798"/>
      <c r="AO167" s="798"/>
      <c r="AP167" s="798"/>
      <c r="AQ167" s="798"/>
      <c r="AR167" s="689"/>
      <c r="AS167" s="676" t="str">
        <f t="shared" si="73"/>
        <v>單</v>
      </c>
      <c r="AT167" s="676" t="str">
        <f t="shared" si="74"/>
        <v>全</v>
      </c>
      <c r="AU167" s="676" t="str">
        <f t="shared" si="75"/>
        <v/>
      </c>
      <c r="AV167" s="676" t="str">
        <f t="shared" si="69"/>
        <v/>
      </c>
    </row>
    <row r="168" spans="1:48">
      <c r="A168" s="672">
        <f t="shared" si="76"/>
        <v>46179</v>
      </c>
      <c r="B168" s="673" t="s">
        <v>1041</v>
      </c>
      <c r="C168" s="673" t="s">
        <v>114</v>
      </c>
      <c r="D168" s="674"/>
      <c r="E168" s="675" t="str">
        <f>IF(ISNA(VLOOKUP(C168,條件!$A$1:$G$1021,5,0)),"",(VLOOKUP(C168,條件!$A$1:$G$1021,5,0)))</f>
        <v/>
      </c>
      <c r="F168" s="676" t="str">
        <f>IF(ISNA(VLOOKUP(C168,條件!$A$1:$G$1021,6,0)),"",(VLOOKUP(C168,條件!$A$1:$G$1021,6,0)))</f>
        <v/>
      </c>
      <c r="G168" s="676" t="str">
        <f>IF(ISNA(VLOOKUP(C168,條件!$A$1:$G$1021,7,0)),"",(VLOOKUP(C168,條件!$A$1:$G$1021,7,0)))</f>
        <v/>
      </c>
      <c r="H168" s="676" t="str">
        <f>IF(ISNA(VLOOKUP(C168,條件!$A$1:$K$1021,11,0)),"",(VLOOKUP(C168,條件!$A$1:$K$1021,11,0)))</f>
        <v/>
      </c>
      <c r="I168" s="677" t="str">
        <f>IF(ISNA(VLOOKUP(C168,條件!$A$1:$L$1021,12,0)),"",(VLOOKUP(C168,條件!$A$1:$L$1021,12,0)))</f>
        <v/>
      </c>
      <c r="J168" s="680"/>
      <c r="K168" s="678"/>
      <c r="L168" s="679" t="s">
        <v>114</v>
      </c>
      <c r="M168" s="681"/>
      <c r="N168" s="680"/>
      <c r="O168" s="678"/>
      <c r="P168" s="679" t="s">
        <v>114</v>
      </c>
      <c r="Q168" s="681"/>
      <c r="R168" s="680"/>
      <c r="S168" s="678"/>
      <c r="T168" s="679" t="s">
        <v>114</v>
      </c>
      <c r="U168" s="681"/>
      <c r="V168" s="680"/>
      <c r="W168" s="678"/>
      <c r="X168" s="679" t="s">
        <v>114</v>
      </c>
      <c r="Y168" s="681"/>
      <c r="Z168" s="682" t="str">
        <f>IFERROR(VLOOKUP(C168, 條件!$A:$L, 3, 0), "")</f>
        <v/>
      </c>
      <c r="AA168" s="682" t="str">
        <f>IF(OR(L168={"改紡","檢修","了機","清車","FINAL","停機","SAMPLE","TEST","絲開發","待料","跳車"}), L168, IFERROR(IF(C168="", "", (SUM(J168, N168, R168, V168)/3 * AG168) * IF(AND(AF168="S", AS168="雙"), 0.5, 1)), ""))</f>
        <v>停機</v>
      </c>
      <c r="AB168" s="716" t="str">
        <f t="shared" si="70"/>
        <v/>
      </c>
      <c r="AC168" s="682" t="str">
        <f>IF(OR(L168={"改紡","檢修","了機","清車","FINAL","停機","SAMPLE","TEST"}), "", IFERROR(IF(C168="", "", AVERAGE(L168:M168, P168:Q168, T168:U168, X168:Y168)/100), ""))</f>
        <v/>
      </c>
      <c r="AD168" s="682" t="str">
        <f t="shared" si="71"/>
        <v/>
      </c>
      <c r="AE168" s="682" t="str">
        <f t="shared" si="72"/>
        <v/>
      </c>
      <c r="AF168" s="683" t="str">
        <f t="shared" si="68"/>
        <v>A</v>
      </c>
      <c r="AG168" s="683">
        <v>1</v>
      </c>
      <c r="AH168" s="727" t="s">
        <v>1657</v>
      </c>
      <c r="AI168" s="728" t="s">
        <v>1657</v>
      </c>
      <c r="AJ168" s="728" t="s">
        <v>1657</v>
      </c>
      <c r="AK168" s="728" t="s">
        <v>1657</v>
      </c>
      <c r="AL168" s="687"/>
      <c r="AM168" s="798"/>
      <c r="AN168" s="798"/>
      <c r="AO168" s="798"/>
      <c r="AP168" s="798"/>
      <c r="AQ168" s="798"/>
      <c r="AR168" s="689"/>
      <c r="AS168" s="676" t="str">
        <f t="shared" si="73"/>
        <v>單</v>
      </c>
      <c r="AT168" s="676" t="str">
        <f t="shared" si="74"/>
        <v>全</v>
      </c>
      <c r="AU168" s="676" t="str">
        <f t="shared" si="75"/>
        <v/>
      </c>
      <c r="AV168" s="676" t="str">
        <f t="shared" si="69"/>
        <v/>
      </c>
    </row>
    <row r="169" spans="1:48">
      <c r="A169" s="672">
        <f t="shared" si="76"/>
        <v>46179</v>
      </c>
      <c r="B169" s="673" t="s">
        <v>1042</v>
      </c>
      <c r="C169" s="673" t="s">
        <v>2971</v>
      </c>
      <c r="D169" s="674"/>
      <c r="E169" s="675" t="str">
        <f>IF(ISNA(VLOOKUP(C169,條件!$A$1:$G$1021,5,0)),"",(VLOOKUP(C169,條件!$A$1:$G$1021,5,0)))</f>
        <v>150/48SDr</v>
      </c>
      <c r="F169" s="676" t="str">
        <f>IF(ISNA(VLOOKUP(C169,條件!$A$1:$G$1021,6,0)),"",(VLOOKUP(C169,條件!$A$1:$G$1021,6,0)))</f>
        <v>FP82179R</v>
      </c>
      <c r="G169" s="676">
        <f>IF(ISNA(VLOOKUP(C169,條件!$A$1:$G$1021,7,0)),"",(VLOOKUP(C169,條件!$A$1:$G$1021,7,0)))</f>
        <v>650</v>
      </c>
      <c r="H169" s="676" t="str">
        <f>IF(ISNA(VLOOKUP(C169,條件!$A$1:$K$1021,11,0)),"",(VLOOKUP(C169,條件!$A$1:$K$1021,11,0)))</f>
        <v>藍底白十字</v>
      </c>
      <c r="I169" s="677">
        <f>IF(ISNA(VLOOKUP(C169,條件!$A$1:$L$1021,12,0)),"",(VLOOKUP(C169,條件!$A$1:$L$1021,12,0)))</f>
        <v>5</v>
      </c>
      <c r="J169" s="680">
        <v>86</v>
      </c>
      <c r="K169" s="678">
        <v>0</v>
      </c>
      <c r="L169" s="679">
        <v>7228</v>
      </c>
      <c r="M169" s="681">
        <v>7797</v>
      </c>
      <c r="N169" s="680"/>
      <c r="O169" s="678"/>
      <c r="P169" s="679"/>
      <c r="Q169" s="681"/>
      <c r="R169" s="680">
        <v>35</v>
      </c>
      <c r="S169" s="678">
        <v>0</v>
      </c>
      <c r="T169" s="679">
        <v>9009</v>
      </c>
      <c r="U169" s="681">
        <v>8571</v>
      </c>
      <c r="V169" s="680">
        <v>35</v>
      </c>
      <c r="W169" s="678">
        <v>5</v>
      </c>
      <c r="X169" s="679">
        <v>8923</v>
      </c>
      <c r="Y169" s="681">
        <v>8729</v>
      </c>
      <c r="Z169" s="682">
        <f>IFERROR(VLOOKUP(C169, 條件!$A:$L, 3, 0), "")</f>
        <v>3.0573248407643314</v>
      </c>
      <c r="AA169" s="682">
        <f>IF(OR(L169={"改紡","檢修","了機","清車","FINAL","停機","SAMPLE","TEST","絲開發","待料","跳車"}), L169, IFERROR(IF(C169="", "", (SUM(J169, N169, R169, V169)/3 * AG169) * IF(AND(AF169="S", AS169="雙"), 0.5, 1)), ""))</f>
        <v>52</v>
      </c>
      <c r="AB169" s="716">
        <f t="shared" si="70"/>
        <v>0.99213741987179482</v>
      </c>
      <c r="AC169" s="682">
        <f>IF(OR(L169={"改紡","檢修","了機","清車","FINAL","停機","SAMPLE","TEST"}), "", IFERROR(IF(C169="", "", AVERAGE(L169:M169, P169:Q169, T169:U169, X169:Y169)/100), ""))</f>
        <v>83.761666666666656</v>
      </c>
      <c r="AD169" s="682">
        <f t="shared" si="71"/>
        <v>6.5</v>
      </c>
      <c r="AE169" s="682">
        <f t="shared" si="72"/>
        <v>6.291666666666667</v>
      </c>
      <c r="AF169" s="683" t="str">
        <f t="shared" si="68"/>
        <v>A</v>
      </c>
      <c r="AG169" s="683">
        <v>1</v>
      </c>
      <c r="AH169" s="727" t="s">
        <v>2785</v>
      </c>
      <c r="AI169" s="728" t="s">
        <v>3048</v>
      </c>
      <c r="AJ169" s="728" t="s">
        <v>3048</v>
      </c>
      <c r="AK169" s="728" t="s">
        <v>17</v>
      </c>
      <c r="AL169" s="687">
        <v>48</v>
      </c>
      <c r="AM169" s="799">
        <v>46172</v>
      </c>
      <c r="AN169" s="798">
        <v>46173</v>
      </c>
      <c r="AO169" s="798"/>
      <c r="AP169" s="798"/>
      <c r="AQ169" s="798"/>
      <c r="AR169" s="689"/>
      <c r="AS169" s="676" t="str">
        <f t="shared" si="73"/>
        <v>單</v>
      </c>
      <c r="AT169" s="676" t="str">
        <f t="shared" si="74"/>
        <v>全</v>
      </c>
      <c r="AU169" s="676" t="str">
        <f t="shared" si="75"/>
        <v>150</v>
      </c>
      <c r="AV169" s="676">
        <f t="shared" si="69"/>
        <v>2.8224331199999999</v>
      </c>
    </row>
    <row r="170" spans="1:48">
      <c r="A170" s="672">
        <f t="shared" si="76"/>
        <v>46179</v>
      </c>
      <c r="B170" s="673" t="s">
        <v>1043</v>
      </c>
      <c r="C170" s="673" t="s">
        <v>114</v>
      </c>
      <c r="D170" s="674"/>
      <c r="E170" s="675" t="str">
        <f>IF(ISNA(VLOOKUP(C170,條件!$A$1:$G$1021,5,0)),"",(VLOOKUP(C170,條件!$A$1:$G$1021,5,0)))</f>
        <v/>
      </c>
      <c r="F170" s="676" t="str">
        <f>IF(ISNA(VLOOKUP(C170,條件!$A$1:$G$1021,6,0)),"",(VLOOKUP(C170,條件!$A$1:$G$1021,6,0)))</f>
        <v/>
      </c>
      <c r="G170" s="676" t="str">
        <f>IF(ISNA(VLOOKUP(C170,條件!$A$1:$G$1021,7,0)),"",(VLOOKUP(C170,條件!$A$1:$G$1021,7,0)))</f>
        <v/>
      </c>
      <c r="H170" s="676" t="str">
        <f>IF(ISNA(VLOOKUP(C170,條件!$A$1:$K$1021,11,0)),"",(VLOOKUP(C170,條件!$A$1:$K$1021,11,0)))</f>
        <v/>
      </c>
      <c r="I170" s="677" t="str">
        <f>IF(ISNA(VLOOKUP(C170,條件!$A$1:$L$1021,12,0)),"",(VLOOKUP(C170,條件!$A$1:$L$1021,12,0)))</f>
        <v/>
      </c>
      <c r="J170" s="680"/>
      <c r="K170" s="678"/>
      <c r="L170" s="679" t="s">
        <v>114</v>
      </c>
      <c r="M170" s="681"/>
      <c r="N170" s="680"/>
      <c r="O170" s="678"/>
      <c r="P170" s="679" t="s">
        <v>114</v>
      </c>
      <c r="Q170" s="681"/>
      <c r="R170" s="680"/>
      <c r="S170" s="678"/>
      <c r="T170" s="679" t="s">
        <v>114</v>
      </c>
      <c r="U170" s="681"/>
      <c r="V170" s="680"/>
      <c r="W170" s="678"/>
      <c r="X170" s="679" t="s">
        <v>114</v>
      </c>
      <c r="Y170" s="681"/>
      <c r="Z170" s="682" t="str">
        <f>IFERROR(VLOOKUP(C170, 條件!$A:$L, 3, 0), "")</f>
        <v/>
      </c>
      <c r="AA170" s="682" t="str">
        <f>IF(OR(L170={"改紡","檢修","了機","清車","FINAL","停機","SAMPLE","TEST","絲開發","待料","跳車"}), L170, IFERROR(IF(C170="", "", (SUM(J170, N170, R170, V170)/3 * AG170) * IF(AND(AF170="S", AS170="雙"), 0.5, 1)), ""))</f>
        <v>停機</v>
      </c>
      <c r="AB170" s="716" t="str">
        <f t="shared" si="70"/>
        <v/>
      </c>
      <c r="AC170" s="682" t="str">
        <f>IF(OR(L170={"改紡","檢修","了機","清車","FINAL","停機","SAMPLE","TEST"}), "", IFERROR(IF(C170="", "", AVERAGE(L170:M170, P170:Q170, T170:U170, X170:Y170)/100), ""))</f>
        <v/>
      </c>
      <c r="AD170" s="682" t="str">
        <f t="shared" si="71"/>
        <v/>
      </c>
      <c r="AE170" s="682" t="str">
        <f t="shared" si="72"/>
        <v/>
      </c>
      <c r="AF170" s="683" t="str">
        <f t="shared" si="68"/>
        <v>A</v>
      </c>
      <c r="AG170" s="683">
        <v>1</v>
      </c>
      <c r="AH170" s="727" t="s">
        <v>885</v>
      </c>
      <c r="AI170" s="728" t="s">
        <v>1657</v>
      </c>
      <c r="AJ170" s="728" t="s">
        <v>1657</v>
      </c>
      <c r="AK170" s="728" t="s">
        <v>1657</v>
      </c>
      <c r="AL170" s="687"/>
      <c r="AM170" s="798"/>
      <c r="AN170" s="798"/>
      <c r="AO170" s="798"/>
      <c r="AP170" s="798"/>
      <c r="AQ170" s="798"/>
      <c r="AR170" s="689"/>
      <c r="AS170" s="676" t="str">
        <f t="shared" si="73"/>
        <v>單</v>
      </c>
      <c r="AT170" s="676" t="str">
        <f t="shared" si="74"/>
        <v>全</v>
      </c>
      <c r="AU170" s="676" t="str">
        <f t="shared" si="75"/>
        <v/>
      </c>
      <c r="AV170" s="676" t="str">
        <f t="shared" si="69"/>
        <v/>
      </c>
    </row>
    <row r="171" spans="1:48">
      <c r="A171" s="672">
        <f t="shared" si="76"/>
        <v>46179</v>
      </c>
      <c r="B171" s="673" t="s">
        <v>1044</v>
      </c>
      <c r="C171" s="673" t="s">
        <v>114</v>
      </c>
      <c r="D171" s="674"/>
      <c r="E171" s="675" t="str">
        <f>IF(ISNA(VLOOKUP(C171,條件!$A$1:$G$1021,5,0)),"",(VLOOKUP(C171,條件!$A$1:$G$1021,5,0)))</f>
        <v/>
      </c>
      <c r="F171" s="676" t="str">
        <f>IF(ISNA(VLOOKUP(C171,條件!$A$1:$G$1021,6,0)),"",(VLOOKUP(C171,條件!$A$1:$G$1021,6,0)))</f>
        <v/>
      </c>
      <c r="G171" s="676" t="str">
        <f>IF(ISNA(VLOOKUP(C171,條件!$A$1:$G$1021,7,0)),"",(VLOOKUP(C171,條件!$A$1:$G$1021,7,0)))</f>
        <v/>
      </c>
      <c r="H171" s="676" t="str">
        <f>IF(ISNA(VLOOKUP(C171,條件!$A$1:$K$1021,11,0)),"",(VLOOKUP(C171,條件!$A$1:$K$1021,11,0)))</f>
        <v/>
      </c>
      <c r="I171" s="677" t="str">
        <f>IF(ISNA(VLOOKUP(C171,條件!$A$1:$L$1021,12,0)),"",(VLOOKUP(C171,條件!$A$1:$L$1021,12,0)))</f>
        <v/>
      </c>
      <c r="J171" s="680"/>
      <c r="K171" s="678"/>
      <c r="L171" s="679" t="s">
        <v>114</v>
      </c>
      <c r="M171" s="681"/>
      <c r="N171" s="680"/>
      <c r="O171" s="678"/>
      <c r="P171" s="679" t="s">
        <v>114</v>
      </c>
      <c r="Q171" s="681"/>
      <c r="R171" s="680"/>
      <c r="S171" s="678"/>
      <c r="T171" s="679" t="s">
        <v>114</v>
      </c>
      <c r="U171" s="681"/>
      <c r="V171" s="680"/>
      <c r="W171" s="678"/>
      <c r="X171" s="679" t="s">
        <v>114</v>
      </c>
      <c r="Y171" s="681"/>
      <c r="Z171" s="682" t="str">
        <f>IFERROR(VLOOKUP(C171, 條件!$A:$L, 3, 0), "")</f>
        <v/>
      </c>
      <c r="AA171" s="682" t="str">
        <f>IF(OR(L171={"改紡","檢修","了機","清車","FINAL","停機","SAMPLE","TEST","絲開發","待料","跳車"}), L171, IFERROR(IF(C171="", "", (SUM(J171, N171, R171, V171)/3 * AG171) * IF(AND(AF171="S", AS171="雙"), 0.5, 1)), ""))</f>
        <v>停機</v>
      </c>
      <c r="AB171" s="716" t="str">
        <f t="shared" si="70"/>
        <v/>
      </c>
      <c r="AC171" s="682" t="str">
        <f>IF(OR(L171={"改紡","檢修","了機","清車","FINAL","停機","SAMPLE","TEST"}), "", IFERROR(IF(C171="", "", AVERAGE(L171:M171, P171:Q171, T171:U171, X171:Y171)/100), ""))</f>
        <v/>
      </c>
      <c r="AD171" s="682" t="str">
        <f t="shared" si="71"/>
        <v/>
      </c>
      <c r="AE171" s="682" t="str">
        <f t="shared" si="72"/>
        <v/>
      </c>
      <c r="AF171" s="683" t="str">
        <f t="shared" si="68"/>
        <v>A</v>
      </c>
      <c r="AG171" s="683">
        <v>1</v>
      </c>
      <c r="AH171" s="727" t="s">
        <v>885</v>
      </c>
      <c r="AI171" s="728" t="s">
        <v>1657</v>
      </c>
      <c r="AJ171" s="728" t="s">
        <v>1657</v>
      </c>
      <c r="AK171" s="728" t="s">
        <v>1657</v>
      </c>
      <c r="AL171" s="687"/>
      <c r="AM171" s="798"/>
      <c r="AN171" s="798"/>
      <c r="AO171" s="798"/>
      <c r="AP171" s="798"/>
      <c r="AQ171" s="798"/>
      <c r="AR171" s="689"/>
      <c r="AS171" s="676" t="str">
        <f t="shared" si="73"/>
        <v>單</v>
      </c>
      <c r="AT171" s="676" t="str">
        <f t="shared" si="74"/>
        <v>全</v>
      </c>
      <c r="AU171" s="676" t="str">
        <f t="shared" si="75"/>
        <v/>
      </c>
      <c r="AV171" s="676" t="str">
        <f t="shared" si="69"/>
        <v/>
      </c>
    </row>
    <row r="172" spans="1:48">
      <c r="A172" s="672">
        <f t="shared" si="76"/>
        <v>46179</v>
      </c>
      <c r="B172" s="673" t="s">
        <v>1045</v>
      </c>
      <c r="C172" s="673" t="s">
        <v>114</v>
      </c>
      <c r="D172" s="674"/>
      <c r="E172" s="675" t="str">
        <f>IF(ISNA(VLOOKUP(C172,條件!$A$1:$G$1021,5,0)),"",(VLOOKUP(C172,條件!$A$1:$G$1021,5,0)))</f>
        <v/>
      </c>
      <c r="F172" s="676" t="str">
        <f>IF(ISNA(VLOOKUP(C172,條件!$A$1:$G$1021,6,0)),"",(VLOOKUP(C172,條件!$A$1:$G$1021,6,0)))</f>
        <v/>
      </c>
      <c r="G172" s="676" t="str">
        <f>IF(ISNA(VLOOKUP(C172,條件!$A$1:$G$1021,7,0)),"",(VLOOKUP(C172,條件!$A$1:$G$1021,7,0)))</f>
        <v/>
      </c>
      <c r="H172" s="676" t="str">
        <f>IF(ISNA(VLOOKUP(C172,條件!$A$1:$K$1021,11,0)),"",(VLOOKUP(C172,條件!$A$1:$K$1021,11,0)))</f>
        <v/>
      </c>
      <c r="I172" s="677" t="str">
        <f>IF(ISNA(VLOOKUP(C172,條件!$A$1:$L$1021,12,0)),"",(VLOOKUP(C172,條件!$A$1:$L$1021,12,0)))</f>
        <v/>
      </c>
      <c r="J172" s="680"/>
      <c r="K172" s="678"/>
      <c r="L172" s="679" t="s">
        <v>114</v>
      </c>
      <c r="M172" s="681"/>
      <c r="N172" s="680"/>
      <c r="O172" s="678"/>
      <c r="P172" s="679" t="s">
        <v>114</v>
      </c>
      <c r="Q172" s="681"/>
      <c r="R172" s="680"/>
      <c r="S172" s="678"/>
      <c r="T172" s="679" t="s">
        <v>114</v>
      </c>
      <c r="U172" s="681"/>
      <c r="V172" s="680"/>
      <c r="W172" s="678"/>
      <c r="X172" s="679" t="s">
        <v>114</v>
      </c>
      <c r="Y172" s="681"/>
      <c r="Z172" s="682" t="str">
        <f>IFERROR(VLOOKUP(C172, 條件!$A:$L, 3, 0), "")</f>
        <v/>
      </c>
      <c r="AA172" s="682" t="str">
        <f>IF(OR(L172={"改紡","檢修","了機","清車","FINAL","停機","SAMPLE","TEST","絲開發","待料","跳車"}), L172, IFERROR(IF(C172="", "", (SUM(J172, N172, R172, V172)/3 * AG172) * IF(AND(AF172="S", AS172="雙"), 0.5, 1)), ""))</f>
        <v>停機</v>
      </c>
      <c r="AB172" s="716" t="str">
        <f t="shared" si="70"/>
        <v/>
      </c>
      <c r="AC172" s="682" t="str">
        <f>IF(OR(L172={"改紡","檢修","了機","清車","FINAL","停機","SAMPLE","TEST"}), "", IFERROR(IF(C172="", "", AVERAGE(L172:M172, P172:Q172, T172:U172, X172:Y172)/100), ""))</f>
        <v/>
      </c>
      <c r="AD172" s="682" t="str">
        <f t="shared" si="71"/>
        <v/>
      </c>
      <c r="AE172" s="682" t="str">
        <f t="shared" si="72"/>
        <v/>
      </c>
      <c r="AF172" s="683" t="str">
        <f t="shared" si="68"/>
        <v>A</v>
      </c>
      <c r="AG172" s="683">
        <v>1</v>
      </c>
      <c r="AH172" s="727" t="s">
        <v>885</v>
      </c>
      <c r="AI172" s="728" t="s">
        <v>1657</v>
      </c>
      <c r="AJ172" s="728" t="s">
        <v>1657</v>
      </c>
      <c r="AK172" s="728" t="s">
        <v>1657</v>
      </c>
      <c r="AL172" s="687"/>
      <c r="AM172" s="798"/>
      <c r="AN172" s="798"/>
      <c r="AO172" s="798"/>
      <c r="AP172" s="798"/>
      <c r="AQ172" s="798"/>
      <c r="AR172" s="689"/>
      <c r="AS172" s="676" t="str">
        <f t="shared" si="73"/>
        <v>單</v>
      </c>
      <c r="AT172" s="676" t="str">
        <f t="shared" si="74"/>
        <v>全</v>
      </c>
      <c r="AU172" s="676" t="str">
        <f t="shared" si="75"/>
        <v/>
      </c>
      <c r="AV172" s="676" t="str">
        <f t="shared" si="69"/>
        <v/>
      </c>
    </row>
    <row r="173" spans="1:48">
      <c r="A173" s="672">
        <f t="shared" si="76"/>
        <v>46179</v>
      </c>
      <c r="B173" s="673" t="s">
        <v>1046</v>
      </c>
      <c r="C173" s="673" t="s">
        <v>114</v>
      </c>
      <c r="D173" s="674"/>
      <c r="E173" s="675" t="str">
        <f>IF(ISNA(VLOOKUP(C173,條件!$A$1:$G$1021,5,0)),"",(VLOOKUP(C173,條件!$A$1:$G$1021,5,0)))</f>
        <v/>
      </c>
      <c r="F173" s="676" t="str">
        <f>IF(ISNA(VLOOKUP(C173,條件!$A$1:$G$1021,6,0)),"",(VLOOKUP(C173,條件!$A$1:$G$1021,6,0)))</f>
        <v/>
      </c>
      <c r="G173" s="676" t="str">
        <f>IF(ISNA(VLOOKUP(C173,條件!$A$1:$G$1021,7,0)),"",(VLOOKUP(C173,條件!$A$1:$G$1021,7,0)))</f>
        <v/>
      </c>
      <c r="H173" s="676" t="str">
        <f>IF(ISNA(VLOOKUP(C173,條件!$A$1:$K$1021,11,0)),"",(VLOOKUP(C173,條件!$A$1:$K$1021,11,0)))</f>
        <v/>
      </c>
      <c r="I173" s="677" t="str">
        <f>IF(ISNA(VLOOKUP(C173,條件!$A$1:$L$1021,12,0)),"",(VLOOKUP(C173,條件!$A$1:$L$1021,12,0)))</f>
        <v/>
      </c>
      <c r="J173" s="680"/>
      <c r="K173" s="678"/>
      <c r="L173" s="679" t="s">
        <v>114</v>
      </c>
      <c r="M173" s="681"/>
      <c r="N173" s="680"/>
      <c r="O173" s="678"/>
      <c r="P173" s="679" t="s">
        <v>114</v>
      </c>
      <c r="Q173" s="681"/>
      <c r="R173" s="680"/>
      <c r="S173" s="678"/>
      <c r="T173" s="679" t="s">
        <v>114</v>
      </c>
      <c r="U173" s="681"/>
      <c r="V173" s="680"/>
      <c r="W173" s="678"/>
      <c r="X173" s="679" t="s">
        <v>114</v>
      </c>
      <c r="Y173" s="681"/>
      <c r="Z173" s="682" t="str">
        <f>IFERROR(VLOOKUP(C173, 條件!$A:$L, 3, 0), "")</f>
        <v/>
      </c>
      <c r="AA173" s="682" t="str">
        <f>IF(OR(L173={"改紡","檢修","了機","清車","FINAL","停機","SAMPLE","TEST","絲開發","待料","跳車"}), L173, IFERROR(IF(C173="", "", (SUM(J173, N173, R173, V173)/3 * AG173) * IF(AND(AF173="S", AS173="雙"), 0.5, 1)), ""))</f>
        <v>停機</v>
      </c>
      <c r="AB173" s="716" t="str">
        <f t="shared" si="70"/>
        <v/>
      </c>
      <c r="AC173" s="682" t="str">
        <f>IF(OR(L173={"改紡","檢修","了機","清車","FINAL","停機","SAMPLE","TEST"}), "", IFERROR(IF(C173="", "", AVERAGE(L173:M173, P173:Q173, T173:U173, X173:Y173)/100), ""))</f>
        <v/>
      </c>
      <c r="AD173" s="682" t="str">
        <f t="shared" si="71"/>
        <v/>
      </c>
      <c r="AE173" s="682" t="str">
        <f t="shared" si="72"/>
        <v/>
      </c>
      <c r="AF173" s="683" t="str">
        <f t="shared" si="68"/>
        <v>A</v>
      </c>
      <c r="AG173" s="683">
        <v>1</v>
      </c>
      <c r="AH173" s="727" t="s">
        <v>885</v>
      </c>
      <c r="AI173" s="728" t="s">
        <v>1657</v>
      </c>
      <c r="AJ173" s="728" t="s">
        <v>1657</v>
      </c>
      <c r="AK173" s="728" t="s">
        <v>1657</v>
      </c>
      <c r="AL173" s="687"/>
      <c r="AM173" s="798"/>
      <c r="AN173" s="798"/>
      <c r="AO173" s="798"/>
      <c r="AP173" s="798"/>
      <c r="AQ173" s="798"/>
      <c r="AR173" s="689"/>
      <c r="AS173" s="676" t="str">
        <f t="shared" si="73"/>
        <v>單</v>
      </c>
      <c r="AT173" s="676" t="str">
        <f t="shared" si="74"/>
        <v>全</v>
      </c>
      <c r="AU173" s="676" t="str">
        <f t="shared" si="75"/>
        <v/>
      </c>
      <c r="AV173" s="676" t="str">
        <f t="shared" si="69"/>
        <v/>
      </c>
    </row>
    <row r="174" spans="1:48">
      <c r="A174" s="672">
        <f t="shared" si="76"/>
        <v>46179</v>
      </c>
      <c r="B174" s="673" t="s">
        <v>1028</v>
      </c>
      <c r="C174" s="673" t="s">
        <v>114</v>
      </c>
      <c r="D174" s="674"/>
      <c r="E174" s="675" t="str">
        <f>IF(ISNA(VLOOKUP(C174,條件!$A$1:$G$1021,5,0)),"",(VLOOKUP(C174,條件!$A$1:$G$1021,5,0)))</f>
        <v/>
      </c>
      <c r="F174" s="676" t="str">
        <f>IF(ISNA(VLOOKUP(C174,條件!$A$1:$G$1021,6,0)),"",(VLOOKUP(C174,條件!$A$1:$G$1021,6,0)))</f>
        <v/>
      </c>
      <c r="G174" s="676" t="str">
        <f>IF(ISNA(VLOOKUP(C174,條件!$A$1:$G$1021,7,0)),"",(VLOOKUP(C174,條件!$A$1:$G$1021,7,0)))</f>
        <v/>
      </c>
      <c r="H174" s="676" t="str">
        <f>IF(ISNA(VLOOKUP(C174,條件!$A$1:$K$1021,11,0)),"",(VLOOKUP(C174,條件!$A$1:$K$1021,11,0)))</f>
        <v/>
      </c>
      <c r="I174" s="677" t="str">
        <f>IF(ISNA(VLOOKUP(C174,條件!$A$1:$L$1021,12,0)),"",(VLOOKUP(C174,條件!$A$1:$L$1021,12,0)))</f>
        <v/>
      </c>
      <c r="J174" s="680"/>
      <c r="K174" s="678"/>
      <c r="L174" s="679" t="s">
        <v>114</v>
      </c>
      <c r="M174" s="681"/>
      <c r="N174" s="680"/>
      <c r="O174" s="678"/>
      <c r="P174" s="679" t="s">
        <v>114</v>
      </c>
      <c r="Q174" s="681"/>
      <c r="R174" s="680"/>
      <c r="S174" s="678"/>
      <c r="T174" s="679" t="s">
        <v>114</v>
      </c>
      <c r="U174" s="681"/>
      <c r="V174" s="680"/>
      <c r="W174" s="678"/>
      <c r="X174" s="679" t="s">
        <v>114</v>
      </c>
      <c r="Y174" s="681"/>
      <c r="Z174" s="682" t="str">
        <f>IFERROR(VLOOKUP(C174, 條件!$A:$L, 3, 0), "")</f>
        <v/>
      </c>
      <c r="AA174" s="682" t="str">
        <f>IF(OR(L174={"改紡","檢修","了機","清車","FINAL","停機","SAMPLE","TEST","絲開發","待料","跳車"}), L174, IFERROR(IF(C174="", "", (SUM(J174, N174, R174, V174)/3 * AG174) * IF(AND(AF174="S", AS174="雙"), 0.5, 1)), ""))</f>
        <v>停機</v>
      </c>
      <c r="AB174" s="716" t="str">
        <f t="shared" si="70"/>
        <v/>
      </c>
      <c r="AC174" s="682" t="str">
        <f>IF(OR(L174={"改紡","檢修","了機","清車","FINAL","停機","SAMPLE","TEST"}), "", IFERROR(IF(C174="", "", AVERAGE(L174:M174, P174:Q174, T174:U174, X174:Y174)/100), ""))</f>
        <v/>
      </c>
      <c r="AD174" s="682" t="str">
        <f t="shared" si="71"/>
        <v/>
      </c>
      <c r="AE174" s="682" t="str">
        <f t="shared" si="72"/>
        <v/>
      </c>
      <c r="AF174" s="683" t="str">
        <f t="shared" si="68"/>
        <v>A</v>
      </c>
      <c r="AG174" s="683">
        <v>1</v>
      </c>
      <c r="AH174" s="727" t="s">
        <v>885</v>
      </c>
      <c r="AI174" s="728" t="s">
        <v>1657</v>
      </c>
      <c r="AJ174" s="728" t="s">
        <v>1657</v>
      </c>
      <c r="AK174" s="728" t="s">
        <v>1657</v>
      </c>
      <c r="AL174" s="742"/>
      <c r="AM174" s="798"/>
      <c r="AN174" s="798"/>
      <c r="AO174" s="798"/>
      <c r="AP174" s="798"/>
      <c r="AQ174" s="798"/>
      <c r="AR174" s="689"/>
      <c r="AS174" s="676" t="str">
        <f t="shared" si="73"/>
        <v>單</v>
      </c>
      <c r="AT174" s="676" t="str">
        <f t="shared" si="74"/>
        <v>全</v>
      </c>
      <c r="AU174" s="676" t="str">
        <f t="shared" si="75"/>
        <v/>
      </c>
      <c r="AV174" s="676" t="str">
        <f t="shared" si="69"/>
        <v/>
      </c>
    </row>
    <row r="175" spans="1:48">
      <c r="A175" s="672">
        <f t="shared" si="76"/>
        <v>46179</v>
      </c>
      <c r="B175" s="673" t="s">
        <v>1047</v>
      </c>
      <c r="C175" s="673" t="s">
        <v>114</v>
      </c>
      <c r="D175" s="674"/>
      <c r="E175" s="675" t="str">
        <f>IF(ISNA(VLOOKUP(C175,條件!$A$1:$G$1021,5,0)),"",(VLOOKUP(C175,條件!$A$1:$G$1021,5,0)))</f>
        <v/>
      </c>
      <c r="F175" s="676" t="str">
        <f>IF(ISNA(VLOOKUP(C175,條件!$A$1:$G$1021,6,0)),"",(VLOOKUP(C175,條件!$A$1:$G$1021,6,0)))</f>
        <v/>
      </c>
      <c r="G175" s="676" t="str">
        <f>IF(ISNA(VLOOKUP(C175,條件!$A$1:$G$1021,7,0)),"",(VLOOKUP(C175,條件!$A$1:$G$1021,7,0)))</f>
        <v/>
      </c>
      <c r="H175" s="676" t="str">
        <f>IF(ISNA(VLOOKUP(C175,條件!$A$1:$K$1021,11,0)),"",(VLOOKUP(C175,條件!$A$1:$K$1021,11,0)))</f>
        <v/>
      </c>
      <c r="I175" s="677" t="str">
        <f>IF(ISNA(VLOOKUP(C175,條件!$A$1:$L$1021,12,0)),"",(VLOOKUP(C175,條件!$A$1:$L$1021,12,0)))</f>
        <v/>
      </c>
      <c r="J175" s="680"/>
      <c r="K175" s="678"/>
      <c r="L175" s="679" t="s">
        <v>114</v>
      </c>
      <c r="M175" s="681"/>
      <c r="N175" s="680"/>
      <c r="O175" s="678"/>
      <c r="P175" s="679" t="s">
        <v>114</v>
      </c>
      <c r="Q175" s="681"/>
      <c r="R175" s="680"/>
      <c r="S175" s="678"/>
      <c r="T175" s="679" t="s">
        <v>114</v>
      </c>
      <c r="U175" s="681"/>
      <c r="V175" s="680"/>
      <c r="W175" s="678"/>
      <c r="X175" s="679" t="s">
        <v>114</v>
      </c>
      <c r="Y175" s="681"/>
      <c r="Z175" s="682" t="str">
        <f>IFERROR(VLOOKUP(C175, 條件!$A:$L, 3, 0), "")</f>
        <v/>
      </c>
      <c r="AA175" s="682" t="str">
        <f>IF(OR(L175={"改紡","檢修","了機","清車","FINAL","停機","SAMPLE","TEST","絲開發","待料","跳車"}), L175, IFERROR(IF(C175="", "", (SUM(J175, N175, R175, V175)/3 * AG175) * IF(AND(AF175="S", AS175="雙"), 0.5, 1)), ""))</f>
        <v>停機</v>
      </c>
      <c r="AB175" s="716" t="str">
        <f t="shared" si="70"/>
        <v/>
      </c>
      <c r="AC175" s="682" t="str">
        <f>IF(OR(L175={"改紡","檢修","了機","清車","FINAL","停機","SAMPLE","TEST"}), "", IFERROR(IF(C175="", "", AVERAGE(L175:M175, P175:Q175, T175:U175, X175:Y175)/100), ""))</f>
        <v/>
      </c>
      <c r="AD175" s="682" t="str">
        <f t="shared" si="71"/>
        <v/>
      </c>
      <c r="AE175" s="682" t="str">
        <f t="shared" si="72"/>
        <v/>
      </c>
      <c r="AF175" s="683" t="str">
        <f t="shared" si="68"/>
        <v>J</v>
      </c>
      <c r="AG175" s="683">
        <v>1</v>
      </c>
      <c r="AH175" s="727" t="s">
        <v>885</v>
      </c>
      <c r="AI175" s="728" t="s">
        <v>1657</v>
      </c>
      <c r="AJ175" s="728" t="s">
        <v>1657</v>
      </c>
      <c r="AK175" s="728" t="s">
        <v>1657</v>
      </c>
      <c r="AL175" s="741"/>
      <c r="AM175" s="798"/>
      <c r="AN175" s="798"/>
      <c r="AO175" s="798"/>
      <c r="AP175" s="798"/>
      <c r="AQ175" s="798"/>
      <c r="AR175" s="689"/>
      <c r="AS175" s="676" t="str">
        <f t="shared" si="73"/>
        <v>單</v>
      </c>
      <c r="AT175" s="676" t="str">
        <f t="shared" si="74"/>
        <v>全</v>
      </c>
      <c r="AU175" s="676" t="str">
        <f t="shared" si="75"/>
        <v/>
      </c>
      <c r="AV175" s="676" t="str">
        <f t="shared" si="69"/>
        <v/>
      </c>
    </row>
    <row r="176" spans="1:48">
      <c r="A176" s="672">
        <f t="shared" si="76"/>
        <v>46179</v>
      </c>
      <c r="B176" s="673" t="s">
        <v>1029</v>
      </c>
      <c r="C176" s="673" t="s">
        <v>3123</v>
      </c>
      <c r="D176" s="674" t="s">
        <v>579</v>
      </c>
      <c r="E176" s="675" t="str">
        <f>IF(ISNA(VLOOKUP(C176,條件!$A$1:$G$1021,5,0)),"",(VLOOKUP(C176,條件!$A$1:$G$1021,5,0)))</f>
        <v>150/48/2SDr</v>
      </c>
      <c r="F176" s="676" t="str">
        <f>IF(ISNA(VLOOKUP(C176,條件!$A$1:$G$1021,6,0)),"",(VLOOKUP(C176,條件!$A$1:$G$1021,6,0)))</f>
        <v>FP82175R×2</v>
      </c>
      <c r="G176" s="676">
        <f>IF(ISNA(VLOOKUP(C176,條件!$A$1:$G$1021,7,0)),"",(VLOOKUP(C176,條件!$A$1:$G$1021,7,0)))</f>
        <v>600</v>
      </c>
      <c r="H176" s="676" t="str">
        <f>IF(ISNA(VLOOKUP(C176,條件!$A$1:$K$1021,11,0)),"",(VLOOKUP(C176,條件!$A$1:$K$1021,11,0)))</f>
        <v>黑白直條</v>
      </c>
      <c r="I176" s="677">
        <f>IF(ISNA(VLOOKUP(C176,條件!$A$1:$L$1021,12,0)),"",(VLOOKUP(C176,條件!$A$1:$L$1021,12,0)))</f>
        <v>5.5</v>
      </c>
      <c r="J176" s="680">
        <v>49</v>
      </c>
      <c r="K176" s="678">
        <v>4</v>
      </c>
      <c r="L176" s="679">
        <v>6730</v>
      </c>
      <c r="M176" s="681"/>
      <c r="N176" s="680"/>
      <c r="O176" s="678"/>
      <c r="P176" s="679"/>
      <c r="Q176" s="681"/>
      <c r="R176" s="680">
        <v>71</v>
      </c>
      <c r="S176" s="678">
        <v>0</v>
      </c>
      <c r="T176" s="679">
        <v>7330</v>
      </c>
      <c r="U176" s="681"/>
      <c r="V176" s="680">
        <v>49</v>
      </c>
      <c r="W176" s="678">
        <v>12</v>
      </c>
      <c r="X176" s="679">
        <v>7000</v>
      </c>
      <c r="Y176" s="681"/>
      <c r="Z176" s="682">
        <f>IFERROR(VLOOKUP(C176, 條件!$A:$L, 3, 0), "")</f>
        <v>5.8536585365853666</v>
      </c>
      <c r="AA176" s="682">
        <f>IF(OR(L176={"改紡","檢修","了機","清車","FINAL","停機","SAMPLE","TEST","絲開發","待料","跳車"}), L176, IFERROR(IF(C176="", "", (SUM(J176, N176, R176, V176)/3 * AG176) * IF(AND(AF176="S", AS176="雙"), 0.5, 1)), ""))</f>
        <v>56.333333333333336</v>
      </c>
      <c r="AB176" s="716">
        <f t="shared" si="70"/>
        <v>0.98685897435897441</v>
      </c>
      <c r="AC176" s="682">
        <f>IF(OR(L176={"改紡","檢修","了機","清車","FINAL","停機","SAMPLE","TEST"}), "", IFERROR(IF(C176="", "", AVERAGE(L176:M176, P176:Q176, T176:U176, X176:Y176)/100), ""))</f>
        <v>70.2</v>
      </c>
      <c r="AD176" s="682">
        <f t="shared" si="71"/>
        <v>7.041666666666667</v>
      </c>
      <c r="AE176" s="682">
        <f t="shared" si="72"/>
        <v>6.375</v>
      </c>
      <c r="AF176" s="683" t="str">
        <f t="shared" si="68"/>
        <v>J</v>
      </c>
      <c r="AG176" s="683">
        <v>1</v>
      </c>
      <c r="AH176" s="727" t="s">
        <v>2784</v>
      </c>
      <c r="AI176" s="728" t="s">
        <v>3048</v>
      </c>
      <c r="AJ176" s="728" t="s">
        <v>3048</v>
      </c>
      <c r="AK176" s="728" t="s">
        <v>17</v>
      </c>
      <c r="AL176" s="687">
        <v>55</v>
      </c>
      <c r="AM176" s="798">
        <v>46172</v>
      </c>
      <c r="AN176" s="798">
        <v>46173</v>
      </c>
      <c r="AO176" s="798">
        <v>46176</v>
      </c>
      <c r="AP176" s="798">
        <v>46178</v>
      </c>
      <c r="AQ176" s="798"/>
      <c r="AR176" s="689"/>
      <c r="AS176" s="676" t="str">
        <f t="shared" si="73"/>
        <v>雙</v>
      </c>
      <c r="AT176" s="676" t="str">
        <f t="shared" si="74"/>
        <v>全</v>
      </c>
      <c r="AU176" s="676" t="str">
        <f t="shared" si="75"/>
        <v>150</v>
      </c>
      <c r="AV176" s="676">
        <f t="shared" si="69"/>
        <v>4.3670016000000009</v>
      </c>
    </row>
    <row r="177" spans="1:48">
      <c r="A177" s="672">
        <f t="shared" si="76"/>
        <v>46179</v>
      </c>
      <c r="B177" s="673" t="s">
        <v>1048</v>
      </c>
      <c r="C177" s="673" t="s">
        <v>114</v>
      </c>
      <c r="D177" s="674"/>
      <c r="E177" s="675" t="str">
        <f>IF(ISNA(VLOOKUP(C177,條件!$A$1:$G$1021,5,0)),"",(VLOOKUP(C177,條件!$A$1:$G$1021,5,0)))</f>
        <v/>
      </c>
      <c r="F177" s="676" t="str">
        <f>IF(ISNA(VLOOKUP(C177,條件!$A$1:$G$1021,6,0)),"",(VLOOKUP(C177,條件!$A$1:$G$1021,6,0)))</f>
        <v/>
      </c>
      <c r="G177" s="676" t="str">
        <f>IF(ISNA(VLOOKUP(C177,條件!$A$1:$G$1021,7,0)),"",(VLOOKUP(C177,條件!$A$1:$G$1021,7,0)))</f>
        <v/>
      </c>
      <c r="H177" s="676" t="str">
        <f>IF(ISNA(VLOOKUP(C177,條件!$A$1:$K$1021,11,0)),"",(VLOOKUP(C177,條件!$A$1:$K$1021,11,0)))</f>
        <v/>
      </c>
      <c r="I177" s="677" t="str">
        <f>IF(ISNA(VLOOKUP(C177,條件!$A$1:$L$1021,12,0)),"",(VLOOKUP(C177,條件!$A$1:$L$1021,12,0)))</f>
        <v/>
      </c>
      <c r="J177" s="680"/>
      <c r="K177" s="678"/>
      <c r="L177" s="679" t="s">
        <v>114</v>
      </c>
      <c r="M177" s="681"/>
      <c r="N177" s="680"/>
      <c r="O177" s="678"/>
      <c r="P177" s="679" t="s">
        <v>114</v>
      </c>
      <c r="Q177" s="681"/>
      <c r="R177" s="680"/>
      <c r="S177" s="678"/>
      <c r="T177" s="679" t="s">
        <v>114</v>
      </c>
      <c r="U177" s="681"/>
      <c r="V177" s="680"/>
      <c r="W177" s="678"/>
      <c r="X177" s="679" t="s">
        <v>114</v>
      </c>
      <c r="Y177" s="681"/>
      <c r="Z177" s="682" t="str">
        <f>IFERROR(VLOOKUP(C177, 條件!$A:$L, 3, 0), "")</f>
        <v/>
      </c>
      <c r="AA177" s="682" t="str">
        <f>IF(OR(L177={"改紡","檢修","了機","清車","FINAL","停機","SAMPLE","TEST","絲開發","待料","跳車"}), L177, IFERROR(IF(C177="", "", (SUM(J177, N177, R177, V177)/3 * AG177) * IF(AND(AF177="S", AS177="雙"), 0.5, 1)), ""))</f>
        <v>停機</v>
      </c>
      <c r="AB177" s="716" t="str">
        <f t="shared" si="70"/>
        <v/>
      </c>
      <c r="AC177" s="682" t="str">
        <f>IF(OR(L177={"改紡","檢修","了機","清車","FINAL","停機","SAMPLE","TEST"}), "", IFERROR(IF(C177="", "", AVERAGE(L177:M177, P177:Q177, T177:U177, X177:Y177)/100), ""))</f>
        <v/>
      </c>
      <c r="AD177" s="682" t="str">
        <f t="shared" si="71"/>
        <v/>
      </c>
      <c r="AE177" s="682" t="str">
        <f t="shared" si="72"/>
        <v/>
      </c>
      <c r="AF177" s="683" t="str">
        <f t="shared" si="68"/>
        <v>J</v>
      </c>
      <c r="AG177" s="683">
        <v>1</v>
      </c>
      <c r="AH177" s="727" t="s">
        <v>885</v>
      </c>
      <c r="AI177" s="728" t="s">
        <v>1657</v>
      </c>
      <c r="AJ177" s="728" t="s">
        <v>1657</v>
      </c>
      <c r="AK177" s="728" t="s">
        <v>1657</v>
      </c>
      <c r="AL177" s="687"/>
      <c r="AM177" s="798"/>
      <c r="AN177" s="798"/>
      <c r="AO177" s="798"/>
      <c r="AP177" s="798"/>
      <c r="AQ177" s="798"/>
      <c r="AR177" s="689"/>
      <c r="AS177" s="676" t="str">
        <f t="shared" si="73"/>
        <v>單</v>
      </c>
      <c r="AT177" s="676" t="str">
        <f t="shared" si="74"/>
        <v>全</v>
      </c>
      <c r="AU177" s="676" t="str">
        <f t="shared" si="75"/>
        <v/>
      </c>
      <c r="AV177" s="676" t="str">
        <f t="shared" si="69"/>
        <v/>
      </c>
    </row>
    <row r="178" spans="1:48">
      <c r="A178" s="672">
        <f t="shared" si="76"/>
        <v>46179</v>
      </c>
      <c r="B178" s="673" t="s">
        <v>1049</v>
      </c>
      <c r="C178" s="673" t="s">
        <v>2974</v>
      </c>
      <c r="D178" s="674" t="s">
        <v>1915</v>
      </c>
      <c r="E178" s="675" t="str">
        <f>IF(ISNA(VLOOKUP(C178,條件!$A$1:$G$1021,5,0)),"",(VLOOKUP(C178,條件!$A$1:$G$1021,5,0)))</f>
        <v>150/48/2SDr</v>
      </c>
      <c r="F178" s="676" t="str">
        <f>IF(ISNA(VLOOKUP(C178,條件!$A$1:$G$1021,6,0)),"",(VLOOKUP(C178,條件!$A$1:$G$1021,6,0)))</f>
        <v>FP82177R×2</v>
      </c>
      <c r="G178" s="676">
        <f>IF(ISNA(VLOOKUP(C178,條件!$A$1:$G$1021,7,0)),"",(VLOOKUP(C178,條件!$A$1:$G$1021,7,0)))</f>
        <v>700</v>
      </c>
      <c r="H178" s="676" t="str">
        <f>IF(ISNA(VLOOKUP(C178,條件!$A$1:$K$1021,11,0)),"",(VLOOKUP(C178,條件!$A$1:$K$1021,11,0)))</f>
        <v>白底綠星</v>
      </c>
      <c r="I178" s="677">
        <f>IF(ISNA(VLOOKUP(C178,條件!$A$1:$L$1021,12,0)),"",(VLOOKUP(C178,條件!$A$1:$L$1021,12,0)))</f>
        <v>5.5</v>
      </c>
      <c r="J178" s="680">
        <v>33</v>
      </c>
      <c r="K178" s="678">
        <v>1</v>
      </c>
      <c r="L178" s="679">
        <v>7870</v>
      </c>
      <c r="M178" s="681">
        <v>8330</v>
      </c>
      <c r="N178" s="680"/>
      <c r="O178" s="678"/>
      <c r="P178" s="679"/>
      <c r="Q178" s="681"/>
      <c r="R178" s="680">
        <v>56</v>
      </c>
      <c r="S178" s="678">
        <v>2</v>
      </c>
      <c r="T178" s="679">
        <v>7410</v>
      </c>
      <c r="U178" s="681">
        <v>9070</v>
      </c>
      <c r="V178" s="680">
        <v>41</v>
      </c>
      <c r="W178" s="678">
        <v>1</v>
      </c>
      <c r="X178" s="679">
        <v>7780</v>
      </c>
      <c r="Y178" s="681">
        <v>8060</v>
      </c>
      <c r="Z178" s="682">
        <f>IFERROR(VLOOKUP(C178, 條件!$A:$L, 3, 0), "")</f>
        <v>5.8299595141700413</v>
      </c>
      <c r="AA178" s="682">
        <f>IF(OR(L178={"改紡","檢修","了機","清車","FINAL","停機","SAMPLE","TEST","絲開發","待料","跳車"}), L178, IFERROR(IF(C178="", "", (SUM(J178, N178, R178, V178)/3 * AG178) * IF(AND(AF178="S", AS178="雙"), 0.5, 1)), ""))</f>
        <v>43.333333333333336</v>
      </c>
      <c r="AB178" s="716">
        <f t="shared" si="70"/>
        <v>0.99670138888888893</v>
      </c>
      <c r="AC178" s="682">
        <f>IF(OR(L178={"改紡","檢修","了機","清車","FINAL","停機","SAMPLE","TEST"}), "", IFERROR(IF(C178="", "", AVERAGE(L178:M178, P178:Q178, T178:U178, X178:Y178)/100), ""))</f>
        <v>80.866666666666674</v>
      </c>
      <c r="AD178" s="682">
        <f t="shared" si="71"/>
        <v>5.416666666666667</v>
      </c>
      <c r="AE178" s="682">
        <f t="shared" si="72"/>
        <v>5.25</v>
      </c>
      <c r="AF178" s="683" t="str">
        <f t="shared" ref="AF178:AF208" si="77">LEFT(B178,1)</f>
        <v>T</v>
      </c>
      <c r="AG178" s="683">
        <v>1</v>
      </c>
      <c r="AH178" s="727" t="s">
        <v>3004</v>
      </c>
      <c r="AI178" s="734" t="s">
        <v>2822</v>
      </c>
      <c r="AJ178" s="734" t="s">
        <v>2822</v>
      </c>
      <c r="AK178" s="728" t="s">
        <v>953</v>
      </c>
      <c r="AL178" s="687">
        <v>56</v>
      </c>
      <c r="AM178" s="798">
        <v>46174</v>
      </c>
      <c r="AN178" s="798">
        <v>46176</v>
      </c>
      <c r="AO178" s="798">
        <v>46177</v>
      </c>
      <c r="AP178" s="798"/>
      <c r="AQ178" s="798"/>
      <c r="AR178" s="689"/>
      <c r="AS178" s="676" t="str">
        <f t="shared" si="73"/>
        <v>雙</v>
      </c>
      <c r="AT178" s="676" t="str">
        <f t="shared" si="74"/>
        <v>全</v>
      </c>
      <c r="AU178" s="676" t="str">
        <f t="shared" si="75"/>
        <v>150</v>
      </c>
      <c r="AV178" s="676">
        <f t="shared" ref="AV178:AV208" si="78">IF(ISERROR((IF(AF178="S",AG178*AU178*G178*AC178/18*0.03456/100/1000,
AU178*G178*AC178*
(IF(OR(AND(AS178="單",AT178="全",OR(AF178="A",AF178="M")),AND(AS178="單",AT178="全",OR(AF178="T",AF178="J"))),1,0)+
IF(OR(AND(AS178="雙",AT178="全",OR(AF178="A",AF178="M")),AND(AS178="雙",AT178="半",OR(AF178="T",AF178="J"))),1,0)+
IF(AND(AS178="雙",AT178="全",OR(AF178="T",AF178="J")),2,0)+
IF(AND(AS178="單",AT178="半",OR(AF178="A",AF178="M")),0.5,0)+
IF(OR(AND(AS178="雙",AT178="半",OR(AF178="A",AF178="M")),AND(AS178="單",AT178="半",OR(AF178="T",AF178="J"))),0.5,0)
)*0.03456/100/1000
))),"",((IF(AF178="S",AG178*AU178*G178*AC178/18*0.03456/100/1000,
AU178*G178*AC178*
(IF(OR(AND(AS178="單",AT178="全",OR(AF178="A",AF178="M")),AND(AS178="單",AT178="全",OR(AF178="T",AF178="J"))),1,0)+
IF(OR(AND(AS178="雙",AT178="全",OR(AF178="A",AF178="M")),AND(AS178="雙",AT178="半",OR(AF178="T",AF178="J"))),1,0)+
IF(AND(AS178="雙",AT178="全",OR(AF178="T",AF178="J")),2,0)+
IF(AND(AS178="單",AT178="半",OR(AF178="A",AF178="M")),0.5,0)+
IF(OR(AND(AS178="雙",AT178="半",OR(AF178="A",AF178="M")),AND(AS178="單",AT178="半",OR(AF178="T",AF178="J"))),0.5,0)
)*0.03456/100/1000
))))</f>
        <v>5.868979200000001</v>
      </c>
    </row>
    <row r="179" spans="1:48">
      <c r="A179" s="672">
        <f t="shared" si="76"/>
        <v>46179</v>
      </c>
      <c r="B179" s="673" t="s">
        <v>1050</v>
      </c>
      <c r="C179" s="673" t="s">
        <v>2976</v>
      </c>
      <c r="D179" s="674" t="s">
        <v>1915</v>
      </c>
      <c r="E179" s="675" t="str">
        <f>IF(ISNA(VLOOKUP(C179,條件!$A$1:$G$1021,5,0)),"",(VLOOKUP(C179,條件!$A$1:$G$1021,5,0)))</f>
        <v>150/48/2SDr</v>
      </c>
      <c r="F179" s="676" t="str">
        <f>IF(ISNA(VLOOKUP(C179,條件!$A$1:$G$1021,6,0)),"",(VLOOKUP(C179,條件!$A$1:$G$1021,6,0)))</f>
        <v>FP82175R×2</v>
      </c>
      <c r="G179" s="676">
        <f>IF(ISNA(VLOOKUP(C179,條件!$A$1:$G$1021,7,0)),"",(VLOOKUP(C179,條件!$A$1:$G$1021,7,0)))</f>
        <v>700</v>
      </c>
      <c r="H179" s="676" t="str">
        <f>IF(ISNA(VLOOKUP(C179,條件!$A$1:$K$1021,11,0)),"",(VLOOKUP(C179,條件!$A$1:$K$1021,11,0)))</f>
        <v>黃底綠星</v>
      </c>
      <c r="I179" s="677">
        <f>IF(ISNA(VLOOKUP(C179,條件!$A$1:$L$1021,12,0)),"",(VLOOKUP(C179,條件!$A$1:$L$1021,12,0)))</f>
        <v>5.5</v>
      </c>
      <c r="J179" s="680">
        <v>48</v>
      </c>
      <c r="K179" s="678">
        <v>9</v>
      </c>
      <c r="L179" s="679">
        <v>8620</v>
      </c>
      <c r="M179" s="681">
        <v>8700</v>
      </c>
      <c r="N179" s="680"/>
      <c r="O179" s="678"/>
      <c r="P179" s="679"/>
      <c r="Q179" s="681"/>
      <c r="R179" s="680">
        <v>37</v>
      </c>
      <c r="S179" s="678">
        <v>1</v>
      </c>
      <c r="T179" s="679">
        <v>9440</v>
      </c>
      <c r="U179" s="681">
        <v>6850</v>
      </c>
      <c r="V179" s="680">
        <v>61</v>
      </c>
      <c r="W179" s="678">
        <v>29</v>
      </c>
      <c r="X179" s="679">
        <v>8330</v>
      </c>
      <c r="Y179" s="681">
        <v>9440</v>
      </c>
      <c r="Z179" s="682">
        <f>IFERROR(VLOOKUP(C179, 條件!$A:$L, 3, 0), "")</f>
        <v>5.8299595141700413</v>
      </c>
      <c r="AA179" s="682">
        <f>IF(OR(L179={"改紡","檢修","了機","清車","FINAL","停機","SAMPLE","TEST","絲開發","待料","跳車"}), L179, IFERROR(IF(C179="", "", (SUM(J179, N179, R179, V179)/3 * AG179) * IF(AND(AF179="S", AS179="雙"), 0.5, 1)), ""))</f>
        <v>48.666666666666664</v>
      </c>
      <c r="AB179" s="716">
        <f t="shared" si="70"/>
        <v>0.96783854166666672</v>
      </c>
      <c r="AC179" s="682">
        <f>IF(OR(L179={"改紡","檢修","了機","清車","FINAL","停機","SAMPLE","TEST"}), "", IFERROR(IF(C179="", "", AVERAGE(L179:M179, P179:Q179, T179:U179, X179:Y179)/100), ""))</f>
        <v>85.63333333333334</v>
      </c>
      <c r="AD179" s="682">
        <f t="shared" si="71"/>
        <v>6.083333333333333</v>
      </c>
      <c r="AE179" s="682">
        <f t="shared" si="72"/>
        <v>4.458333333333333</v>
      </c>
      <c r="AF179" s="683" t="str">
        <f t="shared" si="77"/>
        <v>T</v>
      </c>
      <c r="AG179" s="683">
        <v>1</v>
      </c>
      <c r="AH179" s="727" t="s">
        <v>3004</v>
      </c>
      <c r="AI179" s="734" t="s">
        <v>2822</v>
      </c>
      <c r="AJ179" s="734" t="s">
        <v>2822</v>
      </c>
      <c r="AK179" s="728" t="s">
        <v>953</v>
      </c>
      <c r="AL179" s="687">
        <v>55</v>
      </c>
      <c r="AM179" s="798">
        <v>46173</v>
      </c>
      <c r="AN179" s="798">
        <v>46176</v>
      </c>
      <c r="AO179" s="798">
        <v>46177</v>
      </c>
      <c r="AP179" s="798">
        <v>46178</v>
      </c>
      <c r="AQ179" s="798"/>
      <c r="AR179" s="689"/>
      <c r="AS179" s="676" t="str">
        <f t="shared" si="73"/>
        <v>雙</v>
      </c>
      <c r="AT179" s="676" t="str">
        <f t="shared" si="74"/>
        <v>全</v>
      </c>
      <c r="AU179" s="676" t="str">
        <f t="shared" si="75"/>
        <v>150</v>
      </c>
      <c r="AV179" s="676">
        <f t="shared" si="78"/>
        <v>6.2149247999999995</v>
      </c>
    </row>
    <row r="180" spans="1:48">
      <c r="A180" s="672">
        <f t="shared" si="76"/>
        <v>46179</v>
      </c>
      <c r="B180" s="673" t="s">
        <v>1051</v>
      </c>
      <c r="C180" s="673" t="s">
        <v>1907</v>
      </c>
      <c r="D180" s="674"/>
      <c r="E180" s="675" t="str">
        <f>IF(ISNA(VLOOKUP(C180,條件!$A$1:$G$1021,5,0)),"",(VLOOKUP(C180,條件!$A$1:$G$1021,5,0)))</f>
        <v>150/48/2SDr</v>
      </c>
      <c r="F180" s="676" t="str">
        <f>IF(ISNA(VLOOKUP(C180,條件!$A$1:$G$1021,6,0)),"",(VLOOKUP(C180,條件!$A$1:$G$1021,6,0)))</f>
        <v>FP82169R×2</v>
      </c>
      <c r="G180" s="676">
        <f>IF(ISNA(VLOOKUP(C180,條件!$A$1:$G$1021,7,0)),"",(VLOOKUP(C180,條件!$A$1:$G$1021,7,0)))</f>
        <v>670</v>
      </c>
      <c r="H180" s="676" t="str">
        <f>IF(ISNA(VLOOKUP(C180,條件!$A$1:$K$1021,11,0)),"",(VLOOKUP(C180,條件!$A$1:$K$1021,11,0)))</f>
        <v>黃底紅點</v>
      </c>
      <c r="I180" s="677">
        <f>IF(ISNA(VLOOKUP(C180,條件!$A$1:$L$1021,12,0)),"",(VLOOKUP(C180,條件!$A$1:$L$1021,12,0)))</f>
        <v>5</v>
      </c>
      <c r="J180" s="680">
        <v>23</v>
      </c>
      <c r="K180" s="678">
        <v>0</v>
      </c>
      <c r="L180" s="679">
        <v>7590</v>
      </c>
      <c r="M180" s="681"/>
      <c r="N180" s="680"/>
      <c r="O180" s="678"/>
      <c r="P180" s="679"/>
      <c r="Q180" s="681"/>
      <c r="R180" s="680">
        <v>32</v>
      </c>
      <c r="S180" s="678">
        <v>0</v>
      </c>
      <c r="T180" s="679">
        <v>8060</v>
      </c>
      <c r="U180" s="681"/>
      <c r="V180" s="680">
        <v>11</v>
      </c>
      <c r="W180" s="678">
        <v>0</v>
      </c>
      <c r="X180" s="679">
        <v>6570</v>
      </c>
      <c r="Y180" s="681"/>
      <c r="Z180" s="682">
        <f>IFERROR(VLOOKUP(C180, 條件!$A:$L, 3, 0), "")</f>
        <v>6.2882096069868991</v>
      </c>
      <c r="AA180" s="682">
        <f>IF(OR(L180={"改紡","檢修","了機","清車","FINAL","停機","SAMPLE","TEST","絲開發","待料","跳車"}), L180, IFERROR(IF(C180="", "", (SUM(J180, N180, R180, V180)/3 * AG180) * IF(AND(AF180="S", AS180="雙"), 0.5, 1)), ""))</f>
        <v>44</v>
      </c>
      <c r="AB180" s="716">
        <f t="shared" si="70"/>
        <v>1</v>
      </c>
      <c r="AC180" s="682">
        <f>IF(OR(L180={"改紡","檢修","了機","清車","FINAL","停機","SAMPLE","TEST"}), "", IFERROR(IF(C180="", "", AVERAGE(L180:M180, P180:Q180, T180:U180, X180:Y180)/100), ""))</f>
        <v>74.066666666666663</v>
      </c>
      <c r="AD180" s="682">
        <f t="shared" si="71"/>
        <v>5.5</v>
      </c>
      <c r="AE180" s="682">
        <f t="shared" si="72"/>
        <v>5.5</v>
      </c>
      <c r="AF180" s="683" t="str">
        <f t="shared" si="77"/>
        <v>T</v>
      </c>
      <c r="AG180" s="683">
        <v>2</v>
      </c>
      <c r="AH180" s="727" t="s">
        <v>2786</v>
      </c>
      <c r="AI180" s="728" t="s">
        <v>2815</v>
      </c>
      <c r="AJ180" s="728" t="s">
        <v>2815</v>
      </c>
      <c r="AK180" s="728" t="s">
        <v>705</v>
      </c>
      <c r="AL180" s="687">
        <v>48</v>
      </c>
      <c r="AM180" s="798">
        <v>46167</v>
      </c>
      <c r="AN180" s="798"/>
      <c r="AO180" s="798"/>
      <c r="AP180" s="798"/>
      <c r="AQ180" s="798"/>
      <c r="AR180" s="689"/>
      <c r="AS180" s="676" t="str">
        <f t="shared" si="73"/>
        <v>雙</v>
      </c>
      <c r="AT180" s="676" t="str">
        <f t="shared" si="74"/>
        <v>半</v>
      </c>
      <c r="AU180" s="676" t="str">
        <f t="shared" si="75"/>
        <v>150</v>
      </c>
      <c r="AV180" s="676">
        <f t="shared" si="78"/>
        <v>2.5725427199999999</v>
      </c>
    </row>
    <row r="181" spans="1:48">
      <c r="A181" s="672">
        <f t="shared" si="76"/>
        <v>46179</v>
      </c>
      <c r="B181" s="673" t="s">
        <v>1051</v>
      </c>
      <c r="C181" s="673" t="s">
        <v>1908</v>
      </c>
      <c r="D181" s="674"/>
      <c r="E181" s="675" t="str">
        <f>IF(ISNA(VLOOKUP(C181,條件!$A$1:$G$1021,5,0)),"",(VLOOKUP(C181,條件!$A$1:$G$1021,5,0)))</f>
        <v>150/48/2SDr</v>
      </c>
      <c r="F181" s="676" t="str">
        <f>IF(ISNA(VLOOKUP(C181,條件!$A$1:$G$1021,6,0)),"",(VLOOKUP(C181,條件!$A$1:$G$1021,6,0)))</f>
        <v>FP82169R×2</v>
      </c>
      <c r="G181" s="676">
        <f>IF(ISNA(VLOOKUP(C181,條件!$A$1:$G$1021,7,0)),"",(VLOOKUP(C181,條件!$A$1:$G$1021,7,0)))</f>
        <v>670</v>
      </c>
      <c r="H181" s="676" t="str">
        <f>IF(ISNA(VLOOKUP(C181,條件!$A$1:$K$1021,11,0)),"",(VLOOKUP(C181,條件!$A$1:$K$1021,11,0)))</f>
        <v>紅底藍點</v>
      </c>
      <c r="I181" s="677">
        <f>IF(ISNA(VLOOKUP(C181,條件!$A$1:$L$1021,12,0)),"",(VLOOKUP(C181,條件!$A$1:$L$1021,12,0)))</f>
        <v>5</v>
      </c>
      <c r="J181" s="680">
        <v>21</v>
      </c>
      <c r="K181" s="678">
        <v>0</v>
      </c>
      <c r="L181" s="679"/>
      <c r="M181" s="681">
        <v>8330</v>
      </c>
      <c r="N181" s="680"/>
      <c r="O181" s="678"/>
      <c r="P181" s="679"/>
      <c r="Q181" s="681"/>
      <c r="R181" s="680">
        <v>27</v>
      </c>
      <c r="S181" s="678">
        <v>0</v>
      </c>
      <c r="T181" s="679"/>
      <c r="U181" s="681">
        <v>9170</v>
      </c>
      <c r="V181" s="680">
        <v>25</v>
      </c>
      <c r="W181" s="678">
        <v>0</v>
      </c>
      <c r="X181" s="679">
        <v>9350</v>
      </c>
      <c r="Y181" s="681"/>
      <c r="Z181" s="682">
        <f>IFERROR(VLOOKUP(C181, 條件!$A:$L, 3, 0), "")</f>
        <v>6.1802575107296125</v>
      </c>
      <c r="AA181" s="682">
        <f>IF(OR(L181={"改紡","檢修","了機","清車","FINAL","停機","SAMPLE","TEST","絲開發","待料","跳車"}), L181, IFERROR(IF(C181="", "", (SUM(J181, N181, R181, V181)/3 * AG181) * IF(AND(AF181="S", AS181="雙"), 0.5, 1)), ""))</f>
        <v>48.666666666666664</v>
      </c>
      <c r="AB181" s="716">
        <f t="shared" si="70"/>
        <v>1</v>
      </c>
      <c r="AC181" s="682">
        <f>IF(OR(L181={"改紡","檢修","了機","清車","FINAL","停機","SAMPLE","TEST"}), "", IFERROR(IF(C181="", "", AVERAGE(L181:M181, P181:Q181, T181:U181, X181:Y181)/100), ""))</f>
        <v>89.5</v>
      </c>
      <c r="AD181" s="682">
        <f t="shared" si="71"/>
        <v>6.083333333333333</v>
      </c>
      <c r="AE181" s="682">
        <f t="shared" si="72"/>
        <v>6.083333333333333</v>
      </c>
      <c r="AF181" s="683" t="str">
        <f t="shared" si="77"/>
        <v>T</v>
      </c>
      <c r="AG181" s="683">
        <v>2</v>
      </c>
      <c r="AH181" s="727" t="s">
        <v>2786</v>
      </c>
      <c r="AI181" s="734" t="s">
        <v>2815</v>
      </c>
      <c r="AJ181" s="734" t="s">
        <v>2815</v>
      </c>
      <c r="AK181" s="728" t="s">
        <v>705</v>
      </c>
      <c r="AL181" s="687">
        <v>48</v>
      </c>
      <c r="AM181" s="798">
        <v>46166</v>
      </c>
      <c r="AN181" s="798">
        <v>46167</v>
      </c>
      <c r="AO181" s="798"/>
      <c r="AP181" s="798"/>
      <c r="AQ181" s="798"/>
      <c r="AR181" s="689"/>
      <c r="AS181" s="676" t="str">
        <f t="shared" si="73"/>
        <v>雙</v>
      </c>
      <c r="AT181" s="676" t="str">
        <f t="shared" si="74"/>
        <v>半</v>
      </c>
      <c r="AU181" s="676" t="str">
        <f t="shared" si="75"/>
        <v>150</v>
      </c>
      <c r="AV181" s="676">
        <f t="shared" si="78"/>
        <v>3.1085856000000001</v>
      </c>
    </row>
    <row r="182" spans="1:48">
      <c r="A182" s="672">
        <f t="shared" si="76"/>
        <v>46179</v>
      </c>
      <c r="B182" s="673" t="s">
        <v>1052</v>
      </c>
      <c r="C182" s="673" t="s">
        <v>3162</v>
      </c>
      <c r="D182" s="674"/>
      <c r="E182" s="675" t="str">
        <f>IF(ISNA(VLOOKUP(C182,條件!$A$1:$G$1021,5,0)),"",(VLOOKUP(C182,條件!$A$1:$G$1021,5,0)))</f>
        <v/>
      </c>
      <c r="F182" s="676" t="str">
        <f>IF(ISNA(VLOOKUP(C182,條件!$A$1:$G$1021,6,0)),"",(VLOOKUP(C182,條件!$A$1:$G$1021,6,0)))</f>
        <v/>
      </c>
      <c r="G182" s="676" t="str">
        <f>IF(ISNA(VLOOKUP(C182,條件!$A$1:$G$1021,7,0)),"",(VLOOKUP(C182,條件!$A$1:$G$1021,7,0)))</f>
        <v/>
      </c>
      <c r="H182" s="676" t="str">
        <f>IF(ISNA(VLOOKUP(C182,條件!$A$1:$K$1021,11,0)),"",(VLOOKUP(C182,條件!$A$1:$K$1021,11,0)))</f>
        <v/>
      </c>
      <c r="I182" s="677" t="str">
        <f>IF(ISNA(VLOOKUP(C182,條件!$A$1:$L$1021,12,0)),"",(VLOOKUP(C182,條件!$A$1:$L$1021,12,0)))</f>
        <v/>
      </c>
      <c r="J182" s="680">
        <v>7</v>
      </c>
      <c r="K182" s="678">
        <v>1</v>
      </c>
      <c r="L182" s="679">
        <v>6390</v>
      </c>
      <c r="M182" s="681"/>
      <c r="N182" s="680"/>
      <c r="O182" s="678"/>
      <c r="P182" s="679"/>
      <c r="Q182" s="681"/>
      <c r="R182" s="680">
        <v>8</v>
      </c>
      <c r="S182" s="678">
        <v>0</v>
      </c>
      <c r="T182" s="679">
        <v>6300</v>
      </c>
      <c r="U182" s="681"/>
      <c r="V182" s="680">
        <v>5</v>
      </c>
      <c r="W182" s="678">
        <v>0</v>
      </c>
      <c r="X182" s="679">
        <v>6300</v>
      </c>
      <c r="Y182" s="681"/>
      <c r="Z182" s="682" t="str">
        <f>IFERROR(VLOOKUP(C182, 條件!$A:$L, 3, 0), "")</f>
        <v/>
      </c>
      <c r="AA182" s="682">
        <f>IF(OR(L182={"改紡","檢修","了機","清車","FINAL","停機","SAMPLE","TEST","絲開發","待料","跳車"}), L182, IFERROR(IF(C182="", "", (SUM(J182, N182, R182, V182)/3 * AG182) * IF(AND(AF182="S", AS182="雙"), 0.5, 1)), ""))</f>
        <v>13.333333333333334</v>
      </c>
      <c r="AB182" s="716" t="str">
        <f t="shared" si="70"/>
        <v/>
      </c>
      <c r="AC182" s="682">
        <f>IF(OR(L182={"改紡","檢修","了機","清車","FINAL","停機","SAMPLE","TEST"}), "", IFERROR(IF(C182="", "", AVERAGE(L182:M182, P182:Q182, T182:U182, X182:Y182)/100), ""))</f>
        <v>63.3</v>
      </c>
      <c r="AD182" s="682">
        <f t="shared" si="71"/>
        <v>1.6666666666666667</v>
      </c>
      <c r="AE182" s="682">
        <f t="shared" si="72"/>
        <v>1.5833333333333333</v>
      </c>
      <c r="AF182" s="683" t="str">
        <f t="shared" si="77"/>
        <v>T</v>
      </c>
      <c r="AG182" s="683">
        <v>2</v>
      </c>
      <c r="AH182" s="727" t="s">
        <v>2784</v>
      </c>
      <c r="AI182" s="734" t="s">
        <v>2822</v>
      </c>
      <c r="AJ182" s="734" t="s">
        <v>2822</v>
      </c>
      <c r="AK182" s="728" t="s">
        <v>953</v>
      </c>
      <c r="AL182" s="687">
        <v>52</v>
      </c>
      <c r="AM182" s="798">
        <v>46177</v>
      </c>
      <c r="AN182" s="798">
        <v>46178</v>
      </c>
      <c r="AO182" s="798"/>
      <c r="AP182" s="798"/>
      <c r="AQ182" s="798"/>
      <c r="AR182" s="689" t="s">
        <v>3496</v>
      </c>
      <c r="AS182" s="676" t="str">
        <f t="shared" si="73"/>
        <v>單</v>
      </c>
      <c r="AT182" s="676" t="str">
        <f t="shared" si="74"/>
        <v>半</v>
      </c>
      <c r="AU182" s="676" t="str">
        <f t="shared" si="75"/>
        <v/>
      </c>
      <c r="AV182" s="676" t="str">
        <f t="shared" si="78"/>
        <v/>
      </c>
    </row>
    <row r="183" spans="1:48">
      <c r="A183" s="672">
        <f t="shared" si="76"/>
        <v>46179</v>
      </c>
      <c r="B183" s="673" t="s">
        <v>1052</v>
      </c>
      <c r="C183" s="673" t="s">
        <v>1917</v>
      </c>
      <c r="D183" s="674" t="s">
        <v>1915</v>
      </c>
      <c r="E183" s="675" t="str">
        <f>IF(ISNA(VLOOKUP(C183,條件!$A$1:$G$1021,5,0)),"",(VLOOKUP(C183,條件!$A$1:$G$1021,5,0)))</f>
        <v>225/72/2SDr</v>
      </c>
      <c r="F183" s="676" t="str">
        <f>IF(ISNA(VLOOKUP(C183,條件!$A$1:$G$1021,6,0)),"",(VLOOKUP(C183,條件!$A$1:$G$1021,6,0)))</f>
        <v>FP83024R×2</v>
      </c>
      <c r="G183" s="676">
        <f>IF(ISNA(VLOOKUP(C183,條件!$A$1:$G$1021,7,0)),"",(VLOOKUP(C183,條件!$A$1:$G$1021,7,0)))</f>
        <v>550</v>
      </c>
      <c r="H183" s="676" t="str">
        <f>IF(ISNA(VLOOKUP(C183,條件!$A$1:$K$1021,11,0)),"",(VLOOKUP(C183,條件!$A$1:$K$1021,11,0)))</f>
        <v>灰色</v>
      </c>
      <c r="I183" s="677">
        <f>IF(ISNA(VLOOKUP(C183,條件!$A$1:$L$1021,12,0)),"",(VLOOKUP(C183,條件!$A$1:$L$1021,12,0)))</f>
        <v>5.5</v>
      </c>
      <c r="J183" s="680"/>
      <c r="K183" s="678"/>
      <c r="L183" s="679" t="s">
        <v>116</v>
      </c>
      <c r="M183" s="681" t="s">
        <v>116</v>
      </c>
      <c r="N183" s="680"/>
      <c r="O183" s="678"/>
      <c r="P183" s="679"/>
      <c r="Q183" s="681" t="s">
        <v>116</v>
      </c>
      <c r="R183" s="680"/>
      <c r="S183" s="678"/>
      <c r="T183" s="679"/>
      <c r="U183" s="681" t="s">
        <v>116</v>
      </c>
      <c r="V183" s="680"/>
      <c r="W183" s="678"/>
      <c r="X183" s="679"/>
      <c r="Y183" s="681" t="s">
        <v>116</v>
      </c>
      <c r="Z183" s="682">
        <f>IFERROR(VLOOKUP(C183, 條件!$A:$L, 3, 0), "")</f>
        <v>6.5454545454545459</v>
      </c>
      <c r="AA183" s="682" t="str">
        <f>IF(OR(L183={"改紡","檢修","了機","清車","FINAL","停機","SAMPLE","TEST","絲開發","待料","跳車"}), L183, IFERROR(IF(C183="", "", (SUM(J183, N183, R183, V183)/3 * AG183) * IF(AND(AF183="S", AS183="雙"), 0.5, 1)), ""))</f>
        <v>了機</v>
      </c>
      <c r="AB183" s="716" t="str">
        <f t="shared" si="70"/>
        <v/>
      </c>
      <c r="AC183" s="682" t="str">
        <f>IF(OR(L183={"改紡","檢修","了機","清車","FINAL","停機","SAMPLE","TEST"}), "", IFERROR(IF(C183="", "", AVERAGE(L183:M183, P183:Q183, T183:U183, X183:Y183)/100), ""))</f>
        <v/>
      </c>
      <c r="AD183" s="682" t="str">
        <f t="shared" si="71"/>
        <v/>
      </c>
      <c r="AE183" s="682" t="str">
        <f t="shared" si="72"/>
        <v/>
      </c>
      <c r="AF183" s="683" t="str">
        <f t="shared" si="77"/>
        <v>T</v>
      </c>
      <c r="AG183" s="683">
        <v>2</v>
      </c>
      <c r="AH183" s="727" t="s">
        <v>2784</v>
      </c>
      <c r="AI183" s="734" t="s">
        <v>2822</v>
      </c>
      <c r="AJ183" s="734" t="s">
        <v>2822</v>
      </c>
      <c r="AK183" s="728" t="s">
        <v>953</v>
      </c>
      <c r="AL183" s="687">
        <v>53</v>
      </c>
      <c r="AM183" s="798">
        <v>46150</v>
      </c>
      <c r="AN183" s="798">
        <v>46151</v>
      </c>
      <c r="AO183" s="798">
        <v>46152</v>
      </c>
      <c r="AP183" s="798">
        <v>46153</v>
      </c>
      <c r="AQ183" s="798"/>
      <c r="AR183" s="689"/>
      <c r="AS183" s="676" t="str">
        <f t="shared" si="73"/>
        <v>雙</v>
      </c>
      <c r="AT183" s="676" t="str">
        <f t="shared" si="74"/>
        <v>半</v>
      </c>
      <c r="AU183" s="676" t="str">
        <f t="shared" si="75"/>
        <v>225</v>
      </c>
      <c r="AV183" s="676" t="str">
        <f t="shared" si="78"/>
        <v/>
      </c>
    </row>
    <row r="184" spans="1:48">
      <c r="A184" s="672">
        <f t="shared" si="76"/>
        <v>46179</v>
      </c>
      <c r="B184" s="673" t="s">
        <v>1548</v>
      </c>
      <c r="C184" s="673" t="s">
        <v>3306</v>
      </c>
      <c r="D184" s="674" t="s">
        <v>579</v>
      </c>
      <c r="E184" s="675" t="str">
        <f>IF(ISNA(VLOOKUP(C184,條件!$A$1:$G$1021,5,0)),"",(VLOOKUP(C184,條件!$A$1:$G$1021,5,0)))</f>
        <v>150/48/2SDr</v>
      </c>
      <c r="F184" s="676" t="str">
        <f>IF(ISNA(VLOOKUP(C184,條件!$A$1:$G$1021,6,0)),"",(VLOOKUP(C184,條件!$A$1:$G$1021,6,0)))</f>
        <v>FP82177R×2</v>
      </c>
      <c r="G184" s="676">
        <f>IF(ISNA(VLOOKUP(C184,條件!$A$1:$G$1021,7,0)),"",(VLOOKUP(C184,條件!$A$1:$G$1021,7,0)))</f>
        <v>700</v>
      </c>
      <c r="H184" s="676" t="str">
        <f>IF(ISNA(VLOOKUP(C184,條件!$A$1:$K$1021,11,0)),"",(VLOOKUP(C184,條件!$A$1:$K$1021,11,0)))</f>
        <v>白底黑點</v>
      </c>
      <c r="I184" s="677">
        <f>IF(ISNA(VLOOKUP(C184,條件!$A$1:$L$1021,12,0)),"",(VLOOKUP(C184,條件!$A$1:$L$1021,12,0)))</f>
        <v>5.5</v>
      </c>
      <c r="J184" s="680">
        <v>25</v>
      </c>
      <c r="K184" s="678">
        <v>0</v>
      </c>
      <c r="L184" s="679">
        <v>7870</v>
      </c>
      <c r="M184" s="681">
        <v>10000</v>
      </c>
      <c r="N184" s="680"/>
      <c r="O184" s="678"/>
      <c r="P184" s="679"/>
      <c r="Q184" s="681"/>
      <c r="R184" s="680">
        <v>25</v>
      </c>
      <c r="S184" s="678">
        <v>0</v>
      </c>
      <c r="T184" s="679">
        <v>5830</v>
      </c>
      <c r="U184" s="681">
        <v>9910</v>
      </c>
      <c r="V184" s="680">
        <v>30</v>
      </c>
      <c r="W184" s="678">
        <v>0</v>
      </c>
      <c r="X184" s="679">
        <v>7220</v>
      </c>
      <c r="Y184" s="681">
        <v>7870</v>
      </c>
      <c r="Z184" s="682">
        <f>IFERROR(VLOOKUP(C184, 條件!$A:$L, 3, 0), "")</f>
        <v>5.8299595141700413</v>
      </c>
      <c r="AA184" s="682">
        <f>IF(OR(L184={"改紡","檢修","了機","清車","FINAL","停機","SAMPLE","TEST","絲開發","待料","跳車"}), L184, IFERROR(IF(C184="", "", (SUM(J184, N184, R184, V184)/3 * AG184) * IF(AND(AF184="S", AS184="雙"), 0.5, 1)), ""))</f>
        <v>26.666666666666668</v>
      </c>
      <c r="AB184" s="716">
        <f t="shared" si="70"/>
        <v>1</v>
      </c>
      <c r="AC184" s="682">
        <f>IF(OR(L184={"改紡","檢修","了機","清車","FINAL","停機","SAMPLE","TEST"}), "", IFERROR(IF(C184="", "", AVERAGE(L184:M184, P184:Q184, T184:U184, X184:Y184)/100), ""))</f>
        <v>81.166666666666671</v>
      </c>
      <c r="AD184" s="682">
        <f t="shared" si="71"/>
        <v>3.3333333333333335</v>
      </c>
      <c r="AE184" s="682">
        <f t="shared" si="72"/>
        <v>3.3333333333333335</v>
      </c>
      <c r="AF184" s="683" t="str">
        <f t="shared" si="77"/>
        <v>T</v>
      </c>
      <c r="AG184" s="683">
        <v>1</v>
      </c>
      <c r="AH184" s="727" t="s">
        <v>2786</v>
      </c>
      <c r="AI184" s="734" t="s">
        <v>2815</v>
      </c>
      <c r="AJ184" s="734" t="s">
        <v>2815</v>
      </c>
      <c r="AK184" s="728" t="s">
        <v>705</v>
      </c>
      <c r="AL184" s="687">
        <v>56</v>
      </c>
      <c r="AM184" s="798">
        <v>46173</v>
      </c>
      <c r="AN184" s="798">
        <v>46176</v>
      </c>
      <c r="AO184" s="798">
        <v>46177</v>
      </c>
      <c r="AP184" s="798"/>
      <c r="AQ184" s="798"/>
      <c r="AR184" s="689"/>
      <c r="AS184" s="676" t="str">
        <f t="shared" si="73"/>
        <v>雙</v>
      </c>
      <c r="AT184" s="676" t="str">
        <f t="shared" si="74"/>
        <v>全</v>
      </c>
      <c r="AU184" s="676" t="str">
        <f t="shared" si="75"/>
        <v>150</v>
      </c>
      <c r="AV184" s="676">
        <f t="shared" si="78"/>
        <v>5.8907519999999991</v>
      </c>
    </row>
    <row r="185" spans="1:48">
      <c r="A185" s="672">
        <f t="shared" si="76"/>
        <v>46179</v>
      </c>
      <c r="B185" s="673" t="s">
        <v>1549</v>
      </c>
      <c r="C185" s="673" t="s">
        <v>2946</v>
      </c>
      <c r="D185" s="674" t="s">
        <v>579</v>
      </c>
      <c r="E185" s="675" t="str">
        <f>IF(ISNA(VLOOKUP(C185,條件!$A$1:$G$1021,5,0)),"",(VLOOKUP(C185,條件!$A$1:$G$1021,5,0)))</f>
        <v>150/48/2SDr</v>
      </c>
      <c r="F185" s="676" t="str">
        <f>IF(ISNA(VLOOKUP(C185,條件!$A$1:$G$1021,6,0)),"",(VLOOKUP(C185,條件!$A$1:$G$1021,6,0)))</f>
        <v>FP82177R×2</v>
      </c>
      <c r="G185" s="676">
        <f>IF(ISNA(VLOOKUP(C185,條件!$A$1:$G$1021,7,0)),"",(VLOOKUP(C185,條件!$A$1:$G$1021,7,0)))</f>
        <v>700</v>
      </c>
      <c r="H185" s="676" t="str">
        <f>IF(ISNA(VLOOKUP(C185,條件!$A$1:$K$1021,11,0)),"",(VLOOKUP(C185,條件!$A$1:$K$1021,11,0)))</f>
        <v>黃綠條紋</v>
      </c>
      <c r="I185" s="677">
        <f>IF(ISNA(VLOOKUP(C185,條件!$A$1:$L$1021,12,0)),"",(VLOOKUP(C185,條件!$A$1:$L$1021,12,0)))</f>
        <v>5.5</v>
      </c>
      <c r="J185" s="680">
        <v>53</v>
      </c>
      <c r="K185" s="678">
        <v>0</v>
      </c>
      <c r="L185" s="679">
        <v>8800</v>
      </c>
      <c r="M185" s="681">
        <v>8700</v>
      </c>
      <c r="N185" s="680"/>
      <c r="O185" s="678"/>
      <c r="P185" s="679"/>
      <c r="Q185" s="681"/>
      <c r="R185" s="680">
        <v>34</v>
      </c>
      <c r="S185" s="678">
        <v>0</v>
      </c>
      <c r="T185" s="679">
        <v>8980</v>
      </c>
      <c r="U185" s="681">
        <v>8800</v>
      </c>
      <c r="V185" s="680">
        <v>37</v>
      </c>
      <c r="W185" s="678">
        <v>0</v>
      </c>
      <c r="X185" s="679">
        <v>7310</v>
      </c>
      <c r="Y185" s="681">
        <v>8310</v>
      </c>
      <c r="Z185" s="682">
        <f>IFERROR(VLOOKUP(C185, 條件!$A:$L, 3, 0), "")</f>
        <v>5.8299595141700413</v>
      </c>
      <c r="AA185" s="682">
        <f>IF(OR(L185={"改紡","檢修","了機","清車","FINAL","停機","SAMPLE","TEST","絲開發","待料","跳車"}), L185, IFERROR(IF(C185="", "", (SUM(J185, N185, R185, V185)/3 * AG185) * IF(AND(AF185="S", AS185="雙"), 0.5, 1)), ""))</f>
        <v>41.333333333333336</v>
      </c>
      <c r="AB185" s="716">
        <f t="shared" si="70"/>
        <v>1</v>
      </c>
      <c r="AC185" s="682">
        <f>IF(OR(L185={"改紡","檢修","了機","清車","FINAL","停機","SAMPLE","TEST"}), "", IFERROR(IF(C185="", "", AVERAGE(L185:M185, P185:Q185, T185:U185, X185:Y185)/100), ""))</f>
        <v>84.833333333333343</v>
      </c>
      <c r="AD185" s="682">
        <f t="shared" si="71"/>
        <v>5.166666666666667</v>
      </c>
      <c r="AE185" s="682">
        <f t="shared" si="72"/>
        <v>5.166666666666667</v>
      </c>
      <c r="AF185" s="683" t="str">
        <f t="shared" si="77"/>
        <v>T</v>
      </c>
      <c r="AG185" s="683">
        <v>1</v>
      </c>
      <c r="AH185" s="727" t="s">
        <v>2786</v>
      </c>
      <c r="AI185" s="734" t="s">
        <v>2815</v>
      </c>
      <c r="AJ185" s="734" t="s">
        <v>2815</v>
      </c>
      <c r="AK185" s="728" t="s">
        <v>705</v>
      </c>
      <c r="AL185" s="687">
        <v>56</v>
      </c>
      <c r="AM185" s="798">
        <v>46174</v>
      </c>
      <c r="AN185" s="798">
        <v>46175</v>
      </c>
      <c r="AO185" s="798">
        <v>46176</v>
      </c>
      <c r="AP185" s="798"/>
      <c r="AQ185" s="798"/>
      <c r="AR185" s="689"/>
      <c r="AS185" s="676" t="str">
        <f t="shared" si="73"/>
        <v>雙</v>
      </c>
      <c r="AT185" s="676" t="str">
        <f t="shared" si="74"/>
        <v>全</v>
      </c>
      <c r="AU185" s="676" t="str">
        <f t="shared" si="75"/>
        <v>150</v>
      </c>
      <c r="AV185" s="676">
        <f t="shared" si="78"/>
        <v>6.1568640000000014</v>
      </c>
    </row>
    <row r="186" spans="1:48">
      <c r="A186" s="672">
        <f t="shared" si="76"/>
        <v>46179</v>
      </c>
      <c r="B186" s="673" t="s">
        <v>1053</v>
      </c>
      <c r="C186" s="673" t="s">
        <v>114</v>
      </c>
      <c r="D186" s="674"/>
      <c r="E186" s="675" t="str">
        <f>IF(ISNA(VLOOKUP(C186,條件!$A$1:$G$1021,5,0)),"",(VLOOKUP(C186,條件!$A$1:$G$1021,5,0)))</f>
        <v/>
      </c>
      <c r="F186" s="676" t="str">
        <f>IF(ISNA(VLOOKUP(C186,條件!$A$1:$G$1021,6,0)),"",(VLOOKUP(C186,條件!$A$1:$G$1021,6,0)))</f>
        <v/>
      </c>
      <c r="G186" s="676" t="str">
        <f>IF(ISNA(VLOOKUP(C186,條件!$A$1:$G$1021,7,0)),"",(VLOOKUP(C186,條件!$A$1:$G$1021,7,0)))</f>
        <v/>
      </c>
      <c r="H186" s="676" t="str">
        <f>IF(ISNA(VLOOKUP(C186,條件!$A$1:$K$1021,11,0)),"",(VLOOKUP(C186,條件!$A$1:$K$1021,11,0)))</f>
        <v/>
      </c>
      <c r="I186" s="677" t="str">
        <f>IF(ISNA(VLOOKUP(C186,條件!$A$1:$L$1021,12,0)),"",(VLOOKUP(C186,條件!$A$1:$L$1021,12,0)))</f>
        <v/>
      </c>
      <c r="J186" s="680"/>
      <c r="K186" s="678"/>
      <c r="L186" s="679" t="s">
        <v>114</v>
      </c>
      <c r="M186" s="681"/>
      <c r="N186" s="680"/>
      <c r="O186" s="678"/>
      <c r="P186" s="679" t="s">
        <v>114</v>
      </c>
      <c r="Q186" s="681"/>
      <c r="R186" s="680"/>
      <c r="S186" s="678"/>
      <c r="T186" s="679" t="s">
        <v>3369</v>
      </c>
      <c r="U186" s="681"/>
      <c r="V186" s="680"/>
      <c r="W186" s="678"/>
      <c r="X186" s="679" t="s">
        <v>114</v>
      </c>
      <c r="Y186" s="681"/>
      <c r="Z186" s="709" t="str">
        <f>IFERROR(VLOOKUP(C186, 條件!$A:$L, 3, 0), "")</f>
        <v/>
      </c>
      <c r="AA186" s="709" t="str">
        <f>IF(OR(L186={"改紡","檢修","了機","清車","FINAL","停機","SAMPLE","TEST","絲開發","待料","跳車"}), L186, IFERROR(IF(C186="", "", (SUM(J186, N186, R186, V186)/3 * AG186) * IF(AND(AF186="S", AS186="雙"), 0.5, 1)), ""))</f>
        <v>停機</v>
      </c>
      <c r="AB186" s="717" t="str">
        <f t="shared" si="70"/>
        <v/>
      </c>
      <c r="AC186" s="709" t="str">
        <f>IF(OR(L186={"改紡","檢修","了機","清車","FINAL","停機","SAMPLE","TEST"}), "", IFERROR(IF(C186="", "", AVERAGE(L186:M186, P186:Q186, T186:U186, X186:Y186)/100), ""))</f>
        <v/>
      </c>
      <c r="AD186" s="709" t="str">
        <f t="shared" si="71"/>
        <v/>
      </c>
      <c r="AE186" s="709" t="str">
        <f t="shared" si="72"/>
        <v/>
      </c>
      <c r="AF186" s="710" t="str">
        <f t="shared" si="77"/>
        <v>S</v>
      </c>
      <c r="AG186" s="710">
        <v>12</v>
      </c>
      <c r="AH186" s="727" t="s">
        <v>2785</v>
      </c>
      <c r="AI186" s="734" t="s">
        <v>3214</v>
      </c>
      <c r="AJ186" s="734" t="s">
        <v>3214</v>
      </c>
      <c r="AK186" s="728" t="s">
        <v>17</v>
      </c>
      <c r="AL186" s="687"/>
      <c r="AM186" s="798"/>
      <c r="AN186" s="798"/>
      <c r="AO186" s="798"/>
      <c r="AP186" s="798"/>
      <c r="AQ186" s="798"/>
      <c r="AR186" s="689"/>
      <c r="AS186" s="676" t="str">
        <f t="shared" si="73"/>
        <v>單</v>
      </c>
      <c r="AT186" s="676" t="str">
        <f t="shared" si="74"/>
        <v>12sec</v>
      </c>
      <c r="AU186" s="676" t="str">
        <f t="shared" si="75"/>
        <v/>
      </c>
      <c r="AV186" s="676" t="str">
        <f t="shared" si="78"/>
        <v/>
      </c>
    </row>
    <row r="187" spans="1:48" ht="17.25" thickBot="1">
      <c r="A187" s="690">
        <f t="shared" si="76"/>
        <v>46179</v>
      </c>
      <c r="B187" s="691" t="s">
        <v>1564</v>
      </c>
      <c r="C187" s="711" t="s">
        <v>1614</v>
      </c>
      <c r="D187" s="692"/>
      <c r="E187" s="693" t="str">
        <f>IF(ISNA(VLOOKUP(C187,條件!$A$1:$G$1021,5,0)),"",(VLOOKUP(C187,條件!$A$1:$G$1021,5,0)))</f>
        <v/>
      </c>
      <c r="F187" s="694" t="str">
        <f>IF(ISNA(VLOOKUP(C187,條件!$A$1:$G$1021,6,0)),"",(VLOOKUP(C187,條件!$A$1:$G$1021,6,0)))</f>
        <v/>
      </c>
      <c r="G187" s="694" t="str">
        <f>IF(ISNA(VLOOKUP(C187,條件!$A$1:$G$1021,7,0)),"",(VLOOKUP(C187,條件!$A$1:$G$1021,7,0)))</f>
        <v/>
      </c>
      <c r="H187" s="694" t="str">
        <f>IF(ISNA(VLOOKUP(C187,條件!$A$1:$K$1021,11,0)),"",(VLOOKUP(C187,條件!$A$1:$K$1021,11,0)))</f>
        <v/>
      </c>
      <c r="I187" s="695" t="str">
        <f>IF(ISNA(VLOOKUP(C187,條件!$A$1:$L$1021,12,0)),"",(VLOOKUP(C187,條件!$A$1:$L$1021,12,0)))</f>
        <v/>
      </c>
      <c r="J187" s="698"/>
      <c r="K187" s="696"/>
      <c r="L187" s="697" t="s">
        <v>446</v>
      </c>
      <c r="M187" s="699"/>
      <c r="N187" s="698"/>
      <c r="O187" s="696"/>
      <c r="P187" s="697" t="s">
        <v>446</v>
      </c>
      <c r="Q187" s="699"/>
      <c r="R187" s="698"/>
      <c r="S187" s="696"/>
      <c r="T187" s="697" t="s">
        <v>446</v>
      </c>
      <c r="U187" s="699"/>
      <c r="V187" s="698"/>
      <c r="W187" s="696"/>
      <c r="X187" s="697" t="s">
        <v>446</v>
      </c>
      <c r="Y187" s="699"/>
      <c r="Z187" s="1060" t="str">
        <f>IFERROR(VLOOKUP(C187, 條件!$A:$L, 3, 0), "")</f>
        <v/>
      </c>
      <c r="AA187" s="1060" t="str">
        <f>IF(OR(L187={"改紡","檢修","了機","清車","FINAL","停機","SAMPLE","TEST","絲開發","待料","跳車"}), L187, IFERROR(IF(C187="", "", (SUM(J187, N187, R187, V187)/3 * AG187) * IF(AND(AF187="S", AS187="雙"), 0.5, 1)), ""))</f>
        <v>絲開發</v>
      </c>
      <c r="AB187" s="1061" t="str">
        <f t="shared" si="70"/>
        <v/>
      </c>
      <c r="AC187" s="1060" t="str">
        <f>IF(OR(L187={"改紡","檢修","了機","清車","FINAL","停機","SAMPLE","TEST"}), "", IFERROR(IF(C187="", "", AVERAGE(L187:M187, P187:Q187, T187:U187, X187:Y187)/100), ""))</f>
        <v/>
      </c>
      <c r="AD187" s="1060" t="str">
        <f t="shared" si="71"/>
        <v/>
      </c>
      <c r="AE187" s="1060" t="str">
        <f t="shared" si="72"/>
        <v/>
      </c>
      <c r="AF187" s="1062" t="str">
        <f t="shared" si="77"/>
        <v>S</v>
      </c>
      <c r="AG187" s="1062">
        <v>5</v>
      </c>
      <c r="AH187" s="729" t="s">
        <v>2785</v>
      </c>
      <c r="AI187" s="1079" t="s">
        <v>3214</v>
      </c>
      <c r="AJ187" s="1079" t="s">
        <v>3214</v>
      </c>
      <c r="AK187" s="730" t="s">
        <v>17</v>
      </c>
      <c r="AL187" s="705"/>
      <c r="AM187" s="800"/>
      <c r="AN187" s="800"/>
      <c r="AO187" s="800"/>
      <c r="AP187" s="800"/>
      <c r="AQ187" s="800"/>
      <c r="AR187" s="707"/>
      <c r="AS187" s="694" t="str">
        <f t="shared" si="73"/>
        <v>單</v>
      </c>
      <c r="AT187" s="694" t="str">
        <f t="shared" si="74"/>
        <v>5sec</v>
      </c>
      <c r="AU187" s="694" t="str">
        <f t="shared" si="75"/>
        <v/>
      </c>
      <c r="AV187" s="694" t="str">
        <f t="shared" si="78"/>
        <v/>
      </c>
    </row>
    <row r="188" spans="1:48">
      <c r="A188" s="1063">
        <v>46180</v>
      </c>
      <c r="B188" s="1064" t="s">
        <v>1031</v>
      </c>
      <c r="C188" s="1064" t="s">
        <v>114</v>
      </c>
      <c r="D188" s="1065"/>
      <c r="E188" s="1066" t="str">
        <f>IF(ISNA(VLOOKUP(C188,條件!$A$1:$G$1021,5,0)),"",(VLOOKUP(C188,條件!$A$1:$G$1021,5,0)))</f>
        <v/>
      </c>
      <c r="F188" s="1067" t="str">
        <f>IF(ISNA(VLOOKUP(C188,條件!$A$1:$G$1021,6,0)),"",(VLOOKUP(C188,條件!$A$1:$G$1021,6,0)))</f>
        <v/>
      </c>
      <c r="G188" s="1067" t="str">
        <f>IF(ISNA(VLOOKUP(C188,條件!$A$1:$G$1021,7,0)),"",(VLOOKUP(C188,條件!$A$1:$G$1021,7,0)))</f>
        <v/>
      </c>
      <c r="H188" s="1067" t="str">
        <f>IF(ISNA(VLOOKUP(C188,條件!$A$1:$K$1021,11,0)),"",(VLOOKUP(C188,條件!$A$1:$K$1021,11,0)))</f>
        <v/>
      </c>
      <c r="I188" s="1068" t="str">
        <f>IF(ISNA(VLOOKUP(C188,條件!$A$1:$L$1021,12,0)),"",(VLOOKUP(C188,條件!$A$1:$L$1021,12,0)))</f>
        <v/>
      </c>
      <c r="J188" s="1069"/>
      <c r="K188" s="1070"/>
      <c r="L188" s="1071" t="s">
        <v>114</v>
      </c>
      <c r="M188" s="1072"/>
      <c r="N188" s="1069"/>
      <c r="O188" s="1070"/>
      <c r="P188" s="1071" t="s">
        <v>114</v>
      </c>
      <c r="Q188" s="1072"/>
      <c r="R188" s="1069"/>
      <c r="S188" s="1070"/>
      <c r="T188" s="1071" t="s">
        <v>114</v>
      </c>
      <c r="U188" s="1072"/>
      <c r="V188" s="1069"/>
      <c r="W188" s="1070"/>
      <c r="X188" s="1071" t="s">
        <v>114</v>
      </c>
      <c r="Y188" s="1072"/>
      <c r="Z188" s="1073" t="str">
        <f>IFERROR(VLOOKUP(C188, 條件!$A:$L, 3, 0), "")</f>
        <v/>
      </c>
      <c r="AA188" s="1073" t="str">
        <f>IF(OR(L188={"改紡","檢修","了機","清車","FINAL","停機","SAMPLE","TEST","絲開發","待料","跳車"}), L188, IFERROR(IF(C188="", "", (SUM(J188, N188, R188, V188)/3 * AG188) * IF(AND(AF188="S", AS188="雙"), 0.5, 1)), ""))</f>
        <v>停機</v>
      </c>
      <c r="AB188" s="1074" t="str">
        <f t="shared" si="70"/>
        <v/>
      </c>
      <c r="AC188" s="1073" t="str">
        <f>IF(OR(L188={"改紡","檢修","了機","清車","FINAL","停機","SAMPLE","TEST"}), "", IFERROR(IF(C188="", "", AVERAGE(L188:M188, P188:Q188, T188:U188, X188:Y188)/100), ""))</f>
        <v/>
      </c>
      <c r="AD188" s="1073" t="str">
        <f t="shared" si="71"/>
        <v/>
      </c>
      <c r="AE188" s="1073" t="str">
        <f t="shared" si="72"/>
        <v/>
      </c>
      <c r="AF188" s="1075" t="str">
        <f t="shared" si="77"/>
        <v>A</v>
      </c>
      <c r="AG188" s="1075">
        <v>1</v>
      </c>
      <c r="AH188" s="1076" t="s">
        <v>333</v>
      </c>
      <c r="AI188" s="737" t="s">
        <v>1066</v>
      </c>
      <c r="AJ188" s="737" t="s">
        <v>1066</v>
      </c>
      <c r="AK188" s="1077" t="s">
        <v>1066</v>
      </c>
      <c r="AL188" s="741"/>
      <c r="AM188" s="799"/>
      <c r="AN188" s="799"/>
      <c r="AO188" s="799"/>
      <c r="AP188" s="799"/>
      <c r="AQ188" s="799"/>
      <c r="AR188" s="1078"/>
      <c r="AS188" s="1067" t="str">
        <f>IF(TEXT(RIGHT(F188,2),) = "×2","雙","單")</f>
        <v>單</v>
      </c>
      <c r="AT188" s="1067" t="str">
        <f>IF(OR(AF188="J", AF188="T", AF188="M"), IF(AG188=1, "全", "半"),
   IF(AF188="A", IF(AG188=0.5, IF(AS188="雙", "全", ""),
                 IF(AG188=1, IF(AS188="雙", "半", "全"),
                    IF(AG188=2, "半", "")
                   )
                ),
   IF(AF188="S", TEXT(AG188 &amp; "sec", "text"), "")
))</f>
        <v>全</v>
      </c>
      <c r="AU188" s="1067" t="str">
        <f>IF(MID(E188,3,1)="/",LEFT(E188,2),LEFT(E188,3))</f>
        <v/>
      </c>
      <c r="AV188" s="1067" t="str">
        <f t="shared" si="78"/>
        <v/>
      </c>
    </row>
    <row r="189" spans="1:48">
      <c r="A189" s="672">
        <f>A188</f>
        <v>46180</v>
      </c>
      <c r="B189" s="673" t="s">
        <v>1032</v>
      </c>
      <c r="C189" s="673" t="s">
        <v>114</v>
      </c>
      <c r="D189" s="674"/>
      <c r="E189" s="675" t="str">
        <f>IF(ISNA(VLOOKUP(C189,條件!$A$1:$G$1021,5,0)),"",(VLOOKUP(C189,條件!$A$1:$G$1021,5,0)))</f>
        <v/>
      </c>
      <c r="F189" s="676" t="str">
        <f>IF(ISNA(VLOOKUP(C189,條件!$A$1:$G$1021,6,0)),"",(VLOOKUP(C189,條件!$A$1:$G$1021,6,0)))</f>
        <v/>
      </c>
      <c r="G189" s="676" t="str">
        <f>IF(ISNA(VLOOKUP(C189,條件!$A$1:$G$1021,7,0)),"",(VLOOKUP(C189,條件!$A$1:$G$1021,7,0)))</f>
        <v/>
      </c>
      <c r="H189" s="676" t="str">
        <f>IF(ISNA(VLOOKUP(C189,條件!$A$1:$K$1021,11,0)),"",(VLOOKUP(C189,條件!$A$1:$K$1021,11,0)))</f>
        <v/>
      </c>
      <c r="I189" s="677" t="str">
        <f>IF(ISNA(VLOOKUP(C189,條件!$A$1:$L$1021,12,0)),"",(VLOOKUP(C189,條件!$A$1:$L$1021,12,0)))</f>
        <v/>
      </c>
      <c r="J189" s="680"/>
      <c r="K189" s="678"/>
      <c r="L189" s="679" t="s">
        <v>114</v>
      </c>
      <c r="M189" s="681"/>
      <c r="N189" s="680"/>
      <c r="O189" s="678"/>
      <c r="P189" s="679" t="s">
        <v>114</v>
      </c>
      <c r="Q189" s="681"/>
      <c r="R189" s="680"/>
      <c r="S189" s="678"/>
      <c r="T189" s="679" t="s">
        <v>114</v>
      </c>
      <c r="U189" s="681"/>
      <c r="V189" s="680"/>
      <c r="W189" s="678"/>
      <c r="X189" s="679" t="s">
        <v>114</v>
      </c>
      <c r="Y189" s="681"/>
      <c r="Z189" s="682" t="str">
        <f>IFERROR(VLOOKUP(C189, 條件!$A:$L, 3, 0), "")</f>
        <v/>
      </c>
      <c r="AA189" s="682" t="str">
        <f>IF(OR(L189={"改紡","檢修","了機","清車","FINAL","停機","SAMPLE","TEST","絲開發","待料","跳車"}), L189, IFERROR(IF(C189="", "", (SUM(J189, N189, R189, V189)/3 * AG189) * IF(AND(AF189="S", AS189="雙"), 0.5, 1)), ""))</f>
        <v>停機</v>
      </c>
      <c r="AB189" s="716" t="str">
        <f t="shared" ref="AB189:AB219" si="79">IF(K189="","",IF(ISERROR(1-(SUM(K189,O189,S189,W189)/208/Z189)),"",(1-(SUM(K189,O189,S189,W189)/208/Z189))))</f>
        <v/>
      </c>
      <c r="AC189" s="682" t="str">
        <f>IF(OR(L189={"改紡","檢修","了機","清車","FINAL","停機","SAMPLE","TEST"}), "", IFERROR(IF(C189="", "", AVERAGE(L189:M189, P189:Q189, T189:U189, X189:Y189)/100), ""))</f>
        <v/>
      </c>
      <c r="AD189" s="682" t="str">
        <f t="shared" ref="AD189:AD219" si="80">IF(ISERROR(AA189/8),"",(AA189/8))</f>
        <v/>
      </c>
      <c r="AE189" s="682" t="str">
        <f t="shared" ref="AE189:AE219" si="81">IF(OR(L189="改紡", L189="檢修", L189="了機"), "",
IF(AND(C189&lt;&gt;"", J189&lt;&gt;""),
IFERROR((SUM(J189, N189, R189, V189) - SUM(K189, O189, S189, W189))/24 * AG189, ""),
"")
)</f>
        <v/>
      </c>
      <c r="AF189" s="683" t="str">
        <f t="shared" si="77"/>
        <v>A</v>
      </c>
      <c r="AG189" s="683">
        <v>1</v>
      </c>
      <c r="AH189" s="727" t="s">
        <v>1066</v>
      </c>
      <c r="AI189" s="728" t="s">
        <v>1066</v>
      </c>
      <c r="AJ189" s="728" t="s">
        <v>1066</v>
      </c>
      <c r="AK189" s="740" t="s">
        <v>1066</v>
      </c>
      <c r="AL189" s="736"/>
      <c r="AM189" s="798"/>
      <c r="AN189" s="798"/>
      <c r="AO189" s="798"/>
      <c r="AP189" s="798"/>
      <c r="AQ189" s="798"/>
      <c r="AR189" s="689"/>
      <c r="AS189" s="676" t="str">
        <f t="shared" ref="AS189:AS218" si="82">IF(TEXT(RIGHT(F189,2),) = "×2","雙","單")</f>
        <v>單</v>
      </c>
      <c r="AT189" s="676" t="str">
        <f t="shared" ref="AT189:AT218" si="83">IF(OR(AF189="J", AF189="T", AF189="M"), IF(AG189=1, "全", "半"),
   IF(AF189="A", IF(AG189=0.5, IF(AS189="雙", "全", ""),
                 IF(AG189=1, IF(AS189="雙", "半", "全"),
                    IF(AG189=2, "半", "")
                   )
                ),
   IF(AF189="S", TEXT(AG189 &amp; "sec", "text"), "")
))</f>
        <v>全</v>
      </c>
      <c r="AU189" s="676" t="str">
        <f t="shared" ref="AU189:AU218" si="84">IF(MID(E189,3,1)="/",LEFT(E189,2),LEFT(E189,3))</f>
        <v/>
      </c>
      <c r="AV189" s="676" t="str">
        <f t="shared" si="78"/>
        <v/>
      </c>
    </row>
    <row r="190" spans="1:48">
      <c r="A190" s="672">
        <f t="shared" ref="A190:A218" si="85">A189</f>
        <v>46180</v>
      </c>
      <c r="B190" s="673" t="s">
        <v>1027</v>
      </c>
      <c r="C190" s="673" t="s">
        <v>114</v>
      </c>
      <c r="D190" s="674"/>
      <c r="E190" s="675" t="str">
        <f>IF(ISNA(VLOOKUP(C190,條件!$A$1:$G$1021,5,0)),"",(VLOOKUP(C190,條件!$A$1:$G$1021,5,0)))</f>
        <v/>
      </c>
      <c r="F190" s="676" t="str">
        <f>IF(ISNA(VLOOKUP(C190,條件!$A$1:$G$1021,6,0)),"",(VLOOKUP(C190,條件!$A$1:$G$1021,6,0)))</f>
        <v/>
      </c>
      <c r="G190" s="676" t="str">
        <f>IF(ISNA(VLOOKUP(C190,條件!$A$1:$G$1021,7,0)),"",(VLOOKUP(C190,條件!$A$1:$G$1021,7,0)))</f>
        <v/>
      </c>
      <c r="H190" s="676" t="str">
        <f>IF(ISNA(VLOOKUP(C190,條件!$A$1:$K$1021,11,0)),"",(VLOOKUP(C190,條件!$A$1:$K$1021,11,0)))</f>
        <v/>
      </c>
      <c r="I190" s="677" t="str">
        <f>IF(ISNA(VLOOKUP(C190,條件!$A$1:$L$1021,12,0)),"",(VLOOKUP(C190,條件!$A$1:$L$1021,12,0)))</f>
        <v/>
      </c>
      <c r="J190" s="680"/>
      <c r="K190" s="678"/>
      <c r="L190" s="679" t="s">
        <v>114</v>
      </c>
      <c r="M190" s="681"/>
      <c r="N190" s="680"/>
      <c r="O190" s="678"/>
      <c r="P190" s="679" t="s">
        <v>114</v>
      </c>
      <c r="Q190" s="681"/>
      <c r="R190" s="680"/>
      <c r="S190" s="678"/>
      <c r="T190" s="679" t="s">
        <v>114</v>
      </c>
      <c r="U190" s="681"/>
      <c r="V190" s="680"/>
      <c r="W190" s="678"/>
      <c r="X190" s="679" t="s">
        <v>114</v>
      </c>
      <c r="Y190" s="681"/>
      <c r="Z190" s="682" t="str">
        <f>IFERROR(VLOOKUP(C190, 條件!$A:$L, 3, 0), "")</f>
        <v/>
      </c>
      <c r="AA190" s="682" t="str">
        <f>IF(OR(L190={"改紡","檢修","了機","清車","FINAL","停機","SAMPLE","TEST","絲開發","待料","跳車"}), L190, IFERROR(IF(C190="", "", (SUM(J190, N190, R190, V190)/3 * AG190) * IF(AND(AF190="S", AS190="雙"), 0.5, 1)), ""))</f>
        <v>停機</v>
      </c>
      <c r="AB190" s="716" t="str">
        <f t="shared" si="79"/>
        <v/>
      </c>
      <c r="AC190" s="682" t="str">
        <f>IF(OR(L190={"改紡","檢修","了機","清車","FINAL","停機","SAMPLE","TEST"}), "", IFERROR(IF(C190="", "", AVERAGE(L190:M190, P190:Q190, T190:U190, X190:Y190)/100), ""))</f>
        <v/>
      </c>
      <c r="AD190" s="682" t="str">
        <f t="shared" si="80"/>
        <v/>
      </c>
      <c r="AE190" s="682" t="str">
        <f t="shared" si="81"/>
        <v/>
      </c>
      <c r="AF190" s="683" t="str">
        <f t="shared" si="77"/>
        <v>A</v>
      </c>
      <c r="AG190" s="683">
        <v>1</v>
      </c>
      <c r="AH190" s="727" t="s">
        <v>1066</v>
      </c>
      <c r="AI190" s="728" t="s">
        <v>1066</v>
      </c>
      <c r="AJ190" s="728" t="s">
        <v>1066</v>
      </c>
      <c r="AK190" s="744" t="s">
        <v>1066</v>
      </c>
      <c r="AL190" s="736"/>
      <c r="AM190" s="798"/>
      <c r="AN190" s="798"/>
      <c r="AO190" s="798"/>
      <c r="AP190" s="798"/>
      <c r="AQ190" s="798"/>
      <c r="AR190" s="689"/>
      <c r="AS190" s="676" t="str">
        <f t="shared" si="82"/>
        <v>單</v>
      </c>
      <c r="AT190" s="676" t="str">
        <f t="shared" si="83"/>
        <v>全</v>
      </c>
      <c r="AU190" s="676" t="str">
        <f t="shared" si="84"/>
        <v/>
      </c>
      <c r="AV190" s="676" t="str">
        <f t="shared" si="78"/>
        <v/>
      </c>
    </row>
    <row r="191" spans="1:48">
      <c r="A191" s="672">
        <f t="shared" si="85"/>
        <v>46180</v>
      </c>
      <c r="B191" s="673" t="s">
        <v>1033</v>
      </c>
      <c r="C191" s="673" t="s">
        <v>114</v>
      </c>
      <c r="D191" s="674"/>
      <c r="E191" s="675" t="str">
        <f>IF(ISNA(VLOOKUP(C191,條件!$A$1:$G$1021,5,0)),"",(VLOOKUP(C191,條件!$A$1:$G$1021,5,0)))</f>
        <v/>
      </c>
      <c r="F191" s="676" t="str">
        <f>IF(ISNA(VLOOKUP(C191,條件!$A$1:$G$1021,6,0)),"",(VLOOKUP(C191,條件!$A$1:$G$1021,6,0)))</f>
        <v/>
      </c>
      <c r="G191" s="676" t="str">
        <f>IF(ISNA(VLOOKUP(C191,條件!$A$1:$G$1021,7,0)),"",(VLOOKUP(C191,條件!$A$1:$G$1021,7,0)))</f>
        <v/>
      </c>
      <c r="H191" s="676" t="str">
        <f>IF(ISNA(VLOOKUP(C191,條件!$A$1:$K$1021,11,0)),"",(VLOOKUP(C191,條件!$A$1:$K$1021,11,0)))</f>
        <v/>
      </c>
      <c r="I191" s="677" t="str">
        <f>IF(ISNA(VLOOKUP(C191,條件!$A$1:$L$1021,12,0)),"",(VLOOKUP(C191,條件!$A$1:$L$1021,12,0)))</f>
        <v/>
      </c>
      <c r="J191" s="680"/>
      <c r="K191" s="678"/>
      <c r="L191" s="679" t="s">
        <v>114</v>
      </c>
      <c r="M191" s="681"/>
      <c r="N191" s="680"/>
      <c r="O191" s="678"/>
      <c r="P191" s="679" t="s">
        <v>114</v>
      </c>
      <c r="Q191" s="681"/>
      <c r="R191" s="680"/>
      <c r="S191" s="678"/>
      <c r="T191" s="679" t="s">
        <v>114</v>
      </c>
      <c r="U191" s="681"/>
      <c r="V191" s="680"/>
      <c r="W191" s="678"/>
      <c r="X191" s="679" t="s">
        <v>114</v>
      </c>
      <c r="Y191" s="681"/>
      <c r="Z191" s="682" t="str">
        <f>IFERROR(VLOOKUP(C191, 條件!$A:$L, 3, 0), "")</f>
        <v/>
      </c>
      <c r="AA191" s="682" t="str">
        <f>IF(OR(L191={"改紡","檢修","了機","清車","FINAL","停機","SAMPLE","TEST","絲開發","待料","跳車"}), L191, IFERROR(IF(C191="", "", (SUM(J191, N191, R191, V191)/3 * AG191) * IF(AND(AF191="S", AS191="雙"), 0.5, 1)), ""))</f>
        <v>停機</v>
      </c>
      <c r="AB191" s="716" t="str">
        <f t="shared" si="79"/>
        <v/>
      </c>
      <c r="AC191" s="682" t="str">
        <f>IF(OR(L191={"改紡","檢修","了機","清車","FINAL","停機","SAMPLE","TEST"}), "", IFERROR(IF(C191="", "", AVERAGE(L191:M191, P191:Q191, T191:U191, X191:Y191)/100), ""))</f>
        <v/>
      </c>
      <c r="AD191" s="682" t="str">
        <f t="shared" si="80"/>
        <v/>
      </c>
      <c r="AE191" s="682" t="str">
        <f t="shared" si="81"/>
        <v/>
      </c>
      <c r="AF191" s="683" t="str">
        <f t="shared" si="77"/>
        <v>A</v>
      </c>
      <c r="AG191" s="683">
        <v>1</v>
      </c>
      <c r="AH191" s="727" t="s">
        <v>1657</v>
      </c>
      <c r="AI191" s="734" t="s">
        <v>1066</v>
      </c>
      <c r="AJ191" s="734" t="s">
        <v>1066</v>
      </c>
      <c r="AK191" s="728" t="s">
        <v>1066</v>
      </c>
      <c r="AL191" s="687"/>
      <c r="AM191" s="798"/>
      <c r="AN191" s="798"/>
      <c r="AO191" s="798"/>
      <c r="AP191" s="798"/>
      <c r="AQ191" s="798"/>
      <c r="AR191" s="689"/>
      <c r="AS191" s="676" t="str">
        <f t="shared" si="82"/>
        <v>單</v>
      </c>
      <c r="AT191" s="676" t="str">
        <f t="shared" si="83"/>
        <v>全</v>
      </c>
      <c r="AU191" s="676" t="str">
        <f t="shared" si="84"/>
        <v/>
      </c>
      <c r="AV191" s="676" t="str">
        <f t="shared" si="78"/>
        <v/>
      </c>
    </row>
    <row r="192" spans="1:48">
      <c r="A192" s="672">
        <f t="shared" si="85"/>
        <v>46180</v>
      </c>
      <c r="B192" s="673" t="s">
        <v>1034</v>
      </c>
      <c r="C192" s="673" t="s">
        <v>1900</v>
      </c>
      <c r="D192" s="674"/>
      <c r="E192" s="675" t="str">
        <f>IF(ISNA(VLOOKUP(C192,條件!$A$1:$G$1021,5,0)),"",(VLOOKUP(C192,條件!$A$1:$G$1021,5,0)))</f>
        <v>75/72SRR5</v>
      </c>
      <c r="F192" s="676" t="str">
        <f>IF(ISNA(VLOOKUP(C192,條件!$A$1:$G$1021,6,0)),"",(VLOOKUP(C192,條件!$A$1:$G$1021,6,0)))</f>
        <v>FP81631R</v>
      </c>
      <c r="G192" s="676">
        <f>IF(ISNA(VLOOKUP(C192,條件!$A$1:$G$1021,7,0)),"",(VLOOKUP(C192,條件!$A$1:$G$1021,7,0)))</f>
        <v>600</v>
      </c>
      <c r="H192" s="676" t="str">
        <f>IF(ISNA(VLOOKUP(C192,條件!$A$1:$K$1021,11,0)),"",(VLOOKUP(C192,條件!$A$1:$K$1021,11,0)))</f>
        <v>白藍條</v>
      </c>
      <c r="I192" s="677">
        <f>IF(ISNA(VLOOKUP(C192,條件!$A$1:$L$1021,12,0)),"",(VLOOKUP(C192,條件!$A$1:$L$1021,12,0)))</f>
        <v>4</v>
      </c>
      <c r="J192" s="680">
        <v>58</v>
      </c>
      <c r="K192" s="678">
        <v>0</v>
      </c>
      <c r="L192" s="679">
        <v>9197</v>
      </c>
      <c r="M192" s="681" t="s">
        <v>3437</v>
      </c>
      <c r="N192" s="680"/>
      <c r="O192" s="678"/>
      <c r="P192" s="679"/>
      <c r="Q192" s="681"/>
      <c r="R192" s="680">
        <v>23</v>
      </c>
      <c r="S192" s="678">
        <v>0</v>
      </c>
      <c r="T192" s="679">
        <v>9151</v>
      </c>
      <c r="U192" s="681">
        <v>8736</v>
      </c>
      <c r="V192" s="680">
        <v>26</v>
      </c>
      <c r="W192" s="678">
        <v>1</v>
      </c>
      <c r="X192" s="679">
        <v>9414</v>
      </c>
      <c r="Y192" s="681">
        <v>8892</v>
      </c>
      <c r="Z192" s="682">
        <f>IFERROR(VLOOKUP(C192, 條件!$A:$L, 3, 0), "")</f>
        <v>1.7625458996328029</v>
      </c>
      <c r="AA192" s="682">
        <f>IF(OR(L192={"改紡","檢修","了機","清車","FINAL","停機","SAMPLE","TEST","絲開發","待料","跳車"}), L192, IFERROR(IF(C192="", "", (SUM(J192, N192, R192, V192)/3 * AG192) * IF(AND(AF192="S", AS192="雙"), 0.5, 1)), ""))</f>
        <v>35.666666666666664</v>
      </c>
      <c r="AB192" s="716">
        <f t="shared" si="79"/>
        <v>0.9972723023504273</v>
      </c>
      <c r="AC192" s="682">
        <f>IF(OR(L192={"改紡","檢修","了機","清車","FINAL","停機","SAMPLE","TEST"}), "", IFERROR(IF(C192="", "", AVERAGE(L192:M192, P192:Q192, T192:U192, X192:Y192)/100), ""))</f>
        <v>90.78</v>
      </c>
      <c r="AD192" s="682">
        <f t="shared" si="80"/>
        <v>4.458333333333333</v>
      </c>
      <c r="AE192" s="682">
        <f t="shared" si="81"/>
        <v>4.416666666666667</v>
      </c>
      <c r="AF192" s="683" t="str">
        <f t="shared" si="77"/>
        <v>A</v>
      </c>
      <c r="AG192" s="683">
        <v>1</v>
      </c>
      <c r="AH192" s="727" t="s">
        <v>3006</v>
      </c>
      <c r="AI192" s="734" t="s">
        <v>3047</v>
      </c>
      <c r="AJ192" s="734" t="s">
        <v>3047</v>
      </c>
      <c r="AK192" s="728" t="s">
        <v>3438</v>
      </c>
      <c r="AL192" s="687">
        <v>54</v>
      </c>
      <c r="AM192" s="798">
        <v>46052</v>
      </c>
      <c r="AN192" s="798">
        <v>46053</v>
      </c>
      <c r="AO192" s="798"/>
      <c r="AP192" s="798"/>
      <c r="AQ192" s="798"/>
      <c r="AR192" s="689"/>
      <c r="AS192" s="676" t="str">
        <f t="shared" si="82"/>
        <v>單</v>
      </c>
      <c r="AT192" s="676" t="str">
        <f t="shared" si="83"/>
        <v>全</v>
      </c>
      <c r="AU192" s="676" t="str">
        <f t="shared" si="84"/>
        <v>75</v>
      </c>
      <c r="AV192" s="676">
        <f t="shared" si="78"/>
        <v>1.4118105600000002</v>
      </c>
    </row>
    <row r="193" spans="1:48">
      <c r="A193" s="672">
        <f t="shared" si="85"/>
        <v>46180</v>
      </c>
      <c r="B193" s="673" t="s">
        <v>1035</v>
      </c>
      <c r="C193" s="673" t="s">
        <v>2832</v>
      </c>
      <c r="D193" s="674"/>
      <c r="E193" s="675" t="str">
        <f>IF(ISNA(VLOOKUP(C193,條件!$A$1:$G$1021,5,0)),"",(VLOOKUP(C193,條件!$A$1:$G$1021,5,0)))</f>
        <v>75/72/2SDr</v>
      </c>
      <c r="F193" s="676" t="str">
        <f>IF(ISNA(VLOOKUP(C193,條件!$A$1:$G$1021,6,0)),"",(VLOOKUP(C193,條件!$A$1:$G$1021,6,0)))</f>
        <v>FP81390R×2</v>
      </c>
      <c r="G193" s="676">
        <f>IF(ISNA(VLOOKUP(C193,條件!$A$1:$G$1021,7,0)),"",(VLOOKUP(C193,條件!$A$1:$G$1021,7,0)))</f>
        <v>600</v>
      </c>
      <c r="H193" s="676" t="str">
        <f>IF(ISNA(VLOOKUP(C193,條件!$A$1:$K$1021,11,0)),"",(VLOOKUP(C193,條件!$A$1:$K$1021,11,0)))</f>
        <v>白底藍三角</v>
      </c>
      <c r="I193" s="677">
        <f>IF(ISNA(VLOOKUP(C193,條件!$A$1:$L$1021,12,0)),"",(VLOOKUP(C193,條件!$A$1:$L$1021,12,0)))</f>
        <v>5</v>
      </c>
      <c r="J193" s="680">
        <v>24</v>
      </c>
      <c r="K193" s="678">
        <v>0</v>
      </c>
      <c r="L193" s="679">
        <v>9214</v>
      </c>
      <c r="M193" s="681">
        <v>9367</v>
      </c>
      <c r="N193" s="680"/>
      <c r="O193" s="678"/>
      <c r="P193" s="679"/>
      <c r="Q193" s="681"/>
      <c r="R193" s="680">
        <v>34</v>
      </c>
      <c r="S193" s="678">
        <v>4</v>
      </c>
      <c r="T193" s="679">
        <v>9216</v>
      </c>
      <c r="U193" s="681">
        <v>9454</v>
      </c>
      <c r="V193" s="680">
        <v>24</v>
      </c>
      <c r="W193" s="678">
        <v>0</v>
      </c>
      <c r="X193" s="679">
        <v>9153</v>
      </c>
      <c r="Y193" s="681">
        <v>9815</v>
      </c>
      <c r="Z193" s="682">
        <f>IFERROR(VLOOKUP(C193, 條件!$A:$L, 3, 0), "")</f>
        <v>2.8015564202334629</v>
      </c>
      <c r="AA193" s="682">
        <f>IF(OR(L193={"改紡","檢修","了機","清車","FINAL","停機","SAMPLE","TEST","絲開發","待料","跳車"}), L193, IFERROR(IF(C193="", "", (SUM(J193, N193, R193, V193)/3 * AG193) * IF(AND(AF193="S", AS193="雙"), 0.5, 1)), ""))</f>
        <v>13.666666666666666</v>
      </c>
      <c r="AB193" s="716">
        <f t="shared" si="79"/>
        <v>0.99313568376068373</v>
      </c>
      <c r="AC193" s="682">
        <f>IF(OR(L193={"改紡","檢修","了機","清車","FINAL","停機","SAMPLE","TEST"}), "", IFERROR(IF(C193="", "", AVERAGE(L193:M193, P193:Q193, T193:U193, X193:Y193)/100), ""))</f>
        <v>93.698333333333338</v>
      </c>
      <c r="AD193" s="682">
        <f t="shared" si="80"/>
        <v>1.7083333333333333</v>
      </c>
      <c r="AE193" s="682">
        <f t="shared" si="81"/>
        <v>1.625</v>
      </c>
      <c r="AF193" s="683" t="str">
        <f t="shared" si="77"/>
        <v>A</v>
      </c>
      <c r="AG193" s="683">
        <v>0.5</v>
      </c>
      <c r="AH193" s="727" t="s">
        <v>3006</v>
      </c>
      <c r="AI193" s="734" t="s">
        <v>3047</v>
      </c>
      <c r="AJ193" s="734" t="s">
        <v>3047</v>
      </c>
      <c r="AK193" s="728" t="s">
        <v>3438</v>
      </c>
      <c r="AL193" s="687">
        <v>53</v>
      </c>
      <c r="AM193" s="798">
        <v>46119</v>
      </c>
      <c r="AN193" s="798">
        <v>46121</v>
      </c>
      <c r="AO193" s="798">
        <v>46122</v>
      </c>
      <c r="AP193" s="798"/>
      <c r="AQ193" s="798"/>
      <c r="AR193" s="689"/>
      <c r="AS193" s="676" t="str">
        <f t="shared" si="82"/>
        <v>雙</v>
      </c>
      <c r="AT193" s="676" t="str">
        <f t="shared" si="83"/>
        <v>全</v>
      </c>
      <c r="AU193" s="676" t="str">
        <f t="shared" si="84"/>
        <v>75</v>
      </c>
      <c r="AV193" s="676">
        <f t="shared" si="78"/>
        <v>1.4571964800000001</v>
      </c>
    </row>
    <row r="194" spans="1:48">
      <c r="A194" s="672">
        <f t="shared" si="85"/>
        <v>46180</v>
      </c>
      <c r="B194" s="673" t="s">
        <v>1036</v>
      </c>
      <c r="C194" s="673" t="s">
        <v>1901</v>
      </c>
      <c r="D194" s="674" t="s">
        <v>572</v>
      </c>
      <c r="E194" s="675" t="str">
        <f>IF(ISNA(VLOOKUP(C194,條件!$A$1:$G$1021,5,0)),"",(VLOOKUP(C194,條件!$A$1:$G$1021,5,0)))</f>
        <v>50/72BSD3</v>
      </c>
      <c r="F194" s="676" t="str">
        <f>IF(ISNA(VLOOKUP(C194,條件!$A$1:$G$1021,6,0)),"",(VLOOKUP(C194,條件!$A$1:$G$1021,6,0)))</f>
        <v>FP80141</v>
      </c>
      <c r="G194" s="676">
        <f>IF(ISNA(VLOOKUP(C194,條件!$A$1:$G$1021,7,0)),"",(VLOOKUP(C194,條件!$A$1:$G$1021,7,0)))</f>
        <v>630</v>
      </c>
      <c r="H194" s="676" t="str">
        <f>IF(ISNA(VLOOKUP(C194,條件!$A$1:$K$1021,11,0)),"",(VLOOKUP(C194,條件!$A$1:$K$1021,11,0)))</f>
        <v>洋綠色</v>
      </c>
      <c r="I194" s="677">
        <f>IF(ISNA(VLOOKUP(C194,條件!$A$1:$L$1021,12,0)),"",(VLOOKUP(C194,條件!$A$1:$L$1021,12,0)))</f>
        <v>2</v>
      </c>
      <c r="J194" s="680">
        <v>10</v>
      </c>
      <c r="K194" s="678">
        <v>0</v>
      </c>
      <c r="L194" s="679">
        <v>9144</v>
      </c>
      <c r="M194" s="681">
        <v>9396</v>
      </c>
      <c r="N194" s="680"/>
      <c r="O194" s="678"/>
      <c r="P194" s="679"/>
      <c r="Q194" s="681"/>
      <c r="R194" s="680">
        <v>11</v>
      </c>
      <c r="S194" s="678">
        <v>0</v>
      </c>
      <c r="T194" s="679">
        <v>9352</v>
      </c>
      <c r="U194" s="681">
        <v>9558</v>
      </c>
      <c r="V194" s="680">
        <v>14</v>
      </c>
      <c r="W194" s="678">
        <v>0</v>
      </c>
      <c r="X194" s="679">
        <v>9385</v>
      </c>
      <c r="Y194" s="681">
        <v>9568</v>
      </c>
      <c r="Z194" s="682">
        <f>IFERROR(VLOOKUP(C194, 條件!$A:$L, 3, 0), "")</f>
        <v>2.4615384615384617</v>
      </c>
      <c r="AA194" s="682">
        <f>IF(OR(L194={"改紡","檢修","了機","清車","FINAL","停機","SAMPLE","TEST","絲開發","待料","跳車"}), L194, IFERROR(IF(C194="", "", (SUM(J194, N194, R194, V194)/3 * AG194) * IF(AND(AF194="S", AS194="雙"), 0.5, 1)), ""))</f>
        <v>11.666666666666666</v>
      </c>
      <c r="AB194" s="716">
        <f t="shared" si="79"/>
        <v>1</v>
      </c>
      <c r="AC194" s="682">
        <f>IF(OR(L194={"改紡","檢修","了機","清車","FINAL","停機","SAMPLE","TEST"}), "", IFERROR(IF(C194="", "", AVERAGE(L194:M194, P194:Q194, T194:U194, X194:Y194)/100), ""))</f>
        <v>94.004999999999995</v>
      </c>
      <c r="AD194" s="682">
        <f t="shared" si="80"/>
        <v>1.4583333333333333</v>
      </c>
      <c r="AE194" s="682">
        <f t="shared" si="81"/>
        <v>1.4583333333333333</v>
      </c>
      <c r="AF194" s="683" t="str">
        <f t="shared" si="77"/>
        <v>A</v>
      </c>
      <c r="AG194" s="683">
        <v>1</v>
      </c>
      <c r="AH194" s="727" t="s">
        <v>3006</v>
      </c>
      <c r="AI194" s="734" t="s">
        <v>3047</v>
      </c>
      <c r="AJ194" s="734" t="s">
        <v>3047</v>
      </c>
      <c r="AK194" s="728" t="s">
        <v>3438</v>
      </c>
      <c r="AL194" s="687">
        <v>57</v>
      </c>
      <c r="AM194" s="798">
        <v>46092</v>
      </c>
      <c r="AN194" s="798">
        <v>46094</v>
      </c>
      <c r="AO194" s="798">
        <v>46095</v>
      </c>
      <c r="AP194" s="798"/>
      <c r="AQ194" s="798"/>
      <c r="AR194" s="689"/>
      <c r="AS194" s="676" t="str">
        <f t="shared" si="82"/>
        <v>單</v>
      </c>
      <c r="AT194" s="676" t="str">
        <f t="shared" si="83"/>
        <v>全</v>
      </c>
      <c r="AU194" s="676" t="str">
        <f t="shared" si="84"/>
        <v>50</v>
      </c>
      <c r="AV194" s="676">
        <f t="shared" si="78"/>
        <v>1.023376032</v>
      </c>
    </row>
    <row r="195" spans="1:48">
      <c r="A195" s="672">
        <f t="shared" si="85"/>
        <v>46180</v>
      </c>
      <c r="B195" s="673" t="s">
        <v>1037</v>
      </c>
      <c r="C195" s="673" t="s">
        <v>114</v>
      </c>
      <c r="D195" s="674"/>
      <c r="E195" s="675" t="str">
        <f>IF(ISNA(VLOOKUP(C195,條件!$A$1:$G$1021,5,0)),"",(VLOOKUP(C195,條件!$A$1:$G$1021,5,0)))</f>
        <v/>
      </c>
      <c r="F195" s="676" t="str">
        <f>IF(ISNA(VLOOKUP(C195,條件!$A$1:$G$1021,6,0)),"",(VLOOKUP(C195,條件!$A$1:$G$1021,6,0)))</f>
        <v/>
      </c>
      <c r="G195" s="676" t="str">
        <f>IF(ISNA(VLOOKUP(C195,條件!$A$1:$G$1021,7,0)),"",(VLOOKUP(C195,條件!$A$1:$G$1021,7,0)))</f>
        <v/>
      </c>
      <c r="H195" s="676" t="str">
        <f>IF(ISNA(VLOOKUP(C195,條件!$A$1:$K$1021,11,0)),"",(VLOOKUP(C195,條件!$A$1:$K$1021,11,0)))</f>
        <v/>
      </c>
      <c r="I195" s="677" t="str">
        <f>IF(ISNA(VLOOKUP(C195,條件!$A$1:$L$1021,12,0)),"",(VLOOKUP(C195,條件!$A$1:$L$1021,12,0)))</f>
        <v/>
      </c>
      <c r="J195" s="680"/>
      <c r="K195" s="678"/>
      <c r="L195" s="679" t="s">
        <v>114</v>
      </c>
      <c r="M195" s="681"/>
      <c r="N195" s="680"/>
      <c r="O195" s="678"/>
      <c r="P195" s="679" t="s">
        <v>114</v>
      </c>
      <c r="Q195" s="681"/>
      <c r="R195" s="680"/>
      <c r="S195" s="678"/>
      <c r="T195" s="679" t="s">
        <v>114</v>
      </c>
      <c r="U195" s="681"/>
      <c r="V195" s="680"/>
      <c r="W195" s="678"/>
      <c r="X195" s="679" t="s">
        <v>114</v>
      </c>
      <c r="Y195" s="681"/>
      <c r="Z195" s="682" t="str">
        <f>IFERROR(VLOOKUP(C195, 條件!$A:$L, 3, 0), "")</f>
        <v/>
      </c>
      <c r="AA195" s="682" t="str">
        <f>IF(OR(L195={"改紡","檢修","了機","清車","FINAL","停機","SAMPLE","TEST","絲開發","待料","跳車"}), L195, IFERROR(IF(C195="", "", (SUM(J195, N195, R195, V195)/3 * AG195) * IF(AND(AF195="S", AS195="雙"), 0.5, 1)), ""))</f>
        <v>停機</v>
      </c>
      <c r="AB195" s="716" t="str">
        <f t="shared" si="79"/>
        <v/>
      </c>
      <c r="AC195" s="682" t="str">
        <f>IF(OR(L195={"改紡","檢修","了機","清車","FINAL","停機","SAMPLE","TEST"}), "", IFERROR(IF(C195="", "", AVERAGE(L195:M195, P195:Q195, T195:U195, X195:Y195)/100), ""))</f>
        <v/>
      </c>
      <c r="AD195" s="682" t="str">
        <f t="shared" si="80"/>
        <v/>
      </c>
      <c r="AE195" s="682" t="str">
        <f t="shared" si="81"/>
        <v/>
      </c>
      <c r="AF195" s="683" t="str">
        <f t="shared" si="77"/>
        <v>A</v>
      </c>
      <c r="AG195" s="683">
        <v>1</v>
      </c>
      <c r="AH195" s="727" t="s">
        <v>1657</v>
      </c>
      <c r="AI195" s="728" t="s">
        <v>1657</v>
      </c>
      <c r="AJ195" s="728" t="s">
        <v>1657</v>
      </c>
      <c r="AK195" s="728" t="s">
        <v>885</v>
      </c>
      <c r="AL195" s="687"/>
      <c r="AM195" s="798"/>
      <c r="AN195" s="798"/>
      <c r="AO195" s="798"/>
      <c r="AP195" s="798"/>
      <c r="AQ195" s="798"/>
      <c r="AR195" s="689"/>
      <c r="AS195" s="676" t="str">
        <f t="shared" si="82"/>
        <v>單</v>
      </c>
      <c r="AT195" s="676" t="str">
        <f t="shared" si="83"/>
        <v>全</v>
      </c>
      <c r="AU195" s="676" t="str">
        <f t="shared" si="84"/>
        <v/>
      </c>
      <c r="AV195" s="676" t="str">
        <f t="shared" si="78"/>
        <v/>
      </c>
    </row>
    <row r="196" spans="1:48">
      <c r="A196" s="672">
        <f t="shared" si="85"/>
        <v>46180</v>
      </c>
      <c r="B196" s="673" t="s">
        <v>1038</v>
      </c>
      <c r="C196" s="673" t="s">
        <v>1902</v>
      </c>
      <c r="D196" s="674"/>
      <c r="E196" s="675" t="str">
        <f>IF(ISNA(VLOOKUP(C196,條件!$A$1:$G$1021,5,0)),"",(VLOOKUP(C196,條件!$A$1:$G$1021,5,0)))</f>
        <v>150/48CDR</v>
      </c>
      <c r="F196" s="676" t="str">
        <f>IF(ISNA(VLOOKUP(C196,條件!$A$1:$G$1021,6,0)),"",(VLOOKUP(C196,條件!$A$1:$G$1021,6,0)))</f>
        <v>FP82781</v>
      </c>
      <c r="G196" s="676">
        <f>IF(ISNA(VLOOKUP(C196,條件!$A$1:$G$1021,7,0)),"",(VLOOKUP(C196,條件!$A$1:$G$1021,7,0)))</f>
        <v>600</v>
      </c>
      <c r="H196" s="676" t="str">
        <f>IF(ISNA(VLOOKUP(C196,條件!$A$1:$K$1021,11,0)),"",(VLOOKUP(C196,條件!$A$1:$K$1021,11,0)))</f>
        <v>綠藍雙色</v>
      </c>
      <c r="I196" s="677">
        <f>IF(ISNA(VLOOKUP(C196,條件!$A$1:$L$1021,12,0)),"",(VLOOKUP(C196,條件!$A$1:$L$1021,12,0)))</f>
        <v>5</v>
      </c>
      <c r="J196" s="680">
        <v>16</v>
      </c>
      <c r="K196" s="678">
        <v>0</v>
      </c>
      <c r="L196" s="679">
        <v>8394</v>
      </c>
      <c r="M196" s="681">
        <v>8695</v>
      </c>
      <c r="N196" s="680"/>
      <c r="O196" s="678"/>
      <c r="P196" s="679"/>
      <c r="Q196" s="681"/>
      <c r="R196" s="680">
        <v>17</v>
      </c>
      <c r="S196" s="678">
        <v>3</v>
      </c>
      <c r="T196" s="679">
        <v>8579</v>
      </c>
      <c r="U196" s="681">
        <v>8794</v>
      </c>
      <c r="V196" s="680">
        <v>8</v>
      </c>
      <c r="W196" s="678">
        <v>0</v>
      </c>
      <c r="X196" s="679">
        <v>8692</v>
      </c>
      <c r="Y196" s="681">
        <v>8734</v>
      </c>
      <c r="Z196" s="682">
        <f>IFERROR(VLOOKUP(C196, 條件!$A:$L, 3, 0), "")</f>
        <v>2.8685258964143427</v>
      </c>
      <c r="AA196" s="682">
        <f>IF(OR(L196={"改紡","檢修","了機","清車","FINAL","停機","SAMPLE","TEST","絲開發","待料","跳車"}), L196, IFERROR(IF(C196="", "", (SUM(J196, N196, R196, V196)/3 * AG196) * IF(AND(AF196="S", AS196="雙"), 0.5, 1)), ""))</f>
        <v>13.666666666666666</v>
      </c>
      <c r="AB196" s="716">
        <f t="shared" si="79"/>
        <v>0.99497195512820513</v>
      </c>
      <c r="AC196" s="682">
        <f>IF(OR(L196={"改紡","檢修","了機","清車","FINAL","停機","SAMPLE","TEST"}), "", IFERROR(IF(C196="", "", AVERAGE(L196:M196, P196:Q196, T196:U196, X196:Y196)/100), ""))</f>
        <v>86.48</v>
      </c>
      <c r="AD196" s="682">
        <f t="shared" si="80"/>
        <v>1.7083333333333333</v>
      </c>
      <c r="AE196" s="682">
        <f t="shared" si="81"/>
        <v>1.5833333333333333</v>
      </c>
      <c r="AF196" s="683" t="str">
        <f t="shared" si="77"/>
        <v>A</v>
      </c>
      <c r="AG196" s="683">
        <v>1</v>
      </c>
      <c r="AH196" s="727" t="s">
        <v>3006</v>
      </c>
      <c r="AI196" s="734" t="s">
        <v>3047</v>
      </c>
      <c r="AJ196" s="734" t="s">
        <v>3047</v>
      </c>
      <c r="AK196" s="728" t="s">
        <v>3438</v>
      </c>
      <c r="AL196" s="687">
        <v>54</v>
      </c>
      <c r="AM196" s="799">
        <v>46141</v>
      </c>
      <c r="AN196" s="798">
        <v>46142</v>
      </c>
      <c r="AO196" s="798">
        <v>46143</v>
      </c>
      <c r="AP196" s="798"/>
      <c r="AQ196" s="798"/>
      <c r="AR196" s="689"/>
      <c r="AS196" s="676" t="str">
        <f t="shared" si="82"/>
        <v>單</v>
      </c>
      <c r="AT196" s="676" t="str">
        <f t="shared" si="83"/>
        <v>全</v>
      </c>
      <c r="AU196" s="676" t="str">
        <f t="shared" si="84"/>
        <v>150</v>
      </c>
      <c r="AV196" s="676">
        <f t="shared" si="78"/>
        <v>2.6898739200000001</v>
      </c>
    </row>
    <row r="197" spans="1:48">
      <c r="A197" s="672">
        <f t="shared" si="85"/>
        <v>46180</v>
      </c>
      <c r="B197" s="673" t="s">
        <v>1039</v>
      </c>
      <c r="C197" s="673" t="s">
        <v>2973</v>
      </c>
      <c r="D197" s="674"/>
      <c r="E197" s="675" t="str">
        <f>IF(ISNA(VLOOKUP(C197,條件!$A$1:$G$1021,5,0)),"",(VLOOKUP(C197,條件!$A$1:$G$1021,5,0)))</f>
        <v>50/36SDr</v>
      </c>
      <c r="F197" s="676" t="str">
        <f>IF(ISNA(VLOOKUP(C197,條件!$A$1:$G$1021,6,0)),"",(VLOOKUP(C197,條件!$A$1:$G$1021,6,0)))</f>
        <v>FP80148R</v>
      </c>
      <c r="G197" s="676">
        <f>IF(ISNA(VLOOKUP(C197,條件!$A$1:$G$1021,7,0)),"",(VLOOKUP(C197,條件!$A$1:$G$1021,7,0)))</f>
        <v>575</v>
      </c>
      <c r="H197" s="676" t="str">
        <f>IF(ISNA(VLOOKUP(C197,條件!$A$1:$K$1021,11,0)),"",(VLOOKUP(C197,條件!$A$1:$K$1021,11,0)))</f>
        <v>白黑條紋</v>
      </c>
      <c r="I197" s="677">
        <f>IF(ISNA(VLOOKUP(C197,條件!$A$1:$L$1021,12,0)),"",(VLOOKUP(C197,條件!$A$1:$L$1021,12,0)))</f>
        <v>4</v>
      </c>
      <c r="J197" s="680">
        <v>14</v>
      </c>
      <c r="K197" s="678">
        <v>0</v>
      </c>
      <c r="L197" s="679">
        <v>9177</v>
      </c>
      <c r="M197" s="681">
        <v>9458</v>
      </c>
      <c r="N197" s="680"/>
      <c r="O197" s="678"/>
      <c r="P197" s="679"/>
      <c r="Q197" s="681"/>
      <c r="R197" s="680">
        <v>13</v>
      </c>
      <c r="S197" s="678">
        <v>1</v>
      </c>
      <c r="T197" s="679">
        <v>9489</v>
      </c>
      <c r="U197" s="681">
        <v>9569</v>
      </c>
      <c r="V197" s="680">
        <v>7</v>
      </c>
      <c r="W197" s="678">
        <v>0</v>
      </c>
      <c r="X197" s="679">
        <v>9515</v>
      </c>
      <c r="Y197" s="681">
        <v>9567</v>
      </c>
      <c r="Z197" s="682">
        <f>IFERROR(VLOOKUP(C197, 條件!$A:$L, 3, 0), "")</f>
        <v>1.1009174311926606</v>
      </c>
      <c r="AA197" s="682">
        <f>IF(OR(L197={"改紡","檢修","了機","清車","FINAL","停機","SAMPLE","TEST","絲開發","待料","跳車"}), L197, IFERROR(IF(C197="", "", (SUM(J197, N197, R197, V197)/3 * AG197) * IF(AND(AF197="S", AS197="雙"), 0.5, 1)), ""))</f>
        <v>11.333333333333334</v>
      </c>
      <c r="AB197" s="716">
        <f t="shared" si="79"/>
        <v>0.99563301282051286</v>
      </c>
      <c r="AC197" s="682">
        <f>IF(OR(L197={"改紡","檢修","了機","清車","FINAL","停機","SAMPLE","TEST"}), "", IFERROR(IF(C197="", "", AVERAGE(L197:M197, P197:Q197, T197:U197, X197:Y197)/100), ""))</f>
        <v>94.625</v>
      </c>
      <c r="AD197" s="682">
        <f t="shared" si="80"/>
        <v>1.4166666666666667</v>
      </c>
      <c r="AE197" s="682">
        <f t="shared" si="81"/>
        <v>1.375</v>
      </c>
      <c r="AF197" s="683" t="str">
        <f t="shared" si="77"/>
        <v>A</v>
      </c>
      <c r="AG197" s="683">
        <v>1</v>
      </c>
      <c r="AH197" s="727" t="s">
        <v>3006</v>
      </c>
      <c r="AI197" s="734" t="s">
        <v>3047</v>
      </c>
      <c r="AJ197" s="734" t="s">
        <v>3047</v>
      </c>
      <c r="AK197" s="728" t="s">
        <v>3438</v>
      </c>
      <c r="AL197" s="687">
        <v>57</v>
      </c>
      <c r="AM197" s="798">
        <v>46174</v>
      </c>
      <c r="AN197" s="798">
        <v>46175</v>
      </c>
      <c r="AO197" s="798"/>
      <c r="AP197" s="798"/>
      <c r="AQ197" s="798"/>
      <c r="AR197" s="689"/>
      <c r="AS197" s="676" t="str">
        <f t="shared" si="82"/>
        <v>單</v>
      </c>
      <c r="AT197" s="676" t="str">
        <f t="shared" si="83"/>
        <v>全</v>
      </c>
      <c r="AU197" s="676" t="str">
        <f t="shared" si="84"/>
        <v>50</v>
      </c>
      <c r="AV197" s="676">
        <f t="shared" si="78"/>
        <v>0.94019399999999997</v>
      </c>
    </row>
    <row r="198" spans="1:48">
      <c r="A198" s="672">
        <f t="shared" si="85"/>
        <v>46180</v>
      </c>
      <c r="B198" s="673" t="s">
        <v>1040</v>
      </c>
      <c r="C198" s="673" t="s">
        <v>114</v>
      </c>
      <c r="D198" s="674"/>
      <c r="E198" s="675" t="str">
        <f>IF(ISNA(VLOOKUP(C198,條件!$A$1:$G$1021,5,0)),"",(VLOOKUP(C198,條件!$A$1:$G$1021,5,0)))</f>
        <v/>
      </c>
      <c r="F198" s="676" t="str">
        <f>IF(ISNA(VLOOKUP(C198,條件!$A$1:$G$1021,6,0)),"",(VLOOKUP(C198,條件!$A$1:$G$1021,6,0)))</f>
        <v/>
      </c>
      <c r="G198" s="676" t="str">
        <f>IF(ISNA(VLOOKUP(C198,條件!$A$1:$G$1021,7,0)),"",(VLOOKUP(C198,條件!$A$1:$G$1021,7,0)))</f>
        <v/>
      </c>
      <c r="H198" s="676" t="str">
        <f>IF(ISNA(VLOOKUP(C198,條件!$A$1:$K$1021,11,0)),"",(VLOOKUP(C198,條件!$A$1:$K$1021,11,0)))</f>
        <v/>
      </c>
      <c r="I198" s="677" t="str">
        <f>IF(ISNA(VLOOKUP(C198,條件!$A$1:$L$1021,12,0)),"",(VLOOKUP(C198,條件!$A$1:$L$1021,12,0)))</f>
        <v/>
      </c>
      <c r="J198" s="680"/>
      <c r="K198" s="678"/>
      <c r="L198" s="679" t="s">
        <v>114</v>
      </c>
      <c r="M198" s="681"/>
      <c r="N198" s="680"/>
      <c r="O198" s="678"/>
      <c r="P198" s="679" t="s">
        <v>114</v>
      </c>
      <c r="Q198" s="681"/>
      <c r="R198" s="680"/>
      <c r="S198" s="678"/>
      <c r="T198" s="679" t="s">
        <v>114</v>
      </c>
      <c r="U198" s="681"/>
      <c r="V198" s="680"/>
      <c r="W198" s="678"/>
      <c r="X198" s="679" t="s">
        <v>114</v>
      </c>
      <c r="Y198" s="681"/>
      <c r="Z198" s="682" t="str">
        <f>IFERROR(VLOOKUP(C198, 條件!$A:$L, 3, 0), "")</f>
        <v/>
      </c>
      <c r="AA198" s="682" t="str">
        <f>IF(OR(L198={"改紡","檢修","了機","清車","FINAL","停機","SAMPLE","TEST","絲開發","待料","跳車"}), L198, IFERROR(IF(C198="", "", (SUM(J198, N198, R198, V198)/3 * AG198) * IF(AND(AF198="S", AS198="雙"), 0.5, 1)), ""))</f>
        <v>停機</v>
      </c>
      <c r="AB198" s="716" t="str">
        <f t="shared" si="79"/>
        <v/>
      </c>
      <c r="AC198" s="682" t="str">
        <f>IF(OR(L198={"改紡","檢修","了機","清車","FINAL","停機","SAMPLE","TEST"}), "", IFERROR(IF(C198="", "", AVERAGE(L198:M198, P198:Q198, T198:U198, X198:Y198)/100), ""))</f>
        <v/>
      </c>
      <c r="AD198" s="682" t="str">
        <f t="shared" si="80"/>
        <v/>
      </c>
      <c r="AE198" s="682" t="str">
        <f t="shared" si="81"/>
        <v/>
      </c>
      <c r="AF198" s="683" t="str">
        <f t="shared" si="77"/>
        <v>A</v>
      </c>
      <c r="AG198" s="683">
        <v>1</v>
      </c>
      <c r="AH198" s="727" t="s">
        <v>1657</v>
      </c>
      <c r="AI198" s="728" t="s">
        <v>1657</v>
      </c>
      <c r="AJ198" s="728" t="s">
        <v>1657</v>
      </c>
      <c r="AK198" s="728" t="s">
        <v>1657</v>
      </c>
      <c r="AL198" s="687"/>
      <c r="AM198" s="798"/>
      <c r="AN198" s="798"/>
      <c r="AO198" s="798"/>
      <c r="AP198" s="798"/>
      <c r="AQ198" s="798"/>
      <c r="AR198" s="689"/>
      <c r="AS198" s="676" t="str">
        <f t="shared" si="82"/>
        <v>單</v>
      </c>
      <c r="AT198" s="676" t="str">
        <f t="shared" si="83"/>
        <v>全</v>
      </c>
      <c r="AU198" s="676" t="str">
        <f t="shared" si="84"/>
        <v/>
      </c>
      <c r="AV198" s="676" t="str">
        <f t="shared" si="78"/>
        <v/>
      </c>
    </row>
    <row r="199" spans="1:48">
      <c r="A199" s="672">
        <f t="shared" si="85"/>
        <v>46180</v>
      </c>
      <c r="B199" s="673" t="s">
        <v>1041</v>
      </c>
      <c r="C199" s="673" t="s">
        <v>114</v>
      </c>
      <c r="D199" s="674"/>
      <c r="E199" s="675" t="str">
        <f>IF(ISNA(VLOOKUP(C199,條件!$A$1:$G$1021,5,0)),"",(VLOOKUP(C199,條件!$A$1:$G$1021,5,0)))</f>
        <v/>
      </c>
      <c r="F199" s="676" t="str">
        <f>IF(ISNA(VLOOKUP(C199,條件!$A$1:$G$1021,6,0)),"",(VLOOKUP(C199,條件!$A$1:$G$1021,6,0)))</f>
        <v/>
      </c>
      <c r="G199" s="676" t="str">
        <f>IF(ISNA(VLOOKUP(C199,條件!$A$1:$G$1021,7,0)),"",(VLOOKUP(C199,條件!$A$1:$G$1021,7,0)))</f>
        <v/>
      </c>
      <c r="H199" s="676" t="str">
        <f>IF(ISNA(VLOOKUP(C199,條件!$A$1:$K$1021,11,0)),"",(VLOOKUP(C199,條件!$A$1:$K$1021,11,0)))</f>
        <v/>
      </c>
      <c r="I199" s="677" t="str">
        <f>IF(ISNA(VLOOKUP(C199,條件!$A$1:$L$1021,12,0)),"",(VLOOKUP(C199,條件!$A$1:$L$1021,12,0)))</f>
        <v/>
      </c>
      <c r="J199" s="680"/>
      <c r="K199" s="678"/>
      <c r="L199" s="679" t="s">
        <v>114</v>
      </c>
      <c r="M199" s="681"/>
      <c r="N199" s="680"/>
      <c r="O199" s="678"/>
      <c r="P199" s="679" t="s">
        <v>114</v>
      </c>
      <c r="Q199" s="681"/>
      <c r="R199" s="680"/>
      <c r="S199" s="678"/>
      <c r="T199" s="679" t="s">
        <v>114</v>
      </c>
      <c r="U199" s="681"/>
      <c r="V199" s="680"/>
      <c r="W199" s="678"/>
      <c r="X199" s="679" t="s">
        <v>114</v>
      </c>
      <c r="Y199" s="681"/>
      <c r="Z199" s="682" t="str">
        <f>IFERROR(VLOOKUP(C199, 條件!$A:$L, 3, 0), "")</f>
        <v/>
      </c>
      <c r="AA199" s="682" t="str">
        <f>IF(OR(L199={"改紡","檢修","了機","清車","FINAL","停機","SAMPLE","TEST","絲開發","待料","跳車"}), L199, IFERROR(IF(C199="", "", (SUM(J199, N199, R199, V199)/3 * AG199) * IF(AND(AF199="S", AS199="雙"), 0.5, 1)), ""))</f>
        <v>停機</v>
      </c>
      <c r="AB199" s="716" t="str">
        <f t="shared" si="79"/>
        <v/>
      </c>
      <c r="AC199" s="682" t="str">
        <f>IF(OR(L199={"改紡","檢修","了機","清車","FINAL","停機","SAMPLE","TEST"}), "", IFERROR(IF(C199="", "", AVERAGE(L199:M199, P199:Q199, T199:U199, X199:Y199)/100), ""))</f>
        <v/>
      </c>
      <c r="AD199" s="682" t="str">
        <f t="shared" si="80"/>
        <v/>
      </c>
      <c r="AE199" s="682" t="str">
        <f t="shared" si="81"/>
        <v/>
      </c>
      <c r="AF199" s="683" t="str">
        <f t="shared" si="77"/>
        <v>A</v>
      </c>
      <c r="AG199" s="683">
        <v>1</v>
      </c>
      <c r="AH199" s="727" t="s">
        <v>1657</v>
      </c>
      <c r="AI199" s="728" t="s">
        <v>1657</v>
      </c>
      <c r="AJ199" s="728" t="s">
        <v>1657</v>
      </c>
      <c r="AK199" s="728" t="s">
        <v>1657</v>
      </c>
      <c r="AL199" s="687"/>
      <c r="AM199" s="798"/>
      <c r="AN199" s="798"/>
      <c r="AO199" s="798"/>
      <c r="AP199" s="798"/>
      <c r="AQ199" s="798"/>
      <c r="AR199" s="689"/>
      <c r="AS199" s="676" t="str">
        <f t="shared" si="82"/>
        <v>單</v>
      </c>
      <c r="AT199" s="676" t="str">
        <f t="shared" si="83"/>
        <v>全</v>
      </c>
      <c r="AU199" s="676" t="str">
        <f t="shared" si="84"/>
        <v/>
      </c>
      <c r="AV199" s="676" t="str">
        <f t="shared" si="78"/>
        <v/>
      </c>
    </row>
    <row r="200" spans="1:48">
      <c r="A200" s="672">
        <f t="shared" si="85"/>
        <v>46180</v>
      </c>
      <c r="B200" s="673" t="s">
        <v>1042</v>
      </c>
      <c r="C200" s="673" t="s">
        <v>2971</v>
      </c>
      <c r="D200" s="674"/>
      <c r="E200" s="675" t="str">
        <f>IF(ISNA(VLOOKUP(C200,條件!$A$1:$G$1021,5,0)),"",(VLOOKUP(C200,條件!$A$1:$G$1021,5,0)))</f>
        <v>150/48SDr</v>
      </c>
      <c r="F200" s="676" t="str">
        <f>IF(ISNA(VLOOKUP(C200,條件!$A$1:$G$1021,6,0)),"",(VLOOKUP(C200,條件!$A$1:$G$1021,6,0)))</f>
        <v>FP82179R</v>
      </c>
      <c r="G200" s="676">
        <f>IF(ISNA(VLOOKUP(C200,條件!$A$1:$G$1021,7,0)),"",(VLOOKUP(C200,條件!$A$1:$G$1021,7,0)))</f>
        <v>650</v>
      </c>
      <c r="H200" s="676" t="str">
        <f>IF(ISNA(VLOOKUP(C200,條件!$A$1:$K$1021,11,0)),"",(VLOOKUP(C200,條件!$A$1:$K$1021,11,0)))</f>
        <v>藍底白十字</v>
      </c>
      <c r="I200" s="677">
        <f>IF(ISNA(VLOOKUP(C200,條件!$A$1:$L$1021,12,0)),"",(VLOOKUP(C200,條件!$A$1:$L$1021,12,0)))</f>
        <v>5</v>
      </c>
      <c r="J200" s="680">
        <v>15</v>
      </c>
      <c r="K200" s="678">
        <v>0</v>
      </c>
      <c r="L200" s="679">
        <v>8974</v>
      </c>
      <c r="M200" s="681">
        <v>8272</v>
      </c>
      <c r="N200" s="680"/>
      <c r="O200" s="678"/>
      <c r="P200" s="679"/>
      <c r="Q200" s="681"/>
      <c r="R200" s="680">
        <v>50</v>
      </c>
      <c r="S200" s="678">
        <v>5</v>
      </c>
      <c r="T200" s="679">
        <v>9156</v>
      </c>
      <c r="U200" s="681">
        <v>8867</v>
      </c>
      <c r="V200" s="680">
        <v>57</v>
      </c>
      <c r="W200" s="678">
        <v>5</v>
      </c>
      <c r="X200" s="679">
        <v>9003</v>
      </c>
      <c r="Y200" s="681">
        <v>8405</v>
      </c>
      <c r="Z200" s="682">
        <f>IFERROR(VLOOKUP(C200, 條件!$A:$L, 3, 0), "")</f>
        <v>3.0573248407643314</v>
      </c>
      <c r="AA200" s="682">
        <f>IF(OR(L200={"改紡","檢修","了機","清車","FINAL","停機","SAMPLE","TEST","絲開發","待料","跳車"}), L200, IFERROR(IF(C200="", "", (SUM(J200, N200, R200, V200)/3 * AG200) * IF(AND(AF200="S", AS200="雙"), 0.5, 1)), ""))</f>
        <v>40.666666666666664</v>
      </c>
      <c r="AB200" s="716">
        <f t="shared" si="79"/>
        <v>0.98427483974358976</v>
      </c>
      <c r="AC200" s="682">
        <f>IF(OR(L200={"改紡","檢修","了機","清車","FINAL","停機","SAMPLE","TEST"}), "", IFERROR(IF(C200="", "", AVERAGE(L200:M200, P200:Q200, T200:U200, X200:Y200)/100), ""))</f>
        <v>87.795000000000002</v>
      </c>
      <c r="AD200" s="682">
        <f t="shared" si="80"/>
        <v>5.083333333333333</v>
      </c>
      <c r="AE200" s="682">
        <f t="shared" si="81"/>
        <v>4.666666666666667</v>
      </c>
      <c r="AF200" s="683" t="str">
        <f t="shared" si="77"/>
        <v>A</v>
      </c>
      <c r="AG200" s="683">
        <v>1</v>
      </c>
      <c r="AH200" s="727" t="s">
        <v>2785</v>
      </c>
      <c r="AI200" s="728" t="s">
        <v>3214</v>
      </c>
      <c r="AJ200" s="728" t="s">
        <v>3214</v>
      </c>
      <c r="AK200" s="728" t="s">
        <v>17</v>
      </c>
      <c r="AL200" s="687">
        <v>48</v>
      </c>
      <c r="AM200" s="799">
        <v>46172</v>
      </c>
      <c r="AN200" s="798">
        <v>46173</v>
      </c>
      <c r="AO200" s="798"/>
      <c r="AP200" s="798"/>
      <c r="AQ200" s="798"/>
      <c r="AR200" s="689"/>
      <c r="AS200" s="676" t="str">
        <f t="shared" si="82"/>
        <v>單</v>
      </c>
      <c r="AT200" s="676" t="str">
        <f t="shared" si="83"/>
        <v>全</v>
      </c>
      <c r="AU200" s="676" t="str">
        <f t="shared" si="84"/>
        <v>150</v>
      </c>
      <c r="AV200" s="676">
        <f t="shared" si="78"/>
        <v>2.9583403200000005</v>
      </c>
    </row>
    <row r="201" spans="1:48">
      <c r="A201" s="672">
        <f t="shared" si="85"/>
        <v>46180</v>
      </c>
      <c r="B201" s="673" t="s">
        <v>1043</v>
      </c>
      <c r="C201" s="673" t="s">
        <v>114</v>
      </c>
      <c r="D201" s="674"/>
      <c r="E201" s="675" t="str">
        <f>IF(ISNA(VLOOKUP(C201,條件!$A$1:$G$1021,5,0)),"",(VLOOKUP(C201,條件!$A$1:$G$1021,5,0)))</f>
        <v/>
      </c>
      <c r="F201" s="676" t="str">
        <f>IF(ISNA(VLOOKUP(C201,條件!$A$1:$G$1021,6,0)),"",(VLOOKUP(C201,條件!$A$1:$G$1021,6,0)))</f>
        <v/>
      </c>
      <c r="G201" s="676" t="str">
        <f>IF(ISNA(VLOOKUP(C201,條件!$A$1:$G$1021,7,0)),"",(VLOOKUP(C201,條件!$A$1:$G$1021,7,0)))</f>
        <v/>
      </c>
      <c r="H201" s="676" t="str">
        <f>IF(ISNA(VLOOKUP(C201,條件!$A$1:$K$1021,11,0)),"",(VLOOKUP(C201,條件!$A$1:$K$1021,11,0)))</f>
        <v/>
      </c>
      <c r="I201" s="677" t="str">
        <f>IF(ISNA(VLOOKUP(C201,條件!$A$1:$L$1021,12,0)),"",(VLOOKUP(C201,條件!$A$1:$L$1021,12,0)))</f>
        <v/>
      </c>
      <c r="J201" s="680"/>
      <c r="K201" s="678"/>
      <c r="L201" s="679" t="s">
        <v>114</v>
      </c>
      <c r="M201" s="681"/>
      <c r="N201" s="680"/>
      <c r="O201" s="678"/>
      <c r="P201" s="679" t="s">
        <v>114</v>
      </c>
      <c r="Q201" s="681"/>
      <c r="R201" s="680"/>
      <c r="S201" s="678"/>
      <c r="T201" s="679" t="s">
        <v>114</v>
      </c>
      <c r="U201" s="681"/>
      <c r="V201" s="680"/>
      <c r="W201" s="678"/>
      <c r="X201" s="679" t="s">
        <v>114</v>
      </c>
      <c r="Y201" s="681"/>
      <c r="Z201" s="682" t="str">
        <f>IFERROR(VLOOKUP(C201, 條件!$A:$L, 3, 0), "")</f>
        <v/>
      </c>
      <c r="AA201" s="682" t="str">
        <f>IF(OR(L201={"改紡","檢修","了機","清車","FINAL","停機","SAMPLE","TEST","絲開發","待料","跳車"}), L201, IFERROR(IF(C201="", "", (SUM(J201, N201, R201, V201)/3 * AG201) * IF(AND(AF201="S", AS201="雙"), 0.5, 1)), ""))</f>
        <v>停機</v>
      </c>
      <c r="AB201" s="716" t="str">
        <f t="shared" si="79"/>
        <v/>
      </c>
      <c r="AC201" s="682" t="str">
        <f>IF(OR(L201={"改紡","檢修","了機","清車","FINAL","停機","SAMPLE","TEST"}), "", IFERROR(IF(C201="", "", AVERAGE(L201:M201, P201:Q201, T201:U201, X201:Y201)/100), ""))</f>
        <v/>
      </c>
      <c r="AD201" s="682" t="str">
        <f t="shared" si="80"/>
        <v/>
      </c>
      <c r="AE201" s="682" t="str">
        <f t="shared" si="81"/>
        <v/>
      </c>
      <c r="AF201" s="683" t="str">
        <f t="shared" si="77"/>
        <v>A</v>
      </c>
      <c r="AG201" s="683">
        <v>1</v>
      </c>
      <c r="AH201" s="727" t="s">
        <v>885</v>
      </c>
      <c r="AI201" s="728" t="s">
        <v>1657</v>
      </c>
      <c r="AJ201" s="728" t="s">
        <v>1657</v>
      </c>
      <c r="AK201" s="728" t="s">
        <v>1657</v>
      </c>
      <c r="AL201" s="687"/>
      <c r="AM201" s="798"/>
      <c r="AN201" s="798"/>
      <c r="AO201" s="798"/>
      <c r="AP201" s="798"/>
      <c r="AQ201" s="798"/>
      <c r="AR201" s="689"/>
      <c r="AS201" s="676" t="str">
        <f t="shared" si="82"/>
        <v>單</v>
      </c>
      <c r="AT201" s="676" t="str">
        <f t="shared" si="83"/>
        <v>全</v>
      </c>
      <c r="AU201" s="676" t="str">
        <f t="shared" si="84"/>
        <v/>
      </c>
      <c r="AV201" s="676" t="str">
        <f t="shared" si="78"/>
        <v/>
      </c>
    </row>
    <row r="202" spans="1:48">
      <c r="A202" s="672">
        <f t="shared" si="85"/>
        <v>46180</v>
      </c>
      <c r="B202" s="673" t="s">
        <v>1044</v>
      </c>
      <c r="C202" s="673" t="s">
        <v>114</v>
      </c>
      <c r="D202" s="674"/>
      <c r="E202" s="675" t="str">
        <f>IF(ISNA(VLOOKUP(C202,條件!$A$1:$G$1021,5,0)),"",(VLOOKUP(C202,條件!$A$1:$G$1021,5,0)))</f>
        <v/>
      </c>
      <c r="F202" s="676" t="str">
        <f>IF(ISNA(VLOOKUP(C202,條件!$A$1:$G$1021,6,0)),"",(VLOOKUP(C202,條件!$A$1:$G$1021,6,0)))</f>
        <v/>
      </c>
      <c r="G202" s="676" t="str">
        <f>IF(ISNA(VLOOKUP(C202,條件!$A$1:$G$1021,7,0)),"",(VLOOKUP(C202,條件!$A$1:$G$1021,7,0)))</f>
        <v/>
      </c>
      <c r="H202" s="676" t="str">
        <f>IF(ISNA(VLOOKUP(C202,條件!$A$1:$K$1021,11,0)),"",(VLOOKUP(C202,條件!$A$1:$K$1021,11,0)))</f>
        <v/>
      </c>
      <c r="I202" s="677" t="str">
        <f>IF(ISNA(VLOOKUP(C202,條件!$A$1:$L$1021,12,0)),"",(VLOOKUP(C202,條件!$A$1:$L$1021,12,0)))</f>
        <v/>
      </c>
      <c r="J202" s="680"/>
      <c r="K202" s="678"/>
      <c r="L202" s="679" t="s">
        <v>114</v>
      </c>
      <c r="M202" s="681"/>
      <c r="N202" s="680"/>
      <c r="O202" s="678"/>
      <c r="P202" s="679" t="s">
        <v>114</v>
      </c>
      <c r="Q202" s="681"/>
      <c r="R202" s="680"/>
      <c r="S202" s="678"/>
      <c r="T202" s="679" t="s">
        <v>114</v>
      </c>
      <c r="U202" s="681"/>
      <c r="V202" s="680"/>
      <c r="W202" s="678"/>
      <c r="X202" s="679" t="s">
        <v>114</v>
      </c>
      <c r="Y202" s="681"/>
      <c r="Z202" s="682" t="str">
        <f>IFERROR(VLOOKUP(C202, 條件!$A:$L, 3, 0), "")</f>
        <v/>
      </c>
      <c r="AA202" s="682" t="str">
        <f>IF(OR(L202={"改紡","檢修","了機","清車","FINAL","停機","SAMPLE","TEST","絲開發","待料","跳車"}), L202, IFERROR(IF(C202="", "", (SUM(J202, N202, R202, V202)/3 * AG202) * IF(AND(AF202="S", AS202="雙"), 0.5, 1)), ""))</f>
        <v>停機</v>
      </c>
      <c r="AB202" s="716" t="str">
        <f t="shared" si="79"/>
        <v/>
      </c>
      <c r="AC202" s="682" t="str">
        <f>IF(OR(L202={"改紡","檢修","了機","清車","FINAL","停機","SAMPLE","TEST"}), "", IFERROR(IF(C202="", "", AVERAGE(L202:M202, P202:Q202, T202:U202, X202:Y202)/100), ""))</f>
        <v/>
      </c>
      <c r="AD202" s="682" t="str">
        <f t="shared" si="80"/>
        <v/>
      </c>
      <c r="AE202" s="682" t="str">
        <f t="shared" si="81"/>
        <v/>
      </c>
      <c r="AF202" s="683" t="str">
        <f t="shared" si="77"/>
        <v>A</v>
      </c>
      <c r="AG202" s="683">
        <v>1</v>
      </c>
      <c r="AH202" s="727" t="s">
        <v>885</v>
      </c>
      <c r="AI202" s="728" t="s">
        <v>1657</v>
      </c>
      <c r="AJ202" s="728" t="s">
        <v>1657</v>
      </c>
      <c r="AK202" s="728" t="s">
        <v>1657</v>
      </c>
      <c r="AL202" s="687"/>
      <c r="AM202" s="798"/>
      <c r="AN202" s="798"/>
      <c r="AO202" s="798"/>
      <c r="AP202" s="798"/>
      <c r="AQ202" s="798"/>
      <c r="AR202" s="689"/>
      <c r="AS202" s="676" t="str">
        <f t="shared" si="82"/>
        <v>單</v>
      </c>
      <c r="AT202" s="676" t="str">
        <f t="shared" si="83"/>
        <v>全</v>
      </c>
      <c r="AU202" s="676" t="str">
        <f t="shared" si="84"/>
        <v/>
      </c>
      <c r="AV202" s="676" t="str">
        <f t="shared" si="78"/>
        <v/>
      </c>
    </row>
    <row r="203" spans="1:48">
      <c r="A203" s="672">
        <f t="shared" si="85"/>
        <v>46180</v>
      </c>
      <c r="B203" s="673" t="s">
        <v>1045</v>
      </c>
      <c r="C203" s="673" t="s">
        <v>114</v>
      </c>
      <c r="D203" s="674"/>
      <c r="E203" s="675" t="str">
        <f>IF(ISNA(VLOOKUP(C203,條件!$A$1:$G$1021,5,0)),"",(VLOOKUP(C203,條件!$A$1:$G$1021,5,0)))</f>
        <v/>
      </c>
      <c r="F203" s="676" t="str">
        <f>IF(ISNA(VLOOKUP(C203,條件!$A$1:$G$1021,6,0)),"",(VLOOKUP(C203,條件!$A$1:$G$1021,6,0)))</f>
        <v/>
      </c>
      <c r="G203" s="676" t="str">
        <f>IF(ISNA(VLOOKUP(C203,條件!$A$1:$G$1021,7,0)),"",(VLOOKUP(C203,條件!$A$1:$G$1021,7,0)))</f>
        <v/>
      </c>
      <c r="H203" s="676" t="str">
        <f>IF(ISNA(VLOOKUP(C203,條件!$A$1:$K$1021,11,0)),"",(VLOOKUP(C203,條件!$A$1:$K$1021,11,0)))</f>
        <v/>
      </c>
      <c r="I203" s="677" t="str">
        <f>IF(ISNA(VLOOKUP(C203,條件!$A$1:$L$1021,12,0)),"",(VLOOKUP(C203,條件!$A$1:$L$1021,12,0)))</f>
        <v/>
      </c>
      <c r="J203" s="680"/>
      <c r="K203" s="678"/>
      <c r="L203" s="679" t="s">
        <v>114</v>
      </c>
      <c r="M203" s="681"/>
      <c r="N203" s="680"/>
      <c r="O203" s="678"/>
      <c r="P203" s="679" t="s">
        <v>114</v>
      </c>
      <c r="Q203" s="681"/>
      <c r="R203" s="680"/>
      <c r="S203" s="678"/>
      <c r="T203" s="679" t="s">
        <v>114</v>
      </c>
      <c r="U203" s="681"/>
      <c r="V203" s="680"/>
      <c r="W203" s="678"/>
      <c r="X203" s="679" t="s">
        <v>114</v>
      </c>
      <c r="Y203" s="681"/>
      <c r="Z203" s="682" t="str">
        <f>IFERROR(VLOOKUP(C203, 條件!$A:$L, 3, 0), "")</f>
        <v/>
      </c>
      <c r="AA203" s="682" t="str">
        <f>IF(OR(L203={"改紡","檢修","了機","清車","FINAL","停機","SAMPLE","TEST","絲開發","待料","跳車"}), L203, IFERROR(IF(C203="", "", (SUM(J203, N203, R203, V203)/3 * AG203) * IF(AND(AF203="S", AS203="雙"), 0.5, 1)), ""))</f>
        <v>停機</v>
      </c>
      <c r="AB203" s="716" t="str">
        <f t="shared" si="79"/>
        <v/>
      </c>
      <c r="AC203" s="682" t="str">
        <f>IF(OR(L203={"改紡","檢修","了機","清車","FINAL","停機","SAMPLE","TEST"}), "", IFERROR(IF(C203="", "", AVERAGE(L203:M203, P203:Q203, T203:U203, X203:Y203)/100), ""))</f>
        <v/>
      </c>
      <c r="AD203" s="682" t="str">
        <f t="shared" si="80"/>
        <v/>
      </c>
      <c r="AE203" s="682" t="str">
        <f t="shared" si="81"/>
        <v/>
      </c>
      <c r="AF203" s="683" t="str">
        <f t="shared" si="77"/>
        <v>A</v>
      </c>
      <c r="AG203" s="683">
        <v>1</v>
      </c>
      <c r="AH203" s="727" t="s">
        <v>885</v>
      </c>
      <c r="AI203" s="728" t="s">
        <v>1657</v>
      </c>
      <c r="AJ203" s="728" t="s">
        <v>1657</v>
      </c>
      <c r="AK203" s="728" t="s">
        <v>1657</v>
      </c>
      <c r="AL203" s="687"/>
      <c r="AM203" s="798"/>
      <c r="AN203" s="798"/>
      <c r="AO203" s="798"/>
      <c r="AP203" s="798"/>
      <c r="AQ203" s="798"/>
      <c r="AR203" s="689"/>
      <c r="AS203" s="676" t="str">
        <f t="shared" si="82"/>
        <v>單</v>
      </c>
      <c r="AT203" s="676" t="str">
        <f t="shared" si="83"/>
        <v>全</v>
      </c>
      <c r="AU203" s="676" t="str">
        <f t="shared" si="84"/>
        <v/>
      </c>
      <c r="AV203" s="676" t="str">
        <f t="shared" si="78"/>
        <v/>
      </c>
    </row>
    <row r="204" spans="1:48">
      <c r="A204" s="672">
        <f t="shared" si="85"/>
        <v>46180</v>
      </c>
      <c r="B204" s="673" t="s">
        <v>1046</v>
      </c>
      <c r="C204" s="673" t="s">
        <v>114</v>
      </c>
      <c r="D204" s="674"/>
      <c r="E204" s="675" t="str">
        <f>IF(ISNA(VLOOKUP(C204,條件!$A$1:$G$1021,5,0)),"",(VLOOKUP(C204,條件!$A$1:$G$1021,5,0)))</f>
        <v/>
      </c>
      <c r="F204" s="676" t="str">
        <f>IF(ISNA(VLOOKUP(C204,條件!$A$1:$G$1021,6,0)),"",(VLOOKUP(C204,條件!$A$1:$G$1021,6,0)))</f>
        <v/>
      </c>
      <c r="G204" s="676" t="str">
        <f>IF(ISNA(VLOOKUP(C204,條件!$A$1:$G$1021,7,0)),"",(VLOOKUP(C204,條件!$A$1:$G$1021,7,0)))</f>
        <v/>
      </c>
      <c r="H204" s="676" t="str">
        <f>IF(ISNA(VLOOKUP(C204,條件!$A$1:$K$1021,11,0)),"",(VLOOKUP(C204,條件!$A$1:$K$1021,11,0)))</f>
        <v/>
      </c>
      <c r="I204" s="677" t="str">
        <f>IF(ISNA(VLOOKUP(C204,條件!$A$1:$L$1021,12,0)),"",(VLOOKUP(C204,條件!$A$1:$L$1021,12,0)))</f>
        <v/>
      </c>
      <c r="J204" s="680"/>
      <c r="K204" s="678"/>
      <c r="L204" s="679" t="s">
        <v>114</v>
      </c>
      <c r="M204" s="681"/>
      <c r="N204" s="680"/>
      <c r="O204" s="678"/>
      <c r="P204" s="679" t="s">
        <v>114</v>
      </c>
      <c r="Q204" s="681"/>
      <c r="R204" s="680"/>
      <c r="S204" s="678"/>
      <c r="T204" s="679" t="s">
        <v>114</v>
      </c>
      <c r="U204" s="681"/>
      <c r="V204" s="680"/>
      <c r="W204" s="678"/>
      <c r="X204" s="679" t="s">
        <v>114</v>
      </c>
      <c r="Y204" s="681"/>
      <c r="Z204" s="682" t="str">
        <f>IFERROR(VLOOKUP(C204, 條件!$A:$L, 3, 0), "")</f>
        <v/>
      </c>
      <c r="AA204" s="682" t="str">
        <f>IF(OR(L204={"改紡","檢修","了機","清車","FINAL","停機","SAMPLE","TEST","絲開發","待料","跳車"}), L204, IFERROR(IF(C204="", "", (SUM(J204, N204, R204, V204)/3 * AG204) * IF(AND(AF204="S", AS204="雙"), 0.5, 1)), ""))</f>
        <v>停機</v>
      </c>
      <c r="AB204" s="716" t="str">
        <f t="shared" si="79"/>
        <v/>
      </c>
      <c r="AC204" s="682" t="str">
        <f>IF(OR(L204={"改紡","檢修","了機","清車","FINAL","停機","SAMPLE","TEST"}), "", IFERROR(IF(C204="", "", AVERAGE(L204:M204, P204:Q204, T204:U204, X204:Y204)/100), ""))</f>
        <v/>
      </c>
      <c r="AD204" s="682" t="str">
        <f t="shared" si="80"/>
        <v/>
      </c>
      <c r="AE204" s="682" t="str">
        <f t="shared" si="81"/>
        <v/>
      </c>
      <c r="AF204" s="683" t="str">
        <f t="shared" si="77"/>
        <v>A</v>
      </c>
      <c r="AG204" s="683">
        <v>1</v>
      </c>
      <c r="AH204" s="727" t="s">
        <v>885</v>
      </c>
      <c r="AI204" s="728" t="s">
        <v>1657</v>
      </c>
      <c r="AJ204" s="728" t="s">
        <v>1657</v>
      </c>
      <c r="AK204" s="728" t="s">
        <v>1657</v>
      </c>
      <c r="AL204" s="687"/>
      <c r="AM204" s="798"/>
      <c r="AN204" s="798"/>
      <c r="AO204" s="798"/>
      <c r="AP204" s="798"/>
      <c r="AQ204" s="798"/>
      <c r="AR204" s="689"/>
      <c r="AS204" s="676" t="str">
        <f t="shared" si="82"/>
        <v>單</v>
      </c>
      <c r="AT204" s="676" t="str">
        <f t="shared" si="83"/>
        <v>全</v>
      </c>
      <c r="AU204" s="676" t="str">
        <f t="shared" si="84"/>
        <v/>
      </c>
      <c r="AV204" s="676" t="str">
        <f t="shared" si="78"/>
        <v/>
      </c>
    </row>
    <row r="205" spans="1:48">
      <c r="A205" s="672">
        <f t="shared" si="85"/>
        <v>46180</v>
      </c>
      <c r="B205" s="673" t="s">
        <v>1028</v>
      </c>
      <c r="C205" s="673" t="s">
        <v>114</v>
      </c>
      <c r="D205" s="674"/>
      <c r="E205" s="675" t="str">
        <f>IF(ISNA(VLOOKUP(C205,條件!$A$1:$G$1021,5,0)),"",(VLOOKUP(C205,條件!$A$1:$G$1021,5,0)))</f>
        <v/>
      </c>
      <c r="F205" s="676" t="str">
        <f>IF(ISNA(VLOOKUP(C205,條件!$A$1:$G$1021,6,0)),"",(VLOOKUP(C205,條件!$A$1:$G$1021,6,0)))</f>
        <v/>
      </c>
      <c r="G205" s="676" t="str">
        <f>IF(ISNA(VLOOKUP(C205,條件!$A$1:$G$1021,7,0)),"",(VLOOKUP(C205,條件!$A$1:$G$1021,7,0)))</f>
        <v/>
      </c>
      <c r="H205" s="676" t="str">
        <f>IF(ISNA(VLOOKUP(C205,條件!$A$1:$K$1021,11,0)),"",(VLOOKUP(C205,條件!$A$1:$K$1021,11,0)))</f>
        <v/>
      </c>
      <c r="I205" s="677" t="str">
        <f>IF(ISNA(VLOOKUP(C205,條件!$A$1:$L$1021,12,0)),"",(VLOOKUP(C205,條件!$A$1:$L$1021,12,0)))</f>
        <v/>
      </c>
      <c r="J205" s="680"/>
      <c r="K205" s="678"/>
      <c r="L205" s="679" t="s">
        <v>114</v>
      </c>
      <c r="M205" s="681"/>
      <c r="N205" s="680"/>
      <c r="O205" s="678"/>
      <c r="P205" s="679" t="s">
        <v>114</v>
      </c>
      <c r="Q205" s="681"/>
      <c r="R205" s="680"/>
      <c r="S205" s="678"/>
      <c r="T205" s="679" t="s">
        <v>114</v>
      </c>
      <c r="U205" s="681"/>
      <c r="V205" s="680"/>
      <c r="W205" s="678"/>
      <c r="X205" s="679" t="s">
        <v>114</v>
      </c>
      <c r="Y205" s="681"/>
      <c r="Z205" s="682" t="str">
        <f>IFERROR(VLOOKUP(C205, 條件!$A:$L, 3, 0), "")</f>
        <v/>
      </c>
      <c r="AA205" s="682" t="str">
        <f>IF(OR(L205={"改紡","檢修","了機","清車","FINAL","停機","SAMPLE","TEST","絲開發","待料","跳車"}), L205, IFERROR(IF(C205="", "", (SUM(J205, N205, R205, V205)/3 * AG205) * IF(AND(AF205="S", AS205="雙"), 0.5, 1)), ""))</f>
        <v>停機</v>
      </c>
      <c r="AB205" s="716" t="str">
        <f t="shared" si="79"/>
        <v/>
      </c>
      <c r="AC205" s="682" t="str">
        <f>IF(OR(L205={"改紡","檢修","了機","清車","FINAL","停機","SAMPLE","TEST"}), "", IFERROR(IF(C205="", "", AVERAGE(L205:M205, P205:Q205, T205:U205, X205:Y205)/100), ""))</f>
        <v/>
      </c>
      <c r="AD205" s="682" t="str">
        <f t="shared" si="80"/>
        <v/>
      </c>
      <c r="AE205" s="682" t="str">
        <f t="shared" si="81"/>
        <v/>
      </c>
      <c r="AF205" s="683" t="str">
        <f t="shared" si="77"/>
        <v>A</v>
      </c>
      <c r="AG205" s="683">
        <v>1</v>
      </c>
      <c r="AH205" s="727" t="s">
        <v>885</v>
      </c>
      <c r="AI205" s="728" t="s">
        <v>1657</v>
      </c>
      <c r="AJ205" s="728" t="s">
        <v>1657</v>
      </c>
      <c r="AK205" s="728" t="s">
        <v>1657</v>
      </c>
      <c r="AL205" s="742"/>
      <c r="AM205" s="798"/>
      <c r="AN205" s="798"/>
      <c r="AO205" s="798"/>
      <c r="AP205" s="798"/>
      <c r="AQ205" s="798"/>
      <c r="AR205" s="689"/>
      <c r="AS205" s="676" t="str">
        <f t="shared" si="82"/>
        <v>單</v>
      </c>
      <c r="AT205" s="676" t="str">
        <f t="shared" si="83"/>
        <v>全</v>
      </c>
      <c r="AU205" s="676" t="str">
        <f t="shared" si="84"/>
        <v/>
      </c>
      <c r="AV205" s="676" t="str">
        <f t="shared" si="78"/>
        <v/>
      </c>
    </row>
    <row r="206" spans="1:48">
      <c r="A206" s="672">
        <f t="shared" si="85"/>
        <v>46180</v>
      </c>
      <c r="B206" s="673" t="s">
        <v>1047</v>
      </c>
      <c r="C206" s="673" t="s">
        <v>114</v>
      </c>
      <c r="D206" s="674"/>
      <c r="E206" s="675" t="str">
        <f>IF(ISNA(VLOOKUP(C206,條件!$A$1:$G$1021,5,0)),"",(VLOOKUP(C206,條件!$A$1:$G$1021,5,0)))</f>
        <v/>
      </c>
      <c r="F206" s="676" t="str">
        <f>IF(ISNA(VLOOKUP(C206,條件!$A$1:$G$1021,6,0)),"",(VLOOKUP(C206,條件!$A$1:$G$1021,6,0)))</f>
        <v/>
      </c>
      <c r="G206" s="676" t="str">
        <f>IF(ISNA(VLOOKUP(C206,條件!$A$1:$G$1021,7,0)),"",(VLOOKUP(C206,條件!$A$1:$G$1021,7,0)))</f>
        <v/>
      </c>
      <c r="H206" s="676" t="str">
        <f>IF(ISNA(VLOOKUP(C206,條件!$A$1:$K$1021,11,0)),"",(VLOOKUP(C206,條件!$A$1:$K$1021,11,0)))</f>
        <v/>
      </c>
      <c r="I206" s="677" t="str">
        <f>IF(ISNA(VLOOKUP(C206,條件!$A$1:$L$1021,12,0)),"",(VLOOKUP(C206,條件!$A$1:$L$1021,12,0)))</f>
        <v/>
      </c>
      <c r="J206" s="680"/>
      <c r="K206" s="678"/>
      <c r="L206" s="679" t="s">
        <v>114</v>
      </c>
      <c r="M206" s="681"/>
      <c r="N206" s="680"/>
      <c r="O206" s="678"/>
      <c r="P206" s="679" t="s">
        <v>114</v>
      </c>
      <c r="Q206" s="681"/>
      <c r="R206" s="680"/>
      <c r="S206" s="678"/>
      <c r="T206" s="679" t="s">
        <v>114</v>
      </c>
      <c r="U206" s="681"/>
      <c r="V206" s="680"/>
      <c r="W206" s="678"/>
      <c r="X206" s="679" t="s">
        <v>114</v>
      </c>
      <c r="Y206" s="681"/>
      <c r="Z206" s="682" t="str">
        <f>IFERROR(VLOOKUP(C206, 條件!$A:$L, 3, 0), "")</f>
        <v/>
      </c>
      <c r="AA206" s="682" t="str">
        <f>IF(OR(L206={"改紡","檢修","了機","清車","FINAL","停機","SAMPLE","TEST","絲開發","待料","跳車"}), L206, IFERROR(IF(C206="", "", (SUM(J206, N206, R206, V206)/3 * AG206) * IF(AND(AF206="S", AS206="雙"), 0.5, 1)), ""))</f>
        <v>停機</v>
      </c>
      <c r="AB206" s="716" t="str">
        <f t="shared" si="79"/>
        <v/>
      </c>
      <c r="AC206" s="682" t="str">
        <f>IF(OR(L206={"改紡","檢修","了機","清車","FINAL","停機","SAMPLE","TEST"}), "", IFERROR(IF(C206="", "", AVERAGE(L206:M206, P206:Q206, T206:U206, X206:Y206)/100), ""))</f>
        <v/>
      </c>
      <c r="AD206" s="682" t="str">
        <f t="shared" si="80"/>
        <v/>
      </c>
      <c r="AE206" s="682" t="str">
        <f t="shared" si="81"/>
        <v/>
      </c>
      <c r="AF206" s="683" t="str">
        <f t="shared" si="77"/>
        <v>J</v>
      </c>
      <c r="AG206" s="683">
        <v>1</v>
      </c>
      <c r="AH206" s="727" t="s">
        <v>885</v>
      </c>
      <c r="AI206" s="728" t="s">
        <v>1657</v>
      </c>
      <c r="AJ206" s="728" t="s">
        <v>1657</v>
      </c>
      <c r="AK206" s="728" t="s">
        <v>1657</v>
      </c>
      <c r="AL206" s="741"/>
      <c r="AM206" s="798"/>
      <c r="AN206" s="798"/>
      <c r="AO206" s="798"/>
      <c r="AP206" s="798"/>
      <c r="AQ206" s="798"/>
      <c r="AR206" s="689"/>
      <c r="AS206" s="676" t="str">
        <f t="shared" si="82"/>
        <v>單</v>
      </c>
      <c r="AT206" s="676" t="str">
        <f t="shared" si="83"/>
        <v>全</v>
      </c>
      <c r="AU206" s="676" t="str">
        <f t="shared" si="84"/>
        <v/>
      </c>
      <c r="AV206" s="676" t="str">
        <f t="shared" si="78"/>
        <v/>
      </c>
    </row>
    <row r="207" spans="1:48">
      <c r="A207" s="672">
        <f t="shared" si="85"/>
        <v>46180</v>
      </c>
      <c r="B207" s="673" t="s">
        <v>1029</v>
      </c>
      <c r="C207" s="673" t="s">
        <v>3123</v>
      </c>
      <c r="D207" s="674" t="s">
        <v>579</v>
      </c>
      <c r="E207" s="675" t="str">
        <f>IF(ISNA(VLOOKUP(C207,條件!$A$1:$G$1021,5,0)),"",(VLOOKUP(C207,條件!$A$1:$G$1021,5,0)))</f>
        <v>150/48/2SDr</v>
      </c>
      <c r="F207" s="676" t="str">
        <f>IF(ISNA(VLOOKUP(C207,條件!$A$1:$G$1021,6,0)),"",(VLOOKUP(C207,條件!$A$1:$G$1021,6,0)))</f>
        <v>FP82175R×2</v>
      </c>
      <c r="G207" s="676">
        <f>IF(ISNA(VLOOKUP(C207,條件!$A$1:$G$1021,7,0)),"",(VLOOKUP(C207,條件!$A$1:$G$1021,7,0)))</f>
        <v>600</v>
      </c>
      <c r="H207" s="676" t="str">
        <f>IF(ISNA(VLOOKUP(C207,條件!$A$1:$K$1021,11,0)),"",(VLOOKUP(C207,條件!$A$1:$K$1021,11,0)))</f>
        <v>黑白直條</v>
      </c>
      <c r="I207" s="677">
        <f>IF(ISNA(VLOOKUP(C207,條件!$A$1:$L$1021,12,0)),"",(VLOOKUP(C207,條件!$A$1:$L$1021,12,0)))</f>
        <v>5.5</v>
      </c>
      <c r="J207" s="680">
        <v>30</v>
      </c>
      <c r="K207" s="678">
        <v>6</v>
      </c>
      <c r="L207" s="679">
        <v>6600</v>
      </c>
      <c r="M207" s="681"/>
      <c r="N207" s="680"/>
      <c r="O207" s="678"/>
      <c r="P207" s="679"/>
      <c r="Q207" s="681"/>
      <c r="R207" s="680">
        <v>60</v>
      </c>
      <c r="S207" s="678">
        <v>0</v>
      </c>
      <c r="T207" s="679">
        <v>7120</v>
      </c>
      <c r="U207" s="681"/>
      <c r="V207" s="680">
        <v>21</v>
      </c>
      <c r="W207" s="678">
        <v>7</v>
      </c>
      <c r="X207" s="679">
        <v>7070</v>
      </c>
      <c r="Y207" s="681"/>
      <c r="Z207" s="682">
        <f>IFERROR(VLOOKUP(C207, 條件!$A:$L, 3, 0), "")</f>
        <v>5.8536585365853666</v>
      </c>
      <c r="AA207" s="682">
        <f>IF(OR(L207={"改紡","檢修","了機","清車","FINAL","停機","SAMPLE","TEST","絲開發","待料","跳車"}), L207, IFERROR(IF(C207="", "", (SUM(J207, N207, R207, V207)/3 * AG207) * IF(AND(AF207="S", AS207="雙"), 0.5, 1)), ""))</f>
        <v>37</v>
      </c>
      <c r="AB207" s="716">
        <f t="shared" si="79"/>
        <v>0.98932291666666672</v>
      </c>
      <c r="AC207" s="682">
        <f>IF(OR(L207={"改紡","檢修","了機","清車","FINAL","停機","SAMPLE","TEST"}), "", IFERROR(IF(C207="", "", AVERAGE(L207:M207, P207:Q207, T207:U207, X207:Y207)/100), ""))</f>
        <v>69.3</v>
      </c>
      <c r="AD207" s="682">
        <f t="shared" si="80"/>
        <v>4.625</v>
      </c>
      <c r="AE207" s="682">
        <f t="shared" si="81"/>
        <v>4.083333333333333</v>
      </c>
      <c r="AF207" s="683" t="str">
        <f t="shared" si="77"/>
        <v>J</v>
      </c>
      <c r="AG207" s="683">
        <v>1</v>
      </c>
      <c r="AH207" s="727" t="s">
        <v>2812</v>
      </c>
      <c r="AI207" s="728" t="s">
        <v>3048</v>
      </c>
      <c r="AJ207" s="728" t="s">
        <v>3048</v>
      </c>
      <c r="AK207" s="728" t="s">
        <v>17</v>
      </c>
      <c r="AL207" s="687">
        <v>55</v>
      </c>
      <c r="AM207" s="798">
        <v>46177</v>
      </c>
      <c r="AN207" s="798">
        <v>46178</v>
      </c>
      <c r="AO207" s="798">
        <v>46179</v>
      </c>
      <c r="AP207" s="798"/>
      <c r="AQ207" s="798"/>
      <c r="AR207" s="689"/>
      <c r="AS207" s="676" t="str">
        <f t="shared" si="82"/>
        <v>雙</v>
      </c>
      <c r="AT207" s="676" t="str">
        <f t="shared" si="83"/>
        <v>全</v>
      </c>
      <c r="AU207" s="676" t="str">
        <f t="shared" si="84"/>
        <v>150</v>
      </c>
      <c r="AV207" s="676">
        <f t="shared" si="78"/>
        <v>4.3110144000000004</v>
      </c>
    </row>
    <row r="208" spans="1:48">
      <c r="A208" s="672">
        <f t="shared" si="85"/>
        <v>46180</v>
      </c>
      <c r="B208" s="673" t="s">
        <v>1048</v>
      </c>
      <c r="C208" s="673" t="s">
        <v>114</v>
      </c>
      <c r="D208" s="674"/>
      <c r="E208" s="675" t="str">
        <f>IF(ISNA(VLOOKUP(C208,條件!$A$1:$G$1021,5,0)),"",(VLOOKUP(C208,條件!$A$1:$G$1021,5,0)))</f>
        <v/>
      </c>
      <c r="F208" s="676" t="str">
        <f>IF(ISNA(VLOOKUP(C208,條件!$A$1:$G$1021,6,0)),"",(VLOOKUP(C208,條件!$A$1:$G$1021,6,0)))</f>
        <v/>
      </c>
      <c r="G208" s="676" t="str">
        <f>IF(ISNA(VLOOKUP(C208,條件!$A$1:$G$1021,7,0)),"",(VLOOKUP(C208,條件!$A$1:$G$1021,7,0)))</f>
        <v/>
      </c>
      <c r="H208" s="676" t="str">
        <f>IF(ISNA(VLOOKUP(C208,條件!$A$1:$K$1021,11,0)),"",(VLOOKUP(C208,條件!$A$1:$K$1021,11,0)))</f>
        <v/>
      </c>
      <c r="I208" s="677" t="str">
        <f>IF(ISNA(VLOOKUP(C208,條件!$A$1:$L$1021,12,0)),"",(VLOOKUP(C208,條件!$A$1:$L$1021,12,0)))</f>
        <v/>
      </c>
      <c r="J208" s="680"/>
      <c r="K208" s="678"/>
      <c r="L208" s="679" t="s">
        <v>114</v>
      </c>
      <c r="M208" s="681"/>
      <c r="N208" s="680"/>
      <c r="O208" s="678"/>
      <c r="P208" s="679" t="s">
        <v>114</v>
      </c>
      <c r="Q208" s="681"/>
      <c r="R208" s="680"/>
      <c r="S208" s="678"/>
      <c r="T208" s="679" t="s">
        <v>114</v>
      </c>
      <c r="U208" s="681"/>
      <c r="V208" s="680"/>
      <c r="W208" s="678"/>
      <c r="X208" s="679" t="s">
        <v>114</v>
      </c>
      <c r="Y208" s="681"/>
      <c r="Z208" s="682" t="str">
        <f>IFERROR(VLOOKUP(C208, 條件!$A:$L, 3, 0), "")</f>
        <v/>
      </c>
      <c r="AA208" s="682" t="str">
        <f>IF(OR(L208={"改紡","檢修","了機","清車","FINAL","停機","SAMPLE","TEST","絲開發","待料","跳車"}), L208, IFERROR(IF(C208="", "", (SUM(J208, N208, R208, V208)/3 * AG208) * IF(AND(AF208="S", AS208="雙"), 0.5, 1)), ""))</f>
        <v>停機</v>
      </c>
      <c r="AB208" s="716" t="str">
        <f t="shared" si="79"/>
        <v/>
      </c>
      <c r="AC208" s="682" t="str">
        <f>IF(OR(L208={"改紡","檢修","了機","清車","FINAL","停機","SAMPLE","TEST"}), "", IFERROR(IF(C208="", "", AVERAGE(L208:M208, P208:Q208, T208:U208, X208:Y208)/100), ""))</f>
        <v/>
      </c>
      <c r="AD208" s="682" t="str">
        <f t="shared" si="80"/>
        <v/>
      </c>
      <c r="AE208" s="682" t="str">
        <f t="shared" si="81"/>
        <v/>
      </c>
      <c r="AF208" s="683" t="str">
        <f t="shared" si="77"/>
        <v>J</v>
      </c>
      <c r="AG208" s="683">
        <v>1</v>
      </c>
      <c r="AH208" s="727" t="s">
        <v>885</v>
      </c>
      <c r="AI208" s="728" t="s">
        <v>1657</v>
      </c>
      <c r="AJ208" s="728" t="s">
        <v>1657</v>
      </c>
      <c r="AK208" s="728" t="s">
        <v>1657</v>
      </c>
      <c r="AL208" s="687"/>
      <c r="AM208" s="798"/>
      <c r="AN208" s="798"/>
      <c r="AO208" s="798"/>
      <c r="AP208" s="798"/>
      <c r="AQ208" s="798"/>
      <c r="AR208" s="689"/>
      <c r="AS208" s="676" t="str">
        <f t="shared" si="82"/>
        <v>單</v>
      </c>
      <c r="AT208" s="676" t="str">
        <f t="shared" si="83"/>
        <v>全</v>
      </c>
      <c r="AU208" s="676" t="str">
        <f t="shared" si="84"/>
        <v/>
      </c>
      <c r="AV208" s="676" t="str">
        <f t="shared" si="78"/>
        <v/>
      </c>
    </row>
    <row r="209" spans="1:48">
      <c r="A209" s="672">
        <f t="shared" si="85"/>
        <v>46180</v>
      </c>
      <c r="B209" s="673" t="s">
        <v>1049</v>
      </c>
      <c r="C209" s="673" t="s">
        <v>2974</v>
      </c>
      <c r="D209" s="674" t="s">
        <v>1915</v>
      </c>
      <c r="E209" s="675" t="str">
        <f>IF(ISNA(VLOOKUP(C209,條件!$A$1:$G$1021,5,0)),"",(VLOOKUP(C209,條件!$A$1:$G$1021,5,0)))</f>
        <v>150/48/2SDr</v>
      </c>
      <c r="F209" s="676" t="str">
        <f>IF(ISNA(VLOOKUP(C209,條件!$A$1:$G$1021,6,0)),"",(VLOOKUP(C209,條件!$A$1:$G$1021,6,0)))</f>
        <v>FP82177R×2</v>
      </c>
      <c r="G209" s="676">
        <f>IF(ISNA(VLOOKUP(C209,條件!$A$1:$G$1021,7,0)),"",(VLOOKUP(C209,條件!$A$1:$G$1021,7,0)))</f>
        <v>700</v>
      </c>
      <c r="H209" s="676" t="str">
        <f>IF(ISNA(VLOOKUP(C209,條件!$A$1:$K$1021,11,0)),"",(VLOOKUP(C209,條件!$A$1:$K$1021,11,0)))</f>
        <v>白底綠星</v>
      </c>
      <c r="I209" s="677">
        <f>IF(ISNA(VLOOKUP(C209,條件!$A$1:$L$1021,12,0)),"",(VLOOKUP(C209,條件!$A$1:$L$1021,12,0)))</f>
        <v>5.5</v>
      </c>
      <c r="J209" s="680">
        <v>48</v>
      </c>
      <c r="K209" s="678">
        <v>0</v>
      </c>
      <c r="L209" s="679">
        <v>8150</v>
      </c>
      <c r="M209" s="681">
        <v>8430</v>
      </c>
      <c r="N209" s="680"/>
      <c r="O209" s="678"/>
      <c r="P209" s="679"/>
      <c r="Q209" s="681"/>
      <c r="R209" s="680">
        <v>62</v>
      </c>
      <c r="S209" s="678">
        <v>7</v>
      </c>
      <c r="T209" s="679">
        <v>8610</v>
      </c>
      <c r="U209" s="681">
        <v>9170</v>
      </c>
      <c r="V209" s="680">
        <v>12</v>
      </c>
      <c r="W209" s="678">
        <v>0</v>
      </c>
      <c r="X209" s="679">
        <v>7870</v>
      </c>
      <c r="Y209" s="681">
        <v>7870</v>
      </c>
      <c r="Z209" s="682">
        <f>IFERROR(VLOOKUP(C209, 條件!$A:$L, 3, 0), "")</f>
        <v>5.8299595141700413</v>
      </c>
      <c r="AA209" s="682">
        <f>IF(OR(L209={"改紡","檢修","了機","清車","FINAL","停機","SAMPLE","TEST","絲開發","待料","跳車"}), L209, IFERROR(IF(C209="", "", (SUM(J209, N209, R209, V209)/3 * AG209) * IF(AND(AF209="S", AS209="雙"), 0.5, 1)), ""))</f>
        <v>40.666666666666664</v>
      </c>
      <c r="AB209" s="716">
        <f t="shared" si="79"/>
        <v>0.99422743055555551</v>
      </c>
      <c r="AC209" s="682">
        <f>IF(OR(L209={"改紡","檢修","了機","清車","FINAL","停機","SAMPLE","TEST"}), "", IFERROR(IF(C209="", "", AVERAGE(L209:M209, P209:Q209, T209:U209, X209:Y209)/100), ""))</f>
        <v>83.5</v>
      </c>
      <c r="AD209" s="682">
        <f t="shared" si="80"/>
        <v>5.083333333333333</v>
      </c>
      <c r="AE209" s="682">
        <f t="shared" si="81"/>
        <v>4.791666666666667</v>
      </c>
      <c r="AF209" s="683" t="str">
        <f t="shared" ref="AF209:AF239" si="86">LEFT(B209,1)</f>
        <v>T</v>
      </c>
      <c r="AG209" s="683">
        <v>1</v>
      </c>
      <c r="AH209" s="727" t="s">
        <v>2786</v>
      </c>
      <c r="AI209" s="734" t="s">
        <v>2876</v>
      </c>
      <c r="AJ209" s="734" t="s">
        <v>2876</v>
      </c>
      <c r="AK209" s="728" t="s">
        <v>705</v>
      </c>
      <c r="AL209" s="687">
        <v>56</v>
      </c>
      <c r="AM209" s="798">
        <v>46176</v>
      </c>
      <c r="AN209" s="798">
        <v>46178</v>
      </c>
      <c r="AO209" s="798"/>
      <c r="AP209" s="798"/>
      <c r="AQ209" s="798"/>
      <c r="AR209" s="689"/>
      <c r="AS209" s="676" t="str">
        <f t="shared" si="82"/>
        <v>雙</v>
      </c>
      <c r="AT209" s="676" t="str">
        <f t="shared" si="83"/>
        <v>全</v>
      </c>
      <c r="AU209" s="676" t="str">
        <f t="shared" si="84"/>
        <v>150</v>
      </c>
      <c r="AV209" s="676">
        <f t="shared" ref="AV209:AV239" si="87">IF(ISERROR((IF(AF209="S",AG209*AU209*G209*AC209/18*0.03456/100/1000,
AU209*G209*AC209*
(IF(OR(AND(AS209="單",AT209="全",OR(AF209="A",AF209="M")),AND(AS209="單",AT209="全",OR(AF209="T",AF209="J"))),1,0)+
IF(OR(AND(AS209="雙",AT209="全",OR(AF209="A",AF209="M")),AND(AS209="雙",AT209="半",OR(AF209="T",AF209="J"))),1,0)+
IF(AND(AS209="雙",AT209="全",OR(AF209="T",AF209="J")),2,0)+
IF(AND(AS209="單",AT209="半",OR(AF209="A",AF209="M")),0.5,0)+
IF(OR(AND(AS209="雙",AT209="半",OR(AF209="A",AF209="M")),AND(AS209="單",AT209="半",OR(AF209="T",AF209="J"))),0.5,0)
)*0.03456/100/1000
))),"",((IF(AF209="S",AG209*AU209*G209*AC209/18*0.03456/100/1000,
AU209*G209*AC209*
(IF(OR(AND(AS209="單",AT209="全",OR(AF209="A",AF209="M")),AND(AS209="單",AT209="全",OR(AF209="T",AF209="J"))),1,0)+
IF(OR(AND(AS209="雙",AT209="全",OR(AF209="A",AF209="M")),AND(AS209="雙",AT209="半",OR(AF209="T",AF209="J"))),1,0)+
IF(AND(AS209="雙",AT209="全",OR(AF209="T",AF209="J")),2,0)+
IF(AND(AS209="單",AT209="半",OR(AF209="A",AF209="M")),0.5,0)+
IF(OR(AND(AS209="雙",AT209="半",OR(AF209="A",AF209="M")),AND(AS209="單",AT209="半",OR(AF209="T",AF209="J"))),0.5,0)
)*0.03456/100/1000
))))</f>
        <v>6.0600959999999997</v>
      </c>
    </row>
    <row r="210" spans="1:48">
      <c r="A210" s="672">
        <f t="shared" si="85"/>
        <v>46180</v>
      </c>
      <c r="B210" s="673" t="s">
        <v>1050</v>
      </c>
      <c r="C210" s="673" t="s">
        <v>2976</v>
      </c>
      <c r="D210" s="674" t="s">
        <v>1915</v>
      </c>
      <c r="E210" s="675" t="str">
        <f>IF(ISNA(VLOOKUP(C210,條件!$A$1:$G$1021,5,0)),"",(VLOOKUP(C210,條件!$A$1:$G$1021,5,0)))</f>
        <v>150/48/2SDr</v>
      </c>
      <c r="F210" s="676" t="str">
        <f>IF(ISNA(VLOOKUP(C210,條件!$A$1:$G$1021,6,0)),"",(VLOOKUP(C210,條件!$A$1:$G$1021,6,0)))</f>
        <v>FP82175R×2</v>
      </c>
      <c r="G210" s="676">
        <f>IF(ISNA(VLOOKUP(C210,條件!$A$1:$G$1021,7,0)),"",(VLOOKUP(C210,條件!$A$1:$G$1021,7,0)))</f>
        <v>700</v>
      </c>
      <c r="H210" s="676" t="str">
        <f>IF(ISNA(VLOOKUP(C210,條件!$A$1:$K$1021,11,0)),"",(VLOOKUP(C210,條件!$A$1:$K$1021,11,0)))</f>
        <v>黃底綠星</v>
      </c>
      <c r="I210" s="677">
        <f>IF(ISNA(VLOOKUP(C210,條件!$A$1:$L$1021,12,0)),"",(VLOOKUP(C210,條件!$A$1:$L$1021,12,0)))</f>
        <v>5.5</v>
      </c>
      <c r="J210" s="680">
        <v>40</v>
      </c>
      <c r="K210" s="678">
        <v>0</v>
      </c>
      <c r="L210" s="679">
        <v>8610</v>
      </c>
      <c r="M210" s="681">
        <v>8520</v>
      </c>
      <c r="N210" s="680"/>
      <c r="O210" s="678"/>
      <c r="P210" s="679"/>
      <c r="Q210" s="681"/>
      <c r="R210" s="680">
        <v>45</v>
      </c>
      <c r="S210" s="678">
        <v>10</v>
      </c>
      <c r="T210" s="679">
        <v>8700</v>
      </c>
      <c r="U210" s="681">
        <v>8700</v>
      </c>
      <c r="V210" s="680">
        <v>41</v>
      </c>
      <c r="W210" s="678">
        <v>14</v>
      </c>
      <c r="X210" s="679">
        <v>9120</v>
      </c>
      <c r="Y210" s="681">
        <v>9350</v>
      </c>
      <c r="Z210" s="682">
        <f>IFERROR(VLOOKUP(C210, 條件!$A:$L, 3, 0), "")</f>
        <v>5.8299595141700413</v>
      </c>
      <c r="AA210" s="682">
        <f>IF(OR(L210={"改紡","檢修","了機","清車","FINAL","停機","SAMPLE","TEST","絲開發","待料","跳車"}), L210, IFERROR(IF(C210="", "", (SUM(J210, N210, R210, V210)/3 * AG210) * IF(AND(AF210="S", AS210="雙"), 0.5, 1)), ""))</f>
        <v>42</v>
      </c>
      <c r="AB210" s="716">
        <f t="shared" si="79"/>
        <v>0.98020833333333335</v>
      </c>
      <c r="AC210" s="682">
        <f>IF(OR(L210={"改紡","檢修","了機","清車","FINAL","停機","SAMPLE","TEST"}), "", IFERROR(IF(C210="", "", AVERAGE(L210:M210, P210:Q210, T210:U210, X210:Y210)/100), ""))</f>
        <v>88.333333333333343</v>
      </c>
      <c r="AD210" s="682">
        <f t="shared" si="80"/>
        <v>5.25</v>
      </c>
      <c r="AE210" s="682">
        <f t="shared" si="81"/>
        <v>4.25</v>
      </c>
      <c r="AF210" s="683" t="str">
        <f t="shared" si="86"/>
        <v>T</v>
      </c>
      <c r="AG210" s="683">
        <v>1</v>
      </c>
      <c r="AH210" s="727" t="s">
        <v>2786</v>
      </c>
      <c r="AI210" s="734" t="s">
        <v>2876</v>
      </c>
      <c r="AJ210" s="734" t="s">
        <v>2876</v>
      </c>
      <c r="AK210" s="728" t="s">
        <v>3439</v>
      </c>
      <c r="AL210" s="687">
        <v>55</v>
      </c>
      <c r="AM210" s="798">
        <v>46177</v>
      </c>
      <c r="AN210" s="798">
        <v>46178</v>
      </c>
      <c r="AO210" s="798">
        <v>46179</v>
      </c>
      <c r="AP210" s="798"/>
      <c r="AQ210" s="798"/>
      <c r="AR210" s="689"/>
      <c r="AS210" s="676" t="str">
        <f t="shared" si="82"/>
        <v>雙</v>
      </c>
      <c r="AT210" s="676" t="str">
        <f t="shared" si="83"/>
        <v>全</v>
      </c>
      <c r="AU210" s="676" t="str">
        <f t="shared" si="84"/>
        <v>150</v>
      </c>
      <c r="AV210" s="676">
        <f t="shared" si="87"/>
        <v>6.4108800000000006</v>
      </c>
    </row>
    <row r="211" spans="1:48">
      <c r="A211" s="672">
        <f t="shared" si="85"/>
        <v>46180</v>
      </c>
      <c r="B211" s="673" t="s">
        <v>1051</v>
      </c>
      <c r="C211" s="673" t="s">
        <v>1907</v>
      </c>
      <c r="D211" s="674"/>
      <c r="E211" s="675" t="str">
        <f>IF(ISNA(VLOOKUP(C211,條件!$A$1:$G$1021,5,0)),"",(VLOOKUP(C211,條件!$A$1:$G$1021,5,0)))</f>
        <v>150/48/2SDr</v>
      </c>
      <c r="F211" s="676" t="str">
        <f>IF(ISNA(VLOOKUP(C211,條件!$A$1:$G$1021,6,0)),"",(VLOOKUP(C211,條件!$A$1:$G$1021,6,0)))</f>
        <v>FP82169R×2</v>
      </c>
      <c r="G211" s="676">
        <f>IF(ISNA(VLOOKUP(C211,條件!$A$1:$G$1021,7,0)),"",(VLOOKUP(C211,條件!$A$1:$G$1021,7,0)))</f>
        <v>670</v>
      </c>
      <c r="H211" s="676" t="str">
        <f>IF(ISNA(VLOOKUP(C211,條件!$A$1:$K$1021,11,0)),"",(VLOOKUP(C211,條件!$A$1:$K$1021,11,0)))</f>
        <v>黃底紅點</v>
      </c>
      <c r="I211" s="677">
        <f>IF(ISNA(VLOOKUP(C211,條件!$A$1:$L$1021,12,0)),"",(VLOOKUP(C211,條件!$A$1:$L$1021,12,0)))</f>
        <v>5</v>
      </c>
      <c r="J211" s="680">
        <v>30</v>
      </c>
      <c r="K211" s="678">
        <v>0</v>
      </c>
      <c r="L211" s="679">
        <v>6850</v>
      </c>
      <c r="M211" s="681"/>
      <c r="N211" s="680"/>
      <c r="O211" s="678"/>
      <c r="P211" s="679"/>
      <c r="Q211" s="681"/>
      <c r="R211" s="680">
        <v>37</v>
      </c>
      <c r="S211" s="678">
        <v>0</v>
      </c>
      <c r="T211" s="679">
        <v>6200</v>
      </c>
      <c r="U211" s="681"/>
      <c r="V211" s="680">
        <v>47</v>
      </c>
      <c r="W211" s="678">
        <v>0</v>
      </c>
      <c r="X211" s="679">
        <v>7590</v>
      </c>
      <c r="Y211" s="681"/>
      <c r="Z211" s="682">
        <f>IFERROR(VLOOKUP(C211, 條件!$A:$L, 3, 0), "")</f>
        <v>6.2882096069868991</v>
      </c>
      <c r="AA211" s="682">
        <f>IF(OR(L211={"改紡","檢修","了機","清車","FINAL","停機","SAMPLE","TEST","絲開發","待料","跳車"}), L211, IFERROR(IF(C211="", "", (SUM(J211, N211, R211, V211)/3 * AG211) * IF(AND(AF211="S", AS211="雙"), 0.5, 1)), ""))</f>
        <v>76</v>
      </c>
      <c r="AB211" s="716">
        <f t="shared" si="79"/>
        <v>1</v>
      </c>
      <c r="AC211" s="682">
        <f>IF(OR(L211={"改紡","檢修","了機","清車","FINAL","停機","SAMPLE","TEST"}), "", IFERROR(IF(C211="", "", AVERAGE(L211:M211, P211:Q211, T211:U211, X211:Y211)/100), ""))</f>
        <v>68.8</v>
      </c>
      <c r="AD211" s="682">
        <f t="shared" si="80"/>
        <v>9.5</v>
      </c>
      <c r="AE211" s="682">
        <f t="shared" si="81"/>
        <v>9.5</v>
      </c>
      <c r="AF211" s="683" t="str">
        <f t="shared" si="86"/>
        <v>T</v>
      </c>
      <c r="AG211" s="683">
        <v>2</v>
      </c>
      <c r="AH211" s="727" t="s">
        <v>2786</v>
      </c>
      <c r="AI211" s="728" t="s">
        <v>2822</v>
      </c>
      <c r="AJ211" s="728" t="s">
        <v>2822</v>
      </c>
      <c r="AK211" s="728" t="s">
        <v>705</v>
      </c>
      <c r="AL211" s="687">
        <v>48</v>
      </c>
      <c r="AM211" s="798">
        <v>46166</v>
      </c>
      <c r="AN211" s="798">
        <v>46167</v>
      </c>
      <c r="AO211" s="798"/>
      <c r="AP211" s="798"/>
      <c r="AQ211" s="798"/>
      <c r="AR211" s="689"/>
      <c r="AS211" s="676" t="str">
        <f t="shared" si="82"/>
        <v>雙</v>
      </c>
      <c r="AT211" s="676" t="str">
        <f t="shared" si="83"/>
        <v>半</v>
      </c>
      <c r="AU211" s="676" t="str">
        <f t="shared" si="84"/>
        <v>150</v>
      </c>
      <c r="AV211" s="676">
        <f t="shared" si="87"/>
        <v>2.3896166399999998</v>
      </c>
    </row>
    <row r="212" spans="1:48">
      <c r="A212" s="672">
        <f t="shared" si="85"/>
        <v>46180</v>
      </c>
      <c r="B212" s="673" t="s">
        <v>1051</v>
      </c>
      <c r="C212" s="673" t="s">
        <v>1908</v>
      </c>
      <c r="D212" s="674"/>
      <c r="E212" s="675" t="str">
        <f>IF(ISNA(VLOOKUP(C212,條件!$A$1:$G$1021,5,0)),"",(VLOOKUP(C212,條件!$A$1:$G$1021,5,0)))</f>
        <v>150/48/2SDr</v>
      </c>
      <c r="F212" s="676" t="str">
        <f>IF(ISNA(VLOOKUP(C212,條件!$A$1:$G$1021,6,0)),"",(VLOOKUP(C212,條件!$A$1:$G$1021,6,0)))</f>
        <v>FP82169R×2</v>
      </c>
      <c r="G212" s="676">
        <f>IF(ISNA(VLOOKUP(C212,條件!$A$1:$G$1021,7,0)),"",(VLOOKUP(C212,條件!$A$1:$G$1021,7,0)))</f>
        <v>670</v>
      </c>
      <c r="H212" s="676" t="str">
        <f>IF(ISNA(VLOOKUP(C212,條件!$A$1:$K$1021,11,0)),"",(VLOOKUP(C212,條件!$A$1:$K$1021,11,0)))</f>
        <v>紅底藍點</v>
      </c>
      <c r="I212" s="677">
        <f>IF(ISNA(VLOOKUP(C212,條件!$A$1:$L$1021,12,0)),"",(VLOOKUP(C212,條件!$A$1:$L$1021,12,0)))</f>
        <v>5</v>
      </c>
      <c r="J212" s="680">
        <v>14</v>
      </c>
      <c r="K212" s="678">
        <v>0</v>
      </c>
      <c r="L212" s="679"/>
      <c r="M212" s="681">
        <v>8520</v>
      </c>
      <c r="N212" s="680"/>
      <c r="O212" s="678"/>
      <c r="P212" s="679"/>
      <c r="Q212" s="681"/>
      <c r="R212" s="680">
        <v>16</v>
      </c>
      <c r="S212" s="678">
        <v>0</v>
      </c>
      <c r="T212" s="679"/>
      <c r="U212" s="681">
        <v>6200</v>
      </c>
      <c r="V212" s="680">
        <v>29</v>
      </c>
      <c r="W212" s="678">
        <v>0</v>
      </c>
      <c r="X212" s="679">
        <v>7690</v>
      </c>
      <c r="Y212" s="681"/>
      <c r="Z212" s="682">
        <f>IFERROR(VLOOKUP(C212, 條件!$A:$L, 3, 0), "")</f>
        <v>6.1802575107296125</v>
      </c>
      <c r="AA212" s="682">
        <f>IF(OR(L212={"改紡","檢修","了機","清車","FINAL","停機","SAMPLE","TEST","絲開發","待料","跳車"}), L212, IFERROR(IF(C212="", "", (SUM(J212, N212, R212, V212)/3 * AG212) * IF(AND(AF212="S", AS212="雙"), 0.5, 1)), ""))</f>
        <v>39.333333333333336</v>
      </c>
      <c r="AB212" s="716">
        <f t="shared" si="79"/>
        <v>1</v>
      </c>
      <c r="AC212" s="682">
        <f>IF(OR(L212={"改紡","檢修","了機","清車","FINAL","停機","SAMPLE","TEST"}), "", IFERROR(IF(C212="", "", AVERAGE(L212:M212, P212:Q212, T212:U212, X212:Y212)/100), ""))</f>
        <v>74.7</v>
      </c>
      <c r="AD212" s="682">
        <f t="shared" si="80"/>
        <v>4.916666666666667</v>
      </c>
      <c r="AE212" s="682">
        <f t="shared" si="81"/>
        <v>4.916666666666667</v>
      </c>
      <c r="AF212" s="683" t="str">
        <f t="shared" si="86"/>
        <v>T</v>
      </c>
      <c r="AG212" s="683">
        <v>2</v>
      </c>
      <c r="AH212" s="727" t="s">
        <v>2786</v>
      </c>
      <c r="AI212" s="728" t="s">
        <v>2822</v>
      </c>
      <c r="AJ212" s="728" t="s">
        <v>2822</v>
      </c>
      <c r="AK212" s="728" t="s">
        <v>705</v>
      </c>
      <c r="AL212" s="687">
        <v>48</v>
      </c>
      <c r="AM212" s="798">
        <v>46166</v>
      </c>
      <c r="AN212" s="798">
        <v>46167</v>
      </c>
      <c r="AO212" s="798"/>
      <c r="AP212" s="798"/>
      <c r="AQ212" s="798"/>
      <c r="AR212" s="689"/>
      <c r="AS212" s="676" t="str">
        <f t="shared" si="82"/>
        <v>雙</v>
      </c>
      <c r="AT212" s="676" t="str">
        <f t="shared" si="83"/>
        <v>半</v>
      </c>
      <c r="AU212" s="676" t="str">
        <f t="shared" si="84"/>
        <v>150</v>
      </c>
      <c r="AV212" s="676">
        <f t="shared" si="87"/>
        <v>2.5945401600000002</v>
      </c>
    </row>
    <row r="213" spans="1:48">
      <c r="A213" s="672">
        <f t="shared" si="85"/>
        <v>46180</v>
      </c>
      <c r="B213" s="673" t="s">
        <v>1052</v>
      </c>
      <c r="C213" s="673" t="s">
        <v>3162</v>
      </c>
      <c r="D213" s="674"/>
      <c r="E213" s="675" t="str">
        <f>IF(ISNA(VLOOKUP(C213,條件!$A$1:$G$1021,5,0)),"",(VLOOKUP(C213,條件!$A$1:$G$1021,5,0)))</f>
        <v/>
      </c>
      <c r="F213" s="676" t="str">
        <f>IF(ISNA(VLOOKUP(C213,條件!$A$1:$G$1021,6,0)),"",(VLOOKUP(C213,條件!$A$1:$G$1021,6,0)))</f>
        <v/>
      </c>
      <c r="G213" s="676" t="str">
        <f>IF(ISNA(VLOOKUP(C213,條件!$A$1:$G$1021,7,0)),"",(VLOOKUP(C213,條件!$A$1:$G$1021,7,0)))</f>
        <v/>
      </c>
      <c r="H213" s="676" t="str">
        <f>IF(ISNA(VLOOKUP(C213,條件!$A$1:$K$1021,11,0)),"",(VLOOKUP(C213,條件!$A$1:$K$1021,11,0)))</f>
        <v/>
      </c>
      <c r="I213" s="677" t="str">
        <f>IF(ISNA(VLOOKUP(C213,條件!$A$1:$L$1021,12,0)),"",(VLOOKUP(C213,條件!$A$1:$L$1021,12,0)))</f>
        <v/>
      </c>
      <c r="J213" s="680">
        <v>7</v>
      </c>
      <c r="K213" s="678">
        <v>0</v>
      </c>
      <c r="L213" s="679">
        <v>5930</v>
      </c>
      <c r="M213" s="681"/>
      <c r="N213" s="680"/>
      <c r="O213" s="678"/>
      <c r="P213" s="679"/>
      <c r="Q213" s="681"/>
      <c r="R213" s="680">
        <v>6</v>
      </c>
      <c r="S213" s="678">
        <v>0</v>
      </c>
      <c r="T213" s="679">
        <v>5830</v>
      </c>
      <c r="U213" s="681"/>
      <c r="V213" s="680">
        <v>10</v>
      </c>
      <c r="W213" s="678">
        <v>0</v>
      </c>
      <c r="X213" s="679">
        <v>6200</v>
      </c>
      <c r="Y213" s="681"/>
      <c r="Z213" s="682" t="str">
        <f>IFERROR(VLOOKUP(C213, 條件!$A:$L, 3, 0), "")</f>
        <v/>
      </c>
      <c r="AA213" s="682">
        <f>IF(OR(L213={"改紡","檢修","了機","清車","FINAL","停機","SAMPLE","TEST","絲開發","待料","跳車"}), L213, IFERROR(IF(C213="", "", (SUM(J213, N213, R213, V213)/3 * AG213) * IF(AND(AF213="S", AS213="雙"), 0.5, 1)), ""))</f>
        <v>15.333333333333334</v>
      </c>
      <c r="AB213" s="716" t="str">
        <f t="shared" si="79"/>
        <v/>
      </c>
      <c r="AC213" s="682">
        <f>IF(OR(L213={"改紡","檢修","了機","清車","FINAL","停機","SAMPLE","TEST"}), "", IFERROR(IF(C213="", "", AVERAGE(L213:M213, P213:Q213, T213:U213, X213:Y213)/100), ""))</f>
        <v>59.866666666666667</v>
      </c>
      <c r="AD213" s="682">
        <f t="shared" si="80"/>
        <v>1.9166666666666667</v>
      </c>
      <c r="AE213" s="682">
        <f t="shared" si="81"/>
        <v>1.9166666666666667</v>
      </c>
      <c r="AF213" s="683" t="str">
        <f t="shared" si="86"/>
        <v>T</v>
      </c>
      <c r="AG213" s="683">
        <v>2</v>
      </c>
      <c r="AH213" s="727" t="s">
        <v>2786</v>
      </c>
      <c r="AI213" s="734" t="s">
        <v>2876</v>
      </c>
      <c r="AJ213" s="734" t="s">
        <v>2876</v>
      </c>
      <c r="AK213" s="728" t="s">
        <v>3439</v>
      </c>
      <c r="AL213" s="687">
        <v>52</v>
      </c>
      <c r="AM213" s="798">
        <v>46178</v>
      </c>
      <c r="AN213" s="798">
        <v>46179</v>
      </c>
      <c r="AO213" s="798"/>
      <c r="AP213" s="798"/>
      <c r="AQ213" s="798"/>
      <c r="AR213" s="689" t="s">
        <v>3496</v>
      </c>
      <c r="AS213" s="676" t="str">
        <f t="shared" si="82"/>
        <v>單</v>
      </c>
      <c r="AT213" s="676" t="str">
        <f t="shared" si="83"/>
        <v>半</v>
      </c>
      <c r="AU213" s="676" t="str">
        <f t="shared" si="84"/>
        <v/>
      </c>
      <c r="AV213" s="676" t="str">
        <f t="shared" si="87"/>
        <v/>
      </c>
    </row>
    <row r="214" spans="1:48">
      <c r="A214" s="672">
        <f t="shared" si="85"/>
        <v>46180</v>
      </c>
      <c r="B214" s="673" t="s">
        <v>1052</v>
      </c>
      <c r="C214" s="673" t="s">
        <v>1917</v>
      </c>
      <c r="D214" s="674" t="s">
        <v>1915</v>
      </c>
      <c r="E214" s="675" t="str">
        <f>IF(ISNA(VLOOKUP(C214,條件!$A$1:$G$1021,5,0)),"",(VLOOKUP(C214,條件!$A$1:$G$1021,5,0)))</f>
        <v>225/72/2SDr</v>
      </c>
      <c r="F214" s="676" t="str">
        <f>IF(ISNA(VLOOKUP(C214,條件!$A$1:$G$1021,6,0)),"",(VLOOKUP(C214,條件!$A$1:$G$1021,6,0)))</f>
        <v>FP83024R×2</v>
      </c>
      <c r="G214" s="676">
        <f>IF(ISNA(VLOOKUP(C214,條件!$A$1:$G$1021,7,0)),"",(VLOOKUP(C214,條件!$A$1:$G$1021,7,0)))</f>
        <v>550</v>
      </c>
      <c r="H214" s="676" t="str">
        <f>IF(ISNA(VLOOKUP(C214,條件!$A$1:$K$1021,11,0)),"",(VLOOKUP(C214,條件!$A$1:$K$1021,11,0)))</f>
        <v>灰色</v>
      </c>
      <c r="I214" s="677">
        <f>IF(ISNA(VLOOKUP(C214,條件!$A$1:$L$1021,12,0)),"",(VLOOKUP(C214,條件!$A$1:$L$1021,12,0)))</f>
        <v>5.5</v>
      </c>
      <c r="J214" s="680"/>
      <c r="K214" s="678"/>
      <c r="L214" s="679" t="s">
        <v>116</v>
      </c>
      <c r="M214" s="681" t="s">
        <v>116</v>
      </c>
      <c r="N214" s="680"/>
      <c r="O214" s="678"/>
      <c r="P214" s="679"/>
      <c r="Q214" s="681" t="s">
        <v>116</v>
      </c>
      <c r="R214" s="680"/>
      <c r="S214" s="678"/>
      <c r="T214" s="679"/>
      <c r="U214" s="681" t="s">
        <v>3424</v>
      </c>
      <c r="V214" s="680"/>
      <c r="W214" s="678"/>
      <c r="X214" s="679"/>
      <c r="Y214" s="681" t="s">
        <v>114</v>
      </c>
      <c r="Z214" s="682">
        <f>IFERROR(VLOOKUP(C214, 條件!$A:$L, 3, 0), "")</f>
        <v>6.5454545454545459</v>
      </c>
      <c r="AA214" s="682" t="str">
        <f>IF(OR(L214={"改紡","檢修","了機","清車","FINAL","停機","SAMPLE","TEST","絲開發","待料","跳車"}), L214, IFERROR(IF(C214="", "", (SUM(J214, N214, R214, V214)/3 * AG214) * IF(AND(AF214="S", AS214="雙"), 0.5, 1)), ""))</f>
        <v>了機</v>
      </c>
      <c r="AB214" s="716" t="str">
        <f t="shared" si="79"/>
        <v/>
      </c>
      <c r="AC214" s="682" t="str">
        <f>IF(OR(L214={"改紡","檢修","了機","清車","FINAL","停機","SAMPLE","TEST"}), "", IFERROR(IF(C214="", "", AVERAGE(L214:M214, P214:Q214, T214:U214, X214:Y214)/100), ""))</f>
        <v/>
      </c>
      <c r="AD214" s="682" t="str">
        <f t="shared" si="80"/>
        <v/>
      </c>
      <c r="AE214" s="682" t="str">
        <f t="shared" si="81"/>
        <v/>
      </c>
      <c r="AF214" s="683" t="str">
        <f t="shared" si="86"/>
        <v>T</v>
      </c>
      <c r="AG214" s="683">
        <v>2</v>
      </c>
      <c r="AH214" s="727" t="s">
        <v>2786</v>
      </c>
      <c r="AI214" s="734" t="s">
        <v>2876</v>
      </c>
      <c r="AJ214" s="734" t="s">
        <v>2876</v>
      </c>
      <c r="AK214" s="728" t="s">
        <v>3439</v>
      </c>
      <c r="AL214" s="687">
        <v>53</v>
      </c>
      <c r="AM214" s="798">
        <v>46149</v>
      </c>
      <c r="AN214" s="798">
        <v>46150</v>
      </c>
      <c r="AO214" s="798">
        <v>46151</v>
      </c>
      <c r="AP214" s="798">
        <v>46152</v>
      </c>
      <c r="AQ214" s="798">
        <v>46153</v>
      </c>
      <c r="AR214" s="689"/>
      <c r="AS214" s="676" t="str">
        <f t="shared" si="82"/>
        <v>雙</v>
      </c>
      <c r="AT214" s="676" t="str">
        <f t="shared" si="83"/>
        <v>半</v>
      </c>
      <c r="AU214" s="676" t="str">
        <f t="shared" si="84"/>
        <v>225</v>
      </c>
      <c r="AV214" s="676" t="str">
        <f t="shared" si="87"/>
        <v/>
      </c>
    </row>
    <row r="215" spans="1:48">
      <c r="A215" s="672">
        <f t="shared" si="85"/>
        <v>46180</v>
      </c>
      <c r="B215" s="673" t="s">
        <v>1548</v>
      </c>
      <c r="C215" s="673" t="s">
        <v>3306</v>
      </c>
      <c r="D215" s="674" t="s">
        <v>579</v>
      </c>
      <c r="E215" s="675" t="str">
        <f>IF(ISNA(VLOOKUP(C215,條件!$A$1:$G$1021,5,0)),"",(VLOOKUP(C215,條件!$A$1:$G$1021,5,0)))</f>
        <v>150/48/2SDr</v>
      </c>
      <c r="F215" s="676" t="str">
        <f>IF(ISNA(VLOOKUP(C215,條件!$A$1:$G$1021,6,0)),"",(VLOOKUP(C215,條件!$A$1:$G$1021,6,0)))</f>
        <v>FP82177R×2</v>
      </c>
      <c r="G215" s="676">
        <f>IF(ISNA(VLOOKUP(C215,條件!$A$1:$G$1021,7,0)),"",(VLOOKUP(C215,條件!$A$1:$G$1021,7,0)))</f>
        <v>700</v>
      </c>
      <c r="H215" s="676" t="str">
        <f>IF(ISNA(VLOOKUP(C215,條件!$A$1:$K$1021,11,0)),"",(VLOOKUP(C215,條件!$A$1:$K$1021,11,0)))</f>
        <v>白底黑點</v>
      </c>
      <c r="I215" s="677">
        <f>IF(ISNA(VLOOKUP(C215,條件!$A$1:$L$1021,12,0)),"",(VLOOKUP(C215,條件!$A$1:$L$1021,12,0)))</f>
        <v>5.5</v>
      </c>
      <c r="J215" s="680">
        <v>31</v>
      </c>
      <c r="K215" s="678">
        <v>0</v>
      </c>
      <c r="L215" s="679">
        <v>7130</v>
      </c>
      <c r="M215" s="681">
        <v>8060</v>
      </c>
      <c r="N215" s="680"/>
      <c r="O215" s="678"/>
      <c r="P215" s="679"/>
      <c r="Q215" s="681"/>
      <c r="R215" s="680">
        <v>27</v>
      </c>
      <c r="S215" s="678">
        <v>0</v>
      </c>
      <c r="T215" s="679">
        <v>5930</v>
      </c>
      <c r="U215" s="681">
        <v>9260</v>
      </c>
      <c r="V215" s="680">
        <v>32</v>
      </c>
      <c r="W215" s="678">
        <v>0</v>
      </c>
      <c r="X215" s="679">
        <v>7500</v>
      </c>
      <c r="Y215" s="681">
        <v>9440</v>
      </c>
      <c r="Z215" s="682">
        <f>IFERROR(VLOOKUP(C215, 條件!$A:$L, 3, 0), "")</f>
        <v>5.8299595141700413</v>
      </c>
      <c r="AA215" s="682">
        <f>IF(OR(L215={"改紡","檢修","了機","清車","FINAL","停機","SAMPLE","TEST","絲開發","待料","跳車"}), L215, IFERROR(IF(C215="", "", (SUM(J215, N215, R215, V215)/3 * AG215) * IF(AND(AF215="S", AS215="雙"), 0.5, 1)), ""))</f>
        <v>30</v>
      </c>
      <c r="AB215" s="716">
        <f t="shared" si="79"/>
        <v>1</v>
      </c>
      <c r="AC215" s="682">
        <f>IF(OR(L215={"改紡","檢修","了機","清車","FINAL","停機","SAMPLE","TEST"}), "", IFERROR(IF(C215="", "", AVERAGE(L215:M215, P215:Q215, T215:U215, X215:Y215)/100), ""))</f>
        <v>78.866666666666674</v>
      </c>
      <c r="AD215" s="682">
        <f t="shared" si="80"/>
        <v>3.75</v>
      </c>
      <c r="AE215" s="682">
        <f t="shared" si="81"/>
        <v>3.75</v>
      </c>
      <c r="AF215" s="683" t="str">
        <f t="shared" si="86"/>
        <v>T</v>
      </c>
      <c r="AG215" s="683">
        <v>1</v>
      </c>
      <c r="AH215" s="727" t="s">
        <v>2812</v>
      </c>
      <c r="AI215" s="728" t="s">
        <v>2822</v>
      </c>
      <c r="AJ215" s="728" t="s">
        <v>2822</v>
      </c>
      <c r="AK215" s="728" t="s">
        <v>705</v>
      </c>
      <c r="AL215" s="687">
        <v>56</v>
      </c>
      <c r="AM215" s="798">
        <v>46172</v>
      </c>
      <c r="AN215" s="798">
        <v>46177</v>
      </c>
      <c r="AO215" s="798">
        <v>46178</v>
      </c>
      <c r="AP215" s="798">
        <v>46179</v>
      </c>
      <c r="AQ215" s="798"/>
      <c r="AR215" s="689"/>
      <c r="AS215" s="676" t="str">
        <f t="shared" si="82"/>
        <v>雙</v>
      </c>
      <c r="AT215" s="676" t="str">
        <f t="shared" si="83"/>
        <v>全</v>
      </c>
      <c r="AU215" s="676" t="str">
        <f t="shared" si="84"/>
        <v>150</v>
      </c>
      <c r="AV215" s="676">
        <f t="shared" si="87"/>
        <v>5.7238272000000006</v>
      </c>
    </row>
    <row r="216" spans="1:48">
      <c r="A216" s="672">
        <f t="shared" si="85"/>
        <v>46180</v>
      </c>
      <c r="B216" s="673" t="s">
        <v>1549</v>
      </c>
      <c r="C216" s="673" t="s">
        <v>2946</v>
      </c>
      <c r="D216" s="674" t="s">
        <v>579</v>
      </c>
      <c r="E216" s="675" t="str">
        <f>IF(ISNA(VLOOKUP(C216,條件!$A$1:$G$1021,5,0)),"",(VLOOKUP(C216,條件!$A$1:$G$1021,5,0)))</f>
        <v>150/48/2SDr</v>
      </c>
      <c r="F216" s="676" t="str">
        <f>IF(ISNA(VLOOKUP(C216,條件!$A$1:$G$1021,6,0)),"",(VLOOKUP(C216,條件!$A$1:$G$1021,6,0)))</f>
        <v>FP82177R×2</v>
      </c>
      <c r="G216" s="676">
        <f>IF(ISNA(VLOOKUP(C216,條件!$A$1:$G$1021,7,0)),"",(VLOOKUP(C216,條件!$A$1:$G$1021,7,0)))</f>
        <v>700</v>
      </c>
      <c r="H216" s="676" t="str">
        <f>IF(ISNA(VLOOKUP(C216,條件!$A$1:$K$1021,11,0)),"",(VLOOKUP(C216,條件!$A$1:$K$1021,11,0)))</f>
        <v>黃綠條紋</v>
      </c>
      <c r="I216" s="677">
        <f>IF(ISNA(VLOOKUP(C216,條件!$A$1:$L$1021,12,0)),"",(VLOOKUP(C216,條件!$A$1:$L$1021,12,0)))</f>
        <v>5.5</v>
      </c>
      <c r="J216" s="680">
        <v>34</v>
      </c>
      <c r="K216" s="678">
        <v>0</v>
      </c>
      <c r="L216" s="679">
        <v>7040</v>
      </c>
      <c r="M216" s="681">
        <v>7780</v>
      </c>
      <c r="N216" s="680"/>
      <c r="O216" s="678"/>
      <c r="P216" s="679"/>
      <c r="Q216" s="681"/>
      <c r="R216" s="680">
        <v>22</v>
      </c>
      <c r="S216" s="678">
        <v>0</v>
      </c>
      <c r="T216" s="679">
        <v>7590</v>
      </c>
      <c r="U216" s="681">
        <v>6850</v>
      </c>
      <c r="V216" s="680">
        <v>68</v>
      </c>
      <c r="W216" s="678">
        <v>10</v>
      </c>
      <c r="X216" s="679">
        <v>8980</v>
      </c>
      <c r="Y216" s="681">
        <v>8610</v>
      </c>
      <c r="Z216" s="682">
        <f>IFERROR(VLOOKUP(C216, 條件!$A:$L, 3, 0), "")</f>
        <v>5.8299595141700413</v>
      </c>
      <c r="AA216" s="682">
        <f>IF(OR(L216={"改紡","檢修","了機","清車","FINAL","停機","SAMPLE","TEST","絲開發","待料","跳車"}), L216, IFERROR(IF(C216="", "", (SUM(J216, N216, R216, V216)/3 * AG216) * IF(AND(AF216="S", AS216="雙"), 0.5, 1)), ""))</f>
        <v>41.333333333333336</v>
      </c>
      <c r="AB216" s="716">
        <f t="shared" si="79"/>
        <v>0.99175347222222221</v>
      </c>
      <c r="AC216" s="682">
        <f>IF(OR(L216={"改紡","檢修","了機","清車","FINAL","停機","SAMPLE","TEST"}), "", IFERROR(IF(C216="", "", AVERAGE(L216:M216, P216:Q216, T216:U216, X216:Y216)/100), ""))</f>
        <v>78.083333333333329</v>
      </c>
      <c r="AD216" s="682">
        <f t="shared" si="80"/>
        <v>5.166666666666667</v>
      </c>
      <c r="AE216" s="682">
        <f t="shared" si="81"/>
        <v>4.75</v>
      </c>
      <c r="AF216" s="683" t="str">
        <f t="shared" si="86"/>
        <v>T</v>
      </c>
      <c r="AG216" s="683">
        <v>1</v>
      </c>
      <c r="AH216" s="727" t="s">
        <v>2812</v>
      </c>
      <c r="AI216" s="728" t="s">
        <v>2822</v>
      </c>
      <c r="AJ216" s="728" t="s">
        <v>2822</v>
      </c>
      <c r="AK216" s="728" t="s">
        <v>3439</v>
      </c>
      <c r="AL216" s="687">
        <v>56</v>
      </c>
      <c r="AM216" s="798">
        <v>46177</v>
      </c>
      <c r="AN216" s="798">
        <v>46178</v>
      </c>
      <c r="AO216" s="798">
        <v>46179</v>
      </c>
      <c r="AP216" s="798"/>
      <c r="AQ216" s="798"/>
      <c r="AR216" s="689"/>
      <c r="AS216" s="676" t="str">
        <f t="shared" si="82"/>
        <v>雙</v>
      </c>
      <c r="AT216" s="676" t="str">
        <f t="shared" si="83"/>
        <v>全</v>
      </c>
      <c r="AU216" s="676" t="str">
        <f t="shared" si="84"/>
        <v>150</v>
      </c>
      <c r="AV216" s="676">
        <f t="shared" si="87"/>
        <v>5.666976</v>
      </c>
    </row>
    <row r="217" spans="1:48">
      <c r="A217" s="672">
        <f t="shared" si="85"/>
        <v>46180</v>
      </c>
      <c r="B217" s="673" t="s">
        <v>1053</v>
      </c>
      <c r="C217" s="673" t="s">
        <v>114</v>
      </c>
      <c r="D217" s="674"/>
      <c r="E217" s="675" t="str">
        <f>IF(ISNA(VLOOKUP(C217,條件!$A$1:$G$1021,5,0)),"",(VLOOKUP(C217,條件!$A$1:$G$1021,5,0)))</f>
        <v/>
      </c>
      <c r="F217" s="676" t="str">
        <f>IF(ISNA(VLOOKUP(C217,條件!$A$1:$G$1021,6,0)),"",(VLOOKUP(C217,條件!$A$1:$G$1021,6,0)))</f>
        <v/>
      </c>
      <c r="G217" s="676" t="str">
        <f>IF(ISNA(VLOOKUP(C217,條件!$A$1:$G$1021,7,0)),"",(VLOOKUP(C217,條件!$A$1:$G$1021,7,0)))</f>
        <v/>
      </c>
      <c r="H217" s="676" t="str">
        <f>IF(ISNA(VLOOKUP(C217,條件!$A$1:$K$1021,11,0)),"",(VLOOKUP(C217,條件!$A$1:$K$1021,11,0)))</f>
        <v/>
      </c>
      <c r="I217" s="677" t="str">
        <f>IF(ISNA(VLOOKUP(C217,條件!$A$1:$L$1021,12,0)),"",(VLOOKUP(C217,條件!$A$1:$L$1021,12,0)))</f>
        <v/>
      </c>
      <c r="J217" s="680"/>
      <c r="K217" s="678"/>
      <c r="L217" s="679" t="s">
        <v>114</v>
      </c>
      <c r="M217" s="681"/>
      <c r="N217" s="680"/>
      <c r="O217" s="678"/>
      <c r="P217" s="679" t="s">
        <v>114</v>
      </c>
      <c r="Q217" s="681"/>
      <c r="R217" s="680"/>
      <c r="S217" s="678"/>
      <c r="T217" s="679" t="s">
        <v>445</v>
      </c>
      <c r="U217" s="681"/>
      <c r="V217" s="680"/>
      <c r="W217" s="678"/>
      <c r="X217" s="679" t="s">
        <v>114</v>
      </c>
      <c r="Y217" s="681"/>
      <c r="Z217" s="709" t="str">
        <f>IFERROR(VLOOKUP(C217, 條件!$A:$L, 3, 0), "")</f>
        <v/>
      </c>
      <c r="AA217" s="709" t="str">
        <f>IF(OR(L217={"改紡","檢修","了機","清車","FINAL","停機","SAMPLE","TEST","絲開發","待料","跳車"}), L217, IFERROR(IF(C217="", "", (SUM(J217, N217, R217, V217)/3 * AG217) * IF(AND(AF217="S", AS217="雙"), 0.5, 1)), ""))</f>
        <v>停機</v>
      </c>
      <c r="AB217" s="717" t="str">
        <f t="shared" si="79"/>
        <v/>
      </c>
      <c r="AC217" s="709" t="str">
        <f>IF(OR(L217={"改紡","檢修","了機","清車","FINAL","停機","SAMPLE","TEST"}), "", IFERROR(IF(C217="", "", AVERAGE(L217:M217, P217:Q217, T217:U217, X217:Y217)/100), ""))</f>
        <v/>
      </c>
      <c r="AD217" s="709" t="str">
        <f t="shared" si="80"/>
        <v/>
      </c>
      <c r="AE217" s="709" t="str">
        <f t="shared" si="81"/>
        <v/>
      </c>
      <c r="AF217" s="710" t="str">
        <f t="shared" si="86"/>
        <v>S</v>
      </c>
      <c r="AG217" s="710">
        <v>12</v>
      </c>
      <c r="AH217" s="727" t="s">
        <v>2785</v>
      </c>
      <c r="AI217" s="734" t="s">
        <v>3214</v>
      </c>
      <c r="AJ217" s="734" t="s">
        <v>3214</v>
      </c>
      <c r="AK217" s="728" t="s">
        <v>3440</v>
      </c>
      <c r="AL217" s="687"/>
      <c r="AM217" s="798"/>
      <c r="AN217" s="798"/>
      <c r="AO217" s="798"/>
      <c r="AP217" s="798"/>
      <c r="AQ217" s="798"/>
      <c r="AR217" s="689"/>
      <c r="AS217" s="676" t="str">
        <f t="shared" si="82"/>
        <v>單</v>
      </c>
      <c r="AT217" s="676" t="str">
        <f t="shared" si="83"/>
        <v>12sec</v>
      </c>
      <c r="AU217" s="676" t="str">
        <f t="shared" si="84"/>
        <v/>
      </c>
      <c r="AV217" s="676" t="str">
        <f t="shared" si="87"/>
        <v/>
      </c>
    </row>
    <row r="218" spans="1:48" ht="17.25" thickBot="1">
      <c r="A218" s="690">
        <f t="shared" si="85"/>
        <v>46180</v>
      </c>
      <c r="B218" s="691" t="s">
        <v>1564</v>
      </c>
      <c r="C218" s="711" t="s">
        <v>1614</v>
      </c>
      <c r="D218" s="692"/>
      <c r="E218" s="693" t="str">
        <f>IF(ISNA(VLOOKUP(C218,條件!$A$1:$G$1021,5,0)),"",(VLOOKUP(C218,條件!$A$1:$G$1021,5,0)))</f>
        <v/>
      </c>
      <c r="F218" s="694" t="str">
        <f>IF(ISNA(VLOOKUP(C218,條件!$A$1:$G$1021,6,0)),"",(VLOOKUP(C218,條件!$A$1:$G$1021,6,0)))</f>
        <v/>
      </c>
      <c r="G218" s="694" t="str">
        <f>IF(ISNA(VLOOKUP(C218,條件!$A$1:$G$1021,7,0)),"",(VLOOKUP(C218,條件!$A$1:$G$1021,7,0)))</f>
        <v/>
      </c>
      <c r="H218" s="694" t="str">
        <f>IF(ISNA(VLOOKUP(C218,條件!$A$1:$K$1021,11,0)),"",(VLOOKUP(C218,條件!$A$1:$K$1021,11,0)))</f>
        <v/>
      </c>
      <c r="I218" s="695" t="str">
        <f>IF(ISNA(VLOOKUP(C218,條件!$A$1:$L$1021,12,0)),"",(VLOOKUP(C218,條件!$A$1:$L$1021,12,0)))</f>
        <v/>
      </c>
      <c r="J218" s="698"/>
      <c r="K218" s="696"/>
      <c r="L218" s="697" t="s">
        <v>446</v>
      </c>
      <c r="M218" s="699"/>
      <c r="N218" s="698"/>
      <c r="O218" s="696"/>
      <c r="P218" s="697" t="s">
        <v>446</v>
      </c>
      <c r="Q218" s="699"/>
      <c r="R218" s="698"/>
      <c r="S218" s="696"/>
      <c r="T218" s="697" t="s">
        <v>446</v>
      </c>
      <c r="U218" s="699"/>
      <c r="V218" s="698"/>
      <c r="W218" s="696"/>
      <c r="X218" s="697" t="s">
        <v>446</v>
      </c>
      <c r="Y218" s="699"/>
      <c r="Z218" s="1060" t="str">
        <f>IFERROR(VLOOKUP(C218, 條件!$A:$L, 3, 0), "")</f>
        <v/>
      </c>
      <c r="AA218" s="1060" t="str">
        <f>IF(OR(L218={"改紡","檢修","了機","清車","FINAL","停機","SAMPLE","TEST","絲開發","待料","跳車"}), L218, IFERROR(IF(C218="", "", (SUM(J218, N218, R218, V218)/3 * AG218) * IF(AND(AF218="S", AS218="雙"), 0.5, 1)), ""))</f>
        <v>絲開發</v>
      </c>
      <c r="AB218" s="1061" t="str">
        <f t="shared" si="79"/>
        <v/>
      </c>
      <c r="AC218" s="1060" t="str">
        <f>IF(OR(L218={"改紡","檢修","了機","清車","FINAL","停機","SAMPLE","TEST"}), "", IFERROR(IF(C218="", "", AVERAGE(L218:M218, P218:Q218, T218:U218, X218:Y218)/100), ""))</f>
        <v/>
      </c>
      <c r="AD218" s="1060" t="str">
        <f t="shared" si="80"/>
        <v/>
      </c>
      <c r="AE218" s="1060" t="str">
        <f t="shared" si="81"/>
        <v/>
      </c>
      <c r="AF218" s="1062" t="str">
        <f t="shared" si="86"/>
        <v>S</v>
      </c>
      <c r="AG218" s="1062">
        <v>5</v>
      </c>
      <c r="AH218" s="729" t="s">
        <v>2785</v>
      </c>
      <c r="AI218" s="1079" t="s">
        <v>3214</v>
      </c>
      <c r="AJ218" s="1079" t="s">
        <v>3214</v>
      </c>
      <c r="AK218" s="730" t="s">
        <v>3440</v>
      </c>
      <c r="AL218" s="705"/>
      <c r="AM218" s="800"/>
      <c r="AN218" s="800"/>
      <c r="AO218" s="800"/>
      <c r="AP218" s="800"/>
      <c r="AQ218" s="800"/>
      <c r="AR218" s="707"/>
      <c r="AS218" s="694" t="str">
        <f t="shared" si="82"/>
        <v>單</v>
      </c>
      <c r="AT218" s="694" t="str">
        <f t="shared" si="83"/>
        <v>5sec</v>
      </c>
      <c r="AU218" s="694" t="str">
        <f t="shared" si="84"/>
        <v/>
      </c>
      <c r="AV218" s="694" t="str">
        <f t="shared" si="87"/>
        <v/>
      </c>
    </row>
    <row r="219" spans="1:48">
      <c r="A219" s="1063">
        <v>46181</v>
      </c>
      <c r="B219" s="1064" t="s">
        <v>1031</v>
      </c>
      <c r="C219" s="1064" t="s">
        <v>114</v>
      </c>
      <c r="D219" s="1065"/>
      <c r="E219" s="1066" t="str">
        <f>IF(ISNA(VLOOKUP(C219,條件!$A$1:$G$1021,5,0)),"",(VLOOKUP(C219,條件!$A$1:$G$1021,5,0)))</f>
        <v/>
      </c>
      <c r="F219" s="1067" t="str">
        <f>IF(ISNA(VLOOKUP(C219,條件!$A$1:$G$1021,6,0)),"",(VLOOKUP(C219,條件!$A$1:$G$1021,6,0)))</f>
        <v/>
      </c>
      <c r="G219" s="1067" t="str">
        <f>IF(ISNA(VLOOKUP(C219,條件!$A$1:$G$1021,7,0)),"",(VLOOKUP(C219,條件!$A$1:$G$1021,7,0)))</f>
        <v/>
      </c>
      <c r="H219" s="1067" t="str">
        <f>IF(ISNA(VLOOKUP(C219,條件!$A$1:$K$1021,11,0)),"",(VLOOKUP(C219,條件!$A$1:$K$1021,11,0)))</f>
        <v/>
      </c>
      <c r="I219" s="1068" t="str">
        <f>IF(ISNA(VLOOKUP(C219,條件!$A$1:$L$1021,12,0)),"",(VLOOKUP(C219,條件!$A$1:$L$1021,12,0)))</f>
        <v/>
      </c>
      <c r="J219" s="1069"/>
      <c r="K219" s="1070"/>
      <c r="L219" s="1071" t="s">
        <v>114</v>
      </c>
      <c r="M219" s="1072"/>
      <c r="N219" s="1069"/>
      <c r="O219" s="1070"/>
      <c r="P219" s="1071" t="s">
        <v>114</v>
      </c>
      <c r="Q219" s="1072"/>
      <c r="R219" s="1069"/>
      <c r="S219" s="1070"/>
      <c r="T219" s="1071" t="s">
        <v>114</v>
      </c>
      <c r="U219" s="1072"/>
      <c r="V219" s="1069"/>
      <c r="W219" s="1070"/>
      <c r="X219" s="1071" t="s">
        <v>114</v>
      </c>
      <c r="Y219" s="1072"/>
      <c r="Z219" s="1073" t="str">
        <f>IFERROR(VLOOKUP(C219, 條件!$A:$L, 3, 0), "")</f>
        <v/>
      </c>
      <c r="AA219" s="1073" t="str">
        <f>IF(OR(L219={"改紡","檢修","了機","清車","FINAL","停機","SAMPLE","TEST","絲開發","待料","跳車"}), L219, IFERROR(IF(C219="", "", (SUM(J219, N219, R219, V219)/3 * AG219) * IF(AND(AF219="S", AS219="雙"), 0.5, 1)), ""))</f>
        <v>停機</v>
      </c>
      <c r="AB219" s="1074" t="str">
        <f t="shared" si="79"/>
        <v/>
      </c>
      <c r="AC219" s="1073" t="str">
        <f>IF(OR(L219={"改紡","檢修","了機","清車","FINAL","停機","SAMPLE","TEST"}), "", IFERROR(IF(C219="", "", AVERAGE(L219:M219, P219:Q219, T219:U219, X219:Y219)/100), ""))</f>
        <v/>
      </c>
      <c r="AD219" s="1073" t="str">
        <f t="shared" si="80"/>
        <v/>
      </c>
      <c r="AE219" s="1073" t="str">
        <f t="shared" si="81"/>
        <v/>
      </c>
      <c r="AF219" s="1075" t="str">
        <f t="shared" si="86"/>
        <v>A</v>
      </c>
      <c r="AG219" s="1075">
        <v>1</v>
      </c>
      <c r="AH219" s="1076" t="s">
        <v>333</v>
      </c>
      <c r="AI219" s="737" t="s">
        <v>1066</v>
      </c>
      <c r="AJ219" s="737" t="s">
        <v>1066</v>
      </c>
      <c r="AK219" s="1077" t="s">
        <v>1066</v>
      </c>
      <c r="AL219" s="741"/>
      <c r="AM219" s="799"/>
      <c r="AN219" s="799"/>
      <c r="AO219" s="799"/>
      <c r="AP219" s="799"/>
      <c r="AQ219" s="799"/>
      <c r="AR219" s="1078"/>
      <c r="AS219" s="1067" t="str">
        <f>IF(TEXT(RIGHT(F219,2),) = "×2","雙","單")</f>
        <v>單</v>
      </c>
      <c r="AT219" s="1067" t="str">
        <f>IF(OR(AF219="J", AF219="T", AF219="M"), IF(AG219=1, "全", "半"),
   IF(AF219="A", IF(AG219=0.5, IF(AS219="雙", "全", ""),
                 IF(AG219=1, IF(AS219="雙", "半", "全"),
                    IF(AG219=2, "半", "")
                   )
                ),
   IF(AF219="S", TEXT(AG219 &amp; "sec", "text"), "")
))</f>
        <v>全</v>
      </c>
      <c r="AU219" s="1067" t="str">
        <f>IF(MID(E219,3,1)="/",LEFT(E219,2),LEFT(E219,3))</f>
        <v/>
      </c>
      <c r="AV219" s="1067" t="str">
        <f t="shared" si="87"/>
        <v/>
      </c>
    </row>
    <row r="220" spans="1:48">
      <c r="A220" s="672">
        <f>A219</f>
        <v>46181</v>
      </c>
      <c r="B220" s="673" t="s">
        <v>1032</v>
      </c>
      <c r="C220" s="673" t="s">
        <v>114</v>
      </c>
      <c r="D220" s="674"/>
      <c r="E220" s="675" t="str">
        <f>IF(ISNA(VLOOKUP(C220,條件!$A$1:$G$1021,5,0)),"",(VLOOKUP(C220,條件!$A$1:$G$1021,5,0)))</f>
        <v/>
      </c>
      <c r="F220" s="676" t="str">
        <f>IF(ISNA(VLOOKUP(C220,條件!$A$1:$G$1021,6,0)),"",(VLOOKUP(C220,條件!$A$1:$G$1021,6,0)))</f>
        <v/>
      </c>
      <c r="G220" s="676" t="str">
        <f>IF(ISNA(VLOOKUP(C220,條件!$A$1:$G$1021,7,0)),"",(VLOOKUP(C220,條件!$A$1:$G$1021,7,0)))</f>
        <v/>
      </c>
      <c r="H220" s="676" t="str">
        <f>IF(ISNA(VLOOKUP(C220,條件!$A$1:$K$1021,11,0)),"",(VLOOKUP(C220,條件!$A$1:$K$1021,11,0)))</f>
        <v/>
      </c>
      <c r="I220" s="677" t="str">
        <f>IF(ISNA(VLOOKUP(C220,條件!$A$1:$L$1021,12,0)),"",(VLOOKUP(C220,條件!$A$1:$L$1021,12,0)))</f>
        <v/>
      </c>
      <c r="J220" s="680"/>
      <c r="K220" s="678"/>
      <c r="L220" s="679" t="s">
        <v>114</v>
      </c>
      <c r="M220" s="681"/>
      <c r="N220" s="680"/>
      <c r="O220" s="678"/>
      <c r="P220" s="679" t="s">
        <v>114</v>
      </c>
      <c r="Q220" s="681"/>
      <c r="R220" s="680"/>
      <c r="S220" s="678"/>
      <c r="T220" s="679" t="s">
        <v>114</v>
      </c>
      <c r="U220" s="681"/>
      <c r="V220" s="680"/>
      <c r="W220" s="678"/>
      <c r="X220" s="679" t="s">
        <v>114</v>
      </c>
      <c r="Y220" s="681"/>
      <c r="Z220" s="682" t="str">
        <f>IFERROR(VLOOKUP(C220, 條件!$A:$L, 3, 0), "")</f>
        <v/>
      </c>
      <c r="AA220" s="682" t="str">
        <f>IF(OR(L220={"改紡","檢修","了機","清車","FINAL","停機","SAMPLE","TEST","絲開發","待料","跳車"}), L220, IFERROR(IF(C220="", "", (SUM(J220, N220, R220, V220)/3 * AG220) * IF(AND(AF220="S", AS220="雙"), 0.5, 1)), ""))</f>
        <v>停機</v>
      </c>
      <c r="AB220" s="716" t="str">
        <f t="shared" ref="AB220:AB250" si="88">IF(K220="","",IF(ISERROR(1-(SUM(K220,O220,S220,W220)/208/Z220)),"",(1-(SUM(K220,O220,S220,W220)/208/Z220))))</f>
        <v/>
      </c>
      <c r="AC220" s="682" t="str">
        <f>IF(OR(L220={"改紡","檢修","了機","清車","FINAL","停機","SAMPLE","TEST"}), "", IFERROR(IF(C220="", "", AVERAGE(L220:M220, P220:Q220, T220:U220, X220:Y220)/100), ""))</f>
        <v/>
      </c>
      <c r="AD220" s="682" t="str">
        <f t="shared" ref="AD220:AD250" si="89">IF(ISERROR(AA220/8),"",(AA220/8))</f>
        <v/>
      </c>
      <c r="AE220" s="682" t="str">
        <f t="shared" ref="AE220:AE250" si="90">IF(OR(L220="改紡", L220="檢修", L220="了機"), "",
IF(AND(C220&lt;&gt;"", J220&lt;&gt;""),
IFERROR((SUM(J220, N220, R220, V220) - SUM(K220, O220, S220, W220))/24 * AG220, ""),
"")
)</f>
        <v/>
      </c>
      <c r="AF220" s="683" t="str">
        <f t="shared" si="86"/>
        <v>A</v>
      </c>
      <c r="AG220" s="683">
        <v>1</v>
      </c>
      <c r="AH220" s="727" t="s">
        <v>1066</v>
      </c>
      <c r="AI220" s="728" t="s">
        <v>1066</v>
      </c>
      <c r="AJ220" s="728" t="s">
        <v>1066</v>
      </c>
      <c r="AK220" s="740" t="s">
        <v>1066</v>
      </c>
      <c r="AL220" s="736"/>
      <c r="AM220" s="798"/>
      <c r="AN220" s="798"/>
      <c r="AO220" s="798"/>
      <c r="AP220" s="798"/>
      <c r="AQ220" s="798"/>
      <c r="AR220" s="689"/>
      <c r="AS220" s="676" t="str">
        <f t="shared" ref="AS220:AS249" si="91">IF(TEXT(RIGHT(F220,2),) = "×2","雙","單")</f>
        <v>單</v>
      </c>
      <c r="AT220" s="676" t="str">
        <f t="shared" ref="AT220:AT249" si="92">IF(OR(AF220="J", AF220="T", AF220="M"), IF(AG220=1, "全", "半"),
   IF(AF220="A", IF(AG220=0.5, IF(AS220="雙", "全", ""),
                 IF(AG220=1, IF(AS220="雙", "半", "全"),
                    IF(AG220=2, "半", "")
                   )
                ),
   IF(AF220="S", TEXT(AG220 &amp; "sec", "text"), "")
))</f>
        <v>全</v>
      </c>
      <c r="AU220" s="676" t="str">
        <f t="shared" ref="AU220:AU249" si="93">IF(MID(E220,3,1)="/",LEFT(E220,2),LEFT(E220,3))</f>
        <v/>
      </c>
      <c r="AV220" s="676" t="str">
        <f t="shared" si="87"/>
        <v/>
      </c>
    </row>
    <row r="221" spans="1:48">
      <c r="A221" s="672">
        <f t="shared" ref="A221:A249" si="94">A220</f>
        <v>46181</v>
      </c>
      <c r="B221" s="673" t="s">
        <v>1027</v>
      </c>
      <c r="C221" s="673" t="s">
        <v>114</v>
      </c>
      <c r="D221" s="674"/>
      <c r="E221" s="675" t="str">
        <f>IF(ISNA(VLOOKUP(C221,條件!$A$1:$G$1021,5,0)),"",(VLOOKUP(C221,條件!$A$1:$G$1021,5,0)))</f>
        <v/>
      </c>
      <c r="F221" s="676" t="str">
        <f>IF(ISNA(VLOOKUP(C221,條件!$A$1:$G$1021,6,0)),"",(VLOOKUP(C221,條件!$A$1:$G$1021,6,0)))</f>
        <v/>
      </c>
      <c r="G221" s="676" t="str">
        <f>IF(ISNA(VLOOKUP(C221,條件!$A$1:$G$1021,7,0)),"",(VLOOKUP(C221,條件!$A$1:$G$1021,7,0)))</f>
        <v/>
      </c>
      <c r="H221" s="676" t="str">
        <f>IF(ISNA(VLOOKUP(C221,條件!$A$1:$K$1021,11,0)),"",(VLOOKUP(C221,條件!$A$1:$K$1021,11,0)))</f>
        <v/>
      </c>
      <c r="I221" s="677" t="str">
        <f>IF(ISNA(VLOOKUP(C221,條件!$A$1:$L$1021,12,0)),"",(VLOOKUP(C221,條件!$A$1:$L$1021,12,0)))</f>
        <v/>
      </c>
      <c r="J221" s="680"/>
      <c r="K221" s="678"/>
      <c r="L221" s="679" t="s">
        <v>114</v>
      </c>
      <c r="M221" s="681"/>
      <c r="N221" s="680"/>
      <c r="O221" s="678"/>
      <c r="P221" s="679" t="s">
        <v>114</v>
      </c>
      <c r="Q221" s="681"/>
      <c r="R221" s="680"/>
      <c r="S221" s="678"/>
      <c r="T221" s="679" t="s">
        <v>114</v>
      </c>
      <c r="U221" s="681"/>
      <c r="V221" s="680"/>
      <c r="W221" s="678"/>
      <c r="X221" s="679" t="s">
        <v>114</v>
      </c>
      <c r="Y221" s="681"/>
      <c r="Z221" s="682" t="str">
        <f>IFERROR(VLOOKUP(C221, 條件!$A:$L, 3, 0), "")</f>
        <v/>
      </c>
      <c r="AA221" s="682" t="str">
        <f>IF(OR(L221={"改紡","檢修","了機","清車","FINAL","停機","SAMPLE","TEST","絲開發","待料","跳車"}), L221, IFERROR(IF(C221="", "", (SUM(J221, N221, R221, V221)/3 * AG221) * IF(AND(AF221="S", AS221="雙"), 0.5, 1)), ""))</f>
        <v>停機</v>
      </c>
      <c r="AB221" s="716" t="str">
        <f t="shared" si="88"/>
        <v/>
      </c>
      <c r="AC221" s="682" t="str">
        <f>IF(OR(L221={"改紡","檢修","了機","清車","FINAL","停機","SAMPLE","TEST"}), "", IFERROR(IF(C221="", "", AVERAGE(L221:M221, P221:Q221, T221:U221, X221:Y221)/100), ""))</f>
        <v/>
      </c>
      <c r="AD221" s="682" t="str">
        <f t="shared" si="89"/>
        <v/>
      </c>
      <c r="AE221" s="682" t="str">
        <f t="shared" si="90"/>
        <v/>
      </c>
      <c r="AF221" s="683" t="str">
        <f t="shared" si="86"/>
        <v>A</v>
      </c>
      <c r="AG221" s="683">
        <v>1</v>
      </c>
      <c r="AH221" s="727" t="s">
        <v>1066</v>
      </c>
      <c r="AI221" s="728" t="s">
        <v>1066</v>
      </c>
      <c r="AJ221" s="728" t="s">
        <v>1066</v>
      </c>
      <c r="AK221" s="744" t="s">
        <v>1066</v>
      </c>
      <c r="AL221" s="736"/>
      <c r="AM221" s="798"/>
      <c r="AN221" s="798"/>
      <c r="AO221" s="798"/>
      <c r="AP221" s="798"/>
      <c r="AQ221" s="798"/>
      <c r="AR221" s="689"/>
      <c r="AS221" s="676" t="str">
        <f t="shared" si="91"/>
        <v>單</v>
      </c>
      <c r="AT221" s="676" t="str">
        <f t="shared" si="92"/>
        <v>全</v>
      </c>
      <c r="AU221" s="676" t="str">
        <f t="shared" si="93"/>
        <v/>
      </c>
      <c r="AV221" s="676" t="str">
        <f t="shared" si="87"/>
        <v/>
      </c>
    </row>
    <row r="222" spans="1:48">
      <c r="A222" s="672">
        <f t="shared" si="94"/>
        <v>46181</v>
      </c>
      <c r="B222" s="673" t="s">
        <v>1033</v>
      </c>
      <c r="C222" s="673" t="s">
        <v>114</v>
      </c>
      <c r="D222" s="674"/>
      <c r="E222" s="675" t="str">
        <f>IF(ISNA(VLOOKUP(C222,條件!$A$1:$G$1021,5,0)),"",(VLOOKUP(C222,條件!$A$1:$G$1021,5,0)))</f>
        <v/>
      </c>
      <c r="F222" s="676" t="str">
        <f>IF(ISNA(VLOOKUP(C222,條件!$A$1:$G$1021,6,0)),"",(VLOOKUP(C222,條件!$A$1:$G$1021,6,0)))</f>
        <v/>
      </c>
      <c r="G222" s="676" t="str">
        <f>IF(ISNA(VLOOKUP(C222,條件!$A$1:$G$1021,7,0)),"",(VLOOKUP(C222,條件!$A$1:$G$1021,7,0)))</f>
        <v/>
      </c>
      <c r="H222" s="676" t="str">
        <f>IF(ISNA(VLOOKUP(C222,條件!$A$1:$K$1021,11,0)),"",(VLOOKUP(C222,條件!$A$1:$K$1021,11,0)))</f>
        <v/>
      </c>
      <c r="I222" s="677" t="str">
        <f>IF(ISNA(VLOOKUP(C222,條件!$A$1:$L$1021,12,0)),"",(VLOOKUP(C222,條件!$A$1:$L$1021,12,0)))</f>
        <v/>
      </c>
      <c r="J222" s="680"/>
      <c r="K222" s="678"/>
      <c r="L222" s="679" t="s">
        <v>114</v>
      </c>
      <c r="M222" s="681"/>
      <c r="N222" s="680"/>
      <c r="O222" s="678"/>
      <c r="P222" s="679" t="s">
        <v>114</v>
      </c>
      <c r="Q222" s="681"/>
      <c r="R222" s="680"/>
      <c r="S222" s="678"/>
      <c r="T222" s="679" t="s">
        <v>114</v>
      </c>
      <c r="U222" s="681"/>
      <c r="V222" s="680"/>
      <c r="W222" s="678"/>
      <c r="X222" s="679" t="s">
        <v>114</v>
      </c>
      <c r="Y222" s="681"/>
      <c r="Z222" s="682" t="str">
        <f>IFERROR(VLOOKUP(C222, 條件!$A:$L, 3, 0), "")</f>
        <v/>
      </c>
      <c r="AA222" s="682" t="str">
        <f>IF(OR(L222={"改紡","檢修","了機","清車","FINAL","停機","SAMPLE","TEST","絲開發","待料","跳車"}), L222, IFERROR(IF(C222="", "", (SUM(J222, N222, R222, V222)/3 * AG222) * IF(AND(AF222="S", AS222="雙"), 0.5, 1)), ""))</f>
        <v>停機</v>
      </c>
      <c r="AB222" s="716" t="str">
        <f t="shared" si="88"/>
        <v/>
      </c>
      <c r="AC222" s="682" t="str">
        <f>IF(OR(L222={"改紡","檢修","了機","清車","FINAL","停機","SAMPLE","TEST"}), "", IFERROR(IF(C222="", "", AVERAGE(L222:M222, P222:Q222, T222:U222, X222:Y222)/100), ""))</f>
        <v/>
      </c>
      <c r="AD222" s="682" t="str">
        <f t="shared" si="89"/>
        <v/>
      </c>
      <c r="AE222" s="682" t="str">
        <f t="shared" si="90"/>
        <v/>
      </c>
      <c r="AF222" s="683" t="str">
        <f t="shared" si="86"/>
        <v>A</v>
      </c>
      <c r="AG222" s="683">
        <v>1</v>
      </c>
      <c r="AH222" s="727" t="s">
        <v>1657</v>
      </c>
      <c r="AI222" s="734" t="s">
        <v>1066</v>
      </c>
      <c r="AJ222" s="734" t="s">
        <v>1066</v>
      </c>
      <c r="AK222" s="728" t="s">
        <v>1066</v>
      </c>
      <c r="AL222" s="687"/>
      <c r="AM222" s="798"/>
      <c r="AN222" s="798"/>
      <c r="AO222" s="798"/>
      <c r="AP222" s="798"/>
      <c r="AQ222" s="798"/>
      <c r="AR222" s="689"/>
      <c r="AS222" s="676" t="str">
        <f t="shared" si="91"/>
        <v>單</v>
      </c>
      <c r="AT222" s="676" t="str">
        <f t="shared" si="92"/>
        <v>全</v>
      </c>
      <c r="AU222" s="676" t="str">
        <f t="shared" si="93"/>
        <v/>
      </c>
      <c r="AV222" s="676" t="str">
        <f t="shared" si="87"/>
        <v/>
      </c>
    </row>
    <row r="223" spans="1:48">
      <c r="A223" s="672">
        <f t="shared" si="94"/>
        <v>46181</v>
      </c>
      <c r="B223" s="673" t="s">
        <v>1034</v>
      </c>
      <c r="C223" s="673" t="s">
        <v>3604</v>
      </c>
      <c r="D223" s="674"/>
      <c r="E223" s="675" t="str">
        <f>IF(ISNA(VLOOKUP(C223,條件!$A$1:$G$1021,5,0)),"",(VLOOKUP(C223,條件!$A$1:$G$1021,5,0)))</f>
        <v>75/72SR6</v>
      </c>
      <c r="F223" s="676" t="str">
        <f>IF(ISNA(VLOOKUP(C223,條件!$A$1:$G$1021,6,0)),"",(VLOOKUP(C223,條件!$A$1:$G$1021,6,0)))</f>
        <v>FP81631R</v>
      </c>
      <c r="G223" s="676">
        <f>IF(ISNA(VLOOKUP(C223,條件!$A$1:$G$1021,7,0)),"",(VLOOKUP(C223,條件!$A$1:$G$1021,7,0)))</f>
        <v>600</v>
      </c>
      <c r="H223" s="676" t="str">
        <f>IF(ISNA(VLOOKUP(C223,條件!$A$1:$K$1021,11,0)),"",(VLOOKUP(C223,條件!$A$1:$K$1021,11,0)))</f>
        <v>橘底黑三角</v>
      </c>
      <c r="I223" s="677">
        <f>IF(ISNA(VLOOKUP(C223,條件!$A$1:$L$1021,12,0)),"",(VLOOKUP(C223,條件!$A$1:$L$1021,12,0)))</f>
        <v>5</v>
      </c>
      <c r="J223" s="680">
        <v>4</v>
      </c>
      <c r="K223" s="678">
        <v>0</v>
      </c>
      <c r="L223" s="679">
        <v>8595</v>
      </c>
      <c r="M223" s="681">
        <v>8741</v>
      </c>
      <c r="N223" s="680"/>
      <c r="O223" s="678"/>
      <c r="P223" s="679"/>
      <c r="Q223" s="681"/>
      <c r="R223" s="680">
        <v>40</v>
      </c>
      <c r="S223" s="678">
        <v>0</v>
      </c>
      <c r="T223" s="679">
        <v>8203</v>
      </c>
      <c r="U223" s="681">
        <v>8522</v>
      </c>
      <c r="V223" s="680">
        <v>41</v>
      </c>
      <c r="W223" s="678">
        <v>0</v>
      </c>
      <c r="X223" s="679">
        <v>8814</v>
      </c>
      <c r="Y223" s="681">
        <v>8001</v>
      </c>
      <c r="Z223" s="682">
        <f>IFERROR(VLOOKUP(C223, 條件!$A:$L, 3, 0), "")</f>
        <v>1.4090019569471623</v>
      </c>
      <c r="AA223" s="682">
        <f>IF(OR(L223={"改紡","檢修","了機","清車","FINAL","停機","SAMPLE","TEST","絲開發","待料","跳車"}), L223, IFERROR(IF(C223="", "", (SUM(J223, N223, R223, V223)/3 * AG223) * IF(AND(AF223="S", AS223="雙"), 0.5, 1)), ""))</f>
        <v>28.333333333333332</v>
      </c>
      <c r="AB223" s="716">
        <f t="shared" si="88"/>
        <v>1</v>
      </c>
      <c r="AC223" s="682">
        <f>IF(OR(L223={"改紡","檢修","了機","清車","FINAL","停機","SAMPLE","TEST"}), "", IFERROR(IF(C223="", "", AVERAGE(L223:M223, P223:Q223, T223:U223, X223:Y223)/100), ""))</f>
        <v>84.793333333333337</v>
      </c>
      <c r="AD223" s="682">
        <f t="shared" si="89"/>
        <v>3.5416666666666665</v>
      </c>
      <c r="AE223" s="682">
        <f t="shared" si="90"/>
        <v>3.5416666666666665</v>
      </c>
      <c r="AF223" s="683" t="str">
        <f t="shared" si="86"/>
        <v>A</v>
      </c>
      <c r="AG223" s="683">
        <v>1</v>
      </c>
      <c r="AH223" s="727" t="s">
        <v>3006</v>
      </c>
      <c r="AI223" s="734" t="s">
        <v>3541</v>
      </c>
      <c r="AJ223" s="734" t="s">
        <v>1505</v>
      </c>
      <c r="AK223" s="728" t="s">
        <v>3122</v>
      </c>
      <c r="AL223" s="687">
        <v>54</v>
      </c>
      <c r="AM223" s="798">
        <v>46052</v>
      </c>
      <c r="AN223" s="798">
        <v>46053</v>
      </c>
      <c r="AO223" s="798">
        <v>46054</v>
      </c>
      <c r="AP223" s="798">
        <v>46055</v>
      </c>
      <c r="AQ223" s="798"/>
      <c r="AR223" s="689"/>
      <c r="AS223" s="676" t="str">
        <f t="shared" si="91"/>
        <v>單</v>
      </c>
      <c r="AT223" s="676" t="str">
        <f t="shared" si="92"/>
        <v>全</v>
      </c>
      <c r="AU223" s="676" t="str">
        <f t="shared" si="93"/>
        <v>75</v>
      </c>
      <c r="AV223" s="676">
        <f t="shared" si="87"/>
        <v>1.3187059200000002</v>
      </c>
    </row>
    <row r="224" spans="1:48">
      <c r="A224" s="672">
        <f t="shared" si="94"/>
        <v>46181</v>
      </c>
      <c r="B224" s="673" t="s">
        <v>1035</v>
      </c>
      <c r="C224" s="673" t="s">
        <v>2832</v>
      </c>
      <c r="D224" s="674"/>
      <c r="E224" s="675" t="str">
        <f>IF(ISNA(VLOOKUP(C224,條件!$A$1:$G$1021,5,0)),"",(VLOOKUP(C224,條件!$A$1:$G$1021,5,0)))</f>
        <v>75/72/2SDr</v>
      </c>
      <c r="F224" s="676" t="str">
        <f>IF(ISNA(VLOOKUP(C224,條件!$A$1:$G$1021,6,0)),"",(VLOOKUP(C224,條件!$A$1:$G$1021,6,0)))</f>
        <v>FP81390R×2</v>
      </c>
      <c r="G224" s="676">
        <f>IF(ISNA(VLOOKUP(C224,條件!$A$1:$G$1021,7,0)),"",(VLOOKUP(C224,條件!$A$1:$G$1021,7,0)))</f>
        <v>600</v>
      </c>
      <c r="H224" s="676" t="str">
        <f>IF(ISNA(VLOOKUP(C224,條件!$A$1:$K$1021,11,0)),"",(VLOOKUP(C224,條件!$A$1:$K$1021,11,0)))</f>
        <v>白底藍三角</v>
      </c>
      <c r="I224" s="677">
        <f>IF(ISNA(VLOOKUP(C224,條件!$A$1:$L$1021,12,0)),"",(VLOOKUP(C224,條件!$A$1:$L$1021,12,0)))</f>
        <v>5</v>
      </c>
      <c r="J224" s="680">
        <v>0</v>
      </c>
      <c r="K224" s="678">
        <v>0</v>
      </c>
      <c r="L224" s="679">
        <v>9283</v>
      </c>
      <c r="M224" s="681">
        <v>9679</v>
      </c>
      <c r="N224" s="680"/>
      <c r="O224" s="678"/>
      <c r="P224" s="679"/>
      <c r="Q224" s="681"/>
      <c r="R224" s="680">
        <v>26</v>
      </c>
      <c r="S224" s="678">
        <v>6</v>
      </c>
      <c r="T224" s="679">
        <v>8718</v>
      </c>
      <c r="U224" s="681">
        <v>7992</v>
      </c>
      <c r="V224" s="680"/>
      <c r="W224" s="678"/>
      <c r="X224" s="679" t="s">
        <v>3645</v>
      </c>
      <c r="Y224" s="681"/>
      <c r="Z224" s="682">
        <f>IFERROR(VLOOKUP(C224, 條件!$A:$L, 3, 0), "")</f>
        <v>2.8015564202334629</v>
      </c>
      <c r="AA224" s="682">
        <f>IF(OR(L224={"改紡","檢修","了機","清車","FINAL","停機","SAMPLE","TEST","絲開發","待料","跳車"}), L224, IFERROR(IF(C224="", "", (SUM(J224, N224, R224, V224)/3 * AG224) * IF(AND(AF224="S", AS224="雙"), 0.5, 1)), ""))</f>
        <v>4.333333333333333</v>
      </c>
      <c r="AB224" s="716">
        <f t="shared" si="88"/>
        <v>0.98970352564102559</v>
      </c>
      <c r="AC224" s="682">
        <f>IF(OR(L224={"改紡","檢修","了機","清車","FINAL","停機","SAMPLE","TEST"}), "", IFERROR(IF(C224="", "", AVERAGE(L224:M224, P224:Q224, T224:U224, X224:Y224)/100), ""))</f>
        <v>89.18</v>
      </c>
      <c r="AD224" s="682">
        <f t="shared" si="89"/>
        <v>0.54166666666666663</v>
      </c>
      <c r="AE224" s="682">
        <f t="shared" si="90"/>
        <v>0.41666666666666669</v>
      </c>
      <c r="AF224" s="683" t="str">
        <f t="shared" si="86"/>
        <v>A</v>
      </c>
      <c r="AG224" s="683">
        <v>0.5</v>
      </c>
      <c r="AH224" s="727" t="s">
        <v>3006</v>
      </c>
      <c r="AI224" s="734" t="s">
        <v>3541</v>
      </c>
      <c r="AJ224" s="734" t="s">
        <v>1505</v>
      </c>
      <c r="AK224" s="728" t="s">
        <v>3122</v>
      </c>
      <c r="AL224" s="687">
        <v>53</v>
      </c>
      <c r="AM224" s="798">
        <v>46120</v>
      </c>
      <c r="AN224" s="798">
        <v>46121</v>
      </c>
      <c r="AO224" s="798">
        <v>46122</v>
      </c>
      <c r="AP224" s="798"/>
      <c r="AQ224" s="798"/>
      <c r="AR224" s="689"/>
      <c r="AS224" s="676" t="str">
        <f t="shared" si="91"/>
        <v>雙</v>
      </c>
      <c r="AT224" s="676" t="str">
        <f t="shared" si="92"/>
        <v>全</v>
      </c>
      <c r="AU224" s="676" t="str">
        <f t="shared" si="93"/>
        <v>75</v>
      </c>
      <c r="AV224" s="676">
        <f t="shared" si="87"/>
        <v>1.3869273600000001</v>
      </c>
    </row>
    <row r="225" spans="1:48">
      <c r="A225" s="672">
        <f t="shared" si="94"/>
        <v>46181</v>
      </c>
      <c r="B225" s="673" t="s">
        <v>1036</v>
      </c>
      <c r="C225" s="673" t="s">
        <v>1901</v>
      </c>
      <c r="D225" s="674" t="s">
        <v>572</v>
      </c>
      <c r="E225" s="675" t="str">
        <f>IF(ISNA(VLOOKUP(C225,條件!$A$1:$G$1021,5,0)),"",(VLOOKUP(C225,條件!$A$1:$G$1021,5,0)))</f>
        <v>50/72BSD3</v>
      </c>
      <c r="F225" s="676" t="str">
        <f>IF(ISNA(VLOOKUP(C225,條件!$A$1:$G$1021,6,0)),"",(VLOOKUP(C225,條件!$A$1:$G$1021,6,0)))</f>
        <v>FP80141</v>
      </c>
      <c r="G225" s="676">
        <f>IF(ISNA(VLOOKUP(C225,條件!$A$1:$G$1021,7,0)),"",(VLOOKUP(C225,條件!$A$1:$G$1021,7,0)))</f>
        <v>630</v>
      </c>
      <c r="H225" s="676" t="str">
        <f>IF(ISNA(VLOOKUP(C225,條件!$A$1:$K$1021,11,0)),"",(VLOOKUP(C225,條件!$A$1:$K$1021,11,0)))</f>
        <v>洋綠色</v>
      </c>
      <c r="I225" s="677">
        <f>IF(ISNA(VLOOKUP(C225,條件!$A$1:$L$1021,12,0)),"",(VLOOKUP(C225,條件!$A$1:$L$1021,12,0)))</f>
        <v>2</v>
      </c>
      <c r="J225" s="680">
        <v>8</v>
      </c>
      <c r="K225" s="678">
        <v>0</v>
      </c>
      <c r="L225" s="679">
        <v>9337</v>
      </c>
      <c r="M225" s="681">
        <v>9305</v>
      </c>
      <c r="N225" s="680"/>
      <c r="O225" s="678"/>
      <c r="P225" s="679"/>
      <c r="Q225" s="681"/>
      <c r="R225" s="680">
        <v>10</v>
      </c>
      <c r="S225" s="678">
        <v>2</v>
      </c>
      <c r="T225" s="679">
        <v>9223</v>
      </c>
      <c r="U225" s="681">
        <v>9209</v>
      </c>
      <c r="V225" s="680">
        <v>16</v>
      </c>
      <c r="W225" s="678">
        <v>2</v>
      </c>
      <c r="X225" s="679">
        <v>9291</v>
      </c>
      <c r="Y225" s="681">
        <v>9234</v>
      </c>
      <c r="Z225" s="682">
        <f>IFERROR(VLOOKUP(C225, 條件!$A:$L, 3, 0), "")</f>
        <v>2.4615384615384617</v>
      </c>
      <c r="AA225" s="682">
        <f>IF(OR(L225={"改紡","檢修","了機","清車","FINAL","停機","SAMPLE","TEST","絲開發","待料","跳車"}), L225, IFERROR(IF(C225="", "", (SUM(J225, N225, R225, V225)/3 * AG225) * IF(AND(AF225="S", AS225="雙"), 0.5, 1)), ""))</f>
        <v>11.333333333333334</v>
      </c>
      <c r="AB225" s="716">
        <f t="shared" si="88"/>
        <v>0.9921875</v>
      </c>
      <c r="AC225" s="682">
        <f>IF(OR(L225={"改紡","檢修","了機","清車","FINAL","停機","SAMPLE","TEST"}), "", IFERROR(IF(C225="", "", AVERAGE(L225:M225, P225:Q225, T225:U225, X225:Y225)/100), ""))</f>
        <v>92.665000000000006</v>
      </c>
      <c r="AD225" s="682">
        <f t="shared" si="89"/>
        <v>1.4166666666666667</v>
      </c>
      <c r="AE225" s="682">
        <f t="shared" si="90"/>
        <v>1.25</v>
      </c>
      <c r="AF225" s="683" t="str">
        <f t="shared" si="86"/>
        <v>A</v>
      </c>
      <c r="AG225" s="683">
        <v>1</v>
      </c>
      <c r="AH225" s="727" t="s">
        <v>3006</v>
      </c>
      <c r="AI225" s="734" t="s">
        <v>3541</v>
      </c>
      <c r="AJ225" s="734" t="s">
        <v>1505</v>
      </c>
      <c r="AK225" s="728" t="s">
        <v>3122</v>
      </c>
      <c r="AL225" s="687">
        <v>57</v>
      </c>
      <c r="AM225" s="798">
        <v>46095</v>
      </c>
      <c r="AN225" s="798"/>
      <c r="AO225" s="798"/>
      <c r="AP225" s="798"/>
      <c r="AQ225" s="798"/>
      <c r="AR225" s="689"/>
      <c r="AS225" s="676" t="str">
        <f t="shared" si="91"/>
        <v>單</v>
      </c>
      <c r="AT225" s="676" t="str">
        <f t="shared" si="92"/>
        <v>全</v>
      </c>
      <c r="AU225" s="676" t="str">
        <f t="shared" si="93"/>
        <v>50</v>
      </c>
      <c r="AV225" s="676">
        <f t="shared" si="87"/>
        <v>1.0087882559999999</v>
      </c>
    </row>
    <row r="226" spans="1:48">
      <c r="A226" s="672">
        <f t="shared" si="94"/>
        <v>46181</v>
      </c>
      <c r="B226" s="673" t="s">
        <v>1037</v>
      </c>
      <c r="C226" s="673" t="s">
        <v>114</v>
      </c>
      <c r="D226" s="674"/>
      <c r="E226" s="675" t="str">
        <f>IF(ISNA(VLOOKUP(C226,條件!$A$1:$G$1021,5,0)),"",(VLOOKUP(C226,條件!$A$1:$G$1021,5,0)))</f>
        <v/>
      </c>
      <c r="F226" s="676" t="str">
        <f>IF(ISNA(VLOOKUP(C226,條件!$A$1:$G$1021,6,0)),"",(VLOOKUP(C226,條件!$A$1:$G$1021,6,0)))</f>
        <v/>
      </c>
      <c r="G226" s="676" t="str">
        <f>IF(ISNA(VLOOKUP(C226,條件!$A$1:$G$1021,7,0)),"",(VLOOKUP(C226,條件!$A$1:$G$1021,7,0)))</f>
        <v/>
      </c>
      <c r="H226" s="676" t="str">
        <f>IF(ISNA(VLOOKUP(C226,條件!$A$1:$K$1021,11,0)),"",(VLOOKUP(C226,條件!$A$1:$K$1021,11,0)))</f>
        <v/>
      </c>
      <c r="I226" s="677" t="str">
        <f>IF(ISNA(VLOOKUP(C226,條件!$A$1:$L$1021,12,0)),"",(VLOOKUP(C226,條件!$A$1:$L$1021,12,0)))</f>
        <v/>
      </c>
      <c r="J226" s="680"/>
      <c r="K226" s="678"/>
      <c r="L226" s="679" t="s">
        <v>114</v>
      </c>
      <c r="M226" s="681"/>
      <c r="N226" s="680"/>
      <c r="O226" s="678"/>
      <c r="P226" s="679" t="s">
        <v>114</v>
      </c>
      <c r="Q226" s="681"/>
      <c r="R226" s="680"/>
      <c r="S226" s="678"/>
      <c r="T226" s="679" t="s">
        <v>114</v>
      </c>
      <c r="U226" s="681"/>
      <c r="V226" s="680"/>
      <c r="W226" s="678"/>
      <c r="X226" s="679" t="s">
        <v>114</v>
      </c>
      <c r="Y226" s="681"/>
      <c r="Z226" s="682" t="str">
        <f>IFERROR(VLOOKUP(C226, 條件!$A:$L, 3, 0), "")</f>
        <v/>
      </c>
      <c r="AA226" s="682" t="str">
        <f>IF(OR(L226={"改紡","檢修","了機","清車","FINAL","停機","SAMPLE","TEST","絲開發","待料","跳車"}), L226, IFERROR(IF(C226="", "", (SUM(J226, N226, R226, V226)/3 * AG226) * IF(AND(AF226="S", AS226="雙"), 0.5, 1)), ""))</f>
        <v>停機</v>
      </c>
      <c r="AB226" s="716" t="str">
        <f t="shared" si="88"/>
        <v/>
      </c>
      <c r="AC226" s="682" t="str">
        <f>IF(OR(L226={"改紡","檢修","了機","清車","FINAL","停機","SAMPLE","TEST"}), "", IFERROR(IF(C226="", "", AVERAGE(L226:M226, P226:Q226, T226:U226, X226:Y226)/100), ""))</f>
        <v/>
      </c>
      <c r="AD226" s="682" t="str">
        <f t="shared" si="89"/>
        <v/>
      </c>
      <c r="AE226" s="682" t="str">
        <f t="shared" si="90"/>
        <v/>
      </c>
      <c r="AF226" s="683" t="str">
        <f t="shared" si="86"/>
        <v>A</v>
      </c>
      <c r="AG226" s="683">
        <v>1</v>
      </c>
      <c r="AH226" s="727" t="s">
        <v>1657</v>
      </c>
      <c r="AI226" s="728" t="s">
        <v>1657</v>
      </c>
      <c r="AJ226" s="728" t="s">
        <v>885</v>
      </c>
      <c r="AK226" s="728" t="s">
        <v>885</v>
      </c>
      <c r="AL226" s="687"/>
      <c r="AM226" s="798"/>
      <c r="AN226" s="798"/>
      <c r="AO226" s="798"/>
      <c r="AP226" s="798"/>
      <c r="AQ226" s="798"/>
      <c r="AR226" s="689"/>
      <c r="AS226" s="676" t="str">
        <f t="shared" si="91"/>
        <v>單</v>
      </c>
      <c r="AT226" s="676" t="str">
        <f t="shared" si="92"/>
        <v>全</v>
      </c>
      <c r="AU226" s="676" t="str">
        <f t="shared" si="93"/>
        <v/>
      </c>
      <c r="AV226" s="676" t="str">
        <f t="shared" si="87"/>
        <v/>
      </c>
    </row>
    <row r="227" spans="1:48">
      <c r="A227" s="672">
        <f t="shared" si="94"/>
        <v>46181</v>
      </c>
      <c r="B227" s="673" t="s">
        <v>1038</v>
      </c>
      <c r="C227" s="673" t="s">
        <v>1902</v>
      </c>
      <c r="D227" s="674"/>
      <c r="E227" s="675" t="str">
        <f>IF(ISNA(VLOOKUP(C227,條件!$A$1:$G$1021,5,0)),"",(VLOOKUP(C227,條件!$A$1:$G$1021,5,0)))</f>
        <v>150/48CDR</v>
      </c>
      <c r="F227" s="676" t="str">
        <f>IF(ISNA(VLOOKUP(C227,條件!$A$1:$G$1021,6,0)),"",(VLOOKUP(C227,條件!$A$1:$G$1021,6,0)))</f>
        <v>FP82781</v>
      </c>
      <c r="G227" s="676">
        <f>IF(ISNA(VLOOKUP(C227,條件!$A$1:$G$1021,7,0)),"",(VLOOKUP(C227,條件!$A$1:$G$1021,7,0)))</f>
        <v>600</v>
      </c>
      <c r="H227" s="676" t="str">
        <f>IF(ISNA(VLOOKUP(C227,條件!$A$1:$K$1021,11,0)),"",(VLOOKUP(C227,條件!$A$1:$K$1021,11,0)))</f>
        <v>綠藍雙色</v>
      </c>
      <c r="I227" s="677">
        <f>IF(ISNA(VLOOKUP(C227,條件!$A$1:$L$1021,12,0)),"",(VLOOKUP(C227,條件!$A$1:$L$1021,12,0)))</f>
        <v>5</v>
      </c>
      <c r="J227" s="680">
        <v>20</v>
      </c>
      <c r="K227" s="678">
        <v>1</v>
      </c>
      <c r="L227" s="679">
        <v>8535</v>
      </c>
      <c r="M227" s="681">
        <v>8424</v>
      </c>
      <c r="N227" s="680"/>
      <c r="O227" s="678"/>
      <c r="P227" s="679"/>
      <c r="Q227" s="681"/>
      <c r="R227" s="680">
        <v>23</v>
      </c>
      <c r="S227" s="678">
        <v>2</v>
      </c>
      <c r="T227" s="679">
        <v>8574</v>
      </c>
      <c r="U227" s="681">
        <v>8187</v>
      </c>
      <c r="V227" s="680">
        <v>17</v>
      </c>
      <c r="W227" s="678">
        <v>1</v>
      </c>
      <c r="X227" s="679">
        <v>8670</v>
      </c>
      <c r="Y227" s="681">
        <v>8540</v>
      </c>
      <c r="Z227" s="682">
        <f>IFERROR(VLOOKUP(C227, 條件!$A:$L, 3, 0), "")</f>
        <v>2.8685258964143427</v>
      </c>
      <c r="AA227" s="682">
        <f>IF(OR(L227={"改紡","檢修","了機","清車","FINAL","停機","SAMPLE","TEST","絲開發","待料","跳車"}), L227, IFERROR(IF(C227="", "", (SUM(J227, N227, R227, V227)/3 * AG227) * IF(AND(AF227="S", AS227="雙"), 0.5, 1)), ""))</f>
        <v>20</v>
      </c>
      <c r="AB227" s="716">
        <f t="shared" si="88"/>
        <v>0.99329594017094014</v>
      </c>
      <c r="AC227" s="682">
        <f>IF(OR(L227={"改紡","檢修","了機","清車","FINAL","停機","SAMPLE","TEST"}), "", IFERROR(IF(C227="", "", AVERAGE(L227:M227, P227:Q227, T227:U227, X227:Y227)/100), ""))</f>
        <v>84.88333333333334</v>
      </c>
      <c r="AD227" s="682">
        <f t="shared" si="89"/>
        <v>2.5</v>
      </c>
      <c r="AE227" s="682">
        <f t="shared" si="90"/>
        <v>2.3333333333333335</v>
      </c>
      <c r="AF227" s="683" t="str">
        <f t="shared" si="86"/>
        <v>A</v>
      </c>
      <c r="AG227" s="683">
        <v>1</v>
      </c>
      <c r="AH227" s="727" t="s">
        <v>3006</v>
      </c>
      <c r="AI227" s="734" t="s">
        <v>3541</v>
      </c>
      <c r="AJ227" s="734" t="s">
        <v>1505</v>
      </c>
      <c r="AK227" s="728" t="s">
        <v>3122</v>
      </c>
      <c r="AL227" s="687">
        <v>54</v>
      </c>
      <c r="AM227" s="799">
        <v>46140</v>
      </c>
      <c r="AN227" s="798">
        <v>46141</v>
      </c>
      <c r="AO227" s="798">
        <v>46143</v>
      </c>
      <c r="AP227" s="798"/>
      <c r="AQ227" s="798"/>
      <c r="AR227" s="689"/>
      <c r="AS227" s="676" t="str">
        <f t="shared" si="91"/>
        <v>單</v>
      </c>
      <c r="AT227" s="676" t="str">
        <f t="shared" si="92"/>
        <v>全</v>
      </c>
      <c r="AU227" s="676" t="str">
        <f t="shared" si="93"/>
        <v>150</v>
      </c>
      <c r="AV227" s="676">
        <f t="shared" si="87"/>
        <v>2.6402112000000004</v>
      </c>
    </row>
    <row r="228" spans="1:48">
      <c r="A228" s="672">
        <f t="shared" si="94"/>
        <v>46181</v>
      </c>
      <c r="B228" s="673" t="s">
        <v>1039</v>
      </c>
      <c r="C228" s="673" t="s">
        <v>2973</v>
      </c>
      <c r="D228" s="674"/>
      <c r="E228" s="675" t="str">
        <f>IF(ISNA(VLOOKUP(C228,條件!$A$1:$G$1021,5,0)),"",(VLOOKUP(C228,條件!$A$1:$G$1021,5,0)))</f>
        <v>50/36SDr</v>
      </c>
      <c r="F228" s="676" t="str">
        <f>IF(ISNA(VLOOKUP(C228,條件!$A$1:$G$1021,6,0)),"",(VLOOKUP(C228,條件!$A$1:$G$1021,6,0)))</f>
        <v>FP80148R</v>
      </c>
      <c r="G228" s="676">
        <f>IF(ISNA(VLOOKUP(C228,條件!$A$1:$G$1021,7,0)),"",(VLOOKUP(C228,條件!$A$1:$G$1021,7,0)))</f>
        <v>575</v>
      </c>
      <c r="H228" s="676" t="str">
        <f>IF(ISNA(VLOOKUP(C228,條件!$A$1:$K$1021,11,0)),"",(VLOOKUP(C228,條件!$A$1:$K$1021,11,0)))</f>
        <v>白黑條紋</v>
      </c>
      <c r="I228" s="677">
        <f>IF(ISNA(VLOOKUP(C228,條件!$A$1:$L$1021,12,0)),"",(VLOOKUP(C228,條件!$A$1:$L$1021,12,0)))</f>
        <v>4</v>
      </c>
      <c r="J228" s="680">
        <v>13</v>
      </c>
      <c r="K228" s="678">
        <v>0</v>
      </c>
      <c r="L228" s="679">
        <v>9117</v>
      </c>
      <c r="M228" s="681">
        <v>9571</v>
      </c>
      <c r="N228" s="680"/>
      <c r="O228" s="678"/>
      <c r="P228" s="679"/>
      <c r="Q228" s="681"/>
      <c r="R228" s="680">
        <v>25</v>
      </c>
      <c r="S228" s="678">
        <v>3</v>
      </c>
      <c r="T228" s="679">
        <v>9431</v>
      </c>
      <c r="U228" s="681">
        <v>9134</v>
      </c>
      <c r="V228" s="680">
        <v>37</v>
      </c>
      <c r="W228" s="678">
        <v>6</v>
      </c>
      <c r="X228" s="679">
        <v>9404</v>
      </c>
      <c r="Y228" s="681">
        <v>9092</v>
      </c>
      <c r="Z228" s="682">
        <f>IFERROR(VLOOKUP(C228, 條件!$A:$L, 3, 0), "")</f>
        <v>1.1009174311926606</v>
      </c>
      <c r="AA228" s="682">
        <f>IF(OR(L228={"改紡","檢修","了機","清車","FINAL","停機","SAMPLE","TEST","絲開發","待料","跳車"}), L228, IFERROR(IF(C228="", "", (SUM(J228, N228, R228, V228)/3 * AG228) * IF(AND(AF228="S", AS228="雙"), 0.5, 1)), ""))</f>
        <v>25</v>
      </c>
      <c r="AB228" s="716">
        <f t="shared" si="88"/>
        <v>0.96069711538461533</v>
      </c>
      <c r="AC228" s="682">
        <f>IF(OR(L228={"改紡","檢修","了機","清車","FINAL","停機","SAMPLE","TEST"}), "", IFERROR(IF(C228="", "", AVERAGE(L228:M228, P228:Q228, T228:U228, X228:Y228)/100), ""))</f>
        <v>92.915000000000006</v>
      </c>
      <c r="AD228" s="682">
        <f t="shared" si="89"/>
        <v>3.125</v>
      </c>
      <c r="AE228" s="682">
        <f t="shared" si="90"/>
        <v>2.75</v>
      </c>
      <c r="AF228" s="683" t="str">
        <f t="shared" si="86"/>
        <v>A</v>
      </c>
      <c r="AG228" s="683">
        <v>1</v>
      </c>
      <c r="AH228" s="727" t="s">
        <v>3006</v>
      </c>
      <c r="AI228" s="734" t="s">
        <v>3541</v>
      </c>
      <c r="AJ228" s="734" t="s">
        <v>1505</v>
      </c>
      <c r="AK228" s="728" t="s">
        <v>3122</v>
      </c>
      <c r="AL228" s="687">
        <v>57</v>
      </c>
      <c r="AM228" s="798">
        <v>46175</v>
      </c>
      <c r="AN228" s="798">
        <v>46176</v>
      </c>
      <c r="AO228" s="798"/>
      <c r="AP228" s="798"/>
      <c r="AQ228" s="798"/>
      <c r="AR228" s="689"/>
      <c r="AS228" s="676" t="str">
        <f t="shared" si="91"/>
        <v>單</v>
      </c>
      <c r="AT228" s="676" t="str">
        <f t="shared" si="92"/>
        <v>全</v>
      </c>
      <c r="AU228" s="676" t="str">
        <f t="shared" si="93"/>
        <v>50</v>
      </c>
      <c r="AV228" s="676">
        <f t="shared" si="87"/>
        <v>0.92320343999999999</v>
      </c>
    </row>
    <row r="229" spans="1:48">
      <c r="A229" s="672">
        <f t="shared" si="94"/>
        <v>46181</v>
      </c>
      <c r="B229" s="673" t="s">
        <v>1040</v>
      </c>
      <c r="C229" s="673" t="s">
        <v>114</v>
      </c>
      <c r="D229" s="674"/>
      <c r="E229" s="675" t="str">
        <f>IF(ISNA(VLOOKUP(C229,條件!$A$1:$G$1021,5,0)),"",(VLOOKUP(C229,條件!$A$1:$G$1021,5,0)))</f>
        <v/>
      </c>
      <c r="F229" s="676" t="str">
        <f>IF(ISNA(VLOOKUP(C229,條件!$A$1:$G$1021,6,0)),"",(VLOOKUP(C229,條件!$A$1:$G$1021,6,0)))</f>
        <v/>
      </c>
      <c r="G229" s="676" t="str">
        <f>IF(ISNA(VLOOKUP(C229,條件!$A$1:$G$1021,7,0)),"",(VLOOKUP(C229,條件!$A$1:$G$1021,7,0)))</f>
        <v/>
      </c>
      <c r="H229" s="676" t="str">
        <f>IF(ISNA(VLOOKUP(C229,條件!$A$1:$K$1021,11,0)),"",(VLOOKUP(C229,條件!$A$1:$K$1021,11,0)))</f>
        <v/>
      </c>
      <c r="I229" s="677" t="str">
        <f>IF(ISNA(VLOOKUP(C229,條件!$A$1:$L$1021,12,0)),"",(VLOOKUP(C229,條件!$A$1:$L$1021,12,0)))</f>
        <v/>
      </c>
      <c r="J229" s="680"/>
      <c r="K229" s="678"/>
      <c r="L229" s="679" t="s">
        <v>114</v>
      </c>
      <c r="M229" s="681"/>
      <c r="N229" s="680"/>
      <c r="O229" s="678"/>
      <c r="P229" s="679" t="s">
        <v>114</v>
      </c>
      <c r="Q229" s="681"/>
      <c r="R229" s="680"/>
      <c r="S229" s="678"/>
      <c r="T229" s="679" t="s">
        <v>114</v>
      </c>
      <c r="U229" s="681"/>
      <c r="V229" s="680"/>
      <c r="W229" s="678"/>
      <c r="X229" s="679" t="s">
        <v>114</v>
      </c>
      <c r="Y229" s="681"/>
      <c r="Z229" s="682" t="str">
        <f>IFERROR(VLOOKUP(C229, 條件!$A:$L, 3, 0), "")</f>
        <v/>
      </c>
      <c r="AA229" s="682" t="str">
        <f>IF(OR(L229={"改紡","檢修","了機","清車","FINAL","停機","SAMPLE","TEST","絲開發","待料","跳車"}), L229, IFERROR(IF(C229="", "", (SUM(J229, N229, R229, V229)/3 * AG229) * IF(AND(AF229="S", AS229="雙"), 0.5, 1)), ""))</f>
        <v>停機</v>
      </c>
      <c r="AB229" s="716" t="str">
        <f t="shared" si="88"/>
        <v/>
      </c>
      <c r="AC229" s="682" t="str">
        <f>IF(OR(L229={"改紡","檢修","了機","清車","FINAL","停機","SAMPLE","TEST"}), "", IFERROR(IF(C229="", "", AVERAGE(L229:M229, P229:Q229, T229:U229, X229:Y229)/100), ""))</f>
        <v/>
      </c>
      <c r="AD229" s="682" t="str">
        <f t="shared" si="89"/>
        <v/>
      </c>
      <c r="AE229" s="682" t="str">
        <f t="shared" si="90"/>
        <v/>
      </c>
      <c r="AF229" s="683" t="str">
        <f t="shared" si="86"/>
        <v>A</v>
      </c>
      <c r="AG229" s="683">
        <v>1</v>
      </c>
      <c r="AH229" s="727" t="s">
        <v>1657</v>
      </c>
      <c r="AI229" s="728" t="s">
        <v>1657</v>
      </c>
      <c r="AJ229" s="728" t="s">
        <v>885</v>
      </c>
      <c r="AK229" s="728" t="s">
        <v>1657</v>
      </c>
      <c r="AL229" s="687"/>
      <c r="AM229" s="798"/>
      <c r="AN229" s="798"/>
      <c r="AO229" s="798"/>
      <c r="AP229" s="798"/>
      <c r="AQ229" s="798"/>
      <c r="AR229" s="689"/>
      <c r="AS229" s="676" t="str">
        <f t="shared" si="91"/>
        <v>單</v>
      </c>
      <c r="AT229" s="676" t="str">
        <f t="shared" si="92"/>
        <v>全</v>
      </c>
      <c r="AU229" s="676" t="str">
        <f t="shared" si="93"/>
        <v/>
      </c>
      <c r="AV229" s="676" t="str">
        <f t="shared" si="87"/>
        <v/>
      </c>
    </row>
    <row r="230" spans="1:48">
      <c r="A230" s="672">
        <f t="shared" si="94"/>
        <v>46181</v>
      </c>
      <c r="B230" s="673" t="s">
        <v>1041</v>
      </c>
      <c r="C230" s="673" t="s">
        <v>114</v>
      </c>
      <c r="D230" s="674"/>
      <c r="E230" s="675" t="str">
        <f>IF(ISNA(VLOOKUP(C230,條件!$A$1:$G$1021,5,0)),"",(VLOOKUP(C230,條件!$A$1:$G$1021,5,0)))</f>
        <v/>
      </c>
      <c r="F230" s="676" t="str">
        <f>IF(ISNA(VLOOKUP(C230,條件!$A$1:$G$1021,6,0)),"",(VLOOKUP(C230,條件!$A$1:$G$1021,6,0)))</f>
        <v/>
      </c>
      <c r="G230" s="676" t="str">
        <f>IF(ISNA(VLOOKUP(C230,條件!$A$1:$G$1021,7,0)),"",(VLOOKUP(C230,條件!$A$1:$G$1021,7,0)))</f>
        <v/>
      </c>
      <c r="H230" s="676" t="str">
        <f>IF(ISNA(VLOOKUP(C230,條件!$A$1:$K$1021,11,0)),"",(VLOOKUP(C230,條件!$A$1:$K$1021,11,0)))</f>
        <v/>
      </c>
      <c r="I230" s="677" t="str">
        <f>IF(ISNA(VLOOKUP(C230,條件!$A$1:$L$1021,12,0)),"",(VLOOKUP(C230,條件!$A$1:$L$1021,12,0)))</f>
        <v/>
      </c>
      <c r="J230" s="680"/>
      <c r="K230" s="678"/>
      <c r="L230" s="679" t="s">
        <v>114</v>
      </c>
      <c r="M230" s="681"/>
      <c r="N230" s="680"/>
      <c r="O230" s="678"/>
      <c r="P230" s="679" t="s">
        <v>114</v>
      </c>
      <c r="Q230" s="681"/>
      <c r="R230" s="680"/>
      <c r="S230" s="678"/>
      <c r="T230" s="679" t="s">
        <v>114</v>
      </c>
      <c r="U230" s="681"/>
      <c r="V230" s="680"/>
      <c r="W230" s="678"/>
      <c r="X230" s="679" t="s">
        <v>114</v>
      </c>
      <c r="Y230" s="681"/>
      <c r="Z230" s="682" t="str">
        <f>IFERROR(VLOOKUP(C230, 條件!$A:$L, 3, 0), "")</f>
        <v/>
      </c>
      <c r="AA230" s="682" t="str">
        <f>IF(OR(L230={"改紡","檢修","了機","清車","FINAL","停機","SAMPLE","TEST","絲開發","待料","跳車"}), L230, IFERROR(IF(C230="", "", (SUM(J230, N230, R230, V230)/3 * AG230) * IF(AND(AF230="S", AS230="雙"), 0.5, 1)), ""))</f>
        <v>停機</v>
      </c>
      <c r="AB230" s="716" t="str">
        <f t="shared" si="88"/>
        <v/>
      </c>
      <c r="AC230" s="682" t="str">
        <f>IF(OR(L230={"改紡","檢修","了機","清車","FINAL","停機","SAMPLE","TEST"}), "", IFERROR(IF(C230="", "", AVERAGE(L230:M230, P230:Q230, T230:U230, X230:Y230)/100), ""))</f>
        <v/>
      </c>
      <c r="AD230" s="682" t="str">
        <f t="shared" si="89"/>
        <v/>
      </c>
      <c r="AE230" s="682" t="str">
        <f t="shared" si="90"/>
        <v/>
      </c>
      <c r="AF230" s="683" t="str">
        <f t="shared" si="86"/>
        <v>A</v>
      </c>
      <c r="AG230" s="683">
        <v>1</v>
      </c>
      <c r="AH230" s="727" t="s">
        <v>1657</v>
      </c>
      <c r="AI230" s="728" t="s">
        <v>1657</v>
      </c>
      <c r="AJ230" s="728" t="s">
        <v>885</v>
      </c>
      <c r="AK230" s="728" t="s">
        <v>1657</v>
      </c>
      <c r="AL230" s="687"/>
      <c r="AM230" s="798"/>
      <c r="AN230" s="798"/>
      <c r="AO230" s="798"/>
      <c r="AP230" s="798"/>
      <c r="AQ230" s="798"/>
      <c r="AR230" s="689"/>
      <c r="AS230" s="676" t="str">
        <f t="shared" si="91"/>
        <v>單</v>
      </c>
      <c r="AT230" s="676" t="str">
        <f t="shared" si="92"/>
        <v>全</v>
      </c>
      <c r="AU230" s="676" t="str">
        <f t="shared" si="93"/>
        <v/>
      </c>
      <c r="AV230" s="676" t="str">
        <f t="shared" si="87"/>
        <v/>
      </c>
    </row>
    <row r="231" spans="1:48">
      <c r="A231" s="672">
        <f t="shared" si="94"/>
        <v>46181</v>
      </c>
      <c r="B231" s="673" t="s">
        <v>1042</v>
      </c>
      <c r="C231" s="673" t="s">
        <v>2971</v>
      </c>
      <c r="D231" s="674"/>
      <c r="E231" s="675" t="str">
        <f>IF(ISNA(VLOOKUP(C231,條件!$A$1:$G$1021,5,0)),"",(VLOOKUP(C231,條件!$A$1:$G$1021,5,0)))</f>
        <v>150/48SDr</v>
      </c>
      <c r="F231" s="676" t="str">
        <f>IF(ISNA(VLOOKUP(C231,條件!$A$1:$G$1021,6,0)),"",(VLOOKUP(C231,條件!$A$1:$G$1021,6,0)))</f>
        <v>FP82179R</v>
      </c>
      <c r="G231" s="676">
        <f>IF(ISNA(VLOOKUP(C231,條件!$A$1:$G$1021,7,0)),"",(VLOOKUP(C231,條件!$A$1:$G$1021,7,0)))</f>
        <v>650</v>
      </c>
      <c r="H231" s="676" t="str">
        <f>IF(ISNA(VLOOKUP(C231,條件!$A$1:$K$1021,11,0)),"",(VLOOKUP(C231,條件!$A$1:$K$1021,11,0)))</f>
        <v>藍底白十字</v>
      </c>
      <c r="I231" s="677">
        <f>IF(ISNA(VLOOKUP(C231,條件!$A$1:$L$1021,12,0)),"",(VLOOKUP(C231,條件!$A$1:$L$1021,12,0)))</f>
        <v>5</v>
      </c>
      <c r="J231" s="680">
        <v>13</v>
      </c>
      <c r="K231" s="678">
        <v>3</v>
      </c>
      <c r="L231" s="679">
        <v>9185</v>
      </c>
      <c r="M231" s="681">
        <v>8914</v>
      </c>
      <c r="N231" s="680"/>
      <c r="O231" s="678"/>
      <c r="P231" s="679"/>
      <c r="Q231" s="681"/>
      <c r="R231" s="680">
        <v>18</v>
      </c>
      <c r="S231" s="678">
        <v>3</v>
      </c>
      <c r="T231" s="679">
        <v>9433</v>
      </c>
      <c r="U231" s="681">
        <v>9168</v>
      </c>
      <c r="V231" s="680">
        <v>18</v>
      </c>
      <c r="W231" s="678">
        <v>1</v>
      </c>
      <c r="X231" s="679">
        <v>9013</v>
      </c>
      <c r="Y231" s="681">
        <v>9071</v>
      </c>
      <c r="Z231" s="682">
        <f>IFERROR(VLOOKUP(C231, 條件!$A:$L, 3, 0), "")</f>
        <v>3.0573248407643314</v>
      </c>
      <c r="AA231" s="682">
        <f>IF(OR(L231={"改紡","檢修","了機","清車","FINAL","停機","SAMPLE","TEST","絲開發","待料","跳車"}), L231, IFERROR(IF(C231="", "", (SUM(J231, N231, R231, V231)/3 * AG231) * IF(AND(AF231="S", AS231="雙"), 0.5, 1)), ""))</f>
        <v>16.333333333333332</v>
      </c>
      <c r="AB231" s="716">
        <f t="shared" si="88"/>
        <v>0.9889923878205128</v>
      </c>
      <c r="AC231" s="682">
        <f>IF(OR(L231={"改紡","檢修","了機","清車","FINAL","停機","SAMPLE","TEST"}), "", IFERROR(IF(C231="", "", AVERAGE(L231:M231, P231:Q231, T231:U231, X231:Y231)/100), ""))</f>
        <v>91.306666666666658</v>
      </c>
      <c r="AD231" s="682">
        <f t="shared" si="89"/>
        <v>2.0416666666666665</v>
      </c>
      <c r="AE231" s="682">
        <f t="shared" si="90"/>
        <v>1.75</v>
      </c>
      <c r="AF231" s="683" t="str">
        <f t="shared" si="86"/>
        <v>A</v>
      </c>
      <c r="AG231" s="683">
        <v>1</v>
      </c>
      <c r="AH231" s="727" t="s">
        <v>2812</v>
      </c>
      <c r="AI231" s="728" t="s">
        <v>3214</v>
      </c>
      <c r="AJ231" s="728" t="s">
        <v>888</v>
      </c>
      <c r="AK231" s="728" t="s">
        <v>17</v>
      </c>
      <c r="AL231" s="687">
        <v>48</v>
      </c>
      <c r="AM231" s="799">
        <v>46172</v>
      </c>
      <c r="AN231" s="798">
        <v>46173</v>
      </c>
      <c r="AO231" s="798"/>
      <c r="AP231" s="798"/>
      <c r="AQ231" s="798"/>
      <c r="AR231" s="689"/>
      <c r="AS231" s="676" t="str">
        <f t="shared" si="91"/>
        <v>單</v>
      </c>
      <c r="AT231" s="676" t="str">
        <f t="shared" si="92"/>
        <v>全</v>
      </c>
      <c r="AU231" s="676" t="str">
        <f t="shared" si="93"/>
        <v>150</v>
      </c>
      <c r="AV231" s="676">
        <f t="shared" si="87"/>
        <v>3.0766694400000003</v>
      </c>
    </row>
    <row r="232" spans="1:48">
      <c r="A232" s="672">
        <f t="shared" si="94"/>
        <v>46181</v>
      </c>
      <c r="B232" s="673" t="s">
        <v>1043</v>
      </c>
      <c r="C232" s="673" t="s">
        <v>114</v>
      </c>
      <c r="D232" s="674"/>
      <c r="E232" s="675" t="str">
        <f>IF(ISNA(VLOOKUP(C232,條件!$A$1:$G$1021,5,0)),"",(VLOOKUP(C232,條件!$A$1:$G$1021,5,0)))</f>
        <v/>
      </c>
      <c r="F232" s="676" t="str">
        <f>IF(ISNA(VLOOKUP(C232,條件!$A$1:$G$1021,6,0)),"",(VLOOKUP(C232,條件!$A$1:$G$1021,6,0)))</f>
        <v/>
      </c>
      <c r="G232" s="676" t="str">
        <f>IF(ISNA(VLOOKUP(C232,條件!$A$1:$G$1021,7,0)),"",(VLOOKUP(C232,條件!$A$1:$G$1021,7,0)))</f>
        <v/>
      </c>
      <c r="H232" s="676" t="str">
        <f>IF(ISNA(VLOOKUP(C232,條件!$A$1:$K$1021,11,0)),"",(VLOOKUP(C232,條件!$A$1:$K$1021,11,0)))</f>
        <v/>
      </c>
      <c r="I232" s="677" t="str">
        <f>IF(ISNA(VLOOKUP(C232,條件!$A$1:$L$1021,12,0)),"",(VLOOKUP(C232,條件!$A$1:$L$1021,12,0)))</f>
        <v/>
      </c>
      <c r="J232" s="680"/>
      <c r="K232" s="678"/>
      <c r="L232" s="679" t="s">
        <v>114</v>
      </c>
      <c r="M232" s="681"/>
      <c r="N232" s="680"/>
      <c r="O232" s="678"/>
      <c r="P232" s="679" t="s">
        <v>114</v>
      </c>
      <c r="Q232" s="681"/>
      <c r="R232" s="680"/>
      <c r="S232" s="678"/>
      <c r="T232" s="679" t="s">
        <v>114</v>
      </c>
      <c r="U232" s="681"/>
      <c r="V232" s="680"/>
      <c r="W232" s="678"/>
      <c r="X232" s="679" t="s">
        <v>114</v>
      </c>
      <c r="Y232" s="681"/>
      <c r="Z232" s="682" t="str">
        <f>IFERROR(VLOOKUP(C232, 條件!$A:$L, 3, 0), "")</f>
        <v/>
      </c>
      <c r="AA232" s="682" t="str">
        <f>IF(OR(L232={"改紡","檢修","了機","清車","FINAL","停機","SAMPLE","TEST","絲開發","待料","跳車"}), L232, IFERROR(IF(C232="", "", (SUM(J232, N232, R232, V232)/3 * AG232) * IF(AND(AF232="S", AS232="雙"), 0.5, 1)), ""))</f>
        <v>停機</v>
      </c>
      <c r="AB232" s="716" t="str">
        <f t="shared" si="88"/>
        <v/>
      </c>
      <c r="AC232" s="682" t="str">
        <f>IF(OR(L232={"改紡","檢修","了機","清車","FINAL","停機","SAMPLE","TEST"}), "", IFERROR(IF(C232="", "", AVERAGE(L232:M232, P232:Q232, T232:U232, X232:Y232)/100), ""))</f>
        <v/>
      </c>
      <c r="AD232" s="682" t="str">
        <f t="shared" si="89"/>
        <v/>
      </c>
      <c r="AE232" s="682" t="str">
        <f t="shared" si="90"/>
        <v/>
      </c>
      <c r="AF232" s="683" t="str">
        <f t="shared" si="86"/>
        <v>A</v>
      </c>
      <c r="AG232" s="683">
        <v>1</v>
      </c>
      <c r="AH232" s="727" t="s">
        <v>885</v>
      </c>
      <c r="AI232" s="728" t="s">
        <v>1657</v>
      </c>
      <c r="AJ232" s="728" t="s">
        <v>1657</v>
      </c>
      <c r="AK232" s="728" t="s">
        <v>1657</v>
      </c>
      <c r="AL232" s="687"/>
      <c r="AM232" s="798"/>
      <c r="AN232" s="798"/>
      <c r="AO232" s="798"/>
      <c r="AP232" s="798"/>
      <c r="AQ232" s="798"/>
      <c r="AR232" s="689"/>
      <c r="AS232" s="676" t="str">
        <f t="shared" si="91"/>
        <v>單</v>
      </c>
      <c r="AT232" s="676" t="str">
        <f t="shared" si="92"/>
        <v>全</v>
      </c>
      <c r="AU232" s="676" t="str">
        <f t="shared" si="93"/>
        <v/>
      </c>
      <c r="AV232" s="676" t="str">
        <f t="shared" si="87"/>
        <v/>
      </c>
    </row>
    <row r="233" spans="1:48">
      <c r="A233" s="672">
        <f t="shared" si="94"/>
        <v>46181</v>
      </c>
      <c r="B233" s="673" t="s">
        <v>1044</v>
      </c>
      <c r="C233" s="673" t="s">
        <v>114</v>
      </c>
      <c r="D233" s="674"/>
      <c r="E233" s="675" t="str">
        <f>IF(ISNA(VLOOKUP(C233,條件!$A$1:$G$1021,5,0)),"",(VLOOKUP(C233,條件!$A$1:$G$1021,5,0)))</f>
        <v/>
      </c>
      <c r="F233" s="676" t="str">
        <f>IF(ISNA(VLOOKUP(C233,條件!$A$1:$G$1021,6,0)),"",(VLOOKUP(C233,條件!$A$1:$G$1021,6,0)))</f>
        <v/>
      </c>
      <c r="G233" s="676" t="str">
        <f>IF(ISNA(VLOOKUP(C233,條件!$A$1:$G$1021,7,0)),"",(VLOOKUP(C233,條件!$A$1:$G$1021,7,0)))</f>
        <v/>
      </c>
      <c r="H233" s="676" t="str">
        <f>IF(ISNA(VLOOKUP(C233,條件!$A$1:$K$1021,11,0)),"",(VLOOKUP(C233,條件!$A$1:$K$1021,11,0)))</f>
        <v/>
      </c>
      <c r="I233" s="677" t="str">
        <f>IF(ISNA(VLOOKUP(C233,條件!$A$1:$L$1021,12,0)),"",(VLOOKUP(C233,條件!$A$1:$L$1021,12,0)))</f>
        <v/>
      </c>
      <c r="J233" s="680"/>
      <c r="K233" s="678"/>
      <c r="L233" s="679" t="s">
        <v>114</v>
      </c>
      <c r="M233" s="681"/>
      <c r="N233" s="680"/>
      <c r="O233" s="678"/>
      <c r="P233" s="679" t="s">
        <v>114</v>
      </c>
      <c r="Q233" s="681"/>
      <c r="R233" s="680"/>
      <c r="S233" s="678"/>
      <c r="T233" s="679" t="s">
        <v>114</v>
      </c>
      <c r="U233" s="681"/>
      <c r="V233" s="680"/>
      <c r="W233" s="678"/>
      <c r="X233" s="679" t="s">
        <v>114</v>
      </c>
      <c r="Y233" s="681"/>
      <c r="Z233" s="682" t="str">
        <f>IFERROR(VLOOKUP(C233, 條件!$A:$L, 3, 0), "")</f>
        <v/>
      </c>
      <c r="AA233" s="682" t="str">
        <f>IF(OR(L233={"改紡","檢修","了機","清車","FINAL","停機","SAMPLE","TEST","絲開發","待料","跳車"}), L233, IFERROR(IF(C233="", "", (SUM(J233, N233, R233, V233)/3 * AG233) * IF(AND(AF233="S", AS233="雙"), 0.5, 1)), ""))</f>
        <v>停機</v>
      </c>
      <c r="AB233" s="716" t="str">
        <f t="shared" si="88"/>
        <v/>
      </c>
      <c r="AC233" s="682" t="str">
        <f>IF(OR(L233={"改紡","檢修","了機","清車","FINAL","停機","SAMPLE","TEST"}), "", IFERROR(IF(C233="", "", AVERAGE(L233:M233, P233:Q233, T233:U233, X233:Y233)/100), ""))</f>
        <v/>
      </c>
      <c r="AD233" s="682" t="str">
        <f t="shared" si="89"/>
        <v/>
      </c>
      <c r="AE233" s="682" t="str">
        <f t="shared" si="90"/>
        <v/>
      </c>
      <c r="AF233" s="683" t="str">
        <f t="shared" si="86"/>
        <v>A</v>
      </c>
      <c r="AG233" s="683">
        <v>1</v>
      </c>
      <c r="AH233" s="727" t="s">
        <v>885</v>
      </c>
      <c r="AI233" s="728" t="s">
        <v>1657</v>
      </c>
      <c r="AJ233" s="728" t="s">
        <v>1657</v>
      </c>
      <c r="AK233" s="728" t="s">
        <v>1657</v>
      </c>
      <c r="AL233" s="687"/>
      <c r="AM233" s="798"/>
      <c r="AN233" s="798"/>
      <c r="AO233" s="798"/>
      <c r="AP233" s="798"/>
      <c r="AQ233" s="798"/>
      <c r="AR233" s="689"/>
      <c r="AS233" s="676" t="str">
        <f t="shared" si="91"/>
        <v>單</v>
      </c>
      <c r="AT233" s="676" t="str">
        <f t="shared" si="92"/>
        <v>全</v>
      </c>
      <c r="AU233" s="676" t="str">
        <f t="shared" si="93"/>
        <v/>
      </c>
      <c r="AV233" s="676" t="str">
        <f t="shared" si="87"/>
        <v/>
      </c>
    </row>
    <row r="234" spans="1:48">
      <c r="A234" s="672">
        <f t="shared" si="94"/>
        <v>46181</v>
      </c>
      <c r="B234" s="673" t="s">
        <v>1045</v>
      </c>
      <c r="C234" s="673" t="s">
        <v>3552</v>
      </c>
      <c r="D234" s="674"/>
      <c r="E234" s="675" t="str">
        <f>IF(ISNA(VLOOKUP(C234,條件!$A$1:$G$1021,5,0)),"",(VLOOKUP(C234,條件!$A$1:$G$1021,5,0)))</f>
        <v>150/48/2CE</v>
      </c>
      <c r="F234" s="676" t="str">
        <f>IF(ISNA(VLOOKUP(C234,條件!$A$1:$G$1021,6,0)),"",(VLOOKUP(C234,條件!$A$1:$G$1021,6,0)))</f>
        <v>FP02312×2</v>
      </c>
      <c r="G234" s="676">
        <f>IF(ISNA(VLOOKUP(C234,條件!$A$1:$G$1021,7,0)),"",(VLOOKUP(C234,條件!$A$1:$G$1021,7,0)))</f>
        <v>550</v>
      </c>
      <c r="H234" s="676" t="str">
        <f>IF(ISNA(VLOOKUP(C234,條件!$A$1:$K$1021,11,0)),"",(VLOOKUP(C234,條件!$A$1:$K$1021,11,0)))</f>
        <v>白底紅三角</v>
      </c>
      <c r="I234" s="677">
        <f>IF(ISNA(VLOOKUP(C234,條件!$A$1:$L$1021,12,0)),"",(VLOOKUP(C234,條件!$A$1:$L$1021,12,0)))</f>
        <v>5</v>
      </c>
      <c r="J234" s="680"/>
      <c r="K234" s="678"/>
      <c r="L234" s="679" t="s">
        <v>1888</v>
      </c>
      <c r="M234" s="681"/>
      <c r="N234" s="680"/>
      <c r="O234" s="678"/>
      <c r="P234" s="679" t="s">
        <v>1888</v>
      </c>
      <c r="Q234" s="681"/>
      <c r="R234" s="680"/>
      <c r="S234" s="678"/>
      <c r="T234" s="679" t="s">
        <v>3603</v>
      </c>
      <c r="U234" s="681"/>
      <c r="V234" s="680">
        <v>40</v>
      </c>
      <c r="W234" s="678">
        <v>6</v>
      </c>
      <c r="X234" s="679">
        <v>6780</v>
      </c>
      <c r="Y234" s="681">
        <v>6871</v>
      </c>
      <c r="Z234" s="682">
        <f>IFERROR(VLOOKUP(C234, 條件!$A:$L, 3, 0), "")</f>
        <v>5.161290322580645</v>
      </c>
      <c r="AA234" s="682" t="str">
        <f>IF(OR(L234={"改紡","檢修","了機","清車","FINAL","停機","SAMPLE","TEST","絲開發","待料","跳車"}), L234, IFERROR(IF(C234="", "", (SUM(J234, N234, R234, V234)/3 * AG234) * IF(AND(AF234="S", AS234="雙"), 0.5, 1)), ""))</f>
        <v>改紡</v>
      </c>
      <c r="AB234" s="716" t="str">
        <f t="shared" si="88"/>
        <v/>
      </c>
      <c r="AC234" s="682" t="str">
        <f>IF(OR(L234={"改紡","檢修","了機","清車","FINAL","停機","SAMPLE","TEST"}), "", IFERROR(IF(C234="", "", AVERAGE(L234:M234, P234:Q234, T234:U234, X234:Y234)/100), ""))</f>
        <v/>
      </c>
      <c r="AD234" s="682" t="str">
        <f t="shared" si="89"/>
        <v/>
      </c>
      <c r="AE234" s="682" t="str">
        <f t="shared" si="90"/>
        <v/>
      </c>
      <c r="AF234" s="683" t="str">
        <f t="shared" si="86"/>
        <v>A</v>
      </c>
      <c r="AG234" s="683">
        <v>0.5</v>
      </c>
      <c r="AH234" s="727" t="s">
        <v>885</v>
      </c>
      <c r="AI234" s="728" t="s">
        <v>1657</v>
      </c>
      <c r="AJ234" s="728" t="s">
        <v>1657</v>
      </c>
      <c r="AK234" s="728" t="s">
        <v>3122</v>
      </c>
      <c r="AL234" s="687"/>
      <c r="AM234" s="798"/>
      <c r="AN234" s="798"/>
      <c r="AO234" s="798"/>
      <c r="AP234" s="798"/>
      <c r="AQ234" s="798"/>
      <c r="AR234" s="689"/>
      <c r="AS234" s="676" t="str">
        <f t="shared" si="91"/>
        <v>雙</v>
      </c>
      <c r="AT234" s="676" t="str">
        <f t="shared" si="92"/>
        <v>全</v>
      </c>
      <c r="AU234" s="676" t="str">
        <f t="shared" si="93"/>
        <v>150</v>
      </c>
      <c r="AV234" s="676" t="str">
        <f t="shared" si="87"/>
        <v/>
      </c>
    </row>
    <row r="235" spans="1:48">
      <c r="A235" s="672">
        <f t="shared" si="94"/>
        <v>46181</v>
      </c>
      <c r="B235" s="673" t="s">
        <v>1046</v>
      </c>
      <c r="C235" s="673" t="s">
        <v>114</v>
      </c>
      <c r="D235" s="674"/>
      <c r="E235" s="675" t="str">
        <f>IF(ISNA(VLOOKUP(C235,條件!$A$1:$G$1021,5,0)),"",(VLOOKUP(C235,條件!$A$1:$G$1021,5,0)))</f>
        <v/>
      </c>
      <c r="F235" s="676" t="str">
        <f>IF(ISNA(VLOOKUP(C235,條件!$A$1:$G$1021,6,0)),"",(VLOOKUP(C235,條件!$A$1:$G$1021,6,0)))</f>
        <v/>
      </c>
      <c r="G235" s="676" t="str">
        <f>IF(ISNA(VLOOKUP(C235,條件!$A$1:$G$1021,7,0)),"",(VLOOKUP(C235,條件!$A$1:$G$1021,7,0)))</f>
        <v/>
      </c>
      <c r="H235" s="676" t="str">
        <f>IF(ISNA(VLOOKUP(C235,條件!$A$1:$K$1021,11,0)),"",(VLOOKUP(C235,條件!$A$1:$K$1021,11,0)))</f>
        <v/>
      </c>
      <c r="I235" s="677" t="str">
        <f>IF(ISNA(VLOOKUP(C235,條件!$A$1:$L$1021,12,0)),"",(VLOOKUP(C235,條件!$A$1:$L$1021,12,0)))</f>
        <v/>
      </c>
      <c r="J235" s="680"/>
      <c r="K235" s="678"/>
      <c r="L235" s="679" t="s">
        <v>114</v>
      </c>
      <c r="M235" s="681"/>
      <c r="N235" s="680"/>
      <c r="O235" s="678"/>
      <c r="P235" s="679" t="s">
        <v>114</v>
      </c>
      <c r="Q235" s="681"/>
      <c r="R235" s="680"/>
      <c r="S235" s="678"/>
      <c r="T235" s="679" t="s">
        <v>114</v>
      </c>
      <c r="U235" s="681"/>
      <c r="V235" s="680"/>
      <c r="W235" s="678"/>
      <c r="X235" s="679" t="s">
        <v>114</v>
      </c>
      <c r="Y235" s="681"/>
      <c r="Z235" s="682" t="str">
        <f>IFERROR(VLOOKUP(C235, 條件!$A:$L, 3, 0), "")</f>
        <v/>
      </c>
      <c r="AA235" s="682" t="str">
        <f>IF(OR(L235={"改紡","檢修","了機","清車","FINAL","停機","SAMPLE","TEST","絲開發","待料","跳車"}), L235, IFERROR(IF(C235="", "", (SUM(J235, N235, R235, V235)/3 * AG235) * IF(AND(AF235="S", AS235="雙"), 0.5, 1)), ""))</f>
        <v>停機</v>
      </c>
      <c r="AB235" s="716" t="str">
        <f t="shared" si="88"/>
        <v/>
      </c>
      <c r="AC235" s="682" t="str">
        <f>IF(OR(L235={"改紡","檢修","了機","清車","FINAL","停機","SAMPLE","TEST"}), "", IFERROR(IF(C235="", "", AVERAGE(L235:M235, P235:Q235, T235:U235, X235:Y235)/100), ""))</f>
        <v/>
      </c>
      <c r="AD235" s="682" t="str">
        <f t="shared" si="89"/>
        <v/>
      </c>
      <c r="AE235" s="682" t="str">
        <f t="shared" si="90"/>
        <v/>
      </c>
      <c r="AF235" s="683" t="str">
        <f t="shared" si="86"/>
        <v>A</v>
      </c>
      <c r="AG235" s="683">
        <v>1</v>
      </c>
      <c r="AH235" s="727" t="s">
        <v>885</v>
      </c>
      <c r="AI235" s="728" t="s">
        <v>1657</v>
      </c>
      <c r="AJ235" s="728" t="s">
        <v>1657</v>
      </c>
      <c r="AK235" s="728" t="s">
        <v>1657</v>
      </c>
      <c r="AL235" s="687"/>
      <c r="AM235" s="798"/>
      <c r="AN235" s="798"/>
      <c r="AO235" s="798"/>
      <c r="AP235" s="798"/>
      <c r="AQ235" s="798"/>
      <c r="AR235" s="689"/>
      <c r="AS235" s="676" t="str">
        <f t="shared" si="91"/>
        <v>單</v>
      </c>
      <c r="AT235" s="676" t="str">
        <f t="shared" si="92"/>
        <v>全</v>
      </c>
      <c r="AU235" s="676" t="str">
        <f t="shared" si="93"/>
        <v/>
      </c>
      <c r="AV235" s="676" t="str">
        <f t="shared" si="87"/>
        <v/>
      </c>
    </row>
    <row r="236" spans="1:48">
      <c r="A236" s="672">
        <f t="shared" si="94"/>
        <v>46181</v>
      </c>
      <c r="B236" s="673" t="s">
        <v>1028</v>
      </c>
      <c r="C236" s="673" t="s">
        <v>114</v>
      </c>
      <c r="D236" s="674"/>
      <c r="E236" s="675" t="str">
        <f>IF(ISNA(VLOOKUP(C236,條件!$A$1:$G$1021,5,0)),"",(VLOOKUP(C236,條件!$A$1:$G$1021,5,0)))</f>
        <v/>
      </c>
      <c r="F236" s="676" t="str">
        <f>IF(ISNA(VLOOKUP(C236,條件!$A$1:$G$1021,6,0)),"",(VLOOKUP(C236,條件!$A$1:$G$1021,6,0)))</f>
        <v/>
      </c>
      <c r="G236" s="676" t="str">
        <f>IF(ISNA(VLOOKUP(C236,條件!$A$1:$G$1021,7,0)),"",(VLOOKUP(C236,條件!$A$1:$G$1021,7,0)))</f>
        <v/>
      </c>
      <c r="H236" s="676" t="str">
        <f>IF(ISNA(VLOOKUP(C236,條件!$A$1:$K$1021,11,0)),"",(VLOOKUP(C236,條件!$A$1:$K$1021,11,0)))</f>
        <v/>
      </c>
      <c r="I236" s="677" t="str">
        <f>IF(ISNA(VLOOKUP(C236,條件!$A$1:$L$1021,12,0)),"",(VLOOKUP(C236,條件!$A$1:$L$1021,12,0)))</f>
        <v/>
      </c>
      <c r="J236" s="680"/>
      <c r="K236" s="678"/>
      <c r="L236" s="679" t="s">
        <v>114</v>
      </c>
      <c r="M236" s="681"/>
      <c r="N236" s="680"/>
      <c r="O236" s="678"/>
      <c r="P236" s="679" t="s">
        <v>114</v>
      </c>
      <c r="Q236" s="681"/>
      <c r="R236" s="680"/>
      <c r="S236" s="678"/>
      <c r="T236" s="679" t="s">
        <v>114</v>
      </c>
      <c r="U236" s="681"/>
      <c r="V236" s="680"/>
      <c r="W236" s="678"/>
      <c r="X236" s="679" t="s">
        <v>114</v>
      </c>
      <c r="Y236" s="681"/>
      <c r="Z236" s="682" t="str">
        <f>IFERROR(VLOOKUP(C236, 條件!$A:$L, 3, 0), "")</f>
        <v/>
      </c>
      <c r="AA236" s="682" t="str">
        <f>IF(OR(L236={"改紡","檢修","了機","清車","FINAL","停機","SAMPLE","TEST","絲開發","待料","跳車"}), L236, IFERROR(IF(C236="", "", (SUM(J236, N236, R236, V236)/3 * AG236) * IF(AND(AF236="S", AS236="雙"), 0.5, 1)), ""))</f>
        <v>停機</v>
      </c>
      <c r="AB236" s="716" t="str">
        <f t="shared" si="88"/>
        <v/>
      </c>
      <c r="AC236" s="682" t="str">
        <f>IF(OR(L236={"改紡","檢修","了機","清車","FINAL","停機","SAMPLE","TEST"}), "", IFERROR(IF(C236="", "", AVERAGE(L236:M236, P236:Q236, T236:U236, X236:Y236)/100), ""))</f>
        <v/>
      </c>
      <c r="AD236" s="682" t="str">
        <f t="shared" si="89"/>
        <v/>
      </c>
      <c r="AE236" s="682" t="str">
        <f t="shared" si="90"/>
        <v/>
      </c>
      <c r="AF236" s="683" t="str">
        <f t="shared" si="86"/>
        <v>A</v>
      </c>
      <c r="AG236" s="683">
        <v>1</v>
      </c>
      <c r="AH236" s="727" t="s">
        <v>885</v>
      </c>
      <c r="AI236" s="728" t="s">
        <v>1657</v>
      </c>
      <c r="AJ236" s="728" t="s">
        <v>1657</v>
      </c>
      <c r="AK236" s="728" t="s">
        <v>1657</v>
      </c>
      <c r="AL236" s="742"/>
      <c r="AM236" s="798"/>
      <c r="AN236" s="798"/>
      <c r="AO236" s="798"/>
      <c r="AP236" s="798"/>
      <c r="AQ236" s="798"/>
      <c r="AR236" s="689"/>
      <c r="AS236" s="676" t="str">
        <f t="shared" si="91"/>
        <v>單</v>
      </c>
      <c r="AT236" s="676" t="str">
        <f t="shared" si="92"/>
        <v>全</v>
      </c>
      <c r="AU236" s="676" t="str">
        <f t="shared" si="93"/>
        <v/>
      </c>
      <c r="AV236" s="676" t="str">
        <f t="shared" si="87"/>
        <v/>
      </c>
    </row>
    <row r="237" spans="1:48">
      <c r="A237" s="672">
        <f t="shared" si="94"/>
        <v>46181</v>
      </c>
      <c r="B237" s="673" t="s">
        <v>1047</v>
      </c>
      <c r="C237" s="673" t="s">
        <v>114</v>
      </c>
      <c r="D237" s="674"/>
      <c r="E237" s="675" t="str">
        <f>IF(ISNA(VLOOKUP(C237,條件!$A$1:$G$1021,5,0)),"",(VLOOKUP(C237,條件!$A$1:$G$1021,5,0)))</f>
        <v/>
      </c>
      <c r="F237" s="676" t="str">
        <f>IF(ISNA(VLOOKUP(C237,條件!$A$1:$G$1021,6,0)),"",(VLOOKUP(C237,條件!$A$1:$G$1021,6,0)))</f>
        <v/>
      </c>
      <c r="G237" s="676" t="str">
        <f>IF(ISNA(VLOOKUP(C237,條件!$A$1:$G$1021,7,0)),"",(VLOOKUP(C237,條件!$A$1:$G$1021,7,0)))</f>
        <v/>
      </c>
      <c r="H237" s="676" t="str">
        <f>IF(ISNA(VLOOKUP(C237,條件!$A$1:$K$1021,11,0)),"",(VLOOKUP(C237,條件!$A$1:$K$1021,11,0)))</f>
        <v/>
      </c>
      <c r="I237" s="677" t="str">
        <f>IF(ISNA(VLOOKUP(C237,條件!$A$1:$L$1021,12,0)),"",(VLOOKUP(C237,條件!$A$1:$L$1021,12,0)))</f>
        <v/>
      </c>
      <c r="J237" s="680"/>
      <c r="K237" s="678"/>
      <c r="L237" s="679" t="s">
        <v>114</v>
      </c>
      <c r="M237" s="681"/>
      <c r="N237" s="680"/>
      <c r="O237" s="678"/>
      <c r="P237" s="679" t="s">
        <v>114</v>
      </c>
      <c r="Q237" s="681"/>
      <c r="R237" s="680"/>
      <c r="S237" s="678"/>
      <c r="T237" s="679" t="s">
        <v>114</v>
      </c>
      <c r="U237" s="681"/>
      <c r="V237" s="680"/>
      <c r="W237" s="678"/>
      <c r="X237" s="679" t="s">
        <v>114</v>
      </c>
      <c r="Y237" s="681"/>
      <c r="Z237" s="682" t="str">
        <f>IFERROR(VLOOKUP(C237, 條件!$A:$L, 3, 0), "")</f>
        <v/>
      </c>
      <c r="AA237" s="682" t="str">
        <f>IF(OR(L237={"改紡","檢修","了機","清車","FINAL","停機","SAMPLE","TEST","絲開發","待料","跳車"}), L237, IFERROR(IF(C237="", "", (SUM(J237, N237, R237, V237)/3 * AG237) * IF(AND(AF237="S", AS237="雙"), 0.5, 1)), ""))</f>
        <v>停機</v>
      </c>
      <c r="AB237" s="716" t="str">
        <f t="shared" si="88"/>
        <v/>
      </c>
      <c r="AC237" s="682" t="str">
        <f>IF(OR(L237={"改紡","檢修","了機","清車","FINAL","停機","SAMPLE","TEST"}), "", IFERROR(IF(C237="", "", AVERAGE(L237:M237, P237:Q237, T237:U237, X237:Y237)/100), ""))</f>
        <v/>
      </c>
      <c r="AD237" s="682" t="str">
        <f t="shared" si="89"/>
        <v/>
      </c>
      <c r="AE237" s="682" t="str">
        <f t="shared" si="90"/>
        <v/>
      </c>
      <c r="AF237" s="683" t="str">
        <f t="shared" si="86"/>
        <v>J</v>
      </c>
      <c r="AG237" s="683">
        <v>1</v>
      </c>
      <c r="AH237" s="727" t="s">
        <v>885</v>
      </c>
      <c r="AI237" s="728" t="s">
        <v>1657</v>
      </c>
      <c r="AJ237" s="728" t="s">
        <v>1657</v>
      </c>
      <c r="AK237" s="728" t="s">
        <v>1657</v>
      </c>
      <c r="AL237" s="741"/>
      <c r="AM237" s="798"/>
      <c r="AN237" s="798"/>
      <c r="AO237" s="798"/>
      <c r="AP237" s="798"/>
      <c r="AQ237" s="798"/>
      <c r="AR237" s="689"/>
      <c r="AS237" s="676" t="str">
        <f t="shared" si="91"/>
        <v>單</v>
      </c>
      <c r="AT237" s="676" t="str">
        <f t="shared" si="92"/>
        <v>全</v>
      </c>
      <c r="AU237" s="676" t="str">
        <f t="shared" si="93"/>
        <v/>
      </c>
      <c r="AV237" s="676" t="str">
        <f t="shared" si="87"/>
        <v/>
      </c>
    </row>
    <row r="238" spans="1:48">
      <c r="A238" s="672">
        <f t="shared" si="94"/>
        <v>46181</v>
      </c>
      <c r="B238" s="673" t="s">
        <v>1029</v>
      </c>
      <c r="C238" s="673" t="s">
        <v>3123</v>
      </c>
      <c r="D238" s="674" t="s">
        <v>579</v>
      </c>
      <c r="E238" s="675" t="str">
        <f>IF(ISNA(VLOOKUP(C238,條件!$A$1:$G$1021,5,0)),"",(VLOOKUP(C238,條件!$A$1:$G$1021,5,0)))</f>
        <v>150/48/2SDr</v>
      </c>
      <c r="F238" s="676" t="str">
        <f>IF(ISNA(VLOOKUP(C238,條件!$A$1:$G$1021,6,0)),"",(VLOOKUP(C238,條件!$A$1:$G$1021,6,0)))</f>
        <v>FP82175R×2</v>
      </c>
      <c r="G238" s="676">
        <f>IF(ISNA(VLOOKUP(C238,條件!$A$1:$G$1021,7,0)),"",(VLOOKUP(C238,條件!$A$1:$G$1021,7,0)))</f>
        <v>600</v>
      </c>
      <c r="H238" s="676" t="str">
        <f>IF(ISNA(VLOOKUP(C238,條件!$A$1:$K$1021,11,0)),"",(VLOOKUP(C238,條件!$A$1:$K$1021,11,0)))</f>
        <v>黑白直條</v>
      </c>
      <c r="I238" s="677">
        <f>IF(ISNA(VLOOKUP(C238,條件!$A$1:$L$1021,12,0)),"",(VLOOKUP(C238,條件!$A$1:$L$1021,12,0)))</f>
        <v>5.5</v>
      </c>
      <c r="J238" s="680">
        <v>15</v>
      </c>
      <c r="K238" s="678">
        <v>3</v>
      </c>
      <c r="L238" s="679">
        <v>6870</v>
      </c>
      <c r="M238" s="681"/>
      <c r="N238" s="680"/>
      <c r="O238" s="678"/>
      <c r="P238" s="679"/>
      <c r="Q238" s="681"/>
      <c r="R238" s="680">
        <v>39</v>
      </c>
      <c r="S238" s="678">
        <v>1</v>
      </c>
      <c r="T238" s="679">
        <v>7130</v>
      </c>
      <c r="U238" s="681"/>
      <c r="V238" s="680">
        <v>34</v>
      </c>
      <c r="W238" s="678">
        <v>12</v>
      </c>
      <c r="X238" s="679">
        <v>6640</v>
      </c>
      <c r="Y238" s="681"/>
      <c r="Z238" s="682">
        <f>IFERROR(VLOOKUP(C238, 條件!$A:$L, 3, 0), "")</f>
        <v>5.8536585365853666</v>
      </c>
      <c r="AA238" s="682">
        <f>IF(OR(L238={"改紡","檢修","了機","清車","FINAL","停機","SAMPLE","TEST","絲開發","待料","跳車"}), L238, IFERROR(IF(C238="", "", (SUM(J238, N238, R238, V238)/3 * AG238) * IF(AND(AF238="S", AS238="雙"), 0.5, 1)), ""))</f>
        <v>29.333333333333332</v>
      </c>
      <c r="AB238" s="716">
        <f t="shared" si="88"/>
        <v>0.98685897435897441</v>
      </c>
      <c r="AC238" s="682">
        <f>IF(OR(L238={"改紡","檢修","了機","清車","FINAL","停機","SAMPLE","TEST"}), "", IFERROR(IF(C238="", "", AVERAGE(L238:M238, P238:Q238, T238:U238, X238:Y238)/100), ""))</f>
        <v>68.8</v>
      </c>
      <c r="AD238" s="682">
        <f t="shared" si="89"/>
        <v>3.6666666666666665</v>
      </c>
      <c r="AE238" s="682">
        <f t="shared" si="90"/>
        <v>3</v>
      </c>
      <c r="AF238" s="683" t="str">
        <f t="shared" si="86"/>
        <v>J</v>
      </c>
      <c r="AG238" s="683">
        <v>1</v>
      </c>
      <c r="AH238" s="727" t="s">
        <v>2812</v>
      </c>
      <c r="AI238" s="728" t="s">
        <v>3542</v>
      </c>
      <c r="AJ238" s="728" t="s">
        <v>890</v>
      </c>
      <c r="AK238" s="728" t="s">
        <v>17</v>
      </c>
      <c r="AL238" s="687">
        <v>55</v>
      </c>
      <c r="AM238" s="798">
        <v>46171</v>
      </c>
      <c r="AN238" s="798">
        <v>46172</v>
      </c>
      <c r="AO238" s="798">
        <v>46173</v>
      </c>
      <c r="AP238" s="798">
        <v>46176</v>
      </c>
      <c r="AQ238" s="798">
        <v>46179</v>
      </c>
      <c r="AR238" s="689"/>
      <c r="AS238" s="676" t="str">
        <f t="shared" si="91"/>
        <v>雙</v>
      </c>
      <c r="AT238" s="676" t="str">
        <f t="shared" si="92"/>
        <v>全</v>
      </c>
      <c r="AU238" s="676" t="str">
        <f t="shared" si="93"/>
        <v>150</v>
      </c>
      <c r="AV238" s="676">
        <f t="shared" si="87"/>
        <v>4.2799103999999994</v>
      </c>
    </row>
    <row r="239" spans="1:48">
      <c r="A239" s="672">
        <f t="shared" si="94"/>
        <v>46181</v>
      </c>
      <c r="B239" s="673" t="s">
        <v>1048</v>
      </c>
      <c r="C239" s="673" t="s">
        <v>114</v>
      </c>
      <c r="D239" s="674"/>
      <c r="E239" s="675" t="str">
        <f>IF(ISNA(VLOOKUP(C239,條件!$A$1:$G$1021,5,0)),"",(VLOOKUP(C239,條件!$A$1:$G$1021,5,0)))</f>
        <v/>
      </c>
      <c r="F239" s="676" t="str">
        <f>IF(ISNA(VLOOKUP(C239,條件!$A$1:$G$1021,6,0)),"",(VLOOKUP(C239,條件!$A$1:$G$1021,6,0)))</f>
        <v/>
      </c>
      <c r="G239" s="676" t="str">
        <f>IF(ISNA(VLOOKUP(C239,條件!$A$1:$G$1021,7,0)),"",(VLOOKUP(C239,條件!$A$1:$G$1021,7,0)))</f>
        <v/>
      </c>
      <c r="H239" s="676" t="str">
        <f>IF(ISNA(VLOOKUP(C239,條件!$A$1:$K$1021,11,0)),"",(VLOOKUP(C239,條件!$A$1:$K$1021,11,0)))</f>
        <v/>
      </c>
      <c r="I239" s="677" t="str">
        <f>IF(ISNA(VLOOKUP(C239,條件!$A$1:$L$1021,12,0)),"",(VLOOKUP(C239,條件!$A$1:$L$1021,12,0)))</f>
        <v/>
      </c>
      <c r="J239" s="680"/>
      <c r="K239" s="678"/>
      <c r="L239" s="679" t="s">
        <v>114</v>
      </c>
      <c r="M239" s="681"/>
      <c r="N239" s="680"/>
      <c r="O239" s="678"/>
      <c r="P239" s="679" t="s">
        <v>114</v>
      </c>
      <c r="Q239" s="681"/>
      <c r="R239" s="680"/>
      <c r="S239" s="678"/>
      <c r="T239" s="679" t="s">
        <v>114</v>
      </c>
      <c r="U239" s="681"/>
      <c r="V239" s="680"/>
      <c r="W239" s="678"/>
      <c r="X239" s="679" t="s">
        <v>114</v>
      </c>
      <c r="Y239" s="681"/>
      <c r="Z239" s="682" t="str">
        <f>IFERROR(VLOOKUP(C239, 條件!$A:$L, 3, 0), "")</f>
        <v/>
      </c>
      <c r="AA239" s="682" t="str">
        <f>IF(OR(L239={"改紡","檢修","了機","清車","FINAL","停機","SAMPLE","TEST","絲開發","待料","跳車"}), L239, IFERROR(IF(C239="", "", (SUM(J239, N239, R239, V239)/3 * AG239) * IF(AND(AF239="S", AS239="雙"), 0.5, 1)), ""))</f>
        <v>停機</v>
      </c>
      <c r="AB239" s="716" t="str">
        <f t="shared" si="88"/>
        <v/>
      </c>
      <c r="AC239" s="682" t="str">
        <f>IF(OR(L239={"改紡","檢修","了機","清車","FINAL","停機","SAMPLE","TEST"}), "", IFERROR(IF(C239="", "", AVERAGE(L239:M239, P239:Q239, T239:U239, X239:Y239)/100), ""))</f>
        <v/>
      </c>
      <c r="AD239" s="682" t="str">
        <f t="shared" si="89"/>
        <v/>
      </c>
      <c r="AE239" s="682" t="str">
        <f t="shared" si="90"/>
        <v/>
      </c>
      <c r="AF239" s="683" t="str">
        <f t="shared" si="86"/>
        <v>J</v>
      </c>
      <c r="AG239" s="683">
        <v>1</v>
      </c>
      <c r="AH239" s="727" t="s">
        <v>885</v>
      </c>
      <c r="AI239" s="728" t="s">
        <v>1657</v>
      </c>
      <c r="AJ239" s="728" t="s">
        <v>885</v>
      </c>
      <c r="AK239" s="728" t="s">
        <v>1657</v>
      </c>
      <c r="AL239" s="687"/>
      <c r="AM239" s="798"/>
      <c r="AN239" s="798"/>
      <c r="AO239" s="798"/>
      <c r="AP239" s="798"/>
      <c r="AQ239" s="798"/>
      <c r="AR239" s="689"/>
      <c r="AS239" s="676" t="str">
        <f t="shared" si="91"/>
        <v>單</v>
      </c>
      <c r="AT239" s="676" t="str">
        <f t="shared" si="92"/>
        <v>全</v>
      </c>
      <c r="AU239" s="676" t="str">
        <f t="shared" si="93"/>
        <v/>
      </c>
      <c r="AV239" s="676" t="str">
        <f t="shared" si="87"/>
        <v/>
      </c>
    </row>
    <row r="240" spans="1:48">
      <c r="A240" s="672">
        <f t="shared" si="94"/>
        <v>46181</v>
      </c>
      <c r="B240" s="673" t="s">
        <v>1049</v>
      </c>
      <c r="C240" s="673" t="s">
        <v>2974</v>
      </c>
      <c r="D240" s="674" t="s">
        <v>1915</v>
      </c>
      <c r="E240" s="675" t="str">
        <f>IF(ISNA(VLOOKUP(C240,條件!$A$1:$G$1021,5,0)),"",(VLOOKUP(C240,條件!$A$1:$G$1021,5,0)))</f>
        <v>150/48/2SDr</v>
      </c>
      <c r="F240" s="676" t="str">
        <f>IF(ISNA(VLOOKUP(C240,條件!$A$1:$G$1021,6,0)),"",(VLOOKUP(C240,條件!$A$1:$G$1021,6,0)))</f>
        <v>FP82177R×2</v>
      </c>
      <c r="G240" s="676">
        <f>IF(ISNA(VLOOKUP(C240,條件!$A$1:$G$1021,7,0)),"",(VLOOKUP(C240,條件!$A$1:$G$1021,7,0)))</f>
        <v>700</v>
      </c>
      <c r="H240" s="676" t="str">
        <f>IF(ISNA(VLOOKUP(C240,條件!$A$1:$K$1021,11,0)),"",(VLOOKUP(C240,條件!$A$1:$K$1021,11,0)))</f>
        <v>白底綠星</v>
      </c>
      <c r="I240" s="677">
        <f>IF(ISNA(VLOOKUP(C240,條件!$A$1:$L$1021,12,0)),"",(VLOOKUP(C240,條件!$A$1:$L$1021,12,0)))</f>
        <v>5.5</v>
      </c>
      <c r="J240" s="680">
        <v>47</v>
      </c>
      <c r="K240" s="678">
        <v>0</v>
      </c>
      <c r="L240" s="679">
        <v>8800</v>
      </c>
      <c r="M240" s="681">
        <v>8330</v>
      </c>
      <c r="N240" s="680"/>
      <c r="O240" s="678"/>
      <c r="P240" s="679"/>
      <c r="Q240" s="681"/>
      <c r="R240" s="680">
        <v>44</v>
      </c>
      <c r="S240" s="678">
        <v>3</v>
      </c>
      <c r="T240" s="679">
        <v>9440</v>
      </c>
      <c r="U240" s="681">
        <v>8890</v>
      </c>
      <c r="V240" s="680">
        <v>36</v>
      </c>
      <c r="W240" s="678">
        <v>6</v>
      </c>
      <c r="X240" s="679">
        <v>9540</v>
      </c>
      <c r="Y240" s="681">
        <v>9260</v>
      </c>
      <c r="Z240" s="682">
        <f>IFERROR(VLOOKUP(C240, 條件!$A:$L, 3, 0), "")</f>
        <v>5.8299595141700413</v>
      </c>
      <c r="AA240" s="682">
        <f>IF(OR(L240={"改紡","檢修","了機","清車","FINAL","停機","SAMPLE","TEST","絲開發","待料","跳車"}), L240, IFERROR(IF(C240="", "", (SUM(J240, N240, R240, V240)/3 * AG240) * IF(AND(AF240="S", AS240="雙"), 0.5, 1)), ""))</f>
        <v>42.333333333333336</v>
      </c>
      <c r="AB240" s="716">
        <f t="shared" si="88"/>
        <v>0.99257812499999998</v>
      </c>
      <c r="AC240" s="682">
        <f>IF(OR(L240={"改紡","檢修","了機","清車","FINAL","停機","SAMPLE","TEST"}), "", IFERROR(IF(C240="", "", AVERAGE(L240:M240, P240:Q240, T240:U240, X240:Y240)/100), ""))</f>
        <v>90.433333333333337</v>
      </c>
      <c r="AD240" s="682">
        <f t="shared" si="89"/>
        <v>5.291666666666667</v>
      </c>
      <c r="AE240" s="682">
        <f t="shared" si="90"/>
        <v>4.916666666666667</v>
      </c>
      <c r="AF240" s="683" t="str">
        <f t="shared" ref="AF240:AF270" si="95">LEFT(B240,1)</f>
        <v>T</v>
      </c>
      <c r="AG240" s="683">
        <v>1</v>
      </c>
      <c r="AH240" s="727" t="s">
        <v>2942</v>
      </c>
      <c r="AI240" s="734" t="s">
        <v>3544</v>
      </c>
      <c r="AJ240" s="734" t="s">
        <v>3543</v>
      </c>
      <c r="AK240" s="728" t="s">
        <v>3546</v>
      </c>
      <c r="AL240" s="687">
        <v>56</v>
      </c>
      <c r="AM240" s="798">
        <v>46176</v>
      </c>
      <c r="AN240" s="798">
        <v>46177</v>
      </c>
      <c r="AO240" s="798">
        <v>46178</v>
      </c>
      <c r="AP240" s="798">
        <v>46180</v>
      </c>
      <c r="AQ240" s="798"/>
      <c r="AR240" s="689"/>
      <c r="AS240" s="676" t="str">
        <f t="shared" si="91"/>
        <v>雙</v>
      </c>
      <c r="AT240" s="676" t="str">
        <f t="shared" si="92"/>
        <v>全</v>
      </c>
      <c r="AU240" s="676" t="str">
        <f t="shared" si="93"/>
        <v>150</v>
      </c>
      <c r="AV240" s="676">
        <f t="shared" ref="AV240:AV270" si="96">IF(ISERROR((IF(AF240="S",AG240*AU240*G240*AC240/18*0.03456/100/1000,
AU240*G240*AC240*
(IF(OR(AND(AS240="單",AT240="全",OR(AF240="A",AF240="M")),AND(AS240="單",AT240="全",OR(AF240="T",AF240="J"))),1,0)+
IF(OR(AND(AS240="雙",AT240="全",OR(AF240="A",AF240="M")),AND(AS240="雙",AT240="半",OR(AF240="T",AF240="J"))),1,0)+
IF(AND(AS240="雙",AT240="全",OR(AF240="T",AF240="J")),2,0)+
IF(AND(AS240="單",AT240="半",OR(AF240="A",AF240="M")),0.5,0)+
IF(OR(AND(AS240="雙",AT240="半",OR(AF240="A",AF240="M")),AND(AS240="單",AT240="半",OR(AF240="T",AF240="J"))),0.5,0)
)*0.03456/100/1000
))),"",((IF(AF240="S",AG240*AU240*G240*AC240/18*0.03456/100/1000,
AU240*G240*AC240*
(IF(OR(AND(AS240="單",AT240="全",OR(AF240="A",AF240="M")),AND(AS240="單",AT240="全",OR(AF240="T",AF240="J"))),1,0)+
IF(OR(AND(AS240="雙",AT240="全",OR(AF240="A",AF240="M")),AND(AS240="雙",AT240="半",OR(AF240="T",AF240="J"))),1,0)+
IF(AND(AS240="雙",AT240="全",OR(AF240="T",AF240="J")),2,0)+
IF(AND(AS240="單",AT240="半",OR(AF240="A",AF240="M")),0.5,0)+
IF(OR(AND(AS240="雙",AT240="半",OR(AF240="A",AF240="M")),AND(AS240="單",AT240="半",OR(AF240="T",AF240="J"))),0.5,0)
)*0.03456/100/1000
))))</f>
        <v>6.5632896000000001</v>
      </c>
    </row>
    <row r="241" spans="1:48">
      <c r="A241" s="672">
        <f t="shared" si="94"/>
        <v>46181</v>
      </c>
      <c r="B241" s="673" t="s">
        <v>1050</v>
      </c>
      <c r="C241" s="673" t="s">
        <v>2976</v>
      </c>
      <c r="D241" s="674" t="s">
        <v>1915</v>
      </c>
      <c r="E241" s="675" t="str">
        <f>IF(ISNA(VLOOKUP(C241,條件!$A$1:$G$1021,5,0)),"",(VLOOKUP(C241,條件!$A$1:$G$1021,5,0)))</f>
        <v>150/48/2SDr</v>
      </c>
      <c r="F241" s="676" t="str">
        <f>IF(ISNA(VLOOKUP(C241,條件!$A$1:$G$1021,6,0)),"",(VLOOKUP(C241,條件!$A$1:$G$1021,6,0)))</f>
        <v>FP82175R×2</v>
      </c>
      <c r="G241" s="676">
        <f>IF(ISNA(VLOOKUP(C241,條件!$A$1:$G$1021,7,0)),"",(VLOOKUP(C241,條件!$A$1:$G$1021,7,0)))</f>
        <v>700</v>
      </c>
      <c r="H241" s="676" t="str">
        <f>IF(ISNA(VLOOKUP(C241,條件!$A$1:$K$1021,11,0)),"",(VLOOKUP(C241,條件!$A$1:$K$1021,11,0)))</f>
        <v>黃底綠星</v>
      </c>
      <c r="I241" s="677">
        <f>IF(ISNA(VLOOKUP(C241,條件!$A$1:$L$1021,12,0)),"",(VLOOKUP(C241,條件!$A$1:$L$1021,12,0)))</f>
        <v>5.5</v>
      </c>
      <c r="J241" s="680">
        <v>0</v>
      </c>
      <c r="K241" s="678">
        <v>0</v>
      </c>
      <c r="L241" s="679">
        <v>7360</v>
      </c>
      <c r="M241" s="681">
        <v>7500</v>
      </c>
      <c r="N241" s="680"/>
      <c r="O241" s="678"/>
      <c r="P241" s="679"/>
      <c r="Q241" s="681"/>
      <c r="R241" s="680">
        <v>62</v>
      </c>
      <c r="S241" s="678">
        <v>10</v>
      </c>
      <c r="T241" s="679">
        <v>9070</v>
      </c>
      <c r="U241" s="681">
        <v>8430</v>
      </c>
      <c r="V241" s="680">
        <v>23</v>
      </c>
      <c r="W241" s="678">
        <v>0</v>
      </c>
      <c r="X241" s="679">
        <v>7820</v>
      </c>
      <c r="Y241" s="681">
        <v>9440</v>
      </c>
      <c r="Z241" s="682">
        <f>IFERROR(VLOOKUP(C241, 條件!$A:$L, 3, 0), "")</f>
        <v>5.8299595141700413</v>
      </c>
      <c r="AA241" s="682">
        <f>IF(OR(L241={"改紡","檢修","了機","清車","FINAL","停機","SAMPLE","TEST","絲開發","待料","跳車"}), L241, IFERROR(IF(C241="", "", (SUM(J241, N241, R241, V241)/3 * AG241) * IF(AND(AF241="S", AS241="雙"), 0.5, 1)), ""))</f>
        <v>28.333333333333332</v>
      </c>
      <c r="AB241" s="716">
        <f t="shared" si="88"/>
        <v>0.99175347222222221</v>
      </c>
      <c r="AC241" s="682">
        <f>IF(OR(L241={"改紡","檢修","了機","清車","FINAL","停機","SAMPLE","TEST"}), "", IFERROR(IF(C241="", "", AVERAGE(L241:M241, P241:Q241, T241:U241, X241:Y241)/100), ""))</f>
        <v>82.7</v>
      </c>
      <c r="AD241" s="682">
        <f t="shared" si="89"/>
        <v>3.5416666666666665</v>
      </c>
      <c r="AE241" s="682">
        <f t="shared" si="90"/>
        <v>3.125</v>
      </c>
      <c r="AF241" s="683" t="str">
        <f t="shared" si="95"/>
        <v>T</v>
      </c>
      <c r="AG241" s="683">
        <v>1</v>
      </c>
      <c r="AH241" s="727" t="s">
        <v>2942</v>
      </c>
      <c r="AI241" s="734" t="s">
        <v>3544</v>
      </c>
      <c r="AJ241" s="734" t="s">
        <v>3543</v>
      </c>
      <c r="AK241" s="728" t="s">
        <v>3547</v>
      </c>
      <c r="AL241" s="687">
        <v>55</v>
      </c>
      <c r="AM241" s="798">
        <v>46178</v>
      </c>
      <c r="AN241" s="798">
        <v>46179</v>
      </c>
      <c r="AO241" s="798">
        <v>46180</v>
      </c>
      <c r="AP241" s="798"/>
      <c r="AQ241" s="798"/>
      <c r="AR241" s="689"/>
      <c r="AS241" s="676" t="str">
        <f t="shared" si="91"/>
        <v>雙</v>
      </c>
      <c r="AT241" s="676" t="str">
        <f t="shared" si="92"/>
        <v>全</v>
      </c>
      <c r="AU241" s="676" t="str">
        <f t="shared" si="93"/>
        <v>150</v>
      </c>
      <c r="AV241" s="676">
        <f t="shared" si="96"/>
        <v>6.0020351999999999</v>
      </c>
    </row>
    <row r="242" spans="1:48">
      <c r="A242" s="672">
        <f t="shared" si="94"/>
        <v>46181</v>
      </c>
      <c r="B242" s="673" t="s">
        <v>1051</v>
      </c>
      <c r="C242" s="673" t="s">
        <v>1907</v>
      </c>
      <c r="D242" s="674"/>
      <c r="E242" s="675" t="str">
        <f>IF(ISNA(VLOOKUP(C242,條件!$A$1:$G$1021,5,0)),"",(VLOOKUP(C242,條件!$A$1:$G$1021,5,0)))</f>
        <v>150/48/2SDr</v>
      </c>
      <c r="F242" s="676" t="str">
        <f>IF(ISNA(VLOOKUP(C242,條件!$A$1:$G$1021,6,0)),"",(VLOOKUP(C242,條件!$A$1:$G$1021,6,0)))</f>
        <v>FP82169R×2</v>
      </c>
      <c r="G242" s="676">
        <f>IF(ISNA(VLOOKUP(C242,條件!$A$1:$G$1021,7,0)),"",(VLOOKUP(C242,條件!$A$1:$G$1021,7,0)))</f>
        <v>670</v>
      </c>
      <c r="H242" s="676" t="str">
        <f>IF(ISNA(VLOOKUP(C242,條件!$A$1:$K$1021,11,0)),"",(VLOOKUP(C242,條件!$A$1:$K$1021,11,0)))</f>
        <v>黃底紅點</v>
      </c>
      <c r="I242" s="677">
        <f>IF(ISNA(VLOOKUP(C242,條件!$A$1:$L$1021,12,0)),"",(VLOOKUP(C242,條件!$A$1:$L$1021,12,0)))</f>
        <v>5</v>
      </c>
      <c r="J242" s="680">
        <v>34</v>
      </c>
      <c r="K242" s="678">
        <v>0</v>
      </c>
      <c r="L242" s="679">
        <v>7310</v>
      </c>
      <c r="M242" s="681"/>
      <c r="N242" s="680"/>
      <c r="O242" s="678"/>
      <c r="P242" s="679"/>
      <c r="Q242" s="681"/>
      <c r="R242" s="680">
        <v>29</v>
      </c>
      <c r="S242" s="678">
        <v>0</v>
      </c>
      <c r="T242" s="679">
        <v>7310</v>
      </c>
      <c r="U242" s="681"/>
      <c r="V242" s="680">
        <v>31</v>
      </c>
      <c r="W242" s="678">
        <v>2</v>
      </c>
      <c r="X242" s="679">
        <v>8700</v>
      </c>
      <c r="Y242" s="681"/>
      <c r="Z242" s="682">
        <f>IFERROR(VLOOKUP(C242, 條件!$A:$L, 3, 0), "")</f>
        <v>6.2882096069868991</v>
      </c>
      <c r="AA242" s="682">
        <f>IF(OR(L242={"改紡","檢修","了機","清車","FINAL","停機","SAMPLE","TEST","絲開發","待料","跳車"}), L242, IFERROR(IF(C242="", "", (SUM(J242, N242, R242, V242)/3 * AG242) * IF(AND(AF242="S", AS242="雙"), 0.5, 1)), ""))</f>
        <v>62.666666666666664</v>
      </c>
      <c r="AB242" s="716">
        <f t="shared" si="88"/>
        <v>0.9984708867521368</v>
      </c>
      <c r="AC242" s="682">
        <f>IF(OR(L242={"改紡","檢修","了機","清車","FINAL","停機","SAMPLE","TEST"}), "", IFERROR(IF(C242="", "", AVERAGE(L242:M242, P242:Q242, T242:U242, X242:Y242)/100), ""))</f>
        <v>77.733333333333334</v>
      </c>
      <c r="AD242" s="682">
        <f t="shared" si="89"/>
        <v>7.833333333333333</v>
      </c>
      <c r="AE242" s="682">
        <f t="shared" si="90"/>
        <v>7.666666666666667</v>
      </c>
      <c r="AF242" s="683" t="str">
        <f t="shared" si="95"/>
        <v>T</v>
      </c>
      <c r="AG242" s="683">
        <v>2</v>
      </c>
      <c r="AH242" s="727" t="s">
        <v>2786</v>
      </c>
      <c r="AI242" s="728" t="s">
        <v>3545</v>
      </c>
      <c r="AJ242" s="728" t="s">
        <v>2814</v>
      </c>
      <c r="AK242" s="728" t="s">
        <v>3546</v>
      </c>
      <c r="AL242" s="687">
        <v>48</v>
      </c>
      <c r="AM242" s="798">
        <v>46167</v>
      </c>
      <c r="AN242" s="798">
        <v>46168</v>
      </c>
      <c r="AO242" s="798"/>
      <c r="AP242" s="798"/>
      <c r="AQ242" s="798"/>
      <c r="AR242" s="689"/>
      <c r="AS242" s="676" t="str">
        <f t="shared" si="91"/>
        <v>雙</v>
      </c>
      <c r="AT242" s="676" t="str">
        <f t="shared" si="92"/>
        <v>半</v>
      </c>
      <c r="AU242" s="676" t="str">
        <f t="shared" si="93"/>
        <v>150</v>
      </c>
      <c r="AV242" s="676">
        <f t="shared" si="96"/>
        <v>2.6998963199999997</v>
      </c>
    </row>
    <row r="243" spans="1:48">
      <c r="A243" s="672">
        <f t="shared" si="94"/>
        <v>46181</v>
      </c>
      <c r="B243" s="673" t="s">
        <v>1051</v>
      </c>
      <c r="C243" s="673" t="s">
        <v>1908</v>
      </c>
      <c r="D243" s="674"/>
      <c r="E243" s="675" t="str">
        <f>IF(ISNA(VLOOKUP(C243,條件!$A$1:$G$1021,5,0)),"",(VLOOKUP(C243,條件!$A$1:$G$1021,5,0)))</f>
        <v>150/48/2SDr</v>
      </c>
      <c r="F243" s="676" t="str">
        <f>IF(ISNA(VLOOKUP(C243,條件!$A$1:$G$1021,6,0)),"",(VLOOKUP(C243,條件!$A$1:$G$1021,6,0)))</f>
        <v>FP82169R×2</v>
      </c>
      <c r="G243" s="676">
        <f>IF(ISNA(VLOOKUP(C243,條件!$A$1:$G$1021,7,0)),"",(VLOOKUP(C243,條件!$A$1:$G$1021,7,0)))</f>
        <v>670</v>
      </c>
      <c r="H243" s="676" t="str">
        <f>IF(ISNA(VLOOKUP(C243,條件!$A$1:$K$1021,11,0)),"",(VLOOKUP(C243,條件!$A$1:$K$1021,11,0)))</f>
        <v>紅底藍點</v>
      </c>
      <c r="I243" s="677">
        <f>IF(ISNA(VLOOKUP(C243,條件!$A$1:$L$1021,12,0)),"",(VLOOKUP(C243,條件!$A$1:$L$1021,12,0)))</f>
        <v>5</v>
      </c>
      <c r="J243" s="680">
        <v>30</v>
      </c>
      <c r="K243" s="678">
        <v>0</v>
      </c>
      <c r="L243" s="679"/>
      <c r="M243" s="681">
        <v>7870</v>
      </c>
      <c r="N243" s="680"/>
      <c r="O243" s="678"/>
      <c r="P243" s="679"/>
      <c r="Q243" s="681"/>
      <c r="R243" s="680">
        <v>29</v>
      </c>
      <c r="S243" s="678">
        <v>0</v>
      </c>
      <c r="T243" s="679"/>
      <c r="U243" s="681">
        <v>8800</v>
      </c>
      <c r="V243" s="680">
        <v>18</v>
      </c>
      <c r="W243" s="678">
        <v>0</v>
      </c>
      <c r="X243" s="679"/>
      <c r="Y243" s="681">
        <v>8060</v>
      </c>
      <c r="Z243" s="682">
        <f>IFERROR(VLOOKUP(C243, 條件!$A:$L, 3, 0), "")</f>
        <v>6.1802575107296125</v>
      </c>
      <c r="AA243" s="682">
        <f>IF(OR(L243={"改紡","檢修","了機","清車","FINAL","停機","SAMPLE","TEST","絲開發","待料","跳車"}), L243, IFERROR(IF(C243="", "", (SUM(J243, N243, R243, V243)/3 * AG243) * IF(AND(AF243="S", AS243="雙"), 0.5, 1)), ""))</f>
        <v>51.333333333333336</v>
      </c>
      <c r="AB243" s="716">
        <f t="shared" si="88"/>
        <v>1</v>
      </c>
      <c r="AC243" s="682">
        <f>IF(OR(L243={"改紡","檢修","了機","清車","FINAL","停機","SAMPLE","TEST"}), "", IFERROR(IF(C243="", "", AVERAGE(L243:M243, P243:Q243, T243:U243, X243:Y243)/100), ""))</f>
        <v>82.433333333333337</v>
      </c>
      <c r="AD243" s="682">
        <f t="shared" si="89"/>
        <v>6.416666666666667</v>
      </c>
      <c r="AE243" s="682">
        <f t="shared" si="90"/>
        <v>6.416666666666667</v>
      </c>
      <c r="AF243" s="683" t="str">
        <f t="shared" si="95"/>
        <v>T</v>
      </c>
      <c r="AG243" s="683">
        <v>2</v>
      </c>
      <c r="AH243" s="727" t="s">
        <v>2786</v>
      </c>
      <c r="AI243" s="728" t="s">
        <v>3545</v>
      </c>
      <c r="AJ243" s="728" t="s">
        <v>2814</v>
      </c>
      <c r="AK243" s="728" t="s">
        <v>3546</v>
      </c>
      <c r="AL243" s="687">
        <v>48</v>
      </c>
      <c r="AM243" s="798">
        <v>46166</v>
      </c>
      <c r="AN243" s="798">
        <v>46167</v>
      </c>
      <c r="AO243" s="798">
        <v>46168</v>
      </c>
      <c r="AP243" s="798"/>
      <c r="AQ243" s="798"/>
      <c r="AR243" s="689"/>
      <c r="AS243" s="676" t="str">
        <f t="shared" si="91"/>
        <v>雙</v>
      </c>
      <c r="AT243" s="676" t="str">
        <f t="shared" si="92"/>
        <v>半</v>
      </c>
      <c r="AU243" s="676" t="str">
        <f t="shared" si="93"/>
        <v>150</v>
      </c>
      <c r="AV243" s="676">
        <f t="shared" si="96"/>
        <v>2.8631404800000002</v>
      </c>
    </row>
    <row r="244" spans="1:48">
      <c r="A244" s="672">
        <f t="shared" si="94"/>
        <v>46181</v>
      </c>
      <c r="B244" s="673" t="s">
        <v>1052</v>
      </c>
      <c r="C244" s="673" t="s">
        <v>3162</v>
      </c>
      <c r="D244" s="674"/>
      <c r="E244" s="675" t="str">
        <f>IF(ISNA(VLOOKUP(C244,條件!$A$1:$G$1021,5,0)),"",(VLOOKUP(C244,條件!$A$1:$G$1021,5,0)))</f>
        <v/>
      </c>
      <c r="F244" s="676" t="str">
        <f>IF(ISNA(VLOOKUP(C244,條件!$A$1:$G$1021,6,0)),"",(VLOOKUP(C244,條件!$A$1:$G$1021,6,0)))</f>
        <v/>
      </c>
      <c r="G244" s="676" t="str">
        <f>IF(ISNA(VLOOKUP(C244,條件!$A$1:$G$1021,7,0)),"",(VLOOKUP(C244,條件!$A$1:$G$1021,7,0)))</f>
        <v/>
      </c>
      <c r="H244" s="676" t="str">
        <f>IF(ISNA(VLOOKUP(C244,條件!$A$1:$K$1021,11,0)),"",(VLOOKUP(C244,條件!$A$1:$K$1021,11,0)))</f>
        <v/>
      </c>
      <c r="I244" s="677" t="str">
        <f>IF(ISNA(VLOOKUP(C244,條件!$A$1:$L$1021,12,0)),"",(VLOOKUP(C244,條件!$A$1:$L$1021,12,0)))</f>
        <v/>
      </c>
      <c r="J244" s="680">
        <v>15</v>
      </c>
      <c r="K244" s="678">
        <v>0</v>
      </c>
      <c r="L244" s="679">
        <v>5560</v>
      </c>
      <c r="M244" s="681"/>
      <c r="N244" s="680"/>
      <c r="O244" s="678"/>
      <c r="P244" s="679"/>
      <c r="Q244" s="681"/>
      <c r="R244" s="680">
        <v>14</v>
      </c>
      <c r="S244" s="678">
        <v>0</v>
      </c>
      <c r="T244" s="679">
        <v>5740</v>
      </c>
      <c r="U244" s="681"/>
      <c r="V244" s="680">
        <v>18</v>
      </c>
      <c r="W244" s="678">
        <v>0</v>
      </c>
      <c r="X244" s="679">
        <v>6300</v>
      </c>
      <c r="Y244" s="681"/>
      <c r="Z244" s="682" t="str">
        <f>IFERROR(VLOOKUP(C244, 條件!$A:$L, 3, 0), "")</f>
        <v/>
      </c>
      <c r="AA244" s="682">
        <f>IF(OR(L244={"改紡","檢修","了機","清車","FINAL","停機","SAMPLE","TEST","絲開發","待料","跳車"}), L244, IFERROR(IF(C244="", "", (SUM(J244, N244, R244, V244)/3 * AG244) * IF(AND(AF244="S", AS244="雙"), 0.5, 1)), ""))</f>
        <v>31.333333333333332</v>
      </c>
      <c r="AB244" s="716" t="str">
        <f t="shared" si="88"/>
        <v/>
      </c>
      <c r="AC244" s="682">
        <f>IF(OR(L244={"改紡","檢修","了機","清車","FINAL","停機","SAMPLE","TEST"}), "", IFERROR(IF(C244="", "", AVERAGE(L244:M244, P244:Q244, T244:U244, X244:Y244)/100), ""))</f>
        <v>58.666666666666671</v>
      </c>
      <c r="AD244" s="682">
        <f t="shared" si="89"/>
        <v>3.9166666666666665</v>
      </c>
      <c r="AE244" s="682">
        <f t="shared" si="90"/>
        <v>3.9166666666666665</v>
      </c>
      <c r="AF244" s="683" t="str">
        <f t="shared" si="95"/>
        <v>T</v>
      </c>
      <c r="AG244" s="683">
        <v>2</v>
      </c>
      <c r="AH244" s="727" t="s">
        <v>2942</v>
      </c>
      <c r="AI244" s="734" t="s">
        <v>3544</v>
      </c>
      <c r="AJ244" s="734" t="s">
        <v>3543</v>
      </c>
      <c r="AK244" s="728" t="s">
        <v>3547</v>
      </c>
      <c r="AL244" s="687">
        <v>52</v>
      </c>
      <c r="AM244" s="798">
        <v>46177</v>
      </c>
      <c r="AN244" s="798">
        <v>46178</v>
      </c>
      <c r="AO244" s="798"/>
      <c r="AP244" s="798"/>
      <c r="AQ244" s="798"/>
      <c r="AR244" s="689" t="s">
        <v>3496</v>
      </c>
      <c r="AS244" s="676" t="str">
        <f t="shared" si="91"/>
        <v>單</v>
      </c>
      <c r="AT244" s="676" t="str">
        <f t="shared" si="92"/>
        <v>半</v>
      </c>
      <c r="AU244" s="676" t="str">
        <f t="shared" si="93"/>
        <v/>
      </c>
      <c r="AV244" s="676" t="str">
        <f t="shared" si="96"/>
        <v/>
      </c>
    </row>
    <row r="245" spans="1:48">
      <c r="A245" s="672">
        <f t="shared" si="94"/>
        <v>46181</v>
      </c>
      <c r="B245" s="673" t="s">
        <v>1052</v>
      </c>
      <c r="C245" s="673" t="s">
        <v>3538</v>
      </c>
      <c r="D245" s="674" t="s">
        <v>3539</v>
      </c>
      <c r="E245" s="675" t="str">
        <f>IF(ISNA(VLOOKUP(C245,條件!$A$1:$G$1021,5,0)),"",(VLOOKUP(C245,條件!$A$1:$G$1021,5,0)))</f>
        <v>225/72/2SDr</v>
      </c>
      <c r="F245" s="676" t="str">
        <f>IF(ISNA(VLOOKUP(C245,條件!$A$1:$G$1021,6,0)),"",(VLOOKUP(C245,條件!$A$1:$G$1021,6,0)))</f>
        <v>FP83025R×2</v>
      </c>
      <c r="G245" s="676">
        <f>IF(ISNA(VLOOKUP(C245,條件!$A$1:$G$1021,7,0)),"",(VLOOKUP(C245,條件!$A$1:$G$1021,7,0)))</f>
        <v>550</v>
      </c>
      <c r="H245" s="676" t="str">
        <f>IF(ISNA(VLOOKUP(C245,條件!$A$1:$K$1021,11,0)),"",(VLOOKUP(C245,條件!$A$1:$K$1021,11,0)))</f>
        <v>白紅條紋</v>
      </c>
      <c r="I245" s="677">
        <f>IF(ISNA(VLOOKUP(C245,條件!$A$1:$L$1021,12,0)),"",(VLOOKUP(C245,條件!$A$1:$L$1021,12,0)))</f>
        <v>5.5</v>
      </c>
      <c r="J245" s="680"/>
      <c r="K245" s="678"/>
      <c r="L245" s="679" t="s">
        <v>3540</v>
      </c>
      <c r="M245" s="681"/>
      <c r="N245" s="680"/>
      <c r="O245" s="678"/>
      <c r="P245" s="679" t="s">
        <v>3540</v>
      </c>
      <c r="Q245" s="681"/>
      <c r="R245" s="680"/>
      <c r="S245" s="678"/>
      <c r="T245" s="679" t="s">
        <v>3603</v>
      </c>
      <c r="U245" s="681"/>
      <c r="V245" s="680">
        <v>0</v>
      </c>
      <c r="W245" s="678">
        <v>0</v>
      </c>
      <c r="X245" s="679"/>
      <c r="Y245" s="681">
        <v>6300</v>
      </c>
      <c r="Z245" s="682">
        <f>IFERROR(VLOOKUP(C245, 條件!$A:$L, 3, 0), "")</f>
        <v>6.6055045871559646</v>
      </c>
      <c r="AA245" s="682" t="str">
        <f>IF(OR(L245={"改紡","檢修","了機","清車","FINAL","停機","SAMPLE","TEST","絲開發","待料","跳車"}), L245, IFERROR(IF(C245="", "", (SUM(J245, N245, R245, V245)/3 * AG245) * IF(AND(AF245="S", AS245="雙"), 0.5, 1)), ""))</f>
        <v>改紡</v>
      </c>
      <c r="AB245" s="716" t="str">
        <f t="shared" si="88"/>
        <v/>
      </c>
      <c r="AC245" s="682" t="str">
        <f>IF(OR(L245={"改紡","檢修","了機","清車","FINAL","停機","SAMPLE","TEST"}), "", IFERROR(IF(C245="", "", AVERAGE(L245:M245, P245:Q245, T245:U245, X245:Y245)/100), ""))</f>
        <v/>
      </c>
      <c r="AD245" s="682" t="str">
        <f t="shared" si="89"/>
        <v/>
      </c>
      <c r="AE245" s="682" t="str">
        <f t="shared" si="90"/>
        <v/>
      </c>
      <c r="AF245" s="683" t="str">
        <f t="shared" si="95"/>
        <v>T</v>
      </c>
      <c r="AG245" s="683">
        <v>2</v>
      </c>
      <c r="AH245" s="727" t="s">
        <v>2942</v>
      </c>
      <c r="AI245" s="734" t="s">
        <v>3544</v>
      </c>
      <c r="AJ245" s="734" t="s">
        <v>3543</v>
      </c>
      <c r="AK245" s="728" t="s">
        <v>3547</v>
      </c>
      <c r="AL245" s="687">
        <v>53</v>
      </c>
      <c r="AM245" s="798">
        <v>46153</v>
      </c>
      <c r="AN245" s="798">
        <v>46154</v>
      </c>
      <c r="AO245" s="798">
        <v>46155</v>
      </c>
      <c r="AP245" s="798"/>
      <c r="AQ245" s="798"/>
      <c r="AR245" s="689"/>
      <c r="AS245" s="676" t="str">
        <f t="shared" si="91"/>
        <v>雙</v>
      </c>
      <c r="AT245" s="676" t="str">
        <f t="shared" si="92"/>
        <v>半</v>
      </c>
      <c r="AU245" s="676" t="str">
        <f t="shared" si="93"/>
        <v>225</v>
      </c>
      <c r="AV245" s="676" t="str">
        <f t="shared" si="96"/>
        <v/>
      </c>
    </row>
    <row r="246" spans="1:48">
      <c r="A246" s="672">
        <f t="shared" si="94"/>
        <v>46181</v>
      </c>
      <c r="B246" s="673" t="s">
        <v>1548</v>
      </c>
      <c r="C246" s="673" t="s">
        <v>3306</v>
      </c>
      <c r="D246" s="674" t="s">
        <v>579</v>
      </c>
      <c r="E246" s="675" t="str">
        <f>IF(ISNA(VLOOKUP(C246,條件!$A$1:$G$1021,5,0)),"",(VLOOKUP(C246,條件!$A$1:$G$1021,5,0)))</f>
        <v>150/48/2SDr</v>
      </c>
      <c r="F246" s="676" t="str">
        <f>IF(ISNA(VLOOKUP(C246,條件!$A$1:$G$1021,6,0)),"",(VLOOKUP(C246,條件!$A$1:$G$1021,6,0)))</f>
        <v>FP82177R×2</v>
      </c>
      <c r="G246" s="676">
        <f>IF(ISNA(VLOOKUP(C246,條件!$A$1:$G$1021,7,0)),"",(VLOOKUP(C246,條件!$A$1:$G$1021,7,0)))</f>
        <v>700</v>
      </c>
      <c r="H246" s="676" t="str">
        <f>IF(ISNA(VLOOKUP(C246,條件!$A$1:$K$1021,11,0)),"",(VLOOKUP(C246,條件!$A$1:$K$1021,11,0)))</f>
        <v>白底黑點</v>
      </c>
      <c r="I246" s="677">
        <f>IF(ISNA(VLOOKUP(C246,條件!$A$1:$L$1021,12,0)),"",(VLOOKUP(C246,條件!$A$1:$L$1021,12,0)))</f>
        <v>5.5</v>
      </c>
      <c r="J246" s="680">
        <v>25</v>
      </c>
      <c r="K246" s="678">
        <v>0</v>
      </c>
      <c r="L246" s="679">
        <v>7310</v>
      </c>
      <c r="M246" s="681">
        <v>9170</v>
      </c>
      <c r="N246" s="680"/>
      <c r="O246" s="678"/>
      <c r="P246" s="679"/>
      <c r="Q246" s="681"/>
      <c r="R246" s="680">
        <v>25</v>
      </c>
      <c r="S246" s="678">
        <v>0</v>
      </c>
      <c r="T246" s="679">
        <v>6020</v>
      </c>
      <c r="U246" s="681">
        <v>8800</v>
      </c>
      <c r="V246" s="680">
        <v>41</v>
      </c>
      <c r="W246" s="678">
        <v>13</v>
      </c>
      <c r="X246" s="679">
        <v>7310</v>
      </c>
      <c r="Y246" s="681">
        <v>9440</v>
      </c>
      <c r="Z246" s="682">
        <f>IFERROR(VLOOKUP(C246, 條件!$A:$L, 3, 0), "")</f>
        <v>5.8299595141700413</v>
      </c>
      <c r="AA246" s="682">
        <f>IF(OR(L246={"改紡","檢修","了機","清車","FINAL","停機","SAMPLE","TEST","絲開發","待料","跳車"}), L246, IFERROR(IF(C246="", "", (SUM(J246, N246, R246, V246)/3 * AG246) * IF(AND(AF246="S", AS246="雙"), 0.5, 1)), ""))</f>
        <v>30.333333333333332</v>
      </c>
      <c r="AB246" s="716">
        <f t="shared" si="88"/>
        <v>0.98927951388888891</v>
      </c>
      <c r="AC246" s="682">
        <f>IF(OR(L246={"改紡","檢修","了機","清車","FINAL","停機","SAMPLE","TEST"}), "", IFERROR(IF(C246="", "", AVERAGE(L246:M246, P246:Q246, T246:U246, X246:Y246)/100), ""))</f>
        <v>80.083333333333329</v>
      </c>
      <c r="AD246" s="682">
        <f t="shared" si="89"/>
        <v>3.7916666666666665</v>
      </c>
      <c r="AE246" s="682">
        <f t="shared" si="90"/>
        <v>3.25</v>
      </c>
      <c r="AF246" s="683" t="str">
        <f t="shared" si="95"/>
        <v>T</v>
      </c>
      <c r="AG246" s="683">
        <v>1</v>
      </c>
      <c r="AH246" s="727" t="s">
        <v>2786</v>
      </c>
      <c r="AI246" s="728" t="s">
        <v>3545</v>
      </c>
      <c r="AJ246" s="728" t="s">
        <v>2814</v>
      </c>
      <c r="AK246" s="728" t="s">
        <v>3546</v>
      </c>
      <c r="AL246" s="687">
        <v>56</v>
      </c>
      <c r="AM246" s="798">
        <v>46173</v>
      </c>
      <c r="AN246" s="798">
        <v>46176</v>
      </c>
      <c r="AO246" s="798">
        <v>46177</v>
      </c>
      <c r="AP246" s="798">
        <v>46178</v>
      </c>
      <c r="AQ246" s="798">
        <v>46179</v>
      </c>
      <c r="AR246" s="689"/>
      <c r="AS246" s="676" t="str">
        <f t="shared" si="91"/>
        <v>雙</v>
      </c>
      <c r="AT246" s="676" t="str">
        <f t="shared" si="92"/>
        <v>全</v>
      </c>
      <c r="AU246" s="676" t="str">
        <f t="shared" si="93"/>
        <v>150</v>
      </c>
      <c r="AV246" s="676">
        <f t="shared" si="96"/>
        <v>5.8121280000000004</v>
      </c>
    </row>
    <row r="247" spans="1:48">
      <c r="A247" s="672">
        <f t="shared" si="94"/>
        <v>46181</v>
      </c>
      <c r="B247" s="673" t="s">
        <v>1549</v>
      </c>
      <c r="C247" s="673" t="s">
        <v>2946</v>
      </c>
      <c r="D247" s="674" t="s">
        <v>579</v>
      </c>
      <c r="E247" s="675" t="str">
        <f>IF(ISNA(VLOOKUP(C247,條件!$A$1:$G$1021,5,0)),"",(VLOOKUP(C247,條件!$A$1:$G$1021,5,0)))</f>
        <v>150/48/2SDr</v>
      </c>
      <c r="F247" s="676" t="str">
        <f>IF(ISNA(VLOOKUP(C247,條件!$A$1:$G$1021,6,0)),"",(VLOOKUP(C247,條件!$A$1:$G$1021,6,0)))</f>
        <v>FP82177R×2</v>
      </c>
      <c r="G247" s="676">
        <f>IF(ISNA(VLOOKUP(C247,條件!$A$1:$G$1021,7,0)),"",(VLOOKUP(C247,條件!$A$1:$G$1021,7,0)))</f>
        <v>700</v>
      </c>
      <c r="H247" s="676" t="str">
        <f>IF(ISNA(VLOOKUP(C247,條件!$A$1:$K$1021,11,0)),"",(VLOOKUP(C247,條件!$A$1:$K$1021,11,0)))</f>
        <v>黃綠條紋</v>
      </c>
      <c r="I247" s="677">
        <f>IF(ISNA(VLOOKUP(C247,條件!$A$1:$L$1021,12,0)),"",(VLOOKUP(C247,條件!$A$1:$L$1021,12,0)))</f>
        <v>5.5</v>
      </c>
      <c r="J247" s="680">
        <v>28</v>
      </c>
      <c r="K247" s="678">
        <v>0</v>
      </c>
      <c r="L247" s="679">
        <v>8610</v>
      </c>
      <c r="M247" s="681">
        <v>7960</v>
      </c>
      <c r="N247" s="680"/>
      <c r="O247" s="678"/>
      <c r="P247" s="679"/>
      <c r="Q247" s="681"/>
      <c r="R247" s="680">
        <v>41</v>
      </c>
      <c r="S247" s="678">
        <v>0</v>
      </c>
      <c r="T247" s="679">
        <v>9170</v>
      </c>
      <c r="U247" s="681">
        <v>8060</v>
      </c>
      <c r="V247" s="680">
        <v>23</v>
      </c>
      <c r="W247" s="678">
        <v>0</v>
      </c>
      <c r="X247" s="679">
        <v>8330</v>
      </c>
      <c r="Y247" s="681">
        <v>9170</v>
      </c>
      <c r="Z247" s="682">
        <f>IFERROR(VLOOKUP(C247, 條件!$A:$L, 3, 0), "")</f>
        <v>5.8299595141700413</v>
      </c>
      <c r="AA247" s="682">
        <f>IF(OR(L247={"改紡","檢修","了機","清車","FINAL","停機","SAMPLE","TEST","絲開發","待料","跳車"}), L247, IFERROR(IF(C247="", "", (SUM(J247, N247, R247, V247)/3 * AG247) * IF(AND(AF247="S", AS247="雙"), 0.5, 1)), ""))</f>
        <v>30.666666666666668</v>
      </c>
      <c r="AB247" s="716">
        <f t="shared" si="88"/>
        <v>1</v>
      </c>
      <c r="AC247" s="682">
        <f>IF(OR(L247={"改紡","檢修","了機","清車","FINAL","停機","SAMPLE","TEST"}), "", IFERROR(IF(C247="", "", AVERAGE(L247:M247, P247:Q247, T247:U247, X247:Y247)/100), ""))</f>
        <v>85.5</v>
      </c>
      <c r="AD247" s="682">
        <f t="shared" si="89"/>
        <v>3.8333333333333335</v>
      </c>
      <c r="AE247" s="682">
        <f t="shared" si="90"/>
        <v>3.8333333333333335</v>
      </c>
      <c r="AF247" s="683" t="str">
        <f t="shared" si="95"/>
        <v>T</v>
      </c>
      <c r="AG247" s="683">
        <v>1</v>
      </c>
      <c r="AH247" s="727" t="s">
        <v>2786</v>
      </c>
      <c r="AI247" s="728" t="s">
        <v>3545</v>
      </c>
      <c r="AJ247" s="728" t="s">
        <v>2814</v>
      </c>
      <c r="AK247" s="728" t="s">
        <v>3547</v>
      </c>
      <c r="AL247" s="687">
        <v>56</v>
      </c>
      <c r="AM247" s="798">
        <v>46177</v>
      </c>
      <c r="AN247" s="798">
        <v>46178</v>
      </c>
      <c r="AO247" s="798">
        <v>46181</v>
      </c>
      <c r="AP247" s="798"/>
      <c r="AQ247" s="798"/>
      <c r="AR247" s="689"/>
      <c r="AS247" s="676" t="str">
        <f t="shared" si="91"/>
        <v>雙</v>
      </c>
      <c r="AT247" s="676" t="str">
        <f t="shared" si="92"/>
        <v>全</v>
      </c>
      <c r="AU247" s="676" t="str">
        <f t="shared" si="93"/>
        <v>150</v>
      </c>
      <c r="AV247" s="676">
        <f t="shared" si="96"/>
        <v>6.2052480000000001</v>
      </c>
    </row>
    <row r="248" spans="1:48">
      <c r="A248" s="672">
        <f t="shared" si="94"/>
        <v>46181</v>
      </c>
      <c r="B248" s="673" t="s">
        <v>1053</v>
      </c>
      <c r="C248" s="673" t="s">
        <v>114</v>
      </c>
      <c r="D248" s="674"/>
      <c r="E248" s="675" t="str">
        <f>IF(ISNA(VLOOKUP(C248,條件!$A$1:$G$1021,5,0)),"",(VLOOKUP(C248,條件!$A$1:$G$1021,5,0)))</f>
        <v/>
      </c>
      <c r="F248" s="676" t="str">
        <f>IF(ISNA(VLOOKUP(C248,條件!$A$1:$G$1021,6,0)),"",(VLOOKUP(C248,條件!$A$1:$G$1021,6,0)))</f>
        <v/>
      </c>
      <c r="G248" s="676" t="str">
        <f>IF(ISNA(VLOOKUP(C248,條件!$A$1:$G$1021,7,0)),"",(VLOOKUP(C248,條件!$A$1:$G$1021,7,0)))</f>
        <v/>
      </c>
      <c r="H248" s="676" t="str">
        <f>IF(ISNA(VLOOKUP(C248,條件!$A$1:$K$1021,11,0)),"",(VLOOKUP(C248,條件!$A$1:$K$1021,11,0)))</f>
        <v/>
      </c>
      <c r="I248" s="677" t="str">
        <f>IF(ISNA(VLOOKUP(C248,條件!$A$1:$L$1021,12,0)),"",(VLOOKUP(C248,條件!$A$1:$L$1021,12,0)))</f>
        <v/>
      </c>
      <c r="J248" s="680"/>
      <c r="K248" s="678"/>
      <c r="L248" s="679" t="s">
        <v>114</v>
      </c>
      <c r="M248" s="681"/>
      <c r="N248" s="680"/>
      <c r="O248" s="678"/>
      <c r="P248" s="679" t="s">
        <v>114</v>
      </c>
      <c r="Q248" s="681"/>
      <c r="R248" s="680"/>
      <c r="S248" s="678"/>
      <c r="T248" s="679" t="s">
        <v>445</v>
      </c>
      <c r="U248" s="681"/>
      <c r="V248" s="680"/>
      <c r="W248" s="678"/>
      <c r="X248" s="679" t="s">
        <v>114</v>
      </c>
      <c r="Y248" s="681"/>
      <c r="Z248" s="709" t="str">
        <f>IFERROR(VLOOKUP(C248, 條件!$A:$L, 3, 0), "")</f>
        <v/>
      </c>
      <c r="AA248" s="709" t="str">
        <f>IF(OR(L248={"改紡","檢修","了機","清車","FINAL","停機","SAMPLE","TEST","絲開發","待料","跳車"}), L248, IFERROR(IF(C248="", "", (SUM(J248, N248, R248, V248)/3 * AG248) * IF(AND(AF248="S", AS248="雙"), 0.5, 1)), ""))</f>
        <v>停機</v>
      </c>
      <c r="AB248" s="717" t="str">
        <f t="shared" si="88"/>
        <v/>
      </c>
      <c r="AC248" s="709" t="str">
        <f>IF(OR(L248={"改紡","檢修","了機","清車","FINAL","停機","SAMPLE","TEST"}), "", IFERROR(IF(C248="", "", AVERAGE(L248:M248, P248:Q248, T248:U248, X248:Y248)/100), ""))</f>
        <v/>
      </c>
      <c r="AD248" s="709" t="str">
        <f t="shared" si="89"/>
        <v/>
      </c>
      <c r="AE248" s="709" t="str">
        <f t="shared" si="90"/>
        <v/>
      </c>
      <c r="AF248" s="710" t="str">
        <f t="shared" si="95"/>
        <v>S</v>
      </c>
      <c r="AG248" s="710">
        <v>12</v>
      </c>
      <c r="AH248" s="727" t="s">
        <v>2812</v>
      </c>
      <c r="AI248" s="728" t="s">
        <v>3214</v>
      </c>
      <c r="AJ248" s="734" t="s">
        <v>888</v>
      </c>
      <c r="AK248" s="728" t="s">
        <v>1657</v>
      </c>
      <c r="AL248" s="687"/>
      <c r="AM248" s="798"/>
      <c r="AN248" s="798"/>
      <c r="AO248" s="798"/>
      <c r="AP248" s="798"/>
      <c r="AQ248" s="798"/>
      <c r="AR248" s="689"/>
      <c r="AS248" s="676" t="str">
        <f t="shared" si="91"/>
        <v>單</v>
      </c>
      <c r="AT248" s="676" t="str">
        <f t="shared" si="92"/>
        <v>12sec</v>
      </c>
      <c r="AU248" s="676" t="str">
        <f t="shared" si="93"/>
        <v/>
      </c>
      <c r="AV248" s="676" t="str">
        <f t="shared" si="96"/>
        <v/>
      </c>
    </row>
    <row r="249" spans="1:48" ht="17.25" thickBot="1">
      <c r="A249" s="690">
        <f t="shared" si="94"/>
        <v>46181</v>
      </c>
      <c r="B249" s="691" t="s">
        <v>1564</v>
      </c>
      <c r="C249" s="711" t="s">
        <v>1614</v>
      </c>
      <c r="D249" s="692"/>
      <c r="E249" s="693" t="str">
        <f>IF(ISNA(VLOOKUP(C249,條件!$A$1:$G$1021,5,0)),"",(VLOOKUP(C249,條件!$A$1:$G$1021,5,0)))</f>
        <v/>
      </c>
      <c r="F249" s="694" t="str">
        <f>IF(ISNA(VLOOKUP(C249,條件!$A$1:$G$1021,6,0)),"",(VLOOKUP(C249,條件!$A$1:$G$1021,6,0)))</f>
        <v/>
      </c>
      <c r="G249" s="694" t="str">
        <f>IF(ISNA(VLOOKUP(C249,條件!$A$1:$G$1021,7,0)),"",(VLOOKUP(C249,條件!$A$1:$G$1021,7,0)))</f>
        <v/>
      </c>
      <c r="H249" s="694" t="str">
        <f>IF(ISNA(VLOOKUP(C249,條件!$A$1:$K$1021,11,0)),"",(VLOOKUP(C249,條件!$A$1:$K$1021,11,0)))</f>
        <v/>
      </c>
      <c r="I249" s="695" t="str">
        <f>IF(ISNA(VLOOKUP(C249,條件!$A$1:$L$1021,12,0)),"",(VLOOKUP(C249,條件!$A$1:$L$1021,12,0)))</f>
        <v/>
      </c>
      <c r="J249" s="698"/>
      <c r="K249" s="696"/>
      <c r="L249" s="697" t="s">
        <v>446</v>
      </c>
      <c r="M249" s="699"/>
      <c r="N249" s="698"/>
      <c r="O249" s="696"/>
      <c r="P249" s="697" t="s">
        <v>446</v>
      </c>
      <c r="Q249" s="699"/>
      <c r="R249" s="698"/>
      <c r="S249" s="696"/>
      <c r="T249" s="697" t="s">
        <v>446</v>
      </c>
      <c r="U249" s="699"/>
      <c r="V249" s="698"/>
      <c r="W249" s="696"/>
      <c r="X249" s="697" t="s">
        <v>446</v>
      </c>
      <c r="Y249" s="699"/>
      <c r="Z249" s="1060" t="str">
        <f>IFERROR(VLOOKUP(C249, 條件!$A:$L, 3, 0), "")</f>
        <v/>
      </c>
      <c r="AA249" s="1060" t="str">
        <f>IF(OR(L249={"改紡","檢修","了機","清車","FINAL","停機","SAMPLE","TEST","絲開發","待料","跳車"}), L249, IFERROR(IF(C249="", "", (SUM(J249, N249, R249, V249)/3 * AG249) * IF(AND(AF249="S", AS249="雙"), 0.5, 1)), ""))</f>
        <v>絲開發</v>
      </c>
      <c r="AB249" s="1061" t="str">
        <f t="shared" si="88"/>
        <v/>
      </c>
      <c r="AC249" s="1060" t="str">
        <f>IF(OR(L249={"改紡","檢修","了機","清車","FINAL","停機","SAMPLE","TEST"}), "", IFERROR(IF(C249="", "", AVERAGE(L249:M249, P249:Q249, T249:U249, X249:Y249)/100), ""))</f>
        <v/>
      </c>
      <c r="AD249" s="1060" t="str">
        <f t="shared" si="89"/>
        <v/>
      </c>
      <c r="AE249" s="1060" t="str">
        <f t="shared" si="90"/>
        <v/>
      </c>
      <c r="AF249" s="1062" t="str">
        <f t="shared" si="95"/>
        <v>S</v>
      </c>
      <c r="AG249" s="1062">
        <v>5</v>
      </c>
      <c r="AH249" s="729" t="s">
        <v>2812</v>
      </c>
      <c r="AI249" s="730" t="s">
        <v>3214</v>
      </c>
      <c r="AJ249" s="1079" t="s">
        <v>888</v>
      </c>
      <c r="AK249" s="730" t="s">
        <v>1657</v>
      </c>
      <c r="AL249" s="705"/>
      <c r="AM249" s="800"/>
      <c r="AN249" s="800"/>
      <c r="AO249" s="800"/>
      <c r="AP249" s="800"/>
      <c r="AQ249" s="800"/>
      <c r="AR249" s="707"/>
      <c r="AS249" s="694" t="str">
        <f t="shared" si="91"/>
        <v>單</v>
      </c>
      <c r="AT249" s="694" t="str">
        <f t="shared" si="92"/>
        <v>5sec</v>
      </c>
      <c r="AU249" s="694" t="str">
        <f t="shared" si="93"/>
        <v/>
      </c>
      <c r="AV249" s="694" t="str">
        <f t="shared" si="96"/>
        <v/>
      </c>
    </row>
    <row r="250" spans="1:48">
      <c r="A250" s="1063">
        <v>46182</v>
      </c>
      <c r="B250" s="1064" t="s">
        <v>1031</v>
      </c>
      <c r="C250" s="1064" t="s">
        <v>114</v>
      </c>
      <c r="D250" s="1065"/>
      <c r="E250" s="1066" t="str">
        <f>IF(ISNA(VLOOKUP(C250,條件!$A$1:$G$1021,5,0)),"",(VLOOKUP(C250,條件!$A$1:$G$1021,5,0)))</f>
        <v/>
      </c>
      <c r="F250" s="1067" t="str">
        <f>IF(ISNA(VLOOKUP(C250,條件!$A$1:$G$1021,6,0)),"",(VLOOKUP(C250,條件!$A$1:$G$1021,6,0)))</f>
        <v/>
      </c>
      <c r="G250" s="1067" t="str">
        <f>IF(ISNA(VLOOKUP(C250,條件!$A$1:$G$1021,7,0)),"",(VLOOKUP(C250,條件!$A$1:$G$1021,7,0)))</f>
        <v/>
      </c>
      <c r="H250" s="1067" t="str">
        <f>IF(ISNA(VLOOKUP(C250,條件!$A$1:$K$1021,11,0)),"",(VLOOKUP(C250,條件!$A$1:$K$1021,11,0)))</f>
        <v/>
      </c>
      <c r="I250" s="1068" t="str">
        <f>IF(ISNA(VLOOKUP(C250,條件!$A$1:$L$1021,12,0)),"",(VLOOKUP(C250,條件!$A$1:$L$1021,12,0)))</f>
        <v/>
      </c>
      <c r="J250" s="1069"/>
      <c r="K250" s="1070"/>
      <c r="L250" s="1071" t="s">
        <v>114</v>
      </c>
      <c r="M250" s="1072"/>
      <c r="N250" s="1069"/>
      <c r="O250" s="1070"/>
      <c r="P250" s="1071" t="s">
        <v>114</v>
      </c>
      <c r="Q250" s="1072"/>
      <c r="R250" s="1069"/>
      <c r="S250" s="1070"/>
      <c r="T250" s="1071" t="s">
        <v>114</v>
      </c>
      <c r="U250" s="1072"/>
      <c r="V250" s="1069"/>
      <c r="W250" s="1070"/>
      <c r="X250" s="1071" t="s">
        <v>114</v>
      </c>
      <c r="Y250" s="1072"/>
      <c r="Z250" s="1073" t="str">
        <f>IFERROR(VLOOKUP(C250, 條件!$A:$L, 3, 0), "")</f>
        <v/>
      </c>
      <c r="AA250" s="1073" t="str">
        <f>IF(OR(L250={"改紡","檢修","了機","清車","FINAL","停機","SAMPLE","TEST","絲開發","待料","跳車"}), L250, IFERROR(IF(C250="", "", (SUM(J250, N250, R250, V250)/3 * AG250) * IF(AND(AF250="S", AS250="雙"), 0.5, 1)), ""))</f>
        <v>停機</v>
      </c>
      <c r="AB250" s="1074" t="str">
        <f t="shared" si="88"/>
        <v/>
      </c>
      <c r="AC250" s="1073" t="str">
        <f>IF(OR(L250={"改紡","檢修","了機","清車","FINAL","停機","SAMPLE","TEST"}), "", IFERROR(IF(C250="", "", AVERAGE(L250:M250, P250:Q250, T250:U250, X250:Y250)/100), ""))</f>
        <v/>
      </c>
      <c r="AD250" s="1073" t="str">
        <f t="shared" si="89"/>
        <v/>
      </c>
      <c r="AE250" s="1073" t="str">
        <f t="shared" si="90"/>
        <v/>
      </c>
      <c r="AF250" s="1075" t="str">
        <f t="shared" si="95"/>
        <v>A</v>
      </c>
      <c r="AG250" s="1075">
        <v>1</v>
      </c>
      <c r="AH250" s="1076" t="s">
        <v>333</v>
      </c>
      <c r="AI250" s="737" t="s">
        <v>1066</v>
      </c>
      <c r="AJ250" s="737" t="s">
        <v>1066</v>
      </c>
      <c r="AK250" s="1077" t="s">
        <v>1066</v>
      </c>
      <c r="AL250" s="741"/>
      <c r="AM250" s="799"/>
      <c r="AN250" s="799"/>
      <c r="AO250" s="799"/>
      <c r="AP250" s="799"/>
      <c r="AQ250" s="799"/>
      <c r="AR250" s="1078"/>
      <c r="AS250" s="1067" t="str">
        <f>IF(TEXT(RIGHT(F250,2),) = "×2","雙","單")</f>
        <v>單</v>
      </c>
      <c r="AT250" s="1067" t="str">
        <f>IF(OR(AF250="J", AF250="T", AF250="M"), IF(AG250=1, "全", "半"),
   IF(AF250="A", IF(AG250=0.5, IF(AS250="雙", "全", ""),
                 IF(AG250=1, IF(AS250="雙", "半", "全"),
                    IF(AG250=2, "半", "")
                   )
                ),
   IF(AF250="S", TEXT(AG250 &amp; "sec", "text"), "")
))</f>
        <v>全</v>
      </c>
      <c r="AU250" s="1067" t="str">
        <f>IF(MID(E250,3,1)="/",LEFT(E250,2),LEFT(E250,3))</f>
        <v/>
      </c>
      <c r="AV250" s="1067" t="str">
        <f t="shared" si="96"/>
        <v/>
      </c>
    </row>
    <row r="251" spans="1:48">
      <c r="A251" s="672">
        <f>A250</f>
        <v>46182</v>
      </c>
      <c r="B251" s="673" t="s">
        <v>1032</v>
      </c>
      <c r="C251" s="673" t="s">
        <v>114</v>
      </c>
      <c r="D251" s="674"/>
      <c r="E251" s="675" t="str">
        <f>IF(ISNA(VLOOKUP(C251,條件!$A$1:$G$1021,5,0)),"",(VLOOKUP(C251,條件!$A$1:$G$1021,5,0)))</f>
        <v/>
      </c>
      <c r="F251" s="676" t="str">
        <f>IF(ISNA(VLOOKUP(C251,條件!$A$1:$G$1021,6,0)),"",(VLOOKUP(C251,條件!$A$1:$G$1021,6,0)))</f>
        <v/>
      </c>
      <c r="G251" s="676" t="str">
        <f>IF(ISNA(VLOOKUP(C251,條件!$A$1:$G$1021,7,0)),"",(VLOOKUP(C251,條件!$A$1:$G$1021,7,0)))</f>
        <v/>
      </c>
      <c r="H251" s="676" t="str">
        <f>IF(ISNA(VLOOKUP(C251,條件!$A$1:$K$1021,11,0)),"",(VLOOKUP(C251,條件!$A$1:$K$1021,11,0)))</f>
        <v/>
      </c>
      <c r="I251" s="677" t="str">
        <f>IF(ISNA(VLOOKUP(C251,條件!$A$1:$L$1021,12,0)),"",(VLOOKUP(C251,條件!$A$1:$L$1021,12,0)))</f>
        <v/>
      </c>
      <c r="J251" s="680"/>
      <c r="K251" s="678"/>
      <c r="L251" s="679" t="s">
        <v>114</v>
      </c>
      <c r="M251" s="681"/>
      <c r="N251" s="680"/>
      <c r="O251" s="678"/>
      <c r="P251" s="679" t="s">
        <v>114</v>
      </c>
      <c r="Q251" s="681"/>
      <c r="R251" s="680"/>
      <c r="S251" s="678"/>
      <c r="T251" s="679" t="s">
        <v>114</v>
      </c>
      <c r="U251" s="681"/>
      <c r="V251" s="680"/>
      <c r="W251" s="678"/>
      <c r="X251" s="679" t="s">
        <v>114</v>
      </c>
      <c r="Y251" s="681"/>
      <c r="Z251" s="682" t="str">
        <f>IFERROR(VLOOKUP(C251, 條件!$A:$L, 3, 0), "")</f>
        <v/>
      </c>
      <c r="AA251" s="682" t="str">
        <f>IF(OR(L251={"改紡","檢修","了機","清車","FINAL","停機","SAMPLE","TEST","絲開發","待料","跳車"}), L251, IFERROR(IF(C251="", "", (SUM(J251, N251, R251, V251)/3 * AG251) * IF(AND(AF251="S", AS251="雙"), 0.5, 1)), ""))</f>
        <v>停機</v>
      </c>
      <c r="AB251" s="716" t="str">
        <f t="shared" ref="AB251:AB281" si="97">IF(K251="","",IF(ISERROR(1-(SUM(K251,O251,S251,W251)/208/Z251)),"",(1-(SUM(K251,O251,S251,W251)/208/Z251))))</f>
        <v/>
      </c>
      <c r="AC251" s="682" t="str">
        <f>IF(OR(L251={"改紡","檢修","了機","清車","FINAL","停機","SAMPLE","TEST"}), "", IFERROR(IF(C251="", "", AVERAGE(L251:M251, P251:Q251, T251:U251, X251:Y251)/100), ""))</f>
        <v/>
      </c>
      <c r="AD251" s="682" t="str">
        <f t="shared" ref="AD251:AD281" si="98">IF(ISERROR(AA251/8),"",(AA251/8))</f>
        <v/>
      </c>
      <c r="AE251" s="682" t="str">
        <f t="shared" ref="AE251:AE281" si="99">IF(OR(L251="改紡", L251="檢修", L251="了機"), "",
IF(AND(C251&lt;&gt;"", J251&lt;&gt;""),
IFERROR((SUM(J251, N251, R251, V251) - SUM(K251, O251, S251, W251))/24 * AG251, ""),
"")
)</f>
        <v/>
      </c>
      <c r="AF251" s="683" t="str">
        <f t="shared" si="95"/>
        <v>A</v>
      </c>
      <c r="AG251" s="683">
        <v>1</v>
      </c>
      <c r="AH251" s="727" t="s">
        <v>1066</v>
      </c>
      <c r="AI251" s="728" t="s">
        <v>1066</v>
      </c>
      <c r="AJ251" s="728" t="s">
        <v>1066</v>
      </c>
      <c r="AK251" s="740" t="s">
        <v>1066</v>
      </c>
      <c r="AL251" s="736"/>
      <c r="AM251" s="798"/>
      <c r="AN251" s="798"/>
      <c r="AO251" s="798"/>
      <c r="AP251" s="798"/>
      <c r="AQ251" s="798"/>
      <c r="AR251" s="689"/>
      <c r="AS251" s="676" t="str">
        <f t="shared" ref="AS251:AS280" si="100">IF(TEXT(RIGHT(F251,2),) = "×2","雙","單")</f>
        <v>單</v>
      </c>
      <c r="AT251" s="676" t="str">
        <f t="shared" ref="AT251:AT280" si="101">IF(OR(AF251="J", AF251="T", AF251="M"), IF(AG251=1, "全", "半"),
   IF(AF251="A", IF(AG251=0.5, IF(AS251="雙", "全", ""),
                 IF(AG251=1, IF(AS251="雙", "半", "全"),
                    IF(AG251=2, "半", "")
                   )
                ),
   IF(AF251="S", TEXT(AG251 &amp; "sec", "text"), "")
))</f>
        <v>全</v>
      </c>
      <c r="AU251" s="676" t="str">
        <f t="shared" ref="AU251:AU280" si="102">IF(MID(E251,3,1)="/",LEFT(E251,2),LEFT(E251,3))</f>
        <v/>
      </c>
      <c r="AV251" s="676" t="str">
        <f t="shared" si="96"/>
        <v/>
      </c>
    </row>
    <row r="252" spans="1:48">
      <c r="A252" s="672">
        <f t="shared" ref="A252:A280" si="103">A251</f>
        <v>46182</v>
      </c>
      <c r="B252" s="673" t="s">
        <v>1027</v>
      </c>
      <c r="C252" s="673" t="s">
        <v>114</v>
      </c>
      <c r="D252" s="674"/>
      <c r="E252" s="675" t="str">
        <f>IF(ISNA(VLOOKUP(C252,條件!$A$1:$G$1021,5,0)),"",(VLOOKUP(C252,條件!$A$1:$G$1021,5,0)))</f>
        <v/>
      </c>
      <c r="F252" s="676" t="str">
        <f>IF(ISNA(VLOOKUP(C252,條件!$A$1:$G$1021,6,0)),"",(VLOOKUP(C252,條件!$A$1:$G$1021,6,0)))</f>
        <v/>
      </c>
      <c r="G252" s="676" t="str">
        <f>IF(ISNA(VLOOKUP(C252,條件!$A$1:$G$1021,7,0)),"",(VLOOKUP(C252,條件!$A$1:$G$1021,7,0)))</f>
        <v/>
      </c>
      <c r="H252" s="676" t="str">
        <f>IF(ISNA(VLOOKUP(C252,條件!$A$1:$K$1021,11,0)),"",(VLOOKUP(C252,條件!$A$1:$K$1021,11,0)))</f>
        <v/>
      </c>
      <c r="I252" s="677" t="str">
        <f>IF(ISNA(VLOOKUP(C252,條件!$A$1:$L$1021,12,0)),"",(VLOOKUP(C252,條件!$A$1:$L$1021,12,0)))</f>
        <v/>
      </c>
      <c r="J252" s="680"/>
      <c r="K252" s="678"/>
      <c r="L252" s="679" t="s">
        <v>114</v>
      </c>
      <c r="M252" s="681"/>
      <c r="N252" s="680"/>
      <c r="O252" s="678"/>
      <c r="P252" s="679" t="s">
        <v>114</v>
      </c>
      <c r="Q252" s="681"/>
      <c r="R252" s="680"/>
      <c r="S252" s="678"/>
      <c r="T252" s="679" t="s">
        <v>114</v>
      </c>
      <c r="U252" s="681"/>
      <c r="V252" s="680"/>
      <c r="W252" s="678"/>
      <c r="X252" s="679" t="s">
        <v>114</v>
      </c>
      <c r="Y252" s="681"/>
      <c r="Z252" s="682" t="str">
        <f>IFERROR(VLOOKUP(C252, 條件!$A:$L, 3, 0), "")</f>
        <v/>
      </c>
      <c r="AA252" s="682" t="str">
        <f>IF(OR(L252={"改紡","檢修","了機","清車","FINAL","停機","SAMPLE","TEST","絲開發","待料","跳車"}), L252, IFERROR(IF(C252="", "", (SUM(J252, N252, R252, V252)/3 * AG252) * IF(AND(AF252="S", AS252="雙"), 0.5, 1)), ""))</f>
        <v>停機</v>
      </c>
      <c r="AB252" s="716" t="str">
        <f t="shared" si="97"/>
        <v/>
      </c>
      <c r="AC252" s="682" t="str">
        <f>IF(OR(L252={"改紡","檢修","了機","清車","FINAL","停機","SAMPLE","TEST"}), "", IFERROR(IF(C252="", "", AVERAGE(L252:M252, P252:Q252, T252:U252, X252:Y252)/100), ""))</f>
        <v/>
      </c>
      <c r="AD252" s="682" t="str">
        <f t="shared" si="98"/>
        <v/>
      </c>
      <c r="AE252" s="682" t="str">
        <f t="shared" si="99"/>
        <v/>
      </c>
      <c r="AF252" s="683" t="str">
        <f t="shared" si="95"/>
        <v>A</v>
      </c>
      <c r="AG252" s="683">
        <v>1</v>
      </c>
      <c r="AH252" s="727" t="s">
        <v>1066</v>
      </c>
      <c r="AI252" s="728" t="s">
        <v>1066</v>
      </c>
      <c r="AJ252" s="728" t="s">
        <v>1066</v>
      </c>
      <c r="AK252" s="744" t="s">
        <v>1066</v>
      </c>
      <c r="AL252" s="736"/>
      <c r="AM252" s="798"/>
      <c r="AN252" s="798"/>
      <c r="AO252" s="798"/>
      <c r="AP252" s="798"/>
      <c r="AQ252" s="798"/>
      <c r="AR252" s="689"/>
      <c r="AS252" s="676" t="str">
        <f t="shared" si="100"/>
        <v>單</v>
      </c>
      <c r="AT252" s="676" t="str">
        <f t="shared" si="101"/>
        <v>全</v>
      </c>
      <c r="AU252" s="676" t="str">
        <f t="shared" si="102"/>
        <v/>
      </c>
      <c r="AV252" s="676" t="str">
        <f t="shared" si="96"/>
        <v/>
      </c>
    </row>
    <row r="253" spans="1:48">
      <c r="A253" s="672">
        <f t="shared" si="103"/>
        <v>46182</v>
      </c>
      <c r="B253" s="673" t="s">
        <v>1033</v>
      </c>
      <c r="C253" s="673" t="s">
        <v>114</v>
      </c>
      <c r="D253" s="674"/>
      <c r="E253" s="675" t="str">
        <f>IF(ISNA(VLOOKUP(C253,條件!$A$1:$G$1021,5,0)),"",(VLOOKUP(C253,條件!$A$1:$G$1021,5,0)))</f>
        <v/>
      </c>
      <c r="F253" s="676" t="str">
        <f>IF(ISNA(VLOOKUP(C253,條件!$A$1:$G$1021,6,0)),"",(VLOOKUP(C253,條件!$A$1:$G$1021,6,0)))</f>
        <v/>
      </c>
      <c r="G253" s="676" t="str">
        <f>IF(ISNA(VLOOKUP(C253,條件!$A$1:$G$1021,7,0)),"",(VLOOKUP(C253,條件!$A$1:$G$1021,7,0)))</f>
        <v/>
      </c>
      <c r="H253" s="676" t="str">
        <f>IF(ISNA(VLOOKUP(C253,條件!$A$1:$K$1021,11,0)),"",(VLOOKUP(C253,條件!$A$1:$K$1021,11,0)))</f>
        <v/>
      </c>
      <c r="I253" s="677" t="str">
        <f>IF(ISNA(VLOOKUP(C253,條件!$A$1:$L$1021,12,0)),"",(VLOOKUP(C253,條件!$A$1:$L$1021,12,0)))</f>
        <v/>
      </c>
      <c r="J253" s="680"/>
      <c r="K253" s="678"/>
      <c r="L253" s="679" t="s">
        <v>114</v>
      </c>
      <c r="M253" s="681"/>
      <c r="N253" s="680"/>
      <c r="O253" s="678"/>
      <c r="P253" s="679" t="s">
        <v>114</v>
      </c>
      <c r="Q253" s="681"/>
      <c r="R253" s="680"/>
      <c r="S253" s="678"/>
      <c r="T253" s="679" t="s">
        <v>114</v>
      </c>
      <c r="U253" s="681"/>
      <c r="V253" s="680"/>
      <c r="W253" s="678"/>
      <c r="X253" s="679" t="s">
        <v>114</v>
      </c>
      <c r="Y253" s="681"/>
      <c r="Z253" s="682" t="str">
        <f>IFERROR(VLOOKUP(C253, 條件!$A:$L, 3, 0), "")</f>
        <v/>
      </c>
      <c r="AA253" s="682" t="str">
        <f>IF(OR(L253={"改紡","檢修","了機","清車","FINAL","停機","SAMPLE","TEST","絲開發","待料","跳車"}), L253, IFERROR(IF(C253="", "", (SUM(J253, N253, R253, V253)/3 * AG253) * IF(AND(AF253="S", AS253="雙"), 0.5, 1)), ""))</f>
        <v>停機</v>
      </c>
      <c r="AB253" s="716" t="str">
        <f t="shared" si="97"/>
        <v/>
      </c>
      <c r="AC253" s="682" t="str">
        <f>IF(OR(L253={"改紡","檢修","了機","清車","FINAL","停機","SAMPLE","TEST"}), "", IFERROR(IF(C253="", "", AVERAGE(L253:M253, P253:Q253, T253:U253, X253:Y253)/100), ""))</f>
        <v/>
      </c>
      <c r="AD253" s="682" t="str">
        <f t="shared" si="98"/>
        <v/>
      </c>
      <c r="AE253" s="682" t="str">
        <f t="shared" si="99"/>
        <v/>
      </c>
      <c r="AF253" s="683" t="str">
        <f t="shared" si="95"/>
        <v>A</v>
      </c>
      <c r="AG253" s="683">
        <v>1</v>
      </c>
      <c r="AH253" s="727" t="s">
        <v>1657</v>
      </c>
      <c r="AI253" s="734" t="s">
        <v>1066</v>
      </c>
      <c r="AJ253" s="734" t="s">
        <v>1066</v>
      </c>
      <c r="AK253" s="728" t="s">
        <v>1066</v>
      </c>
      <c r="AL253" s="687"/>
      <c r="AM253" s="798"/>
      <c r="AN253" s="798"/>
      <c r="AO253" s="798"/>
      <c r="AP253" s="798"/>
      <c r="AQ253" s="798"/>
      <c r="AR253" s="689"/>
      <c r="AS253" s="676" t="str">
        <f t="shared" si="100"/>
        <v>單</v>
      </c>
      <c r="AT253" s="676" t="str">
        <f t="shared" si="101"/>
        <v>全</v>
      </c>
      <c r="AU253" s="676" t="str">
        <f t="shared" si="102"/>
        <v/>
      </c>
      <c r="AV253" s="676" t="str">
        <f t="shared" si="96"/>
        <v/>
      </c>
    </row>
    <row r="254" spans="1:48">
      <c r="A254" s="672">
        <f t="shared" si="103"/>
        <v>46182</v>
      </c>
      <c r="B254" s="673" t="s">
        <v>1034</v>
      </c>
      <c r="C254" s="673" t="s">
        <v>3604</v>
      </c>
      <c r="D254" s="674"/>
      <c r="E254" s="675" t="str">
        <f>IF(ISNA(VLOOKUP(C254,條件!$A$1:$G$1021,5,0)),"",(VLOOKUP(C254,條件!$A$1:$G$1021,5,0)))</f>
        <v>75/72SR6</v>
      </c>
      <c r="F254" s="676" t="str">
        <f>IF(ISNA(VLOOKUP(C254,條件!$A$1:$G$1021,6,0)),"",(VLOOKUP(C254,條件!$A$1:$G$1021,6,0)))</f>
        <v>FP81631R</v>
      </c>
      <c r="G254" s="676">
        <f>IF(ISNA(VLOOKUP(C254,條件!$A$1:$G$1021,7,0)),"",(VLOOKUP(C254,條件!$A$1:$G$1021,7,0)))</f>
        <v>600</v>
      </c>
      <c r="H254" s="676" t="str">
        <f>IF(ISNA(VLOOKUP(C254,條件!$A$1:$K$1021,11,0)),"",(VLOOKUP(C254,條件!$A$1:$K$1021,11,0)))</f>
        <v>橘底黑三角</v>
      </c>
      <c r="I254" s="677">
        <f>IF(ISNA(VLOOKUP(C254,條件!$A$1:$L$1021,12,0)),"",(VLOOKUP(C254,條件!$A$1:$L$1021,12,0)))</f>
        <v>5</v>
      </c>
      <c r="J254" s="680">
        <v>39</v>
      </c>
      <c r="K254" s="678">
        <v>4</v>
      </c>
      <c r="L254" s="679">
        <v>8599</v>
      </c>
      <c r="M254" s="681">
        <v>8271</v>
      </c>
      <c r="N254" s="680"/>
      <c r="O254" s="678"/>
      <c r="P254" s="679"/>
      <c r="Q254" s="681"/>
      <c r="R254" s="680">
        <v>32</v>
      </c>
      <c r="S254" s="678">
        <v>0</v>
      </c>
      <c r="T254" s="679">
        <v>9145</v>
      </c>
      <c r="U254" s="681">
        <v>8392</v>
      </c>
      <c r="V254" s="680">
        <v>4</v>
      </c>
      <c r="W254" s="678">
        <v>0</v>
      </c>
      <c r="X254" s="679">
        <v>9336</v>
      </c>
      <c r="Y254" s="681">
        <v>8732</v>
      </c>
      <c r="Z254" s="682">
        <f>IFERROR(VLOOKUP(C254, 條件!$A:$L, 3, 0), "")</f>
        <v>1.4090019569471623</v>
      </c>
      <c r="AA254" s="682">
        <f>IF(OR(L254={"改紡","檢修","了機","清車","FINAL","停機","SAMPLE","TEST","絲開發","待料","跳車"}), L254, IFERROR(IF(C254="", "", (SUM(J254, N254, R254, V254)/3 * AG254) * IF(AND(AF254="S", AS254="雙"), 0.5, 1)), ""))</f>
        <v>25</v>
      </c>
      <c r="AB254" s="716">
        <f t="shared" si="97"/>
        <v>0.98635149572649572</v>
      </c>
      <c r="AC254" s="682">
        <f>IF(OR(L254={"改紡","檢修","了機","清車","FINAL","停機","SAMPLE","TEST"}), "", IFERROR(IF(C254="", "", AVERAGE(L254:M254, P254:Q254, T254:U254, X254:Y254)/100), ""))</f>
        <v>87.458333333333343</v>
      </c>
      <c r="AD254" s="682">
        <f t="shared" si="98"/>
        <v>3.125</v>
      </c>
      <c r="AE254" s="682">
        <f t="shared" si="99"/>
        <v>2.9583333333333335</v>
      </c>
      <c r="AF254" s="683" t="str">
        <f t="shared" si="95"/>
        <v>A</v>
      </c>
      <c r="AG254" s="683">
        <v>1</v>
      </c>
      <c r="AH254" s="727" t="s">
        <v>3006</v>
      </c>
      <c r="AI254" s="734" t="s">
        <v>3677</v>
      </c>
      <c r="AJ254" s="734" t="s">
        <v>3677</v>
      </c>
      <c r="AK254" s="728" t="s">
        <v>2811</v>
      </c>
      <c r="AL254" s="687">
        <v>54</v>
      </c>
      <c r="AM254" s="798">
        <v>46051</v>
      </c>
      <c r="AN254" s="798">
        <v>46053</v>
      </c>
      <c r="AO254" s="798">
        <v>46054</v>
      </c>
      <c r="AP254" s="798"/>
      <c r="AQ254" s="798"/>
      <c r="AR254" s="689"/>
      <c r="AS254" s="676" t="str">
        <f t="shared" si="100"/>
        <v>單</v>
      </c>
      <c r="AT254" s="676" t="str">
        <f t="shared" si="101"/>
        <v>全</v>
      </c>
      <c r="AU254" s="676" t="str">
        <f t="shared" si="102"/>
        <v>75</v>
      </c>
      <c r="AV254" s="676">
        <f t="shared" si="96"/>
        <v>1.360152</v>
      </c>
    </row>
    <row r="255" spans="1:48">
      <c r="A255" s="672">
        <f t="shared" si="103"/>
        <v>46182</v>
      </c>
      <c r="B255" s="673" t="s">
        <v>1035</v>
      </c>
      <c r="C255" s="673" t="s">
        <v>2832</v>
      </c>
      <c r="D255" s="674"/>
      <c r="E255" s="675" t="str">
        <f>IF(ISNA(VLOOKUP(C255,條件!$A$1:$G$1021,5,0)),"",(VLOOKUP(C255,條件!$A$1:$G$1021,5,0)))</f>
        <v>75/72/2SDr</v>
      </c>
      <c r="F255" s="676" t="str">
        <f>IF(ISNA(VLOOKUP(C255,條件!$A$1:$G$1021,6,0)),"",(VLOOKUP(C255,條件!$A$1:$G$1021,6,0)))</f>
        <v>FP81390R×2</v>
      </c>
      <c r="G255" s="676">
        <f>IF(ISNA(VLOOKUP(C255,條件!$A$1:$G$1021,7,0)),"",(VLOOKUP(C255,條件!$A$1:$G$1021,7,0)))</f>
        <v>600</v>
      </c>
      <c r="H255" s="676" t="str">
        <f>IF(ISNA(VLOOKUP(C255,條件!$A$1:$K$1021,11,0)),"",(VLOOKUP(C255,條件!$A$1:$K$1021,11,0)))</f>
        <v>白底藍三角</v>
      </c>
      <c r="I255" s="677">
        <f>IF(ISNA(VLOOKUP(C255,條件!$A$1:$L$1021,12,0)),"",(VLOOKUP(C255,條件!$A$1:$L$1021,12,0)))</f>
        <v>5</v>
      </c>
      <c r="J255" s="680"/>
      <c r="K255" s="678"/>
      <c r="L255" s="679" t="s">
        <v>3605</v>
      </c>
      <c r="M255" s="681"/>
      <c r="N255" s="680"/>
      <c r="O255" s="678"/>
      <c r="P255" s="679" t="s">
        <v>3605</v>
      </c>
      <c r="Q255" s="681"/>
      <c r="R255" s="680"/>
      <c r="S255" s="678"/>
      <c r="T255" s="679" t="s">
        <v>165</v>
      </c>
      <c r="U255" s="681"/>
      <c r="V255" s="680"/>
      <c r="W255" s="678"/>
      <c r="X255" s="679" t="s">
        <v>165</v>
      </c>
      <c r="Y255" s="681"/>
      <c r="Z255" s="682">
        <f>IFERROR(VLOOKUP(C255, 條件!$A:$L, 3, 0), "")</f>
        <v>2.8015564202334629</v>
      </c>
      <c r="AA255" s="682" t="str">
        <f>IF(OR(L255={"改紡","檢修","了機","清車","FINAL","停機","SAMPLE","TEST","絲開發","待料","跳車"}), L255, IFERROR(IF(C255="", "", (SUM(J255, N255, R255, V255)/3 * AG255) * IF(AND(AF255="S", AS255="雙"), 0.5, 1)), ""))</f>
        <v>清車</v>
      </c>
      <c r="AB255" s="716" t="str">
        <f t="shared" si="97"/>
        <v/>
      </c>
      <c r="AC255" s="682" t="str">
        <f>IF(OR(L255={"改紡","檢修","了機","清車","FINAL","停機","SAMPLE","TEST"}), "", IFERROR(IF(C255="", "", AVERAGE(L255:M255, P255:Q255, T255:U255, X255:Y255)/100), ""))</f>
        <v/>
      </c>
      <c r="AD255" s="682" t="str">
        <f t="shared" si="98"/>
        <v/>
      </c>
      <c r="AE255" s="682" t="str">
        <f t="shared" si="99"/>
        <v/>
      </c>
      <c r="AF255" s="683" t="str">
        <f t="shared" si="95"/>
        <v>A</v>
      </c>
      <c r="AG255" s="683">
        <v>0.5</v>
      </c>
      <c r="AH255" s="727" t="s">
        <v>3006</v>
      </c>
      <c r="AI255" s="734" t="s">
        <v>3677</v>
      </c>
      <c r="AJ255" s="734" t="s">
        <v>3677</v>
      </c>
      <c r="AK255" s="728" t="s">
        <v>2811</v>
      </c>
      <c r="AL255" s="687">
        <v>53</v>
      </c>
      <c r="AM255" s="798">
        <v>46120</v>
      </c>
      <c r="AN255" s="798">
        <v>46121</v>
      </c>
      <c r="AO255" s="798">
        <v>46122</v>
      </c>
      <c r="AP255" s="798"/>
      <c r="AQ255" s="798"/>
      <c r="AR255" s="689"/>
      <c r="AS255" s="676" t="str">
        <f t="shared" si="100"/>
        <v>雙</v>
      </c>
      <c r="AT255" s="676" t="str">
        <f t="shared" si="101"/>
        <v>全</v>
      </c>
      <c r="AU255" s="676" t="str">
        <f t="shared" si="102"/>
        <v>75</v>
      </c>
      <c r="AV255" s="676" t="str">
        <f t="shared" si="96"/>
        <v/>
      </c>
    </row>
    <row r="256" spans="1:48">
      <c r="A256" s="672">
        <f t="shared" si="103"/>
        <v>46182</v>
      </c>
      <c r="B256" s="673" t="s">
        <v>1036</v>
      </c>
      <c r="C256" s="673" t="s">
        <v>1901</v>
      </c>
      <c r="D256" s="674" t="s">
        <v>572</v>
      </c>
      <c r="E256" s="675" t="str">
        <f>IF(ISNA(VLOOKUP(C256,條件!$A$1:$G$1021,5,0)),"",(VLOOKUP(C256,條件!$A$1:$G$1021,5,0)))</f>
        <v>50/72BSD3</v>
      </c>
      <c r="F256" s="676" t="str">
        <f>IF(ISNA(VLOOKUP(C256,條件!$A$1:$G$1021,6,0)),"",(VLOOKUP(C256,條件!$A$1:$G$1021,6,0)))</f>
        <v>FP80141</v>
      </c>
      <c r="G256" s="676">
        <f>IF(ISNA(VLOOKUP(C256,條件!$A$1:$G$1021,7,0)),"",(VLOOKUP(C256,條件!$A$1:$G$1021,7,0)))</f>
        <v>630</v>
      </c>
      <c r="H256" s="676" t="str">
        <f>IF(ISNA(VLOOKUP(C256,條件!$A$1:$K$1021,11,0)),"",(VLOOKUP(C256,條件!$A$1:$K$1021,11,0)))</f>
        <v>洋綠色</v>
      </c>
      <c r="I256" s="677">
        <f>IF(ISNA(VLOOKUP(C256,條件!$A$1:$L$1021,12,0)),"",(VLOOKUP(C256,條件!$A$1:$L$1021,12,0)))</f>
        <v>2</v>
      </c>
      <c r="J256" s="680">
        <v>19</v>
      </c>
      <c r="K256" s="678">
        <v>0</v>
      </c>
      <c r="L256" s="679">
        <v>8979</v>
      </c>
      <c r="M256" s="681">
        <v>9311</v>
      </c>
      <c r="N256" s="680"/>
      <c r="O256" s="678"/>
      <c r="P256" s="679"/>
      <c r="Q256" s="681"/>
      <c r="R256" s="680">
        <v>21</v>
      </c>
      <c r="S256" s="678">
        <v>1</v>
      </c>
      <c r="T256" s="679">
        <v>9179</v>
      </c>
      <c r="U256" s="681">
        <v>9514</v>
      </c>
      <c r="V256" s="680">
        <v>13</v>
      </c>
      <c r="W256" s="678">
        <v>0</v>
      </c>
      <c r="X256" s="679">
        <v>9200</v>
      </c>
      <c r="Y256" s="681">
        <v>9333</v>
      </c>
      <c r="Z256" s="682">
        <f>IFERROR(VLOOKUP(C256, 條件!$A:$L, 3, 0), "")</f>
        <v>2.4615384615384617</v>
      </c>
      <c r="AA256" s="682">
        <f>IF(OR(L256={"改紡","檢修","了機","清車","FINAL","停機","SAMPLE","TEST","絲開發","待料","跳車"}), L256, IFERROR(IF(C256="", "", (SUM(J256, N256, R256, V256)/3 * AG256) * IF(AND(AF256="S", AS256="雙"), 0.5, 1)), ""))</f>
        <v>17.666666666666668</v>
      </c>
      <c r="AB256" s="716">
        <f t="shared" si="97"/>
        <v>0.998046875</v>
      </c>
      <c r="AC256" s="682">
        <f>IF(OR(L256={"改紡","檢修","了機","清車","FINAL","停機","SAMPLE","TEST"}), "", IFERROR(IF(C256="", "", AVERAGE(L256:M256, P256:Q256, T256:U256, X256:Y256)/100), ""))</f>
        <v>92.526666666666657</v>
      </c>
      <c r="AD256" s="682">
        <f t="shared" si="98"/>
        <v>2.2083333333333335</v>
      </c>
      <c r="AE256" s="682">
        <f t="shared" si="99"/>
        <v>2.1666666666666665</v>
      </c>
      <c r="AF256" s="683" t="str">
        <f t="shared" si="95"/>
        <v>A</v>
      </c>
      <c r="AG256" s="683">
        <v>1</v>
      </c>
      <c r="AH256" s="727" t="s">
        <v>3006</v>
      </c>
      <c r="AI256" s="734" t="s">
        <v>3677</v>
      </c>
      <c r="AJ256" s="734" t="s">
        <v>3677</v>
      </c>
      <c r="AK256" s="728" t="s">
        <v>2811</v>
      </c>
      <c r="AL256" s="687">
        <v>57</v>
      </c>
      <c r="AM256" s="798">
        <v>46090</v>
      </c>
      <c r="AN256" s="798">
        <v>46091</v>
      </c>
      <c r="AO256" s="798">
        <v>46093</v>
      </c>
      <c r="AP256" s="798">
        <v>46094</v>
      </c>
      <c r="AQ256" s="798">
        <v>46095</v>
      </c>
      <c r="AR256" s="689"/>
      <c r="AS256" s="676" t="str">
        <f t="shared" si="100"/>
        <v>單</v>
      </c>
      <c r="AT256" s="676" t="str">
        <f t="shared" si="101"/>
        <v>全</v>
      </c>
      <c r="AU256" s="676" t="str">
        <f t="shared" si="102"/>
        <v>50</v>
      </c>
      <c r="AV256" s="676">
        <f t="shared" si="96"/>
        <v>1.0072823039999999</v>
      </c>
    </row>
    <row r="257" spans="1:48">
      <c r="A257" s="672">
        <f t="shared" si="103"/>
        <v>46182</v>
      </c>
      <c r="B257" s="673" t="s">
        <v>1037</v>
      </c>
      <c r="C257" s="673" t="s">
        <v>114</v>
      </c>
      <c r="D257" s="674"/>
      <c r="E257" s="675" t="str">
        <f>IF(ISNA(VLOOKUP(C257,條件!$A$1:$G$1021,5,0)),"",(VLOOKUP(C257,條件!$A$1:$G$1021,5,0)))</f>
        <v/>
      </c>
      <c r="F257" s="676" t="str">
        <f>IF(ISNA(VLOOKUP(C257,條件!$A$1:$G$1021,6,0)),"",(VLOOKUP(C257,條件!$A$1:$G$1021,6,0)))</f>
        <v/>
      </c>
      <c r="G257" s="676" t="str">
        <f>IF(ISNA(VLOOKUP(C257,條件!$A$1:$G$1021,7,0)),"",(VLOOKUP(C257,條件!$A$1:$G$1021,7,0)))</f>
        <v/>
      </c>
      <c r="H257" s="676" t="str">
        <f>IF(ISNA(VLOOKUP(C257,條件!$A$1:$K$1021,11,0)),"",(VLOOKUP(C257,條件!$A$1:$K$1021,11,0)))</f>
        <v/>
      </c>
      <c r="I257" s="677" t="str">
        <f>IF(ISNA(VLOOKUP(C257,條件!$A$1:$L$1021,12,0)),"",(VLOOKUP(C257,條件!$A$1:$L$1021,12,0)))</f>
        <v/>
      </c>
      <c r="J257" s="680"/>
      <c r="K257" s="678"/>
      <c r="L257" s="679" t="s">
        <v>114</v>
      </c>
      <c r="M257" s="681"/>
      <c r="N257" s="680"/>
      <c r="O257" s="678"/>
      <c r="P257" s="679" t="s">
        <v>114</v>
      </c>
      <c r="Q257" s="681"/>
      <c r="R257" s="680"/>
      <c r="S257" s="678"/>
      <c r="T257" s="679" t="s">
        <v>114</v>
      </c>
      <c r="U257" s="681"/>
      <c r="V257" s="680"/>
      <c r="W257" s="678"/>
      <c r="X257" s="679" t="s">
        <v>114</v>
      </c>
      <c r="Y257" s="681"/>
      <c r="Z257" s="682" t="str">
        <f>IFERROR(VLOOKUP(C257, 條件!$A:$L, 3, 0), "")</f>
        <v/>
      </c>
      <c r="AA257" s="682" t="str">
        <f>IF(OR(L257={"改紡","檢修","了機","清車","FINAL","停機","SAMPLE","TEST","絲開發","待料","跳車"}), L257, IFERROR(IF(C257="", "", (SUM(J257, N257, R257, V257)/3 * AG257) * IF(AND(AF257="S", AS257="雙"), 0.5, 1)), ""))</f>
        <v>停機</v>
      </c>
      <c r="AB257" s="716" t="str">
        <f t="shared" si="97"/>
        <v/>
      </c>
      <c r="AC257" s="682" t="str">
        <f>IF(OR(L257={"改紡","檢修","了機","清車","FINAL","停機","SAMPLE","TEST"}), "", IFERROR(IF(C257="", "", AVERAGE(L257:M257, P257:Q257, T257:U257, X257:Y257)/100), ""))</f>
        <v/>
      </c>
      <c r="AD257" s="682" t="str">
        <f t="shared" si="98"/>
        <v/>
      </c>
      <c r="AE257" s="682" t="str">
        <f t="shared" si="99"/>
        <v/>
      </c>
      <c r="AF257" s="683" t="str">
        <f t="shared" si="95"/>
        <v>A</v>
      </c>
      <c r="AG257" s="683">
        <v>1</v>
      </c>
      <c r="AH257" s="727" t="s">
        <v>1657</v>
      </c>
      <c r="AI257" s="728" t="s">
        <v>1657</v>
      </c>
      <c r="AJ257" s="728" t="s">
        <v>885</v>
      </c>
      <c r="AK257" s="728" t="s">
        <v>885</v>
      </c>
      <c r="AL257" s="687"/>
      <c r="AM257" s="798"/>
      <c r="AN257" s="798"/>
      <c r="AO257" s="798"/>
      <c r="AP257" s="798"/>
      <c r="AQ257" s="798"/>
      <c r="AR257" s="689"/>
      <c r="AS257" s="676" t="str">
        <f t="shared" si="100"/>
        <v>單</v>
      </c>
      <c r="AT257" s="676" t="str">
        <f t="shared" si="101"/>
        <v>全</v>
      </c>
      <c r="AU257" s="676" t="str">
        <f t="shared" si="102"/>
        <v/>
      </c>
      <c r="AV257" s="676" t="str">
        <f t="shared" si="96"/>
        <v/>
      </c>
    </row>
    <row r="258" spans="1:48">
      <c r="A258" s="672">
        <f t="shared" si="103"/>
        <v>46182</v>
      </c>
      <c r="B258" s="673" t="s">
        <v>1038</v>
      </c>
      <c r="C258" s="673" t="s">
        <v>1902</v>
      </c>
      <c r="D258" s="674"/>
      <c r="E258" s="675" t="str">
        <f>IF(ISNA(VLOOKUP(C258,條件!$A$1:$G$1021,5,0)),"",(VLOOKUP(C258,條件!$A$1:$G$1021,5,0)))</f>
        <v>150/48CDR</v>
      </c>
      <c r="F258" s="676" t="str">
        <f>IF(ISNA(VLOOKUP(C258,條件!$A$1:$G$1021,6,0)),"",(VLOOKUP(C258,條件!$A$1:$G$1021,6,0)))</f>
        <v>FP82781</v>
      </c>
      <c r="G258" s="676">
        <f>IF(ISNA(VLOOKUP(C258,條件!$A$1:$G$1021,7,0)),"",(VLOOKUP(C258,條件!$A$1:$G$1021,7,0)))</f>
        <v>600</v>
      </c>
      <c r="H258" s="676" t="str">
        <f>IF(ISNA(VLOOKUP(C258,條件!$A$1:$K$1021,11,0)),"",(VLOOKUP(C258,條件!$A$1:$K$1021,11,0)))</f>
        <v>綠藍雙色</v>
      </c>
      <c r="I258" s="677">
        <f>IF(ISNA(VLOOKUP(C258,條件!$A$1:$L$1021,12,0)),"",(VLOOKUP(C258,條件!$A$1:$L$1021,12,0)))</f>
        <v>5</v>
      </c>
      <c r="J258" s="680">
        <v>17</v>
      </c>
      <c r="K258" s="678">
        <v>0</v>
      </c>
      <c r="L258" s="679">
        <v>8625</v>
      </c>
      <c r="M258" s="681">
        <v>8566</v>
      </c>
      <c r="N258" s="680"/>
      <c r="O258" s="678"/>
      <c r="P258" s="679"/>
      <c r="Q258" s="681"/>
      <c r="R258" s="680">
        <v>15</v>
      </c>
      <c r="S258" s="678">
        <v>2</v>
      </c>
      <c r="T258" s="679">
        <v>8797</v>
      </c>
      <c r="U258" s="681">
        <v>8662</v>
      </c>
      <c r="V258" s="680">
        <v>16</v>
      </c>
      <c r="W258" s="678">
        <v>0</v>
      </c>
      <c r="X258" s="679">
        <v>8903</v>
      </c>
      <c r="Y258" s="681">
        <v>8512</v>
      </c>
      <c r="Z258" s="682">
        <f>IFERROR(VLOOKUP(C258, 條件!$A:$L, 3, 0), "")</f>
        <v>2.8685258964143427</v>
      </c>
      <c r="AA258" s="682">
        <f>IF(OR(L258={"改紡","檢修","了機","清車","FINAL","停機","SAMPLE","TEST","絲開發","待料","跳車"}), L258, IFERROR(IF(C258="", "", (SUM(J258, N258, R258, V258)/3 * AG258) * IF(AND(AF258="S", AS258="雙"), 0.5, 1)), ""))</f>
        <v>16</v>
      </c>
      <c r="AB258" s="716">
        <f t="shared" si="97"/>
        <v>0.99664797008547013</v>
      </c>
      <c r="AC258" s="682">
        <f>IF(OR(L258={"改紡","檢修","了機","清車","FINAL","停機","SAMPLE","TEST"}), "", IFERROR(IF(C258="", "", AVERAGE(L258:M258, P258:Q258, T258:U258, X258:Y258)/100), ""))</f>
        <v>86.775000000000006</v>
      </c>
      <c r="AD258" s="682">
        <f t="shared" si="98"/>
        <v>2</v>
      </c>
      <c r="AE258" s="682">
        <f t="shared" si="99"/>
        <v>1.9166666666666667</v>
      </c>
      <c r="AF258" s="683" t="str">
        <f t="shared" si="95"/>
        <v>A</v>
      </c>
      <c r="AG258" s="683">
        <v>1</v>
      </c>
      <c r="AH258" s="727" t="s">
        <v>3006</v>
      </c>
      <c r="AI258" s="734" t="s">
        <v>3677</v>
      </c>
      <c r="AJ258" s="734" t="s">
        <v>3677</v>
      </c>
      <c r="AK258" s="728" t="s">
        <v>2811</v>
      </c>
      <c r="AL258" s="687">
        <v>54</v>
      </c>
      <c r="AM258" s="799">
        <v>46142</v>
      </c>
      <c r="AN258" s="798">
        <v>46143</v>
      </c>
      <c r="AO258" s="798">
        <v>46144</v>
      </c>
      <c r="AP258" s="798"/>
      <c r="AQ258" s="798"/>
      <c r="AR258" s="689"/>
      <c r="AS258" s="676" t="str">
        <f t="shared" si="100"/>
        <v>單</v>
      </c>
      <c r="AT258" s="676" t="str">
        <f t="shared" si="101"/>
        <v>全</v>
      </c>
      <c r="AU258" s="676" t="str">
        <f t="shared" si="102"/>
        <v>150</v>
      </c>
      <c r="AV258" s="676">
        <f t="shared" si="96"/>
        <v>2.6990496000000004</v>
      </c>
    </row>
    <row r="259" spans="1:48">
      <c r="A259" s="672">
        <f t="shared" si="103"/>
        <v>46182</v>
      </c>
      <c r="B259" s="673" t="s">
        <v>1039</v>
      </c>
      <c r="C259" s="673" t="s">
        <v>2973</v>
      </c>
      <c r="D259" s="674"/>
      <c r="E259" s="675" t="str">
        <f>IF(ISNA(VLOOKUP(C259,條件!$A$1:$G$1021,5,0)),"",(VLOOKUP(C259,條件!$A$1:$G$1021,5,0)))</f>
        <v>50/36SDr</v>
      </c>
      <c r="F259" s="676" t="str">
        <f>IF(ISNA(VLOOKUP(C259,條件!$A$1:$G$1021,6,0)),"",(VLOOKUP(C259,條件!$A$1:$G$1021,6,0)))</f>
        <v>FP80148R</v>
      </c>
      <c r="G259" s="676">
        <f>IF(ISNA(VLOOKUP(C259,條件!$A$1:$G$1021,7,0)),"",(VLOOKUP(C259,條件!$A$1:$G$1021,7,0)))</f>
        <v>575</v>
      </c>
      <c r="H259" s="676" t="str">
        <f>IF(ISNA(VLOOKUP(C259,條件!$A$1:$K$1021,11,0)),"",(VLOOKUP(C259,條件!$A$1:$K$1021,11,0)))</f>
        <v>白黑條紋</v>
      </c>
      <c r="I259" s="677">
        <f>IF(ISNA(VLOOKUP(C259,條件!$A$1:$L$1021,12,0)),"",(VLOOKUP(C259,條件!$A$1:$L$1021,12,0)))</f>
        <v>4</v>
      </c>
      <c r="J259" s="680">
        <v>19</v>
      </c>
      <c r="K259" s="678">
        <v>0</v>
      </c>
      <c r="L259" s="679">
        <v>9344</v>
      </c>
      <c r="M259" s="681">
        <v>9341</v>
      </c>
      <c r="N259" s="680"/>
      <c r="O259" s="678"/>
      <c r="P259" s="679"/>
      <c r="Q259" s="681"/>
      <c r="R259" s="680">
        <v>22</v>
      </c>
      <c r="S259" s="678">
        <v>0</v>
      </c>
      <c r="T259" s="679">
        <v>9555</v>
      </c>
      <c r="U259" s="681">
        <v>9536</v>
      </c>
      <c r="V259" s="680">
        <v>16</v>
      </c>
      <c r="W259" s="678">
        <v>0</v>
      </c>
      <c r="X259" s="679">
        <v>9767</v>
      </c>
      <c r="Y259" s="681">
        <v>9458</v>
      </c>
      <c r="Z259" s="682">
        <f>IFERROR(VLOOKUP(C259, 條件!$A:$L, 3, 0), "")</f>
        <v>1.1009174311926606</v>
      </c>
      <c r="AA259" s="682">
        <f>IF(OR(L259={"改紡","檢修","了機","清車","FINAL","停機","SAMPLE","TEST","絲開發","待料","跳車"}), L259, IFERROR(IF(C259="", "", (SUM(J259, N259, R259, V259)/3 * AG259) * IF(AND(AF259="S", AS259="雙"), 0.5, 1)), ""))</f>
        <v>19</v>
      </c>
      <c r="AB259" s="716">
        <f t="shared" si="97"/>
        <v>1</v>
      </c>
      <c r="AC259" s="682">
        <f>IF(OR(L259={"改紡","檢修","了機","清車","FINAL","停機","SAMPLE","TEST"}), "", IFERROR(IF(C259="", "", AVERAGE(L259:M259, P259:Q259, T259:U259, X259:Y259)/100), ""))</f>
        <v>95.001666666666665</v>
      </c>
      <c r="AD259" s="682">
        <f t="shared" si="98"/>
        <v>2.375</v>
      </c>
      <c r="AE259" s="682">
        <f t="shared" si="99"/>
        <v>2.375</v>
      </c>
      <c r="AF259" s="683" t="str">
        <f t="shared" si="95"/>
        <v>A</v>
      </c>
      <c r="AG259" s="683">
        <v>1</v>
      </c>
      <c r="AH259" s="727" t="s">
        <v>3006</v>
      </c>
      <c r="AI259" s="734" t="s">
        <v>3677</v>
      </c>
      <c r="AJ259" s="734" t="s">
        <v>3677</v>
      </c>
      <c r="AK259" s="728" t="s">
        <v>2811</v>
      </c>
      <c r="AL259" s="687">
        <v>57</v>
      </c>
      <c r="AM259" s="798">
        <v>46175</v>
      </c>
      <c r="AN259" s="798">
        <v>46176</v>
      </c>
      <c r="AO259" s="798"/>
      <c r="AP259" s="798"/>
      <c r="AQ259" s="798"/>
      <c r="AR259" s="689"/>
      <c r="AS259" s="676" t="str">
        <f t="shared" si="100"/>
        <v>單</v>
      </c>
      <c r="AT259" s="676" t="str">
        <f t="shared" si="101"/>
        <v>全</v>
      </c>
      <c r="AU259" s="676" t="str">
        <f t="shared" si="102"/>
        <v>50</v>
      </c>
      <c r="AV259" s="676">
        <f t="shared" si="96"/>
        <v>0.94393656000000004</v>
      </c>
    </row>
    <row r="260" spans="1:48">
      <c r="A260" s="672">
        <f t="shared" si="103"/>
        <v>46182</v>
      </c>
      <c r="B260" s="673" t="s">
        <v>1040</v>
      </c>
      <c r="C260" s="673" t="s">
        <v>114</v>
      </c>
      <c r="D260" s="674"/>
      <c r="E260" s="675" t="str">
        <f>IF(ISNA(VLOOKUP(C260,條件!$A$1:$G$1021,5,0)),"",(VLOOKUP(C260,條件!$A$1:$G$1021,5,0)))</f>
        <v/>
      </c>
      <c r="F260" s="676" t="str">
        <f>IF(ISNA(VLOOKUP(C260,條件!$A$1:$G$1021,6,0)),"",(VLOOKUP(C260,條件!$A$1:$G$1021,6,0)))</f>
        <v/>
      </c>
      <c r="G260" s="676" t="str">
        <f>IF(ISNA(VLOOKUP(C260,條件!$A$1:$G$1021,7,0)),"",(VLOOKUP(C260,條件!$A$1:$G$1021,7,0)))</f>
        <v/>
      </c>
      <c r="H260" s="676" t="str">
        <f>IF(ISNA(VLOOKUP(C260,條件!$A$1:$K$1021,11,0)),"",(VLOOKUP(C260,條件!$A$1:$K$1021,11,0)))</f>
        <v/>
      </c>
      <c r="I260" s="677" t="str">
        <f>IF(ISNA(VLOOKUP(C260,條件!$A$1:$L$1021,12,0)),"",(VLOOKUP(C260,條件!$A$1:$L$1021,12,0)))</f>
        <v/>
      </c>
      <c r="J260" s="680"/>
      <c r="K260" s="678"/>
      <c r="L260" s="679" t="s">
        <v>114</v>
      </c>
      <c r="M260" s="681"/>
      <c r="N260" s="680"/>
      <c r="O260" s="678"/>
      <c r="P260" s="679" t="s">
        <v>114</v>
      </c>
      <c r="Q260" s="681"/>
      <c r="R260" s="680"/>
      <c r="S260" s="678"/>
      <c r="T260" s="679" t="s">
        <v>114</v>
      </c>
      <c r="U260" s="681"/>
      <c r="V260" s="680"/>
      <c r="W260" s="678"/>
      <c r="X260" s="679" t="s">
        <v>114</v>
      </c>
      <c r="Y260" s="681"/>
      <c r="Z260" s="682" t="str">
        <f>IFERROR(VLOOKUP(C260, 條件!$A:$L, 3, 0), "")</f>
        <v/>
      </c>
      <c r="AA260" s="682" t="str">
        <f>IF(OR(L260={"改紡","檢修","了機","清車","FINAL","停機","SAMPLE","TEST","絲開發","待料","跳車"}), L260, IFERROR(IF(C260="", "", (SUM(J260, N260, R260, V260)/3 * AG260) * IF(AND(AF260="S", AS260="雙"), 0.5, 1)), ""))</f>
        <v>停機</v>
      </c>
      <c r="AB260" s="716" t="str">
        <f t="shared" si="97"/>
        <v/>
      </c>
      <c r="AC260" s="682" t="str">
        <f>IF(OR(L260={"改紡","檢修","了機","清車","FINAL","停機","SAMPLE","TEST"}), "", IFERROR(IF(C260="", "", AVERAGE(L260:M260, P260:Q260, T260:U260, X260:Y260)/100), ""))</f>
        <v/>
      </c>
      <c r="AD260" s="682" t="str">
        <f t="shared" si="98"/>
        <v/>
      </c>
      <c r="AE260" s="682" t="str">
        <f t="shared" si="99"/>
        <v/>
      </c>
      <c r="AF260" s="683" t="str">
        <f t="shared" si="95"/>
        <v>A</v>
      </c>
      <c r="AG260" s="683">
        <v>1</v>
      </c>
      <c r="AH260" s="727" t="s">
        <v>1657</v>
      </c>
      <c r="AI260" s="728" t="s">
        <v>1657</v>
      </c>
      <c r="AJ260" s="728" t="s">
        <v>885</v>
      </c>
      <c r="AK260" s="728" t="s">
        <v>1657</v>
      </c>
      <c r="AL260" s="687"/>
      <c r="AM260" s="798"/>
      <c r="AN260" s="798"/>
      <c r="AO260" s="798"/>
      <c r="AP260" s="798"/>
      <c r="AQ260" s="798"/>
      <c r="AR260" s="689"/>
      <c r="AS260" s="676" t="str">
        <f t="shared" si="100"/>
        <v>單</v>
      </c>
      <c r="AT260" s="676" t="str">
        <f t="shared" si="101"/>
        <v>全</v>
      </c>
      <c r="AU260" s="676" t="str">
        <f t="shared" si="102"/>
        <v/>
      </c>
      <c r="AV260" s="676" t="str">
        <f t="shared" si="96"/>
        <v/>
      </c>
    </row>
    <row r="261" spans="1:48">
      <c r="A261" s="672">
        <f t="shared" si="103"/>
        <v>46182</v>
      </c>
      <c r="B261" s="673" t="s">
        <v>1041</v>
      </c>
      <c r="C261" s="673" t="s">
        <v>114</v>
      </c>
      <c r="D261" s="674"/>
      <c r="E261" s="675" t="str">
        <f>IF(ISNA(VLOOKUP(C261,條件!$A$1:$G$1021,5,0)),"",(VLOOKUP(C261,條件!$A$1:$G$1021,5,0)))</f>
        <v/>
      </c>
      <c r="F261" s="676" t="str">
        <f>IF(ISNA(VLOOKUP(C261,條件!$A$1:$G$1021,6,0)),"",(VLOOKUP(C261,條件!$A$1:$G$1021,6,0)))</f>
        <v/>
      </c>
      <c r="G261" s="676" t="str">
        <f>IF(ISNA(VLOOKUP(C261,條件!$A$1:$G$1021,7,0)),"",(VLOOKUP(C261,條件!$A$1:$G$1021,7,0)))</f>
        <v/>
      </c>
      <c r="H261" s="676" t="str">
        <f>IF(ISNA(VLOOKUP(C261,條件!$A$1:$K$1021,11,0)),"",(VLOOKUP(C261,條件!$A$1:$K$1021,11,0)))</f>
        <v/>
      </c>
      <c r="I261" s="677" t="str">
        <f>IF(ISNA(VLOOKUP(C261,條件!$A$1:$L$1021,12,0)),"",(VLOOKUP(C261,條件!$A$1:$L$1021,12,0)))</f>
        <v/>
      </c>
      <c r="J261" s="680"/>
      <c r="K261" s="678"/>
      <c r="L261" s="679" t="s">
        <v>114</v>
      </c>
      <c r="M261" s="681"/>
      <c r="N261" s="680"/>
      <c r="O261" s="678"/>
      <c r="P261" s="679" t="s">
        <v>114</v>
      </c>
      <c r="Q261" s="681"/>
      <c r="R261" s="680"/>
      <c r="S261" s="678"/>
      <c r="T261" s="679" t="s">
        <v>114</v>
      </c>
      <c r="U261" s="681"/>
      <c r="V261" s="680"/>
      <c r="W261" s="678"/>
      <c r="X261" s="679" t="s">
        <v>114</v>
      </c>
      <c r="Y261" s="681"/>
      <c r="Z261" s="682" t="str">
        <f>IFERROR(VLOOKUP(C261, 條件!$A:$L, 3, 0), "")</f>
        <v/>
      </c>
      <c r="AA261" s="682" t="str">
        <f>IF(OR(L261={"改紡","檢修","了機","清車","FINAL","停機","SAMPLE","TEST","絲開發","待料","跳車"}), L261, IFERROR(IF(C261="", "", (SUM(J261, N261, R261, V261)/3 * AG261) * IF(AND(AF261="S", AS261="雙"), 0.5, 1)), ""))</f>
        <v>停機</v>
      </c>
      <c r="AB261" s="716" t="str">
        <f t="shared" si="97"/>
        <v/>
      </c>
      <c r="AC261" s="682" t="str">
        <f>IF(OR(L261={"改紡","檢修","了機","清車","FINAL","停機","SAMPLE","TEST"}), "", IFERROR(IF(C261="", "", AVERAGE(L261:M261, P261:Q261, T261:U261, X261:Y261)/100), ""))</f>
        <v/>
      </c>
      <c r="AD261" s="682" t="str">
        <f t="shared" si="98"/>
        <v/>
      </c>
      <c r="AE261" s="682" t="str">
        <f t="shared" si="99"/>
        <v/>
      </c>
      <c r="AF261" s="683" t="str">
        <f t="shared" si="95"/>
        <v>A</v>
      </c>
      <c r="AG261" s="683">
        <v>1</v>
      </c>
      <c r="AH261" s="727" t="s">
        <v>1657</v>
      </c>
      <c r="AI261" s="728" t="s">
        <v>1657</v>
      </c>
      <c r="AJ261" s="728" t="s">
        <v>885</v>
      </c>
      <c r="AK261" s="728" t="s">
        <v>1657</v>
      </c>
      <c r="AL261" s="687"/>
      <c r="AM261" s="798"/>
      <c r="AN261" s="798"/>
      <c r="AO261" s="798"/>
      <c r="AP261" s="798"/>
      <c r="AQ261" s="798"/>
      <c r="AR261" s="689"/>
      <c r="AS261" s="676" t="str">
        <f t="shared" si="100"/>
        <v>單</v>
      </c>
      <c r="AT261" s="676" t="str">
        <f t="shared" si="101"/>
        <v>全</v>
      </c>
      <c r="AU261" s="676" t="str">
        <f t="shared" si="102"/>
        <v/>
      </c>
      <c r="AV261" s="676" t="str">
        <f t="shared" si="96"/>
        <v/>
      </c>
    </row>
    <row r="262" spans="1:48">
      <c r="A262" s="672">
        <f t="shared" si="103"/>
        <v>46182</v>
      </c>
      <c r="B262" s="673" t="s">
        <v>1042</v>
      </c>
      <c r="C262" s="673" t="s">
        <v>2971</v>
      </c>
      <c r="D262" s="674"/>
      <c r="E262" s="675" t="str">
        <f>IF(ISNA(VLOOKUP(C262,條件!$A$1:$G$1021,5,0)),"",(VLOOKUP(C262,條件!$A$1:$G$1021,5,0)))</f>
        <v>150/48SDr</v>
      </c>
      <c r="F262" s="676" t="str">
        <f>IF(ISNA(VLOOKUP(C262,條件!$A$1:$G$1021,6,0)),"",(VLOOKUP(C262,條件!$A$1:$G$1021,6,0)))</f>
        <v>FP82179R</v>
      </c>
      <c r="G262" s="676">
        <f>IF(ISNA(VLOOKUP(C262,條件!$A$1:$G$1021,7,0)),"",(VLOOKUP(C262,條件!$A$1:$G$1021,7,0)))</f>
        <v>650</v>
      </c>
      <c r="H262" s="676" t="str">
        <f>IF(ISNA(VLOOKUP(C262,條件!$A$1:$K$1021,11,0)),"",(VLOOKUP(C262,條件!$A$1:$K$1021,11,0)))</f>
        <v>藍底白十字</v>
      </c>
      <c r="I262" s="677">
        <f>IF(ISNA(VLOOKUP(C262,條件!$A$1:$L$1021,12,0)),"",(VLOOKUP(C262,條件!$A$1:$L$1021,12,0)))</f>
        <v>5</v>
      </c>
      <c r="J262" s="680">
        <v>26</v>
      </c>
      <c r="K262" s="678">
        <v>15</v>
      </c>
      <c r="L262" s="679">
        <v>9358</v>
      </c>
      <c r="M262" s="681">
        <v>9166</v>
      </c>
      <c r="N262" s="680"/>
      <c r="O262" s="678"/>
      <c r="P262" s="679"/>
      <c r="Q262" s="681"/>
      <c r="R262" s="680">
        <v>22</v>
      </c>
      <c r="S262" s="678">
        <v>3</v>
      </c>
      <c r="T262" s="679">
        <v>9446</v>
      </c>
      <c r="U262" s="681">
        <v>9181</v>
      </c>
      <c r="V262" s="680">
        <v>27</v>
      </c>
      <c r="W262" s="678">
        <v>0</v>
      </c>
      <c r="X262" s="679">
        <v>8853</v>
      </c>
      <c r="Y262" s="681">
        <v>8893</v>
      </c>
      <c r="Z262" s="682">
        <f>IFERROR(VLOOKUP(C262, 條件!$A:$L, 3, 0), "")</f>
        <v>3.0573248407643314</v>
      </c>
      <c r="AA262" s="682">
        <f>IF(OR(L262={"改紡","檢修","了機","清車","FINAL","停機","SAMPLE","TEST","絲開發","待料","跳車"}), L262, IFERROR(IF(C262="", "", (SUM(J262, N262, R262, V262)/3 * AG262) * IF(AND(AF262="S", AS262="雙"), 0.5, 1)), ""))</f>
        <v>25</v>
      </c>
      <c r="AB262" s="716">
        <f t="shared" si="97"/>
        <v>0.97169471153846154</v>
      </c>
      <c r="AC262" s="682">
        <f>IF(OR(L262={"改紡","檢修","了機","清車","FINAL","停機","SAMPLE","TEST"}), "", IFERROR(IF(C262="", "", AVERAGE(L262:M262, P262:Q262, T262:U262, X262:Y262)/100), ""))</f>
        <v>91.495000000000005</v>
      </c>
      <c r="AD262" s="682">
        <f t="shared" si="98"/>
        <v>3.125</v>
      </c>
      <c r="AE262" s="682">
        <f t="shared" si="99"/>
        <v>2.375</v>
      </c>
      <c r="AF262" s="683" t="str">
        <f t="shared" si="95"/>
        <v>A</v>
      </c>
      <c r="AG262" s="683">
        <v>1</v>
      </c>
      <c r="AH262" s="727" t="s">
        <v>2812</v>
      </c>
      <c r="AI262" s="728" t="s">
        <v>2785</v>
      </c>
      <c r="AJ262" s="728" t="s">
        <v>2785</v>
      </c>
      <c r="AK262" s="728" t="s">
        <v>3048</v>
      </c>
      <c r="AL262" s="687">
        <v>48</v>
      </c>
      <c r="AM262" s="799">
        <v>46173</v>
      </c>
      <c r="AN262" s="798">
        <v>46174</v>
      </c>
      <c r="AO262" s="798"/>
      <c r="AP262" s="798"/>
      <c r="AQ262" s="798"/>
      <c r="AR262" s="689"/>
      <c r="AS262" s="676" t="str">
        <f t="shared" si="100"/>
        <v>單</v>
      </c>
      <c r="AT262" s="676" t="str">
        <f t="shared" si="101"/>
        <v>全</v>
      </c>
      <c r="AU262" s="676" t="str">
        <f t="shared" si="102"/>
        <v>150</v>
      </c>
      <c r="AV262" s="676">
        <f t="shared" si="96"/>
        <v>3.0830155200000005</v>
      </c>
    </row>
    <row r="263" spans="1:48">
      <c r="A263" s="672">
        <f t="shared" si="103"/>
        <v>46182</v>
      </c>
      <c r="B263" s="673" t="s">
        <v>1043</v>
      </c>
      <c r="C263" s="673" t="s">
        <v>114</v>
      </c>
      <c r="D263" s="674"/>
      <c r="E263" s="675" t="str">
        <f>IF(ISNA(VLOOKUP(C263,條件!$A$1:$G$1021,5,0)),"",(VLOOKUP(C263,條件!$A$1:$G$1021,5,0)))</f>
        <v/>
      </c>
      <c r="F263" s="676" t="str">
        <f>IF(ISNA(VLOOKUP(C263,條件!$A$1:$G$1021,6,0)),"",(VLOOKUP(C263,條件!$A$1:$G$1021,6,0)))</f>
        <v/>
      </c>
      <c r="G263" s="676" t="str">
        <f>IF(ISNA(VLOOKUP(C263,條件!$A$1:$G$1021,7,0)),"",(VLOOKUP(C263,條件!$A$1:$G$1021,7,0)))</f>
        <v/>
      </c>
      <c r="H263" s="676" t="str">
        <f>IF(ISNA(VLOOKUP(C263,條件!$A$1:$K$1021,11,0)),"",(VLOOKUP(C263,條件!$A$1:$K$1021,11,0)))</f>
        <v/>
      </c>
      <c r="I263" s="677" t="str">
        <f>IF(ISNA(VLOOKUP(C263,條件!$A$1:$L$1021,12,0)),"",(VLOOKUP(C263,條件!$A$1:$L$1021,12,0)))</f>
        <v/>
      </c>
      <c r="J263" s="680"/>
      <c r="K263" s="678"/>
      <c r="L263" s="679" t="s">
        <v>114</v>
      </c>
      <c r="M263" s="681"/>
      <c r="N263" s="680"/>
      <c r="O263" s="678"/>
      <c r="P263" s="679" t="s">
        <v>114</v>
      </c>
      <c r="Q263" s="681"/>
      <c r="R263" s="680"/>
      <c r="S263" s="678"/>
      <c r="T263" s="679" t="s">
        <v>114</v>
      </c>
      <c r="U263" s="681"/>
      <c r="V263" s="680"/>
      <c r="W263" s="678"/>
      <c r="X263" s="679" t="s">
        <v>114</v>
      </c>
      <c r="Y263" s="681"/>
      <c r="Z263" s="682" t="str">
        <f>IFERROR(VLOOKUP(C263, 條件!$A:$L, 3, 0), "")</f>
        <v/>
      </c>
      <c r="AA263" s="682" t="str">
        <f>IF(OR(L263={"改紡","檢修","了機","清車","FINAL","停機","SAMPLE","TEST","絲開發","待料","跳車"}), L263, IFERROR(IF(C263="", "", (SUM(J263, N263, R263, V263)/3 * AG263) * IF(AND(AF263="S", AS263="雙"), 0.5, 1)), ""))</f>
        <v>停機</v>
      </c>
      <c r="AB263" s="716" t="str">
        <f t="shared" si="97"/>
        <v/>
      </c>
      <c r="AC263" s="682" t="str">
        <f>IF(OR(L263={"改紡","檢修","了機","清車","FINAL","停機","SAMPLE","TEST"}), "", IFERROR(IF(C263="", "", AVERAGE(L263:M263, P263:Q263, T263:U263, X263:Y263)/100), ""))</f>
        <v/>
      </c>
      <c r="AD263" s="682" t="str">
        <f t="shared" si="98"/>
        <v/>
      </c>
      <c r="AE263" s="682" t="str">
        <f t="shared" si="99"/>
        <v/>
      </c>
      <c r="AF263" s="683" t="str">
        <f t="shared" si="95"/>
        <v>A</v>
      </c>
      <c r="AG263" s="683">
        <v>1</v>
      </c>
      <c r="AH263" s="727" t="s">
        <v>885</v>
      </c>
      <c r="AI263" s="728" t="s">
        <v>1657</v>
      </c>
      <c r="AJ263" s="728" t="s">
        <v>1657</v>
      </c>
      <c r="AK263" s="728" t="s">
        <v>1657</v>
      </c>
      <c r="AL263" s="687"/>
      <c r="AM263" s="798"/>
      <c r="AN263" s="798"/>
      <c r="AO263" s="798"/>
      <c r="AP263" s="798"/>
      <c r="AQ263" s="798"/>
      <c r="AR263" s="689"/>
      <c r="AS263" s="676" t="str">
        <f t="shared" si="100"/>
        <v>單</v>
      </c>
      <c r="AT263" s="676" t="str">
        <f t="shared" si="101"/>
        <v>全</v>
      </c>
      <c r="AU263" s="676" t="str">
        <f t="shared" si="102"/>
        <v/>
      </c>
      <c r="AV263" s="676" t="str">
        <f t="shared" si="96"/>
        <v/>
      </c>
    </row>
    <row r="264" spans="1:48">
      <c r="A264" s="672">
        <f t="shared" si="103"/>
        <v>46182</v>
      </c>
      <c r="B264" s="673" t="s">
        <v>1044</v>
      </c>
      <c r="C264" s="673" t="s">
        <v>114</v>
      </c>
      <c r="D264" s="674"/>
      <c r="E264" s="675" t="str">
        <f>IF(ISNA(VLOOKUP(C264,條件!$A$1:$G$1021,5,0)),"",(VLOOKUP(C264,條件!$A$1:$G$1021,5,0)))</f>
        <v/>
      </c>
      <c r="F264" s="676" t="str">
        <f>IF(ISNA(VLOOKUP(C264,條件!$A$1:$G$1021,6,0)),"",(VLOOKUP(C264,條件!$A$1:$G$1021,6,0)))</f>
        <v/>
      </c>
      <c r="G264" s="676" t="str">
        <f>IF(ISNA(VLOOKUP(C264,條件!$A$1:$G$1021,7,0)),"",(VLOOKUP(C264,條件!$A$1:$G$1021,7,0)))</f>
        <v/>
      </c>
      <c r="H264" s="676" t="str">
        <f>IF(ISNA(VLOOKUP(C264,條件!$A$1:$K$1021,11,0)),"",(VLOOKUP(C264,條件!$A$1:$K$1021,11,0)))</f>
        <v/>
      </c>
      <c r="I264" s="677" t="str">
        <f>IF(ISNA(VLOOKUP(C264,條件!$A$1:$L$1021,12,0)),"",(VLOOKUP(C264,條件!$A$1:$L$1021,12,0)))</f>
        <v/>
      </c>
      <c r="J264" s="680"/>
      <c r="K264" s="678"/>
      <c r="L264" s="679" t="s">
        <v>114</v>
      </c>
      <c r="M264" s="681"/>
      <c r="N264" s="680"/>
      <c r="O264" s="678"/>
      <c r="P264" s="679" t="s">
        <v>114</v>
      </c>
      <c r="Q264" s="681"/>
      <c r="R264" s="680"/>
      <c r="S264" s="678"/>
      <c r="T264" s="679" t="s">
        <v>114</v>
      </c>
      <c r="U264" s="681"/>
      <c r="V264" s="680"/>
      <c r="W264" s="678"/>
      <c r="X264" s="679" t="s">
        <v>114</v>
      </c>
      <c r="Y264" s="681"/>
      <c r="Z264" s="682" t="str">
        <f>IFERROR(VLOOKUP(C264, 條件!$A:$L, 3, 0), "")</f>
        <v/>
      </c>
      <c r="AA264" s="682" t="str">
        <f>IF(OR(L264={"改紡","檢修","了機","清車","FINAL","停機","SAMPLE","TEST","絲開發","待料","跳車"}), L264, IFERROR(IF(C264="", "", (SUM(J264, N264, R264, V264)/3 * AG264) * IF(AND(AF264="S", AS264="雙"), 0.5, 1)), ""))</f>
        <v>停機</v>
      </c>
      <c r="AB264" s="716" t="str">
        <f t="shared" si="97"/>
        <v/>
      </c>
      <c r="AC264" s="682" t="str">
        <f>IF(OR(L264={"改紡","檢修","了機","清車","FINAL","停機","SAMPLE","TEST"}), "", IFERROR(IF(C264="", "", AVERAGE(L264:M264, P264:Q264, T264:U264, X264:Y264)/100), ""))</f>
        <v/>
      </c>
      <c r="AD264" s="682" t="str">
        <f t="shared" si="98"/>
        <v/>
      </c>
      <c r="AE264" s="682" t="str">
        <f t="shared" si="99"/>
        <v/>
      </c>
      <c r="AF264" s="683" t="str">
        <f t="shared" si="95"/>
        <v>A</v>
      </c>
      <c r="AG264" s="683">
        <v>1</v>
      </c>
      <c r="AH264" s="727" t="s">
        <v>885</v>
      </c>
      <c r="AI264" s="728" t="s">
        <v>1657</v>
      </c>
      <c r="AJ264" s="728" t="s">
        <v>1657</v>
      </c>
      <c r="AK264" s="728" t="s">
        <v>1657</v>
      </c>
      <c r="AL264" s="687"/>
      <c r="AM264" s="798"/>
      <c r="AN264" s="798"/>
      <c r="AO264" s="798"/>
      <c r="AP264" s="798"/>
      <c r="AQ264" s="798"/>
      <c r="AR264" s="689"/>
      <c r="AS264" s="676" t="str">
        <f t="shared" si="100"/>
        <v>單</v>
      </c>
      <c r="AT264" s="676" t="str">
        <f t="shared" si="101"/>
        <v>全</v>
      </c>
      <c r="AU264" s="676" t="str">
        <f t="shared" si="102"/>
        <v/>
      </c>
      <c r="AV264" s="676" t="str">
        <f t="shared" si="96"/>
        <v/>
      </c>
    </row>
    <row r="265" spans="1:48">
      <c r="A265" s="672">
        <f t="shared" si="103"/>
        <v>46182</v>
      </c>
      <c r="B265" s="673" t="s">
        <v>1045</v>
      </c>
      <c r="C265" s="673" t="s">
        <v>3552</v>
      </c>
      <c r="D265" s="674"/>
      <c r="E265" s="675" t="str">
        <f>IF(ISNA(VLOOKUP(C265,條件!$A$1:$G$1021,5,0)),"",(VLOOKUP(C265,條件!$A$1:$G$1021,5,0)))</f>
        <v>150/48/2CE</v>
      </c>
      <c r="F265" s="676" t="str">
        <f>IF(ISNA(VLOOKUP(C265,條件!$A$1:$G$1021,6,0)),"",(VLOOKUP(C265,條件!$A$1:$G$1021,6,0)))</f>
        <v>FP02312×2</v>
      </c>
      <c r="G265" s="676">
        <f>IF(ISNA(VLOOKUP(C265,條件!$A$1:$G$1021,7,0)),"",(VLOOKUP(C265,條件!$A$1:$G$1021,7,0)))</f>
        <v>550</v>
      </c>
      <c r="H265" s="676" t="str">
        <f>IF(ISNA(VLOOKUP(C265,條件!$A$1:$K$1021,11,0)),"",(VLOOKUP(C265,條件!$A$1:$K$1021,11,0)))</f>
        <v>白底紅三角</v>
      </c>
      <c r="I265" s="677">
        <f>IF(ISNA(VLOOKUP(C265,條件!$A$1:$L$1021,12,0)),"",(VLOOKUP(C265,條件!$A$1:$L$1021,12,0)))</f>
        <v>5</v>
      </c>
      <c r="J265" s="680">
        <v>26</v>
      </c>
      <c r="K265" s="678">
        <v>0</v>
      </c>
      <c r="L265" s="679">
        <v>7891</v>
      </c>
      <c r="M265" s="681">
        <v>7530</v>
      </c>
      <c r="N265" s="680"/>
      <c r="O265" s="678"/>
      <c r="P265" s="679"/>
      <c r="Q265" s="681"/>
      <c r="R265" s="680">
        <v>42</v>
      </c>
      <c r="S265" s="678">
        <v>2</v>
      </c>
      <c r="T265" s="679">
        <v>8168</v>
      </c>
      <c r="U265" s="681">
        <v>7910</v>
      </c>
      <c r="V265" s="680">
        <v>26</v>
      </c>
      <c r="W265" s="678">
        <v>0</v>
      </c>
      <c r="X265" s="679">
        <v>8532</v>
      </c>
      <c r="Y265" s="681">
        <v>8340</v>
      </c>
      <c r="Z265" s="682">
        <f>IFERROR(VLOOKUP(C265, 條件!$A:$L, 3, 0), "")</f>
        <v>5.161290322580645</v>
      </c>
      <c r="AA265" s="682">
        <f>IF(OR(L265={"改紡","檢修","了機","清車","FINAL","停機","SAMPLE","TEST","絲開發","待料","跳車"}), L265, IFERROR(IF(C265="", "", (SUM(J265, N265, R265, V265)/3 * AG265) * IF(AND(AF265="S", AS265="雙"), 0.5, 1)), ""))</f>
        <v>15.666666666666666</v>
      </c>
      <c r="AB265" s="716">
        <f t="shared" si="97"/>
        <v>0.99813701923076925</v>
      </c>
      <c r="AC265" s="682">
        <f>IF(OR(L265={"改紡","檢修","了機","清車","FINAL","停機","SAMPLE","TEST"}), "", IFERROR(IF(C265="", "", AVERAGE(L265:M265, P265:Q265, T265:U265, X265:Y265)/100), ""))</f>
        <v>80.618333333333325</v>
      </c>
      <c r="AD265" s="682">
        <f t="shared" si="98"/>
        <v>1.9583333333333333</v>
      </c>
      <c r="AE265" s="682">
        <f t="shared" si="99"/>
        <v>1.9166666666666667</v>
      </c>
      <c r="AF265" s="683" t="str">
        <f t="shared" si="95"/>
        <v>A</v>
      </c>
      <c r="AG265" s="683">
        <v>0.5</v>
      </c>
      <c r="AH265" s="727" t="s">
        <v>885</v>
      </c>
      <c r="AI265" s="728" t="s">
        <v>2785</v>
      </c>
      <c r="AJ265" s="728" t="s">
        <v>2785</v>
      </c>
      <c r="AK265" s="728" t="s">
        <v>3048</v>
      </c>
      <c r="AL265" s="687">
        <v>52</v>
      </c>
      <c r="AM265" s="798">
        <v>46161</v>
      </c>
      <c r="AN265" s="798"/>
      <c r="AO265" s="798"/>
      <c r="AP265" s="798"/>
      <c r="AQ265" s="798"/>
      <c r="AR265" s="689"/>
      <c r="AS265" s="676" t="str">
        <f t="shared" si="100"/>
        <v>雙</v>
      </c>
      <c r="AT265" s="676" t="str">
        <f t="shared" si="101"/>
        <v>全</v>
      </c>
      <c r="AU265" s="676" t="str">
        <f t="shared" si="102"/>
        <v>150</v>
      </c>
      <c r="AV265" s="676">
        <f t="shared" si="96"/>
        <v>2.29858992</v>
      </c>
    </row>
    <row r="266" spans="1:48">
      <c r="A266" s="672">
        <f t="shared" si="103"/>
        <v>46182</v>
      </c>
      <c r="B266" s="673" t="s">
        <v>1046</v>
      </c>
      <c r="C266" s="673" t="s">
        <v>114</v>
      </c>
      <c r="D266" s="674"/>
      <c r="E266" s="675" t="str">
        <f>IF(ISNA(VLOOKUP(C266,條件!$A$1:$G$1021,5,0)),"",(VLOOKUP(C266,條件!$A$1:$G$1021,5,0)))</f>
        <v/>
      </c>
      <c r="F266" s="676" t="str">
        <f>IF(ISNA(VLOOKUP(C266,條件!$A$1:$G$1021,6,0)),"",(VLOOKUP(C266,條件!$A$1:$G$1021,6,0)))</f>
        <v/>
      </c>
      <c r="G266" s="676" t="str">
        <f>IF(ISNA(VLOOKUP(C266,條件!$A$1:$G$1021,7,0)),"",(VLOOKUP(C266,條件!$A$1:$G$1021,7,0)))</f>
        <v/>
      </c>
      <c r="H266" s="676" t="str">
        <f>IF(ISNA(VLOOKUP(C266,條件!$A$1:$K$1021,11,0)),"",(VLOOKUP(C266,條件!$A$1:$K$1021,11,0)))</f>
        <v/>
      </c>
      <c r="I266" s="677" t="str">
        <f>IF(ISNA(VLOOKUP(C266,條件!$A$1:$L$1021,12,0)),"",(VLOOKUP(C266,條件!$A$1:$L$1021,12,0)))</f>
        <v/>
      </c>
      <c r="J266" s="680"/>
      <c r="K266" s="678"/>
      <c r="L266" s="679" t="s">
        <v>114</v>
      </c>
      <c r="M266" s="681"/>
      <c r="N266" s="680"/>
      <c r="O266" s="678"/>
      <c r="P266" s="679" t="s">
        <v>114</v>
      </c>
      <c r="Q266" s="681"/>
      <c r="R266" s="680"/>
      <c r="S266" s="678"/>
      <c r="T266" s="679" t="s">
        <v>114</v>
      </c>
      <c r="U266" s="681"/>
      <c r="V266" s="680"/>
      <c r="W266" s="678"/>
      <c r="X266" s="679" t="s">
        <v>114</v>
      </c>
      <c r="Y266" s="681"/>
      <c r="Z266" s="682" t="str">
        <f>IFERROR(VLOOKUP(C266, 條件!$A:$L, 3, 0), "")</f>
        <v/>
      </c>
      <c r="AA266" s="682" t="str">
        <f>IF(OR(L266={"改紡","檢修","了機","清車","FINAL","停機","SAMPLE","TEST","絲開發","待料","跳車"}), L266, IFERROR(IF(C266="", "", (SUM(J266, N266, R266, V266)/3 * AG266) * IF(AND(AF266="S", AS266="雙"), 0.5, 1)), ""))</f>
        <v>停機</v>
      </c>
      <c r="AB266" s="716" t="str">
        <f t="shared" si="97"/>
        <v/>
      </c>
      <c r="AC266" s="682" t="str">
        <f>IF(OR(L266={"改紡","檢修","了機","清車","FINAL","停機","SAMPLE","TEST"}), "", IFERROR(IF(C266="", "", AVERAGE(L266:M266, P266:Q266, T266:U266, X266:Y266)/100), ""))</f>
        <v/>
      </c>
      <c r="AD266" s="682" t="str">
        <f t="shared" si="98"/>
        <v/>
      </c>
      <c r="AE266" s="682" t="str">
        <f t="shared" si="99"/>
        <v/>
      </c>
      <c r="AF266" s="683" t="str">
        <f t="shared" si="95"/>
        <v>A</v>
      </c>
      <c r="AG266" s="683">
        <v>1</v>
      </c>
      <c r="AH266" s="727" t="s">
        <v>885</v>
      </c>
      <c r="AI266" s="728" t="s">
        <v>1657</v>
      </c>
      <c r="AJ266" s="728" t="s">
        <v>1657</v>
      </c>
      <c r="AK266" s="728" t="s">
        <v>1657</v>
      </c>
      <c r="AL266" s="687"/>
      <c r="AM266" s="798"/>
      <c r="AN266" s="798"/>
      <c r="AO266" s="798"/>
      <c r="AP266" s="798"/>
      <c r="AQ266" s="798"/>
      <c r="AR266" s="689"/>
      <c r="AS266" s="676" t="str">
        <f t="shared" si="100"/>
        <v>單</v>
      </c>
      <c r="AT266" s="676" t="str">
        <f t="shared" si="101"/>
        <v>全</v>
      </c>
      <c r="AU266" s="676" t="str">
        <f t="shared" si="102"/>
        <v/>
      </c>
      <c r="AV266" s="676" t="str">
        <f t="shared" si="96"/>
        <v/>
      </c>
    </row>
    <row r="267" spans="1:48">
      <c r="A267" s="672">
        <f t="shared" si="103"/>
        <v>46182</v>
      </c>
      <c r="B267" s="673" t="s">
        <v>1028</v>
      </c>
      <c r="C267" s="673" t="s">
        <v>114</v>
      </c>
      <c r="D267" s="674"/>
      <c r="E267" s="675" t="str">
        <f>IF(ISNA(VLOOKUP(C267,條件!$A$1:$G$1021,5,0)),"",(VLOOKUP(C267,條件!$A$1:$G$1021,5,0)))</f>
        <v/>
      </c>
      <c r="F267" s="676" t="str">
        <f>IF(ISNA(VLOOKUP(C267,條件!$A$1:$G$1021,6,0)),"",(VLOOKUP(C267,條件!$A$1:$G$1021,6,0)))</f>
        <v/>
      </c>
      <c r="G267" s="676" t="str">
        <f>IF(ISNA(VLOOKUP(C267,條件!$A$1:$G$1021,7,0)),"",(VLOOKUP(C267,條件!$A$1:$G$1021,7,0)))</f>
        <v/>
      </c>
      <c r="H267" s="676" t="str">
        <f>IF(ISNA(VLOOKUP(C267,條件!$A$1:$K$1021,11,0)),"",(VLOOKUP(C267,條件!$A$1:$K$1021,11,0)))</f>
        <v/>
      </c>
      <c r="I267" s="677" t="str">
        <f>IF(ISNA(VLOOKUP(C267,條件!$A$1:$L$1021,12,0)),"",(VLOOKUP(C267,條件!$A$1:$L$1021,12,0)))</f>
        <v/>
      </c>
      <c r="J267" s="680"/>
      <c r="K267" s="678"/>
      <c r="L267" s="679" t="s">
        <v>114</v>
      </c>
      <c r="M267" s="681"/>
      <c r="N267" s="680"/>
      <c r="O267" s="678"/>
      <c r="P267" s="679" t="s">
        <v>114</v>
      </c>
      <c r="Q267" s="681"/>
      <c r="R267" s="680"/>
      <c r="S267" s="678"/>
      <c r="T267" s="679" t="s">
        <v>114</v>
      </c>
      <c r="U267" s="681"/>
      <c r="V267" s="680"/>
      <c r="W267" s="678"/>
      <c r="X267" s="679" t="s">
        <v>114</v>
      </c>
      <c r="Y267" s="681"/>
      <c r="Z267" s="682" t="str">
        <f>IFERROR(VLOOKUP(C267, 條件!$A:$L, 3, 0), "")</f>
        <v/>
      </c>
      <c r="AA267" s="682" t="str">
        <f>IF(OR(L267={"改紡","檢修","了機","清車","FINAL","停機","SAMPLE","TEST","絲開發","待料","跳車"}), L267, IFERROR(IF(C267="", "", (SUM(J267, N267, R267, V267)/3 * AG267) * IF(AND(AF267="S", AS267="雙"), 0.5, 1)), ""))</f>
        <v>停機</v>
      </c>
      <c r="AB267" s="716" t="str">
        <f t="shared" si="97"/>
        <v/>
      </c>
      <c r="AC267" s="682" t="str">
        <f>IF(OR(L267={"改紡","檢修","了機","清車","FINAL","停機","SAMPLE","TEST"}), "", IFERROR(IF(C267="", "", AVERAGE(L267:M267, P267:Q267, T267:U267, X267:Y267)/100), ""))</f>
        <v/>
      </c>
      <c r="AD267" s="682" t="str">
        <f t="shared" si="98"/>
        <v/>
      </c>
      <c r="AE267" s="682" t="str">
        <f t="shared" si="99"/>
        <v/>
      </c>
      <c r="AF267" s="683" t="str">
        <f t="shared" si="95"/>
        <v>A</v>
      </c>
      <c r="AG267" s="683">
        <v>1</v>
      </c>
      <c r="AH267" s="727" t="s">
        <v>885</v>
      </c>
      <c r="AI267" s="728" t="s">
        <v>1657</v>
      </c>
      <c r="AJ267" s="728" t="s">
        <v>1657</v>
      </c>
      <c r="AK267" s="728" t="s">
        <v>1657</v>
      </c>
      <c r="AL267" s="742"/>
      <c r="AM267" s="798"/>
      <c r="AN267" s="798"/>
      <c r="AO267" s="798"/>
      <c r="AP267" s="798"/>
      <c r="AQ267" s="798"/>
      <c r="AR267" s="689"/>
      <c r="AS267" s="676" t="str">
        <f t="shared" si="100"/>
        <v>單</v>
      </c>
      <c r="AT267" s="676" t="str">
        <f t="shared" si="101"/>
        <v>全</v>
      </c>
      <c r="AU267" s="676" t="str">
        <f t="shared" si="102"/>
        <v/>
      </c>
      <c r="AV267" s="676" t="str">
        <f t="shared" si="96"/>
        <v/>
      </c>
    </row>
    <row r="268" spans="1:48">
      <c r="A268" s="672">
        <f t="shared" si="103"/>
        <v>46182</v>
      </c>
      <c r="B268" s="673" t="s">
        <v>1047</v>
      </c>
      <c r="C268" s="673" t="s">
        <v>114</v>
      </c>
      <c r="D268" s="674"/>
      <c r="E268" s="675" t="str">
        <f>IF(ISNA(VLOOKUP(C268,條件!$A$1:$G$1021,5,0)),"",(VLOOKUP(C268,條件!$A$1:$G$1021,5,0)))</f>
        <v/>
      </c>
      <c r="F268" s="676" t="str">
        <f>IF(ISNA(VLOOKUP(C268,條件!$A$1:$G$1021,6,0)),"",(VLOOKUP(C268,條件!$A$1:$G$1021,6,0)))</f>
        <v/>
      </c>
      <c r="G268" s="676" t="str">
        <f>IF(ISNA(VLOOKUP(C268,條件!$A$1:$G$1021,7,0)),"",(VLOOKUP(C268,條件!$A$1:$G$1021,7,0)))</f>
        <v/>
      </c>
      <c r="H268" s="676" t="str">
        <f>IF(ISNA(VLOOKUP(C268,條件!$A$1:$K$1021,11,0)),"",(VLOOKUP(C268,條件!$A$1:$K$1021,11,0)))</f>
        <v/>
      </c>
      <c r="I268" s="677" t="str">
        <f>IF(ISNA(VLOOKUP(C268,條件!$A$1:$L$1021,12,0)),"",(VLOOKUP(C268,條件!$A$1:$L$1021,12,0)))</f>
        <v/>
      </c>
      <c r="J268" s="680"/>
      <c r="K268" s="678"/>
      <c r="L268" s="679" t="s">
        <v>114</v>
      </c>
      <c r="M268" s="681"/>
      <c r="N268" s="680"/>
      <c r="O268" s="678"/>
      <c r="P268" s="679" t="s">
        <v>114</v>
      </c>
      <c r="Q268" s="681"/>
      <c r="R268" s="680"/>
      <c r="S268" s="678"/>
      <c r="T268" s="679" t="s">
        <v>114</v>
      </c>
      <c r="U268" s="681"/>
      <c r="V268" s="680"/>
      <c r="W268" s="678"/>
      <c r="X268" s="679" t="s">
        <v>114</v>
      </c>
      <c r="Y268" s="681"/>
      <c r="Z268" s="682" t="str">
        <f>IFERROR(VLOOKUP(C268, 條件!$A:$L, 3, 0), "")</f>
        <v/>
      </c>
      <c r="AA268" s="682" t="str">
        <f>IF(OR(L268={"改紡","檢修","了機","清車","FINAL","停機","SAMPLE","TEST","絲開發","待料","跳車"}), L268, IFERROR(IF(C268="", "", (SUM(J268, N268, R268, V268)/3 * AG268) * IF(AND(AF268="S", AS268="雙"), 0.5, 1)), ""))</f>
        <v>停機</v>
      </c>
      <c r="AB268" s="716" t="str">
        <f t="shared" si="97"/>
        <v/>
      </c>
      <c r="AC268" s="682" t="str">
        <f>IF(OR(L268={"改紡","檢修","了機","清車","FINAL","停機","SAMPLE","TEST"}), "", IFERROR(IF(C268="", "", AVERAGE(L268:M268, P268:Q268, T268:U268, X268:Y268)/100), ""))</f>
        <v/>
      </c>
      <c r="AD268" s="682" t="str">
        <f t="shared" si="98"/>
        <v/>
      </c>
      <c r="AE268" s="682" t="str">
        <f t="shared" si="99"/>
        <v/>
      </c>
      <c r="AF268" s="683" t="str">
        <f t="shared" si="95"/>
        <v>J</v>
      </c>
      <c r="AG268" s="683">
        <v>1</v>
      </c>
      <c r="AH268" s="727" t="s">
        <v>885</v>
      </c>
      <c r="AI268" s="728" t="s">
        <v>1657</v>
      </c>
      <c r="AJ268" s="728" t="s">
        <v>1657</v>
      </c>
      <c r="AK268" s="728" t="s">
        <v>1657</v>
      </c>
      <c r="AL268" s="741"/>
      <c r="AM268" s="798"/>
      <c r="AN268" s="798"/>
      <c r="AO268" s="798"/>
      <c r="AP268" s="798"/>
      <c r="AQ268" s="798"/>
      <c r="AR268" s="689"/>
      <c r="AS268" s="676" t="str">
        <f t="shared" si="100"/>
        <v>單</v>
      </c>
      <c r="AT268" s="676" t="str">
        <f t="shared" si="101"/>
        <v>全</v>
      </c>
      <c r="AU268" s="676" t="str">
        <f t="shared" si="102"/>
        <v/>
      </c>
      <c r="AV268" s="676" t="str">
        <f t="shared" si="96"/>
        <v/>
      </c>
    </row>
    <row r="269" spans="1:48">
      <c r="A269" s="672">
        <f t="shared" si="103"/>
        <v>46182</v>
      </c>
      <c r="B269" s="673" t="s">
        <v>1029</v>
      </c>
      <c r="C269" s="673" t="s">
        <v>3123</v>
      </c>
      <c r="D269" s="674" t="s">
        <v>579</v>
      </c>
      <c r="E269" s="675" t="str">
        <f>IF(ISNA(VLOOKUP(C269,條件!$A$1:$G$1021,5,0)),"",(VLOOKUP(C269,條件!$A$1:$G$1021,5,0)))</f>
        <v>150/48/2SDr</v>
      </c>
      <c r="F269" s="676" t="str">
        <f>IF(ISNA(VLOOKUP(C269,條件!$A$1:$G$1021,6,0)),"",(VLOOKUP(C269,條件!$A$1:$G$1021,6,0)))</f>
        <v>FP82175R×2</v>
      </c>
      <c r="G269" s="676">
        <f>IF(ISNA(VLOOKUP(C269,條件!$A$1:$G$1021,7,0)),"",(VLOOKUP(C269,條件!$A$1:$G$1021,7,0)))</f>
        <v>600</v>
      </c>
      <c r="H269" s="676" t="str">
        <f>IF(ISNA(VLOOKUP(C269,條件!$A$1:$K$1021,11,0)),"",(VLOOKUP(C269,條件!$A$1:$K$1021,11,0)))</f>
        <v>黑白直條</v>
      </c>
      <c r="I269" s="677">
        <f>IF(ISNA(VLOOKUP(C269,條件!$A$1:$L$1021,12,0)),"",(VLOOKUP(C269,條件!$A$1:$L$1021,12,0)))</f>
        <v>5.5</v>
      </c>
      <c r="J269" s="680">
        <v>32</v>
      </c>
      <c r="K269" s="678">
        <v>0</v>
      </c>
      <c r="L269" s="679"/>
      <c r="M269" s="681"/>
      <c r="N269" s="680"/>
      <c r="O269" s="678"/>
      <c r="P269" s="679"/>
      <c r="Q269" s="681"/>
      <c r="R269" s="680">
        <v>42</v>
      </c>
      <c r="S269" s="678">
        <v>3</v>
      </c>
      <c r="T269" s="679">
        <v>6560</v>
      </c>
      <c r="U269" s="681"/>
      <c r="V269" s="680">
        <v>55</v>
      </c>
      <c r="W269" s="678">
        <v>0</v>
      </c>
      <c r="X269" s="679">
        <v>6310</v>
      </c>
      <c r="Y269" s="681"/>
      <c r="Z269" s="682">
        <f>IFERROR(VLOOKUP(C269, 條件!$A:$L, 3, 0), "")</f>
        <v>5.8536585365853666</v>
      </c>
      <c r="AA269" s="682">
        <f>IF(OR(L269={"改紡","檢修","了機","清車","FINAL","停機","SAMPLE","TEST","絲開發","待料","跳車"}), L269, IFERROR(IF(C269="", "", (SUM(J269, N269, R269, V269)/3 * AG269) * IF(AND(AF269="S", AS269="雙"), 0.5, 1)), ""))</f>
        <v>43</v>
      </c>
      <c r="AB269" s="716">
        <f t="shared" si="97"/>
        <v>0.99753605769230769</v>
      </c>
      <c r="AC269" s="682">
        <f>IF(OR(L269={"改紡","檢修","了機","清車","FINAL","停機","SAMPLE","TEST"}), "", IFERROR(IF(C269="", "", AVERAGE(L269:M269, P269:Q269, T269:U269, X269:Y269)/100), ""))</f>
        <v>64.349999999999994</v>
      </c>
      <c r="AD269" s="682">
        <f t="shared" si="98"/>
        <v>5.375</v>
      </c>
      <c r="AE269" s="682">
        <f t="shared" si="99"/>
        <v>5.25</v>
      </c>
      <c r="AF269" s="683" t="str">
        <f t="shared" si="95"/>
        <v>J</v>
      </c>
      <c r="AG269" s="683">
        <v>1</v>
      </c>
      <c r="AH269" s="727" t="s">
        <v>2812</v>
      </c>
      <c r="AI269" s="728" t="s">
        <v>3542</v>
      </c>
      <c r="AJ269" s="728" t="s">
        <v>3542</v>
      </c>
      <c r="AK269" s="728" t="s">
        <v>3048</v>
      </c>
      <c r="AL269" s="687">
        <v>55</v>
      </c>
      <c r="AM269" s="798">
        <v>46175</v>
      </c>
      <c r="AN269" s="798">
        <v>46177</v>
      </c>
      <c r="AO269" s="798">
        <v>46178</v>
      </c>
      <c r="AP269" s="798">
        <v>46179</v>
      </c>
      <c r="AQ269" s="798">
        <v>46180</v>
      </c>
      <c r="AR269" s="689"/>
      <c r="AS269" s="676" t="str">
        <f t="shared" si="100"/>
        <v>雙</v>
      </c>
      <c r="AT269" s="676" t="str">
        <f t="shared" si="101"/>
        <v>全</v>
      </c>
      <c r="AU269" s="676" t="str">
        <f t="shared" si="102"/>
        <v>150</v>
      </c>
      <c r="AV269" s="676">
        <f t="shared" si="96"/>
        <v>4.003084799999999</v>
      </c>
    </row>
    <row r="270" spans="1:48">
      <c r="A270" s="672">
        <f t="shared" si="103"/>
        <v>46182</v>
      </c>
      <c r="B270" s="673" t="s">
        <v>1048</v>
      </c>
      <c r="C270" s="673" t="s">
        <v>114</v>
      </c>
      <c r="D270" s="674"/>
      <c r="E270" s="675" t="str">
        <f>IF(ISNA(VLOOKUP(C270,條件!$A$1:$G$1021,5,0)),"",(VLOOKUP(C270,條件!$A$1:$G$1021,5,0)))</f>
        <v/>
      </c>
      <c r="F270" s="676" t="str">
        <f>IF(ISNA(VLOOKUP(C270,條件!$A$1:$G$1021,6,0)),"",(VLOOKUP(C270,條件!$A$1:$G$1021,6,0)))</f>
        <v/>
      </c>
      <c r="G270" s="676" t="str">
        <f>IF(ISNA(VLOOKUP(C270,條件!$A$1:$G$1021,7,0)),"",(VLOOKUP(C270,條件!$A$1:$G$1021,7,0)))</f>
        <v/>
      </c>
      <c r="H270" s="676" t="str">
        <f>IF(ISNA(VLOOKUP(C270,條件!$A$1:$K$1021,11,0)),"",(VLOOKUP(C270,條件!$A$1:$K$1021,11,0)))</f>
        <v/>
      </c>
      <c r="I270" s="677" t="str">
        <f>IF(ISNA(VLOOKUP(C270,條件!$A$1:$L$1021,12,0)),"",(VLOOKUP(C270,條件!$A$1:$L$1021,12,0)))</f>
        <v/>
      </c>
      <c r="J270" s="680"/>
      <c r="K270" s="678"/>
      <c r="L270" s="679" t="s">
        <v>114</v>
      </c>
      <c r="M270" s="681"/>
      <c r="N270" s="680"/>
      <c r="O270" s="678"/>
      <c r="P270" s="679" t="s">
        <v>114</v>
      </c>
      <c r="Q270" s="681"/>
      <c r="R270" s="680"/>
      <c r="S270" s="678"/>
      <c r="T270" s="679" t="s">
        <v>114</v>
      </c>
      <c r="U270" s="681"/>
      <c r="V270" s="680"/>
      <c r="W270" s="678"/>
      <c r="X270" s="679" t="s">
        <v>114</v>
      </c>
      <c r="Y270" s="681"/>
      <c r="Z270" s="682" t="str">
        <f>IFERROR(VLOOKUP(C270, 條件!$A:$L, 3, 0), "")</f>
        <v/>
      </c>
      <c r="AA270" s="682" t="str">
        <f>IF(OR(L270={"改紡","檢修","了機","清車","FINAL","停機","SAMPLE","TEST","絲開發","待料","跳車"}), L270, IFERROR(IF(C270="", "", (SUM(J270, N270, R270, V270)/3 * AG270) * IF(AND(AF270="S", AS270="雙"), 0.5, 1)), ""))</f>
        <v>停機</v>
      </c>
      <c r="AB270" s="716" t="str">
        <f t="shared" si="97"/>
        <v/>
      </c>
      <c r="AC270" s="682" t="str">
        <f>IF(OR(L270={"改紡","檢修","了機","清車","FINAL","停機","SAMPLE","TEST"}), "", IFERROR(IF(C270="", "", AVERAGE(L270:M270, P270:Q270, T270:U270, X270:Y270)/100), ""))</f>
        <v/>
      </c>
      <c r="AD270" s="682" t="str">
        <f t="shared" si="98"/>
        <v/>
      </c>
      <c r="AE270" s="682" t="str">
        <f t="shared" si="99"/>
        <v/>
      </c>
      <c r="AF270" s="683" t="str">
        <f t="shared" si="95"/>
        <v>J</v>
      </c>
      <c r="AG270" s="683">
        <v>1</v>
      </c>
      <c r="AH270" s="727" t="s">
        <v>885</v>
      </c>
      <c r="AI270" s="728" t="s">
        <v>1657</v>
      </c>
      <c r="AJ270" s="728" t="s">
        <v>1657</v>
      </c>
      <c r="AK270" s="728" t="s">
        <v>1657</v>
      </c>
      <c r="AL270" s="687"/>
      <c r="AM270" s="798"/>
      <c r="AN270" s="798"/>
      <c r="AO270" s="798"/>
      <c r="AP270" s="798"/>
      <c r="AQ270" s="798"/>
      <c r="AR270" s="689"/>
      <c r="AS270" s="676" t="str">
        <f t="shared" si="100"/>
        <v>單</v>
      </c>
      <c r="AT270" s="676" t="str">
        <f t="shared" si="101"/>
        <v>全</v>
      </c>
      <c r="AU270" s="676" t="str">
        <f t="shared" si="102"/>
        <v/>
      </c>
      <c r="AV270" s="676" t="str">
        <f t="shared" si="96"/>
        <v/>
      </c>
    </row>
    <row r="271" spans="1:48">
      <c r="A271" s="672">
        <f t="shared" si="103"/>
        <v>46182</v>
      </c>
      <c r="B271" s="673" t="s">
        <v>1049</v>
      </c>
      <c r="C271" s="673" t="s">
        <v>2974</v>
      </c>
      <c r="D271" s="674" t="s">
        <v>1915</v>
      </c>
      <c r="E271" s="675" t="str">
        <f>IF(ISNA(VLOOKUP(C271,條件!$A$1:$G$1021,5,0)),"",(VLOOKUP(C271,條件!$A$1:$G$1021,5,0)))</f>
        <v>150/48/2SDr</v>
      </c>
      <c r="F271" s="676" t="str">
        <f>IF(ISNA(VLOOKUP(C271,條件!$A$1:$G$1021,6,0)),"",(VLOOKUP(C271,條件!$A$1:$G$1021,6,0)))</f>
        <v>FP82177R×2</v>
      </c>
      <c r="G271" s="676">
        <f>IF(ISNA(VLOOKUP(C271,條件!$A$1:$G$1021,7,0)),"",(VLOOKUP(C271,條件!$A$1:$G$1021,7,0)))</f>
        <v>700</v>
      </c>
      <c r="H271" s="676" t="str">
        <f>IF(ISNA(VLOOKUP(C271,條件!$A$1:$K$1021,11,0)),"",(VLOOKUP(C271,條件!$A$1:$K$1021,11,0)))</f>
        <v>白底綠星</v>
      </c>
      <c r="I271" s="677">
        <f>IF(ISNA(VLOOKUP(C271,條件!$A$1:$L$1021,12,0)),"",(VLOOKUP(C271,條件!$A$1:$L$1021,12,0)))</f>
        <v>5.5</v>
      </c>
      <c r="J271" s="680">
        <v>39</v>
      </c>
      <c r="K271" s="678">
        <v>0</v>
      </c>
      <c r="L271" s="679">
        <v>8980</v>
      </c>
      <c r="M271" s="681">
        <v>8240</v>
      </c>
      <c r="N271" s="680"/>
      <c r="O271" s="678"/>
      <c r="P271" s="679"/>
      <c r="Q271" s="681"/>
      <c r="R271" s="680">
        <v>45</v>
      </c>
      <c r="S271" s="678">
        <v>0</v>
      </c>
      <c r="T271" s="679">
        <v>9070</v>
      </c>
      <c r="U271" s="681">
        <v>8610</v>
      </c>
      <c r="V271" s="680">
        <v>38</v>
      </c>
      <c r="W271" s="678">
        <v>8</v>
      </c>
      <c r="X271" s="679">
        <v>8610</v>
      </c>
      <c r="Y271" s="681">
        <v>9260</v>
      </c>
      <c r="Z271" s="682">
        <f>IFERROR(VLOOKUP(C271, 條件!$A:$L, 3, 0), "")</f>
        <v>5.8299595141700413</v>
      </c>
      <c r="AA271" s="682">
        <f>IF(OR(L271={"改紡","檢修","了機","清車","FINAL","停機","SAMPLE","TEST","絲開發","待料","跳車"}), L271, IFERROR(IF(C271="", "", (SUM(J271, N271, R271, V271)/3 * AG271) * IF(AND(AF271="S", AS271="雙"), 0.5, 1)), ""))</f>
        <v>40.666666666666664</v>
      </c>
      <c r="AB271" s="716">
        <f t="shared" si="97"/>
        <v>0.99340277777777775</v>
      </c>
      <c r="AC271" s="682">
        <f>IF(OR(L271={"改紡","檢修","了機","清車","FINAL","停機","SAMPLE","TEST"}), "", IFERROR(IF(C271="", "", AVERAGE(L271:M271, P271:Q271, T271:U271, X271:Y271)/100), ""))</f>
        <v>87.95</v>
      </c>
      <c r="AD271" s="682">
        <f t="shared" si="98"/>
        <v>5.083333333333333</v>
      </c>
      <c r="AE271" s="682">
        <f t="shared" si="99"/>
        <v>4.75</v>
      </c>
      <c r="AF271" s="683" t="str">
        <f t="shared" ref="AF271:AF301" si="104">LEFT(B271,1)</f>
        <v>T</v>
      </c>
      <c r="AG271" s="683">
        <v>1</v>
      </c>
      <c r="AH271" s="727" t="s">
        <v>2942</v>
      </c>
      <c r="AI271" s="734" t="s">
        <v>3545</v>
      </c>
      <c r="AJ271" s="734" t="s">
        <v>3545</v>
      </c>
      <c r="AK271" s="728" t="s">
        <v>3546</v>
      </c>
      <c r="AL271" s="687">
        <v>56</v>
      </c>
      <c r="AM271" s="798">
        <v>46179</v>
      </c>
      <c r="AN271" s="798">
        <v>46180</v>
      </c>
      <c r="AO271" s="798">
        <v>46181</v>
      </c>
      <c r="AP271" s="798"/>
      <c r="AQ271" s="798"/>
      <c r="AR271" s="689"/>
      <c r="AS271" s="676" t="str">
        <f t="shared" si="100"/>
        <v>雙</v>
      </c>
      <c r="AT271" s="676" t="str">
        <f t="shared" si="101"/>
        <v>全</v>
      </c>
      <c r="AU271" s="676" t="str">
        <f t="shared" si="102"/>
        <v>150</v>
      </c>
      <c r="AV271" s="676">
        <f t="shared" ref="AV271:AV301" si="105">IF(ISERROR((IF(AF271="S",AG271*AU271*G271*AC271/18*0.03456/100/1000,
AU271*G271*AC271*
(IF(OR(AND(AS271="單",AT271="全",OR(AF271="A",AF271="M")),AND(AS271="單",AT271="全",OR(AF271="T",AF271="J"))),1,0)+
IF(OR(AND(AS271="雙",AT271="全",OR(AF271="A",AF271="M")),AND(AS271="雙",AT271="半",OR(AF271="T",AF271="J"))),1,0)+
IF(AND(AS271="雙",AT271="全",OR(AF271="T",AF271="J")),2,0)+
IF(AND(AS271="單",AT271="半",OR(AF271="A",AF271="M")),0.5,0)+
IF(OR(AND(AS271="雙",AT271="半",OR(AF271="A",AF271="M")),AND(AS271="單",AT271="半",OR(AF271="T",AF271="J"))),0.5,0)
)*0.03456/100/1000
))),"",((IF(AF271="S",AG271*AU271*G271*AC271/18*0.03456/100/1000,
AU271*G271*AC271*
(IF(OR(AND(AS271="單",AT271="全",OR(AF271="A",AF271="M")),AND(AS271="單",AT271="全",OR(AF271="T",AF271="J"))),1,0)+
IF(OR(AND(AS271="雙",AT271="全",OR(AF271="A",AF271="M")),AND(AS271="雙",AT271="半",OR(AF271="T",AF271="J"))),1,0)+
IF(AND(AS271="雙",AT271="全",OR(AF271="T",AF271="J")),2,0)+
IF(AND(AS271="單",AT271="半",OR(AF271="A",AF271="M")),0.5,0)+
IF(OR(AND(AS271="雙",AT271="半",OR(AF271="A",AF271="M")),AND(AS271="單",AT271="半",OR(AF271="T",AF271="J"))),0.5,0)
)*0.03456/100/1000
))))</f>
        <v>6.3830592000000008</v>
      </c>
    </row>
    <row r="272" spans="1:48">
      <c r="A272" s="672">
        <f t="shared" si="103"/>
        <v>46182</v>
      </c>
      <c r="B272" s="673" t="s">
        <v>1050</v>
      </c>
      <c r="C272" s="673" t="s">
        <v>2976</v>
      </c>
      <c r="D272" s="674" t="s">
        <v>1915</v>
      </c>
      <c r="E272" s="675" t="str">
        <f>IF(ISNA(VLOOKUP(C272,條件!$A$1:$G$1021,5,0)),"",(VLOOKUP(C272,條件!$A$1:$G$1021,5,0)))</f>
        <v>150/48/2SDr</v>
      </c>
      <c r="F272" s="676" t="str">
        <f>IF(ISNA(VLOOKUP(C272,條件!$A$1:$G$1021,6,0)),"",(VLOOKUP(C272,條件!$A$1:$G$1021,6,0)))</f>
        <v>FP82175R×2</v>
      </c>
      <c r="G272" s="676">
        <f>IF(ISNA(VLOOKUP(C272,條件!$A$1:$G$1021,7,0)),"",(VLOOKUP(C272,條件!$A$1:$G$1021,7,0)))</f>
        <v>700</v>
      </c>
      <c r="H272" s="676" t="str">
        <f>IF(ISNA(VLOOKUP(C272,條件!$A$1:$K$1021,11,0)),"",(VLOOKUP(C272,條件!$A$1:$K$1021,11,0)))</f>
        <v>黃底綠星</v>
      </c>
      <c r="I272" s="677">
        <f>IF(ISNA(VLOOKUP(C272,條件!$A$1:$L$1021,12,0)),"",(VLOOKUP(C272,條件!$A$1:$L$1021,12,0)))</f>
        <v>5.5</v>
      </c>
      <c r="J272" s="680">
        <v>25</v>
      </c>
      <c r="K272" s="678">
        <v>0</v>
      </c>
      <c r="L272" s="679">
        <v>8330</v>
      </c>
      <c r="M272" s="681">
        <v>8330</v>
      </c>
      <c r="N272" s="680"/>
      <c r="O272" s="678"/>
      <c r="P272" s="679"/>
      <c r="Q272" s="681"/>
      <c r="R272" s="680">
        <v>50</v>
      </c>
      <c r="S272" s="678">
        <v>0</v>
      </c>
      <c r="T272" s="679">
        <v>8150</v>
      </c>
      <c r="U272" s="681">
        <v>8350</v>
      </c>
      <c r="V272" s="680">
        <v>40</v>
      </c>
      <c r="W272" s="678">
        <v>9</v>
      </c>
      <c r="X272" s="679">
        <v>9120</v>
      </c>
      <c r="Y272" s="681">
        <v>8150</v>
      </c>
      <c r="Z272" s="682">
        <f>IFERROR(VLOOKUP(C272, 條件!$A:$L, 3, 0), "")</f>
        <v>5.8299595141700413</v>
      </c>
      <c r="AA272" s="682">
        <f>IF(OR(L272={"改紡","檢修","了機","清車","FINAL","停機","SAMPLE","TEST","絲開發","待料","跳車"}), L272, IFERROR(IF(C272="", "", (SUM(J272, N272, R272, V272)/3 * AG272) * IF(AND(AF272="S", AS272="雙"), 0.5, 1)), ""))</f>
        <v>38.333333333333336</v>
      </c>
      <c r="AB272" s="716">
        <f t="shared" si="97"/>
        <v>0.99257812499999998</v>
      </c>
      <c r="AC272" s="682">
        <f>IF(OR(L272={"改紡","檢修","了機","清車","FINAL","停機","SAMPLE","TEST"}), "", IFERROR(IF(C272="", "", AVERAGE(L272:M272, P272:Q272, T272:U272, X272:Y272)/100), ""))</f>
        <v>84.05</v>
      </c>
      <c r="AD272" s="682">
        <f t="shared" si="98"/>
        <v>4.791666666666667</v>
      </c>
      <c r="AE272" s="682">
        <f t="shared" si="99"/>
        <v>4.416666666666667</v>
      </c>
      <c r="AF272" s="683" t="str">
        <f t="shared" si="104"/>
        <v>T</v>
      </c>
      <c r="AG272" s="683">
        <v>1</v>
      </c>
      <c r="AH272" s="727" t="s">
        <v>2942</v>
      </c>
      <c r="AI272" s="734" t="s">
        <v>3545</v>
      </c>
      <c r="AJ272" s="734" t="s">
        <v>3545</v>
      </c>
      <c r="AK272" s="728" t="s">
        <v>3547</v>
      </c>
      <c r="AL272" s="687">
        <v>55</v>
      </c>
      <c r="AM272" s="798">
        <v>46178</v>
      </c>
      <c r="AN272" s="798">
        <v>46179</v>
      </c>
      <c r="AO272" s="798">
        <v>46180</v>
      </c>
      <c r="AP272" s="798"/>
      <c r="AQ272" s="798"/>
      <c r="AR272" s="689"/>
      <c r="AS272" s="676" t="str">
        <f t="shared" si="100"/>
        <v>雙</v>
      </c>
      <c r="AT272" s="676" t="str">
        <f t="shared" si="101"/>
        <v>全</v>
      </c>
      <c r="AU272" s="676" t="str">
        <f t="shared" si="102"/>
        <v>150</v>
      </c>
      <c r="AV272" s="676">
        <f t="shared" si="105"/>
        <v>6.1000128</v>
      </c>
    </row>
    <row r="273" spans="1:48">
      <c r="A273" s="672">
        <f t="shared" si="103"/>
        <v>46182</v>
      </c>
      <c r="B273" s="673" t="s">
        <v>1051</v>
      </c>
      <c r="C273" s="673" t="s">
        <v>1907</v>
      </c>
      <c r="D273" s="674"/>
      <c r="E273" s="675" t="str">
        <f>IF(ISNA(VLOOKUP(C273,條件!$A$1:$G$1021,5,0)),"",(VLOOKUP(C273,條件!$A$1:$G$1021,5,0)))</f>
        <v>150/48/2SDr</v>
      </c>
      <c r="F273" s="676" t="str">
        <f>IF(ISNA(VLOOKUP(C273,條件!$A$1:$G$1021,6,0)),"",(VLOOKUP(C273,條件!$A$1:$G$1021,6,0)))</f>
        <v>FP82169R×2</v>
      </c>
      <c r="G273" s="676">
        <f>IF(ISNA(VLOOKUP(C273,條件!$A$1:$G$1021,7,0)),"",(VLOOKUP(C273,條件!$A$1:$G$1021,7,0)))</f>
        <v>670</v>
      </c>
      <c r="H273" s="676" t="str">
        <f>IF(ISNA(VLOOKUP(C273,條件!$A$1:$K$1021,11,0)),"",(VLOOKUP(C273,條件!$A$1:$K$1021,11,0)))</f>
        <v>黃底紅點</v>
      </c>
      <c r="I273" s="677">
        <f>IF(ISNA(VLOOKUP(C273,條件!$A$1:$L$1021,12,0)),"",(VLOOKUP(C273,條件!$A$1:$L$1021,12,0)))</f>
        <v>5</v>
      </c>
      <c r="J273" s="680">
        <v>6</v>
      </c>
      <c r="K273" s="678">
        <v>0</v>
      </c>
      <c r="L273" s="679">
        <v>5370</v>
      </c>
      <c r="M273" s="681"/>
      <c r="N273" s="680"/>
      <c r="O273" s="678"/>
      <c r="P273" s="679"/>
      <c r="Q273" s="681"/>
      <c r="R273" s="680">
        <v>5</v>
      </c>
      <c r="S273" s="678">
        <v>0</v>
      </c>
      <c r="T273" s="679">
        <v>3060</v>
      </c>
      <c r="U273" s="681"/>
      <c r="V273" s="680"/>
      <c r="W273" s="678"/>
      <c r="X273" s="679" t="s">
        <v>3645</v>
      </c>
      <c r="Y273" s="681"/>
      <c r="Z273" s="682">
        <f>IFERROR(VLOOKUP(C273, 條件!$A:$L, 3, 0), "")</f>
        <v>6.2882096069868991</v>
      </c>
      <c r="AA273" s="682">
        <f>IF(OR(L273={"改紡","檢修","了機","清車","FINAL","停機","SAMPLE","TEST","絲開發","待料","跳車"}), L273, IFERROR(IF(C273="", "", (SUM(J273, N273, R273, V273)/3 * AG273) * IF(AND(AF273="S", AS273="雙"), 0.5, 1)), ""))</f>
        <v>7.333333333333333</v>
      </c>
      <c r="AB273" s="716">
        <f t="shared" si="97"/>
        <v>1</v>
      </c>
      <c r="AC273" s="682">
        <f>IF(OR(L273={"改紡","檢修","了機","清車","FINAL","停機","SAMPLE","TEST"}), "", IFERROR(IF(C273="", "", AVERAGE(L273:M273, P273:Q273, T273:U273, X273:Y273)/100), ""))</f>
        <v>42.15</v>
      </c>
      <c r="AD273" s="682">
        <f t="shared" si="98"/>
        <v>0.91666666666666663</v>
      </c>
      <c r="AE273" s="682">
        <f t="shared" si="99"/>
        <v>0.91666666666666663</v>
      </c>
      <c r="AF273" s="683" t="str">
        <f t="shared" si="104"/>
        <v>T</v>
      </c>
      <c r="AG273" s="683">
        <v>2</v>
      </c>
      <c r="AH273" s="727" t="s">
        <v>2786</v>
      </c>
      <c r="AI273" s="734" t="s">
        <v>3545</v>
      </c>
      <c r="AJ273" s="734" t="s">
        <v>3545</v>
      </c>
      <c r="AK273" s="728" t="s">
        <v>3546</v>
      </c>
      <c r="AL273" s="687">
        <v>48</v>
      </c>
      <c r="AM273" s="798">
        <v>46167</v>
      </c>
      <c r="AN273" s="798">
        <v>46168</v>
      </c>
      <c r="AO273" s="798"/>
      <c r="AP273" s="798"/>
      <c r="AQ273" s="798"/>
      <c r="AR273" s="689"/>
      <c r="AS273" s="676" t="str">
        <f t="shared" si="100"/>
        <v>雙</v>
      </c>
      <c r="AT273" s="676" t="str">
        <f t="shared" si="101"/>
        <v>半</v>
      </c>
      <c r="AU273" s="676" t="str">
        <f t="shared" si="102"/>
        <v>150</v>
      </c>
      <c r="AV273" s="676">
        <f t="shared" si="105"/>
        <v>1.4639875200000001</v>
      </c>
    </row>
    <row r="274" spans="1:48">
      <c r="A274" s="672">
        <f t="shared" si="103"/>
        <v>46182</v>
      </c>
      <c r="B274" s="673" t="s">
        <v>1051</v>
      </c>
      <c r="C274" s="673" t="s">
        <v>1908</v>
      </c>
      <c r="D274" s="674"/>
      <c r="E274" s="675" t="str">
        <f>IF(ISNA(VLOOKUP(C274,條件!$A$1:$G$1021,5,0)),"",(VLOOKUP(C274,條件!$A$1:$G$1021,5,0)))</f>
        <v>150/48/2SDr</v>
      </c>
      <c r="F274" s="676" t="str">
        <f>IF(ISNA(VLOOKUP(C274,條件!$A$1:$G$1021,6,0)),"",(VLOOKUP(C274,條件!$A$1:$G$1021,6,0)))</f>
        <v>FP82169R×2</v>
      </c>
      <c r="G274" s="676">
        <f>IF(ISNA(VLOOKUP(C274,條件!$A$1:$G$1021,7,0)),"",(VLOOKUP(C274,條件!$A$1:$G$1021,7,0)))</f>
        <v>670</v>
      </c>
      <c r="H274" s="676" t="str">
        <f>IF(ISNA(VLOOKUP(C274,條件!$A$1:$K$1021,11,0)),"",(VLOOKUP(C274,條件!$A$1:$K$1021,11,0)))</f>
        <v>紅底藍點</v>
      </c>
      <c r="I274" s="677">
        <f>IF(ISNA(VLOOKUP(C274,條件!$A$1:$L$1021,12,0)),"",(VLOOKUP(C274,條件!$A$1:$L$1021,12,0)))</f>
        <v>5</v>
      </c>
      <c r="J274" s="680">
        <v>10</v>
      </c>
      <c r="K274" s="678">
        <v>0</v>
      </c>
      <c r="L274" s="679">
        <v>7500</v>
      </c>
      <c r="M274" s="681"/>
      <c r="N274" s="680"/>
      <c r="O274" s="678"/>
      <c r="P274" s="679"/>
      <c r="Q274" s="681"/>
      <c r="R274" s="680">
        <v>29</v>
      </c>
      <c r="S274" s="678">
        <v>0</v>
      </c>
      <c r="T274" s="679"/>
      <c r="U274" s="681">
        <v>7130</v>
      </c>
      <c r="V274" s="680">
        <v>35</v>
      </c>
      <c r="W274" s="678">
        <v>0</v>
      </c>
      <c r="X274" s="679"/>
      <c r="Y274" s="681">
        <v>7040</v>
      </c>
      <c r="Z274" s="682">
        <f>IFERROR(VLOOKUP(C274, 條件!$A:$L, 3, 0), "")</f>
        <v>6.1802575107296125</v>
      </c>
      <c r="AA274" s="682">
        <f>IF(OR(L274={"改紡","檢修","了機","清車","FINAL","停機","SAMPLE","TEST","絲開發","待料","跳車"}), L274, IFERROR(IF(C274="", "", (SUM(J274, N274, R274, V274)/3 * AG274) * IF(AND(AF274="S", AS274="雙"), 0.5, 1)), ""))</f>
        <v>49.333333333333336</v>
      </c>
      <c r="AB274" s="716">
        <f t="shared" si="97"/>
        <v>1</v>
      </c>
      <c r="AC274" s="682">
        <f>IF(OR(L274={"改紡","檢修","了機","清車","FINAL","停機","SAMPLE","TEST"}), "", IFERROR(IF(C274="", "", AVERAGE(L274:M274, P274:Q274, T274:U274, X274:Y274)/100), ""))</f>
        <v>72.233333333333334</v>
      </c>
      <c r="AD274" s="682">
        <f t="shared" si="98"/>
        <v>6.166666666666667</v>
      </c>
      <c r="AE274" s="682">
        <f t="shared" si="99"/>
        <v>6.166666666666667</v>
      </c>
      <c r="AF274" s="683" t="str">
        <f t="shared" si="104"/>
        <v>T</v>
      </c>
      <c r="AG274" s="683">
        <v>2</v>
      </c>
      <c r="AH274" s="727" t="s">
        <v>2786</v>
      </c>
      <c r="AI274" s="728" t="s">
        <v>3545</v>
      </c>
      <c r="AJ274" s="728" t="s">
        <v>3545</v>
      </c>
      <c r="AK274" s="728" t="s">
        <v>3546</v>
      </c>
      <c r="AL274" s="687">
        <v>48</v>
      </c>
      <c r="AM274" s="798">
        <v>46164</v>
      </c>
      <c r="AN274" s="798">
        <v>46165</v>
      </c>
      <c r="AO274" s="798">
        <v>46166</v>
      </c>
      <c r="AP274" s="798">
        <v>46167</v>
      </c>
      <c r="AQ274" s="798"/>
      <c r="AR274" s="689"/>
      <c r="AS274" s="676" t="str">
        <f t="shared" si="100"/>
        <v>雙</v>
      </c>
      <c r="AT274" s="676" t="str">
        <f t="shared" si="101"/>
        <v>半</v>
      </c>
      <c r="AU274" s="676" t="str">
        <f t="shared" si="102"/>
        <v>150</v>
      </c>
      <c r="AV274" s="676">
        <f t="shared" si="105"/>
        <v>2.5088659200000003</v>
      </c>
    </row>
    <row r="275" spans="1:48">
      <c r="A275" s="672">
        <f t="shared" si="103"/>
        <v>46182</v>
      </c>
      <c r="B275" s="673" t="s">
        <v>1052</v>
      </c>
      <c r="C275" s="673" t="s">
        <v>3162</v>
      </c>
      <c r="D275" s="674"/>
      <c r="E275" s="675" t="str">
        <f>IF(ISNA(VLOOKUP(C275,條件!$A$1:$G$1021,5,0)),"",(VLOOKUP(C275,條件!$A$1:$G$1021,5,0)))</f>
        <v/>
      </c>
      <c r="F275" s="676" t="str">
        <f>IF(ISNA(VLOOKUP(C275,條件!$A$1:$G$1021,6,0)),"",(VLOOKUP(C275,條件!$A$1:$G$1021,6,0)))</f>
        <v/>
      </c>
      <c r="G275" s="676" t="str">
        <f>IF(ISNA(VLOOKUP(C275,條件!$A$1:$G$1021,7,0)),"",(VLOOKUP(C275,條件!$A$1:$G$1021,7,0)))</f>
        <v/>
      </c>
      <c r="H275" s="676" t="str">
        <f>IF(ISNA(VLOOKUP(C275,條件!$A$1:$K$1021,11,0)),"",(VLOOKUP(C275,條件!$A$1:$K$1021,11,0)))</f>
        <v/>
      </c>
      <c r="I275" s="677" t="str">
        <f>IF(ISNA(VLOOKUP(C275,條件!$A$1:$L$1021,12,0)),"",(VLOOKUP(C275,條件!$A$1:$L$1021,12,0)))</f>
        <v/>
      </c>
      <c r="J275" s="680"/>
      <c r="K275" s="678"/>
      <c r="L275" s="679" t="s">
        <v>116</v>
      </c>
      <c r="M275" s="681"/>
      <c r="N275" s="680"/>
      <c r="O275" s="678"/>
      <c r="P275" s="679" t="s">
        <v>116</v>
      </c>
      <c r="Q275" s="681"/>
      <c r="R275" s="680"/>
      <c r="S275" s="678"/>
      <c r="T275" s="679" t="s">
        <v>116</v>
      </c>
      <c r="U275" s="681"/>
      <c r="V275" s="680"/>
      <c r="W275" s="678"/>
      <c r="X275" s="679" t="s">
        <v>116</v>
      </c>
      <c r="Y275" s="681"/>
      <c r="Z275" s="682" t="str">
        <f>IFERROR(VLOOKUP(C275, 條件!$A:$L, 3, 0), "")</f>
        <v/>
      </c>
      <c r="AA275" s="682" t="str">
        <f>IF(OR(L275={"改紡","檢修","了機","清車","FINAL","停機","SAMPLE","TEST","絲開發","待料","跳車"}), L275, IFERROR(IF(C275="", "", (SUM(J275, N275, R275, V275)/3 * AG275) * IF(AND(AF275="S", AS275="雙"), 0.5, 1)), ""))</f>
        <v>了機</v>
      </c>
      <c r="AB275" s="716" t="str">
        <f t="shared" si="97"/>
        <v/>
      </c>
      <c r="AC275" s="682" t="str">
        <f>IF(OR(L275={"改紡","檢修","了機","清車","FINAL","停機","SAMPLE","TEST"}), "", IFERROR(IF(C275="", "", AVERAGE(L275:M275, P275:Q275, T275:U275, X275:Y275)/100), ""))</f>
        <v/>
      </c>
      <c r="AD275" s="682" t="str">
        <f t="shared" si="98"/>
        <v/>
      </c>
      <c r="AE275" s="682" t="str">
        <f t="shared" si="99"/>
        <v/>
      </c>
      <c r="AF275" s="683" t="str">
        <f t="shared" si="104"/>
        <v>T</v>
      </c>
      <c r="AG275" s="683">
        <v>2</v>
      </c>
      <c r="AH275" s="727" t="s">
        <v>2942</v>
      </c>
      <c r="AI275" s="734" t="s">
        <v>3678</v>
      </c>
      <c r="AJ275" s="734" t="s">
        <v>3678</v>
      </c>
      <c r="AK275" s="728" t="s">
        <v>3547</v>
      </c>
      <c r="AL275" s="687">
        <v>52</v>
      </c>
      <c r="AM275" s="798">
        <v>46177</v>
      </c>
      <c r="AN275" s="798">
        <v>46178</v>
      </c>
      <c r="AO275" s="798"/>
      <c r="AP275" s="798"/>
      <c r="AQ275" s="798"/>
      <c r="AR275" s="689" t="s">
        <v>3496</v>
      </c>
      <c r="AS275" s="676" t="str">
        <f t="shared" si="100"/>
        <v>單</v>
      </c>
      <c r="AT275" s="676" t="str">
        <f t="shared" si="101"/>
        <v>半</v>
      </c>
      <c r="AU275" s="676" t="str">
        <f t="shared" si="102"/>
        <v/>
      </c>
      <c r="AV275" s="676" t="str">
        <f t="shared" si="105"/>
        <v/>
      </c>
    </row>
    <row r="276" spans="1:48">
      <c r="A276" s="672">
        <f t="shared" si="103"/>
        <v>46182</v>
      </c>
      <c r="B276" s="673" t="s">
        <v>1052</v>
      </c>
      <c r="C276" s="673" t="s">
        <v>3538</v>
      </c>
      <c r="D276" s="674" t="s">
        <v>3539</v>
      </c>
      <c r="E276" s="675" t="str">
        <f>IF(ISNA(VLOOKUP(C276,條件!$A$1:$G$1021,5,0)),"",(VLOOKUP(C276,條件!$A$1:$G$1021,5,0)))</f>
        <v>225/72/2SDr</v>
      </c>
      <c r="F276" s="676" t="str">
        <f>IF(ISNA(VLOOKUP(C276,條件!$A$1:$G$1021,6,0)),"",(VLOOKUP(C276,條件!$A$1:$G$1021,6,0)))</f>
        <v>FP83025R×2</v>
      </c>
      <c r="G276" s="676">
        <f>IF(ISNA(VLOOKUP(C276,條件!$A$1:$G$1021,7,0)),"",(VLOOKUP(C276,條件!$A$1:$G$1021,7,0)))</f>
        <v>550</v>
      </c>
      <c r="H276" s="676" t="str">
        <f>IF(ISNA(VLOOKUP(C276,條件!$A$1:$K$1021,11,0)),"",(VLOOKUP(C276,條件!$A$1:$K$1021,11,0)))</f>
        <v>白紅條紋</v>
      </c>
      <c r="I276" s="677">
        <f>IF(ISNA(VLOOKUP(C276,條件!$A$1:$L$1021,12,0)),"",(VLOOKUP(C276,條件!$A$1:$L$1021,12,0)))</f>
        <v>5.5</v>
      </c>
      <c r="J276" s="680">
        <v>35</v>
      </c>
      <c r="K276" s="678">
        <v>0</v>
      </c>
      <c r="L276" s="679">
        <v>8060</v>
      </c>
      <c r="M276" s="681"/>
      <c r="N276" s="680"/>
      <c r="O276" s="678"/>
      <c r="P276" s="679"/>
      <c r="Q276" s="681"/>
      <c r="R276" s="680">
        <v>33</v>
      </c>
      <c r="S276" s="678">
        <v>0</v>
      </c>
      <c r="T276" s="679"/>
      <c r="U276" s="681">
        <v>8700</v>
      </c>
      <c r="V276" s="680">
        <v>12</v>
      </c>
      <c r="W276" s="678">
        <v>0</v>
      </c>
      <c r="X276" s="679"/>
      <c r="Y276" s="681">
        <v>7960</v>
      </c>
      <c r="Z276" s="682">
        <f>IFERROR(VLOOKUP(C276, 條件!$A:$L, 3, 0), "")</f>
        <v>6.6055045871559646</v>
      </c>
      <c r="AA276" s="682">
        <f>IF(OR(L276={"改紡","檢修","了機","清車","FINAL","停機","SAMPLE","TEST","絲開發","待料","跳車"}), L276, IFERROR(IF(C276="", "", (SUM(J276, N276, R276, V276)/3 * AG276) * IF(AND(AF276="S", AS276="雙"), 0.5, 1)), ""))</f>
        <v>53.333333333333336</v>
      </c>
      <c r="AB276" s="716">
        <f t="shared" si="97"/>
        <v>1</v>
      </c>
      <c r="AC276" s="682">
        <f>IF(OR(L276={"改紡","檢修","了機","清車","FINAL","停機","SAMPLE","TEST"}), "", IFERROR(IF(C276="", "", AVERAGE(L276:M276, P276:Q276, T276:U276, X276:Y276)/100), ""))</f>
        <v>82.4</v>
      </c>
      <c r="AD276" s="682">
        <f t="shared" si="98"/>
        <v>6.666666666666667</v>
      </c>
      <c r="AE276" s="682">
        <f t="shared" si="99"/>
        <v>6.666666666666667</v>
      </c>
      <c r="AF276" s="683" t="str">
        <f t="shared" si="104"/>
        <v>T</v>
      </c>
      <c r="AG276" s="683">
        <v>2</v>
      </c>
      <c r="AH276" s="727" t="s">
        <v>2942</v>
      </c>
      <c r="AI276" s="734" t="s">
        <v>3678</v>
      </c>
      <c r="AJ276" s="734" t="s">
        <v>3678</v>
      </c>
      <c r="AK276" s="728" t="s">
        <v>3547</v>
      </c>
      <c r="AL276" s="687">
        <v>53</v>
      </c>
      <c r="AM276" s="798">
        <v>46154</v>
      </c>
      <c r="AN276" s="798">
        <v>46155</v>
      </c>
      <c r="AO276" s="798">
        <v>46156</v>
      </c>
      <c r="AP276" s="798"/>
      <c r="AQ276" s="798"/>
      <c r="AR276" s="689"/>
      <c r="AS276" s="676" t="str">
        <f t="shared" si="100"/>
        <v>雙</v>
      </c>
      <c r="AT276" s="676" t="str">
        <f t="shared" si="101"/>
        <v>半</v>
      </c>
      <c r="AU276" s="676" t="str">
        <f t="shared" si="102"/>
        <v>225</v>
      </c>
      <c r="AV276" s="676">
        <f t="shared" si="105"/>
        <v>3.5240832000000002</v>
      </c>
    </row>
    <row r="277" spans="1:48">
      <c r="A277" s="672">
        <f t="shared" si="103"/>
        <v>46182</v>
      </c>
      <c r="B277" s="673" t="s">
        <v>1548</v>
      </c>
      <c r="C277" s="673" t="s">
        <v>3306</v>
      </c>
      <c r="D277" s="674" t="s">
        <v>579</v>
      </c>
      <c r="E277" s="675" t="str">
        <f>IF(ISNA(VLOOKUP(C277,條件!$A$1:$G$1021,5,0)),"",(VLOOKUP(C277,條件!$A$1:$G$1021,5,0)))</f>
        <v>150/48/2SDr</v>
      </c>
      <c r="F277" s="676" t="str">
        <f>IF(ISNA(VLOOKUP(C277,條件!$A$1:$G$1021,6,0)),"",(VLOOKUP(C277,條件!$A$1:$G$1021,6,0)))</f>
        <v>FP82177R×2</v>
      </c>
      <c r="G277" s="676">
        <f>IF(ISNA(VLOOKUP(C277,條件!$A$1:$G$1021,7,0)),"",(VLOOKUP(C277,條件!$A$1:$G$1021,7,0)))</f>
        <v>700</v>
      </c>
      <c r="H277" s="676" t="str">
        <f>IF(ISNA(VLOOKUP(C277,條件!$A$1:$K$1021,11,0)),"",(VLOOKUP(C277,條件!$A$1:$K$1021,11,0)))</f>
        <v>白底黑點</v>
      </c>
      <c r="I277" s="677">
        <f>IF(ISNA(VLOOKUP(C277,條件!$A$1:$L$1021,12,0)),"",(VLOOKUP(C277,條件!$A$1:$L$1021,12,0)))</f>
        <v>5.5</v>
      </c>
      <c r="J277" s="680">
        <v>35</v>
      </c>
      <c r="K277" s="678">
        <v>0</v>
      </c>
      <c r="L277" s="679">
        <v>7780</v>
      </c>
      <c r="M277" s="681">
        <v>9810</v>
      </c>
      <c r="N277" s="680"/>
      <c r="O277" s="678"/>
      <c r="P277" s="679"/>
      <c r="Q277" s="681"/>
      <c r="R277" s="680">
        <v>18</v>
      </c>
      <c r="S277" s="678">
        <v>2</v>
      </c>
      <c r="T277" s="679">
        <v>7590</v>
      </c>
      <c r="U277" s="681">
        <v>9630</v>
      </c>
      <c r="V277" s="680">
        <v>14</v>
      </c>
      <c r="W277" s="678">
        <v>0</v>
      </c>
      <c r="X277" s="679">
        <v>6390</v>
      </c>
      <c r="Y277" s="681">
        <v>10000</v>
      </c>
      <c r="Z277" s="682">
        <f>IFERROR(VLOOKUP(C277, 條件!$A:$L, 3, 0), "")</f>
        <v>5.8299595141700413</v>
      </c>
      <c r="AA277" s="682">
        <f>IF(OR(L277={"改紡","檢修","了機","清車","FINAL","停機","SAMPLE","TEST","絲開發","待料","跳車"}), L277, IFERROR(IF(C277="", "", (SUM(J277, N277, R277, V277)/3 * AG277) * IF(AND(AF277="S", AS277="雙"), 0.5, 1)), ""))</f>
        <v>22.333333333333332</v>
      </c>
      <c r="AB277" s="716">
        <f t="shared" si="97"/>
        <v>0.99835069444444446</v>
      </c>
      <c r="AC277" s="682">
        <f>IF(OR(L277={"改紡","檢修","了機","清車","FINAL","停機","SAMPLE","TEST"}), "", IFERROR(IF(C277="", "", AVERAGE(L277:M277, P277:Q277, T277:U277, X277:Y277)/100), ""))</f>
        <v>85.333333333333343</v>
      </c>
      <c r="AD277" s="682">
        <f t="shared" si="98"/>
        <v>2.7916666666666665</v>
      </c>
      <c r="AE277" s="682">
        <f t="shared" si="99"/>
        <v>2.7083333333333335</v>
      </c>
      <c r="AF277" s="683" t="str">
        <f t="shared" si="104"/>
        <v>T</v>
      </c>
      <c r="AG277" s="683">
        <v>1</v>
      </c>
      <c r="AH277" s="727" t="s">
        <v>2786</v>
      </c>
      <c r="AI277" s="734" t="s">
        <v>3678</v>
      </c>
      <c r="AJ277" s="734" t="s">
        <v>3678</v>
      </c>
      <c r="AK277" s="728" t="s">
        <v>3546</v>
      </c>
      <c r="AL277" s="687">
        <v>56</v>
      </c>
      <c r="AM277" s="798">
        <v>46177</v>
      </c>
      <c r="AN277" s="798">
        <v>46178</v>
      </c>
      <c r="AO277" s="798">
        <v>46181</v>
      </c>
      <c r="AP277" s="798"/>
      <c r="AQ277" s="798"/>
      <c r="AR277" s="689"/>
      <c r="AS277" s="676" t="str">
        <f t="shared" si="100"/>
        <v>雙</v>
      </c>
      <c r="AT277" s="676" t="str">
        <f t="shared" si="101"/>
        <v>全</v>
      </c>
      <c r="AU277" s="676" t="str">
        <f t="shared" si="102"/>
        <v>150</v>
      </c>
      <c r="AV277" s="676">
        <f t="shared" si="105"/>
        <v>6.1931520000000022</v>
      </c>
    </row>
    <row r="278" spans="1:48">
      <c r="A278" s="672">
        <f t="shared" si="103"/>
        <v>46182</v>
      </c>
      <c r="B278" s="673" t="s">
        <v>1549</v>
      </c>
      <c r="C278" s="673" t="s">
        <v>2946</v>
      </c>
      <c r="D278" s="674" t="s">
        <v>579</v>
      </c>
      <c r="E278" s="675" t="str">
        <f>IF(ISNA(VLOOKUP(C278,條件!$A$1:$G$1021,5,0)),"",(VLOOKUP(C278,條件!$A$1:$G$1021,5,0)))</f>
        <v>150/48/2SDr</v>
      </c>
      <c r="F278" s="676" t="str">
        <f>IF(ISNA(VLOOKUP(C278,條件!$A$1:$G$1021,6,0)),"",(VLOOKUP(C278,條件!$A$1:$G$1021,6,0)))</f>
        <v>FP82177R×2</v>
      </c>
      <c r="G278" s="676">
        <f>IF(ISNA(VLOOKUP(C278,條件!$A$1:$G$1021,7,0)),"",(VLOOKUP(C278,條件!$A$1:$G$1021,7,0)))</f>
        <v>700</v>
      </c>
      <c r="H278" s="676" t="str">
        <f>IF(ISNA(VLOOKUP(C278,條件!$A$1:$K$1021,11,0)),"",(VLOOKUP(C278,條件!$A$1:$K$1021,11,0)))</f>
        <v>黃綠條紋</v>
      </c>
      <c r="I278" s="677">
        <f>IF(ISNA(VLOOKUP(C278,條件!$A$1:$L$1021,12,0)),"",(VLOOKUP(C278,條件!$A$1:$L$1021,12,0)))</f>
        <v>5.5</v>
      </c>
      <c r="J278" s="680">
        <v>41</v>
      </c>
      <c r="K278" s="678">
        <v>0</v>
      </c>
      <c r="L278" s="679">
        <v>6390</v>
      </c>
      <c r="M278" s="681">
        <v>6670</v>
      </c>
      <c r="N278" s="680"/>
      <c r="O278" s="678"/>
      <c r="P278" s="679"/>
      <c r="Q278" s="681"/>
      <c r="R278" s="680">
        <v>44</v>
      </c>
      <c r="S278" s="678">
        <v>0</v>
      </c>
      <c r="T278" s="679">
        <v>8980</v>
      </c>
      <c r="U278" s="681">
        <v>5650</v>
      </c>
      <c r="V278" s="680">
        <v>40</v>
      </c>
      <c r="W278" s="678">
        <v>0</v>
      </c>
      <c r="X278" s="679">
        <v>8060</v>
      </c>
      <c r="Y278" s="681">
        <v>7310</v>
      </c>
      <c r="Z278" s="682">
        <f>IFERROR(VLOOKUP(C278, 條件!$A:$L, 3, 0), "")</f>
        <v>5.8299595141700413</v>
      </c>
      <c r="AA278" s="682">
        <f>IF(OR(L278={"改紡","檢修","了機","清車","FINAL","停機","SAMPLE","TEST","絲開發","待料","跳車"}), L278, IFERROR(IF(C278="", "", (SUM(J278, N278, R278, V278)/3 * AG278) * IF(AND(AF278="S", AS278="雙"), 0.5, 1)), ""))</f>
        <v>41.666666666666664</v>
      </c>
      <c r="AB278" s="716">
        <f t="shared" si="97"/>
        <v>1</v>
      </c>
      <c r="AC278" s="682">
        <f>IF(OR(L278={"改紡","檢修","了機","清車","FINAL","停機","SAMPLE","TEST"}), "", IFERROR(IF(C278="", "", AVERAGE(L278:M278, P278:Q278, T278:U278, X278:Y278)/100), ""))</f>
        <v>71.766666666666666</v>
      </c>
      <c r="AD278" s="682">
        <f t="shared" si="98"/>
        <v>5.208333333333333</v>
      </c>
      <c r="AE278" s="682">
        <f t="shared" si="99"/>
        <v>5.208333333333333</v>
      </c>
      <c r="AF278" s="683" t="str">
        <f t="shared" si="104"/>
        <v>T</v>
      </c>
      <c r="AG278" s="683">
        <v>1</v>
      </c>
      <c r="AH278" s="727" t="s">
        <v>2786</v>
      </c>
      <c r="AI278" s="734" t="s">
        <v>3678</v>
      </c>
      <c r="AJ278" s="734" t="s">
        <v>3678</v>
      </c>
      <c r="AK278" s="728" t="s">
        <v>3547</v>
      </c>
      <c r="AL278" s="687">
        <v>56</v>
      </c>
      <c r="AM278" s="798">
        <v>46178</v>
      </c>
      <c r="AN278" s="798">
        <v>46179</v>
      </c>
      <c r="AO278" s="798"/>
      <c r="AP278" s="798"/>
      <c r="AQ278" s="798"/>
      <c r="AR278" s="689"/>
      <c r="AS278" s="676" t="str">
        <f t="shared" si="100"/>
        <v>雙</v>
      </c>
      <c r="AT278" s="676" t="str">
        <f t="shared" si="101"/>
        <v>全</v>
      </c>
      <c r="AU278" s="676" t="str">
        <f t="shared" si="102"/>
        <v>150</v>
      </c>
      <c r="AV278" s="676">
        <f t="shared" si="105"/>
        <v>5.2085375999999997</v>
      </c>
    </row>
    <row r="279" spans="1:48">
      <c r="A279" s="672">
        <f t="shared" si="103"/>
        <v>46182</v>
      </c>
      <c r="B279" s="673" t="s">
        <v>1053</v>
      </c>
      <c r="C279" s="673" t="s">
        <v>114</v>
      </c>
      <c r="D279" s="674"/>
      <c r="E279" s="675" t="str">
        <f>IF(ISNA(VLOOKUP(C279,條件!$A$1:$G$1021,5,0)),"",(VLOOKUP(C279,條件!$A$1:$G$1021,5,0)))</f>
        <v/>
      </c>
      <c r="F279" s="676" t="str">
        <f>IF(ISNA(VLOOKUP(C279,條件!$A$1:$G$1021,6,0)),"",(VLOOKUP(C279,條件!$A$1:$G$1021,6,0)))</f>
        <v/>
      </c>
      <c r="G279" s="676" t="str">
        <f>IF(ISNA(VLOOKUP(C279,條件!$A$1:$G$1021,7,0)),"",(VLOOKUP(C279,條件!$A$1:$G$1021,7,0)))</f>
        <v/>
      </c>
      <c r="H279" s="676" t="str">
        <f>IF(ISNA(VLOOKUP(C279,條件!$A$1:$K$1021,11,0)),"",(VLOOKUP(C279,條件!$A$1:$K$1021,11,0)))</f>
        <v/>
      </c>
      <c r="I279" s="677" t="str">
        <f>IF(ISNA(VLOOKUP(C279,條件!$A$1:$L$1021,12,0)),"",(VLOOKUP(C279,條件!$A$1:$L$1021,12,0)))</f>
        <v/>
      </c>
      <c r="J279" s="680"/>
      <c r="K279" s="678"/>
      <c r="L279" s="679" t="s">
        <v>114</v>
      </c>
      <c r="M279" s="681"/>
      <c r="N279" s="680"/>
      <c r="O279" s="678"/>
      <c r="P279" s="679" t="s">
        <v>114</v>
      </c>
      <c r="Q279" s="681"/>
      <c r="R279" s="680"/>
      <c r="S279" s="678"/>
      <c r="T279" s="679" t="s">
        <v>445</v>
      </c>
      <c r="U279" s="681"/>
      <c r="V279" s="680"/>
      <c r="W279" s="678"/>
      <c r="X279" s="679" t="s">
        <v>114</v>
      </c>
      <c r="Y279" s="681"/>
      <c r="Z279" s="709" t="str">
        <f>IFERROR(VLOOKUP(C279, 條件!$A:$L, 3, 0), "")</f>
        <v/>
      </c>
      <c r="AA279" s="709" t="str">
        <f>IF(OR(L279={"改紡","檢修","了機","清車","FINAL","停機","SAMPLE","TEST","絲開發","待料","跳車"}), L279, IFERROR(IF(C279="", "", (SUM(J279, N279, R279, V279)/3 * AG279) * IF(AND(AF279="S", AS279="雙"), 0.5, 1)), ""))</f>
        <v>停機</v>
      </c>
      <c r="AB279" s="717" t="str">
        <f t="shared" si="97"/>
        <v/>
      </c>
      <c r="AC279" s="709" t="str">
        <f>IF(OR(L279={"改紡","檢修","了機","清車","FINAL","停機","SAMPLE","TEST"}), "", IFERROR(IF(C279="", "", AVERAGE(L279:M279, P279:Q279, T279:U279, X279:Y279)/100), ""))</f>
        <v/>
      </c>
      <c r="AD279" s="709" t="str">
        <f t="shared" si="98"/>
        <v/>
      </c>
      <c r="AE279" s="709" t="str">
        <f t="shared" si="99"/>
        <v/>
      </c>
      <c r="AF279" s="710" t="str">
        <f t="shared" si="104"/>
        <v>S</v>
      </c>
      <c r="AG279" s="710">
        <v>12</v>
      </c>
      <c r="AH279" s="727" t="s">
        <v>2812</v>
      </c>
      <c r="AI279" s="728" t="s">
        <v>2785</v>
      </c>
      <c r="AJ279" s="728" t="s">
        <v>2785</v>
      </c>
      <c r="AK279" s="728" t="s">
        <v>1657</v>
      </c>
      <c r="AL279" s="687">
        <v>56</v>
      </c>
      <c r="AM279" s="798">
        <v>46177</v>
      </c>
      <c r="AN279" s="798">
        <v>46178</v>
      </c>
      <c r="AO279" s="798"/>
      <c r="AP279" s="798"/>
      <c r="AQ279" s="798"/>
      <c r="AR279" s="689"/>
      <c r="AS279" s="676" t="str">
        <f t="shared" si="100"/>
        <v>單</v>
      </c>
      <c r="AT279" s="676" t="str">
        <f t="shared" si="101"/>
        <v>12sec</v>
      </c>
      <c r="AU279" s="676" t="str">
        <f t="shared" si="102"/>
        <v/>
      </c>
      <c r="AV279" s="676" t="str">
        <f t="shared" si="105"/>
        <v/>
      </c>
    </row>
    <row r="280" spans="1:48" ht="17.25" thickBot="1">
      <c r="A280" s="690">
        <f t="shared" si="103"/>
        <v>46182</v>
      </c>
      <c r="B280" s="691" t="s">
        <v>1564</v>
      </c>
      <c r="C280" s="711" t="s">
        <v>1614</v>
      </c>
      <c r="D280" s="692"/>
      <c r="E280" s="693" t="str">
        <f>IF(ISNA(VLOOKUP(C280,條件!$A$1:$G$1021,5,0)),"",(VLOOKUP(C280,條件!$A$1:$G$1021,5,0)))</f>
        <v/>
      </c>
      <c r="F280" s="694" t="str">
        <f>IF(ISNA(VLOOKUP(C280,條件!$A$1:$G$1021,6,0)),"",(VLOOKUP(C280,條件!$A$1:$G$1021,6,0)))</f>
        <v/>
      </c>
      <c r="G280" s="694" t="str">
        <f>IF(ISNA(VLOOKUP(C280,條件!$A$1:$G$1021,7,0)),"",(VLOOKUP(C280,條件!$A$1:$G$1021,7,0)))</f>
        <v/>
      </c>
      <c r="H280" s="694" t="str">
        <f>IF(ISNA(VLOOKUP(C280,條件!$A$1:$K$1021,11,0)),"",(VLOOKUP(C280,條件!$A$1:$K$1021,11,0)))</f>
        <v/>
      </c>
      <c r="I280" s="695" t="str">
        <f>IF(ISNA(VLOOKUP(C280,條件!$A$1:$L$1021,12,0)),"",(VLOOKUP(C280,條件!$A$1:$L$1021,12,0)))</f>
        <v/>
      </c>
      <c r="J280" s="698"/>
      <c r="K280" s="696"/>
      <c r="L280" s="697" t="s">
        <v>446</v>
      </c>
      <c r="M280" s="699"/>
      <c r="N280" s="698"/>
      <c r="O280" s="696"/>
      <c r="P280" s="697" t="s">
        <v>446</v>
      </c>
      <c r="Q280" s="699"/>
      <c r="R280" s="698"/>
      <c r="S280" s="696"/>
      <c r="T280" s="697" t="s">
        <v>446</v>
      </c>
      <c r="U280" s="699"/>
      <c r="V280" s="698"/>
      <c r="W280" s="696"/>
      <c r="X280" s="697" t="s">
        <v>446</v>
      </c>
      <c r="Y280" s="699"/>
      <c r="Z280" s="1060" t="str">
        <f>IFERROR(VLOOKUP(C280, 條件!$A:$L, 3, 0), "")</f>
        <v/>
      </c>
      <c r="AA280" s="1060" t="str">
        <f>IF(OR(L280={"改紡","檢修","了機","清車","FINAL","停機","SAMPLE","TEST","絲開發","待料","跳車"}), L280, IFERROR(IF(C280="", "", (SUM(J280, N280, R280, V280)/3 * AG280) * IF(AND(AF280="S", AS280="雙"), 0.5, 1)), ""))</f>
        <v>絲開發</v>
      </c>
      <c r="AB280" s="1061" t="str">
        <f t="shared" si="97"/>
        <v/>
      </c>
      <c r="AC280" s="1060" t="str">
        <f>IF(OR(L280={"改紡","檢修","了機","清車","FINAL","停機","SAMPLE","TEST"}), "", IFERROR(IF(C280="", "", AVERAGE(L280:M280, P280:Q280, T280:U280, X280:Y280)/100), ""))</f>
        <v/>
      </c>
      <c r="AD280" s="1060" t="str">
        <f t="shared" si="98"/>
        <v/>
      </c>
      <c r="AE280" s="1060" t="str">
        <f t="shared" si="99"/>
        <v/>
      </c>
      <c r="AF280" s="1062" t="str">
        <f t="shared" si="104"/>
        <v>S</v>
      </c>
      <c r="AG280" s="1062">
        <v>5</v>
      </c>
      <c r="AH280" s="729" t="s">
        <v>2812</v>
      </c>
      <c r="AI280" s="730" t="s">
        <v>2785</v>
      </c>
      <c r="AJ280" s="730" t="s">
        <v>2785</v>
      </c>
      <c r="AK280" s="730" t="s">
        <v>3048</v>
      </c>
      <c r="AL280" s="705"/>
      <c r="AM280" s="800"/>
      <c r="AN280" s="800"/>
      <c r="AO280" s="800"/>
      <c r="AP280" s="800"/>
      <c r="AQ280" s="800"/>
      <c r="AR280" s="707"/>
      <c r="AS280" s="694" t="str">
        <f t="shared" si="100"/>
        <v>單</v>
      </c>
      <c r="AT280" s="694" t="str">
        <f t="shared" si="101"/>
        <v>5sec</v>
      </c>
      <c r="AU280" s="694" t="str">
        <f t="shared" si="102"/>
        <v/>
      </c>
      <c r="AV280" s="694" t="str">
        <f t="shared" si="105"/>
        <v/>
      </c>
    </row>
    <row r="281" spans="1:48">
      <c r="A281" s="1063">
        <v>46183</v>
      </c>
      <c r="B281" s="1064" t="s">
        <v>1031</v>
      </c>
      <c r="C281" s="1064" t="s">
        <v>114</v>
      </c>
      <c r="D281" s="1065"/>
      <c r="E281" s="1066" t="str">
        <f>IF(ISNA(VLOOKUP(C281,條件!$A$1:$G$1021,5,0)),"",(VLOOKUP(C281,條件!$A$1:$G$1021,5,0)))</f>
        <v/>
      </c>
      <c r="F281" s="1067" t="str">
        <f>IF(ISNA(VLOOKUP(C281,條件!$A$1:$G$1021,6,0)),"",(VLOOKUP(C281,條件!$A$1:$G$1021,6,0)))</f>
        <v/>
      </c>
      <c r="G281" s="1067" t="str">
        <f>IF(ISNA(VLOOKUP(C281,條件!$A$1:$G$1021,7,0)),"",(VLOOKUP(C281,條件!$A$1:$G$1021,7,0)))</f>
        <v/>
      </c>
      <c r="H281" s="1067" t="str">
        <f>IF(ISNA(VLOOKUP(C281,條件!$A$1:$K$1021,11,0)),"",(VLOOKUP(C281,條件!$A$1:$K$1021,11,0)))</f>
        <v/>
      </c>
      <c r="I281" s="1068" t="str">
        <f>IF(ISNA(VLOOKUP(C281,條件!$A$1:$L$1021,12,0)),"",(VLOOKUP(C281,條件!$A$1:$L$1021,12,0)))</f>
        <v/>
      </c>
      <c r="J281" s="1069"/>
      <c r="K281" s="1070"/>
      <c r="L281" s="1071" t="s">
        <v>114</v>
      </c>
      <c r="M281" s="1072"/>
      <c r="N281" s="1069"/>
      <c r="O281" s="1070"/>
      <c r="P281" s="1071" t="s">
        <v>114</v>
      </c>
      <c r="Q281" s="1072"/>
      <c r="R281" s="1069"/>
      <c r="S281" s="1070"/>
      <c r="T281" s="1071" t="s">
        <v>114</v>
      </c>
      <c r="U281" s="1072"/>
      <c r="V281" s="1069"/>
      <c r="W281" s="1070"/>
      <c r="X281" s="1071" t="s">
        <v>114</v>
      </c>
      <c r="Y281" s="1072"/>
      <c r="Z281" s="1073" t="str">
        <f>IFERROR(VLOOKUP(C281, 條件!$A:$L, 3, 0), "")</f>
        <v/>
      </c>
      <c r="AA281" s="1073" t="str">
        <f>IF(OR(L281={"改紡","檢修","了機","清車","FINAL","停機","SAMPLE","TEST","絲開發","待料","跳車"}), L281, IFERROR(IF(C281="", "", (SUM(J281, N281, R281, V281)/3 * AG281) * IF(AND(AF281="S", AS281="雙"), 0.5, 1)), ""))</f>
        <v>停機</v>
      </c>
      <c r="AB281" s="1074" t="str">
        <f t="shared" si="97"/>
        <v/>
      </c>
      <c r="AC281" s="1073" t="str">
        <f>IF(OR(L281={"改紡","檢修","了機","清車","FINAL","停機","SAMPLE","TEST"}), "", IFERROR(IF(C281="", "", AVERAGE(L281:M281, P281:Q281, T281:U281, X281:Y281)/100), ""))</f>
        <v/>
      </c>
      <c r="AD281" s="1073" t="str">
        <f t="shared" si="98"/>
        <v/>
      </c>
      <c r="AE281" s="1073" t="str">
        <f t="shared" si="99"/>
        <v/>
      </c>
      <c r="AF281" s="1075" t="str">
        <f t="shared" si="104"/>
        <v>A</v>
      </c>
      <c r="AG281" s="1075">
        <v>1</v>
      </c>
      <c r="AH281" s="1076" t="s">
        <v>333</v>
      </c>
      <c r="AI281" s="737" t="s">
        <v>1066</v>
      </c>
      <c r="AJ281" s="737" t="s">
        <v>1066</v>
      </c>
      <c r="AK281" s="1077" t="s">
        <v>1066</v>
      </c>
      <c r="AL281" s="741"/>
      <c r="AM281" s="799"/>
      <c r="AN281" s="799"/>
      <c r="AO281" s="799"/>
      <c r="AP281" s="799"/>
      <c r="AQ281" s="799"/>
      <c r="AR281" s="1078"/>
      <c r="AS281" s="1067" t="str">
        <f>IF(TEXT(RIGHT(F281,2),) = "×2","雙","單")</f>
        <v>單</v>
      </c>
      <c r="AT281" s="1067" t="str">
        <f>IF(OR(AF281="J", AF281="T", AF281="M"), IF(AG281=1, "全", "半"),
   IF(AF281="A", IF(AG281=0.5, IF(AS281="雙", "全", ""),
                 IF(AG281=1, IF(AS281="雙", "半", "全"),
                    IF(AG281=2, "半", "")
                   )
                ),
   IF(AF281="S", TEXT(AG281 &amp; "sec", "text"), "")
))</f>
        <v>全</v>
      </c>
      <c r="AU281" s="1067" t="str">
        <f>IF(MID(E281,3,1)="/",LEFT(E281,2),LEFT(E281,3))</f>
        <v/>
      </c>
      <c r="AV281" s="1067" t="str">
        <f t="shared" si="105"/>
        <v/>
      </c>
    </row>
    <row r="282" spans="1:48">
      <c r="A282" s="672">
        <f>A281</f>
        <v>46183</v>
      </c>
      <c r="B282" s="673" t="s">
        <v>1032</v>
      </c>
      <c r="C282" s="673" t="s">
        <v>114</v>
      </c>
      <c r="D282" s="674"/>
      <c r="E282" s="675" t="str">
        <f>IF(ISNA(VLOOKUP(C282,條件!$A$1:$G$1021,5,0)),"",(VLOOKUP(C282,條件!$A$1:$G$1021,5,0)))</f>
        <v/>
      </c>
      <c r="F282" s="676" t="str">
        <f>IF(ISNA(VLOOKUP(C282,條件!$A$1:$G$1021,6,0)),"",(VLOOKUP(C282,條件!$A$1:$G$1021,6,0)))</f>
        <v/>
      </c>
      <c r="G282" s="676" t="str">
        <f>IF(ISNA(VLOOKUP(C282,條件!$A$1:$G$1021,7,0)),"",(VLOOKUP(C282,條件!$A$1:$G$1021,7,0)))</f>
        <v/>
      </c>
      <c r="H282" s="676" t="str">
        <f>IF(ISNA(VLOOKUP(C282,條件!$A$1:$K$1021,11,0)),"",(VLOOKUP(C282,條件!$A$1:$K$1021,11,0)))</f>
        <v/>
      </c>
      <c r="I282" s="677" t="str">
        <f>IF(ISNA(VLOOKUP(C282,條件!$A$1:$L$1021,12,0)),"",(VLOOKUP(C282,條件!$A$1:$L$1021,12,0)))</f>
        <v/>
      </c>
      <c r="J282" s="680"/>
      <c r="K282" s="678"/>
      <c r="L282" s="679" t="s">
        <v>114</v>
      </c>
      <c r="M282" s="681"/>
      <c r="N282" s="680"/>
      <c r="O282" s="678"/>
      <c r="P282" s="679" t="s">
        <v>114</v>
      </c>
      <c r="Q282" s="681"/>
      <c r="R282" s="680"/>
      <c r="S282" s="678"/>
      <c r="T282" s="679" t="s">
        <v>114</v>
      </c>
      <c r="U282" s="681"/>
      <c r="V282" s="680"/>
      <c r="W282" s="678"/>
      <c r="X282" s="679" t="s">
        <v>114</v>
      </c>
      <c r="Y282" s="681"/>
      <c r="Z282" s="682" t="str">
        <f>IFERROR(VLOOKUP(C282, 條件!$A:$L, 3, 0), "")</f>
        <v/>
      </c>
      <c r="AA282" s="682" t="str">
        <f>IF(OR(L282={"改紡","檢修","了機","清車","FINAL","停機","SAMPLE","TEST","絲開發","待料","跳車"}), L282, IFERROR(IF(C282="", "", (SUM(J282, N282, R282, V282)/3 * AG282) * IF(AND(AF282="S", AS282="雙"), 0.5, 1)), ""))</f>
        <v>停機</v>
      </c>
      <c r="AB282" s="716" t="str">
        <f t="shared" ref="AB282:AB312" si="106">IF(K282="","",IF(ISERROR(1-(SUM(K282,O282,S282,W282)/208/Z282)),"",(1-(SUM(K282,O282,S282,W282)/208/Z282))))</f>
        <v/>
      </c>
      <c r="AC282" s="682" t="str">
        <f>IF(OR(L282={"改紡","檢修","了機","清車","FINAL","停機","SAMPLE","TEST"}), "", IFERROR(IF(C282="", "", AVERAGE(L282:M282, P282:Q282, T282:U282, X282:Y282)/100), ""))</f>
        <v/>
      </c>
      <c r="AD282" s="682" t="str">
        <f t="shared" ref="AD282:AD312" si="107">IF(ISERROR(AA282/8),"",(AA282/8))</f>
        <v/>
      </c>
      <c r="AE282" s="682" t="str">
        <f t="shared" ref="AE282:AE312" si="108">IF(OR(L282="改紡", L282="檢修", L282="了機"), "",
IF(AND(C282&lt;&gt;"", J282&lt;&gt;""),
IFERROR((SUM(J282, N282, R282, V282) - SUM(K282, O282, S282, W282))/24 * AG282, ""),
"")
)</f>
        <v/>
      </c>
      <c r="AF282" s="683" t="str">
        <f t="shared" si="104"/>
        <v>A</v>
      </c>
      <c r="AG282" s="683">
        <v>1</v>
      </c>
      <c r="AH282" s="727" t="s">
        <v>1066</v>
      </c>
      <c r="AI282" s="728" t="s">
        <v>1066</v>
      </c>
      <c r="AJ282" s="728" t="s">
        <v>1066</v>
      </c>
      <c r="AK282" s="740" t="s">
        <v>1066</v>
      </c>
      <c r="AL282" s="736"/>
      <c r="AM282" s="798"/>
      <c r="AN282" s="798"/>
      <c r="AO282" s="798"/>
      <c r="AP282" s="798"/>
      <c r="AQ282" s="798"/>
      <c r="AR282" s="689"/>
      <c r="AS282" s="676" t="str">
        <f t="shared" ref="AS282:AS311" si="109">IF(TEXT(RIGHT(F282,2),) = "×2","雙","單")</f>
        <v>單</v>
      </c>
      <c r="AT282" s="676" t="str">
        <f t="shared" ref="AT282:AT311" si="110">IF(OR(AF282="J", AF282="T", AF282="M"), IF(AG282=1, "全", "半"),
   IF(AF282="A", IF(AG282=0.5, IF(AS282="雙", "全", ""),
                 IF(AG282=1, IF(AS282="雙", "半", "全"),
                    IF(AG282=2, "半", "")
                   )
                ),
   IF(AF282="S", TEXT(AG282 &amp; "sec", "text"), "")
))</f>
        <v>全</v>
      </c>
      <c r="AU282" s="676" t="str">
        <f t="shared" ref="AU282:AU311" si="111">IF(MID(E282,3,1)="/",LEFT(E282,2),LEFT(E282,3))</f>
        <v/>
      </c>
      <c r="AV282" s="676" t="str">
        <f t="shared" si="105"/>
        <v/>
      </c>
    </row>
    <row r="283" spans="1:48">
      <c r="A283" s="672">
        <f t="shared" ref="A283:A311" si="112">A282</f>
        <v>46183</v>
      </c>
      <c r="B283" s="673" t="s">
        <v>1027</v>
      </c>
      <c r="C283" s="673" t="s">
        <v>114</v>
      </c>
      <c r="D283" s="674"/>
      <c r="E283" s="675" t="str">
        <f>IF(ISNA(VLOOKUP(C283,條件!$A$1:$G$1021,5,0)),"",(VLOOKUP(C283,條件!$A$1:$G$1021,5,0)))</f>
        <v/>
      </c>
      <c r="F283" s="676" t="str">
        <f>IF(ISNA(VLOOKUP(C283,條件!$A$1:$G$1021,6,0)),"",(VLOOKUP(C283,條件!$A$1:$G$1021,6,0)))</f>
        <v/>
      </c>
      <c r="G283" s="676" t="str">
        <f>IF(ISNA(VLOOKUP(C283,條件!$A$1:$G$1021,7,0)),"",(VLOOKUP(C283,條件!$A$1:$G$1021,7,0)))</f>
        <v/>
      </c>
      <c r="H283" s="676" t="str">
        <f>IF(ISNA(VLOOKUP(C283,條件!$A$1:$K$1021,11,0)),"",(VLOOKUP(C283,條件!$A$1:$K$1021,11,0)))</f>
        <v/>
      </c>
      <c r="I283" s="677" t="str">
        <f>IF(ISNA(VLOOKUP(C283,條件!$A$1:$L$1021,12,0)),"",(VLOOKUP(C283,條件!$A$1:$L$1021,12,0)))</f>
        <v/>
      </c>
      <c r="J283" s="680"/>
      <c r="K283" s="678"/>
      <c r="L283" s="679" t="s">
        <v>114</v>
      </c>
      <c r="M283" s="681"/>
      <c r="N283" s="680"/>
      <c r="O283" s="678"/>
      <c r="P283" s="679" t="s">
        <v>114</v>
      </c>
      <c r="Q283" s="681"/>
      <c r="R283" s="680"/>
      <c r="S283" s="678"/>
      <c r="T283" s="679" t="s">
        <v>114</v>
      </c>
      <c r="U283" s="681"/>
      <c r="V283" s="680"/>
      <c r="W283" s="678"/>
      <c r="X283" s="679" t="s">
        <v>114</v>
      </c>
      <c r="Y283" s="681"/>
      <c r="Z283" s="682" t="str">
        <f>IFERROR(VLOOKUP(C283, 條件!$A:$L, 3, 0), "")</f>
        <v/>
      </c>
      <c r="AA283" s="682" t="str">
        <f>IF(OR(L283={"改紡","檢修","了機","清車","FINAL","停機","SAMPLE","TEST","絲開發","待料","跳車"}), L283, IFERROR(IF(C283="", "", (SUM(J283, N283, R283, V283)/3 * AG283) * IF(AND(AF283="S", AS283="雙"), 0.5, 1)), ""))</f>
        <v>停機</v>
      </c>
      <c r="AB283" s="716" t="str">
        <f t="shared" si="106"/>
        <v/>
      </c>
      <c r="AC283" s="682" t="str">
        <f>IF(OR(L283={"改紡","檢修","了機","清車","FINAL","停機","SAMPLE","TEST"}), "", IFERROR(IF(C283="", "", AVERAGE(L283:M283, P283:Q283, T283:U283, X283:Y283)/100), ""))</f>
        <v/>
      </c>
      <c r="AD283" s="682" t="str">
        <f t="shared" si="107"/>
        <v/>
      </c>
      <c r="AE283" s="682" t="str">
        <f t="shared" si="108"/>
        <v/>
      </c>
      <c r="AF283" s="683" t="str">
        <f t="shared" si="104"/>
        <v>A</v>
      </c>
      <c r="AG283" s="683">
        <v>1</v>
      </c>
      <c r="AH283" s="727" t="s">
        <v>1066</v>
      </c>
      <c r="AI283" s="728" t="s">
        <v>1066</v>
      </c>
      <c r="AJ283" s="728" t="s">
        <v>1066</v>
      </c>
      <c r="AK283" s="744" t="s">
        <v>1066</v>
      </c>
      <c r="AL283" s="736"/>
      <c r="AM283" s="798"/>
      <c r="AN283" s="798"/>
      <c r="AO283" s="798"/>
      <c r="AP283" s="798"/>
      <c r="AQ283" s="798"/>
      <c r="AR283" s="689"/>
      <c r="AS283" s="676" t="str">
        <f t="shared" si="109"/>
        <v>單</v>
      </c>
      <c r="AT283" s="676" t="str">
        <f t="shared" si="110"/>
        <v>全</v>
      </c>
      <c r="AU283" s="676" t="str">
        <f t="shared" si="111"/>
        <v/>
      </c>
      <c r="AV283" s="676" t="str">
        <f t="shared" si="105"/>
        <v/>
      </c>
    </row>
    <row r="284" spans="1:48">
      <c r="A284" s="672">
        <f t="shared" si="112"/>
        <v>46183</v>
      </c>
      <c r="B284" s="673" t="s">
        <v>1033</v>
      </c>
      <c r="C284" s="673" t="s">
        <v>114</v>
      </c>
      <c r="D284" s="674"/>
      <c r="E284" s="675" t="str">
        <f>IF(ISNA(VLOOKUP(C284,條件!$A$1:$G$1021,5,0)),"",(VLOOKUP(C284,條件!$A$1:$G$1021,5,0)))</f>
        <v/>
      </c>
      <c r="F284" s="676" t="str">
        <f>IF(ISNA(VLOOKUP(C284,條件!$A$1:$G$1021,6,0)),"",(VLOOKUP(C284,條件!$A$1:$G$1021,6,0)))</f>
        <v/>
      </c>
      <c r="G284" s="676" t="str">
        <f>IF(ISNA(VLOOKUP(C284,條件!$A$1:$G$1021,7,0)),"",(VLOOKUP(C284,條件!$A$1:$G$1021,7,0)))</f>
        <v/>
      </c>
      <c r="H284" s="676" t="str">
        <f>IF(ISNA(VLOOKUP(C284,條件!$A$1:$K$1021,11,0)),"",(VLOOKUP(C284,條件!$A$1:$K$1021,11,0)))</f>
        <v/>
      </c>
      <c r="I284" s="677" t="str">
        <f>IF(ISNA(VLOOKUP(C284,條件!$A$1:$L$1021,12,0)),"",(VLOOKUP(C284,條件!$A$1:$L$1021,12,0)))</f>
        <v/>
      </c>
      <c r="J284" s="680"/>
      <c r="K284" s="678"/>
      <c r="L284" s="679" t="s">
        <v>114</v>
      </c>
      <c r="M284" s="681"/>
      <c r="N284" s="680"/>
      <c r="O284" s="678"/>
      <c r="P284" s="679" t="s">
        <v>114</v>
      </c>
      <c r="Q284" s="681"/>
      <c r="R284" s="680"/>
      <c r="S284" s="678"/>
      <c r="T284" s="679" t="s">
        <v>114</v>
      </c>
      <c r="U284" s="681"/>
      <c r="V284" s="680"/>
      <c r="W284" s="678"/>
      <c r="X284" s="679" t="s">
        <v>114</v>
      </c>
      <c r="Y284" s="681"/>
      <c r="Z284" s="682" t="str">
        <f>IFERROR(VLOOKUP(C284, 條件!$A:$L, 3, 0), "")</f>
        <v/>
      </c>
      <c r="AA284" s="682" t="str">
        <f>IF(OR(L284={"改紡","檢修","了機","清車","FINAL","停機","SAMPLE","TEST","絲開發","待料","跳車"}), L284, IFERROR(IF(C284="", "", (SUM(J284, N284, R284, V284)/3 * AG284) * IF(AND(AF284="S", AS284="雙"), 0.5, 1)), ""))</f>
        <v>停機</v>
      </c>
      <c r="AB284" s="716" t="str">
        <f t="shared" si="106"/>
        <v/>
      </c>
      <c r="AC284" s="682" t="str">
        <f>IF(OR(L284={"改紡","檢修","了機","清車","FINAL","停機","SAMPLE","TEST"}), "", IFERROR(IF(C284="", "", AVERAGE(L284:M284, P284:Q284, T284:U284, X284:Y284)/100), ""))</f>
        <v/>
      </c>
      <c r="AD284" s="682" t="str">
        <f t="shared" si="107"/>
        <v/>
      </c>
      <c r="AE284" s="682" t="str">
        <f t="shared" si="108"/>
        <v/>
      </c>
      <c r="AF284" s="683" t="str">
        <f t="shared" si="104"/>
        <v>A</v>
      </c>
      <c r="AG284" s="683">
        <v>1</v>
      </c>
      <c r="AH284" s="727" t="s">
        <v>1657</v>
      </c>
      <c r="AI284" s="734" t="s">
        <v>1066</v>
      </c>
      <c r="AJ284" s="734" t="s">
        <v>1066</v>
      </c>
      <c r="AK284" s="728" t="s">
        <v>1066</v>
      </c>
      <c r="AL284" s="687"/>
      <c r="AM284" s="798"/>
      <c r="AN284" s="798"/>
      <c r="AO284" s="798"/>
      <c r="AP284" s="798"/>
      <c r="AQ284" s="798"/>
      <c r="AR284" s="689"/>
      <c r="AS284" s="676" t="str">
        <f t="shared" si="109"/>
        <v>單</v>
      </c>
      <c r="AT284" s="676" t="str">
        <f t="shared" si="110"/>
        <v>全</v>
      </c>
      <c r="AU284" s="676" t="str">
        <f t="shared" si="111"/>
        <v/>
      </c>
      <c r="AV284" s="676" t="str">
        <f t="shared" si="105"/>
        <v/>
      </c>
    </row>
    <row r="285" spans="1:48">
      <c r="A285" s="672">
        <f t="shared" si="112"/>
        <v>46183</v>
      </c>
      <c r="B285" s="673" t="s">
        <v>1034</v>
      </c>
      <c r="C285" s="673" t="s">
        <v>3604</v>
      </c>
      <c r="D285" s="674"/>
      <c r="E285" s="675" t="str">
        <f>IF(ISNA(VLOOKUP(C285,條件!$A$1:$G$1021,5,0)),"",(VLOOKUP(C285,條件!$A$1:$G$1021,5,0)))</f>
        <v>75/72SR6</v>
      </c>
      <c r="F285" s="676" t="str">
        <f>IF(ISNA(VLOOKUP(C285,條件!$A$1:$G$1021,6,0)),"",(VLOOKUP(C285,條件!$A$1:$G$1021,6,0)))</f>
        <v>FP81631R</v>
      </c>
      <c r="G285" s="676">
        <f>IF(ISNA(VLOOKUP(C285,條件!$A$1:$G$1021,7,0)),"",(VLOOKUP(C285,條件!$A$1:$G$1021,7,0)))</f>
        <v>600</v>
      </c>
      <c r="H285" s="676" t="str">
        <f>IF(ISNA(VLOOKUP(C285,條件!$A$1:$K$1021,11,0)),"",(VLOOKUP(C285,條件!$A$1:$K$1021,11,0)))</f>
        <v>橘底黑三角</v>
      </c>
      <c r="I285" s="677">
        <f>IF(ISNA(VLOOKUP(C285,條件!$A$1:$L$1021,12,0)),"",(VLOOKUP(C285,條件!$A$1:$L$1021,12,0)))</f>
        <v>5</v>
      </c>
      <c r="J285" s="680">
        <v>34</v>
      </c>
      <c r="K285" s="678">
        <v>0</v>
      </c>
      <c r="L285" s="679">
        <v>9187</v>
      </c>
      <c r="M285" s="681">
        <v>8431</v>
      </c>
      <c r="N285" s="680"/>
      <c r="O285" s="678"/>
      <c r="P285" s="679"/>
      <c r="Q285" s="681"/>
      <c r="R285" s="680">
        <v>22</v>
      </c>
      <c r="S285" s="678">
        <v>2</v>
      </c>
      <c r="T285" s="679">
        <v>9294</v>
      </c>
      <c r="U285" s="681">
        <v>8816</v>
      </c>
      <c r="V285" s="680">
        <v>33</v>
      </c>
      <c r="W285" s="678">
        <v>0</v>
      </c>
      <c r="X285" s="679">
        <v>8970</v>
      </c>
      <c r="Y285" s="681">
        <v>8898</v>
      </c>
      <c r="Z285" s="682">
        <f>IFERROR(VLOOKUP(C285, 條件!$A:$L, 3, 0), "")</f>
        <v>1.4090019569471623</v>
      </c>
      <c r="AA285" s="682">
        <f>IF(OR(L285={"改紡","檢修","了機","清車","FINAL","停機","SAMPLE","TEST","絲開發","待料","跳車"}), L285, IFERROR(IF(C285="", "", (SUM(J285, N285, R285, V285)/3 * AG285) * IF(AND(AF285="S", AS285="雙"), 0.5, 1)), ""))</f>
        <v>29.666666666666668</v>
      </c>
      <c r="AB285" s="716">
        <f t="shared" si="106"/>
        <v>0.99317574786324792</v>
      </c>
      <c r="AC285" s="682">
        <f>IF(OR(L285={"改紡","檢修","了機","清車","FINAL","停機","SAMPLE","TEST"}), "", IFERROR(IF(C285="", "", AVERAGE(L285:M285, P285:Q285, T285:U285, X285:Y285)/100), ""))</f>
        <v>89.326666666666654</v>
      </c>
      <c r="AD285" s="682">
        <f t="shared" si="107"/>
        <v>3.7083333333333335</v>
      </c>
      <c r="AE285" s="682">
        <f t="shared" si="108"/>
        <v>3.625</v>
      </c>
      <c r="AF285" s="683" t="str">
        <f t="shared" si="104"/>
        <v>A</v>
      </c>
      <c r="AG285" s="683">
        <v>1</v>
      </c>
      <c r="AH285" s="727" t="s">
        <v>2943</v>
      </c>
      <c r="AI285" s="734" t="s">
        <v>3047</v>
      </c>
      <c r="AJ285" s="734" t="s">
        <v>3677</v>
      </c>
      <c r="AK285" s="734" t="s">
        <v>2873</v>
      </c>
      <c r="AL285" s="687">
        <v>54</v>
      </c>
      <c r="AM285" s="798">
        <v>46053</v>
      </c>
      <c r="AN285" s="798">
        <v>46054</v>
      </c>
      <c r="AO285" s="798"/>
      <c r="AP285" s="798"/>
      <c r="AQ285" s="798"/>
      <c r="AR285" s="689"/>
      <c r="AS285" s="676" t="str">
        <f t="shared" si="109"/>
        <v>單</v>
      </c>
      <c r="AT285" s="676" t="str">
        <f t="shared" si="110"/>
        <v>全</v>
      </c>
      <c r="AU285" s="676" t="str">
        <f t="shared" si="111"/>
        <v>75</v>
      </c>
      <c r="AV285" s="676">
        <f t="shared" si="105"/>
        <v>1.3892083200000001</v>
      </c>
    </row>
    <row r="286" spans="1:48">
      <c r="A286" s="672">
        <f t="shared" si="112"/>
        <v>46183</v>
      </c>
      <c r="B286" s="673" t="s">
        <v>1035</v>
      </c>
      <c r="C286" s="673" t="s">
        <v>2832</v>
      </c>
      <c r="D286" s="674"/>
      <c r="E286" s="675" t="str">
        <f>IF(ISNA(VLOOKUP(C286,條件!$A$1:$G$1021,5,0)),"",(VLOOKUP(C286,條件!$A$1:$G$1021,5,0)))</f>
        <v>75/72/2SDr</v>
      </c>
      <c r="F286" s="676" t="str">
        <f>IF(ISNA(VLOOKUP(C286,條件!$A$1:$G$1021,6,0)),"",(VLOOKUP(C286,條件!$A$1:$G$1021,6,0)))</f>
        <v>FP81390R×2</v>
      </c>
      <c r="G286" s="676">
        <f>IF(ISNA(VLOOKUP(C286,條件!$A$1:$G$1021,7,0)),"",(VLOOKUP(C286,條件!$A$1:$G$1021,7,0)))</f>
        <v>600</v>
      </c>
      <c r="H286" s="676" t="str">
        <f>IF(ISNA(VLOOKUP(C286,條件!$A$1:$K$1021,11,0)),"",(VLOOKUP(C286,條件!$A$1:$K$1021,11,0)))</f>
        <v>白底藍三角</v>
      </c>
      <c r="I286" s="677">
        <f>IF(ISNA(VLOOKUP(C286,條件!$A$1:$L$1021,12,0)),"",(VLOOKUP(C286,條件!$A$1:$L$1021,12,0)))</f>
        <v>5</v>
      </c>
      <c r="J286" s="680"/>
      <c r="K286" s="678"/>
      <c r="L286" s="679" t="s">
        <v>3605</v>
      </c>
      <c r="M286" s="681"/>
      <c r="N286" s="680"/>
      <c r="O286" s="678"/>
      <c r="P286" s="679" t="s">
        <v>3605</v>
      </c>
      <c r="Q286" s="681"/>
      <c r="R286" s="680"/>
      <c r="S286" s="678"/>
      <c r="T286" s="679" t="s">
        <v>3769</v>
      </c>
      <c r="U286" s="681"/>
      <c r="V286" s="680">
        <v>30</v>
      </c>
      <c r="W286" s="678">
        <v>0</v>
      </c>
      <c r="X286" s="679">
        <v>9183</v>
      </c>
      <c r="Y286" s="681">
        <v>9395</v>
      </c>
      <c r="Z286" s="682">
        <f>IFERROR(VLOOKUP(C286, 條件!$A:$L, 3, 0), "")</f>
        <v>2.8015564202334629</v>
      </c>
      <c r="AA286" s="682" t="str">
        <f>IF(OR(L286={"改紡","檢修","了機","清車","FINAL","停機","SAMPLE","TEST","絲開發","待料","跳車"}), L286, IFERROR(IF(C286="", "", (SUM(J286, N286, R286, V286)/3 * AG286) * IF(AND(AF286="S", AS286="雙"), 0.5, 1)), ""))</f>
        <v>清車</v>
      </c>
      <c r="AB286" s="716" t="str">
        <f t="shared" si="106"/>
        <v/>
      </c>
      <c r="AC286" s="682" t="str">
        <f>IF(OR(L286={"改紡","檢修","了機","清車","FINAL","停機","SAMPLE","TEST"}), "", IFERROR(IF(C286="", "", AVERAGE(L286:M286, P286:Q286, T286:U286, X286:Y286)/100), ""))</f>
        <v/>
      </c>
      <c r="AD286" s="682" t="str">
        <f t="shared" si="107"/>
        <v/>
      </c>
      <c r="AE286" s="682" t="str">
        <f t="shared" si="108"/>
        <v/>
      </c>
      <c r="AF286" s="683" t="str">
        <f t="shared" si="104"/>
        <v>A</v>
      </c>
      <c r="AG286" s="683">
        <v>0.5</v>
      </c>
      <c r="AH286" s="727" t="s">
        <v>2943</v>
      </c>
      <c r="AI286" s="734" t="s">
        <v>3047</v>
      </c>
      <c r="AJ286" s="734" t="s">
        <v>3677</v>
      </c>
      <c r="AK286" s="734" t="s">
        <v>2873</v>
      </c>
      <c r="AL286" s="687">
        <v>53</v>
      </c>
      <c r="AM286" s="798">
        <v>46120</v>
      </c>
      <c r="AN286" s="798">
        <v>46121</v>
      </c>
      <c r="AO286" s="798">
        <v>46122</v>
      </c>
      <c r="AP286" s="798"/>
      <c r="AQ286" s="798"/>
      <c r="AR286" s="689"/>
      <c r="AS286" s="676" t="str">
        <f t="shared" si="109"/>
        <v>雙</v>
      </c>
      <c r="AT286" s="676" t="str">
        <f t="shared" si="110"/>
        <v>全</v>
      </c>
      <c r="AU286" s="676" t="str">
        <f t="shared" si="111"/>
        <v>75</v>
      </c>
      <c r="AV286" s="676" t="str">
        <f t="shared" si="105"/>
        <v/>
      </c>
    </row>
    <row r="287" spans="1:48">
      <c r="A287" s="672">
        <f t="shared" si="112"/>
        <v>46183</v>
      </c>
      <c r="B287" s="673" t="s">
        <v>1036</v>
      </c>
      <c r="C287" s="673" t="s">
        <v>1901</v>
      </c>
      <c r="D287" s="674" t="s">
        <v>572</v>
      </c>
      <c r="E287" s="675" t="str">
        <f>IF(ISNA(VLOOKUP(C287,條件!$A$1:$G$1021,5,0)),"",(VLOOKUP(C287,條件!$A$1:$G$1021,5,0)))</f>
        <v>50/72BSD3</v>
      </c>
      <c r="F287" s="676" t="str">
        <f>IF(ISNA(VLOOKUP(C287,條件!$A$1:$G$1021,6,0)),"",(VLOOKUP(C287,條件!$A$1:$G$1021,6,0)))</f>
        <v>FP80141</v>
      </c>
      <c r="G287" s="676">
        <f>IF(ISNA(VLOOKUP(C287,條件!$A$1:$G$1021,7,0)),"",(VLOOKUP(C287,條件!$A$1:$G$1021,7,0)))</f>
        <v>630</v>
      </c>
      <c r="H287" s="676" t="str">
        <f>IF(ISNA(VLOOKUP(C287,條件!$A$1:$K$1021,11,0)),"",(VLOOKUP(C287,條件!$A$1:$K$1021,11,0)))</f>
        <v>洋綠色</v>
      </c>
      <c r="I287" s="677">
        <f>IF(ISNA(VLOOKUP(C287,條件!$A$1:$L$1021,12,0)),"",(VLOOKUP(C287,條件!$A$1:$L$1021,12,0)))</f>
        <v>2</v>
      </c>
      <c r="J287" s="680">
        <v>13</v>
      </c>
      <c r="K287" s="678">
        <v>2</v>
      </c>
      <c r="L287" s="679">
        <v>9152</v>
      </c>
      <c r="M287" s="681">
        <v>9362</v>
      </c>
      <c r="N287" s="680"/>
      <c r="O287" s="678"/>
      <c r="P287" s="679"/>
      <c r="Q287" s="681"/>
      <c r="R287" s="680">
        <v>20</v>
      </c>
      <c r="S287" s="678">
        <v>0</v>
      </c>
      <c r="T287" s="679">
        <v>9171</v>
      </c>
      <c r="U287" s="681">
        <v>9499</v>
      </c>
      <c r="V287" s="680">
        <v>14</v>
      </c>
      <c r="W287" s="678">
        <v>1</v>
      </c>
      <c r="X287" s="679">
        <v>9290</v>
      </c>
      <c r="Y287" s="681">
        <v>9646</v>
      </c>
      <c r="Z287" s="682">
        <f>IFERROR(VLOOKUP(C287, 條件!$A:$L, 3, 0), "")</f>
        <v>2.4615384615384617</v>
      </c>
      <c r="AA287" s="682">
        <f>IF(OR(L287={"改紡","檢修","了機","清車","FINAL","停機","SAMPLE","TEST","絲開發","待料","跳車"}), L287, IFERROR(IF(C287="", "", (SUM(J287, N287, R287, V287)/3 * AG287) * IF(AND(AF287="S", AS287="雙"), 0.5, 1)), ""))</f>
        <v>15.666666666666666</v>
      </c>
      <c r="AB287" s="716">
        <f t="shared" si="106"/>
        <v>0.994140625</v>
      </c>
      <c r="AC287" s="682">
        <f>IF(OR(L287={"改紡","檢修","了機","清車","FINAL","停機","SAMPLE","TEST"}), "", IFERROR(IF(C287="", "", AVERAGE(L287:M287, P287:Q287, T287:U287, X287:Y287)/100), ""))</f>
        <v>93.533333333333346</v>
      </c>
      <c r="AD287" s="682">
        <f t="shared" si="107"/>
        <v>1.9583333333333333</v>
      </c>
      <c r="AE287" s="682">
        <f t="shared" si="108"/>
        <v>1.8333333333333333</v>
      </c>
      <c r="AF287" s="683" t="str">
        <f t="shared" si="104"/>
        <v>A</v>
      </c>
      <c r="AG287" s="683">
        <v>1</v>
      </c>
      <c r="AH287" s="727" t="s">
        <v>2943</v>
      </c>
      <c r="AI287" s="734" t="s">
        <v>3047</v>
      </c>
      <c r="AJ287" s="734" t="s">
        <v>3677</v>
      </c>
      <c r="AK287" s="734" t="s">
        <v>2873</v>
      </c>
      <c r="AL287" s="687">
        <v>57</v>
      </c>
      <c r="AM287" s="798">
        <v>46094</v>
      </c>
      <c r="AN287" s="798">
        <v>46095</v>
      </c>
      <c r="AO287" s="798">
        <v>46096</v>
      </c>
      <c r="AP287" s="798"/>
      <c r="AQ287" s="798"/>
      <c r="AR287" s="689"/>
      <c r="AS287" s="676" t="str">
        <f t="shared" si="109"/>
        <v>單</v>
      </c>
      <c r="AT287" s="676" t="str">
        <f t="shared" si="110"/>
        <v>全</v>
      </c>
      <c r="AU287" s="676" t="str">
        <f t="shared" si="111"/>
        <v>50</v>
      </c>
      <c r="AV287" s="676">
        <f t="shared" si="105"/>
        <v>1.01824128</v>
      </c>
    </row>
    <row r="288" spans="1:48">
      <c r="A288" s="672">
        <f t="shared" si="112"/>
        <v>46183</v>
      </c>
      <c r="B288" s="673" t="s">
        <v>1037</v>
      </c>
      <c r="C288" s="673" t="s">
        <v>114</v>
      </c>
      <c r="D288" s="674"/>
      <c r="E288" s="675" t="str">
        <f>IF(ISNA(VLOOKUP(C288,條件!$A$1:$G$1021,5,0)),"",(VLOOKUP(C288,條件!$A$1:$G$1021,5,0)))</f>
        <v/>
      </c>
      <c r="F288" s="676" t="str">
        <f>IF(ISNA(VLOOKUP(C288,條件!$A$1:$G$1021,6,0)),"",(VLOOKUP(C288,條件!$A$1:$G$1021,6,0)))</f>
        <v/>
      </c>
      <c r="G288" s="676" t="str">
        <f>IF(ISNA(VLOOKUP(C288,條件!$A$1:$G$1021,7,0)),"",(VLOOKUP(C288,條件!$A$1:$G$1021,7,0)))</f>
        <v/>
      </c>
      <c r="H288" s="676" t="str">
        <f>IF(ISNA(VLOOKUP(C288,條件!$A$1:$K$1021,11,0)),"",(VLOOKUP(C288,條件!$A$1:$K$1021,11,0)))</f>
        <v/>
      </c>
      <c r="I288" s="677" t="str">
        <f>IF(ISNA(VLOOKUP(C288,條件!$A$1:$L$1021,12,0)),"",(VLOOKUP(C288,條件!$A$1:$L$1021,12,0)))</f>
        <v/>
      </c>
      <c r="J288" s="680"/>
      <c r="K288" s="678"/>
      <c r="L288" s="679" t="s">
        <v>114</v>
      </c>
      <c r="M288" s="681"/>
      <c r="N288" s="680"/>
      <c r="O288" s="678"/>
      <c r="P288" s="679" t="s">
        <v>114</v>
      </c>
      <c r="Q288" s="681"/>
      <c r="R288" s="680"/>
      <c r="S288" s="678"/>
      <c r="T288" s="679" t="s">
        <v>114</v>
      </c>
      <c r="U288" s="681"/>
      <c r="V288" s="680"/>
      <c r="W288" s="678"/>
      <c r="X288" s="679" t="s">
        <v>114</v>
      </c>
      <c r="Y288" s="681"/>
      <c r="Z288" s="682" t="str">
        <f>IFERROR(VLOOKUP(C288, 條件!$A:$L, 3, 0), "")</f>
        <v/>
      </c>
      <c r="AA288" s="682" t="str">
        <f>IF(OR(L288={"改紡","檢修","了機","清車","FINAL","停機","SAMPLE","TEST","絲開發","待料","跳車"}), L288, IFERROR(IF(C288="", "", (SUM(J288, N288, R288, V288)/3 * AG288) * IF(AND(AF288="S", AS288="雙"), 0.5, 1)), ""))</f>
        <v>停機</v>
      </c>
      <c r="AB288" s="716" t="str">
        <f t="shared" si="106"/>
        <v/>
      </c>
      <c r="AC288" s="682" t="str">
        <f>IF(OR(L288={"改紡","檢修","了機","清車","FINAL","停機","SAMPLE","TEST"}), "", IFERROR(IF(C288="", "", AVERAGE(L288:M288, P288:Q288, T288:U288, X288:Y288)/100), ""))</f>
        <v/>
      </c>
      <c r="AD288" s="682" t="str">
        <f t="shared" si="107"/>
        <v/>
      </c>
      <c r="AE288" s="682" t="str">
        <f t="shared" si="108"/>
        <v/>
      </c>
      <c r="AF288" s="683" t="str">
        <f t="shared" si="104"/>
        <v>A</v>
      </c>
      <c r="AG288" s="683">
        <v>1</v>
      </c>
      <c r="AH288" s="727" t="s">
        <v>1657</v>
      </c>
      <c r="AI288" s="728" t="s">
        <v>1657</v>
      </c>
      <c r="AJ288" s="728" t="s">
        <v>885</v>
      </c>
      <c r="AK288" s="728" t="s">
        <v>885</v>
      </c>
      <c r="AL288" s="687"/>
      <c r="AM288" s="798"/>
      <c r="AN288" s="798"/>
      <c r="AO288" s="798"/>
      <c r="AP288" s="798"/>
      <c r="AQ288" s="798"/>
      <c r="AR288" s="689"/>
      <c r="AS288" s="676" t="str">
        <f t="shared" si="109"/>
        <v>單</v>
      </c>
      <c r="AT288" s="676" t="str">
        <f t="shared" si="110"/>
        <v>全</v>
      </c>
      <c r="AU288" s="676" t="str">
        <f t="shared" si="111"/>
        <v/>
      </c>
      <c r="AV288" s="676" t="str">
        <f t="shared" si="105"/>
        <v/>
      </c>
    </row>
    <row r="289" spans="1:48">
      <c r="A289" s="672">
        <f t="shared" si="112"/>
        <v>46183</v>
      </c>
      <c r="B289" s="673" t="s">
        <v>1038</v>
      </c>
      <c r="C289" s="673" t="s">
        <v>1902</v>
      </c>
      <c r="D289" s="674"/>
      <c r="E289" s="675" t="str">
        <f>IF(ISNA(VLOOKUP(C289,條件!$A$1:$G$1021,5,0)),"",(VLOOKUP(C289,條件!$A$1:$G$1021,5,0)))</f>
        <v>150/48CDR</v>
      </c>
      <c r="F289" s="676" t="str">
        <f>IF(ISNA(VLOOKUP(C289,條件!$A$1:$G$1021,6,0)),"",(VLOOKUP(C289,條件!$A$1:$G$1021,6,0)))</f>
        <v>FP82781</v>
      </c>
      <c r="G289" s="676">
        <f>IF(ISNA(VLOOKUP(C289,條件!$A$1:$G$1021,7,0)),"",(VLOOKUP(C289,條件!$A$1:$G$1021,7,0)))</f>
        <v>600</v>
      </c>
      <c r="H289" s="676" t="str">
        <f>IF(ISNA(VLOOKUP(C289,條件!$A$1:$K$1021,11,0)),"",(VLOOKUP(C289,條件!$A$1:$K$1021,11,0)))</f>
        <v>綠藍雙色</v>
      </c>
      <c r="I289" s="677">
        <f>IF(ISNA(VLOOKUP(C289,條件!$A$1:$L$1021,12,0)),"",(VLOOKUP(C289,條件!$A$1:$L$1021,12,0)))</f>
        <v>5</v>
      </c>
      <c r="J289" s="680">
        <v>22</v>
      </c>
      <c r="K289" s="678">
        <v>3</v>
      </c>
      <c r="L289" s="679">
        <v>9012</v>
      </c>
      <c r="M289" s="681">
        <v>8509</v>
      </c>
      <c r="N289" s="680"/>
      <c r="O289" s="678"/>
      <c r="P289" s="679"/>
      <c r="Q289" s="681"/>
      <c r="R289" s="680">
        <v>13</v>
      </c>
      <c r="S289" s="678">
        <v>1</v>
      </c>
      <c r="T289" s="679">
        <v>9144</v>
      </c>
      <c r="U289" s="681">
        <v>8759</v>
      </c>
      <c r="V289" s="680">
        <v>17</v>
      </c>
      <c r="W289" s="678">
        <v>0</v>
      </c>
      <c r="X289" s="679">
        <v>8727</v>
      </c>
      <c r="Y289" s="681">
        <v>8724</v>
      </c>
      <c r="Z289" s="682">
        <f>IFERROR(VLOOKUP(C289, 條件!$A:$L, 3, 0), "")</f>
        <v>2.8685258964143427</v>
      </c>
      <c r="AA289" s="682">
        <f>IF(OR(L289={"改紡","檢修","了機","清車","FINAL","停機","SAMPLE","TEST","絲開發","待料","跳車"}), L289, IFERROR(IF(C289="", "", (SUM(J289, N289, R289, V289)/3 * AG289) * IF(AND(AF289="S", AS289="雙"), 0.5, 1)), ""))</f>
        <v>17.333333333333332</v>
      </c>
      <c r="AB289" s="716">
        <f t="shared" si="106"/>
        <v>0.99329594017094014</v>
      </c>
      <c r="AC289" s="682">
        <f>IF(OR(L289={"改紡","檢修","了機","清車","FINAL","停機","SAMPLE","TEST"}), "", IFERROR(IF(C289="", "", AVERAGE(L289:M289, P289:Q289, T289:U289, X289:Y289)/100), ""))</f>
        <v>88.125</v>
      </c>
      <c r="AD289" s="682">
        <f t="shared" si="107"/>
        <v>2.1666666666666665</v>
      </c>
      <c r="AE289" s="682">
        <f t="shared" si="108"/>
        <v>2</v>
      </c>
      <c r="AF289" s="683" t="str">
        <f t="shared" si="104"/>
        <v>A</v>
      </c>
      <c r="AG289" s="683">
        <v>1</v>
      </c>
      <c r="AH289" s="727" t="s">
        <v>2943</v>
      </c>
      <c r="AI289" s="734" t="s">
        <v>3047</v>
      </c>
      <c r="AJ289" s="734" t="s">
        <v>3677</v>
      </c>
      <c r="AK289" s="734" t="s">
        <v>2873</v>
      </c>
      <c r="AL289" s="687">
        <v>54</v>
      </c>
      <c r="AM289" s="799">
        <v>46142</v>
      </c>
      <c r="AN289" s="798">
        <v>46143</v>
      </c>
      <c r="AO289" s="798">
        <v>46144</v>
      </c>
      <c r="AP289" s="798"/>
      <c r="AQ289" s="798"/>
      <c r="AR289" s="689"/>
      <c r="AS289" s="676" t="str">
        <f t="shared" si="109"/>
        <v>單</v>
      </c>
      <c r="AT289" s="676" t="str">
        <f t="shared" si="110"/>
        <v>全</v>
      </c>
      <c r="AU289" s="676" t="str">
        <f t="shared" si="111"/>
        <v>150</v>
      </c>
      <c r="AV289" s="676">
        <f t="shared" si="105"/>
        <v>2.7410399999999999</v>
      </c>
    </row>
    <row r="290" spans="1:48">
      <c r="A290" s="672">
        <f t="shared" si="112"/>
        <v>46183</v>
      </c>
      <c r="B290" s="673" t="s">
        <v>1039</v>
      </c>
      <c r="C290" s="673" t="s">
        <v>2973</v>
      </c>
      <c r="D290" s="674"/>
      <c r="E290" s="675" t="str">
        <f>IF(ISNA(VLOOKUP(C290,條件!$A$1:$G$1021,5,0)),"",(VLOOKUP(C290,條件!$A$1:$G$1021,5,0)))</f>
        <v>50/36SDr</v>
      </c>
      <c r="F290" s="676" t="str">
        <f>IF(ISNA(VLOOKUP(C290,條件!$A$1:$G$1021,6,0)),"",(VLOOKUP(C290,條件!$A$1:$G$1021,6,0)))</f>
        <v>FP80148R</v>
      </c>
      <c r="G290" s="676">
        <f>IF(ISNA(VLOOKUP(C290,條件!$A$1:$G$1021,7,0)),"",(VLOOKUP(C290,條件!$A$1:$G$1021,7,0)))</f>
        <v>575</v>
      </c>
      <c r="H290" s="676" t="str">
        <f>IF(ISNA(VLOOKUP(C290,條件!$A$1:$K$1021,11,0)),"",(VLOOKUP(C290,條件!$A$1:$K$1021,11,0)))</f>
        <v>白黑條紋</v>
      </c>
      <c r="I290" s="677">
        <f>IF(ISNA(VLOOKUP(C290,條件!$A$1:$L$1021,12,0)),"",(VLOOKUP(C290,條件!$A$1:$L$1021,12,0)))</f>
        <v>4</v>
      </c>
      <c r="J290" s="680">
        <v>4</v>
      </c>
      <c r="K290" s="678">
        <v>3</v>
      </c>
      <c r="L290" s="679" t="s">
        <v>116</v>
      </c>
      <c r="M290" s="681">
        <v>9665</v>
      </c>
      <c r="N290" s="680"/>
      <c r="O290" s="678"/>
      <c r="P290" s="679"/>
      <c r="Q290" s="681"/>
      <c r="R290" s="680">
        <v>12</v>
      </c>
      <c r="S290" s="678">
        <v>1</v>
      </c>
      <c r="T290" s="679">
        <v>9729</v>
      </c>
      <c r="U290" s="681">
        <v>9601</v>
      </c>
      <c r="V290" s="680"/>
      <c r="W290" s="678"/>
      <c r="X290" s="679" t="s">
        <v>116</v>
      </c>
      <c r="Y290" s="681"/>
      <c r="Z290" s="682">
        <f>IFERROR(VLOOKUP(C290, 條件!$A:$L, 3, 0), "")</f>
        <v>1.1009174311926606</v>
      </c>
      <c r="AA290" s="682" t="str">
        <f>IF(OR(L290={"改紡","檢修","了機","清車","FINAL","停機","SAMPLE","TEST","絲開發","待料","跳車"}), L290, IFERROR(IF(C290="", "", (SUM(J290, N290, R290, V290)/3 * AG290) * IF(AND(AF290="S", AS290="雙"), 0.5, 1)), ""))</f>
        <v>了機</v>
      </c>
      <c r="AB290" s="716">
        <f t="shared" si="106"/>
        <v>0.98253205128205123</v>
      </c>
      <c r="AC290" s="682" t="str">
        <f>IF(OR(L290={"改紡","檢修","了機","清車","FINAL","停機","SAMPLE","TEST"}), "", IFERROR(IF(C290="", "", AVERAGE(L290:M290, P290:Q290, T290:U290, X290:Y290)/100), ""))</f>
        <v/>
      </c>
      <c r="AD290" s="682" t="str">
        <f t="shared" si="107"/>
        <v/>
      </c>
      <c r="AE290" s="682" t="str">
        <f t="shared" si="108"/>
        <v/>
      </c>
      <c r="AF290" s="683" t="str">
        <f t="shared" si="104"/>
        <v>A</v>
      </c>
      <c r="AG290" s="683">
        <v>1</v>
      </c>
      <c r="AH290" s="727" t="s">
        <v>2943</v>
      </c>
      <c r="AI290" s="734" t="s">
        <v>3047</v>
      </c>
      <c r="AJ290" s="734" t="s">
        <v>3677</v>
      </c>
      <c r="AK290" s="734" t="s">
        <v>2873</v>
      </c>
      <c r="AL290" s="687">
        <v>57</v>
      </c>
      <c r="AM290" s="798">
        <v>46175</v>
      </c>
      <c r="AN290" s="798">
        <v>46176</v>
      </c>
      <c r="AO290" s="798"/>
      <c r="AP290" s="798"/>
      <c r="AQ290" s="798"/>
      <c r="AR290" s="689"/>
      <c r="AS290" s="676" t="str">
        <f t="shared" si="109"/>
        <v>單</v>
      </c>
      <c r="AT290" s="676" t="str">
        <f t="shared" si="110"/>
        <v>全</v>
      </c>
      <c r="AU290" s="676" t="str">
        <f t="shared" si="111"/>
        <v>50</v>
      </c>
      <c r="AV290" s="676" t="str">
        <f t="shared" si="105"/>
        <v/>
      </c>
    </row>
    <row r="291" spans="1:48">
      <c r="A291" s="672">
        <f t="shared" si="112"/>
        <v>46183</v>
      </c>
      <c r="B291" s="673" t="s">
        <v>1040</v>
      </c>
      <c r="C291" s="673" t="s">
        <v>114</v>
      </c>
      <c r="D291" s="674"/>
      <c r="E291" s="675" t="str">
        <f>IF(ISNA(VLOOKUP(C291,條件!$A$1:$G$1021,5,0)),"",(VLOOKUP(C291,條件!$A$1:$G$1021,5,0)))</f>
        <v/>
      </c>
      <c r="F291" s="676" t="str">
        <f>IF(ISNA(VLOOKUP(C291,條件!$A$1:$G$1021,6,0)),"",(VLOOKUP(C291,條件!$A$1:$G$1021,6,0)))</f>
        <v/>
      </c>
      <c r="G291" s="676" t="str">
        <f>IF(ISNA(VLOOKUP(C291,條件!$A$1:$G$1021,7,0)),"",(VLOOKUP(C291,條件!$A$1:$G$1021,7,0)))</f>
        <v/>
      </c>
      <c r="H291" s="676" t="str">
        <f>IF(ISNA(VLOOKUP(C291,條件!$A$1:$K$1021,11,0)),"",(VLOOKUP(C291,條件!$A$1:$K$1021,11,0)))</f>
        <v/>
      </c>
      <c r="I291" s="677" t="str">
        <f>IF(ISNA(VLOOKUP(C291,條件!$A$1:$L$1021,12,0)),"",(VLOOKUP(C291,條件!$A$1:$L$1021,12,0)))</f>
        <v/>
      </c>
      <c r="J291" s="680"/>
      <c r="K291" s="678"/>
      <c r="L291" s="679" t="s">
        <v>114</v>
      </c>
      <c r="M291" s="681"/>
      <c r="N291" s="680"/>
      <c r="O291" s="678"/>
      <c r="P291" s="679" t="s">
        <v>114</v>
      </c>
      <c r="Q291" s="681"/>
      <c r="R291" s="680"/>
      <c r="S291" s="678"/>
      <c r="T291" s="679" t="s">
        <v>114</v>
      </c>
      <c r="U291" s="681"/>
      <c r="V291" s="680"/>
      <c r="W291" s="678"/>
      <c r="X291" s="679" t="s">
        <v>114</v>
      </c>
      <c r="Y291" s="681"/>
      <c r="Z291" s="682" t="str">
        <f>IFERROR(VLOOKUP(C291, 條件!$A:$L, 3, 0), "")</f>
        <v/>
      </c>
      <c r="AA291" s="682" t="str">
        <f>IF(OR(L291={"改紡","檢修","了機","清車","FINAL","停機","SAMPLE","TEST","絲開發","待料","跳車"}), L291, IFERROR(IF(C291="", "", (SUM(J291, N291, R291, V291)/3 * AG291) * IF(AND(AF291="S", AS291="雙"), 0.5, 1)), ""))</f>
        <v>停機</v>
      </c>
      <c r="AB291" s="716" t="str">
        <f t="shared" si="106"/>
        <v/>
      </c>
      <c r="AC291" s="682" t="str">
        <f>IF(OR(L291={"改紡","檢修","了機","清車","FINAL","停機","SAMPLE","TEST"}), "", IFERROR(IF(C291="", "", AVERAGE(L291:M291, P291:Q291, T291:U291, X291:Y291)/100), ""))</f>
        <v/>
      </c>
      <c r="AD291" s="682" t="str">
        <f t="shared" si="107"/>
        <v/>
      </c>
      <c r="AE291" s="682" t="str">
        <f t="shared" si="108"/>
        <v/>
      </c>
      <c r="AF291" s="683" t="str">
        <f t="shared" si="104"/>
        <v>A</v>
      </c>
      <c r="AG291" s="683">
        <v>1</v>
      </c>
      <c r="AH291" s="727" t="s">
        <v>1657</v>
      </c>
      <c r="AI291" s="728" t="s">
        <v>1657</v>
      </c>
      <c r="AJ291" s="728" t="s">
        <v>885</v>
      </c>
      <c r="AK291" s="728" t="s">
        <v>1657</v>
      </c>
      <c r="AL291" s="687"/>
      <c r="AM291" s="798"/>
      <c r="AN291" s="798"/>
      <c r="AO291" s="798"/>
      <c r="AP291" s="798"/>
      <c r="AQ291" s="798"/>
      <c r="AR291" s="689"/>
      <c r="AS291" s="676" t="str">
        <f t="shared" si="109"/>
        <v>單</v>
      </c>
      <c r="AT291" s="676" t="str">
        <f t="shared" si="110"/>
        <v>全</v>
      </c>
      <c r="AU291" s="676" t="str">
        <f t="shared" si="111"/>
        <v/>
      </c>
      <c r="AV291" s="676" t="str">
        <f t="shared" si="105"/>
        <v/>
      </c>
    </row>
    <row r="292" spans="1:48">
      <c r="A292" s="672">
        <f t="shared" si="112"/>
        <v>46183</v>
      </c>
      <c r="B292" s="673" t="s">
        <v>1041</v>
      </c>
      <c r="C292" s="673" t="s">
        <v>114</v>
      </c>
      <c r="D292" s="674"/>
      <c r="E292" s="675" t="str">
        <f>IF(ISNA(VLOOKUP(C292,條件!$A$1:$G$1021,5,0)),"",(VLOOKUP(C292,條件!$A$1:$G$1021,5,0)))</f>
        <v/>
      </c>
      <c r="F292" s="676" t="str">
        <f>IF(ISNA(VLOOKUP(C292,條件!$A$1:$G$1021,6,0)),"",(VLOOKUP(C292,條件!$A$1:$G$1021,6,0)))</f>
        <v/>
      </c>
      <c r="G292" s="676" t="str">
        <f>IF(ISNA(VLOOKUP(C292,條件!$A$1:$G$1021,7,0)),"",(VLOOKUP(C292,條件!$A$1:$G$1021,7,0)))</f>
        <v/>
      </c>
      <c r="H292" s="676" t="str">
        <f>IF(ISNA(VLOOKUP(C292,條件!$A$1:$K$1021,11,0)),"",(VLOOKUP(C292,條件!$A$1:$K$1021,11,0)))</f>
        <v/>
      </c>
      <c r="I292" s="677" t="str">
        <f>IF(ISNA(VLOOKUP(C292,條件!$A$1:$L$1021,12,0)),"",(VLOOKUP(C292,條件!$A$1:$L$1021,12,0)))</f>
        <v/>
      </c>
      <c r="J292" s="680"/>
      <c r="K292" s="678"/>
      <c r="L292" s="679" t="s">
        <v>114</v>
      </c>
      <c r="M292" s="681"/>
      <c r="N292" s="680"/>
      <c r="O292" s="678"/>
      <c r="P292" s="679" t="s">
        <v>114</v>
      </c>
      <c r="Q292" s="681"/>
      <c r="R292" s="680"/>
      <c r="S292" s="678"/>
      <c r="T292" s="679" t="s">
        <v>3771</v>
      </c>
      <c r="U292" s="681"/>
      <c r="V292" s="680"/>
      <c r="W292" s="678"/>
      <c r="X292" s="679" t="s">
        <v>114</v>
      </c>
      <c r="Y292" s="681"/>
      <c r="Z292" s="682" t="str">
        <f>IFERROR(VLOOKUP(C292, 條件!$A:$L, 3, 0), "")</f>
        <v/>
      </c>
      <c r="AA292" s="682" t="str">
        <f>IF(OR(L292={"改紡","檢修","了機","清車","FINAL","停機","SAMPLE","TEST","絲開發","待料","跳車"}), L292, IFERROR(IF(C292="", "", (SUM(J292, N292, R292, V292)/3 * AG292) * IF(AND(AF292="S", AS292="雙"), 0.5, 1)), ""))</f>
        <v>停機</v>
      </c>
      <c r="AB292" s="716" t="str">
        <f t="shared" si="106"/>
        <v/>
      </c>
      <c r="AC292" s="682" t="str">
        <f>IF(OR(L292={"改紡","檢修","了機","清車","FINAL","停機","SAMPLE","TEST"}), "", IFERROR(IF(C292="", "", AVERAGE(L292:M292, P292:Q292, T292:U292, X292:Y292)/100), ""))</f>
        <v/>
      </c>
      <c r="AD292" s="682" t="str">
        <f t="shared" si="107"/>
        <v/>
      </c>
      <c r="AE292" s="682" t="str">
        <f t="shared" si="108"/>
        <v/>
      </c>
      <c r="AF292" s="683" t="str">
        <f t="shared" si="104"/>
        <v>A</v>
      </c>
      <c r="AG292" s="683">
        <v>1</v>
      </c>
      <c r="AH292" s="727" t="s">
        <v>1657</v>
      </c>
      <c r="AI292" s="728" t="s">
        <v>1657</v>
      </c>
      <c r="AJ292" s="728" t="s">
        <v>885</v>
      </c>
      <c r="AK292" s="728" t="s">
        <v>1657</v>
      </c>
      <c r="AL292" s="687"/>
      <c r="AM292" s="798"/>
      <c r="AN292" s="798"/>
      <c r="AO292" s="798"/>
      <c r="AP292" s="798"/>
      <c r="AQ292" s="798"/>
      <c r="AR292" s="689"/>
      <c r="AS292" s="676" t="str">
        <f t="shared" si="109"/>
        <v>單</v>
      </c>
      <c r="AT292" s="676" t="str">
        <f t="shared" si="110"/>
        <v>全</v>
      </c>
      <c r="AU292" s="676" t="str">
        <f t="shared" si="111"/>
        <v/>
      </c>
      <c r="AV292" s="676" t="str">
        <f t="shared" si="105"/>
        <v/>
      </c>
    </row>
    <row r="293" spans="1:48">
      <c r="A293" s="672">
        <f t="shared" si="112"/>
        <v>46183</v>
      </c>
      <c r="B293" s="673" t="s">
        <v>1042</v>
      </c>
      <c r="C293" s="673" t="s">
        <v>2971</v>
      </c>
      <c r="D293" s="674"/>
      <c r="E293" s="675" t="str">
        <f>IF(ISNA(VLOOKUP(C293,條件!$A$1:$G$1021,5,0)),"",(VLOOKUP(C293,條件!$A$1:$G$1021,5,0)))</f>
        <v>150/48SDr</v>
      </c>
      <c r="F293" s="676" t="str">
        <f>IF(ISNA(VLOOKUP(C293,條件!$A$1:$G$1021,6,0)),"",(VLOOKUP(C293,條件!$A$1:$G$1021,6,0)))</f>
        <v>FP82179R</v>
      </c>
      <c r="G293" s="676">
        <f>IF(ISNA(VLOOKUP(C293,條件!$A$1:$G$1021,7,0)),"",(VLOOKUP(C293,條件!$A$1:$G$1021,7,0)))</f>
        <v>650</v>
      </c>
      <c r="H293" s="676" t="str">
        <f>IF(ISNA(VLOOKUP(C293,條件!$A$1:$K$1021,11,0)),"",(VLOOKUP(C293,條件!$A$1:$K$1021,11,0)))</f>
        <v>藍底白十字</v>
      </c>
      <c r="I293" s="677">
        <f>IF(ISNA(VLOOKUP(C293,條件!$A$1:$L$1021,12,0)),"",(VLOOKUP(C293,條件!$A$1:$L$1021,12,0)))</f>
        <v>5</v>
      </c>
      <c r="J293" s="680">
        <v>19</v>
      </c>
      <c r="K293" s="678">
        <v>3</v>
      </c>
      <c r="L293" s="679">
        <v>9256</v>
      </c>
      <c r="M293" s="681">
        <v>8742</v>
      </c>
      <c r="N293" s="680"/>
      <c r="O293" s="678"/>
      <c r="P293" s="679"/>
      <c r="Q293" s="681"/>
      <c r="R293" s="680"/>
      <c r="S293" s="678"/>
      <c r="T293" s="679" t="s">
        <v>3770</v>
      </c>
      <c r="U293" s="681"/>
      <c r="V293" s="680"/>
      <c r="W293" s="678"/>
      <c r="X293" s="679" t="s">
        <v>114</v>
      </c>
      <c r="Y293" s="681"/>
      <c r="Z293" s="682">
        <f>IFERROR(VLOOKUP(C293, 條件!$A:$L, 3, 0), "")</f>
        <v>3.0573248407643314</v>
      </c>
      <c r="AA293" s="682">
        <f>IF(OR(L293={"改紡","檢修","了機","清車","FINAL","停機","SAMPLE","TEST","絲開發","待料","跳車"}), L293, IFERROR(IF(C293="", "", (SUM(J293, N293, R293, V293)/3 * AG293) * IF(AND(AF293="S", AS293="雙"), 0.5, 1)), ""))</f>
        <v>6.333333333333333</v>
      </c>
      <c r="AB293" s="716">
        <f t="shared" si="106"/>
        <v>0.99528245192307696</v>
      </c>
      <c r="AC293" s="682">
        <f>IF(OR(L293={"改紡","檢修","了機","清車","FINAL","停機","SAMPLE","TEST"}), "", IFERROR(IF(C293="", "", AVERAGE(L293:M293, P293:Q293, T293:U293, X293:Y293)/100), ""))</f>
        <v>89.99</v>
      </c>
      <c r="AD293" s="682">
        <f t="shared" si="107"/>
        <v>0.79166666666666663</v>
      </c>
      <c r="AE293" s="682">
        <f t="shared" si="108"/>
        <v>0.66666666666666663</v>
      </c>
      <c r="AF293" s="683" t="str">
        <f t="shared" si="104"/>
        <v>A</v>
      </c>
      <c r="AG293" s="683">
        <v>1</v>
      </c>
      <c r="AH293" s="727" t="s">
        <v>3704</v>
      </c>
      <c r="AI293" s="728" t="s">
        <v>2785</v>
      </c>
      <c r="AJ293" s="728" t="s">
        <v>2785</v>
      </c>
      <c r="AK293" s="728" t="s">
        <v>3048</v>
      </c>
      <c r="AL293" s="687">
        <v>48</v>
      </c>
      <c r="AM293" s="799">
        <v>46173</v>
      </c>
      <c r="AN293" s="798">
        <v>46174</v>
      </c>
      <c r="AO293" s="798"/>
      <c r="AP293" s="798"/>
      <c r="AQ293" s="798"/>
      <c r="AR293" s="689"/>
      <c r="AS293" s="676" t="str">
        <f t="shared" si="109"/>
        <v>單</v>
      </c>
      <c r="AT293" s="676" t="str">
        <f t="shared" si="110"/>
        <v>全</v>
      </c>
      <c r="AU293" s="676" t="str">
        <f t="shared" si="111"/>
        <v>150</v>
      </c>
      <c r="AV293" s="676">
        <f t="shared" si="105"/>
        <v>3.0323030400000004</v>
      </c>
    </row>
    <row r="294" spans="1:48">
      <c r="A294" s="672">
        <f t="shared" si="112"/>
        <v>46183</v>
      </c>
      <c r="B294" s="673" t="s">
        <v>1043</v>
      </c>
      <c r="C294" s="673" t="s">
        <v>114</v>
      </c>
      <c r="D294" s="674"/>
      <c r="E294" s="675" t="str">
        <f>IF(ISNA(VLOOKUP(C294,條件!$A$1:$G$1021,5,0)),"",(VLOOKUP(C294,條件!$A$1:$G$1021,5,0)))</f>
        <v/>
      </c>
      <c r="F294" s="676" t="str">
        <f>IF(ISNA(VLOOKUP(C294,條件!$A$1:$G$1021,6,0)),"",(VLOOKUP(C294,條件!$A$1:$G$1021,6,0)))</f>
        <v/>
      </c>
      <c r="G294" s="676" t="str">
        <f>IF(ISNA(VLOOKUP(C294,條件!$A$1:$G$1021,7,0)),"",(VLOOKUP(C294,條件!$A$1:$G$1021,7,0)))</f>
        <v/>
      </c>
      <c r="H294" s="676" t="str">
        <f>IF(ISNA(VLOOKUP(C294,條件!$A$1:$K$1021,11,0)),"",(VLOOKUP(C294,條件!$A$1:$K$1021,11,0)))</f>
        <v/>
      </c>
      <c r="I294" s="677" t="str">
        <f>IF(ISNA(VLOOKUP(C294,條件!$A$1:$L$1021,12,0)),"",(VLOOKUP(C294,條件!$A$1:$L$1021,12,0)))</f>
        <v/>
      </c>
      <c r="J294" s="680"/>
      <c r="K294" s="678"/>
      <c r="L294" s="679" t="s">
        <v>114</v>
      </c>
      <c r="M294" s="681"/>
      <c r="N294" s="680"/>
      <c r="O294" s="678"/>
      <c r="P294" s="679" t="s">
        <v>114</v>
      </c>
      <c r="Q294" s="681"/>
      <c r="R294" s="680"/>
      <c r="S294" s="678"/>
      <c r="T294" s="679" t="s">
        <v>114</v>
      </c>
      <c r="U294" s="681"/>
      <c r="V294" s="680"/>
      <c r="W294" s="678"/>
      <c r="X294" s="679" t="s">
        <v>114</v>
      </c>
      <c r="Y294" s="681"/>
      <c r="Z294" s="682" t="str">
        <f>IFERROR(VLOOKUP(C294, 條件!$A:$L, 3, 0), "")</f>
        <v/>
      </c>
      <c r="AA294" s="682" t="str">
        <f>IF(OR(L294={"改紡","檢修","了機","清車","FINAL","停機","SAMPLE","TEST","絲開發","待料","跳車"}), L294, IFERROR(IF(C294="", "", (SUM(J294, N294, R294, V294)/3 * AG294) * IF(AND(AF294="S", AS294="雙"), 0.5, 1)), ""))</f>
        <v>停機</v>
      </c>
      <c r="AB294" s="716" t="str">
        <f t="shared" si="106"/>
        <v/>
      </c>
      <c r="AC294" s="682" t="str">
        <f>IF(OR(L294={"改紡","檢修","了機","清車","FINAL","停機","SAMPLE","TEST"}), "", IFERROR(IF(C294="", "", AVERAGE(L294:M294, P294:Q294, T294:U294, X294:Y294)/100), ""))</f>
        <v/>
      </c>
      <c r="AD294" s="682" t="str">
        <f t="shared" si="107"/>
        <v/>
      </c>
      <c r="AE294" s="682" t="str">
        <f t="shared" si="108"/>
        <v/>
      </c>
      <c r="AF294" s="683" t="str">
        <f t="shared" si="104"/>
        <v>A</v>
      </c>
      <c r="AG294" s="683">
        <v>1</v>
      </c>
      <c r="AH294" s="727" t="s">
        <v>885</v>
      </c>
      <c r="AI294" s="728" t="s">
        <v>1657</v>
      </c>
      <c r="AJ294" s="728" t="s">
        <v>1657</v>
      </c>
      <c r="AK294" s="728" t="s">
        <v>1657</v>
      </c>
      <c r="AL294" s="687"/>
      <c r="AM294" s="798"/>
      <c r="AN294" s="798"/>
      <c r="AO294" s="798"/>
      <c r="AP294" s="798"/>
      <c r="AQ294" s="798"/>
      <c r="AR294" s="689"/>
      <c r="AS294" s="676" t="str">
        <f t="shared" si="109"/>
        <v>單</v>
      </c>
      <c r="AT294" s="676" t="str">
        <f t="shared" si="110"/>
        <v>全</v>
      </c>
      <c r="AU294" s="676" t="str">
        <f t="shared" si="111"/>
        <v/>
      </c>
      <c r="AV294" s="676" t="str">
        <f t="shared" si="105"/>
        <v/>
      </c>
    </row>
    <row r="295" spans="1:48">
      <c r="A295" s="672">
        <f t="shared" si="112"/>
        <v>46183</v>
      </c>
      <c r="B295" s="673" t="s">
        <v>1044</v>
      </c>
      <c r="C295" s="673" t="s">
        <v>114</v>
      </c>
      <c r="D295" s="674"/>
      <c r="E295" s="675" t="str">
        <f>IF(ISNA(VLOOKUP(C295,條件!$A$1:$G$1021,5,0)),"",(VLOOKUP(C295,條件!$A$1:$G$1021,5,0)))</f>
        <v/>
      </c>
      <c r="F295" s="676" t="str">
        <f>IF(ISNA(VLOOKUP(C295,條件!$A$1:$G$1021,6,0)),"",(VLOOKUP(C295,條件!$A$1:$G$1021,6,0)))</f>
        <v/>
      </c>
      <c r="G295" s="676" t="str">
        <f>IF(ISNA(VLOOKUP(C295,條件!$A$1:$G$1021,7,0)),"",(VLOOKUP(C295,條件!$A$1:$G$1021,7,0)))</f>
        <v/>
      </c>
      <c r="H295" s="676" t="str">
        <f>IF(ISNA(VLOOKUP(C295,條件!$A$1:$K$1021,11,0)),"",(VLOOKUP(C295,條件!$A$1:$K$1021,11,0)))</f>
        <v/>
      </c>
      <c r="I295" s="677" t="str">
        <f>IF(ISNA(VLOOKUP(C295,條件!$A$1:$L$1021,12,0)),"",(VLOOKUP(C295,條件!$A$1:$L$1021,12,0)))</f>
        <v/>
      </c>
      <c r="J295" s="680"/>
      <c r="K295" s="678"/>
      <c r="L295" s="679" t="s">
        <v>114</v>
      </c>
      <c r="M295" s="681"/>
      <c r="N295" s="680"/>
      <c r="O295" s="678"/>
      <c r="P295" s="679" t="s">
        <v>114</v>
      </c>
      <c r="Q295" s="681"/>
      <c r="R295" s="680"/>
      <c r="S295" s="678"/>
      <c r="T295" s="679" t="s">
        <v>114</v>
      </c>
      <c r="U295" s="681"/>
      <c r="V295" s="680"/>
      <c r="W295" s="678"/>
      <c r="X295" s="679" t="s">
        <v>114</v>
      </c>
      <c r="Y295" s="681"/>
      <c r="Z295" s="682" t="str">
        <f>IFERROR(VLOOKUP(C295, 條件!$A:$L, 3, 0), "")</f>
        <v/>
      </c>
      <c r="AA295" s="682" t="str">
        <f>IF(OR(L295={"改紡","檢修","了機","清車","FINAL","停機","SAMPLE","TEST","絲開發","待料","跳車"}), L295, IFERROR(IF(C295="", "", (SUM(J295, N295, R295, V295)/3 * AG295) * IF(AND(AF295="S", AS295="雙"), 0.5, 1)), ""))</f>
        <v>停機</v>
      </c>
      <c r="AB295" s="716" t="str">
        <f t="shared" si="106"/>
        <v/>
      </c>
      <c r="AC295" s="682" t="str">
        <f>IF(OR(L295={"改紡","檢修","了機","清車","FINAL","停機","SAMPLE","TEST"}), "", IFERROR(IF(C295="", "", AVERAGE(L295:M295, P295:Q295, T295:U295, X295:Y295)/100), ""))</f>
        <v/>
      </c>
      <c r="AD295" s="682" t="str">
        <f t="shared" si="107"/>
        <v/>
      </c>
      <c r="AE295" s="682" t="str">
        <f t="shared" si="108"/>
        <v/>
      </c>
      <c r="AF295" s="683" t="str">
        <f t="shared" si="104"/>
        <v>A</v>
      </c>
      <c r="AG295" s="683">
        <v>1</v>
      </c>
      <c r="AH295" s="727" t="s">
        <v>885</v>
      </c>
      <c r="AI295" s="728" t="s">
        <v>1657</v>
      </c>
      <c r="AJ295" s="728" t="s">
        <v>1657</v>
      </c>
      <c r="AK295" s="728" t="s">
        <v>1657</v>
      </c>
      <c r="AL295" s="687"/>
      <c r="AM295" s="798"/>
      <c r="AN295" s="798"/>
      <c r="AO295" s="798"/>
      <c r="AP295" s="798"/>
      <c r="AQ295" s="798"/>
      <c r="AR295" s="689"/>
      <c r="AS295" s="676" t="str">
        <f t="shared" si="109"/>
        <v>單</v>
      </c>
      <c r="AT295" s="676" t="str">
        <f t="shared" si="110"/>
        <v>全</v>
      </c>
      <c r="AU295" s="676" t="str">
        <f t="shared" si="111"/>
        <v/>
      </c>
      <c r="AV295" s="676" t="str">
        <f t="shared" si="105"/>
        <v/>
      </c>
    </row>
    <row r="296" spans="1:48">
      <c r="A296" s="672">
        <f t="shared" si="112"/>
        <v>46183</v>
      </c>
      <c r="B296" s="673" t="s">
        <v>1045</v>
      </c>
      <c r="C296" s="673" t="s">
        <v>3552</v>
      </c>
      <c r="D296" s="674"/>
      <c r="E296" s="675" t="str">
        <f>IF(ISNA(VLOOKUP(C296,條件!$A$1:$G$1021,5,0)),"",(VLOOKUP(C296,條件!$A$1:$G$1021,5,0)))</f>
        <v>150/48/2CE</v>
      </c>
      <c r="F296" s="676" t="str">
        <f>IF(ISNA(VLOOKUP(C296,條件!$A$1:$G$1021,6,0)),"",(VLOOKUP(C296,條件!$A$1:$G$1021,6,0)))</f>
        <v>FP02312×2</v>
      </c>
      <c r="G296" s="676">
        <f>IF(ISNA(VLOOKUP(C296,條件!$A$1:$G$1021,7,0)),"",(VLOOKUP(C296,條件!$A$1:$G$1021,7,0)))</f>
        <v>550</v>
      </c>
      <c r="H296" s="676" t="str">
        <f>IF(ISNA(VLOOKUP(C296,條件!$A$1:$K$1021,11,0)),"",(VLOOKUP(C296,條件!$A$1:$K$1021,11,0)))</f>
        <v>白底紅三角</v>
      </c>
      <c r="I296" s="677">
        <f>IF(ISNA(VLOOKUP(C296,條件!$A$1:$L$1021,12,0)),"",(VLOOKUP(C296,條件!$A$1:$L$1021,12,0)))</f>
        <v>5</v>
      </c>
      <c r="J296" s="680">
        <v>56</v>
      </c>
      <c r="K296" s="678">
        <v>4</v>
      </c>
      <c r="L296" s="679">
        <v>8029</v>
      </c>
      <c r="M296" s="681">
        <v>8443</v>
      </c>
      <c r="N296" s="680"/>
      <c r="O296" s="678"/>
      <c r="P296" s="679"/>
      <c r="Q296" s="681"/>
      <c r="R296" s="680">
        <v>24</v>
      </c>
      <c r="S296" s="678">
        <v>4</v>
      </c>
      <c r="T296" s="679">
        <v>8807</v>
      </c>
      <c r="U296" s="681">
        <v>9284</v>
      </c>
      <c r="V296" s="680">
        <v>8</v>
      </c>
      <c r="W296" s="678">
        <v>0</v>
      </c>
      <c r="X296" s="679">
        <v>8762</v>
      </c>
      <c r="Y296" s="681">
        <v>9218</v>
      </c>
      <c r="Z296" s="682">
        <f>IFERROR(VLOOKUP(C296, 條件!$A:$L, 3, 0), "")</f>
        <v>5.161290322580645</v>
      </c>
      <c r="AA296" s="682">
        <f>IF(OR(L296={"改紡","檢修","了機","清車","FINAL","停機","SAMPLE","TEST","絲開發","待料","跳車"}), L296, IFERROR(IF(C296="", "", (SUM(J296, N296, R296, V296)/3 * AG296) * IF(AND(AF296="S", AS296="雙"), 0.5, 1)), ""))</f>
        <v>14.666666666666666</v>
      </c>
      <c r="AB296" s="716">
        <f t="shared" si="106"/>
        <v>0.99254807692307689</v>
      </c>
      <c r="AC296" s="682">
        <f>IF(OR(L296={"改紡","檢修","了機","清車","FINAL","停機","SAMPLE","TEST"}), "", IFERROR(IF(C296="", "", AVERAGE(L296:M296, P296:Q296, T296:U296, X296:Y296)/100), ""))</f>
        <v>87.571666666666658</v>
      </c>
      <c r="AD296" s="682">
        <f t="shared" si="107"/>
        <v>1.8333333333333333</v>
      </c>
      <c r="AE296" s="682">
        <f t="shared" si="108"/>
        <v>1.6666666666666667</v>
      </c>
      <c r="AF296" s="683" t="str">
        <f t="shared" si="104"/>
        <v>A</v>
      </c>
      <c r="AG296" s="683">
        <v>0.5</v>
      </c>
      <c r="AH296" s="727" t="s">
        <v>2943</v>
      </c>
      <c r="AI296" s="728" t="s">
        <v>2785</v>
      </c>
      <c r="AJ296" s="728" t="s">
        <v>2785</v>
      </c>
      <c r="AK296" s="728" t="s">
        <v>3048</v>
      </c>
      <c r="AL296" s="687">
        <v>52</v>
      </c>
      <c r="AM296" s="798">
        <v>46158</v>
      </c>
      <c r="AN296" s="798">
        <v>46159</v>
      </c>
      <c r="AO296" s="798">
        <v>46161</v>
      </c>
      <c r="AP296" s="798"/>
      <c r="AQ296" s="798"/>
      <c r="AR296" s="689"/>
      <c r="AS296" s="676" t="str">
        <f t="shared" si="109"/>
        <v>雙</v>
      </c>
      <c r="AT296" s="676" t="str">
        <f t="shared" si="110"/>
        <v>全</v>
      </c>
      <c r="AU296" s="676" t="str">
        <f t="shared" si="111"/>
        <v>150</v>
      </c>
      <c r="AV296" s="676">
        <f t="shared" si="105"/>
        <v>2.4968433599999997</v>
      </c>
    </row>
    <row r="297" spans="1:48">
      <c r="A297" s="672">
        <f t="shared" si="112"/>
        <v>46183</v>
      </c>
      <c r="B297" s="673" t="s">
        <v>1046</v>
      </c>
      <c r="C297" s="673" t="s">
        <v>114</v>
      </c>
      <c r="D297" s="674"/>
      <c r="E297" s="675" t="str">
        <f>IF(ISNA(VLOOKUP(C297,條件!$A$1:$G$1021,5,0)),"",(VLOOKUP(C297,條件!$A$1:$G$1021,5,0)))</f>
        <v/>
      </c>
      <c r="F297" s="676" t="str">
        <f>IF(ISNA(VLOOKUP(C297,條件!$A$1:$G$1021,6,0)),"",(VLOOKUP(C297,條件!$A$1:$G$1021,6,0)))</f>
        <v/>
      </c>
      <c r="G297" s="676" t="str">
        <f>IF(ISNA(VLOOKUP(C297,條件!$A$1:$G$1021,7,0)),"",(VLOOKUP(C297,條件!$A$1:$G$1021,7,0)))</f>
        <v/>
      </c>
      <c r="H297" s="676" t="str">
        <f>IF(ISNA(VLOOKUP(C297,條件!$A$1:$K$1021,11,0)),"",(VLOOKUP(C297,條件!$A$1:$K$1021,11,0)))</f>
        <v/>
      </c>
      <c r="I297" s="677" t="str">
        <f>IF(ISNA(VLOOKUP(C297,條件!$A$1:$L$1021,12,0)),"",(VLOOKUP(C297,條件!$A$1:$L$1021,12,0)))</f>
        <v/>
      </c>
      <c r="J297" s="680"/>
      <c r="K297" s="678"/>
      <c r="L297" s="679" t="s">
        <v>114</v>
      </c>
      <c r="M297" s="681"/>
      <c r="N297" s="680"/>
      <c r="O297" s="678"/>
      <c r="P297" s="679" t="s">
        <v>114</v>
      </c>
      <c r="Q297" s="681"/>
      <c r="R297" s="680"/>
      <c r="S297" s="678"/>
      <c r="T297" s="679" t="s">
        <v>114</v>
      </c>
      <c r="U297" s="681"/>
      <c r="V297" s="680"/>
      <c r="W297" s="678"/>
      <c r="X297" s="679" t="s">
        <v>114</v>
      </c>
      <c r="Y297" s="681"/>
      <c r="Z297" s="682" t="str">
        <f>IFERROR(VLOOKUP(C297, 條件!$A:$L, 3, 0), "")</f>
        <v/>
      </c>
      <c r="AA297" s="682" t="str">
        <f>IF(OR(L297={"改紡","檢修","了機","清車","FINAL","停機","SAMPLE","TEST","絲開發","待料","跳車"}), L297, IFERROR(IF(C297="", "", (SUM(J297, N297, R297, V297)/3 * AG297) * IF(AND(AF297="S", AS297="雙"), 0.5, 1)), ""))</f>
        <v>停機</v>
      </c>
      <c r="AB297" s="716" t="str">
        <f t="shared" si="106"/>
        <v/>
      </c>
      <c r="AC297" s="682" t="str">
        <f>IF(OR(L297={"改紡","檢修","了機","清車","FINAL","停機","SAMPLE","TEST"}), "", IFERROR(IF(C297="", "", AVERAGE(L297:M297, P297:Q297, T297:U297, X297:Y297)/100), ""))</f>
        <v/>
      </c>
      <c r="AD297" s="682" t="str">
        <f t="shared" si="107"/>
        <v/>
      </c>
      <c r="AE297" s="682" t="str">
        <f t="shared" si="108"/>
        <v/>
      </c>
      <c r="AF297" s="683" t="str">
        <f t="shared" si="104"/>
        <v>A</v>
      </c>
      <c r="AG297" s="683">
        <v>1</v>
      </c>
      <c r="AH297" s="727" t="s">
        <v>885</v>
      </c>
      <c r="AI297" s="728" t="s">
        <v>1657</v>
      </c>
      <c r="AJ297" s="728" t="s">
        <v>1657</v>
      </c>
      <c r="AK297" s="728" t="s">
        <v>1657</v>
      </c>
      <c r="AL297" s="687"/>
      <c r="AM297" s="798"/>
      <c r="AN297" s="798"/>
      <c r="AO297" s="798"/>
      <c r="AP297" s="798"/>
      <c r="AQ297" s="798"/>
      <c r="AR297" s="689"/>
      <c r="AS297" s="676" t="str">
        <f t="shared" si="109"/>
        <v>單</v>
      </c>
      <c r="AT297" s="676" t="str">
        <f t="shared" si="110"/>
        <v>全</v>
      </c>
      <c r="AU297" s="676" t="str">
        <f t="shared" si="111"/>
        <v/>
      </c>
      <c r="AV297" s="676" t="str">
        <f t="shared" si="105"/>
        <v/>
      </c>
    </row>
    <row r="298" spans="1:48">
      <c r="A298" s="672">
        <f t="shared" si="112"/>
        <v>46183</v>
      </c>
      <c r="B298" s="673" t="s">
        <v>1028</v>
      </c>
      <c r="C298" s="673" t="s">
        <v>114</v>
      </c>
      <c r="D298" s="674"/>
      <c r="E298" s="675" t="str">
        <f>IF(ISNA(VLOOKUP(C298,條件!$A$1:$G$1021,5,0)),"",(VLOOKUP(C298,條件!$A$1:$G$1021,5,0)))</f>
        <v/>
      </c>
      <c r="F298" s="676" t="str">
        <f>IF(ISNA(VLOOKUP(C298,條件!$A$1:$G$1021,6,0)),"",(VLOOKUP(C298,條件!$A$1:$G$1021,6,0)))</f>
        <v/>
      </c>
      <c r="G298" s="676" t="str">
        <f>IF(ISNA(VLOOKUP(C298,條件!$A$1:$G$1021,7,0)),"",(VLOOKUP(C298,條件!$A$1:$G$1021,7,0)))</f>
        <v/>
      </c>
      <c r="H298" s="676" t="str">
        <f>IF(ISNA(VLOOKUP(C298,條件!$A$1:$K$1021,11,0)),"",(VLOOKUP(C298,條件!$A$1:$K$1021,11,0)))</f>
        <v/>
      </c>
      <c r="I298" s="677" t="str">
        <f>IF(ISNA(VLOOKUP(C298,條件!$A$1:$L$1021,12,0)),"",(VLOOKUP(C298,條件!$A$1:$L$1021,12,0)))</f>
        <v/>
      </c>
      <c r="J298" s="680"/>
      <c r="K298" s="678"/>
      <c r="L298" s="679" t="s">
        <v>114</v>
      </c>
      <c r="M298" s="681"/>
      <c r="N298" s="680"/>
      <c r="O298" s="678"/>
      <c r="P298" s="679" t="s">
        <v>114</v>
      </c>
      <c r="Q298" s="681"/>
      <c r="R298" s="680"/>
      <c r="S298" s="678"/>
      <c r="T298" s="679" t="s">
        <v>114</v>
      </c>
      <c r="U298" s="681"/>
      <c r="V298" s="680"/>
      <c r="W298" s="678"/>
      <c r="X298" s="679" t="s">
        <v>114</v>
      </c>
      <c r="Y298" s="681"/>
      <c r="Z298" s="682" t="str">
        <f>IFERROR(VLOOKUP(C298, 條件!$A:$L, 3, 0), "")</f>
        <v/>
      </c>
      <c r="AA298" s="682" t="str">
        <f>IF(OR(L298={"改紡","檢修","了機","清車","FINAL","停機","SAMPLE","TEST","絲開發","待料","跳車"}), L298, IFERROR(IF(C298="", "", (SUM(J298, N298, R298, V298)/3 * AG298) * IF(AND(AF298="S", AS298="雙"), 0.5, 1)), ""))</f>
        <v>停機</v>
      </c>
      <c r="AB298" s="716" t="str">
        <f t="shared" si="106"/>
        <v/>
      </c>
      <c r="AC298" s="682" t="str">
        <f>IF(OR(L298={"改紡","檢修","了機","清車","FINAL","停機","SAMPLE","TEST"}), "", IFERROR(IF(C298="", "", AVERAGE(L298:M298, P298:Q298, T298:U298, X298:Y298)/100), ""))</f>
        <v/>
      </c>
      <c r="AD298" s="682" t="str">
        <f t="shared" si="107"/>
        <v/>
      </c>
      <c r="AE298" s="682" t="str">
        <f t="shared" si="108"/>
        <v/>
      </c>
      <c r="AF298" s="683" t="str">
        <f t="shared" si="104"/>
        <v>A</v>
      </c>
      <c r="AG298" s="683">
        <v>1</v>
      </c>
      <c r="AH298" s="727" t="s">
        <v>885</v>
      </c>
      <c r="AI298" s="728" t="s">
        <v>1657</v>
      </c>
      <c r="AJ298" s="728" t="s">
        <v>1657</v>
      </c>
      <c r="AK298" s="728" t="s">
        <v>1657</v>
      </c>
      <c r="AL298" s="742"/>
      <c r="AM298" s="798"/>
      <c r="AN298" s="798"/>
      <c r="AO298" s="798"/>
      <c r="AP298" s="798"/>
      <c r="AQ298" s="798"/>
      <c r="AR298" s="689"/>
      <c r="AS298" s="676" t="str">
        <f t="shared" si="109"/>
        <v>單</v>
      </c>
      <c r="AT298" s="676" t="str">
        <f t="shared" si="110"/>
        <v>全</v>
      </c>
      <c r="AU298" s="676" t="str">
        <f t="shared" si="111"/>
        <v/>
      </c>
      <c r="AV298" s="676" t="str">
        <f t="shared" si="105"/>
        <v/>
      </c>
    </row>
    <row r="299" spans="1:48">
      <c r="A299" s="672">
        <f t="shared" si="112"/>
        <v>46183</v>
      </c>
      <c r="B299" s="673" t="s">
        <v>1047</v>
      </c>
      <c r="C299" s="673" t="s">
        <v>114</v>
      </c>
      <c r="D299" s="674"/>
      <c r="E299" s="675" t="str">
        <f>IF(ISNA(VLOOKUP(C299,條件!$A$1:$G$1021,5,0)),"",(VLOOKUP(C299,條件!$A$1:$G$1021,5,0)))</f>
        <v/>
      </c>
      <c r="F299" s="676" t="str">
        <f>IF(ISNA(VLOOKUP(C299,條件!$A$1:$G$1021,6,0)),"",(VLOOKUP(C299,條件!$A$1:$G$1021,6,0)))</f>
        <v/>
      </c>
      <c r="G299" s="676" t="str">
        <f>IF(ISNA(VLOOKUP(C299,條件!$A$1:$G$1021,7,0)),"",(VLOOKUP(C299,條件!$A$1:$G$1021,7,0)))</f>
        <v/>
      </c>
      <c r="H299" s="676" t="str">
        <f>IF(ISNA(VLOOKUP(C299,條件!$A$1:$K$1021,11,0)),"",(VLOOKUP(C299,條件!$A$1:$K$1021,11,0)))</f>
        <v/>
      </c>
      <c r="I299" s="677" t="str">
        <f>IF(ISNA(VLOOKUP(C299,條件!$A$1:$L$1021,12,0)),"",(VLOOKUP(C299,條件!$A$1:$L$1021,12,0)))</f>
        <v/>
      </c>
      <c r="J299" s="680"/>
      <c r="K299" s="678"/>
      <c r="L299" s="679" t="s">
        <v>114</v>
      </c>
      <c r="M299" s="681"/>
      <c r="N299" s="680"/>
      <c r="O299" s="678"/>
      <c r="P299" s="679" t="s">
        <v>114</v>
      </c>
      <c r="Q299" s="681"/>
      <c r="R299" s="680"/>
      <c r="S299" s="678"/>
      <c r="T299" s="679" t="s">
        <v>114</v>
      </c>
      <c r="U299" s="681"/>
      <c r="V299" s="680"/>
      <c r="W299" s="678"/>
      <c r="X299" s="679" t="s">
        <v>114</v>
      </c>
      <c r="Y299" s="681"/>
      <c r="Z299" s="682" t="str">
        <f>IFERROR(VLOOKUP(C299, 條件!$A:$L, 3, 0), "")</f>
        <v/>
      </c>
      <c r="AA299" s="682" t="str">
        <f>IF(OR(L299={"改紡","檢修","了機","清車","FINAL","停機","SAMPLE","TEST","絲開發","待料","跳車"}), L299, IFERROR(IF(C299="", "", (SUM(J299, N299, R299, V299)/3 * AG299) * IF(AND(AF299="S", AS299="雙"), 0.5, 1)), ""))</f>
        <v>停機</v>
      </c>
      <c r="AB299" s="716" t="str">
        <f t="shared" si="106"/>
        <v/>
      </c>
      <c r="AC299" s="682" t="str">
        <f>IF(OR(L299={"改紡","檢修","了機","清車","FINAL","停機","SAMPLE","TEST"}), "", IFERROR(IF(C299="", "", AVERAGE(L299:M299, P299:Q299, T299:U299, X299:Y299)/100), ""))</f>
        <v/>
      </c>
      <c r="AD299" s="682" t="str">
        <f t="shared" si="107"/>
        <v/>
      </c>
      <c r="AE299" s="682" t="str">
        <f t="shared" si="108"/>
        <v/>
      </c>
      <c r="AF299" s="683" t="str">
        <f t="shared" si="104"/>
        <v>J</v>
      </c>
      <c r="AG299" s="683">
        <v>1</v>
      </c>
      <c r="AH299" s="727" t="s">
        <v>885</v>
      </c>
      <c r="AI299" s="728" t="s">
        <v>1657</v>
      </c>
      <c r="AJ299" s="728" t="s">
        <v>1657</v>
      </c>
      <c r="AK299" s="728" t="s">
        <v>1657</v>
      </c>
      <c r="AL299" s="741"/>
      <c r="AM299" s="798"/>
      <c r="AN299" s="798"/>
      <c r="AO299" s="798"/>
      <c r="AP299" s="798"/>
      <c r="AQ299" s="798"/>
      <c r="AR299" s="689"/>
      <c r="AS299" s="676" t="str">
        <f t="shared" si="109"/>
        <v>單</v>
      </c>
      <c r="AT299" s="676" t="str">
        <f t="shared" si="110"/>
        <v>全</v>
      </c>
      <c r="AU299" s="676" t="str">
        <f t="shared" si="111"/>
        <v/>
      </c>
      <c r="AV299" s="676" t="str">
        <f t="shared" si="105"/>
        <v/>
      </c>
    </row>
    <row r="300" spans="1:48">
      <c r="A300" s="672">
        <f t="shared" si="112"/>
        <v>46183</v>
      </c>
      <c r="B300" s="673" t="s">
        <v>1029</v>
      </c>
      <c r="C300" s="673" t="s">
        <v>3123</v>
      </c>
      <c r="D300" s="674" t="s">
        <v>579</v>
      </c>
      <c r="E300" s="675" t="str">
        <f>IF(ISNA(VLOOKUP(C300,條件!$A$1:$G$1021,5,0)),"",(VLOOKUP(C300,條件!$A$1:$G$1021,5,0)))</f>
        <v>150/48/2SDr</v>
      </c>
      <c r="F300" s="676" t="str">
        <f>IF(ISNA(VLOOKUP(C300,條件!$A$1:$G$1021,6,0)),"",(VLOOKUP(C300,條件!$A$1:$G$1021,6,0)))</f>
        <v>FP82175R×2</v>
      </c>
      <c r="G300" s="676">
        <f>IF(ISNA(VLOOKUP(C300,條件!$A$1:$G$1021,7,0)),"",(VLOOKUP(C300,條件!$A$1:$G$1021,7,0)))</f>
        <v>600</v>
      </c>
      <c r="H300" s="676" t="str">
        <f>IF(ISNA(VLOOKUP(C300,條件!$A$1:$K$1021,11,0)),"",(VLOOKUP(C300,條件!$A$1:$K$1021,11,0)))</f>
        <v>黑白直條</v>
      </c>
      <c r="I300" s="677">
        <f>IF(ISNA(VLOOKUP(C300,條件!$A$1:$L$1021,12,0)),"",(VLOOKUP(C300,條件!$A$1:$L$1021,12,0)))</f>
        <v>5.5</v>
      </c>
      <c r="J300" s="680">
        <v>45</v>
      </c>
      <c r="K300" s="678">
        <v>5</v>
      </c>
      <c r="L300" s="679">
        <v>6990</v>
      </c>
      <c r="M300" s="681"/>
      <c r="N300" s="680"/>
      <c r="O300" s="678"/>
      <c r="P300" s="679"/>
      <c r="Q300" s="681"/>
      <c r="R300" s="680">
        <v>36</v>
      </c>
      <c r="S300" s="678">
        <v>3</v>
      </c>
      <c r="T300" s="679">
        <v>6710</v>
      </c>
      <c r="U300" s="681"/>
      <c r="V300" s="680">
        <v>71</v>
      </c>
      <c r="W300" s="678">
        <v>5</v>
      </c>
      <c r="X300" s="679">
        <v>6700</v>
      </c>
      <c r="Y300" s="681"/>
      <c r="Z300" s="682">
        <f>IFERROR(VLOOKUP(C300, 條件!$A:$L, 3, 0), "")</f>
        <v>5.8536585365853666</v>
      </c>
      <c r="AA300" s="682">
        <f>IF(OR(L300={"改紡","檢修","了機","清車","FINAL","停機","SAMPLE","TEST","絲開發","待料","跳車"}), L300, IFERROR(IF(C300="", "", (SUM(J300, N300, R300, V300)/3 * AG300) * IF(AND(AF300="S", AS300="雙"), 0.5, 1)), ""))</f>
        <v>50.666666666666664</v>
      </c>
      <c r="AB300" s="716">
        <f t="shared" si="106"/>
        <v>0.98932291666666672</v>
      </c>
      <c r="AC300" s="682">
        <f>IF(OR(L300={"改紡","檢修","了機","清車","FINAL","停機","SAMPLE","TEST"}), "", IFERROR(IF(C300="", "", AVERAGE(L300:M300, P300:Q300, T300:U300, X300:Y300)/100), ""))</f>
        <v>68</v>
      </c>
      <c r="AD300" s="682">
        <f t="shared" si="107"/>
        <v>6.333333333333333</v>
      </c>
      <c r="AE300" s="682">
        <f t="shared" si="108"/>
        <v>5.791666666666667</v>
      </c>
      <c r="AF300" s="683" t="str">
        <f t="shared" si="104"/>
        <v>J</v>
      </c>
      <c r="AG300" s="683">
        <v>1</v>
      </c>
      <c r="AH300" s="727" t="s">
        <v>2812</v>
      </c>
      <c r="AI300" s="728" t="s">
        <v>17</v>
      </c>
      <c r="AJ300" s="728" t="s">
        <v>3542</v>
      </c>
      <c r="AK300" s="728" t="s">
        <v>3048</v>
      </c>
      <c r="AL300" s="687">
        <v>55</v>
      </c>
      <c r="AM300" s="798">
        <v>46180</v>
      </c>
      <c r="AN300" s="798">
        <v>46181</v>
      </c>
      <c r="AO300" s="798">
        <v>46182</v>
      </c>
      <c r="AP300" s="798"/>
      <c r="AQ300" s="798"/>
      <c r="AR300" s="689"/>
      <c r="AS300" s="676" t="str">
        <f t="shared" si="109"/>
        <v>雙</v>
      </c>
      <c r="AT300" s="676" t="str">
        <f t="shared" si="110"/>
        <v>全</v>
      </c>
      <c r="AU300" s="676" t="str">
        <f t="shared" si="111"/>
        <v>150</v>
      </c>
      <c r="AV300" s="676">
        <f t="shared" si="105"/>
        <v>4.2301440000000001</v>
      </c>
    </row>
    <row r="301" spans="1:48">
      <c r="A301" s="672">
        <f t="shared" si="112"/>
        <v>46183</v>
      </c>
      <c r="B301" s="673" t="s">
        <v>1048</v>
      </c>
      <c r="C301" s="673" t="s">
        <v>114</v>
      </c>
      <c r="D301" s="674"/>
      <c r="E301" s="675" t="str">
        <f>IF(ISNA(VLOOKUP(C301,條件!$A$1:$G$1021,5,0)),"",(VLOOKUP(C301,條件!$A$1:$G$1021,5,0)))</f>
        <v/>
      </c>
      <c r="F301" s="676" t="str">
        <f>IF(ISNA(VLOOKUP(C301,條件!$A$1:$G$1021,6,0)),"",(VLOOKUP(C301,條件!$A$1:$G$1021,6,0)))</f>
        <v/>
      </c>
      <c r="G301" s="676" t="str">
        <f>IF(ISNA(VLOOKUP(C301,條件!$A$1:$G$1021,7,0)),"",(VLOOKUP(C301,條件!$A$1:$G$1021,7,0)))</f>
        <v/>
      </c>
      <c r="H301" s="676" t="str">
        <f>IF(ISNA(VLOOKUP(C301,條件!$A$1:$K$1021,11,0)),"",(VLOOKUP(C301,條件!$A$1:$K$1021,11,0)))</f>
        <v/>
      </c>
      <c r="I301" s="677" t="str">
        <f>IF(ISNA(VLOOKUP(C301,條件!$A$1:$L$1021,12,0)),"",(VLOOKUP(C301,條件!$A$1:$L$1021,12,0)))</f>
        <v/>
      </c>
      <c r="J301" s="680"/>
      <c r="K301" s="678"/>
      <c r="L301" s="679" t="s">
        <v>114</v>
      </c>
      <c r="M301" s="681"/>
      <c r="N301" s="680"/>
      <c r="O301" s="678"/>
      <c r="P301" s="679" t="s">
        <v>114</v>
      </c>
      <c r="Q301" s="681"/>
      <c r="R301" s="680"/>
      <c r="S301" s="678"/>
      <c r="T301" s="679" t="s">
        <v>114</v>
      </c>
      <c r="U301" s="681"/>
      <c r="V301" s="680"/>
      <c r="W301" s="678"/>
      <c r="X301" s="679" t="s">
        <v>114</v>
      </c>
      <c r="Y301" s="681"/>
      <c r="Z301" s="682" t="str">
        <f>IFERROR(VLOOKUP(C301, 條件!$A:$L, 3, 0), "")</f>
        <v/>
      </c>
      <c r="AA301" s="682" t="str">
        <f>IF(OR(L301={"改紡","檢修","了機","清車","FINAL","停機","SAMPLE","TEST","絲開發","待料","跳車"}), L301, IFERROR(IF(C301="", "", (SUM(J301, N301, R301, V301)/3 * AG301) * IF(AND(AF301="S", AS301="雙"), 0.5, 1)), ""))</f>
        <v>停機</v>
      </c>
      <c r="AB301" s="716" t="str">
        <f t="shared" si="106"/>
        <v/>
      </c>
      <c r="AC301" s="682" t="str">
        <f>IF(OR(L301={"改紡","檢修","了機","清車","FINAL","停機","SAMPLE","TEST"}), "", IFERROR(IF(C301="", "", AVERAGE(L301:M301, P301:Q301, T301:U301, X301:Y301)/100), ""))</f>
        <v/>
      </c>
      <c r="AD301" s="682" t="str">
        <f t="shared" si="107"/>
        <v/>
      </c>
      <c r="AE301" s="682" t="str">
        <f t="shared" si="108"/>
        <v/>
      </c>
      <c r="AF301" s="683" t="str">
        <f t="shared" si="104"/>
        <v>J</v>
      </c>
      <c r="AG301" s="683">
        <v>1</v>
      </c>
      <c r="AH301" s="727" t="s">
        <v>885</v>
      </c>
      <c r="AI301" s="728" t="s">
        <v>1657</v>
      </c>
      <c r="AJ301" s="728" t="s">
        <v>1657</v>
      </c>
      <c r="AK301" s="728" t="s">
        <v>1657</v>
      </c>
      <c r="AL301" s="687"/>
      <c r="AM301" s="798"/>
      <c r="AN301" s="798"/>
      <c r="AO301" s="798"/>
      <c r="AP301" s="798"/>
      <c r="AQ301" s="798"/>
      <c r="AR301" s="689"/>
      <c r="AS301" s="676" t="str">
        <f t="shared" si="109"/>
        <v>單</v>
      </c>
      <c r="AT301" s="676" t="str">
        <f t="shared" si="110"/>
        <v>全</v>
      </c>
      <c r="AU301" s="676" t="str">
        <f t="shared" si="111"/>
        <v/>
      </c>
      <c r="AV301" s="676" t="str">
        <f t="shared" si="105"/>
        <v/>
      </c>
    </row>
    <row r="302" spans="1:48">
      <c r="A302" s="672">
        <f t="shared" si="112"/>
        <v>46183</v>
      </c>
      <c r="B302" s="673" t="s">
        <v>1049</v>
      </c>
      <c r="C302" s="673" t="s">
        <v>2974</v>
      </c>
      <c r="D302" s="674" t="s">
        <v>1915</v>
      </c>
      <c r="E302" s="675" t="str">
        <f>IF(ISNA(VLOOKUP(C302,條件!$A$1:$G$1021,5,0)),"",(VLOOKUP(C302,條件!$A$1:$G$1021,5,0)))</f>
        <v>150/48/2SDr</v>
      </c>
      <c r="F302" s="676" t="str">
        <f>IF(ISNA(VLOOKUP(C302,條件!$A$1:$G$1021,6,0)),"",(VLOOKUP(C302,條件!$A$1:$G$1021,6,0)))</f>
        <v>FP82177R×2</v>
      </c>
      <c r="G302" s="676">
        <f>IF(ISNA(VLOOKUP(C302,條件!$A$1:$G$1021,7,0)),"",(VLOOKUP(C302,條件!$A$1:$G$1021,7,0)))</f>
        <v>700</v>
      </c>
      <c r="H302" s="676" t="str">
        <f>IF(ISNA(VLOOKUP(C302,條件!$A$1:$K$1021,11,0)),"",(VLOOKUP(C302,條件!$A$1:$K$1021,11,0)))</f>
        <v>白底綠星</v>
      </c>
      <c r="I302" s="677">
        <f>IF(ISNA(VLOOKUP(C302,條件!$A$1:$L$1021,12,0)),"",(VLOOKUP(C302,條件!$A$1:$L$1021,12,0)))</f>
        <v>5.5</v>
      </c>
      <c r="J302" s="680">
        <v>41</v>
      </c>
      <c r="K302" s="678">
        <v>0</v>
      </c>
      <c r="L302" s="679">
        <v>8240</v>
      </c>
      <c r="M302" s="681">
        <v>8800</v>
      </c>
      <c r="N302" s="680"/>
      <c r="O302" s="678"/>
      <c r="P302" s="679"/>
      <c r="Q302" s="681"/>
      <c r="R302" s="680">
        <v>28</v>
      </c>
      <c r="S302" s="678">
        <v>0</v>
      </c>
      <c r="T302" s="679">
        <v>7960</v>
      </c>
      <c r="U302" s="681">
        <v>8430</v>
      </c>
      <c r="V302" s="680">
        <v>56</v>
      </c>
      <c r="W302" s="678">
        <v>6</v>
      </c>
      <c r="X302" s="679">
        <v>9170</v>
      </c>
      <c r="Y302" s="681">
        <v>9170</v>
      </c>
      <c r="Z302" s="682">
        <f>IFERROR(VLOOKUP(C302, 條件!$A:$L, 3, 0), "")</f>
        <v>5.8299595141700413</v>
      </c>
      <c r="AA302" s="682">
        <f>IF(OR(L302={"改紡","檢修","了機","清車","FINAL","停機","SAMPLE","TEST","絲開發","待料","跳車"}), L302, IFERROR(IF(C302="", "", (SUM(J302, N302, R302, V302)/3 * AG302) * IF(AND(AF302="S", AS302="雙"), 0.5, 1)), ""))</f>
        <v>41.666666666666664</v>
      </c>
      <c r="AB302" s="716">
        <f t="shared" si="106"/>
        <v>0.99505208333333328</v>
      </c>
      <c r="AC302" s="682">
        <f>IF(OR(L302={"改紡","檢修","了機","清車","FINAL","停機","SAMPLE","TEST"}), "", IFERROR(IF(C302="", "", AVERAGE(L302:M302, P302:Q302, T302:U302, X302:Y302)/100), ""))</f>
        <v>86.283333333333346</v>
      </c>
      <c r="AD302" s="682">
        <f t="shared" si="107"/>
        <v>5.208333333333333</v>
      </c>
      <c r="AE302" s="682">
        <f t="shared" si="108"/>
        <v>4.958333333333333</v>
      </c>
      <c r="AF302" s="683" t="str">
        <f t="shared" ref="AF302:AF332" si="113">LEFT(B302,1)</f>
        <v>T</v>
      </c>
      <c r="AG302" s="683">
        <v>1</v>
      </c>
      <c r="AH302" s="727" t="s">
        <v>2786</v>
      </c>
      <c r="AI302" s="734" t="s">
        <v>2815</v>
      </c>
      <c r="AJ302" s="734" t="s">
        <v>3545</v>
      </c>
      <c r="AK302" s="734" t="s">
        <v>2876</v>
      </c>
      <c r="AL302" s="687">
        <v>56</v>
      </c>
      <c r="AM302" s="798">
        <v>46179</v>
      </c>
      <c r="AN302" s="798">
        <v>46180</v>
      </c>
      <c r="AO302" s="798">
        <v>46181</v>
      </c>
      <c r="AP302" s="798"/>
      <c r="AQ302" s="798"/>
      <c r="AR302" s="689"/>
      <c r="AS302" s="676" t="str">
        <f t="shared" si="109"/>
        <v>雙</v>
      </c>
      <c r="AT302" s="676" t="str">
        <f t="shared" si="110"/>
        <v>全</v>
      </c>
      <c r="AU302" s="676" t="str">
        <f t="shared" si="111"/>
        <v>150</v>
      </c>
      <c r="AV302" s="676">
        <f t="shared" ref="AV302:AV332" si="114">IF(ISERROR((IF(AF302="S",AG302*AU302*G302*AC302/18*0.03456/100/1000,
AU302*G302*AC302*
(IF(OR(AND(AS302="單",AT302="全",OR(AF302="A",AF302="M")),AND(AS302="單",AT302="全",OR(AF302="T",AF302="J"))),1,0)+
IF(OR(AND(AS302="雙",AT302="全",OR(AF302="A",AF302="M")),AND(AS302="雙",AT302="半",OR(AF302="T",AF302="J"))),1,0)+
IF(AND(AS302="雙",AT302="全",OR(AF302="T",AF302="J")),2,0)+
IF(AND(AS302="單",AT302="半",OR(AF302="A",AF302="M")),0.5,0)+
IF(OR(AND(AS302="雙",AT302="半",OR(AF302="A",AF302="M")),AND(AS302="單",AT302="半",OR(AF302="T",AF302="J"))),0.5,0)
)*0.03456/100/1000
))),"",((IF(AF302="S",AG302*AU302*G302*AC302/18*0.03456/100/1000,
AU302*G302*AC302*
(IF(OR(AND(AS302="單",AT302="全",OR(AF302="A",AF302="M")),AND(AS302="單",AT302="全",OR(AF302="T",AF302="J"))),1,0)+
IF(OR(AND(AS302="雙",AT302="全",OR(AF302="A",AF302="M")),AND(AS302="雙",AT302="半",OR(AF302="T",AF302="J"))),1,0)+
IF(AND(AS302="雙",AT302="全",OR(AF302="T",AF302="J")),2,0)+
IF(AND(AS302="單",AT302="半",OR(AF302="A",AF302="M")),0.5,0)+
IF(OR(AND(AS302="雙",AT302="半",OR(AF302="A",AF302="M")),AND(AS302="單",AT302="半",OR(AF302="T",AF302="J"))),0.5,0)
)*0.03456/100/1000
))))</f>
        <v>6.2620992000000015</v>
      </c>
    </row>
    <row r="303" spans="1:48">
      <c r="A303" s="672">
        <f t="shared" si="112"/>
        <v>46183</v>
      </c>
      <c r="B303" s="673" t="s">
        <v>1050</v>
      </c>
      <c r="C303" s="673" t="s">
        <v>2976</v>
      </c>
      <c r="D303" s="674" t="s">
        <v>1915</v>
      </c>
      <c r="E303" s="675" t="str">
        <f>IF(ISNA(VLOOKUP(C303,條件!$A$1:$G$1021,5,0)),"",(VLOOKUP(C303,條件!$A$1:$G$1021,5,0)))</f>
        <v>150/48/2SDr</v>
      </c>
      <c r="F303" s="676" t="str">
        <f>IF(ISNA(VLOOKUP(C303,條件!$A$1:$G$1021,6,0)),"",(VLOOKUP(C303,條件!$A$1:$G$1021,6,0)))</f>
        <v>FP82175R×2</v>
      </c>
      <c r="G303" s="676">
        <f>IF(ISNA(VLOOKUP(C303,條件!$A$1:$G$1021,7,0)),"",(VLOOKUP(C303,條件!$A$1:$G$1021,7,0)))</f>
        <v>700</v>
      </c>
      <c r="H303" s="676" t="str">
        <f>IF(ISNA(VLOOKUP(C303,條件!$A$1:$K$1021,11,0)),"",(VLOOKUP(C303,條件!$A$1:$K$1021,11,0)))</f>
        <v>黃底綠星</v>
      </c>
      <c r="I303" s="677">
        <f>IF(ISNA(VLOOKUP(C303,條件!$A$1:$L$1021,12,0)),"",(VLOOKUP(C303,條件!$A$1:$L$1021,12,0)))</f>
        <v>5.5</v>
      </c>
      <c r="J303" s="680">
        <v>45</v>
      </c>
      <c r="K303" s="678">
        <v>0</v>
      </c>
      <c r="L303" s="679">
        <v>8660</v>
      </c>
      <c r="M303" s="681">
        <v>8890</v>
      </c>
      <c r="N303" s="680"/>
      <c r="O303" s="678"/>
      <c r="P303" s="679"/>
      <c r="Q303" s="681"/>
      <c r="R303" s="680">
        <v>49</v>
      </c>
      <c r="S303" s="678">
        <v>0</v>
      </c>
      <c r="T303" s="679">
        <v>9030</v>
      </c>
      <c r="U303" s="681">
        <v>9170</v>
      </c>
      <c r="V303" s="680">
        <v>30</v>
      </c>
      <c r="W303" s="678">
        <v>0</v>
      </c>
      <c r="X303" s="679">
        <v>7730</v>
      </c>
      <c r="Y303" s="681">
        <v>9170</v>
      </c>
      <c r="Z303" s="682">
        <f>IFERROR(VLOOKUP(C303, 條件!$A:$L, 3, 0), "")</f>
        <v>5.8299595141700413</v>
      </c>
      <c r="AA303" s="682">
        <f>IF(OR(L303={"改紡","檢修","了機","清車","FINAL","停機","SAMPLE","TEST","絲開發","待料","跳車"}), L303, IFERROR(IF(C303="", "", (SUM(J303, N303, R303, V303)/3 * AG303) * IF(AND(AF303="S", AS303="雙"), 0.5, 1)), ""))</f>
        <v>41.333333333333336</v>
      </c>
      <c r="AB303" s="716">
        <f t="shared" si="106"/>
        <v>1</v>
      </c>
      <c r="AC303" s="682">
        <f>IF(OR(L303={"改紡","檢修","了機","清車","FINAL","停機","SAMPLE","TEST"}), "", IFERROR(IF(C303="", "", AVERAGE(L303:M303, P303:Q303, T303:U303, X303:Y303)/100), ""))</f>
        <v>87.75</v>
      </c>
      <c r="AD303" s="682">
        <f t="shared" si="107"/>
        <v>5.166666666666667</v>
      </c>
      <c r="AE303" s="682">
        <f t="shared" si="108"/>
        <v>5.166666666666667</v>
      </c>
      <c r="AF303" s="683" t="str">
        <f t="shared" si="113"/>
        <v>T</v>
      </c>
      <c r="AG303" s="683">
        <v>1</v>
      </c>
      <c r="AH303" s="727" t="s">
        <v>2786</v>
      </c>
      <c r="AI303" s="734" t="s">
        <v>2815</v>
      </c>
      <c r="AJ303" s="734" t="s">
        <v>3545</v>
      </c>
      <c r="AK303" s="728" t="s">
        <v>3547</v>
      </c>
      <c r="AL303" s="687">
        <v>55</v>
      </c>
      <c r="AM303" s="798">
        <v>46180</v>
      </c>
      <c r="AN303" s="798">
        <v>46181</v>
      </c>
      <c r="AO303" s="798">
        <v>46182</v>
      </c>
      <c r="AP303" s="798"/>
      <c r="AQ303" s="798"/>
      <c r="AR303" s="689"/>
      <c r="AS303" s="676" t="str">
        <f t="shared" si="109"/>
        <v>雙</v>
      </c>
      <c r="AT303" s="676" t="str">
        <f t="shared" si="110"/>
        <v>全</v>
      </c>
      <c r="AU303" s="676" t="str">
        <f t="shared" si="111"/>
        <v>150</v>
      </c>
      <c r="AV303" s="676">
        <f t="shared" si="114"/>
        <v>6.368544</v>
      </c>
    </row>
    <row r="304" spans="1:48">
      <c r="A304" s="672">
        <f t="shared" si="112"/>
        <v>46183</v>
      </c>
      <c r="B304" s="673" t="s">
        <v>1051</v>
      </c>
      <c r="C304" s="673"/>
      <c r="D304" s="674"/>
      <c r="E304" s="675" t="str">
        <f>IF(ISNA(VLOOKUP(C304,條件!$A$1:$G$1021,5,0)),"",(VLOOKUP(C304,條件!$A$1:$G$1021,5,0)))</f>
        <v/>
      </c>
      <c r="F304" s="676" t="str">
        <f>IF(ISNA(VLOOKUP(C304,條件!$A$1:$G$1021,6,0)),"",(VLOOKUP(C304,條件!$A$1:$G$1021,6,0)))</f>
        <v/>
      </c>
      <c r="G304" s="676" t="str">
        <f>IF(ISNA(VLOOKUP(C304,條件!$A$1:$G$1021,7,0)),"",(VLOOKUP(C304,條件!$A$1:$G$1021,7,0)))</f>
        <v/>
      </c>
      <c r="H304" s="676" t="str">
        <f>IF(ISNA(VLOOKUP(C304,條件!$A$1:$K$1021,11,0)),"",(VLOOKUP(C304,條件!$A$1:$K$1021,11,0)))</f>
        <v/>
      </c>
      <c r="I304" s="677" t="str">
        <f>IF(ISNA(VLOOKUP(C304,條件!$A$1:$L$1021,12,0)),"",(VLOOKUP(C304,條件!$A$1:$L$1021,12,0)))</f>
        <v/>
      </c>
      <c r="J304" s="680"/>
      <c r="K304" s="678"/>
      <c r="L304" s="679" t="s">
        <v>114</v>
      </c>
      <c r="M304" s="681"/>
      <c r="N304" s="680"/>
      <c r="O304" s="678"/>
      <c r="P304" s="679" t="s">
        <v>114</v>
      </c>
      <c r="Q304" s="681"/>
      <c r="R304" s="680"/>
      <c r="S304" s="678"/>
      <c r="T304" s="679" t="s">
        <v>114</v>
      </c>
      <c r="U304" s="681"/>
      <c r="V304" s="680"/>
      <c r="W304" s="678"/>
      <c r="X304" s="679" t="s">
        <v>114</v>
      </c>
      <c r="Y304" s="681"/>
      <c r="Z304" s="682" t="str">
        <f>IFERROR(VLOOKUP(C304, 條件!$A:$L, 3, 0), "")</f>
        <v/>
      </c>
      <c r="AA304" s="682" t="str">
        <f>IF(OR(L304={"改紡","檢修","了機","清車","FINAL","停機","SAMPLE","TEST","絲開發","待料","跳車"}), L304, IFERROR(IF(C304="", "", (SUM(J304, N304, R304, V304)/3 * AG304) * IF(AND(AF304="S", AS304="雙"), 0.5, 1)), ""))</f>
        <v>停機</v>
      </c>
      <c r="AB304" s="716" t="str">
        <f t="shared" si="106"/>
        <v/>
      </c>
      <c r="AC304" s="682" t="str">
        <f>IF(OR(L304={"改紡","檢修","了機","清車","FINAL","停機","SAMPLE","TEST"}), "", IFERROR(IF(C304="", "", AVERAGE(L304:M304, P304:Q304, T304:U304, X304:Y304)/100), ""))</f>
        <v/>
      </c>
      <c r="AD304" s="682" t="str">
        <f t="shared" si="107"/>
        <v/>
      </c>
      <c r="AE304" s="682" t="str">
        <f t="shared" si="108"/>
        <v/>
      </c>
      <c r="AF304" s="683" t="str">
        <f t="shared" si="113"/>
        <v>T</v>
      </c>
      <c r="AG304" s="683">
        <v>2</v>
      </c>
      <c r="AH304" s="727" t="s">
        <v>2786</v>
      </c>
      <c r="AI304" s="734" t="s">
        <v>2822</v>
      </c>
      <c r="AJ304" s="734" t="s">
        <v>2822</v>
      </c>
      <c r="AK304" s="734" t="s">
        <v>2876</v>
      </c>
      <c r="AL304" s="687">
        <v>48</v>
      </c>
      <c r="AM304" s="798">
        <v>46167</v>
      </c>
      <c r="AN304" s="798">
        <v>46168</v>
      </c>
      <c r="AO304" s="798"/>
      <c r="AP304" s="798"/>
      <c r="AQ304" s="798"/>
      <c r="AR304" s="689"/>
      <c r="AS304" s="676" t="str">
        <f t="shared" si="109"/>
        <v>單</v>
      </c>
      <c r="AT304" s="676" t="str">
        <f t="shared" si="110"/>
        <v>半</v>
      </c>
      <c r="AU304" s="676" t="str">
        <f t="shared" si="111"/>
        <v/>
      </c>
      <c r="AV304" s="676" t="str">
        <f t="shared" si="114"/>
        <v/>
      </c>
    </row>
    <row r="305" spans="1:48">
      <c r="A305" s="672">
        <f t="shared" si="112"/>
        <v>46183</v>
      </c>
      <c r="B305" s="673" t="s">
        <v>1051</v>
      </c>
      <c r="C305" s="673" t="s">
        <v>1908</v>
      </c>
      <c r="D305" s="674"/>
      <c r="E305" s="675" t="str">
        <f>IF(ISNA(VLOOKUP(C305,條件!$A$1:$G$1021,5,0)),"",(VLOOKUP(C305,條件!$A$1:$G$1021,5,0)))</f>
        <v>150/48/2SDr</v>
      </c>
      <c r="F305" s="676" t="str">
        <f>IF(ISNA(VLOOKUP(C305,條件!$A$1:$G$1021,6,0)),"",(VLOOKUP(C305,條件!$A$1:$G$1021,6,0)))</f>
        <v>FP82169R×2</v>
      </c>
      <c r="G305" s="676">
        <f>IF(ISNA(VLOOKUP(C305,條件!$A$1:$G$1021,7,0)),"",(VLOOKUP(C305,條件!$A$1:$G$1021,7,0)))</f>
        <v>670</v>
      </c>
      <c r="H305" s="676" t="str">
        <f>IF(ISNA(VLOOKUP(C305,條件!$A$1:$K$1021,11,0)),"",(VLOOKUP(C305,條件!$A$1:$K$1021,11,0)))</f>
        <v>紅底藍點</v>
      </c>
      <c r="I305" s="677">
        <f>IF(ISNA(VLOOKUP(C305,條件!$A$1:$L$1021,12,0)),"",(VLOOKUP(C305,條件!$A$1:$L$1021,12,0)))</f>
        <v>5</v>
      </c>
      <c r="J305" s="680">
        <v>28</v>
      </c>
      <c r="K305" s="678">
        <v>0</v>
      </c>
      <c r="L305" s="679" t="s">
        <v>116</v>
      </c>
      <c r="M305" s="681">
        <v>7040</v>
      </c>
      <c r="N305" s="680"/>
      <c r="O305" s="678"/>
      <c r="P305" s="679" t="s">
        <v>116</v>
      </c>
      <c r="Q305" s="681"/>
      <c r="R305" s="680"/>
      <c r="S305" s="678"/>
      <c r="T305" s="679" t="s">
        <v>116</v>
      </c>
      <c r="U305" s="681"/>
      <c r="V305" s="680"/>
      <c r="W305" s="678"/>
      <c r="X305" s="679" t="s">
        <v>116</v>
      </c>
      <c r="Y305" s="681"/>
      <c r="Z305" s="682">
        <f>IFERROR(VLOOKUP(C305, 條件!$A:$L, 3, 0), "")</f>
        <v>6.1802575107296125</v>
      </c>
      <c r="AA305" s="682" t="str">
        <f>IF(OR(L305={"改紡","檢修","了機","清車","FINAL","停機","SAMPLE","TEST","絲開發","待料","跳車"}), L305, IFERROR(IF(C305="", "", (SUM(J305, N305, R305, V305)/3 * AG305) * IF(AND(AF305="S", AS305="雙"), 0.5, 1)), ""))</f>
        <v>了機</v>
      </c>
      <c r="AB305" s="716">
        <f t="shared" si="106"/>
        <v>1</v>
      </c>
      <c r="AC305" s="682" t="str">
        <f>IF(OR(L305={"改紡","檢修","了機","清車","FINAL","停機","SAMPLE","TEST"}), "", IFERROR(IF(C305="", "", AVERAGE(L305:M305, P305:Q305, T305:U305, X305:Y305)/100), ""))</f>
        <v/>
      </c>
      <c r="AD305" s="682" t="str">
        <f t="shared" si="107"/>
        <v/>
      </c>
      <c r="AE305" s="682" t="str">
        <f t="shared" si="108"/>
        <v/>
      </c>
      <c r="AF305" s="683" t="str">
        <f t="shared" si="113"/>
        <v>T</v>
      </c>
      <c r="AG305" s="683">
        <v>2</v>
      </c>
      <c r="AH305" s="727" t="s">
        <v>2786</v>
      </c>
      <c r="AI305" s="734" t="s">
        <v>2822</v>
      </c>
      <c r="AJ305" s="734" t="s">
        <v>2822</v>
      </c>
      <c r="AK305" s="734" t="s">
        <v>2876</v>
      </c>
      <c r="AL305" s="687"/>
      <c r="AM305" s="798"/>
      <c r="AN305" s="798"/>
      <c r="AO305" s="798"/>
      <c r="AP305" s="798"/>
      <c r="AQ305" s="798"/>
      <c r="AR305" s="689"/>
      <c r="AS305" s="676" t="str">
        <f t="shared" si="109"/>
        <v>雙</v>
      </c>
      <c r="AT305" s="676" t="str">
        <f t="shared" si="110"/>
        <v>半</v>
      </c>
      <c r="AU305" s="676" t="str">
        <f t="shared" si="111"/>
        <v>150</v>
      </c>
      <c r="AV305" s="676" t="str">
        <f t="shared" si="114"/>
        <v/>
      </c>
    </row>
    <row r="306" spans="1:48">
      <c r="A306" s="672">
        <f t="shared" si="112"/>
        <v>46183</v>
      </c>
      <c r="B306" s="673" t="s">
        <v>1052</v>
      </c>
      <c r="C306" s="673" t="s">
        <v>3162</v>
      </c>
      <c r="D306" s="674"/>
      <c r="E306" s="675" t="str">
        <f>IF(ISNA(VLOOKUP(C306,條件!$A$1:$G$1021,5,0)),"",(VLOOKUP(C306,條件!$A$1:$G$1021,5,0)))</f>
        <v/>
      </c>
      <c r="F306" s="676" t="str">
        <f>IF(ISNA(VLOOKUP(C306,條件!$A$1:$G$1021,6,0)),"",(VLOOKUP(C306,條件!$A$1:$G$1021,6,0)))</f>
        <v/>
      </c>
      <c r="G306" s="676" t="str">
        <f>IF(ISNA(VLOOKUP(C306,條件!$A$1:$G$1021,7,0)),"",(VLOOKUP(C306,條件!$A$1:$G$1021,7,0)))</f>
        <v/>
      </c>
      <c r="H306" s="676" t="str">
        <f>IF(ISNA(VLOOKUP(C306,條件!$A$1:$K$1021,11,0)),"",(VLOOKUP(C306,條件!$A$1:$K$1021,11,0)))</f>
        <v/>
      </c>
      <c r="I306" s="677" t="str">
        <f>IF(ISNA(VLOOKUP(C306,條件!$A$1:$L$1021,12,0)),"",(VLOOKUP(C306,條件!$A$1:$L$1021,12,0)))</f>
        <v/>
      </c>
      <c r="J306" s="680"/>
      <c r="K306" s="678"/>
      <c r="L306" s="679" t="s">
        <v>116</v>
      </c>
      <c r="M306" s="681"/>
      <c r="N306" s="680"/>
      <c r="O306" s="678"/>
      <c r="P306" s="679" t="s">
        <v>116</v>
      </c>
      <c r="Q306" s="681"/>
      <c r="R306" s="680"/>
      <c r="S306" s="678"/>
      <c r="T306" s="679" t="s">
        <v>3768</v>
      </c>
      <c r="U306" s="681"/>
      <c r="V306" s="680"/>
      <c r="W306" s="678"/>
      <c r="X306" s="679" t="s">
        <v>116</v>
      </c>
      <c r="Y306" s="681"/>
      <c r="Z306" s="682" t="str">
        <f>IFERROR(VLOOKUP(C306, 條件!$A:$L, 3, 0), "")</f>
        <v/>
      </c>
      <c r="AA306" s="682" t="str">
        <f>IF(OR(L306={"改紡","檢修","了機","清車","FINAL","停機","SAMPLE","TEST","絲開發","待料","跳車"}), L306, IFERROR(IF(C306="", "", (SUM(J306, N306, R306, V306)/3 * AG306) * IF(AND(AF306="S", AS306="雙"), 0.5, 1)), ""))</f>
        <v>了機</v>
      </c>
      <c r="AB306" s="716" t="str">
        <f t="shared" si="106"/>
        <v/>
      </c>
      <c r="AC306" s="682" t="str">
        <f>IF(OR(L306={"改紡","檢修","了機","清車","FINAL","停機","SAMPLE","TEST"}), "", IFERROR(IF(C306="", "", AVERAGE(L306:M306, P306:Q306, T306:U306, X306:Y306)/100), ""))</f>
        <v/>
      </c>
      <c r="AD306" s="682" t="str">
        <f t="shared" si="107"/>
        <v/>
      </c>
      <c r="AE306" s="682" t="str">
        <f t="shared" si="108"/>
        <v/>
      </c>
      <c r="AF306" s="683" t="str">
        <f t="shared" si="113"/>
        <v>T</v>
      </c>
      <c r="AG306" s="683">
        <v>2</v>
      </c>
      <c r="AH306" s="727" t="s">
        <v>3004</v>
      </c>
      <c r="AI306" s="734" t="s">
        <v>2822</v>
      </c>
      <c r="AJ306" s="734" t="s">
        <v>2822</v>
      </c>
      <c r="AK306" s="728" t="s">
        <v>705</v>
      </c>
      <c r="AL306" s="687">
        <v>52</v>
      </c>
      <c r="AM306" s="798">
        <v>46176</v>
      </c>
      <c r="AN306" s="798">
        <v>46178</v>
      </c>
      <c r="AO306" s="798"/>
      <c r="AP306" s="798"/>
      <c r="AQ306" s="798"/>
      <c r="AR306" s="689" t="s">
        <v>3496</v>
      </c>
      <c r="AS306" s="676" t="str">
        <f t="shared" si="109"/>
        <v>單</v>
      </c>
      <c r="AT306" s="676" t="str">
        <f t="shared" si="110"/>
        <v>半</v>
      </c>
      <c r="AU306" s="676" t="str">
        <f t="shared" si="111"/>
        <v/>
      </c>
      <c r="AV306" s="676" t="str">
        <f t="shared" si="114"/>
        <v/>
      </c>
    </row>
    <row r="307" spans="1:48">
      <c r="A307" s="672">
        <f t="shared" si="112"/>
        <v>46183</v>
      </c>
      <c r="B307" s="673" t="s">
        <v>1052</v>
      </c>
      <c r="C307" s="673" t="s">
        <v>3538</v>
      </c>
      <c r="D307" s="674" t="s">
        <v>3539</v>
      </c>
      <c r="E307" s="675" t="str">
        <f>IF(ISNA(VLOOKUP(C307,條件!$A$1:$G$1021,5,0)),"",(VLOOKUP(C307,條件!$A$1:$G$1021,5,0)))</f>
        <v>225/72/2SDr</v>
      </c>
      <c r="F307" s="676" t="str">
        <f>IF(ISNA(VLOOKUP(C307,條件!$A$1:$G$1021,6,0)),"",(VLOOKUP(C307,條件!$A$1:$G$1021,6,0)))</f>
        <v>FP83025R×2</v>
      </c>
      <c r="G307" s="676">
        <f>IF(ISNA(VLOOKUP(C307,條件!$A$1:$G$1021,7,0)),"",(VLOOKUP(C307,條件!$A$1:$G$1021,7,0)))</f>
        <v>550</v>
      </c>
      <c r="H307" s="676" t="str">
        <f>IF(ISNA(VLOOKUP(C307,條件!$A$1:$K$1021,11,0)),"",(VLOOKUP(C307,條件!$A$1:$K$1021,11,0)))</f>
        <v>白紅條紋</v>
      </c>
      <c r="I307" s="677">
        <f>IF(ISNA(VLOOKUP(C307,條件!$A$1:$L$1021,12,0)),"",(VLOOKUP(C307,條件!$A$1:$L$1021,12,0)))</f>
        <v>5.5</v>
      </c>
      <c r="J307" s="680">
        <v>23</v>
      </c>
      <c r="K307" s="678">
        <v>16</v>
      </c>
      <c r="L307" s="679">
        <v>9170</v>
      </c>
      <c r="M307" s="681"/>
      <c r="N307" s="680"/>
      <c r="O307" s="678"/>
      <c r="P307" s="679"/>
      <c r="Q307" s="681"/>
      <c r="R307" s="680">
        <v>18</v>
      </c>
      <c r="S307" s="678">
        <v>0</v>
      </c>
      <c r="T307" s="679"/>
      <c r="U307" s="681">
        <v>9440</v>
      </c>
      <c r="V307" s="680">
        <v>7</v>
      </c>
      <c r="W307" s="678">
        <v>0</v>
      </c>
      <c r="X307" s="679"/>
      <c r="Y307" s="681">
        <v>8610</v>
      </c>
      <c r="Z307" s="682">
        <f>IFERROR(VLOOKUP(C307, 條件!$A:$L, 3, 0), "")</f>
        <v>6.6055045871559646</v>
      </c>
      <c r="AA307" s="682">
        <f>IF(OR(L307={"改紡","檢修","了機","清車","FINAL","停機","SAMPLE","TEST","絲開發","待料","跳車"}), L307, IFERROR(IF(C307="", "", (SUM(J307, N307, R307, V307)/3 * AG307) * IF(AND(AF307="S", AS307="雙"), 0.5, 1)), ""))</f>
        <v>32</v>
      </c>
      <c r="AB307" s="716">
        <f t="shared" si="106"/>
        <v>0.9883547008547009</v>
      </c>
      <c r="AC307" s="682">
        <f>IF(OR(L307={"改紡","檢修","了機","清車","FINAL","停機","SAMPLE","TEST"}), "", IFERROR(IF(C307="", "", AVERAGE(L307:M307, P307:Q307, T307:U307, X307:Y307)/100), ""))</f>
        <v>90.733333333333334</v>
      </c>
      <c r="AD307" s="682">
        <f t="shared" si="107"/>
        <v>4</v>
      </c>
      <c r="AE307" s="682">
        <f t="shared" si="108"/>
        <v>2.6666666666666665</v>
      </c>
      <c r="AF307" s="683" t="str">
        <f t="shared" si="113"/>
        <v>T</v>
      </c>
      <c r="AG307" s="683">
        <v>2</v>
      </c>
      <c r="AH307" s="727" t="s">
        <v>3004</v>
      </c>
      <c r="AI307" s="734" t="s">
        <v>2822</v>
      </c>
      <c r="AJ307" s="734" t="s">
        <v>2822</v>
      </c>
      <c r="AK307" s="728" t="s">
        <v>705</v>
      </c>
      <c r="AL307" s="687">
        <v>53</v>
      </c>
      <c r="AM307" s="798">
        <v>46157</v>
      </c>
      <c r="AN307" s="798">
        <v>46158</v>
      </c>
      <c r="AO307" s="798">
        <v>46159</v>
      </c>
      <c r="AP307" s="798"/>
      <c r="AQ307" s="798"/>
      <c r="AR307" s="689"/>
      <c r="AS307" s="676" t="str">
        <f t="shared" si="109"/>
        <v>雙</v>
      </c>
      <c r="AT307" s="676" t="str">
        <f t="shared" si="110"/>
        <v>半</v>
      </c>
      <c r="AU307" s="676" t="str">
        <f t="shared" si="111"/>
        <v>225</v>
      </c>
      <c r="AV307" s="676">
        <f t="shared" si="114"/>
        <v>3.8804832</v>
      </c>
    </row>
    <row r="308" spans="1:48">
      <c r="A308" s="672">
        <f t="shared" si="112"/>
        <v>46183</v>
      </c>
      <c r="B308" s="673" t="s">
        <v>1548</v>
      </c>
      <c r="C308" s="673" t="s">
        <v>3306</v>
      </c>
      <c r="D308" s="674" t="s">
        <v>579</v>
      </c>
      <c r="E308" s="675" t="str">
        <f>IF(ISNA(VLOOKUP(C308,條件!$A$1:$G$1021,5,0)),"",(VLOOKUP(C308,條件!$A$1:$G$1021,5,0)))</f>
        <v>150/48/2SDr</v>
      </c>
      <c r="F308" s="676" t="str">
        <f>IF(ISNA(VLOOKUP(C308,條件!$A$1:$G$1021,6,0)),"",(VLOOKUP(C308,條件!$A$1:$G$1021,6,0)))</f>
        <v>FP82177R×2</v>
      </c>
      <c r="G308" s="676">
        <f>IF(ISNA(VLOOKUP(C308,條件!$A$1:$G$1021,7,0)),"",(VLOOKUP(C308,條件!$A$1:$G$1021,7,0)))</f>
        <v>700</v>
      </c>
      <c r="H308" s="676" t="str">
        <f>IF(ISNA(VLOOKUP(C308,條件!$A$1:$K$1021,11,0)),"",(VLOOKUP(C308,條件!$A$1:$K$1021,11,0)))</f>
        <v>白底黑點</v>
      </c>
      <c r="I308" s="677">
        <f>IF(ISNA(VLOOKUP(C308,條件!$A$1:$L$1021,12,0)),"",(VLOOKUP(C308,條件!$A$1:$L$1021,12,0)))</f>
        <v>5.5</v>
      </c>
      <c r="J308" s="680">
        <v>34</v>
      </c>
      <c r="K308" s="678">
        <v>4</v>
      </c>
      <c r="L308" s="679">
        <v>7690</v>
      </c>
      <c r="M308" s="681">
        <v>9540</v>
      </c>
      <c r="N308" s="680"/>
      <c r="O308" s="678"/>
      <c r="P308" s="679"/>
      <c r="Q308" s="681"/>
      <c r="R308" s="680">
        <v>19</v>
      </c>
      <c r="S308" s="678">
        <v>0</v>
      </c>
      <c r="T308" s="679">
        <v>6670</v>
      </c>
      <c r="U308" s="681">
        <v>9810</v>
      </c>
      <c r="V308" s="680">
        <v>42</v>
      </c>
      <c r="W308" s="678">
        <v>2</v>
      </c>
      <c r="X308" s="679">
        <v>7780</v>
      </c>
      <c r="Y308" s="681">
        <v>9810</v>
      </c>
      <c r="Z308" s="682">
        <f>IFERROR(VLOOKUP(C308, 條件!$A:$L, 3, 0), "")</f>
        <v>5.8299595141700413</v>
      </c>
      <c r="AA308" s="682">
        <f>IF(OR(L308={"改紡","檢修","了機","清車","FINAL","停機","SAMPLE","TEST","絲開發","待料","跳車"}), L308, IFERROR(IF(C308="", "", (SUM(J308, N308, R308, V308)/3 * AG308) * IF(AND(AF308="S", AS308="雙"), 0.5, 1)), ""))</f>
        <v>31.666666666666668</v>
      </c>
      <c r="AB308" s="716">
        <f t="shared" si="106"/>
        <v>0.99505208333333328</v>
      </c>
      <c r="AC308" s="682">
        <f>IF(OR(L308={"改紡","檢修","了機","清車","FINAL","停機","SAMPLE","TEST"}), "", IFERROR(IF(C308="", "", AVERAGE(L308:M308, P308:Q308, T308:U308, X308:Y308)/100), ""))</f>
        <v>85.5</v>
      </c>
      <c r="AD308" s="682">
        <f t="shared" si="107"/>
        <v>3.9583333333333335</v>
      </c>
      <c r="AE308" s="682">
        <f t="shared" si="108"/>
        <v>3.7083333333333335</v>
      </c>
      <c r="AF308" s="683" t="str">
        <f t="shared" si="113"/>
        <v>T</v>
      </c>
      <c r="AG308" s="683">
        <v>1</v>
      </c>
      <c r="AH308" s="727" t="s">
        <v>2786</v>
      </c>
      <c r="AI308" s="734" t="s">
        <v>2815</v>
      </c>
      <c r="AJ308" s="734" t="s">
        <v>2815</v>
      </c>
      <c r="AK308" s="734" t="s">
        <v>2876</v>
      </c>
      <c r="AL308" s="687">
        <v>56</v>
      </c>
      <c r="AM308" s="798">
        <v>46180</v>
      </c>
      <c r="AN308" s="798">
        <v>46181</v>
      </c>
      <c r="AO308" s="798"/>
      <c r="AP308" s="798"/>
      <c r="AQ308" s="798"/>
      <c r="AR308" s="689"/>
      <c r="AS308" s="676" t="str">
        <f t="shared" si="109"/>
        <v>雙</v>
      </c>
      <c r="AT308" s="676" t="str">
        <f t="shared" si="110"/>
        <v>全</v>
      </c>
      <c r="AU308" s="676" t="str">
        <f t="shared" si="111"/>
        <v>150</v>
      </c>
      <c r="AV308" s="676">
        <f t="shared" si="114"/>
        <v>6.2052480000000001</v>
      </c>
    </row>
    <row r="309" spans="1:48">
      <c r="A309" s="672">
        <f t="shared" si="112"/>
        <v>46183</v>
      </c>
      <c r="B309" s="673" t="s">
        <v>1549</v>
      </c>
      <c r="C309" s="673" t="s">
        <v>2946</v>
      </c>
      <c r="D309" s="674" t="s">
        <v>579</v>
      </c>
      <c r="E309" s="675" t="str">
        <f>IF(ISNA(VLOOKUP(C309,條件!$A$1:$G$1021,5,0)),"",(VLOOKUP(C309,條件!$A$1:$G$1021,5,0)))</f>
        <v>150/48/2SDr</v>
      </c>
      <c r="F309" s="676" t="str">
        <f>IF(ISNA(VLOOKUP(C309,條件!$A$1:$G$1021,6,0)),"",(VLOOKUP(C309,條件!$A$1:$G$1021,6,0)))</f>
        <v>FP82177R×2</v>
      </c>
      <c r="G309" s="676">
        <f>IF(ISNA(VLOOKUP(C309,條件!$A$1:$G$1021,7,0)),"",(VLOOKUP(C309,條件!$A$1:$G$1021,7,0)))</f>
        <v>700</v>
      </c>
      <c r="H309" s="676" t="str">
        <f>IF(ISNA(VLOOKUP(C309,條件!$A$1:$K$1021,11,0)),"",(VLOOKUP(C309,條件!$A$1:$K$1021,11,0)))</f>
        <v>黃綠條紋</v>
      </c>
      <c r="I309" s="677">
        <f>IF(ISNA(VLOOKUP(C309,條件!$A$1:$L$1021,12,0)),"",(VLOOKUP(C309,條件!$A$1:$L$1021,12,0)))</f>
        <v>5.5</v>
      </c>
      <c r="J309" s="680">
        <v>50</v>
      </c>
      <c r="K309" s="678">
        <v>0</v>
      </c>
      <c r="L309" s="679">
        <v>8150</v>
      </c>
      <c r="M309" s="681">
        <v>8520</v>
      </c>
      <c r="N309" s="680"/>
      <c r="O309" s="678"/>
      <c r="P309" s="679"/>
      <c r="Q309" s="681"/>
      <c r="R309" s="680">
        <v>52</v>
      </c>
      <c r="S309" s="678">
        <v>0</v>
      </c>
      <c r="T309" s="679">
        <v>9170</v>
      </c>
      <c r="U309" s="681">
        <v>7870</v>
      </c>
      <c r="V309" s="680">
        <v>32</v>
      </c>
      <c r="W309" s="678">
        <v>0</v>
      </c>
      <c r="X309" s="679">
        <v>8060</v>
      </c>
      <c r="Y309" s="681">
        <v>8960</v>
      </c>
      <c r="Z309" s="682">
        <f>IFERROR(VLOOKUP(C309, 條件!$A:$L, 3, 0), "")</f>
        <v>5.8299595141700413</v>
      </c>
      <c r="AA309" s="682">
        <f>IF(OR(L309={"改紡","檢修","了機","清車","FINAL","停機","SAMPLE","TEST","絲開發","待料","跳車"}), L309, IFERROR(IF(C309="", "", (SUM(J309, N309, R309, V309)/3 * AG309) * IF(AND(AF309="S", AS309="雙"), 0.5, 1)), ""))</f>
        <v>44.666666666666664</v>
      </c>
      <c r="AB309" s="716">
        <f t="shared" si="106"/>
        <v>1</v>
      </c>
      <c r="AC309" s="682">
        <f>IF(OR(L309={"改紡","檢修","了機","清車","FINAL","停機","SAMPLE","TEST"}), "", IFERROR(IF(C309="", "", AVERAGE(L309:M309, P309:Q309, T309:U309, X309:Y309)/100), ""))</f>
        <v>84.55</v>
      </c>
      <c r="AD309" s="682">
        <f t="shared" si="107"/>
        <v>5.583333333333333</v>
      </c>
      <c r="AE309" s="682">
        <f t="shared" si="108"/>
        <v>5.583333333333333</v>
      </c>
      <c r="AF309" s="683" t="str">
        <f t="shared" si="113"/>
        <v>T</v>
      </c>
      <c r="AG309" s="683">
        <v>1</v>
      </c>
      <c r="AH309" s="727" t="s">
        <v>2812</v>
      </c>
      <c r="AI309" s="734" t="s">
        <v>3678</v>
      </c>
      <c r="AJ309" s="734" t="s">
        <v>2822</v>
      </c>
      <c r="AK309" s="728" t="s">
        <v>705</v>
      </c>
      <c r="AL309" s="687">
        <v>56</v>
      </c>
      <c r="AM309" s="798">
        <v>46180</v>
      </c>
      <c r="AN309" s="798">
        <v>46181</v>
      </c>
      <c r="AO309" s="798"/>
      <c r="AP309" s="798"/>
      <c r="AQ309" s="798"/>
      <c r="AR309" s="689"/>
      <c r="AS309" s="676" t="str">
        <f t="shared" si="109"/>
        <v>雙</v>
      </c>
      <c r="AT309" s="676" t="str">
        <f t="shared" si="110"/>
        <v>全</v>
      </c>
      <c r="AU309" s="676" t="str">
        <f t="shared" si="111"/>
        <v>150</v>
      </c>
      <c r="AV309" s="676">
        <f t="shared" si="114"/>
        <v>6.1363007999999999</v>
      </c>
    </row>
    <row r="310" spans="1:48">
      <c r="A310" s="672">
        <f t="shared" si="112"/>
        <v>46183</v>
      </c>
      <c r="B310" s="673" t="s">
        <v>1053</v>
      </c>
      <c r="C310" s="673" t="s">
        <v>114</v>
      </c>
      <c r="D310" s="674"/>
      <c r="E310" s="675" t="str">
        <f>IF(ISNA(VLOOKUP(C310,條件!$A$1:$G$1021,5,0)),"",(VLOOKUP(C310,條件!$A$1:$G$1021,5,0)))</f>
        <v/>
      </c>
      <c r="F310" s="676" t="str">
        <f>IF(ISNA(VLOOKUP(C310,條件!$A$1:$G$1021,6,0)),"",(VLOOKUP(C310,條件!$A$1:$G$1021,6,0)))</f>
        <v/>
      </c>
      <c r="G310" s="676" t="str">
        <f>IF(ISNA(VLOOKUP(C310,條件!$A$1:$G$1021,7,0)),"",(VLOOKUP(C310,條件!$A$1:$G$1021,7,0)))</f>
        <v/>
      </c>
      <c r="H310" s="676" t="str">
        <f>IF(ISNA(VLOOKUP(C310,條件!$A$1:$K$1021,11,0)),"",(VLOOKUP(C310,條件!$A$1:$K$1021,11,0)))</f>
        <v/>
      </c>
      <c r="I310" s="677" t="str">
        <f>IF(ISNA(VLOOKUP(C310,條件!$A$1:$L$1021,12,0)),"",(VLOOKUP(C310,條件!$A$1:$L$1021,12,0)))</f>
        <v/>
      </c>
      <c r="J310" s="680"/>
      <c r="K310" s="678"/>
      <c r="L310" s="679" t="s">
        <v>114</v>
      </c>
      <c r="M310" s="681"/>
      <c r="N310" s="680"/>
      <c r="O310" s="678"/>
      <c r="P310" s="679" t="s">
        <v>114</v>
      </c>
      <c r="Q310" s="681"/>
      <c r="R310" s="680"/>
      <c r="S310" s="678"/>
      <c r="T310" s="679" t="s">
        <v>445</v>
      </c>
      <c r="U310" s="681"/>
      <c r="V310" s="680"/>
      <c r="W310" s="678"/>
      <c r="X310" s="679" t="s">
        <v>114</v>
      </c>
      <c r="Y310" s="681"/>
      <c r="Z310" s="709" t="str">
        <f>IFERROR(VLOOKUP(C310, 條件!$A:$L, 3, 0), "")</f>
        <v/>
      </c>
      <c r="AA310" s="709" t="str">
        <f>IF(OR(L310={"改紡","檢修","了機","清車","FINAL","停機","SAMPLE","TEST","絲開發","待料","跳車"}), L310, IFERROR(IF(C310="", "", (SUM(J310, N310, R310, V310)/3 * AG310) * IF(AND(AF310="S", AS310="雙"), 0.5, 1)), ""))</f>
        <v>停機</v>
      </c>
      <c r="AB310" s="717" t="str">
        <f t="shared" si="106"/>
        <v/>
      </c>
      <c r="AC310" s="709" t="str">
        <f>IF(OR(L310={"改紡","檢修","了機","清車","FINAL","停機","SAMPLE","TEST"}), "", IFERROR(IF(C310="", "", AVERAGE(L310:M310, P310:Q310, T310:U310, X310:Y310)/100), ""))</f>
        <v/>
      </c>
      <c r="AD310" s="709" t="str">
        <f t="shared" si="107"/>
        <v/>
      </c>
      <c r="AE310" s="709" t="str">
        <f t="shared" si="108"/>
        <v/>
      </c>
      <c r="AF310" s="710" t="str">
        <f t="shared" si="113"/>
        <v>S</v>
      </c>
      <c r="AG310" s="710">
        <v>12</v>
      </c>
      <c r="AH310" s="727" t="s">
        <v>3704</v>
      </c>
      <c r="AI310" s="728" t="s">
        <v>2785</v>
      </c>
      <c r="AJ310" s="728" t="s">
        <v>2785</v>
      </c>
      <c r="AK310" s="728" t="s">
        <v>1657</v>
      </c>
      <c r="AL310" s="687"/>
      <c r="AM310" s="798"/>
      <c r="AN310" s="798"/>
      <c r="AO310" s="798"/>
      <c r="AP310" s="798"/>
      <c r="AQ310" s="798"/>
      <c r="AR310" s="689"/>
      <c r="AS310" s="676" t="str">
        <f t="shared" si="109"/>
        <v>單</v>
      </c>
      <c r="AT310" s="676" t="str">
        <f t="shared" si="110"/>
        <v>12sec</v>
      </c>
      <c r="AU310" s="676" t="str">
        <f t="shared" si="111"/>
        <v/>
      </c>
      <c r="AV310" s="676" t="str">
        <f t="shared" si="114"/>
        <v/>
      </c>
    </row>
    <row r="311" spans="1:48" ht="17.25" thickBot="1">
      <c r="A311" s="690">
        <f t="shared" si="112"/>
        <v>46183</v>
      </c>
      <c r="B311" s="691" t="s">
        <v>1564</v>
      </c>
      <c r="C311" s="711" t="s">
        <v>1614</v>
      </c>
      <c r="D311" s="692"/>
      <c r="E311" s="693" t="str">
        <f>IF(ISNA(VLOOKUP(C311,條件!$A$1:$G$1021,5,0)),"",(VLOOKUP(C311,條件!$A$1:$G$1021,5,0)))</f>
        <v/>
      </c>
      <c r="F311" s="694" t="str">
        <f>IF(ISNA(VLOOKUP(C311,條件!$A$1:$G$1021,6,0)),"",(VLOOKUP(C311,條件!$A$1:$G$1021,6,0)))</f>
        <v/>
      </c>
      <c r="G311" s="694" t="str">
        <f>IF(ISNA(VLOOKUP(C311,條件!$A$1:$G$1021,7,0)),"",(VLOOKUP(C311,條件!$A$1:$G$1021,7,0)))</f>
        <v/>
      </c>
      <c r="H311" s="694" t="str">
        <f>IF(ISNA(VLOOKUP(C311,條件!$A$1:$K$1021,11,0)),"",(VLOOKUP(C311,條件!$A$1:$K$1021,11,0)))</f>
        <v/>
      </c>
      <c r="I311" s="695" t="str">
        <f>IF(ISNA(VLOOKUP(C311,條件!$A$1:$L$1021,12,0)),"",(VLOOKUP(C311,條件!$A$1:$L$1021,12,0)))</f>
        <v/>
      </c>
      <c r="J311" s="698"/>
      <c r="K311" s="696"/>
      <c r="L311" s="697" t="s">
        <v>446</v>
      </c>
      <c r="M311" s="699"/>
      <c r="N311" s="698"/>
      <c r="O311" s="696"/>
      <c r="P311" s="697" t="s">
        <v>446</v>
      </c>
      <c r="Q311" s="699"/>
      <c r="R311" s="698"/>
      <c r="S311" s="696"/>
      <c r="T311" s="697" t="s">
        <v>446</v>
      </c>
      <c r="U311" s="699"/>
      <c r="V311" s="698"/>
      <c r="W311" s="696"/>
      <c r="X311" s="697" t="s">
        <v>446</v>
      </c>
      <c r="Y311" s="699"/>
      <c r="Z311" s="1060" t="str">
        <f>IFERROR(VLOOKUP(C311, 條件!$A:$L, 3, 0), "")</f>
        <v/>
      </c>
      <c r="AA311" s="1060" t="str">
        <f>IF(OR(L311={"改紡","檢修","了機","清車","FINAL","停機","SAMPLE","TEST","絲開發","待料","跳車"}), L311, IFERROR(IF(C311="", "", (SUM(J311, N311, R311, V311)/3 * AG311) * IF(AND(AF311="S", AS311="雙"), 0.5, 1)), ""))</f>
        <v>絲開發</v>
      </c>
      <c r="AB311" s="1061" t="str">
        <f t="shared" si="106"/>
        <v/>
      </c>
      <c r="AC311" s="1060" t="str">
        <f>IF(OR(L311={"改紡","檢修","了機","清車","FINAL","停機","SAMPLE","TEST"}), "", IFERROR(IF(C311="", "", AVERAGE(L311:M311, P311:Q311, T311:U311, X311:Y311)/100), ""))</f>
        <v/>
      </c>
      <c r="AD311" s="1060" t="str">
        <f t="shared" si="107"/>
        <v/>
      </c>
      <c r="AE311" s="1060" t="str">
        <f t="shared" si="108"/>
        <v/>
      </c>
      <c r="AF311" s="1062" t="str">
        <f t="shared" si="113"/>
        <v>S</v>
      </c>
      <c r="AG311" s="1062">
        <v>5</v>
      </c>
      <c r="AH311" s="729" t="s">
        <v>3704</v>
      </c>
      <c r="AI311" s="730" t="s">
        <v>2785</v>
      </c>
      <c r="AJ311" s="730" t="s">
        <v>2785</v>
      </c>
      <c r="AK311" s="730" t="s">
        <v>3048</v>
      </c>
      <c r="AL311" s="705"/>
      <c r="AM311" s="800"/>
      <c r="AN311" s="800"/>
      <c r="AO311" s="800"/>
      <c r="AP311" s="800"/>
      <c r="AQ311" s="800"/>
      <c r="AR311" s="707"/>
      <c r="AS311" s="694" t="str">
        <f t="shared" si="109"/>
        <v>單</v>
      </c>
      <c r="AT311" s="694" t="str">
        <f t="shared" si="110"/>
        <v>5sec</v>
      </c>
      <c r="AU311" s="694" t="str">
        <f t="shared" si="111"/>
        <v/>
      </c>
      <c r="AV311" s="694" t="str">
        <f t="shared" si="114"/>
        <v/>
      </c>
    </row>
    <row r="312" spans="1:48">
      <c r="A312" s="1063">
        <v>46184</v>
      </c>
      <c r="B312" s="1064" t="s">
        <v>1031</v>
      </c>
      <c r="C312" s="1064" t="s">
        <v>114</v>
      </c>
      <c r="D312" s="1065"/>
      <c r="E312" s="1066" t="str">
        <f>IF(ISNA(VLOOKUP(C312,條件!$A$1:$G$1021,5,0)),"",(VLOOKUP(C312,條件!$A$1:$G$1021,5,0)))</f>
        <v/>
      </c>
      <c r="F312" s="1067" t="str">
        <f>IF(ISNA(VLOOKUP(C312,條件!$A$1:$G$1021,6,0)),"",(VLOOKUP(C312,條件!$A$1:$G$1021,6,0)))</f>
        <v/>
      </c>
      <c r="G312" s="1067" t="str">
        <f>IF(ISNA(VLOOKUP(C312,條件!$A$1:$G$1021,7,0)),"",(VLOOKUP(C312,條件!$A$1:$G$1021,7,0)))</f>
        <v/>
      </c>
      <c r="H312" s="1067" t="str">
        <f>IF(ISNA(VLOOKUP(C312,條件!$A$1:$K$1021,11,0)),"",(VLOOKUP(C312,條件!$A$1:$K$1021,11,0)))</f>
        <v/>
      </c>
      <c r="I312" s="1068" t="str">
        <f>IF(ISNA(VLOOKUP(C312,條件!$A$1:$L$1021,12,0)),"",(VLOOKUP(C312,條件!$A$1:$L$1021,12,0)))</f>
        <v/>
      </c>
      <c r="J312" s="1069"/>
      <c r="K312" s="1070"/>
      <c r="L312" s="1071" t="s">
        <v>114</v>
      </c>
      <c r="M312" s="1072"/>
      <c r="N312" s="1069"/>
      <c r="O312" s="1070"/>
      <c r="P312" s="1071" t="s">
        <v>114</v>
      </c>
      <c r="Q312" s="1072"/>
      <c r="R312" s="1069"/>
      <c r="S312" s="1070"/>
      <c r="T312" s="1071" t="s">
        <v>114</v>
      </c>
      <c r="U312" s="1072"/>
      <c r="V312" s="1069"/>
      <c r="W312" s="1070"/>
      <c r="X312" s="1071" t="s">
        <v>114</v>
      </c>
      <c r="Y312" s="1072"/>
      <c r="Z312" s="1073" t="str">
        <f>IFERROR(VLOOKUP(C312, 條件!$A:$L, 3, 0), "")</f>
        <v/>
      </c>
      <c r="AA312" s="1073" t="str">
        <f>IF(OR(L312={"改紡","檢修","了機","清車","FINAL","停機","SAMPLE","TEST","絲開發","待料","跳車"}), L312, IFERROR(IF(C312="", "", (SUM(J312, N312, R312, V312)/3 * AG312) * IF(AND(AF312="S", AS312="雙"), 0.5, 1)), ""))</f>
        <v>停機</v>
      </c>
      <c r="AB312" s="1074" t="str">
        <f t="shared" si="106"/>
        <v/>
      </c>
      <c r="AC312" s="1073" t="str">
        <f>IF(OR(L312={"改紡","檢修","了機","清車","FINAL","停機","SAMPLE","TEST"}), "", IFERROR(IF(C312="", "", AVERAGE(L312:M312, P312:Q312, T312:U312, X312:Y312)/100), ""))</f>
        <v/>
      </c>
      <c r="AD312" s="1073" t="str">
        <f t="shared" si="107"/>
        <v/>
      </c>
      <c r="AE312" s="1073" t="str">
        <f t="shared" si="108"/>
        <v/>
      </c>
      <c r="AF312" s="1075" t="str">
        <f t="shared" si="113"/>
        <v>A</v>
      </c>
      <c r="AG312" s="1075">
        <v>1</v>
      </c>
      <c r="AH312" s="1076" t="s">
        <v>333</v>
      </c>
      <c r="AI312" s="737" t="s">
        <v>1066</v>
      </c>
      <c r="AJ312" s="737" t="s">
        <v>1066</v>
      </c>
      <c r="AK312" s="1077" t="s">
        <v>1066</v>
      </c>
      <c r="AL312" s="741"/>
      <c r="AM312" s="799"/>
      <c r="AN312" s="799"/>
      <c r="AO312" s="799"/>
      <c r="AP312" s="799"/>
      <c r="AQ312" s="799"/>
      <c r="AR312" s="1078"/>
      <c r="AS312" s="1067" t="str">
        <f>IF(TEXT(RIGHT(F312,2),) = "×2","雙","單")</f>
        <v>單</v>
      </c>
      <c r="AT312" s="1067" t="str">
        <f>IF(OR(AF312="J", AF312="T", AF312="M"), IF(AG312=1, "全", "半"),
   IF(AF312="A", IF(AG312=0.5, IF(AS312="雙", "全", ""),
                 IF(AG312=1, IF(AS312="雙", "半", "全"),
                    IF(AG312=2, "半", "")
                   )
                ),
   IF(AF312="S", TEXT(AG312 &amp; "sec", "text"), "")
))</f>
        <v>全</v>
      </c>
      <c r="AU312" s="1067" t="str">
        <f>IF(MID(E312,3,1)="/",LEFT(E312,2),LEFT(E312,3))</f>
        <v/>
      </c>
      <c r="AV312" s="1067" t="str">
        <f t="shared" si="114"/>
        <v/>
      </c>
    </row>
    <row r="313" spans="1:48">
      <c r="A313" s="672">
        <f>A312</f>
        <v>46184</v>
      </c>
      <c r="B313" s="673" t="s">
        <v>1032</v>
      </c>
      <c r="C313" s="673" t="s">
        <v>114</v>
      </c>
      <c r="D313" s="674"/>
      <c r="E313" s="675" t="str">
        <f>IF(ISNA(VLOOKUP(C313,條件!$A$1:$G$1021,5,0)),"",(VLOOKUP(C313,條件!$A$1:$G$1021,5,0)))</f>
        <v/>
      </c>
      <c r="F313" s="676" t="str">
        <f>IF(ISNA(VLOOKUP(C313,條件!$A$1:$G$1021,6,0)),"",(VLOOKUP(C313,條件!$A$1:$G$1021,6,0)))</f>
        <v/>
      </c>
      <c r="G313" s="676" t="str">
        <f>IF(ISNA(VLOOKUP(C313,條件!$A$1:$G$1021,7,0)),"",(VLOOKUP(C313,條件!$A$1:$G$1021,7,0)))</f>
        <v/>
      </c>
      <c r="H313" s="676" t="str">
        <f>IF(ISNA(VLOOKUP(C313,條件!$A$1:$K$1021,11,0)),"",(VLOOKUP(C313,條件!$A$1:$K$1021,11,0)))</f>
        <v/>
      </c>
      <c r="I313" s="677" t="str">
        <f>IF(ISNA(VLOOKUP(C313,條件!$A$1:$L$1021,12,0)),"",(VLOOKUP(C313,條件!$A$1:$L$1021,12,0)))</f>
        <v/>
      </c>
      <c r="J313" s="680"/>
      <c r="K313" s="678"/>
      <c r="L313" s="679" t="s">
        <v>114</v>
      </c>
      <c r="M313" s="681"/>
      <c r="N313" s="680"/>
      <c r="O313" s="678"/>
      <c r="P313" s="679" t="s">
        <v>114</v>
      </c>
      <c r="Q313" s="681"/>
      <c r="R313" s="680"/>
      <c r="S313" s="678"/>
      <c r="T313" s="679" t="s">
        <v>114</v>
      </c>
      <c r="U313" s="681"/>
      <c r="V313" s="680"/>
      <c r="W313" s="678"/>
      <c r="X313" s="679" t="s">
        <v>114</v>
      </c>
      <c r="Y313" s="681"/>
      <c r="Z313" s="682" t="str">
        <f>IFERROR(VLOOKUP(C313, 條件!$A:$L, 3, 0), "")</f>
        <v/>
      </c>
      <c r="AA313" s="682" t="str">
        <f>IF(OR(L313={"改紡","檢修","了機","清車","FINAL","停機","SAMPLE","TEST","絲開發","待料","跳車"}), L313, IFERROR(IF(C313="", "", (SUM(J313, N313, R313, V313)/3 * AG313) * IF(AND(AF313="S", AS313="雙"), 0.5, 1)), ""))</f>
        <v>停機</v>
      </c>
      <c r="AB313" s="716" t="str">
        <f t="shared" ref="AB313:AB342" si="115">IF(K313="","",IF(ISERROR(1-(SUM(K313,O313,S313,W313)/208/Z313)),"",(1-(SUM(K313,O313,S313,W313)/208/Z313))))</f>
        <v/>
      </c>
      <c r="AC313" s="682" t="str">
        <f>IF(OR(L313={"改紡","檢修","了機","清車","FINAL","停機","SAMPLE","TEST"}), "", IFERROR(IF(C313="", "", AVERAGE(L313:M313, P313:Q313, T313:U313, X313:Y313)/100), ""))</f>
        <v/>
      </c>
      <c r="AD313" s="682" t="str">
        <f t="shared" ref="AD313:AD342" si="116">IF(ISERROR(AA313/8),"",(AA313/8))</f>
        <v/>
      </c>
      <c r="AE313" s="682" t="str">
        <f t="shared" ref="AE313:AE342" si="117">IF(OR(L313="改紡", L313="檢修", L313="了機"), "",
IF(AND(C313&lt;&gt;"", J313&lt;&gt;""),
IFERROR((SUM(J313, N313, R313, V313) - SUM(K313, O313, S313, W313))/24 * AG313, ""),
"")
)</f>
        <v/>
      </c>
      <c r="AF313" s="683" t="str">
        <f t="shared" si="113"/>
        <v>A</v>
      </c>
      <c r="AG313" s="683">
        <v>1</v>
      </c>
      <c r="AH313" s="727" t="s">
        <v>1066</v>
      </c>
      <c r="AI313" s="728" t="s">
        <v>1066</v>
      </c>
      <c r="AJ313" s="728" t="s">
        <v>1066</v>
      </c>
      <c r="AK313" s="740" t="s">
        <v>1066</v>
      </c>
      <c r="AL313" s="736"/>
      <c r="AM313" s="798"/>
      <c r="AN313" s="798"/>
      <c r="AO313" s="798"/>
      <c r="AP313" s="798"/>
      <c r="AQ313" s="798"/>
      <c r="AR313" s="689"/>
      <c r="AS313" s="676" t="str">
        <f t="shared" ref="AS313:AS342" si="118">IF(TEXT(RIGHT(F313,2),) = "×2","雙","單")</f>
        <v>單</v>
      </c>
      <c r="AT313" s="676" t="str">
        <f t="shared" ref="AT313:AT342" si="119">IF(OR(AF313="J", AF313="T", AF313="M"), IF(AG313=1, "全", "半"),
   IF(AF313="A", IF(AG313=0.5, IF(AS313="雙", "全", ""),
                 IF(AG313=1, IF(AS313="雙", "半", "全"),
                    IF(AG313=2, "半", "")
                   )
                ),
   IF(AF313="S", TEXT(AG313 &amp; "sec", "text"), "")
))</f>
        <v>全</v>
      </c>
      <c r="AU313" s="676" t="str">
        <f t="shared" ref="AU313:AU342" si="120">IF(MID(E313,3,1)="/",LEFT(E313,2),LEFT(E313,3))</f>
        <v/>
      </c>
      <c r="AV313" s="676" t="str">
        <f t="shared" si="114"/>
        <v/>
      </c>
    </row>
    <row r="314" spans="1:48">
      <c r="A314" s="672">
        <f t="shared" ref="A314:A342" si="121">A313</f>
        <v>46184</v>
      </c>
      <c r="B314" s="673" t="s">
        <v>1027</v>
      </c>
      <c r="C314" s="673" t="s">
        <v>114</v>
      </c>
      <c r="D314" s="674"/>
      <c r="E314" s="675" t="str">
        <f>IF(ISNA(VLOOKUP(C314,條件!$A$1:$G$1021,5,0)),"",(VLOOKUP(C314,條件!$A$1:$G$1021,5,0)))</f>
        <v/>
      </c>
      <c r="F314" s="676" t="str">
        <f>IF(ISNA(VLOOKUP(C314,條件!$A$1:$G$1021,6,0)),"",(VLOOKUP(C314,條件!$A$1:$G$1021,6,0)))</f>
        <v/>
      </c>
      <c r="G314" s="676" t="str">
        <f>IF(ISNA(VLOOKUP(C314,條件!$A$1:$G$1021,7,0)),"",(VLOOKUP(C314,條件!$A$1:$G$1021,7,0)))</f>
        <v/>
      </c>
      <c r="H314" s="676" t="str">
        <f>IF(ISNA(VLOOKUP(C314,條件!$A$1:$K$1021,11,0)),"",(VLOOKUP(C314,條件!$A$1:$K$1021,11,0)))</f>
        <v/>
      </c>
      <c r="I314" s="677" t="str">
        <f>IF(ISNA(VLOOKUP(C314,條件!$A$1:$L$1021,12,0)),"",(VLOOKUP(C314,條件!$A$1:$L$1021,12,0)))</f>
        <v/>
      </c>
      <c r="J314" s="680"/>
      <c r="K314" s="678"/>
      <c r="L314" s="679" t="s">
        <v>114</v>
      </c>
      <c r="M314" s="681"/>
      <c r="N314" s="680"/>
      <c r="O314" s="678"/>
      <c r="P314" s="679" t="s">
        <v>114</v>
      </c>
      <c r="Q314" s="681"/>
      <c r="R314" s="680"/>
      <c r="S314" s="678"/>
      <c r="T314" s="679" t="s">
        <v>114</v>
      </c>
      <c r="U314" s="681"/>
      <c r="V314" s="680"/>
      <c r="W314" s="678"/>
      <c r="X314" s="679" t="s">
        <v>114</v>
      </c>
      <c r="Y314" s="681"/>
      <c r="Z314" s="682" t="str">
        <f>IFERROR(VLOOKUP(C314, 條件!$A:$L, 3, 0), "")</f>
        <v/>
      </c>
      <c r="AA314" s="682" t="str">
        <f>IF(OR(L314={"改紡","檢修","了機","清車","FINAL","停機","SAMPLE","TEST","絲開發","待料","跳車"}), L314, IFERROR(IF(C314="", "", (SUM(J314, N314, R314, V314)/3 * AG314) * IF(AND(AF314="S", AS314="雙"), 0.5, 1)), ""))</f>
        <v>停機</v>
      </c>
      <c r="AB314" s="716" t="str">
        <f t="shared" si="115"/>
        <v/>
      </c>
      <c r="AC314" s="682" t="str">
        <f>IF(OR(L314={"改紡","檢修","了機","清車","FINAL","停機","SAMPLE","TEST"}), "", IFERROR(IF(C314="", "", AVERAGE(L314:M314, P314:Q314, T314:U314, X314:Y314)/100), ""))</f>
        <v/>
      </c>
      <c r="AD314" s="682" t="str">
        <f t="shared" si="116"/>
        <v/>
      </c>
      <c r="AE314" s="682" t="str">
        <f t="shared" si="117"/>
        <v/>
      </c>
      <c r="AF314" s="683" t="str">
        <f t="shared" si="113"/>
        <v>A</v>
      </c>
      <c r="AG314" s="683">
        <v>1</v>
      </c>
      <c r="AH314" s="727" t="s">
        <v>1066</v>
      </c>
      <c r="AI314" s="728" t="s">
        <v>1066</v>
      </c>
      <c r="AJ314" s="728" t="s">
        <v>1066</v>
      </c>
      <c r="AK314" s="744" t="s">
        <v>1066</v>
      </c>
      <c r="AL314" s="736"/>
      <c r="AM314" s="798"/>
      <c r="AN314" s="798"/>
      <c r="AO314" s="798"/>
      <c r="AP314" s="798"/>
      <c r="AQ314" s="798"/>
      <c r="AR314" s="689"/>
      <c r="AS314" s="676" t="str">
        <f t="shared" si="118"/>
        <v>單</v>
      </c>
      <c r="AT314" s="676" t="str">
        <f t="shared" si="119"/>
        <v>全</v>
      </c>
      <c r="AU314" s="676" t="str">
        <f t="shared" si="120"/>
        <v/>
      </c>
      <c r="AV314" s="676" t="str">
        <f t="shared" si="114"/>
        <v/>
      </c>
    </row>
    <row r="315" spans="1:48">
      <c r="A315" s="672">
        <f t="shared" si="121"/>
        <v>46184</v>
      </c>
      <c r="B315" s="673" t="s">
        <v>1033</v>
      </c>
      <c r="C315" s="673" t="s">
        <v>114</v>
      </c>
      <c r="D315" s="674"/>
      <c r="E315" s="675" t="str">
        <f>IF(ISNA(VLOOKUP(C315,條件!$A$1:$G$1021,5,0)),"",(VLOOKUP(C315,條件!$A$1:$G$1021,5,0)))</f>
        <v/>
      </c>
      <c r="F315" s="676" t="str">
        <f>IF(ISNA(VLOOKUP(C315,條件!$A$1:$G$1021,6,0)),"",(VLOOKUP(C315,條件!$A$1:$G$1021,6,0)))</f>
        <v/>
      </c>
      <c r="G315" s="676" t="str">
        <f>IF(ISNA(VLOOKUP(C315,條件!$A$1:$G$1021,7,0)),"",(VLOOKUP(C315,條件!$A$1:$G$1021,7,0)))</f>
        <v/>
      </c>
      <c r="H315" s="676" t="str">
        <f>IF(ISNA(VLOOKUP(C315,條件!$A$1:$K$1021,11,0)),"",(VLOOKUP(C315,條件!$A$1:$K$1021,11,0)))</f>
        <v/>
      </c>
      <c r="I315" s="677" t="str">
        <f>IF(ISNA(VLOOKUP(C315,條件!$A$1:$L$1021,12,0)),"",(VLOOKUP(C315,條件!$A$1:$L$1021,12,0)))</f>
        <v/>
      </c>
      <c r="J315" s="680"/>
      <c r="K315" s="678"/>
      <c r="L315" s="679" t="s">
        <v>114</v>
      </c>
      <c r="M315" s="681"/>
      <c r="N315" s="680"/>
      <c r="O315" s="678"/>
      <c r="P315" s="679" t="s">
        <v>114</v>
      </c>
      <c r="Q315" s="681"/>
      <c r="R315" s="680"/>
      <c r="S315" s="678"/>
      <c r="T315" s="679" t="s">
        <v>114</v>
      </c>
      <c r="U315" s="681"/>
      <c r="V315" s="680"/>
      <c r="W315" s="678"/>
      <c r="X315" s="679" t="s">
        <v>114</v>
      </c>
      <c r="Y315" s="681"/>
      <c r="Z315" s="682" t="str">
        <f>IFERROR(VLOOKUP(C315, 條件!$A:$L, 3, 0), "")</f>
        <v/>
      </c>
      <c r="AA315" s="682" t="str">
        <f>IF(OR(L315={"改紡","檢修","了機","清車","FINAL","停機","SAMPLE","TEST","絲開發","待料","跳車"}), L315, IFERROR(IF(C315="", "", (SUM(J315, N315, R315, V315)/3 * AG315) * IF(AND(AF315="S", AS315="雙"), 0.5, 1)), ""))</f>
        <v>停機</v>
      </c>
      <c r="AB315" s="716" t="str">
        <f t="shared" si="115"/>
        <v/>
      </c>
      <c r="AC315" s="682" t="str">
        <f>IF(OR(L315={"改紡","檢修","了機","清車","FINAL","停機","SAMPLE","TEST"}), "", IFERROR(IF(C315="", "", AVERAGE(L315:M315, P315:Q315, T315:U315, X315:Y315)/100), ""))</f>
        <v/>
      </c>
      <c r="AD315" s="682" t="str">
        <f t="shared" si="116"/>
        <v/>
      </c>
      <c r="AE315" s="682" t="str">
        <f t="shared" si="117"/>
        <v/>
      </c>
      <c r="AF315" s="683" t="str">
        <f t="shared" si="113"/>
        <v>A</v>
      </c>
      <c r="AG315" s="683">
        <v>1</v>
      </c>
      <c r="AH315" s="727" t="s">
        <v>1657</v>
      </c>
      <c r="AI315" s="734" t="s">
        <v>1066</v>
      </c>
      <c r="AJ315" s="734" t="s">
        <v>1066</v>
      </c>
      <c r="AK315" s="728" t="s">
        <v>1066</v>
      </c>
      <c r="AL315" s="687"/>
      <c r="AM315" s="798"/>
      <c r="AN315" s="798"/>
      <c r="AO315" s="798"/>
      <c r="AP315" s="798"/>
      <c r="AQ315" s="798"/>
      <c r="AR315" s="689"/>
      <c r="AS315" s="676" t="str">
        <f t="shared" si="118"/>
        <v>單</v>
      </c>
      <c r="AT315" s="676" t="str">
        <f t="shared" si="119"/>
        <v>全</v>
      </c>
      <c r="AU315" s="676" t="str">
        <f t="shared" si="120"/>
        <v/>
      </c>
      <c r="AV315" s="676" t="str">
        <f t="shared" si="114"/>
        <v/>
      </c>
    </row>
    <row r="316" spans="1:48">
      <c r="A316" s="672">
        <f t="shared" si="121"/>
        <v>46184</v>
      </c>
      <c r="B316" s="673" t="s">
        <v>1034</v>
      </c>
      <c r="C316" s="673" t="s">
        <v>3554</v>
      </c>
      <c r="D316" s="674"/>
      <c r="E316" s="675" t="str">
        <f>IF(ISNA(VLOOKUP(C316,條件!$A$1:$G$1021,5,0)),"",(VLOOKUP(C316,條件!$A$1:$G$1021,5,0)))</f>
        <v>75/72SR6</v>
      </c>
      <c r="F316" s="676" t="str">
        <f>IF(ISNA(VLOOKUP(C316,條件!$A$1:$G$1021,6,0)),"",(VLOOKUP(C316,條件!$A$1:$G$1021,6,0)))</f>
        <v>FP81631R</v>
      </c>
      <c r="G316" s="676">
        <f>IF(ISNA(VLOOKUP(C316,條件!$A$1:$G$1021,7,0)),"",(VLOOKUP(C316,條件!$A$1:$G$1021,7,0)))</f>
        <v>600</v>
      </c>
      <c r="H316" s="676" t="str">
        <f>IF(ISNA(VLOOKUP(C316,條件!$A$1:$K$1021,11,0)),"",(VLOOKUP(C316,條件!$A$1:$K$1021,11,0)))</f>
        <v>橘底黑三角</v>
      </c>
      <c r="I316" s="677">
        <f>IF(ISNA(VLOOKUP(C316,條件!$A$1:$L$1021,12,0)),"",(VLOOKUP(C316,條件!$A$1:$L$1021,12,0)))</f>
        <v>5</v>
      </c>
      <c r="J316" s="680">
        <v>24</v>
      </c>
      <c r="K316" s="678">
        <v>0</v>
      </c>
      <c r="L316" s="679">
        <v>9302</v>
      </c>
      <c r="M316" s="681">
        <v>8538</v>
      </c>
      <c r="N316" s="680"/>
      <c r="O316" s="678"/>
      <c r="P316" s="679"/>
      <c r="Q316" s="681"/>
      <c r="R316" s="680">
        <v>27</v>
      </c>
      <c r="S316" s="678">
        <v>3</v>
      </c>
      <c r="T316" s="679">
        <v>9140</v>
      </c>
      <c r="U316" s="681">
        <v>8641</v>
      </c>
      <c r="V316" s="680"/>
      <c r="W316" s="678"/>
      <c r="X316" s="679"/>
      <c r="Y316" s="681"/>
      <c r="Z316" s="682">
        <f>IFERROR(VLOOKUP(C316, 條件!$A:$L, 3, 0), "")</f>
        <v>1.4090019569471623</v>
      </c>
      <c r="AA316" s="682">
        <f>IF(OR(L316={"改紡","檢修","了機","清車","FINAL","停機","SAMPLE","TEST","絲開發","待料","跳車"}), L316, IFERROR(IF(C316="", "", (SUM(J316, N316, R316, V316)/3 * AG316) * IF(AND(AF316="S", AS316="雙"), 0.5, 1)), ""))</f>
        <v>17</v>
      </c>
      <c r="AB316" s="716">
        <f t="shared" si="115"/>
        <v>0.98976362179487176</v>
      </c>
      <c r="AC316" s="682">
        <f>IF(OR(L316={"改紡","檢修","了機","清車","FINAL","停機","SAMPLE","TEST"}), "", IFERROR(IF(C316="", "", AVERAGE(L316:M316, P316:Q316, T316:U316, X316:Y316)/100), ""))</f>
        <v>89.052499999999995</v>
      </c>
      <c r="AD316" s="682">
        <f t="shared" si="116"/>
        <v>2.125</v>
      </c>
      <c r="AE316" s="682">
        <f t="shared" si="117"/>
        <v>2</v>
      </c>
      <c r="AF316" s="683" t="str">
        <f t="shared" si="113"/>
        <v>A</v>
      </c>
      <c r="AG316" s="683">
        <v>1</v>
      </c>
      <c r="AH316" s="727" t="s">
        <v>3791</v>
      </c>
      <c r="AI316" s="734" t="s">
        <v>3796</v>
      </c>
      <c r="AJ316" s="734" t="s">
        <v>3795</v>
      </c>
      <c r="AK316" s="734" t="s">
        <v>2873</v>
      </c>
      <c r="AL316" s="687">
        <v>54</v>
      </c>
      <c r="AM316" s="798">
        <v>46053</v>
      </c>
      <c r="AN316" s="798">
        <v>46054</v>
      </c>
      <c r="AO316" s="798"/>
      <c r="AP316" s="798"/>
      <c r="AQ316" s="798"/>
      <c r="AR316" s="689"/>
      <c r="AS316" s="676" t="str">
        <f t="shared" si="118"/>
        <v>單</v>
      </c>
      <c r="AT316" s="676" t="str">
        <f t="shared" si="119"/>
        <v>全</v>
      </c>
      <c r="AU316" s="676" t="str">
        <f t="shared" si="120"/>
        <v>75</v>
      </c>
      <c r="AV316" s="676">
        <f t="shared" si="114"/>
        <v>1.3849444800000001</v>
      </c>
    </row>
    <row r="317" spans="1:48">
      <c r="A317" s="672">
        <f t="shared" si="121"/>
        <v>46184</v>
      </c>
      <c r="B317" s="673" t="s">
        <v>1035</v>
      </c>
      <c r="C317" s="673" t="s">
        <v>2832</v>
      </c>
      <c r="D317" s="674"/>
      <c r="E317" s="675" t="str">
        <f>IF(ISNA(VLOOKUP(C317,條件!$A$1:$G$1021,5,0)),"",(VLOOKUP(C317,條件!$A$1:$G$1021,5,0)))</f>
        <v>75/72/2SDr</v>
      </c>
      <c r="F317" s="676" t="str">
        <f>IF(ISNA(VLOOKUP(C317,條件!$A$1:$G$1021,6,0)),"",(VLOOKUP(C317,條件!$A$1:$G$1021,6,0)))</f>
        <v>FP81390R×2</v>
      </c>
      <c r="G317" s="676">
        <f>IF(ISNA(VLOOKUP(C317,條件!$A$1:$G$1021,7,0)),"",(VLOOKUP(C317,條件!$A$1:$G$1021,7,0)))</f>
        <v>600</v>
      </c>
      <c r="H317" s="676" t="str">
        <f>IF(ISNA(VLOOKUP(C317,條件!$A$1:$K$1021,11,0)),"",(VLOOKUP(C317,條件!$A$1:$K$1021,11,0)))</f>
        <v>白底藍三角</v>
      </c>
      <c r="I317" s="677">
        <f>IF(ISNA(VLOOKUP(C317,條件!$A$1:$L$1021,12,0)),"",(VLOOKUP(C317,條件!$A$1:$L$1021,12,0)))</f>
        <v>5</v>
      </c>
      <c r="J317" s="680">
        <v>36</v>
      </c>
      <c r="K317" s="678">
        <v>0</v>
      </c>
      <c r="L317" s="679">
        <v>9639</v>
      </c>
      <c r="M317" s="681">
        <v>9687</v>
      </c>
      <c r="N317" s="680"/>
      <c r="O317" s="678"/>
      <c r="P317" s="679"/>
      <c r="Q317" s="681"/>
      <c r="R317" s="680">
        <v>24</v>
      </c>
      <c r="S317" s="678">
        <v>4</v>
      </c>
      <c r="T317" s="679">
        <v>9073</v>
      </c>
      <c r="U317" s="681">
        <v>10000</v>
      </c>
      <c r="V317" s="680"/>
      <c r="W317" s="678"/>
      <c r="X317" s="679"/>
      <c r="Y317" s="681"/>
      <c r="Z317" s="682">
        <f>IFERROR(VLOOKUP(C317, 條件!$A:$L, 3, 0), "")</f>
        <v>2.8015564202334629</v>
      </c>
      <c r="AA317" s="682">
        <f>IF(OR(L317={"改紡","檢修","了機","清車","FINAL","停機","SAMPLE","TEST","絲開發","待料","跳車"}), L317, IFERROR(IF(C317="", "", (SUM(J317, N317, R317, V317)/3 * AG317) * IF(AND(AF317="S", AS317="雙"), 0.5, 1)), ""))</f>
        <v>10</v>
      </c>
      <c r="AB317" s="716">
        <f t="shared" si="115"/>
        <v>0.99313568376068373</v>
      </c>
      <c r="AC317" s="682">
        <f>IF(OR(L317={"改紡","檢修","了機","清車","FINAL","停機","SAMPLE","TEST"}), "", IFERROR(IF(C317="", "", AVERAGE(L317:M317, P317:Q317, T317:U317, X317:Y317)/100), ""))</f>
        <v>95.997500000000002</v>
      </c>
      <c r="AD317" s="682">
        <f t="shared" si="116"/>
        <v>1.25</v>
      </c>
      <c r="AE317" s="682">
        <f t="shared" si="117"/>
        <v>1.1666666666666667</v>
      </c>
      <c r="AF317" s="683" t="str">
        <f t="shared" si="113"/>
        <v>A</v>
      </c>
      <c r="AG317" s="683">
        <v>0.5</v>
      </c>
      <c r="AH317" s="727" t="s">
        <v>3791</v>
      </c>
      <c r="AI317" s="734" t="s">
        <v>3796</v>
      </c>
      <c r="AJ317" s="734" t="s">
        <v>3795</v>
      </c>
      <c r="AK317" s="734" t="s">
        <v>2873</v>
      </c>
      <c r="AL317" s="687">
        <v>53</v>
      </c>
      <c r="AM317" s="798">
        <v>46120</v>
      </c>
      <c r="AN317" s="798">
        <v>46121</v>
      </c>
      <c r="AO317" s="798">
        <v>46122</v>
      </c>
      <c r="AP317" s="798"/>
      <c r="AQ317" s="798"/>
      <c r="AR317" s="689"/>
      <c r="AS317" s="676" t="str">
        <f t="shared" si="118"/>
        <v>雙</v>
      </c>
      <c r="AT317" s="676" t="str">
        <f t="shared" si="119"/>
        <v>全</v>
      </c>
      <c r="AU317" s="676" t="str">
        <f t="shared" si="120"/>
        <v>75</v>
      </c>
      <c r="AV317" s="676">
        <f t="shared" si="114"/>
        <v>1.4929531200000001</v>
      </c>
    </row>
    <row r="318" spans="1:48">
      <c r="A318" s="672">
        <f t="shared" si="121"/>
        <v>46184</v>
      </c>
      <c r="B318" s="673" t="s">
        <v>1036</v>
      </c>
      <c r="C318" s="673" t="s">
        <v>1901</v>
      </c>
      <c r="D318" s="674" t="s">
        <v>572</v>
      </c>
      <c r="E318" s="675" t="str">
        <f>IF(ISNA(VLOOKUP(C318,條件!$A$1:$G$1021,5,0)),"",(VLOOKUP(C318,條件!$A$1:$G$1021,5,0)))</f>
        <v>50/72BSD3</v>
      </c>
      <c r="F318" s="676" t="str">
        <f>IF(ISNA(VLOOKUP(C318,條件!$A$1:$G$1021,6,0)),"",(VLOOKUP(C318,條件!$A$1:$G$1021,6,0)))</f>
        <v>FP80141</v>
      </c>
      <c r="G318" s="676">
        <f>IF(ISNA(VLOOKUP(C318,條件!$A$1:$G$1021,7,0)),"",(VLOOKUP(C318,條件!$A$1:$G$1021,7,0)))</f>
        <v>630</v>
      </c>
      <c r="H318" s="676" t="str">
        <f>IF(ISNA(VLOOKUP(C318,條件!$A$1:$K$1021,11,0)),"",(VLOOKUP(C318,條件!$A$1:$K$1021,11,0)))</f>
        <v>洋綠色</v>
      </c>
      <c r="I318" s="677">
        <f>IF(ISNA(VLOOKUP(C318,條件!$A$1:$L$1021,12,0)),"",(VLOOKUP(C318,條件!$A$1:$L$1021,12,0)))</f>
        <v>2</v>
      </c>
      <c r="J318" s="680">
        <v>10</v>
      </c>
      <c r="K318" s="678">
        <v>0</v>
      </c>
      <c r="L318" s="679">
        <v>9243</v>
      </c>
      <c r="M318" s="681">
        <v>9635</v>
      </c>
      <c r="N318" s="680"/>
      <c r="O318" s="678"/>
      <c r="P318" s="679"/>
      <c r="Q318" s="681"/>
      <c r="R318" s="680">
        <v>13</v>
      </c>
      <c r="S318" s="678">
        <v>8</v>
      </c>
      <c r="T318" s="679">
        <v>9240</v>
      </c>
      <c r="U318" s="681">
        <v>9486</v>
      </c>
      <c r="V318" s="680"/>
      <c r="W318" s="678"/>
      <c r="X318" s="679"/>
      <c r="Y318" s="681"/>
      <c r="Z318" s="682">
        <f>IFERROR(VLOOKUP(C318, 條件!$A:$L, 3, 0), "")</f>
        <v>2.4615384615384617</v>
      </c>
      <c r="AA318" s="682">
        <f>IF(OR(L318={"改紡","檢修","了機","清車","FINAL","停機","SAMPLE","TEST","絲開發","待料","跳車"}), L318, IFERROR(IF(C318="", "", (SUM(J318, N318, R318, V318)/3 * AG318) * IF(AND(AF318="S", AS318="雙"), 0.5, 1)), ""))</f>
        <v>7.666666666666667</v>
      </c>
      <c r="AB318" s="716">
        <f t="shared" si="115"/>
        <v>0.984375</v>
      </c>
      <c r="AC318" s="682">
        <f>IF(OR(L318={"改紡","檢修","了機","清車","FINAL","停機","SAMPLE","TEST"}), "", IFERROR(IF(C318="", "", AVERAGE(L318:M318, P318:Q318, T318:U318, X318:Y318)/100), ""))</f>
        <v>94.01</v>
      </c>
      <c r="AD318" s="682">
        <f t="shared" si="116"/>
        <v>0.95833333333333337</v>
      </c>
      <c r="AE318" s="682">
        <f t="shared" si="117"/>
        <v>0.625</v>
      </c>
      <c r="AF318" s="683" t="str">
        <f t="shared" si="113"/>
        <v>A</v>
      </c>
      <c r="AG318" s="683">
        <v>1</v>
      </c>
      <c r="AH318" s="727" t="s">
        <v>3791</v>
      </c>
      <c r="AI318" s="734" t="s">
        <v>17</v>
      </c>
      <c r="AJ318" s="734" t="s">
        <v>897</v>
      </c>
      <c r="AK318" s="734" t="s">
        <v>3846</v>
      </c>
      <c r="AL318" s="687">
        <v>57</v>
      </c>
      <c r="AM318" s="798">
        <v>46094</v>
      </c>
      <c r="AN318" s="798">
        <v>46095</v>
      </c>
      <c r="AO318" s="798">
        <v>46096</v>
      </c>
      <c r="AP318" s="798"/>
      <c r="AQ318" s="798"/>
      <c r="AR318" s="689"/>
      <c r="AS318" s="676" t="str">
        <f t="shared" si="118"/>
        <v>單</v>
      </c>
      <c r="AT318" s="676" t="str">
        <f t="shared" si="119"/>
        <v>全</v>
      </c>
      <c r="AU318" s="676" t="str">
        <f t="shared" si="120"/>
        <v>50</v>
      </c>
      <c r="AV318" s="676">
        <f t="shared" si="114"/>
        <v>1.023430464</v>
      </c>
    </row>
    <row r="319" spans="1:48">
      <c r="A319" s="672">
        <f t="shared" si="121"/>
        <v>46184</v>
      </c>
      <c r="B319" s="673" t="s">
        <v>1037</v>
      </c>
      <c r="C319" s="673" t="s">
        <v>114</v>
      </c>
      <c r="D319" s="674"/>
      <c r="E319" s="675" t="str">
        <f>IF(ISNA(VLOOKUP(C319,條件!$A$1:$G$1021,5,0)),"",(VLOOKUP(C319,條件!$A$1:$G$1021,5,0)))</f>
        <v/>
      </c>
      <c r="F319" s="676" t="str">
        <f>IF(ISNA(VLOOKUP(C319,條件!$A$1:$G$1021,6,0)),"",(VLOOKUP(C319,條件!$A$1:$G$1021,6,0)))</f>
        <v/>
      </c>
      <c r="G319" s="676" t="str">
        <f>IF(ISNA(VLOOKUP(C319,條件!$A$1:$G$1021,7,0)),"",(VLOOKUP(C319,條件!$A$1:$G$1021,7,0)))</f>
        <v/>
      </c>
      <c r="H319" s="676" t="str">
        <f>IF(ISNA(VLOOKUP(C319,條件!$A$1:$K$1021,11,0)),"",(VLOOKUP(C319,條件!$A$1:$K$1021,11,0)))</f>
        <v/>
      </c>
      <c r="I319" s="677" t="str">
        <f>IF(ISNA(VLOOKUP(C319,條件!$A$1:$L$1021,12,0)),"",(VLOOKUP(C319,條件!$A$1:$L$1021,12,0)))</f>
        <v/>
      </c>
      <c r="J319" s="680"/>
      <c r="K319" s="678"/>
      <c r="L319" s="679" t="s">
        <v>114</v>
      </c>
      <c r="M319" s="681"/>
      <c r="N319" s="680"/>
      <c r="O319" s="678"/>
      <c r="P319" s="679" t="s">
        <v>114</v>
      </c>
      <c r="Q319" s="681"/>
      <c r="R319" s="680"/>
      <c r="S319" s="678"/>
      <c r="T319" s="679" t="s">
        <v>114</v>
      </c>
      <c r="U319" s="681"/>
      <c r="V319" s="680"/>
      <c r="W319" s="678"/>
      <c r="X319" s="679" t="s">
        <v>114</v>
      </c>
      <c r="Y319" s="681"/>
      <c r="Z319" s="682" t="str">
        <f>IFERROR(VLOOKUP(C319, 條件!$A:$L, 3, 0), "")</f>
        <v/>
      </c>
      <c r="AA319" s="682" t="str">
        <f>IF(OR(L319={"改紡","檢修","了機","清車","FINAL","停機","SAMPLE","TEST","絲開發","待料","跳車"}), L319, IFERROR(IF(C319="", "", (SUM(J319, N319, R319, V319)/3 * AG319) * IF(AND(AF319="S", AS319="雙"), 0.5, 1)), ""))</f>
        <v>停機</v>
      </c>
      <c r="AB319" s="716" t="str">
        <f t="shared" si="115"/>
        <v/>
      </c>
      <c r="AC319" s="682" t="str">
        <f>IF(OR(L319={"改紡","檢修","了機","清車","FINAL","停機","SAMPLE","TEST"}), "", IFERROR(IF(C319="", "", AVERAGE(L319:M319, P319:Q319, T319:U319, X319:Y319)/100), ""))</f>
        <v/>
      </c>
      <c r="AD319" s="682" t="str">
        <f t="shared" si="116"/>
        <v/>
      </c>
      <c r="AE319" s="682" t="str">
        <f t="shared" si="117"/>
        <v/>
      </c>
      <c r="AF319" s="683" t="str">
        <f t="shared" si="113"/>
        <v>A</v>
      </c>
      <c r="AG319" s="683">
        <v>1</v>
      </c>
      <c r="AH319" s="727" t="s">
        <v>1657</v>
      </c>
      <c r="AI319" s="728" t="s">
        <v>1657</v>
      </c>
      <c r="AJ319" s="728" t="s">
        <v>885</v>
      </c>
      <c r="AK319" s="728" t="s">
        <v>885</v>
      </c>
      <c r="AL319" s="687"/>
      <c r="AM319" s="798"/>
      <c r="AN319" s="798"/>
      <c r="AO319" s="798"/>
      <c r="AP319" s="798"/>
      <c r="AQ319" s="798"/>
      <c r="AR319" s="689"/>
      <c r="AS319" s="676" t="str">
        <f t="shared" si="118"/>
        <v>單</v>
      </c>
      <c r="AT319" s="676" t="str">
        <f t="shared" si="119"/>
        <v>全</v>
      </c>
      <c r="AU319" s="676" t="str">
        <f t="shared" si="120"/>
        <v/>
      </c>
      <c r="AV319" s="676" t="str">
        <f t="shared" si="114"/>
        <v/>
      </c>
    </row>
    <row r="320" spans="1:48">
      <c r="A320" s="672">
        <f t="shared" si="121"/>
        <v>46184</v>
      </c>
      <c r="B320" s="673" t="s">
        <v>1038</v>
      </c>
      <c r="C320" s="673" t="s">
        <v>1902</v>
      </c>
      <c r="D320" s="674"/>
      <c r="E320" s="675" t="str">
        <f>IF(ISNA(VLOOKUP(C320,條件!$A$1:$G$1021,5,0)),"",(VLOOKUP(C320,條件!$A$1:$G$1021,5,0)))</f>
        <v>150/48CDR</v>
      </c>
      <c r="F320" s="676" t="str">
        <f>IF(ISNA(VLOOKUP(C320,條件!$A$1:$G$1021,6,0)),"",(VLOOKUP(C320,條件!$A$1:$G$1021,6,0)))</f>
        <v>FP82781</v>
      </c>
      <c r="G320" s="676">
        <f>IF(ISNA(VLOOKUP(C320,條件!$A$1:$G$1021,7,0)),"",(VLOOKUP(C320,條件!$A$1:$G$1021,7,0)))</f>
        <v>600</v>
      </c>
      <c r="H320" s="676" t="str">
        <f>IF(ISNA(VLOOKUP(C320,條件!$A$1:$K$1021,11,0)),"",(VLOOKUP(C320,條件!$A$1:$K$1021,11,0)))</f>
        <v>綠藍雙色</v>
      </c>
      <c r="I320" s="677">
        <f>IF(ISNA(VLOOKUP(C320,條件!$A$1:$L$1021,12,0)),"",(VLOOKUP(C320,條件!$A$1:$L$1021,12,0)))</f>
        <v>5</v>
      </c>
      <c r="J320" s="680">
        <v>14</v>
      </c>
      <c r="K320" s="678">
        <v>0</v>
      </c>
      <c r="L320" s="679">
        <v>8874</v>
      </c>
      <c r="M320" s="681">
        <v>8820</v>
      </c>
      <c r="N320" s="680"/>
      <c r="O320" s="678"/>
      <c r="P320" s="679"/>
      <c r="Q320" s="681"/>
      <c r="R320" s="680">
        <v>20</v>
      </c>
      <c r="S320" s="678">
        <v>1</v>
      </c>
      <c r="T320" s="679">
        <v>9069</v>
      </c>
      <c r="U320" s="681">
        <v>8690</v>
      </c>
      <c r="V320" s="680"/>
      <c r="W320" s="678"/>
      <c r="X320" s="679"/>
      <c r="Y320" s="681"/>
      <c r="Z320" s="682">
        <f>IFERROR(VLOOKUP(C320, 條件!$A:$L, 3, 0), "")</f>
        <v>2.8685258964143427</v>
      </c>
      <c r="AA320" s="682">
        <f>IF(OR(L320={"改紡","檢修","了機","清車","FINAL","停機","SAMPLE","TEST","絲開發","待料","跳車"}), L320, IFERROR(IF(C320="", "", (SUM(J320, N320, R320, V320)/3 * AG320) * IF(AND(AF320="S", AS320="雙"), 0.5, 1)), ""))</f>
        <v>11.333333333333334</v>
      </c>
      <c r="AB320" s="716">
        <f t="shared" si="115"/>
        <v>0.99832398504273501</v>
      </c>
      <c r="AC320" s="682">
        <f>IF(OR(L320={"改紡","檢修","了機","清車","FINAL","停機","SAMPLE","TEST"}), "", IFERROR(IF(C320="", "", AVERAGE(L320:M320, P320:Q320, T320:U320, X320:Y320)/100), ""))</f>
        <v>88.632499999999993</v>
      </c>
      <c r="AD320" s="682">
        <f t="shared" si="116"/>
        <v>1.4166666666666667</v>
      </c>
      <c r="AE320" s="682">
        <f t="shared" si="117"/>
        <v>1.375</v>
      </c>
      <c r="AF320" s="683" t="str">
        <f t="shared" si="113"/>
        <v>A</v>
      </c>
      <c r="AG320" s="683">
        <v>1</v>
      </c>
      <c r="AH320" s="727" t="s">
        <v>3791</v>
      </c>
      <c r="AI320" s="734" t="s">
        <v>3796</v>
      </c>
      <c r="AJ320" s="734" t="s">
        <v>3795</v>
      </c>
      <c r="AK320" s="734" t="s">
        <v>2873</v>
      </c>
      <c r="AL320" s="687">
        <v>54</v>
      </c>
      <c r="AM320" s="799">
        <v>46142</v>
      </c>
      <c r="AN320" s="798">
        <v>46143</v>
      </c>
      <c r="AO320" s="798">
        <v>46144</v>
      </c>
      <c r="AP320" s="798"/>
      <c r="AQ320" s="798"/>
      <c r="AR320" s="689"/>
      <c r="AS320" s="676" t="str">
        <f t="shared" si="118"/>
        <v>單</v>
      </c>
      <c r="AT320" s="676" t="str">
        <f t="shared" si="119"/>
        <v>全</v>
      </c>
      <c r="AU320" s="676" t="str">
        <f t="shared" si="120"/>
        <v>150</v>
      </c>
      <c r="AV320" s="676">
        <f t="shared" si="114"/>
        <v>2.7568252800000002</v>
      </c>
    </row>
    <row r="321" spans="1:48">
      <c r="A321" s="672">
        <f t="shared" si="121"/>
        <v>46184</v>
      </c>
      <c r="B321" s="673" t="s">
        <v>1039</v>
      </c>
      <c r="C321" s="673" t="s">
        <v>2973</v>
      </c>
      <c r="D321" s="674"/>
      <c r="E321" s="675" t="str">
        <f>IF(ISNA(VLOOKUP(C321,條件!$A$1:$G$1021,5,0)),"",(VLOOKUP(C321,條件!$A$1:$G$1021,5,0)))</f>
        <v>50/36SDr</v>
      </c>
      <c r="F321" s="676" t="str">
        <f>IF(ISNA(VLOOKUP(C321,條件!$A$1:$G$1021,6,0)),"",(VLOOKUP(C321,條件!$A$1:$G$1021,6,0)))</f>
        <v>FP80148R</v>
      </c>
      <c r="G321" s="676">
        <f>IF(ISNA(VLOOKUP(C321,條件!$A$1:$G$1021,7,0)),"",(VLOOKUP(C321,條件!$A$1:$G$1021,7,0)))</f>
        <v>575</v>
      </c>
      <c r="H321" s="676" t="str">
        <f>IF(ISNA(VLOOKUP(C321,條件!$A$1:$K$1021,11,0)),"",(VLOOKUP(C321,條件!$A$1:$K$1021,11,0)))</f>
        <v>白黑條紋</v>
      </c>
      <c r="I321" s="677">
        <f>IF(ISNA(VLOOKUP(C321,條件!$A$1:$L$1021,12,0)),"",(VLOOKUP(C321,條件!$A$1:$L$1021,12,0)))</f>
        <v>4</v>
      </c>
      <c r="J321" s="680"/>
      <c r="K321" s="678"/>
      <c r="L321" s="679" t="s">
        <v>116</v>
      </c>
      <c r="M321" s="681"/>
      <c r="N321" s="680"/>
      <c r="O321" s="678"/>
      <c r="P321" s="679" t="s">
        <v>116</v>
      </c>
      <c r="Q321" s="681"/>
      <c r="R321" s="680"/>
      <c r="S321" s="678"/>
      <c r="T321" s="679" t="s">
        <v>116</v>
      </c>
      <c r="U321" s="681"/>
      <c r="V321" s="680"/>
      <c r="W321" s="678"/>
      <c r="X321" s="679" t="s">
        <v>116</v>
      </c>
      <c r="Y321" s="681"/>
      <c r="Z321" s="682">
        <f>IFERROR(VLOOKUP(C321, 條件!$A:$L, 3, 0), "")</f>
        <v>1.1009174311926606</v>
      </c>
      <c r="AA321" s="682" t="str">
        <f>IF(OR(L321={"改紡","檢修","了機","清車","FINAL","停機","SAMPLE","TEST","絲開發","待料","跳車"}), L321, IFERROR(IF(C321="", "", (SUM(J321, N321, R321, V321)/3 * AG321) * IF(AND(AF321="S", AS321="雙"), 0.5, 1)), ""))</f>
        <v>了機</v>
      </c>
      <c r="AB321" s="716" t="str">
        <f t="shared" si="115"/>
        <v/>
      </c>
      <c r="AC321" s="682" t="str">
        <f>IF(OR(L321={"改紡","檢修","了機","清車","FINAL","停機","SAMPLE","TEST"}), "", IFERROR(IF(C321="", "", AVERAGE(L321:M321, P321:Q321, T321:U321, X321:Y321)/100), ""))</f>
        <v/>
      </c>
      <c r="AD321" s="682" t="str">
        <f t="shared" si="116"/>
        <v/>
      </c>
      <c r="AE321" s="682" t="str">
        <f t="shared" si="117"/>
        <v/>
      </c>
      <c r="AF321" s="683" t="str">
        <f t="shared" si="113"/>
        <v>A</v>
      </c>
      <c r="AG321" s="683">
        <v>1</v>
      </c>
      <c r="AH321" s="727" t="s">
        <v>3791</v>
      </c>
      <c r="AI321" s="734" t="s">
        <v>3796</v>
      </c>
      <c r="AJ321" s="734" t="s">
        <v>3795</v>
      </c>
      <c r="AK321" s="734" t="s">
        <v>2873</v>
      </c>
      <c r="AL321" s="687">
        <v>57</v>
      </c>
      <c r="AM321" s="798">
        <v>46175</v>
      </c>
      <c r="AN321" s="798">
        <v>46176</v>
      </c>
      <c r="AO321" s="798"/>
      <c r="AP321" s="798"/>
      <c r="AQ321" s="798"/>
      <c r="AR321" s="689"/>
      <c r="AS321" s="676" t="str">
        <f t="shared" si="118"/>
        <v>單</v>
      </c>
      <c r="AT321" s="676" t="str">
        <f t="shared" si="119"/>
        <v>全</v>
      </c>
      <c r="AU321" s="676" t="str">
        <f t="shared" si="120"/>
        <v>50</v>
      </c>
      <c r="AV321" s="676" t="str">
        <f t="shared" si="114"/>
        <v/>
      </c>
    </row>
    <row r="322" spans="1:48">
      <c r="A322" s="672">
        <f t="shared" si="121"/>
        <v>46184</v>
      </c>
      <c r="B322" s="673" t="s">
        <v>1040</v>
      </c>
      <c r="C322" s="673" t="s">
        <v>114</v>
      </c>
      <c r="D322" s="674"/>
      <c r="E322" s="675" t="str">
        <f>IF(ISNA(VLOOKUP(C322,條件!$A$1:$G$1021,5,0)),"",(VLOOKUP(C322,條件!$A$1:$G$1021,5,0)))</f>
        <v/>
      </c>
      <c r="F322" s="676" t="str">
        <f>IF(ISNA(VLOOKUP(C322,條件!$A$1:$G$1021,6,0)),"",(VLOOKUP(C322,條件!$A$1:$G$1021,6,0)))</f>
        <v/>
      </c>
      <c r="G322" s="676" t="str">
        <f>IF(ISNA(VLOOKUP(C322,條件!$A$1:$G$1021,7,0)),"",(VLOOKUP(C322,條件!$A$1:$G$1021,7,0)))</f>
        <v/>
      </c>
      <c r="H322" s="676" t="str">
        <f>IF(ISNA(VLOOKUP(C322,條件!$A$1:$K$1021,11,0)),"",(VLOOKUP(C322,條件!$A$1:$K$1021,11,0)))</f>
        <v/>
      </c>
      <c r="I322" s="677" t="str">
        <f>IF(ISNA(VLOOKUP(C322,條件!$A$1:$L$1021,12,0)),"",(VLOOKUP(C322,條件!$A$1:$L$1021,12,0)))</f>
        <v/>
      </c>
      <c r="J322" s="680"/>
      <c r="K322" s="678"/>
      <c r="L322" s="679" t="s">
        <v>114</v>
      </c>
      <c r="M322" s="681"/>
      <c r="N322" s="680"/>
      <c r="O322" s="678"/>
      <c r="P322" s="679" t="s">
        <v>114</v>
      </c>
      <c r="Q322" s="681"/>
      <c r="R322" s="680"/>
      <c r="S322" s="678"/>
      <c r="T322" s="679" t="s">
        <v>114</v>
      </c>
      <c r="U322" s="681"/>
      <c r="V322" s="680"/>
      <c r="W322" s="678"/>
      <c r="X322" s="679" t="s">
        <v>114</v>
      </c>
      <c r="Y322" s="681"/>
      <c r="Z322" s="682" t="str">
        <f>IFERROR(VLOOKUP(C322, 條件!$A:$L, 3, 0), "")</f>
        <v/>
      </c>
      <c r="AA322" s="682" t="str">
        <f>IF(OR(L322={"改紡","檢修","了機","清車","FINAL","停機","SAMPLE","TEST","絲開發","待料","跳車"}), L322, IFERROR(IF(C322="", "", (SUM(J322, N322, R322, V322)/3 * AG322) * IF(AND(AF322="S", AS322="雙"), 0.5, 1)), ""))</f>
        <v>停機</v>
      </c>
      <c r="AB322" s="716" t="str">
        <f t="shared" si="115"/>
        <v/>
      </c>
      <c r="AC322" s="682" t="str">
        <f>IF(OR(L322={"改紡","檢修","了機","清車","FINAL","停機","SAMPLE","TEST"}), "", IFERROR(IF(C322="", "", AVERAGE(L322:M322, P322:Q322, T322:U322, X322:Y322)/100), ""))</f>
        <v/>
      </c>
      <c r="AD322" s="682" t="str">
        <f t="shared" si="116"/>
        <v/>
      </c>
      <c r="AE322" s="682" t="str">
        <f t="shared" si="117"/>
        <v/>
      </c>
      <c r="AF322" s="683" t="str">
        <f t="shared" si="113"/>
        <v>A</v>
      </c>
      <c r="AG322" s="683">
        <v>1</v>
      </c>
      <c r="AH322" s="727" t="s">
        <v>1657</v>
      </c>
      <c r="AI322" s="728" t="s">
        <v>1657</v>
      </c>
      <c r="AJ322" s="728" t="s">
        <v>885</v>
      </c>
      <c r="AK322" s="728" t="s">
        <v>1657</v>
      </c>
      <c r="AL322" s="687"/>
      <c r="AM322" s="798"/>
      <c r="AN322" s="798"/>
      <c r="AO322" s="798"/>
      <c r="AP322" s="798"/>
      <c r="AQ322" s="798"/>
      <c r="AR322" s="689"/>
      <c r="AS322" s="676" t="str">
        <f t="shared" si="118"/>
        <v>單</v>
      </c>
      <c r="AT322" s="676" t="str">
        <f t="shared" si="119"/>
        <v>全</v>
      </c>
      <c r="AU322" s="676" t="str">
        <f t="shared" si="120"/>
        <v/>
      </c>
      <c r="AV322" s="676" t="str">
        <f t="shared" si="114"/>
        <v/>
      </c>
    </row>
    <row r="323" spans="1:48">
      <c r="A323" s="672">
        <f t="shared" si="121"/>
        <v>46184</v>
      </c>
      <c r="B323" s="673" t="s">
        <v>1041</v>
      </c>
      <c r="C323" s="673" t="s">
        <v>114</v>
      </c>
      <c r="D323" s="674"/>
      <c r="E323" s="675" t="str">
        <f>IF(ISNA(VLOOKUP(C323,條件!$A$1:$G$1021,5,0)),"",(VLOOKUP(C323,條件!$A$1:$G$1021,5,0)))</f>
        <v/>
      </c>
      <c r="F323" s="676" t="str">
        <f>IF(ISNA(VLOOKUP(C323,條件!$A$1:$G$1021,6,0)),"",(VLOOKUP(C323,條件!$A$1:$G$1021,6,0)))</f>
        <v/>
      </c>
      <c r="G323" s="676" t="str">
        <f>IF(ISNA(VLOOKUP(C323,條件!$A$1:$G$1021,7,0)),"",(VLOOKUP(C323,條件!$A$1:$G$1021,7,0)))</f>
        <v/>
      </c>
      <c r="H323" s="676" t="str">
        <f>IF(ISNA(VLOOKUP(C323,條件!$A$1:$K$1021,11,0)),"",(VLOOKUP(C323,條件!$A$1:$K$1021,11,0)))</f>
        <v/>
      </c>
      <c r="I323" s="677" t="str">
        <f>IF(ISNA(VLOOKUP(C323,條件!$A$1:$L$1021,12,0)),"",(VLOOKUP(C323,條件!$A$1:$L$1021,12,0)))</f>
        <v/>
      </c>
      <c r="J323" s="680"/>
      <c r="K323" s="678"/>
      <c r="L323" s="679" t="s">
        <v>114</v>
      </c>
      <c r="M323" s="681"/>
      <c r="N323" s="680"/>
      <c r="O323" s="678"/>
      <c r="P323" s="679" t="s">
        <v>114</v>
      </c>
      <c r="Q323" s="681"/>
      <c r="R323" s="680"/>
      <c r="S323" s="678"/>
      <c r="T323" s="679" t="s">
        <v>3771</v>
      </c>
      <c r="U323" s="681"/>
      <c r="V323" s="680"/>
      <c r="W323" s="678"/>
      <c r="X323" s="679" t="s">
        <v>114</v>
      </c>
      <c r="Y323" s="681"/>
      <c r="Z323" s="682" t="str">
        <f>IFERROR(VLOOKUP(C323, 條件!$A:$L, 3, 0), "")</f>
        <v/>
      </c>
      <c r="AA323" s="682" t="str">
        <f>IF(OR(L323={"改紡","檢修","了機","清車","FINAL","停機","SAMPLE","TEST","絲開發","待料","跳車"}), L323, IFERROR(IF(C323="", "", (SUM(J323, N323, R323, V323)/3 * AG323) * IF(AND(AF323="S", AS323="雙"), 0.5, 1)), ""))</f>
        <v>停機</v>
      </c>
      <c r="AB323" s="716" t="str">
        <f t="shared" si="115"/>
        <v/>
      </c>
      <c r="AC323" s="682" t="str">
        <f>IF(OR(L323={"改紡","檢修","了機","清車","FINAL","停機","SAMPLE","TEST"}), "", IFERROR(IF(C323="", "", AVERAGE(L323:M323, P323:Q323, T323:U323, X323:Y323)/100), ""))</f>
        <v/>
      </c>
      <c r="AD323" s="682" t="str">
        <f t="shared" si="116"/>
        <v/>
      </c>
      <c r="AE323" s="682" t="str">
        <f t="shared" si="117"/>
        <v/>
      </c>
      <c r="AF323" s="683" t="str">
        <f t="shared" si="113"/>
        <v>A</v>
      </c>
      <c r="AG323" s="683">
        <v>1</v>
      </c>
      <c r="AH323" s="727" t="s">
        <v>1657</v>
      </c>
      <c r="AI323" s="728" t="s">
        <v>1657</v>
      </c>
      <c r="AJ323" s="728" t="s">
        <v>885</v>
      </c>
      <c r="AK323" s="728" t="s">
        <v>1657</v>
      </c>
      <c r="AL323" s="687"/>
      <c r="AM323" s="798"/>
      <c r="AN323" s="798"/>
      <c r="AO323" s="798"/>
      <c r="AP323" s="798"/>
      <c r="AQ323" s="798"/>
      <c r="AR323" s="689"/>
      <c r="AS323" s="676" t="str">
        <f t="shared" si="118"/>
        <v>單</v>
      </c>
      <c r="AT323" s="676" t="str">
        <f t="shared" si="119"/>
        <v>全</v>
      </c>
      <c r="AU323" s="676" t="str">
        <f t="shared" si="120"/>
        <v/>
      </c>
      <c r="AV323" s="676" t="str">
        <f t="shared" si="114"/>
        <v/>
      </c>
    </row>
    <row r="324" spans="1:48">
      <c r="A324" s="672">
        <f t="shared" si="121"/>
        <v>46184</v>
      </c>
      <c r="B324" s="673" t="s">
        <v>1042</v>
      </c>
      <c r="C324" s="673" t="s">
        <v>2971</v>
      </c>
      <c r="D324" s="674"/>
      <c r="E324" s="675" t="str">
        <f>IF(ISNA(VLOOKUP(C324,條件!$A$1:$G$1021,5,0)),"",(VLOOKUP(C324,條件!$A$1:$G$1021,5,0)))</f>
        <v>150/48SDr</v>
      </c>
      <c r="F324" s="676" t="str">
        <f>IF(ISNA(VLOOKUP(C324,條件!$A$1:$G$1021,6,0)),"",(VLOOKUP(C324,條件!$A$1:$G$1021,6,0)))</f>
        <v>FP82179R</v>
      </c>
      <c r="G324" s="676">
        <f>IF(ISNA(VLOOKUP(C324,條件!$A$1:$G$1021,7,0)),"",(VLOOKUP(C324,條件!$A$1:$G$1021,7,0)))</f>
        <v>650</v>
      </c>
      <c r="H324" s="676" t="str">
        <f>IF(ISNA(VLOOKUP(C324,條件!$A$1:$K$1021,11,0)),"",(VLOOKUP(C324,條件!$A$1:$K$1021,11,0)))</f>
        <v>藍底白十字</v>
      </c>
      <c r="I324" s="677">
        <f>IF(ISNA(VLOOKUP(C324,條件!$A$1:$L$1021,12,0)),"",(VLOOKUP(C324,條件!$A$1:$L$1021,12,0)))</f>
        <v>5</v>
      </c>
      <c r="J324" s="680"/>
      <c r="K324" s="678"/>
      <c r="L324" s="679" t="s">
        <v>3772</v>
      </c>
      <c r="M324" s="681"/>
      <c r="N324" s="680"/>
      <c r="O324" s="678"/>
      <c r="P324" s="679" t="s">
        <v>3772</v>
      </c>
      <c r="Q324" s="681"/>
      <c r="R324" s="680"/>
      <c r="S324" s="678"/>
      <c r="T324" s="679" t="s">
        <v>3772</v>
      </c>
      <c r="U324" s="681"/>
      <c r="V324" s="680"/>
      <c r="W324" s="678"/>
      <c r="X324" s="679" t="s">
        <v>3772</v>
      </c>
      <c r="Y324" s="681"/>
      <c r="Z324" s="682">
        <f>IFERROR(VLOOKUP(C324, 條件!$A:$L, 3, 0), "")</f>
        <v>3.0573248407643314</v>
      </c>
      <c r="AA324" s="682" t="str">
        <f>IF(OR(L324={"改紡","檢修","了機","清車","FINAL","停機","SAMPLE","TEST","絲開發","待料","跳車"}), L324, IFERROR(IF(C324="", "", (SUM(J324, N324, R324, V324)/3 * AG324) * IF(AND(AF324="S", AS324="雙"), 0.5, 1)), ""))</f>
        <v>清車</v>
      </c>
      <c r="AB324" s="716" t="str">
        <f t="shared" si="115"/>
        <v/>
      </c>
      <c r="AC324" s="682" t="str">
        <f>IF(OR(L324={"改紡","檢修","了機","清車","FINAL","停機","SAMPLE","TEST"}), "", IFERROR(IF(C324="", "", AVERAGE(L324:M324, P324:Q324, T324:U324, X324:Y324)/100), ""))</f>
        <v/>
      </c>
      <c r="AD324" s="682" t="str">
        <f t="shared" si="116"/>
        <v/>
      </c>
      <c r="AE324" s="682" t="str">
        <f t="shared" si="117"/>
        <v/>
      </c>
      <c r="AF324" s="683" t="str">
        <f t="shared" si="113"/>
        <v>A</v>
      </c>
      <c r="AG324" s="683">
        <v>1</v>
      </c>
      <c r="AH324" s="727" t="s">
        <v>3791</v>
      </c>
      <c r="AI324" s="728" t="s">
        <v>17</v>
      </c>
      <c r="AJ324" s="728" t="s">
        <v>897</v>
      </c>
      <c r="AK324" s="728" t="s">
        <v>3846</v>
      </c>
      <c r="AL324" s="687">
        <v>48</v>
      </c>
      <c r="AM324" s="799">
        <v>46173</v>
      </c>
      <c r="AN324" s="798">
        <v>46174</v>
      </c>
      <c r="AO324" s="798"/>
      <c r="AP324" s="798"/>
      <c r="AQ324" s="798"/>
      <c r="AR324" s="689"/>
      <c r="AS324" s="676" t="str">
        <f t="shared" si="118"/>
        <v>單</v>
      </c>
      <c r="AT324" s="676" t="str">
        <f t="shared" si="119"/>
        <v>全</v>
      </c>
      <c r="AU324" s="676" t="str">
        <f t="shared" si="120"/>
        <v>150</v>
      </c>
      <c r="AV324" s="676" t="str">
        <f t="shared" si="114"/>
        <v/>
      </c>
    </row>
    <row r="325" spans="1:48">
      <c r="A325" s="672">
        <f t="shared" si="121"/>
        <v>46184</v>
      </c>
      <c r="B325" s="673" t="s">
        <v>1043</v>
      </c>
      <c r="C325" s="673" t="s">
        <v>114</v>
      </c>
      <c r="D325" s="674"/>
      <c r="E325" s="675" t="str">
        <f>IF(ISNA(VLOOKUP(C325,條件!$A$1:$G$1021,5,0)),"",(VLOOKUP(C325,條件!$A$1:$G$1021,5,0)))</f>
        <v/>
      </c>
      <c r="F325" s="676" t="str">
        <f>IF(ISNA(VLOOKUP(C325,條件!$A$1:$G$1021,6,0)),"",(VLOOKUP(C325,條件!$A$1:$G$1021,6,0)))</f>
        <v/>
      </c>
      <c r="G325" s="676" t="str">
        <f>IF(ISNA(VLOOKUP(C325,條件!$A$1:$G$1021,7,0)),"",(VLOOKUP(C325,條件!$A$1:$G$1021,7,0)))</f>
        <v/>
      </c>
      <c r="H325" s="676" t="str">
        <f>IF(ISNA(VLOOKUP(C325,條件!$A$1:$K$1021,11,0)),"",(VLOOKUP(C325,條件!$A$1:$K$1021,11,0)))</f>
        <v/>
      </c>
      <c r="I325" s="677" t="str">
        <f>IF(ISNA(VLOOKUP(C325,條件!$A$1:$L$1021,12,0)),"",(VLOOKUP(C325,條件!$A$1:$L$1021,12,0)))</f>
        <v/>
      </c>
      <c r="J325" s="680"/>
      <c r="K325" s="678"/>
      <c r="L325" s="679" t="s">
        <v>114</v>
      </c>
      <c r="M325" s="681"/>
      <c r="N325" s="680"/>
      <c r="O325" s="678"/>
      <c r="P325" s="679" t="s">
        <v>114</v>
      </c>
      <c r="Q325" s="681"/>
      <c r="R325" s="680"/>
      <c r="S325" s="678"/>
      <c r="T325" s="679" t="s">
        <v>114</v>
      </c>
      <c r="U325" s="681"/>
      <c r="V325" s="680"/>
      <c r="W325" s="678"/>
      <c r="X325" s="679" t="s">
        <v>114</v>
      </c>
      <c r="Y325" s="681"/>
      <c r="Z325" s="682" t="str">
        <f>IFERROR(VLOOKUP(C325, 條件!$A:$L, 3, 0), "")</f>
        <v/>
      </c>
      <c r="AA325" s="682" t="str">
        <f>IF(OR(L325={"改紡","檢修","了機","清車","FINAL","停機","SAMPLE","TEST","絲開發","待料","跳車"}), L325, IFERROR(IF(C325="", "", (SUM(J325, N325, R325, V325)/3 * AG325) * IF(AND(AF325="S", AS325="雙"), 0.5, 1)), ""))</f>
        <v>停機</v>
      </c>
      <c r="AB325" s="716" t="str">
        <f t="shared" si="115"/>
        <v/>
      </c>
      <c r="AC325" s="682" t="str">
        <f>IF(OR(L325={"改紡","檢修","了機","清車","FINAL","停機","SAMPLE","TEST"}), "", IFERROR(IF(C325="", "", AVERAGE(L325:M325, P325:Q325, T325:U325, X325:Y325)/100), ""))</f>
        <v/>
      </c>
      <c r="AD325" s="682" t="str">
        <f t="shared" si="116"/>
        <v/>
      </c>
      <c r="AE325" s="682" t="str">
        <f t="shared" si="117"/>
        <v/>
      </c>
      <c r="AF325" s="683" t="str">
        <f t="shared" si="113"/>
        <v>A</v>
      </c>
      <c r="AG325" s="683">
        <v>1</v>
      </c>
      <c r="AH325" s="727" t="s">
        <v>885</v>
      </c>
      <c r="AI325" s="728" t="s">
        <v>1657</v>
      </c>
      <c r="AJ325" s="728" t="s">
        <v>885</v>
      </c>
      <c r="AK325" s="728" t="s">
        <v>1657</v>
      </c>
      <c r="AL325" s="687"/>
      <c r="AM325" s="798"/>
      <c r="AN325" s="798"/>
      <c r="AO325" s="798"/>
      <c r="AP325" s="798"/>
      <c r="AQ325" s="798"/>
      <c r="AR325" s="689"/>
      <c r="AS325" s="676" t="str">
        <f t="shared" si="118"/>
        <v>單</v>
      </c>
      <c r="AT325" s="676" t="str">
        <f t="shared" si="119"/>
        <v>全</v>
      </c>
      <c r="AU325" s="676" t="str">
        <f t="shared" si="120"/>
        <v/>
      </c>
      <c r="AV325" s="676" t="str">
        <f t="shared" si="114"/>
        <v/>
      </c>
    </row>
    <row r="326" spans="1:48">
      <c r="A326" s="672">
        <f t="shared" si="121"/>
        <v>46184</v>
      </c>
      <c r="B326" s="673" t="s">
        <v>1044</v>
      </c>
      <c r="C326" s="673" t="s">
        <v>114</v>
      </c>
      <c r="D326" s="674"/>
      <c r="E326" s="675" t="str">
        <f>IF(ISNA(VLOOKUP(C326,條件!$A$1:$G$1021,5,0)),"",(VLOOKUP(C326,條件!$A$1:$G$1021,5,0)))</f>
        <v/>
      </c>
      <c r="F326" s="676" t="str">
        <f>IF(ISNA(VLOOKUP(C326,條件!$A$1:$G$1021,6,0)),"",(VLOOKUP(C326,條件!$A$1:$G$1021,6,0)))</f>
        <v/>
      </c>
      <c r="G326" s="676" t="str">
        <f>IF(ISNA(VLOOKUP(C326,條件!$A$1:$G$1021,7,0)),"",(VLOOKUP(C326,條件!$A$1:$G$1021,7,0)))</f>
        <v/>
      </c>
      <c r="H326" s="676" t="str">
        <f>IF(ISNA(VLOOKUP(C326,條件!$A$1:$K$1021,11,0)),"",(VLOOKUP(C326,條件!$A$1:$K$1021,11,0)))</f>
        <v/>
      </c>
      <c r="I326" s="677" t="str">
        <f>IF(ISNA(VLOOKUP(C326,條件!$A$1:$L$1021,12,0)),"",(VLOOKUP(C326,條件!$A$1:$L$1021,12,0)))</f>
        <v/>
      </c>
      <c r="J326" s="680"/>
      <c r="K326" s="678"/>
      <c r="L326" s="679" t="s">
        <v>114</v>
      </c>
      <c r="M326" s="681"/>
      <c r="N326" s="680"/>
      <c r="O326" s="678"/>
      <c r="P326" s="679" t="s">
        <v>114</v>
      </c>
      <c r="Q326" s="681"/>
      <c r="R326" s="680"/>
      <c r="S326" s="678"/>
      <c r="T326" s="679" t="s">
        <v>114</v>
      </c>
      <c r="U326" s="681"/>
      <c r="V326" s="680"/>
      <c r="W326" s="678"/>
      <c r="X326" s="679" t="s">
        <v>114</v>
      </c>
      <c r="Y326" s="681"/>
      <c r="Z326" s="682" t="str">
        <f>IFERROR(VLOOKUP(C326, 條件!$A:$L, 3, 0), "")</f>
        <v/>
      </c>
      <c r="AA326" s="682" t="str">
        <f>IF(OR(L326={"改紡","檢修","了機","清車","FINAL","停機","SAMPLE","TEST","絲開發","待料","跳車"}), L326, IFERROR(IF(C326="", "", (SUM(J326, N326, R326, V326)/3 * AG326) * IF(AND(AF326="S", AS326="雙"), 0.5, 1)), ""))</f>
        <v>停機</v>
      </c>
      <c r="AB326" s="716" t="str">
        <f t="shared" si="115"/>
        <v/>
      </c>
      <c r="AC326" s="682" t="str">
        <f>IF(OR(L326={"改紡","檢修","了機","清車","FINAL","停機","SAMPLE","TEST"}), "", IFERROR(IF(C326="", "", AVERAGE(L326:M326, P326:Q326, T326:U326, X326:Y326)/100), ""))</f>
        <v/>
      </c>
      <c r="AD326" s="682" t="str">
        <f t="shared" si="116"/>
        <v/>
      </c>
      <c r="AE326" s="682" t="str">
        <f t="shared" si="117"/>
        <v/>
      </c>
      <c r="AF326" s="683" t="str">
        <f t="shared" si="113"/>
        <v>A</v>
      </c>
      <c r="AG326" s="683">
        <v>1</v>
      </c>
      <c r="AH326" s="727" t="s">
        <v>885</v>
      </c>
      <c r="AI326" s="728" t="s">
        <v>1657</v>
      </c>
      <c r="AJ326" s="728" t="s">
        <v>885</v>
      </c>
      <c r="AK326" s="728" t="s">
        <v>1657</v>
      </c>
      <c r="AL326" s="687"/>
      <c r="AM326" s="798"/>
      <c r="AN326" s="798"/>
      <c r="AO326" s="798"/>
      <c r="AP326" s="798"/>
      <c r="AQ326" s="798"/>
      <c r="AR326" s="689"/>
      <c r="AS326" s="676" t="str">
        <f t="shared" si="118"/>
        <v>單</v>
      </c>
      <c r="AT326" s="676" t="str">
        <f t="shared" si="119"/>
        <v>全</v>
      </c>
      <c r="AU326" s="676" t="str">
        <f t="shared" si="120"/>
        <v/>
      </c>
      <c r="AV326" s="676" t="str">
        <f t="shared" si="114"/>
        <v/>
      </c>
    </row>
    <row r="327" spans="1:48">
      <c r="A327" s="672">
        <f t="shared" si="121"/>
        <v>46184</v>
      </c>
      <c r="B327" s="673" t="s">
        <v>1045</v>
      </c>
      <c r="C327" s="673" t="s">
        <v>3552</v>
      </c>
      <c r="D327" s="674"/>
      <c r="E327" s="675" t="str">
        <f>IF(ISNA(VLOOKUP(C327,條件!$A$1:$G$1021,5,0)),"",(VLOOKUP(C327,條件!$A$1:$G$1021,5,0)))</f>
        <v>150/48/2CE</v>
      </c>
      <c r="F327" s="676" t="str">
        <f>IF(ISNA(VLOOKUP(C327,條件!$A$1:$G$1021,6,0)),"",(VLOOKUP(C327,條件!$A$1:$G$1021,6,0)))</f>
        <v>FP02312×2</v>
      </c>
      <c r="G327" s="676">
        <f>IF(ISNA(VLOOKUP(C327,條件!$A$1:$G$1021,7,0)),"",(VLOOKUP(C327,條件!$A$1:$G$1021,7,0)))</f>
        <v>550</v>
      </c>
      <c r="H327" s="676" t="str">
        <f>IF(ISNA(VLOOKUP(C327,條件!$A$1:$K$1021,11,0)),"",(VLOOKUP(C327,條件!$A$1:$K$1021,11,0)))</f>
        <v>白底紅三角</v>
      </c>
      <c r="I327" s="677">
        <f>IF(ISNA(VLOOKUP(C327,條件!$A$1:$L$1021,12,0)),"",(VLOOKUP(C327,條件!$A$1:$L$1021,12,0)))</f>
        <v>5</v>
      </c>
      <c r="J327" s="680">
        <v>26</v>
      </c>
      <c r="K327" s="678">
        <v>2</v>
      </c>
      <c r="L327" s="679">
        <v>8832</v>
      </c>
      <c r="M327" s="681">
        <v>9251</v>
      </c>
      <c r="N327" s="680"/>
      <c r="O327" s="678"/>
      <c r="P327" s="679"/>
      <c r="Q327" s="681"/>
      <c r="R327" s="680">
        <v>30</v>
      </c>
      <c r="S327" s="678">
        <v>0</v>
      </c>
      <c r="T327" s="679">
        <v>8979</v>
      </c>
      <c r="U327" s="681">
        <v>8755</v>
      </c>
      <c r="V327" s="680"/>
      <c r="W327" s="678"/>
      <c r="X327" s="679"/>
      <c r="Y327" s="681"/>
      <c r="Z327" s="682">
        <f>IFERROR(VLOOKUP(C327, 條件!$A:$L, 3, 0), "")</f>
        <v>5.161290322580645</v>
      </c>
      <c r="AA327" s="682">
        <f>IF(OR(L327={"改紡","檢修","了機","清車","FINAL","停機","SAMPLE","TEST","絲開發","待料","跳車"}), L327, IFERROR(IF(C327="", "", (SUM(J327, N327, R327, V327)/3 * AG327) * IF(AND(AF327="S", AS327="雙"), 0.5, 1)), ""))</f>
        <v>9.3333333333333339</v>
      </c>
      <c r="AB327" s="716">
        <f t="shared" si="115"/>
        <v>0.99813701923076925</v>
      </c>
      <c r="AC327" s="682">
        <f>IF(OR(L327={"改紡","檢修","了機","清車","FINAL","停機","SAMPLE","TEST"}), "", IFERROR(IF(C327="", "", AVERAGE(L327:M327, P327:Q327, T327:U327, X327:Y327)/100), ""))</f>
        <v>89.542500000000004</v>
      </c>
      <c r="AD327" s="682">
        <f t="shared" si="116"/>
        <v>1.1666666666666667</v>
      </c>
      <c r="AE327" s="682">
        <f t="shared" si="117"/>
        <v>1.125</v>
      </c>
      <c r="AF327" s="683" t="str">
        <f t="shared" si="113"/>
        <v>A</v>
      </c>
      <c r="AG327" s="683">
        <v>0.5</v>
      </c>
      <c r="AH327" s="727" t="s">
        <v>3704</v>
      </c>
      <c r="AI327" s="734" t="s">
        <v>3796</v>
      </c>
      <c r="AJ327" s="728" t="s">
        <v>3795</v>
      </c>
      <c r="AK327" s="728" t="s">
        <v>2873</v>
      </c>
      <c r="AL327" s="687">
        <v>52</v>
      </c>
      <c r="AM327" s="798">
        <v>46158</v>
      </c>
      <c r="AN327" s="798">
        <v>46159</v>
      </c>
      <c r="AO327" s="798">
        <v>46161</v>
      </c>
      <c r="AP327" s="798"/>
      <c r="AQ327" s="798"/>
      <c r="AR327" s="689"/>
      <c r="AS327" s="676" t="str">
        <f t="shared" si="118"/>
        <v>雙</v>
      </c>
      <c r="AT327" s="676" t="str">
        <f t="shared" si="119"/>
        <v>全</v>
      </c>
      <c r="AU327" s="676" t="str">
        <f t="shared" si="120"/>
        <v>150</v>
      </c>
      <c r="AV327" s="676">
        <f t="shared" si="114"/>
        <v>2.5530357600000002</v>
      </c>
    </row>
    <row r="328" spans="1:48">
      <c r="A328" s="672">
        <f t="shared" si="121"/>
        <v>46184</v>
      </c>
      <c r="B328" s="673" t="s">
        <v>1046</v>
      </c>
      <c r="C328" s="673" t="s">
        <v>114</v>
      </c>
      <c r="D328" s="674"/>
      <c r="E328" s="675" t="str">
        <f>IF(ISNA(VLOOKUP(C328,條件!$A$1:$G$1021,5,0)),"",(VLOOKUP(C328,條件!$A$1:$G$1021,5,0)))</f>
        <v/>
      </c>
      <c r="F328" s="676" t="str">
        <f>IF(ISNA(VLOOKUP(C328,條件!$A$1:$G$1021,6,0)),"",(VLOOKUP(C328,條件!$A$1:$G$1021,6,0)))</f>
        <v/>
      </c>
      <c r="G328" s="676" t="str">
        <f>IF(ISNA(VLOOKUP(C328,條件!$A$1:$G$1021,7,0)),"",(VLOOKUP(C328,條件!$A$1:$G$1021,7,0)))</f>
        <v/>
      </c>
      <c r="H328" s="676" t="str">
        <f>IF(ISNA(VLOOKUP(C328,條件!$A$1:$K$1021,11,0)),"",(VLOOKUP(C328,條件!$A$1:$K$1021,11,0)))</f>
        <v/>
      </c>
      <c r="I328" s="677" t="str">
        <f>IF(ISNA(VLOOKUP(C328,條件!$A$1:$L$1021,12,0)),"",(VLOOKUP(C328,條件!$A$1:$L$1021,12,0)))</f>
        <v/>
      </c>
      <c r="J328" s="680"/>
      <c r="K328" s="678"/>
      <c r="L328" s="679" t="s">
        <v>114</v>
      </c>
      <c r="M328" s="681"/>
      <c r="N328" s="680"/>
      <c r="O328" s="678"/>
      <c r="P328" s="679" t="s">
        <v>114</v>
      </c>
      <c r="Q328" s="681"/>
      <c r="R328" s="680"/>
      <c r="S328" s="678"/>
      <c r="T328" s="679" t="s">
        <v>114</v>
      </c>
      <c r="U328" s="681"/>
      <c r="V328" s="680"/>
      <c r="W328" s="678"/>
      <c r="X328" s="679" t="s">
        <v>114</v>
      </c>
      <c r="Y328" s="681"/>
      <c r="Z328" s="682" t="str">
        <f>IFERROR(VLOOKUP(C328, 條件!$A:$L, 3, 0), "")</f>
        <v/>
      </c>
      <c r="AA328" s="682" t="str">
        <f>IF(OR(L328={"改紡","檢修","了機","清車","FINAL","停機","SAMPLE","TEST","絲開發","待料","跳車"}), L328, IFERROR(IF(C328="", "", (SUM(J328, N328, R328, V328)/3 * AG328) * IF(AND(AF328="S", AS328="雙"), 0.5, 1)), ""))</f>
        <v>停機</v>
      </c>
      <c r="AB328" s="716" t="str">
        <f t="shared" si="115"/>
        <v/>
      </c>
      <c r="AC328" s="682" t="str">
        <f>IF(OR(L328={"改紡","檢修","了機","清車","FINAL","停機","SAMPLE","TEST"}), "", IFERROR(IF(C328="", "", AVERAGE(L328:M328, P328:Q328, T328:U328, X328:Y328)/100), ""))</f>
        <v/>
      </c>
      <c r="AD328" s="682" t="str">
        <f t="shared" si="116"/>
        <v/>
      </c>
      <c r="AE328" s="682" t="str">
        <f t="shared" si="117"/>
        <v/>
      </c>
      <c r="AF328" s="683" t="str">
        <f t="shared" si="113"/>
        <v>A</v>
      </c>
      <c r="AG328" s="683">
        <v>1</v>
      </c>
      <c r="AH328" s="727" t="s">
        <v>885</v>
      </c>
      <c r="AI328" s="728" t="s">
        <v>1657</v>
      </c>
      <c r="AJ328" s="728" t="s">
        <v>885</v>
      </c>
      <c r="AK328" s="728" t="s">
        <v>1657</v>
      </c>
      <c r="AL328" s="687"/>
      <c r="AM328" s="798"/>
      <c r="AN328" s="798"/>
      <c r="AO328" s="798"/>
      <c r="AP328" s="798"/>
      <c r="AQ328" s="798"/>
      <c r="AR328" s="689"/>
      <c r="AS328" s="676" t="str">
        <f t="shared" si="118"/>
        <v>單</v>
      </c>
      <c r="AT328" s="676" t="str">
        <f t="shared" si="119"/>
        <v>全</v>
      </c>
      <c r="AU328" s="676" t="str">
        <f t="shared" si="120"/>
        <v/>
      </c>
      <c r="AV328" s="676" t="str">
        <f t="shared" si="114"/>
        <v/>
      </c>
    </row>
    <row r="329" spans="1:48">
      <c r="A329" s="672">
        <f t="shared" si="121"/>
        <v>46184</v>
      </c>
      <c r="B329" s="673" t="s">
        <v>1028</v>
      </c>
      <c r="C329" s="673" t="s">
        <v>114</v>
      </c>
      <c r="D329" s="674"/>
      <c r="E329" s="675" t="str">
        <f>IF(ISNA(VLOOKUP(C329,條件!$A$1:$G$1021,5,0)),"",(VLOOKUP(C329,條件!$A$1:$G$1021,5,0)))</f>
        <v/>
      </c>
      <c r="F329" s="676" t="str">
        <f>IF(ISNA(VLOOKUP(C329,條件!$A$1:$G$1021,6,0)),"",(VLOOKUP(C329,條件!$A$1:$G$1021,6,0)))</f>
        <v/>
      </c>
      <c r="G329" s="676" t="str">
        <f>IF(ISNA(VLOOKUP(C329,條件!$A$1:$G$1021,7,0)),"",(VLOOKUP(C329,條件!$A$1:$G$1021,7,0)))</f>
        <v/>
      </c>
      <c r="H329" s="676" t="str">
        <f>IF(ISNA(VLOOKUP(C329,條件!$A$1:$K$1021,11,0)),"",(VLOOKUP(C329,條件!$A$1:$K$1021,11,0)))</f>
        <v/>
      </c>
      <c r="I329" s="677" t="str">
        <f>IF(ISNA(VLOOKUP(C329,條件!$A$1:$L$1021,12,0)),"",(VLOOKUP(C329,條件!$A$1:$L$1021,12,0)))</f>
        <v/>
      </c>
      <c r="J329" s="680"/>
      <c r="K329" s="678"/>
      <c r="L329" s="679" t="s">
        <v>114</v>
      </c>
      <c r="M329" s="681"/>
      <c r="N329" s="680"/>
      <c r="O329" s="678"/>
      <c r="P329" s="679" t="s">
        <v>114</v>
      </c>
      <c r="Q329" s="681"/>
      <c r="R329" s="680"/>
      <c r="S329" s="678"/>
      <c r="T329" s="679" t="s">
        <v>114</v>
      </c>
      <c r="U329" s="681"/>
      <c r="V329" s="680"/>
      <c r="W329" s="678"/>
      <c r="X329" s="679" t="s">
        <v>114</v>
      </c>
      <c r="Y329" s="681"/>
      <c r="Z329" s="682" t="str">
        <f>IFERROR(VLOOKUP(C329, 條件!$A:$L, 3, 0), "")</f>
        <v/>
      </c>
      <c r="AA329" s="682" t="str">
        <f>IF(OR(L329={"改紡","檢修","了機","清車","FINAL","停機","SAMPLE","TEST","絲開發","待料","跳車"}), L329, IFERROR(IF(C329="", "", (SUM(J329, N329, R329, V329)/3 * AG329) * IF(AND(AF329="S", AS329="雙"), 0.5, 1)), ""))</f>
        <v>停機</v>
      </c>
      <c r="AB329" s="716" t="str">
        <f t="shared" si="115"/>
        <v/>
      </c>
      <c r="AC329" s="682" t="str">
        <f>IF(OR(L329={"改紡","檢修","了機","清車","FINAL","停機","SAMPLE","TEST"}), "", IFERROR(IF(C329="", "", AVERAGE(L329:M329, P329:Q329, T329:U329, X329:Y329)/100), ""))</f>
        <v/>
      </c>
      <c r="AD329" s="682" t="str">
        <f t="shared" si="116"/>
        <v/>
      </c>
      <c r="AE329" s="682" t="str">
        <f t="shared" si="117"/>
        <v/>
      </c>
      <c r="AF329" s="683" t="str">
        <f t="shared" si="113"/>
        <v>A</v>
      </c>
      <c r="AG329" s="683">
        <v>1</v>
      </c>
      <c r="AH329" s="727" t="s">
        <v>885</v>
      </c>
      <c r="AI329" s="728" t="s">
        <v>1657</v>
      </c>
      <c r="AJ329" s="728" t="s">
        <v>885</v>
      </c>
      <c r="AK329" s="728" t="s">
        <v>1657</v>
      </c>
      <c r="AL329" s="742"/>
      <c r="AM329" s="798"/>
      <c r="AN329" s="798"/>
      <c r="AO329" s="798"/>
      <c r="AP329" s="798"/>
      <c r="AQ329" s="798"/>
      <c r="AR329" s="689"/>
      <c r="AS329" s="676" t="str">
        <f t="shared" si="118"/>
        <v>單</v>
      </c>
      <c r="AT329" s="676" t="str">
        <f t="shared" si="119"/>
        <v>全</v>
      </c>
      <c r="AU329" s="676" t="str">
        <f t="shared" si="120"/>
        <v/>
      </c>
      <c r="AV329" s="676" t="str">
        <f t="shared" si="114"/>
        <v/>
      </c>
    </row>
    <row r="330" spans="1:48">
      <c r="A330" s="672">
        <f t="shared" si="121"/>
        <v>46184</v>
      </c>
      <c r="B330" s="673" t="s">
        <v>1047</v>
      </c>
      <c r="C330" s="673" t="s">
        <v>114</v>
      </c>
      <c r="D330" s="674"/>
      <c r="E330" s="675" t="str">
        <f>IF(ISNA(VLOOKUP(C330,條件!$A$1:$G$1021,5,0)),"",(VLOOKUP(C330,條件!$A$1:$G$1021,5,0)))</f>
        <v/>
      </c>
      <c r="F330" s="676" t="str">
        <f>IF(ISNA(VLOOKUP(C330,條件!$A$1:$G$1021,6,0)),"",(VLOOKUP(C330,條件!$A$1:$G$1021,6,0)))</f>
        <v/>
      </c>
      <c r="G330" s="676" t="str">
        <f>IF(ISNA(VLOOKUP(C330,條件!$A$1:$G$1021,7,0)),"",(VLOOKUP(C330,條件!$A$1:$G$1021,7,0)))</f>
        <v/>
      </c>
      <c r="H330" s="676" t="str">
        <f>IF(ISNA(VLOOKUP(C330,條件!$A$1:$K$1021,11,0)),"",(VLOOKUP(C330,條件!$A$1:$K$1021,11,0)))</f>
        <v/>
      </c>
      <c r="I330" s="677" t="str">
        <f>IF(ISNA(VLOOKUP(C330,條件!$A$1:$L$1021,12,0)),"",(VLOOKUP(C330,條件!$A$1:$L$1021,12,0)))</f>
        <v/>
      </c>
      <c r="J330" s="680"/>
      <c r="K330" s="678"/>
      <c r="L330" s="679" t="s">
        <v>114</v>
      </c>
      <c r="M330" s="681"/>
      <c r="N330" s="680"/>
      <c r="O330" s="678"/>
      <c r="P330" s="679" t="s">
        <v>114</v>
      </c>
      <c r="Q330" s="681"/>
      <c r="R330" s="680"/>
      <c r="S330" s="678"/>
      <c r="T330" s="679" t="s">
        <v>114</v>
      </c>
      <c r="U330" s="681"/>
      <c r="V330" s="680"/>
      <c r="W330" s="678"/>
      <c r="X330" s="679" t="s">
        <v>114</v>
      </c>
      <c r="Y330" s="681"/>
      <c r="Z330" s="682" t="str">
        <f>IFERROR(VLOOKUP(C330, 條件!$A:$L, 3, 0), "")</f>
        <v/>
      </c>
      <c r="AA330" s="682" t="str">
        <f>IF(OR(L330={"改紡","檢修","了機","清車","FINAL","停機","SAMPLE","TEST","絲開發","待料","跳車"}), L330, IFERROR(IF(C330="", "", (SUM(J330, N330, R330, V330)/3 * AG330) * IF(AND(AF330="S", AS330="雙"), 0.5, 1)), ""))</f>
        <v>停機</v>
      </c>
      <c r="AB330" s="716" t="str">
        <f t="shared" si="115"/>
        <v/>
      </c>
      <c r="AC330" s="682" t="str">
        <f>IF(OR(L330={"改紡","檢修","了機","清車","FINAL","停機","SAMPLE","TEST"}), "", IFERROR(IF(C330="", "", AVERAGE(L330:M330, P330:Q330, T330:U330, X330:Y330)/100), ""))</f>
        <v/>
      </c>
      <c r="AD330" s="682" t="str">
        <f t="shared" si="116"/>
        <v/>
      </c>
      <c r="AE330" s="682" t="str">
        <f t="shared" si="117"/>
        <v/>
      </c>
      <c r="AF330" s="683" t="str">
        <f t="shared" si="113"/>
        <v>J</v>
      </c>
      <c r="AG330" s="683">
        <v>1</v>
      </c>
      <c r="AH330" s="727" t="s">
        <v>885</v>
      </c>
      <c r="AI330" s="728" t="s">
        <v>1657</v>
      </c>
      <c r="AJ330" s="728" t="s">
        <v>885</v>
      </c>
      <c r="AK330" s="728" t="s">
        <v>1657</v>
      </c>
      <c r="AL330" s="741"/>
      <c r="AM330" s="798"/>
      <c r="AN330" s="798"/>
      <c r="AO330" s="798"/>
      <c r="AP330" s="798"/>
      <c r="AQ330" s="798"/>
      <c r="AR330" s="689"/>
      <c r="AS330" s="676" t="str">
        <f t="shared" si="118"/>
        <v>單</v>
      </c>
      <c r="AT330" s="676" t="str">
        <f t="shared" si="119"/>
        <v>全</v>
      </c>
      <c r="AU330" s="676" t="str">
        <f t="shared" si="120"/>
        <v/>
      </c>
      <c r="AV330" s="676" t="str">
        <f t="shared" si="114"/>
        <v/>
      </c>
    </row>
    <row r="331" spans="1:48">
      <c r="A331" s="672">
        <f t="shared" si="121"/>
        <v>46184</v>
      </c>
      <c r="B331" s="673" t="s">
        <v>1029</v>
      </c>
      <c r="C331" s="673" t="s">
        <v>3123</v>
      </c>
      <c r="D331" s="674" t="s">
        <v>579</v>
      </c>
      <c r="E331" s="675" t="str">
        <f>IF(ISNA(VLOOKUP(C331,條件!$A$1:$G$1021,5,0)),"",(VLOOKUP(C331,條件!$A$1:$G$1021,5,0)))</f>
        <v>150/48/2SDr</v>
      </c>
      <c r="F331" s="676" t="str">
        <f>IF(ISNA(VLOOKUP(C331,條件!$A$1:$G$1021,6,0)),"",(VLOOKUP(C331,條件!$A$1:$G$1021,6,0)))</f>
        <v>FP82175R×2</v>
      </c>
      <c r="G331" s="676">
        <f>IF(ISNA(VLOOKUP(C331,條件!$A$1:$G$1021,7,0)),"",(VLOOKUP(C331,條件!$A$1:$G$1021,7,0)))</f>
        <v>600</v>
      </c>
      <c r="H331" s="676" t="str">
        <f>IF(ISNA(VLOOKUP(C331,條件!$A$1:$K$1021,11,0)),"",(VLOOKUP(C331,條件!$A$1:$K$1021,11,0)))</f>
        <v>黑白直條</v>
      </c>
      <c r="I331" s="677">
        <f>IF(ISNA(VLOOKUP(C331,條件!$A$1:$L$1021,12,0)),"",(VLOOKUP(C331,條件!$A$1:$L$1021,12,0)))</f>
        <v>5.5</v>
      </c>
      <c r="J331" s="680">
        <v>38</v>
      </c>
      <c r="K331" s="678">
        <v>5</v>
      </c>
      <c r="L331" s="679">
        <v>7120</v>
      </c>
      <c r="M331" s="681"/>
      <c r="N331" s="680"/>
      <c r="O331" s="678"/>
      <c r="P331" s="679"/>
      <c r="Q331" s="681"/>
      <c r="R331" s="680">
        <v>25</v>
      </c>
      <c r="S331" s="678">
        <v>4</v>
      </c>
      <c r="T331" s="679">
        <v>7010</v>
      </c>
      <c r="U331" s="681"/>
      <c r="V331" s="680"/>
      <c r="W331" s="678"/>
      <c r="X331" s="679"/>
      <c r="Y331" s="681"/>
      <c r="Z331" s="682">
        <f>IFERROR(VLOOKUP(C331, 條件!$A:$L, 3, 0), "")</f>
        <v>5.8536585365853666</v>
      </c>
      <c r="AA331" s="682">
        <f>IF(OR(L331={"改紡","檢修","了機","清車","FINAL","停機","SAMPLE","TEST","絲開發","待料","跳車"}), L331, IFERROR(IF(C331="", "", (SUM(J331, N331, R331, V331)/3 * AG331) * IF(AND(AF331="S", AS331="雙"), 0.5, 1)), ""))</f>
        <v>21</v>
      </c>
      <c r="AB331" s="716">
        <f t="shared" si="115"/>
        <v>0.99260817307692306</v>
      </c>
      <c r="AC331" s="682">
        <f>IF(OR(L331={"改紡","檢修","了機","清車","FINAL","停機","SAMPLE","TEST"}), "", IFERROR(IF(C331="", "", AVERAGE(L331:M331, P331:Q331, T331:U331, X331:Y331)/100), ""))</f>
        <v>70.650000000000006</v>
      </c>
      <c r="AD331" s="682">
        <f t="shared" si="116"/>
        <v>2.625</v>
      </c>
      <c r="AE331" s="682">
        <f t="shared" si="117"/>
        <v>2.25</v>
      </c>
      <c r="AF331" s="683" t="str">
        <f t="shared" si="113"/>
        <v>J</v>
      </c>
      <c r="AG331" s="683">
        <v>1</v>
      </c>
      <c r="AH331" s="727" t="s">
        <v>3792</v>
      </c>
      <c r="AI331" s="728" t="s">
        <v>17</v>
      </c>
      <c r="AJ331" s="728" t="s">
        <v>897</v>
      </c>
      <c r="AK331" s="728" t="s">
        <v>3846</v>
      </c>
      <c r="AL331" s="687">
        <v>55</v>
      </c>
      <c r="AM331" s="798">
        <v>46180</v>
      </c>
      <c r="AN331" s="798">
        <v>46181</v>
      </c>
      <c r="AO331" s="798">
        <v>46182</v>
      </c>
      <c r="AP331" s="798"/>
      <c r="AQ331" s="798"/>
      <c r="AR331" s="689"/>
      <c r="AS331" s="676" t="str">
        <f t="shared" si="118"/>
        <v>雙</v>
      </c>
      <c r="AT331" s="676" t="str">
        <f t="shared" si="119"/>
        <v>全</v>
      </c>
      <c r="AU331" s="676" t="str">
        <f t="shared" si="120"/>
        <v>150</v>
      </c>
      <c r="AV331" s="676">
        <f t="shared" si="114"/>
        <v>4.3949952000000012</v>
      </c>
    </row>
    <row r="332" spans="1:48">
      <c r="A332" s="672">
        <f t="shared" si="121"/>
        <v>46184</v>
      </c>
      <c r="B332" s="673" t="s">
        <v>1048</v>
      </c>
      <c r="C332" s="673" t="s">
        <v>114</v>
      </c>
      <c r="D332" s="674"/>
      <c r="E332" s="675" t="str">
        <f>IF(ISNA(VLOOKUP(C332,條件!$A$1:$G$1021,5,0)),"",(VLOOKUP(C332,條件!$A$1:$G$1021,5,0)))</f>
        <v/>
      </c>
      <c r="F332" s="676" t="str">
        <f>IF(ISNA(VLOOKUP(C332,條件!$A$1:$G$1021,6,0)),"",(VLOOKUP(C332,條件!$A$1:$G$1021,6,0)))</f>
        <v/>
      </c>
      <c r="G332" s="676" t="str">
        <f>IF(ISNA(VLOOKUP(C332,條件!$A$1:$G$1021,7,0)),"",(VLOOKUP(C332,條件!$A$1:$G$1021,7,0)))</f>
        <v/>
      </c>
      <c r="H332" s="676" t="str">
        <f>IF(ISNA(VLOOKUP(C332,條件!$A$1:$K$1021,11,0)),"",(VLOOKUP(C332,條件!$A$1:$K$1021,11,0)))</f>
        <v/>
      </c>
      <c r="I332" s="677" t="str">
        <f>IF(ISNA(VLOOKUP(C332,條件!$A$1:$L$1021,12,0)),"",(VLOOKUP(C332,條件!$A$1:$L$1021,12,0)))</f>
        <v/>
      </c>
      <c r="J332" s="680"/>
      <c r="K332" s="678"/>
      <c r="L332" s="679" t="s">
        <v>114</v>
      </c>
      <c r="M332" s="681"/>
      <c r="N332" s="680"/>
      <c r="O332" s="678"/>
      <c r="P332" s="679" t="s">
        <v>114</v>
      </c>
      <c r="Q332" s="681"/>
      <c r="R332" s="680"/>
      <c r="S332" s="678"/>
      <c r="T332" s="679" t="s">
        <v>114</v>
      </c>
      <c r="U332" s="681"/>
      <c r="V332" s="680"/>
      <c r="W332" s="678"/>
      <c r="X332" s="679" t="s">
        <v>114</v>
      </c>
      <c r="Y332" s="681"/>
      <c r="Z332" s="682" t="str">
        <f>IFERROR(VLOOKUP(C332, 條件!$A:$L, 3, 0), "")</f>
        <v/>
      </c>
      <c r="AA332" s="682" t="str">
        <f>IF(OR(L332={"改紡","檢修","了機","清車","FINAL","停機","SAMPLE","TEST","絲開發","待料","跳車"}), L332, IFERROR(IF(C332="", "", (SUM(J332, N332, R332, V332)/3 * AG332) * IF(AND(AF332="S", AS332="雙"), 0.5, 1)), ""))</f>
        <v>停機</v>
      </c>
      <c r="AB332" s="716" t="str">
        <f t="shared" si="115"/>
        <v/>
      </c>
      <c r="AC332" s="682" t="str">
        <f>IF(OR(L332={"改紡","檢修","了機","清車","FINAL","停機","SAMPLE","TEST"}), "", IFERROR(IF(C332="", "", AVERAGE(L332:M332, P332:Q332, T332:U332, X332:Y332)/100), ""))</f>
        <v/>
      </c>
      <c r="AD332" s="682" t="str">
        <f t="shared" si="116"/>
        <v/>
      </c>
      <c r="AE332" s="682" t="str">
        <f t="shared" si="117"/>
        <v/>
      </c>
      <c r="AF332" s="683" t="str">
        <f t="shared" si="113"/>
        <v>J</v>
      </c>
      <c r="AG332" s="683">
        <v>1</v>
      </c>
      <c r="AH332" s="727" t="s">
        <v>885</v>
      </c>
      <c r="AI332" s="728" t="s">
        <v>1657</v>
      </c>
      <c r="AJ332" s="728" t="s">
        <v>885</v>
      </c>
      <c r="AK332" s="728" t="s">
        <v>1657</v>
      </c>
      <c r="AL332" s="687"/>
      <c r="AM332" s="798"/>
      <c r="AN332" s="798"/>
      <c r="AO332" s="798"/>
      <c r="AP332" s="798"/>
      <c r="AQ332" s="798"/>
      <c r="AR332" s="689"/>
      <c r="AS332" s="676" t="str">
        <f t="shared" si="118"/>
        <v>單</v>
      </c>
      <c r="AT332" s="676" t="str">
        <f t="shared" si="119"/>
        <v>全</v>
      </c>
      <c r="AU332" s="676" t="str">
        <f t="shared" si="120"/>
        <v/>
      </c>
      <c r="AV332" s="676" t="str">
        <f t="shared" si="114"/>
        <v/>
      </c>
    </row>
    <row r="333" spans="1:48">
      <c r="A333" s="672">
        <f t="shared" si="121"/>
        <v>46184</v>
      </c>
      <c r="B333" s="673" t="s">
        <v>1049</v>
      </c>
      <c r="C333" s="673" t="s">
        <v>2974</v>
      </c>
      <c r="D333" s="674" t="s">
        <v>1915</v>
      </c>
      <c r="E333" s="675" t="str">
        <f>IF(ISNA(VLOOKUP(C333,條件!$A$1:$G$1021,5,0)),"",(VLOOKUP(C333,條件!$A$1:$G$1021,5,0)))</f>
        <v>150/48/2SDr</v>
      </c>
      <c r="F333" s="676" t="str">
        <f>IF(ISNA(VLOOKUP(C333,條件!$A$1:$G$1021,6,0)),"",(VLOOKUP(C333,條件!$A$1:$G$1021,6,0)))</f>
        <v>FP82177R×2</v>
      </c>
      <c r="G333" s="676">
        <f>IF(ISNA(VLOOKUP(C333,條件!$A$1:$G$1021,7,0)),"",(VLOOKUP(C333,條件!$A$1:$G$1021,7,0)))</f>
        <v>700</v>
      </c>
      <c r="H333" s="676" t="str">
        <f>IF(ISNA(VLOOKUP(C333,條件!$A$1:$K$1021,11,0)),"",(VLOOKUP(C333,條件!$A$1:$K$1021,11,0)))</f>
        <v>白底綠星</v>
      </c>
      <c r="I333" s="677">
        <f>IF(ISNA(VLOOKUP(C333,條件!$A$1:$L$1021,12,0)),"",(VLOOKUP(C333,條件!$A$1:$L$1021,12,0)))</f>
        <v>5.5</v>
      </c>
      <c r="J333" s="680">
        <v>34</v>
      </c>
      <c r="K333" s="678">
        <v>0</v>
      </c>
      <c r="L333" s="679">
        <v>9440</v>
      </c>
      <c r="M333" s="681">
        <v>9070</v>
      </c>
      <c r="N333" s="680"/>
      <c r="O333" s="678"/>
      <c r="P333" s="679"/>
      <c r="Q333" s="681"/>
      <c r="R333" s="680">
        <v>33</v>
      </c>
      <c r="S333" s="678">
        <v>0</v>
      </c>
      <c r="T333" s="679">
        <v>9350</v>
      </c>
      <c r="U333" s="681">
        <v>9440</v>
      </c>
      <c r="V333" s="680"/>
      <c r="W333" s="678"/>
      <c r="X333" s="679"/>
      <c r="Y333" s="681"/>
      <c r="Z333" s="682">
        <f>IFERROR(VLOOKUP(C333, 條件!$A:$L, 3, 0), "")</f>
        <v>5.8299595141700413</v>
      </c>
      <c r="AA333" s="682">
        <f>IF(OR(L333={"改紡","檢修","了機","清車","FINAL","停機","SAMPLE","TEST","絲開發","待料","跳車"}), L333, IFERROR(IF(C333="", "", (SUM(J333, N333, R333, V333)/3 * AG333) * IF(AND(AF333="S", AS333="雙"), 0.5, 1)), ""))</f>
        <v>22.333333333333332</v>
      </c>
      <c r="AB333" s="716">
        <f t="shared" si="115"/>
        <v>1</v>
      </c>
      <c r="AC333" s="682">
        <f>IF(OR(L333={"改紡","檢修","了機","清車","FINAL","停機","SAMPLE","TEST"}), "", IFERROR(IF(C333="", "", AVERAGE(L333:M333, P333:Q333, T333:U333, X333:Y333)/100), ""))</f>
        <v>93.25</v>
      </c>
      <c r="AD333" s="682">
        <f t="shared" si="116"/>
        <v>2.7916666666666665</v>
      </c>
      <c r="AE333" s="682">
        <f t="shared" si="117"/>
        <v>2.7916666666666665</v>
      </c>
      <c r="AF333" s="683" t="str">
        <f t="shared" ref="AF333:AF342" si="122">LEFT(B333,1)</f>
        <v>T</v>
      </c>
      <c r="AG333" s="683">
        <v>1</v>
      </c>
      <c r="AH333" s="727" t="s">
        <v>2942</v>
      </c>
      <c r="AI333" s="734" t="s">
        <v>3797</v>
      </c>
      <c r="AJ333" s="734" t="s">
        <v>1508</v>
      </c>
      <c r="AK333" s="734" t="s">
        <v>3847</v>
      </c>
      <c r="AL333" s="687">
        <v>56</v>
      </c>
      <c r="AM333" s="798">
        <v>46179</v>
      </c>
      <c r="AN333" s="798">
        <v>46180</v>
      </c>
      <c r="AO333" s="798">
        <v>46181</v>
      </c>
      <c r="AP333" s="798"/>
      <c r="AQ333" s="798"/>
      <c r="AR333" s="689"/>
      <c r="AS333" s="676" t="str">
        <f t="shared" si="118"/>
        <v>雙</v>
      </c>
      <c r="AT333" s="676" t="str">
        <f t="shared" si="119"/>
        <v>全</v>
      </c>
      <c r="AU333" s="676" t="str">
        <f t="shared" si="120"/>
        <v>150</v>
      </c>
      <c r="AV333" s="676">
        <f t="shared" ref="AV333:AV342" si="123">IF(ISERROR((IF(AF333="S",AG333*AU333*G333*AC333/18*0.03456/100/1000,
AU333*G333*AC333*
(IF(OR(AND(AS333="單",AT333="全",OR(AF333="A",AF333="M")),AND(AS333="單",AT333="全",OR(AF333="T",AF333="J"))),1,0)+
IF(OR(AND(AS333="雙",AT333="全",OR(AF333="A",AF333="M")),AND(AS333="雙",AT333="半",OR(AF333="T",AF333="J"))),1,0)+
IF(AND(AS333="雙",AT333="全",OR(AF333="T",AF333="J")),2,0)+
IF(AND(AS333="單",AT333="半",OR(AF333="A",AF333="M")),0.5,0)+
IF(OR(AND(AS333="雙",AT333="半",OR(AF333="A",AF333="M")),AND(AS333="單",AT333="半",OR(AF333="T",AF333="J"))),0.5,0)
)*0.03456/100/1000
))),"",((IF(AF333="S",AG333*AU333*G333*AC333/18*0.03456/100/1000,
AU333*G333*AC333*
(IF(OR(AND(AS333="單",AT333="全",OR(AF333="A",AF333="M")),AND(AS333="單",AT333="全",OR(AF333="T",AF333="J"))),1,0)+
IF(OR(AND(AS333="雙",AT333="全",OR(AF333="A",AF333="M")),AND(AS333="雙",AT333="半",OR(AF333="T",AF333="J"))),1,0)+
IF(AND(AS333="雙",AT333="全",OR(AF333="T",AF333="J")),2,0)+
IF(AND(AS333="單",AT333="半",OR(AF333="A",AF333="M")),0.5,0)+
IF(OR(AND(AS333="雙",AT333="半",OR(AF333="A",AF333="M")),AND(AS333="單",AT333="半",OR(AF333="T",AF333="J"))),0.5,0)
)*0.03456/100/1000
))))</f>
        <v>6.7677119999999995</v>
      </c>
    </row>
    <row r="334" spans="1:48">
      <c r="A334" s="672">
        <f t="shared" si="121"/>
        <v>46184</v>
      </c>
      <c r="B334" s="673" t="s">
        <v>1050</v>
      </c>
      <c r="C334" s="673" t="s">
        <v>2976</v>
      </c>
      <c r="D334" s="674" t="s">
        <v>1915</v>
      </c>
      <c r="E334" s="675" t="str">
        <f>IF(ISNA(VLOOKUP(C334,條件!$A$1:$G$1021,5,0)),"",(VLOOKUP(C334,條件!$A$1:$G$1021,5,0)))</f>
        <v>150/48/2SDr</v>
      </c>
      <c r="F334" s="676" t="str">
        <f>IF(ISNA(VLOOKUP(C334,條件!$A$1:$G$1021,6,0)),"",(VLOOKUP(C334,條件!$A$1:$G$1021,6,0)))</f>
        <v>FP82175R×2</v>
      </c>
      <c r="G334" s="676">
        <f>IF(ISNA(VLOOKUP(C334,條件!$A$1:$G$1021,7,0)),"",(VLOOKUP(C334,條件!$A$1:$G$1021,7,0)))</f>
        <v>700</v>
      </c>
      <c r="H334" s="676" t="str">
        <f>IF(ISNA(VLOOKUP(C334,條件!$A$1:$K$1021,11,0)),"",(VLOOKUP(C334,條件!$A$1:$K$1021,11,0)))</f>
        <v>黃底綠星</v>
      </c>
      <c r="I334" s="677">
        <f>IF(ISNA(VLOOKUP(C334,條件!$A$1:$L$1021,12,0)),"",(VLOOKUP(C334,條件!$A$1:$L$1021,12,0)))</f>
        <v>5.5</v>
      </c>
      <c r="J334" s="680">
        <v>51</v>
      </c>
      <c r="K334" s="678">
        <v>0</v>
      </c>
      <c r="L334" s="679">
        <v>9120</v>
      </c>
      <c r="M334" s="681">
        <v>8610</v>
      </c>
      <c r="N334" s="680"/>
      <c r="O334" s="678"/>
      <c r="P334" s="679"/>
      <c r="Q334" s="681"/>
      <c r="R334" s="680">
        <v>58</v>
      </c>
      <c r="S334" s="678">
        <v>0</v>
      </c>
      <c r="T334" s="679">
        <v>9030</v>
      </c>
      <c r="U334" s="681">
        <v>9170</v>
      </c>
      <c r="V334" s="680"/>
      <c r="W334" s="678"/>
      <c r="X334" s="679"/>
      <c r="Y334" s="681"/>
      <c r="Z334" s="682">
        <f>IFERROR(VLOOKUP(C334, 條件!$A:$L, 3, 0), "")</f>
        <v>5.8299595141700413</v>
      </c>
      <c r="AA334" s="682">
        <f>IF(OR(L334={"改紡","檢修","了機","清車","FINAL","停機","SAMPLE","TEST","絲開發","待料","跳車"}), L334, IFERROR(IF(C334="", "", (SUM(J334, N334, R334, V334)/3 * AG334) * IF(AND(AF334="S", AS334="雙"), 0.5, 1)), ""))</f>
        <v>36.333333333333336</v>
      </c>
      <c r="AB334" s="716">
        <f t="shared" si="115"/>
        <v>1</v>
      </c>
      <c r="AC334" s="682">
        <f>IF(OR(L334={"改紡","檢修","了機","清車","FINAL","停機","SAMPLE","TEST"}), "", IFERROR(IF(C334="", "", AVERAGE(L334:M334, P334:Q334, T334:U334, X334:Y334)/100), ""))</f>
        <v>89.825000000000003</v>
      </c>
      <c r="AD334" s="682">
        <f t="shared" si="116"/>
        <v>4.541666666666667</v>
      </c>
      <c r="AE334" s="682">
        <f t="shared" si="117"/>
        <v>4.541666666666667</v>
      </c>
      <c r="AF334" s="683" t="str">
        <f t="shared" si="122"/>
        <v>T</v>
      </c>
      <c r="AG334" s="683">
        <v>1</v>
      </c>
      <c r="AH334" s="727" t="s">
        <v>2942</v>
      </c>
      <c r="AI334" s="734" t="s">
        <v>3798</v>
      </c>
      <c r="AJ334" s="734" t="s">
        <v>2814</v>
      </c>
      <c r="AK334" s="728" t="s">
        <v>2876</v>
      </c>
      <c r="AL334" s="687">
        <v>55</v>
      </c>
      <c r="AM334" s="798">
        <v>46180</v>
      </c>
      <c r="AN334" s="798">
        <v>46181</v>
      </c>
      <c r="AO334" s="798">
        <v>46182</v>
      </c>
      <c r="AP334" s="798"/>
      <c r="AQ334" s="798"/>
      <c r="AR334" s="689"/>
      <c r="AS334" s="676" t="str">
        <f t="shared" si="118"/>
        <v>雙</v>
      </c>
      <c r="AT334" s="676" t="str">
        <f t="shared" si="119"/>
        <v>全</v>
      </c>
      <c r="AU334" s="676" t="str">
        <f t="shared" si="120"/>
        <v>150</v>
      </c>
      <c r="AV334" s="676">
        <f t="shared" si="123"/>
        <v>6.5191392000000006</v>
      </c>
    </row>
    <row r="335" spans="1:48">
      <c r="A335" s="672">
        <f t="shared" si="121"/>
        <v>46184</v>
      </c>
      <c r="B335" s="673" t="s">
        <v>1051</v>
      </c>
      <c r="C335" s="673" t="s">
        <v>114</v>
      </c>
      <c r="D335" s="674"/>
      <c r="E335" s="675" t="str">
        <f>IF(ISNA(VLOOKUP(C335,條件!$A$1:$G$1021,5,0)),"",(VLOOKUP(C335,條件!$A$1:$G$1021,5,0)))</f>
        <v/>
      </c>
      <c r="F335" s="676" t="str">
        <f>IF(ISNA(VLOOKUP(C335,條件!$A$1:$G$1021,6,0)),"",(VLOOKUP(C335,條件!$A$1:$G$1021,6,0)))</f>
        <v/>
      </c>
      <c r="G335" s="676" t="str">
        <f>IF(ISNA(VLOOKUP(C335,條件!$A$1:$G$1021,7,0)),"",(VLOOKUP(C335,條件!$A$1:$G$1021,7,0)))</f>
        <v/>
      </c>
      <c r="H335" s="676" t="str">
        <f>IF(ISNA(VLOOKUP(C335,條件!$A$1:$K$1021,11,0)),"",(VLOOKUP(C335,條件!$A$1:$K$1021,11,0)))</f>
        <v/>
      </c>
      <c r="I335" s="677" t="str">
        <f>IF(ISNA(VLOOKUP(C335,條件!$A$1:$L$1021,12,0)),"",(VLOOKUP(C335,條件!$A$1:$L$1021,12,0)))</f>
        <v/>
      </c>
      <c r="J335" s="680"/>
      <c r="K335" s="678"/>
      <c r="L335" s="679" t="s">
        <v>114</v>
      </c>
      <c r="M335" s="681"/>
      <c r="N335" s="680"/>
      <c r="O335" s="678"/>
      <c r="P335" s="679" t="s">
        <v>114</v>
      </c>
      <c r="Q335" s="681"/>
      <c r="R335" s="680"/>
      <c r="S335" s="678"/>
      <c r="T335" s="679" t="s">
        <v>114</v>
      </c>
      <c r="U335" s="681"/>
      <c r="V335" s="680"/>
      <c r="W335" s="678"/>
      <c r="X335" s="679" t="s">
        <v>114</v>
      </c>
      <c r="Y335" s="681"/>
      <c r="Z335" s="682" t="str">
        <f>IFERROR(VLOOKUP(C335, 條件!$A:$L, 3, 0), "")</f>
        <v/>
      </c>
      <c r="AA335" s="682" t="str">
        <f>IF(OR(L335={"改紡","檢修","了機","清車","FINAL","停機","SAMPLE","TEST","絲開發","待料","跳車"}), L335, IFERROR(IF(C335="", "", (SUM(J335, N335, R335, V335)/3 * AG335) * IF(AND(AF335="S", AS335="雙"), 0.5, 1)), ""))</f>
        <v>停機</v>
      </c>
      <c r="AB335" s="716" t="str">
        <f t="shared" si="115"/>
        <v/>
      </c>
      <c r="AC335" s="682" t="str">
        <f>IF(OR(L335={"改紡","檢修","了機","清車","FINAL","停機","SAMPLE","TEST"}), "", IFERROR(IF(C335="", "", AVERAGE(L335:M335, P335:Q335, T335:U335, X335:Y335)/100), ""))</f>
        <v/>
      </c>
      <c r="AD335" s="682" t="str">
        <f t="shared" si="116"/>
        <v/>
      </c>
      <c r="AE335" s="682" t="str">
        <f t="shared" si="117"/>
        <v/>
      </c>
      <c r="AF335" s="683" t="str">
        <f t="shared" si="122"/>
        <v>T</v>
      </c>
      <c r="AG335" s="683">
        <v>2</v>
      </c>
      <c r="AH335" s="727" t="s">
        <v>3793</v>
      </c>
      <c r="AI335" s="734" t="s">
        <v>885</v>
      </c>
      <c r="AJ335" s="734" t="s">
        <v>885</v>
      </c>
      <c r="AK335" s="734" t="s">
        <v>885</v>
      </c>
      <c r="AL335" s="687">
        <v>48</v>
      </c>
      <c r="AM335" s="798">
        <v>46167</v>
      </c>
      <c r="AN335" s="798">
        <v>46168</v>
      </c>
      <c r="AO335" s="798"/>
      <c r="AP335" s="798"/>
      <c r="AQ335" s="798"/>
      <c r="AR335" s="689"/>
      <c r="AS335" s="676" t="str">
        <f t="shared" si="118"/>
        <v>單</v>
      </c>
      <c r="AT335" s="676" t="str">
        <f t="shared" si="119"/>
        <v>半</v>
      </c>
      <c r="AU335" s="676" t="str">
        <f t="shared" si="120"/>
        <v/>
      </c>
      <c r="AV335" s="676" t="str">
        <f t="shared" si="123"/>
        <v/>
      </c>
    </row>
    <row r="336" spans="1:48">
      <c r="A336" s="672">
        <f t="shared" si="121"/>
        <v>46184</v>
      </c>
      <c r="B336" s="673" t="s">
        <v>1051</v>
      </c>
      <c r="C336" s="673" t="s">
        <v>1908</v>
      </c>
      <c r="D336" s="674"/>
      <c r="E336" s="675" t="str">
        <f>IF(ISNA(VLOOKUP(C336,條件!$A$1:$G$1021,5,0)),"",(VLOOKUP(C336,條件!$A$1:$G$1021,5,0)))</f>
        <v>150/48/2SDr</v>
      </c>
      <c r="F336" s="676" t="str">
        <f>IF(ISNA(VLOOKUP(C336,條件!$A$1:$G$1021,6,0)),"",(VLOOKUP(C336,條件!$A$1:$G$1021,6,0)))</f>
        <v>FP82169R×2</v>
      </c>
      <c r="G336" s="676">
        <f>IF(ISNA(VLOOKUP(C336,條件!$A$1:$G$1021,7,0)),"",(VLOOKUP(C336,條件!$A$1:$G$1021,7,0)))</f>
        <v>670</v>
      </c>
      <c r="H336" s="676" t="str">
        <f>IF(ISNA(VLOOKUP(C336,條件!$A$1:$K$1021,11,0)),"",(VLOOKUP(C336,條件!$A$1:$K$1021,11,0)))</f>
        <v>紅底藍點</v>
      </c>
      <c r="I336" s="677">
        <f>IF(ISNA(VLOOKUP(C336,條件!$A$1:$L$1021,12,0)),"",(VLOOKUP(C336,條件!$A$1:$L$1021,12,0)))</f>
        <v>5</v>
      </c>
      <c r="J336" s="680"/>
      <c r="K336" s="678"/>
      <c r="L336" s="679" t="s">
        <v>116</v>
      </c>
      <c r="M336" s="681"/>
      <c r="N336" s="680"/>
      <c r="O336" s="678"/>
      <c r="P336" s="679"/>
      <c r="Q336" s="681" t="s">
        <v>116</v>
      </c>
      <c r="R336" s="680"/>
      <c r="S336" s="678"/>
      <c r="T336" s="679"/>
      <c r="U336" s="681" t="s">
        <v>116</v>
      </c>
      <c r="V336" s="680"/>
      <c r="W336" s="678"/>
      <c r="X336" s="679"/>
      <c r="Y336" s="681" t="s">
        <v>116</v>
      </c>
      <c r="Z336" s="682">
        <f>IFERROR(VLOOKUP(C336, 條件!$A:$L, 3, 0), "")</f>
        <v>6.1802575107296125</v>
      </c>
      <c r="AA336" s="682" t="str">
        <f>IF(OR(L336={"改紡","檢修","了機","清車","FINAL","停機","SAMPLE","TEST","絲開發","待料","跳車"}), L336, IFERROR(IF(C336="", "", (SUM(J336, N336, R336, V336)/3 * AG336) * IF(AND(AF336="S", AS336="雙"), 0.5, 1)), ""))</f>
        <v>了機</v>
      </c>
      <c r="AB336" s="716" t="str">
        <f t="shared" si="115"/>
        <v/>
      </c>
      <c r="AC336" s="682" t="str">
        <f>IF(OR(L336={"改紡","檢修","了機","清車","FINAL","停機","SAMPLE","TEST"}), "", IFERROR(IF(C336="", "", AVERAGE(L336:M336, P336:Q336, T336:U336, X336:Y336)/100), ""))</f>
        <v/>
      </c>
      <c r="AD336" s="682" t="str">
        <f t="shared" si="116"/>
        <v/>
      </c>
      <c r="AE336" s="682" t="str">
        <f t="shared" si="117"/>
        <v/>
      </c>
      <c r="AF336" s="683" t="str">
        <f t="shared" si="122"/>
        <v>T</v>
      </c>
      <c r="AG336" s="683">
        <v>2</v>
      </c>
      <c r="AH336" s="727" t="s">
        <v>3794</v>
      </c>
      <c r="AI336" s="734" t="s">
        <v>3797</v>
      </c>
      <c r="AJ336" s="734" t="s">
        <v>1508</v>
      </c>
      <c r="AK336" s="734" t="s">
        <v>953</v>
      </c>
      <c r="AL336" s="687"/>
      <c r="AM336" s="798"/>
      <c r="AN336" s="798"/>
      <c r="AO336" s="798"/>
      <c r="AP336" s="798"/>
      <c r="AQ336" s="798"/>
      <c r="AR336" s="689"/>
      <c r="AS336" s="676" t="str">
        <f t="shared" si="118"/>
        <v>雙</v>
      </c>
      <c r="AT336" s="676" t="str">
        <f t="shared" si="119"/>
        <v>半</v>
      </c>
      <c r="AU336" s="676" t="str">
        <f t="shared" si="120"/>
        <v>150</v>
      </c>
      <c r="AV336" s="676" t="str">
        <f t="shared" si="123"/>
        <v/>
      </c>
    </row>
    <row r="337" spans="1:48">
      <c r="A337" s="672">
        <f t="shared" si="121"/>
        <v>46184</v>
      </c>
      <c r="B337" s="673" t="s">
        <v>1052</v>
      </c>
      <c r="C337" s="673" t="s">
        <v>3162</v>
      </c>
      <c r="D337" s="674"/>
      <c r="E337" s="675" t="str">
        <f>IF(ISNA(VLOOKUP(C337,條件!$A$1:$G$1021,5,0)),"",(VLOOKUP(C337,條件!$A$1:$G$1021,5,0)))</f>
        <v/>
      </c>
      <c r="F337" s="676" t="str">
        <f>IF(ISNA(VLOOKUP(C337,條件!$A$1:$G$1021,6,0)),"",(VLOOKUP(C337,條件!$A$1:$G$1021,6,0)))</f>
        <v/>
      </c>
      <c r="G337" s="676" t="str">
        <f>IF(ISNA(VLOOKUP(C337,條件!$A$1:$G$1021,7,0)),"",(VLOOKUP(C337,條件!$A$1:$G$1021,7,0)))</f>
        <v/>
      </c>
      <c r="H337" s="676" t="str">
        <f>IF(ISNA(VLOOKUP(C337,條件!$A$1:$K$1021,11,0)),"",(VLOOKUP(C337,條件!$A$1:$K$1021,11,0)))</f>
        <v/>
      </c>
      <c r="I337" s="677" t="str">
        <f>IF(ISNA(VLOOKUP(C337,條件!$A$1:$L$1021,12,0)),"",(VLOOKUP(C337,條件!$A$1:$L$1021,12,0)))</f>
        <v/>
      </c>
      <c r="J337" s="680"/>
      <c r="K337" s="678"/>
      <c r="L337" s="679" t="s">
        <v>116</v>
      </c>
      <c r="M337" s="681"/>
      <c r="N337" s="680"/>
      <c r="O337" s="678"/>
      <c r="P337" s="679" t="s">
        <v>116</v>
      </c>
      <c r="Q337" s="681"/>
      <c r="R337" s="680"/>
      <c r="S337" s="678"/>
      <c r="T337" s="679" t="s">
        <v>116</v>
      </c>
      <c r="U337" s="681"/>
      <c r="V337" s="680"/>
      <c r="W337" s="678"/>
      <c r="X337" s="679" t="s">
        <v>116</v>
      </c>
      <c r="Y337" s="681"/>
      <c r="Z337" s="682" t="str">
        <f>IFERROR(VLOOKUP(C337, 條件!$A:$L, 3, 0), "")</f>
        <v/>
      </c>
      <c r="AA337" s="682" t="str">
        <f>IF(OR(L337={"改紡","檢修","了機","清車","FINAL","停機","SAMPLE","TEST","絲開發","待料","跳車"}), L337, IFERROR(IF(C337="", "", (SUM(J337, N337, R337, V337)/3 * AG337) * IF(AND(AF337="S", AS337="雙"), 0.5, 1)), ""))</f>
        <v>了機</v>
      </c>
      <c r="AB337" s="716" t="str">
        <f t="shared" si="115"/>
        <v/>
      </c>
      <c r="AC337" s="682" t="str">
        <f>IF(OR(L337={"改紡","檢修","了機","清車","FINAL","停機","SAMPLE","TEST"}), "", IFERROR(IF(C337="", "", AVERAGE(L337:M337, P337:Q337, T337:U337, X337:Y337)/100), ""))</f>
        <v/>
      </c>
      <c r="AD337" s="682" t="str">
        <f t="shared" si="116"/>
        <v/>
      </c>
      <c r="AE337" s="682" t="str">
        <f t="shared" si="117"/>
        <v/>
      </c>
      <c r="AF337" s="683" t="str">
        <f t="shared" si="122"/>
        <v>T</v>
      </c>
      <c r="AG337" s="683">
        <v>2</v>
      </c>
      <c r="AH337" s="727" t="s">
        <v>3794</v>
      </c>
      <c r="AI337" s="734" t="s">
        <v>3798</v>
      </c>
      <c r="AJ337" s="734" t="s">
        <v>2814</v>
      </c>
      <c r="AK337" s="728" t="s">
        <v>2876</v>
      </c>
      <c r="AL337" s="687">
        <v>52</v>
      </c>
      <c r="AM337" s="798">
        <v>46176</v>
      </c>
      <c r="AN337" s="798">
        <v>46178</v>
      </c>
      <c r="AO337" s="798"/>
      <c r="AP337" s="798"/>
      <c r="AQ337" s="798"/>
      <c r="AR337" s="689" t="s">
        <v>3496</v>
      </c>
      <c r="AS337" s="676" t="str">
        <f t="shared" si="118"/>
        <v>單</v>
      </c>
      <c r="AT337" s="676" t="str">
        <f t="shared" si="119"/>
        <v>半</v>
      </c>
      <c r="AU337" s="676" t="str">
        <f t="shared" si="120"/>
        <v/>
      </c>
      <c r="AV337" s="676" t="str">
        <f t="shared" si="123"/>
        <v/>
      </c>
    </row>
    <row r="338" spans="1:48">
      <c r="A338" s="672">
        <f t="shared" si="121"/>
        <v>46184</v>
      </c>
      <c r="B338" s="673" t="s">
        <v>1052</v>
      </c>
      <c r="C338" s="673" t="s">
        <v>3538</v>
      </c>
      <c r="D338" s="674" t="s">
        <v>1915</v>
      </c>
      <c r="E338" s="675" t="str">
        <f>IF(ISNA(VLOOKUP(C338,條件!$A$1:$G$1021,5,0)),"",(VLOOKUP(C338,條件!$A$1:$G$1021,5,0)))</f>
        <v>225/72/2SDr</v>
      </c>
      <c r="F338" s="676" t="str">
        <f>IF(ISNA(VLOOKUP(C338,條件!$A$1:$G$1021,6,0)),"",(VLOOKUP(C338,條件!$A$1:$G$1021,6,0)))</f>
        <v>FP83025R×2</v>
      </c>
      <c r="G338" s="676">
        <f>IF(ISNA(VLOOKUP(C338,條件!$A$1:$G$1021,7,0)),"",(VLOOKUP(C338,條件!$A$1:$G$1021,7,0)))</f>
        <v>550</v>
      </c>
      <c r="H338" s="676" t="str">
        <f>IF(ISNA(VLOOKUP(C338,條件!$A$1:$K$1021,11,0)),"",(VLOOKUP(C338,條件!$A$1:$K$1021,11,0)))</f>
        <v>白紅條紋</v>
      </c>
      <c r="I338" s="677">
        <f>IF(ISNA(VLOOKUP(C338,條件!$A$1:$L$1021,12,0)),"",(VLOOKUP(C338,條件!$A$1:$L$1021,12,0)))</f>
        <v>5.5</v>
      </c>
      <c r="J338" s="680">
        <v>20</v>
      </c>
      <c r="K338" s="678">
        <v>0</v>
      </c>
      <c r="L338" s="679"/>
      <c r="M338" s="681">
        <v>8890</v>
      </c>
      <c r="N338" s="680"/>
      <c r="O338" s="678"/>
      <c r="P338" s="679"/>
      <c r="Q338" s="681"/>
      <c r="R338" s="680">
        <v>18</v>
      </c>
      <c r="S338" s="678">
        <v>0</v>
      </c>
      <c r="T338" s="679"/>
      <c r="U338" s="681">
        <v>9170</v>
      </c>
      <c r="V338" s="680"/>
      <c r="W338" s="678"/>
      <c r="X338" s="679"/>
      <c r="Y338" s="681"/>
      <c r="Z338" s="682">
        <f>IFERROR(VLOOKUP(C338, 條件!$A:$L, 3, 0), "")</f>
        <v>6.6055045871559646</v>
      </c>
      <c r="AA338" s="682">
        <f>IF(OR(L338={"改紡","檢修","了機","清車","FINAL","停機","SAMPLE","TEST","絲開發","待料","跳車"}), L338, IFERROR(IF(C338="", "", (SUM(J338, N338, R338, V338)/3 * AG338) * IF(AND(AF338="S", AS338="雙"), 0.5, 1)), ""))</f>
        <v>25.333333333333332</v>
      </c>
      <c r="AB338" s="716">
        <f t="shared" si="115"/>
        <v>1</v>
      </c>
      <c r="AC338" s="682">
        <f>IF(OR(L338={"改紡","檢修","了機","清車","FINAL","停機","SAMPLE","TEST"}), "", IFERROR(IF(C338="", "", AVERAGE(L338:M338, P338:Q338, T338:U338, X338:Y338)/100), ""))</f>
        <v>90.3</v>
      </c>
      <c r="AD338" s="682">
        <f t="shared" si="116"/>
        <v>3.1666666666666665</v>
      </c>
      <c r="AE338" s="682">
        <f t="shared" si="117"/>
        <v>3.1666666666666665</v>
      </c>
      <c r="AF338" s="683" t="str">
        <f t="shared" si="122"/>
        <v>T</v>
      </c>
      <c r="AG338" s="683">
        <v>2</v>
      </c>
      <c r="AH338" s="727" t="s">
        <v>3794</v>
      </c>
      <c r="AI338" s="734" t="s">
        <v>3798</v>
      </c>
      <c r="AJ338" s="734" t="s">
        <v>2814</v>
      </c>
      <c r="AK338" s="728" t="s">
        <v>2876</v>
      </c>
      <c r="AL338" s="687">
        <v>53</v>
      </c>
      <c r="AM338" s="798">
        <v>46157</v>
      </c>
      <c r="AN338" s="798">
        <v>46158</v>
      </c>
      <c r="AO338" s="798">
        <v>46159</v>
      </c>
      <c r="AP338" s="798"/>
      <c r="AQ338" s="798"/>
      <c r="AR338" s="689"/>
      <c r="AS338" s="676" t="str">
        <f t="shared" si="118"/>
        <v>雙</v>
      </c>
      <c r="AT338" s="676" t="str">
        <f t="shared" si="119"/>
        <v>半</v>
      </c>
      <c r="AU338" s="676" t="str">
        <f t="shared" si="120"/>
        <v>225</v>
      </c>
      <c r="AV338" s="676">
        <f t="shared" si="123"/>
        <v>3.8619503999999996</v>
      </c>
    </row>
    <row r="339" spans="1:48">
      <c r="A339" s="672">
        <f t="shared" si="121"/>
        <v>46184</v>
      </c>
      <c r="B339" s="673" t="s">
        <v>1548</v>
      </c>
      <c r="C339" s="673" t="s">
        <v>3306</v>
      </c>
      <c r="D339" s="674" t="s">
        <v>579</v>
      </c>
      <c r="E339" s="675" t="str">
        <f>IF(ISNA(VLOOKUP(C339,條件!$A$1:$G$1021,5,0)),"",(VLOOKUP(C339,條件!$A$1:$G$1021,5,0)))</f>
        <v>150/48/2SDr</v>
      </c>
      <c r="F339" s="676" t="str">
        <f>IF(ISNA(VLOOKUP(C339,條件!$A$1:$G$1021,6,0)),"",(VLOOKUP(C339,條件!$A$1:$G$1021,6,0)))</f>
        <v>FP82177R×2</v>
      </c>
      <c r="G339" s="676">
        <f>IF(ISNA(VLOOKUP(C339,條件!$A$1:$G$1021,7,0)),"",(VLOOKUP(C339,條件!$A$1:$G$1021,7,0)))</f>
        <v>700</v>
      </c>
      <c r="H339" s="676" t="str">
        <f>IF(ISNA(VLOOKUP(C339,條件!$A$1:$K$1021,11,0)),"",(VLOOKUP(C339,條件!$A$1:$K$1021,11,0)))</f>
        <v>白底黑點</v>
      </c>
      <c r="I339" s="677">
        <f>IF(ISNA(VLOOKUP(C339,條件!$A$1:$L$1021,12,0)),"",(VLOOKUP(C339,條件!$A$1:$L$1021,12,0)))</f>
        <v>5.5</v>
      </c>
      <c r="J339" s="680">
        <v>21</v>
      </c>
      <c r="K339" s="678">
        <v>0</v>
      </c>
      <c r="L339" s="679">
        <v>7510</v>
      </c>
      <c r="M339" s="681">
        <v>9720</v>
      </c>
      <c r="N339" s="680"/>
      <c r="O339" s="678"/>
      <c r="P339" s="679"/>
      <c r="Q339" s="681"/>
      <c r="R339" s="680">
        <v>13</v>
      </c>
      <c r="S339" s="678">
        <v>0</v>
      </c>
      <c r="T339" s="679">
        <v>8040</v>
      </c>
      <c r="U339" s="681">
        <v>10000</v>
      </c>
      <c r="V339" s="680"/>
      <c r="W339" s="678"/>
      <c r="X339" s="679"/>
      <c r="Y339" s="681"/>
      <c r="Z339" s="682">
        <f>IFERROR(VLOOKUP(C339, 條件!$A:$L, 3, 0), "")</f>
        <v>5.8299595141700413</v>
      </c>
      <c r="AA339" s="682">
        <f>IF(OR(L339={"改紡","檢修","了機","清車","FINAL","停機","SAMPLE","TEST","絲開發","待料","跳車"}), L339, IFERROR(IF(C339="", "", (SUM(J339, N339, R339, V339)/3 * AG339) * IF(AND(AF339="S", AS339="雙"), 0.5, 1)), ""))</f>
        <v>11.333333333333334</v>
      </c>
      <c r="AB339" s="716">
        <f t="shared" si="115"/>
        <v>1</v>
      </c>
      <c r="AC339" s="682">
        <f>IF(OR(L339={"改紡","檢修","了機","清車","FINAL","停機","SAMPLE","TEST"}), "", IFERROR(IF(C339="", "", AVERAGE(L339:M339, P339:Q339, T339:U339, X339:Y339)/100), ""))</f>
        <v>88.174999999999997</v>
      </c>
      <c r="AD339" s="682">
        <f t="shared" si="116"/>
        <v>1.4166666666666667</v>
      </c>
      <c r="AE339" s="682">
        <f t="shared" si="117"/>
        <v>1.4166666666666667</v>
      </c>
      <c r="AF339" s="683" t="str">
        <f t="shared" si="122"/>
        <v>T</v>
      </c>
      <c r="AG339" s="683">
        <v>1</v>
      </c>
      <c r="AH339" s="727" t="s">
        <v>2942</v>
      </c>
      <c r="AI339" s="734" t="s">
        <v>3797</v>
      </c>
      <c r="AJ339" s="734" t="s">
        <v>1508</v>
      </c>
      <c r="AK339" s="734" t="s">
        <v>953</v>
      </c>
      <c r="AL339" s="687">
        <v>56</v>
      </c>
      <c r="AM339" s="798">
        <v>46180</v>
      </c>
      <c r="AN339" s="798">
        <v>46181</v>
      </c>
      <c r="AO339" s="798"/>
      <c r="AP339" s="798"/>
      <c r="AQ339" s="798"/>
      <c r="AR339" s="689"/>
      <c r="AS339" s="676" t="str">
        <f t="shared" si="118"/>
        <v>雙</v>
      </c>
      <c r="AT339" s="676" t="str">
        <f t="shared" si="119"/>
        <v>全</v>
      </c>
      <c r="AU339" s="676" t="str">
        <f t="shared" si="120"/>
        <v>150</v>
      </c>
      <c r="AV339" s="676">
        <f t="shared" si="123"/>
        <v>6.3993887999999997</v>
      </c>
    </row>
    <row r="340" spans="1:48">
      <c r="A340" s="672">
        <f t="shared" si="121"/>
        <v>46184</v>
      </c>
      <c r="B340" s="673" t="s">
        <v>1549</v>
      </c>
      <c r="C340" s="673" t="s">
        <v>2946</v>
      </c>
      <c r="D340" s="674" t="s">
        <v>579</v>
      </c>
      <c r="E340" s="675" t="str">
        <f>IF(ISNA(VLOOKUP(C340,條件!$A$1:$G$1021,5,0)),"",(VLOOKUP(C340,條件!$A$1:$G$1021,5,0)))</f>
        <v>150/48/2SDr</v>
      </c>
      <c r="F340" s="676" t="str">
        <f>IF(ISNA(VLOOKUP(C340,條件!$A$1:$G$1021,6,0)),"",(VLOOKUP(C340,條件!$A$1:$G$1021,6,0)))</f>
        <v>FP82177R×2</v>
      </c>
      <c r="G340" s="676">
        <f>IF(ISNA(VLOOKUP(C340,條件!$A$1:$G$1021,7,0)),"",(VLOOKUP(C340,條件!$A$1:$G$1021,7,0)))</f>
        <v>700</v>
      </c>
      <c r="H340" s="676" t="str">
        <f>IF(ISNA(VLOOKUP(C340,條件!$A$1:$K$1021,11,0)),"",(VLOOKUP(C340,條件!$A$1:$K$1021,11,0)))</f>
        <v>黃綠條紋</v>
      </c>
      <c r="I340" s="677">
        <f>IF(ISNA(VLOOKUP(C340,條件!$A$1:$L$1021,12,0)),"",(VLOOKUP(C340,條件!$A$1:$L$1021,12,0)))</f>
        <v>5.5</v>
      </c>
      <c r="J340" s="680">
        <v>41</v>
      </c>
      <c r="K340" s="678">
        <v>0</v>
      </c>
      <c r="L340" s="679">
        <v>9720</v>
      </c>
      <c r="M340" s="681">
        <v>8150</v>
      </c>
      <c r="N340" s="680"/>
      <c r="O340" s="678"/>
      <c r="P340" s="679"/>
      <c r="Q340" s="681"/>
      <c r="R340" s="680">
        <v>59</v>
      </c>
      <c r="S340" s="678">
        <v>0</v>
      </c>
      <c r="T340" s="679">
        <v>9170</v>
      </c>
      <c r="U340" s="681">
        <v>9440</v>
      </c>
      <c r="V340" s="680"/>
      <c r="W340" s="678"/>
      <c r="X340" s="679"/>
      <c r="Y340" s="681"/>
      <c r="Z340" s="682">
        <f>IFERROR(VLOOKUP(C340, 條件!$A:$L, 3, 0), "")</f>
        <v>5.8299595141700413</v>
      </c>
      <c r="AA340" s="682">
        <f>IF(OR(L340={"改紡","檢修","了機","清車","FINAL","停機","SAMPLE","TEST","絲開發","待料","跳車"}), L340, IFERROR(IF(C340="", "", (SUM(J340, N340, R340, V340)/3 * AG340) * IF(AND(AF340="S", AS340="雙"), 0.5, 1)), ""))</f>
        <v>33.333333333333336</v>
      </c>
      <c r="AB340" s="716">
        <f t="shared" si="115"/>
        <v>1</v>
      </c>
      <c r="AC340" s="682">
        <f>IF(OR(L340={"改紡","檢修","了機","清車","FINAL","停機","SAMPLE","TEST"}), "", IFERROR(IF(C340="", "", AVERAGE(L340:M340, P340:Q340, T340:U340, X340:Y340)/100), ""))</f>
        <v>91.2</v>
      </c>
      <c r="AD340" s="682">
        <f t="shared" si="116"/>
        <v>4.166666666666667</v>
      </c>
      <c r="AE340" s="682">
        <f t="shared" si="117"/>
        <v>4.166666666666667</v>
      </c>
      <c r="AF340" s="683" t="str">
        <f t="shared" si="122"/>
        <v>T</v>
      </c>
      <c r="AG340" s="683">
        <v>1</v>
      </c>
      <c r="AH340" s="727" t="s">
        <v>3792</v>
      </c>
      <c r="AI340" s="734" t="s">
        <v>3798</v>
      </c>
      <c r="AJ340" s="734" t="s">
        <v>2814</v>
      </c>
      <c r="AK340" s="728" t="s">
        <v>2876</v>
      </c>
      <c r="AL340" s="687">
        <v>56</v>
      </c>
      <c r="AM340" s="798">
        <v>46180</v>
      </c>
      <c r="AN340" s="798">
        <v>46181</v>
      </c>
      <c r="AO340" s="798"/>
      <c r="AP340" s="798"/>
      <c r="AQ340" s="798"/>
      <c r="AR340" s="689"/>
      <c r="AS340" s="676" t="str">
        <f t="shared" si="118"/>
        <v>雙</v>
      </c>
      <c r="AT340" s="676" t="str">
        <f t="shared" si="119"/>
        <v>全</v>
      </c>
      <c r="AU340" s="676" t="str">
        <f t="shared" si="120"/>
        <v>150</v>
      </c>
      <c r="AV340" s="676">
        <f t="shared" si="123"/>
        <v>6.6189311999999996</v>
      </c>
    </row>
    <row r="341" spans="1:48">
      <c r="A341" s="672">
        <f t="shared" si="121"/>
        <v>46184</v>
      </c>
      <c r="B341" s="673" t="s">
        <v>1053</v>
      </c>
      <c r="C341" s="673" t="s">
        <v>114</v>
      </c>
      <c r="D341" s="674"/>
      <c r="E341" s="675" t="str">
        <f>IF(ISNA(VLOOKUP(C341,條件!$A$1:$G$1021,5,0)),"",(VLOOKUP(C341,條件!$A$1:$G$1021,5,0)))</f>
        <v/>
      </c>
      <c r="F341" s="676" t="str">
        <f>IF(ISNA(VLOOKUP(C341,條件!$A$1:$G$1021,6,0)),"",(VLOOKUP(C341,條件!$A$1:$G$1021,6,0)))</f>
        <v/>
      </c>
      <c r="G341" s="676" t="str">
        <f>IF(ISNA(VLOOKUP(C341,條件!$A$1:$G$1021,7,0)),"",(VLOOKUP(C341,條件!$A$1:$G$1021,7,0)))</f>
        <v/>
      </c>
      <c r="H341" s="676" t="str">
        <f>IF(ISNA(VLOOKUP(C341,條件!$A$1:$K$1021,11,0)),"",(VLOOKUP(C341,條件!$A$1:$K$1021,11,0)))</f>
        <v/>
      </c>
      <c r="I341" s="677" t="str">
        <f>IF(ISNA(VLOOKUP(C341,條件!$A$1:$L$1021,12,0)),"",(VLOOKUP(C341,條件!$A$1:$L$1021,12,0)))</f>
        <v/>
      </c>
      <c r="J341" s="680"/>
      <c r="K341" s="678"/>
      <c r="L341" s="679" t="s">
        <v>114</v>
      </c>
      <c r="M341" s="681"/>
      <c r="N341" s="680"/>
      <c r="O341" s="678"/>
      <c r="P341" s="679" t="s">
        <v>114</v>
      </c>
      <c r="Q341" s="681"/>
      <c r="R341" s="680"/>
      <c r="S341" s="678"/>
      <c r="T341" s="679" t="s">
        <v>445</v>
      </c>
      <c r="U341" s="681"/>
      <c r="V341" s="680"/>
      <c r="W341" s="678"/>
      <c r="X341" s="679" t="s">
        <v>114</v>
      </c>
      <c r="Y341" s="681"/>
      <c r="Z341" s="709" t="str">
        <f>IFERROR(VLOOKUP(C341, 條件!$A:$L, 3, 0), "")</f>
        <v/>
      </c>
      <c r="AA341" s="709" t="str">
        <f>IF(OR(L341={"改紡","檢修","了機","清車","FINAL","停機","SAMPLE","TEST","絲開發","待料","跳車"}), L341, IFERROR(IF(C341="", "", (SUM(J341, N341, R341, V341)/3 * AG341) * IF(AND(AF341="S", AS341="雙"), 0.5, 1)), ""))</f>
        <v>停機</v>
      </c>
      <c r="AB341" s="717" t="str">
        <f t="shared" si="115"/>
        <v/>
      </c>
      <c r="AC341" s="709" t="str">
        <f>IF(OR(L341={"改紡","檢修","了機","清車","FINAL","停機","SAMPLE","TEST"}), "", IFERROR(IF(C341="", "", AVERAGE(L341:M341, P341:Q341, T341:U341, X341:Y341)/100), ""))</f>
        <v/>
      </c>
      <c r="AD341" s="709" t="str">
        <f t="shared" si="116"/>
        <v/>
      </c>
      <c r="AE341" s="709" t="str">
        <f t="shared" si="117"/>
        <v/>
      </c>
      <c r="AF341" s="710" t="str">
        <f t="shared" si="122"/>
        <v>S</v>
      </c>
      <c r="AG341" s="710">
        <v>12</v>
      </c>
      <c r="AH341" s="727" t="s">
        <v>885</v>
      </c>
      <c r="AI341" s="728" t="s">
        <v>885</v>
      </c>
      <c r="AJ341" s="728" t="s">
        <v>885</v>
      </c>
      <c r="AK341" s="728" t="s">
        <v>1657</v>
      </c>
      <c r="AL341" s="687"/>
      <c r="AM341" s="798"/>
      <c r="AN341" s="798"/>
      <c r="AO341" s="798"/>
      <c r="AP341" s="798"/>
      <c r="AQ341" s="798"/>
      <c r="AR341" s="689"/>
      <c r="AS341" s="676" t="str">
        <f t="shared" si="118"/>
        <v>單</v>
      </c>
      <c r="AT341" s="676" t="str">
        <f t="shared" si="119"/>
        <v>12sec</v>
      </c>
      <c r="AU341" s="676" t="str">
        <f t="shared" si="120"/>
        <v/>
      </c>
      <c r="AV341" s="676" t="str">
        <f t="shared" si="123"/>
        <v/>
      </c>
    </row>
    <row r="342" spans="1:48" ht="17.25" thickBot="1">
      <c r="A342" s="690">
        <f t="shared" si="121"/>
        <v>46184</v>
      </c>
      <c r="B342" s="691" t="s">
        <v>1564</v>
      </c>
      <c r="C342" s="711" t="s">
        <v>1614</v>
      </c>
      <c r="D342" s="692"/>
      <c r="E342" s="693" t="str">
        <f>IF(ISNA(VLOOKUP(C342,條件!$A$1:$G$1021,5,0)),"",(VLOOKUP(C342,條件!$A$1:$G$1021,5,0)))</f>
        <v/>
      </c>
      <c r="F342" s="694" t="str">
        <f>IF(ISNA(VLOOKUP(C342,條件!$A$1:$G$1021,6,0)),"",(VLOOKUP(C342,條件!$A$1:$G$1021,6,0)))</f>
        <v/>
      </c>
      <c r="G342" s="694" t="str">
        <f>IF(ISNA(VLOOKUP(C342,條件!$A$1:$G$1021,7,0)),"",(VLOOKUP(C342,條件!$A$1:$G$1021,7,0)))</f>
        <v/>
      </c>
      <c r="H342" s="694" t="str">
        <f>IF(ISNA(VLOOKUP(C342,條件!$A$1:$K$1021,11,0)),"",(VLOOKUP(C342,條件!$A$1:$K$1021,11,0)))</f>
        <v/>
      </c>
      <c r="I342" s="695" t="str">
        <f>IF(ISNA(VLOOKUP(C342,條件!$A$1:$L$1021,12,0)),"",(VLOOKUP(C342,條件!$A$1:$L$1021,12,0)))</f>
        <v/>
      </c>
      <c r="J342" s="698"/>
      <c r="K342" s="696"/>
      <c r="L342" s="697" t="s">
        <v>446</v>
      </c>
      <c r="M342" s="699"/>
      <c r="N342" s="698"/>
      <c r="O342" s="696"/>
      <c r="P342" s="697" t="s">
        <v>446</v>
      </c>
      <c r="Q342" s="699"/>
      <c r="R342" s="698"/>
      <c r="S342" s="696"/>
      <c r="T342" s="697" t="s">
        <v>446</v>
      </c>
      <c r="U342" s="699"/>
      <c r="V342" s="698"/>
      <c r="W342" s="696"/>
      <c r="X342" s="697" t="s">
        <v>446</v>
      </c>
      <c r="Y342" s="699"/>
      <c r="Z342" s="1060" t="str">
        <f>IFERROR(VLOOKUP(C342, 條件!$A:$L, 3, 0), "")</f>
        <v/>
      </c>
      <c r="AA342" s="1060" t="str">
        <f>IF(OR(L342={"改紡","檢修","了機","清車","FINAL","停機","SAMPLE","TEST","絲開發","待料","跳車"}), L342, IFERROR(IF(C342="", "", (SUM(J342, N342, R342, V342)/3 * AG342) * IF(AND(AF342="S", AS342="雙"), 0.5, 1)), ""))</f>
        <v>絲開發</v>
      </c>
      <c r="AB342" s="1061" t="str">
        <f t="shared" si="115"/>
        <v/>
      </c>
      <c r="AC342" s="1060" t="str">
        <f>IF(OR(L342={"改紡","檢修","了機","清車","FINAL","停機","SAMPLE","TEST"}), "", IFERROR(IF(C342="", "", AVERAGE(L342:M342, P342:Q342, T342:U342, X342:Y342)/100), ""))</f>
        <v/>
      </c>
      <c r="AD342" s="1060" t="str">
        <f t="shared" si="116"/>
        <v/>
      </c>
      <c r="AE342" s="1060" t="str">
        <f t="shared" si="117"/>
        <v/>
      </c>
      <c r="AF342" s="1062" t="str">
        <f t="shared" si="122"/>
        <v>S</v>
      </c>
      <c r="AG342" s="1062">
        <v>5</v>
      </c>
      <c r="AH342" s="729" t="s">
        <v>3704</v>
      </c>
      <c r="AI342" s="730" t="s">
        <v>2785</v>
      </c>
      <c r="AJ342" s="730" t="s">
        <v>908</v>
      </c>
      <c r="AK342" s="730" t="s">
        <v>3793</v>
      </c>
      <c r="AL342" s="705"/>
      <c r="AM342" s="800"/>
      <c r="AN342" s="800"/>
      <c r="AO342" s="800"/>
      <c r="AP342" s="800"/>
      <c r="AQ342" s="800"/>
      <c r="AR342" s="707"/>
      <c r="AS342" s="694" t="str">
        <f t="shared" si="118"/>
        <v>單</v>
      </c>
      <c r="AT342" s="694" t="str">
        <f t="shared" si="119"/>
        <v>5sec</v>
      </c>
      <c r="AU342" s="694" t="str">
        <f t="shared" si="120"/>
        <v/>
      </c>
      <c r="AV342" s="694" t="str">
        <f t="shared" si="123"/>
        <v/>
      </c>
    </row>
  </sheetData>
  <phoneticPr fontId="5" type="noConversion"/>
  <conditionalFormatting sqref="F1:F10 F32 F15:F30 F343:F1048576">
    <cfRule type="containsText" dxfId="2977" priority="2072" operator="containsText" text="×2">
      <formula>NOT(ISERROR(SEARCH("×2",F1)))</formula>
    </cfRule>
  </conditionalFormatting>
  <conditionalFormatting sqref="L1:L3 M2:M3 P2:Q3 T2:U3 X2:Y3 L21:M21 P21:Q21 T21:U21 X21:Y21 X6:Y6 T6:U6 P6:Q6 L6:M6 Y4:Y5 L8:M8 P8:Q8 T8:U8 X8:Y8 Y7 X10:Y10 Y9 T10:U10 P10:Q10 L10:M10 Y15:Y20 Y22:Y24 P29 X25:Y26 L32:M32 P32:Q32 T32:U32 X32:Y32 L25:M27 Q25:Q29 Y29:Y30 T28:U29 X28:Y29 Y27 L343:L1048576 M28 L29:M29">
    <cfRule type="containsText" dxfId="2976" priority="2071" operator="containsText" text="了機">
      <formula>NOT(ISERROR(SEARCH("了機",L1)))</formula>
    </cfRule>
  </conditionalFormatting>
  <conditionalFormatting sqref="L2:M3 P2:Q3 T2:U3 X2:Y3 L21:M21 P21:Q21 T21:U21 X21:Y21 X6:Y6 T6:U6 P6:Q6 L6:M6 Y4:Y5 L8:M8 P8:Q8 T8:U8 X8:Y8 Y7 X10:Y10 Y9 T10:U10 P10:Q10 L10:M10 Y15:Y20 Y22:Y24 P29 X25:Y26 L32:M32 P32:Q32 T32:U32 X32:Y32 L25:M27 Q25:Q29 Y29:Y30 T28:U29 X28:Y29 Y27 M28 L29:M29">
    <cfRule type="containsText" dxfId="2975" priority="2069" operator="containsText" text="清車">
      <formula>NOT(ISERROR(SEARCH("清車",L2)))</formula>
    </cfRule>
    <cfRule type="containsText" dxfId="2974" priority="2070" operator="containsText" text="改紡">
      <formula>NOT(ISERROR(SEARCH("改紡",L2)))</formula>
    </cfRule>
  </conditionalFormatting>
  <conditionalFormatting sqref="P25 P27">
    <cfRule type="containsText" dxfId="2973" priority="2065" operator="containsText" text="了機">
      <formula>NOT(ISERROR(SEARCH("了機",P25)))</formula>
    </cfRule>
  </conditionalFormatting>
  <conditionalFormatting sqref="P25 P27">
    <cfRule type="containsText" dxfId="2972" priority="2063" operator="containsText" text="清車">
      <formula>NOT(ISERROR(SEARCH("清車",P25)))</formula>
    </cfRule>
    <cfRule type="containsText" dxfId="2971" priority="2064" operator="containsText" text="改紡">
      <formula>NOT(ISERROR(SEARCH("改紡",P25)))</formula>
    </cfRule>
  </conditionalFormatting>
  <conditionalFormatting sqref="T25:T27">
    <cfRule type="containsText" dxfId="2970" priority="2059" operator="containsText" text="了機">
      <formula>NOT(ISERROR(SEARCH("了機",T25)))</formula>
    </cfRule>
  </conditionalFormatting>
  <conditionalFormatting sqref="T25:T27">
    <cfRule type="containsText" dxfId="2969" priority="2057" operator="containsText" text="清車">
      <formula>NOT(ISERROR(SEARCH("清車",T25)))</formula>
    </cfRule>
    <cfRule type="containsText" dxfId="2968" priority="2058" operator="containsText" text="改紡">
      <formula>NOT(ISERROR(SEARCH("改紡",T25)))</formula>
    </cfRule>
  </conditionalFormatting>
  <conditionalFormatting sqref="U25:U27">
    <cfRule type="containsText" dxfId="2967" priority="2056" operator="containsText" text="了機">
      <formula>NOT(ISERROR(SEARCH("了機",U25)))</formula>
    </cfRule>
  </conditionalFormatting>
  <conditionalFormatting sqref="U25:U27">
    <cfRule type="containsText" dxfId="2966" priority="2054" operator="containsText" text="清車">
      <formula>NOT(ISERROR(SEARCH("清車",U25)))</formula>
    </cfRule>
    <cfRule type="containsText" dxfId="2965" priority="2055" operator="containsText" text="改紡">
      <formula>NOT(ISERROR(SEARCH("改紡",U25)))</formula>
    </cfRule>
  </conditionalFormatting>
  <conditionalFormatting sqref="P26">
    <cfRule type="containsText" dxfId="2964" priority="2005" operator="containsText" text="了機">
      <formula>NOT(ISERROR(SEARCH("了機",P26)))</formula>
    </cfRule>
  </conditionalFormatting>
  <conditionalFormatting sqref="P26">
    <cfRule type="containsText" dxfId="2963" priority="2003" operator="containsText" text="清車">
      <formula>NOT(ISERROR(SEARCH("清車",P26)))</formula>
    </cfRule>
    <cfRule type="containsText" dxfId="2962" priority="2004" operator="containsText" text="改紡">
      <formula>NOT(ISERROR(SEARCH("改紡",P26)))</formula>
    </cfRule>
  </conditionalFormatting>
  <conditionalFormatting sqref="F11:F14">
    <cfRule type="containsText" dxfId="2961" priority="1928" operator="containsText" text="×2">
      <formula>NOT(ISERROR(SEARCH("×2",F11)))</formula>
    </cfRule>
  </conditionalFormatting>
  <conditionalFormatting sqref="Y11:Y14">
    <cfRule type="containsText" dxfId="2960" priority="1927" operator="containsText" text="了機">
      <formula>NOT(ISERROR(SEARCH("了機",Y11)))</formula>
    </cfRule>
  </conditionalFormatting>
  <conditionalFormatting sqref="Y11:Y14">
    <cfRule type="containsText" dxfId="2959" priority="1925" operator="containsText" text="清車">
      <formula>NOT(ISERROR(SEARCH("清車",Y11)))</formula>
    </cfRule>
    <cfRule type="containsText" dxfId="2958" priority="1926" operator="containsText" text="改紡">
      <formula>NOT(ISERROR(SEARCH("改紡",Y11)))</formula>
    </cfRule>
  </conditionalFormatting>
  <conditionalFormatting sqref="L4:M4 P4:Q4 T4:U4 X4">
    <cfRule type="containsText" dxfId="2957" priority="1924" operator="containsText" text="了機">
      <formula>NOT(ISERROR(SEARCH("了機",L4)))</formula>
    </cfRule>
  </conditionalFormatting>
  <conditionalFormatting sqref="L4:M4 P4:Q4 T4:U4 X4">
    <cfRule type="containsText" dxfId="2956" priority="1922" operator="containsText" text="清車">
      <formula>NOT(ISERROR(SEARCH("清車",L4)))</formula>
    </cfRule>
    <cfRule type="containsText" dxfId="2955" priority="1923" operator="containsText" text="改紡">
      <formula>NOT(ISERROR(SEARCH("改紡",L4)))</formula>
    </cfRule>
  </conditionalFormatting>
  <conditionalFormatting sqref="L5:M5 P5:Q5 T5:U5 X5">
    <cfRule type="containsText" dxfId="2954" priority="1921" operator="containsText" text="了機">
      <formula>NOT(ISERROR(SEARCH("了機",L5)))</formula>
    </cfRule>
  </conditionalFormatting>
  <conditionalFormatting sqref="L5:M5 P5:Q5 T5:U5 X5">
    <cfRule type="containsText" dxfId="2953" priority="1919" operator="containsText" text="清車">
      <formula>NOT(ISERROR(SEARCH("清車",L5)))</formula>
    </cfRule>
    <cfRule type="containsText" dxfId="2952" priority="1920" operator="containsText" text="改紡">
      <formula>NOT(ISERROR(SEARCH("改紡",L5)))</formula>
    </cfRule>
  </conditionalFormatting>
  <conditionalFormatting sqref="L7:M7 P7:Q7 T7:U7 X7">
    <cfRule type="containsText" dxfId="2951" priority="1918" operator="containsText" text="了機">
      <formula>NOT(ISERROR(SEARCH("了機",L7)))</formula>
    </cfRule>
  </conditionalFormatting>
  <conditionalFormatting sqref="L7:M7 P7:Q7 T7:U7 X7">
    <cfRule type="containsText" dxfId="2950" priority="1916" operator="containsText" text="清車">
      <formula>NOT(ISERROR(SEARCH("清車",L7)))</formula>
    </cfRule>
    <cfRule type="containsText" dxfId="2949" priority="1917" operator="containsText" text="改紡">
      <formula>NOT(ISERROR(SEARCH("改紡",L7)))</formula>
    </cfRule>
  </conditionalFormatting>
  <conditionalFormatting sqref="L9:M9 P9:Q9 T9:U9 X9">
    <cfRule type="containsText" dxfId="2948" priority="1915" operator="containsText" text="了機">
      <formula>NOT(ISERROR(SEARCH("了機",L9)))</formula>
    </cfRule>
  </conditionalFormatting>
  <conditionalFormatting sqref="L9:M9 P9:Q9 T9:U9 X9">
    <cfRule type="containsText" dxfId="2947" priority="1913" operator="containsText" text="清車">
      <formula>NOT(ISERROR(SEARCH("清車",L9)))</formula>
    </cfRule>
    <cfRule type="containsText" dxfId="2946" priority="1914" operator="containsText" text="改紡">
      <formula>NOT(ISERROR(SEARCH("改紡",L9)))</formula>
    </cfRule>
  </conditionalFormatting>
  <conditionalFormatting sqref="M11 Q11 U11">
    <cfRule type="containsText" dxfId="2945" priority="1912" operator="containsText" text="了機">
      <formula>NOT(ISERROR(SEARCH("了機",M11)))</formula>
    </cfRule>
  </conditionalFormatting>
  <conditionalFormatting sqref="M11 Q11 U11">
    <cfRule type="containsText" dxfId="2944" priority="1910" operator="containsText" text="清車">
      <formula>NOT(ISERROR(SEARCH("清車",M11)))</formula>
    </cfRule>
    <cfRule type="containsText" dxfId="2943" priority="1911" operator="containsText" text="改紡">
      <formula>NOT(ISERROR(SEARCH("改紡",M11)))</formula>
    </cfRule>
  </conditionalFormatting>
  <conditionalFormatting sqref="L12:M12 P12:Q12 T12:U12 X12">
    <cfRule type="containsText" dxfId="2942" priority="1909" operator="containsText" text="了機">
      <formula>NOT(ISERROR(SEARCH("了機",L12)))</formula>
    </cfRule>
  </conditionalFormatting>
  <conditionalFormatting sqref="L12:M12 P12:Q12 T12:U12 X12">
    <cfRule type="containsText" dxfId="2941" priority="1907" operator="containsText" text="清車">
      <formula>NOT(ISERROR(SEARCH("清車",L12)))</formula>
    </cfRule>
    <cfRule type="containsText" dxfId="2940" priority="1908" operator="containsText" text="改紡">
      <formula>NOT(ISERROR(SEARCH("改紡",L12)))</formula>
    </cfRule>
  </conditionalFormatting>
  <conditionalFormatting sqref="L13:M13 P13:Q13 T13:U13 X13">
    <cfRule type="containsText" dxfId="2939" priority="1906" operator="containsText" text="了機">
      <formula>NOT(ISERROR(SEARCH("了機",L13)))</formula>
    </cfRule>
  </conditionalFormatting>
  <conditionalFormatting sqref="L13:M13 P13:Q13 T13:U13 X13">
    <cfRule type="containsText" dxfId="2938" priority="1904" operator="containsText" text="清車">
      <formula>NOT(ISERROR(SEARCH("清車",L13)))</formula>
    </cfRule>
    <cfRule type="containsText" dxfId="2937" priority="1905" operator="containsText" text="改紡">
      <formula>NOT(ISERROR(SEARCH("改紡",L13)))</formula>
    </cfRule>
  </conditionalFormatting>
  <conditionalFormatting sqref="L14:M14 P14:Q14 T14:U14 X14">
    <cfRule type="containsText" dxfId="2936" priority="1903" operator="containsText" text="了機">
      <formula>NOT(ISERROR(SEARCH("了機",L14)))</formula>
    </cfRule>
  </conditionalFormatting>
  <conditionalFormatting sqref="L14:M14 P14:Q14 T14:U14 X14">
    <cfRule type="containsText" dxfId="2935" priority="1901" operator="containsText" text="清車">
      <formula>NOT(ISERROR(SEARCH("清車",L14)))</formula>
    </cfRule>
    <cfRule type="containsText" dxfId="2934" priority="1902" operator="containsText" text="改紡">
      <formula>NOT(ISERROR(SEARCH("改紡",L14)))</formula>
    </cfRule>
  </conditionalFormatting>
  <conditionalFormatting sqref="L15:M15 P15:Q15 T15:U15 X15">
    <cfRule type="containsText" dxfId="2933" priority="1900" operator="containsText" text="了機">
      <formula>NOT(ISERROR(SEARCH("了機",L15)))</formula>
    </cfRule>
  </conditionalFormatting>
  <conditionalFormatting sqref="L15:M15 P15:Q15 T15:U15 X15">
    <cfRule type="containsText" dxfId="2932" priority="1898" operator="containsText" text="清車">
      <formula>NOT(ISERROR(SEARCH("清車",L15)))</formula>
    </cfRule>
    <cfRule type="containsText" dxfId="2931" priority="1899" operator="containsText" text="改紡">
      <formula>NOT(ISERROR(SEARCH("改紡",L15)))</formula>
    </cfRule>
  </conditionalFormatting>
  <conditionalFormatting sqref="L16:M16 P16:Q16 T16:U16 X16">
    <cfRule type="containsText" dxfId="2930" priority="1897" operator="containsText" text="了機">
      <formula>NOT(ISERROR(SEARCH("了機",L16)))</formula>
    </cfRule>
  </conditionalFormatting>
  <conditionalFormatting sqref="L16:M16 P16:Q16 T16:U16 X16">
    <cfRule type="containsText" dxfId="2929" priority="1895" operator="containsText" text="清車">
      <formula>NOT(ISERROR(SEARCH("清車",L16)))</formula>
    </cfRule>
    <cfRule type="containsText" dxfId="2928" priority="1896" operator="containsText" text="改紡">
      <formula>NOT(ISERROR(SEARCH("改紡",L16)))</formula>
    </cfRule>
  </conditionalFormatting>
  <conditionalFormatting sqref="L17:M17 P17:Q17 T17:U17 X17">
    <cfRule type="containsText" dxfId="2927" priority="1894" operator="containsText" text="了機">
      <formula>NOT(ISERROR(SEARCH("了機",L17)))</formula>
    </cfRule>
  </conditionalFormatting>
  <conditionalFormatting sqref="L17:M17 P17:Q17 T17:U17 X17">
    <cfRule type="containsText" dxfId="2926" priority="1892" operator="containsText" text="清車">
      <formula>NOT(ISERROR(SEARCH("清車",L17)))</formula>
    </cfRule>
    <cfRule type="containsText" dxfId="2925" priority="1893" operator="containsText" text="改紡">
      <formula>NOT(ISERROR(SEARCH("改紡",L17)))</formula>
    </cfRule>
  </conditionalFormatting>
  <conditionalFormatting sqref="L18:M18 P18:Q18 T18:U18 X18">
    <cfRule type="containsText" dxfId="2924" priority="1891" operator="containsText" text="了機">
      <formula>NOT(ISERROR(SEARCH("了機",L18)))</formula>
    </cfRule>
  </conditionalFormatting>
  <conditionalFormatting sqref="L18:M18 P18:Q18 T18:U18 X18">
    <cfRule type="containsText" dxfId="2923" priority="1889" operator="containsText" text="清車">
      <formula>NOT(ISERROR(SEARCH("清車",L18)))</formula>
    </cfRule>
    <cfRule type="containsText" dxfId="2922" priority="1890" operator="containsText" text="改紡">
      <formula>NOT(ISERROR(SEARCH("改紡",L18)))</formula>
    </cfRule>
  </conditionalFormatting>
  <conditionalFormatting sqref="L19:M19 P19:Q19 T19:U19 X19">
    <cfRule type="containsText" dxfId="2921" priority="1888" operator="containsText" text="了機">
      <formula>NOT(ISERROR(SEARCH("了機",L19)))</formula>
    </cfRule>
  </conditionalFormatting>
  <conditionalFormatting sqref="L19:M19 P19:Q19 T19:U19 X19">
    <cfRule type="containsText" dxfId="2920" priority="1886" operator="containsText" text="清車">
      <formula>NOT(ISERROR(SEARCH("清車",L19)))</formula>
    </cfRule>
    <cfRule type="containsText" dxfId="2919" priority="1887" operator="containsText" text="改紡">
      <formula>NOT(ISERROR(SEARCH("改紡",L19)))</formula>
    </cfRule>
  </conditionalFormatting>
  <conditionalFormatting sqref="L20:M20 P20:Q20 T20:U20 X20">
    <cfRule type="containsText" dxfId="2918" priority="1885" operator="containsText" text="了機">
      <formula>NOT(ISERROR(SEARCH("了機",L20)))</formula>
    </cfRule>
  </conditionalFormatting>
  <conditionalFormatting sqref="L20:M20 P20:Q20 T20:U20 X20">
    <cfRule type="containsText" dxfId="2917" priority="1883" operator="containsText" text="清車">
      <formula>NOT(ISERROR(SEARCH("清車",L20)))</formula>
    </cfRule>
    <cfRule type="containsText" dxfId="2916" priority="1884" operator="containsText" text="改紡">
      <formula>NOT(ISERROR(SEARCH("改紡",L20)))</formula>
    </cfRule>
  </conditionalFormatting>
  <conditionalFormatting sqref="L22:M22 P22:Q22 T22:U22 X22">
    <cfRule type="containsText" dxfId="2915" priority="1882" operator="containsText" text="了機">
      <formula>NOT(ISERROR(SEARCH("了機",L22)))</formula>
    </cfRule>
  </conditionalFormatting>
  <conditionalFormatting sqref="L22:M22 P22:Q22 T22:U22 X22">
    <cfRule type="containsText" dxfId="2914" priority="1880" operator="containsText" text="清車">
      <formula>NOT(ISERROR(SEARCH("清車",L22)))</formula>
    </cfRule>
    <cfRule type="containsText" dxfId="2913" priority="1881" operator="containsText" text="改紡">
      <formula>NOT(ISERROR(SEARCH("改紡",L22)))</formula>
    </cfRule>
  </conditionalFormatting>
  <conditionalFormatting sqref="M23 T23:U23 Q23 T24">
    <cfRule type="containsText" dxfId="2912" priority="1876" operator="containsText" text="了機">
      <formula>NOT(ISERROR(SEARCH("了機",M23)))</formula>
    </cfRule>
  </conditionalFormatting>
  <conditionalFormatting sqref="M23 T23:U23 Q23 T24">
    <cfRule type="containsText" dxfId="2911" priority="1874" operator="containsText" text="清車">
      <formula>NOT(ISERROR(SEARCH("清車",M23)))</formula>
    </cfRule>
    <cfRule type="containsText" dxfId="2910" priority="1875" operator="containsText" text="改紡">
      <formula>NOT(ISERROR(SEARCH("改紡",M23)))</formula>
    </cfRule>
  </conditionalFormatting>
  <conditionalFormatting sqref="M24 Q24 U24">
    <cfRule type="containsText" dxfId="2909" priority="1873" operator="containsText" text="了機">
      <formula>NOT(ISERROR(SEARCH("了機",M24)))</formula>
    </cfRule>
  </conditionalFormatting>
  <conditionalFormatting sqref="M24 Q24 U24">
    <cfRule type="containsText" dxfId="2908" priority="1871" operator="containsText" text="清車">
      <formula>NOT(ISERROR(SEARCH("清車",M24)))</formula>
    </cfRule>
    <cfRule type="containsText" dxfId="2907" priority="1872" operator="containsText" text="改紡">
      <formula>NOT(ISERROR(SEARCH("改紡",M24)))</formula>
    </cfRule>
  </conditionalFormatting>
  <conditionalFormatting sqref="L30:M30 T30:U30 X30 P30:Q30">
    <cfRule type="containsText" dxfId="2906" priority="1870" operator="containsText" text="了機">
      <formula>NOT(ISERROR(SEARCH("了機",L30)))</formula>
    </cfRule>
  </conditionalFormatting>
  <conditionalFormatting sqref="L30:M30 T30:U30 X30 P30:Q30">
    <cfRule type="containsText" dxfId="2905" priority="1868" operator="containsText" text="清車">
      <formula>NOT(ISERROR(SEARCH("清車",L30)))</formula>
    </cfRule>
    <cfRule type="containsText" dxfId="2904" priority="1869" operator="containsText" text="改紡">
      <formula>NOT(ISERROR(SEARCH("改紡",L30)))</formula>
    </cfRule>
  </conditionalFormatting>
  <conditionalFormatting sqref="P28">
    <cfRule type="containsText" dxfId="2903" priority="1867" operator="containsText" text="了機">
      <formula>NOT(ISERROR(SEARCH("了機",P28)))</formula>
    </cfRule>
  </conditionalFormatting>
  <conditionalFormatting sqref="P28">
    <cfRule type="containsText" dxfId="2902" priority="1865" operator="containsText" text="清車">
      <formula>NOT(ISERROR(SEARCH("清車",P28)))</formula>
    </cfRule>
    <cfRule type="containsText" dxfId="2901" priority="1866" operator="containsText" text="改紡">
      <formula>NOT(ISERROR(SEARCH("改紡",P28)))</formula>
    </cfRule>
  </conditionalFormatting>
  <conditionalFormatting sqref="F31">
    <cfRule type="containsText" dxfId="2900" priority="1860" operator="containsText" text="×2">
      <formula>NOT(ISERROR(SEARCH("×2",F31)))</formula>
    </cfRule>
  </conditionalFormatting>
  <conditionalFormatting sqref="Y31">
    <cfRule type="containsText" dxfId="2899" priority="1859" operator="containsText" text="了機">
      <formula>NOT(ISERROR(SEARCH("了機",Y31)))</formula>
    </cfRule>
  </conditionalFormatting>
  <conditionalFormatting sqref="Y31">
    <cfRule type="containsText" dxfId="2898" priority="1857" operator="containsText" text="清車">
      <formula>NOT(ISERROR(SEARCH("清車",Y31)))</formula>
    </cfRule>
    <cfRule type="containsText" dxfId="2897" priority="1858" operator="containsText" text="改紡">
      <formula>NOT(ISERROR(SEARCH("改紡",Y31)))</formula>
    </cfRule>
  </conditionalFormatting>
  <conditionalFormatting sqref="L31:M31 P31:Q31 T31:U31 X31">
    <cfRule type="containsText" dxfId="2896" priority="1856" operator="containsText" text="了機">
      <formula>NOT(ISERROR(SEARCH("了機",L31)))</formula>
    </cfRule>
  </conditionalFormatting>
  <conditionalFormatting sqref="L31:M31 P31:Q31 T31:U31 X31">
    <cfRule type="containsText" dxfId="2895" priority="1854" operator="containsText" text="清車">
      <formula>NOT(ISERROR(SEARCH("清車",L31)))</formula>
    </cfRule>
    <cfRule type="containsText" dxfId="2894" priority="1855" operator="containsText" text="改紡">
      <formula>NOT(ISERROR(SEARCH("改紡",L31)))</formula>
    </cfRule>
  </conditionalFormatting>
  <conditionalFormatting sqref="X23:X24">
    <cfRule type="containsText" dxfId="2893" priority="1825" operator="containsText" text="了機">
      <formula>NOT(ISERROR(SEARCH("了機",X23)))</formula>
    </cfRule>
  </conditionalFormatting>
  <conditionalFormatting sqref="X23:X24">
    <cfRule type="containsText" dxfId="2892" priority="1823" operator="containsText" text="清車">
      <formula>NOT(ISERROR(SEARCH("清車",X23)))</formula>
    </cfRule>
    <cfRule type="containsText" dxfId="2891" priority="1824" operator="containsText" text="改紡">
      <formula>NOT(ISERROR(SEARCH("改紡",X23)))</formula>
    </cfRule>
  </conditionalFormatting>
  <conditionalFormatting sqref="X27">
    <cfRule type="containsText" dxfId="2890" priority="1822" operator="containsText" text="了機">
      <formula>NOT(ISERROR(SEARCH("了機",X27)))</formula>
    </cfRule>
  </conditionalFormatting>
  <conditionalFormatting sqref="X27">
    <cfRule type="containsText" dxfId="2889" priority="1820" operator="containsText" text="清車">
      <formula>NOT(ISERROR(SEARCH("清車",X27)))</formula>
    </cfRule>
    <cfRule type="containsText" dxfId="2888" priority="1821" operator="containsText" text="改紡">
      <formula>NOT(ISERROR(SEARCH("改紡",X27)))</formula>
    </cfRule>
  </conditionalFormatting>
  <conditionalFormatting sqref="F33:F41 F63 F46:F61">
    <cfRule type="containsText" dxfId="2887" priority="1819" operator="containsText" text="×2">
      <formula>NOT(ISERROR(SEARCH("×2",F33)))</formula>
    </cfRule>
  </conditionalFormatting>
  <conditionalFormatting sqref="L33:M34 P33:Q34 T33:U34 X33:Y34 M52 Q52 U52 X37:Y37 T37:U37 P37:Q37 L37:M37 Y35:Y36 L39:M39 P39:Q39 T39:U39 X39:Y39 Y38 X41:Y41 Y40 T41:U41 P41:Q41 L41:M41 Y46:Y55 P60 X56:Y57 L63:M63 P63:Q63 T63:U63 X63:Y63 Q56:Q60 T59:U60 X59:X60 Y58:Y61 L56:M60">
    <cfRule type="containsText" dxfId="2886" priority="1818" operator="containsText" text="了機">
      <formula>NOT(ISERROR(SEARCH("了機",L33)))</formula>
    </cfRule>
  </conditionalFormatting>
  <conditionalFormatting sqref="L33:M34 P33:Q34 T33:U34 X33:Y34 M52 Q52 U52 X37:Y37 T37:U37 P37:Q37 L37:M37 Y35:Y36 L39:M39 P39:Q39 T39:U39 X39:Y39 Y38 X41:Y41 Y40 T41:U41 P41:Q41 L41:M41 Y46:Y55 P60 X56:Y57 L63:M63 P63:Q63 T63:U63 X63:Y63 Q56:Q60 T59:U60 X59:X60 Y58:Y61 L56:M60">
    <cfRule type="containsText" dxfId="2885" priority="1816" operator="containsText" text="清車">
      <formula>NOT(ISERROR(SEARCH("清車",L33)))</formula>
    </cfRule>
    <cfRule type="containsText" dxfId="2884" priority="1817" operator="containsText" text="改紡">
      <formula>NOT(ISERROR(SEARCH("改紡",L33)))</formula>
    </cfRule>
  </conditionalFormatting>
  <conditionalFormatting sqref="P56 P58">
    <cfRule type="containsText" dxfId="2883" priority="1815" operator="containsText" text="了機">
      <formula>NOT(ISERROR(SEARCH("了機",P56)))</formula>
    </cfRule>
  </conditionalFormatting>
  <conditionalFormatting sqref="P56 P58">
    <cfRule type="containsText" dxfId="2882" priority="1813" operator="containsText" text="清車">
      <formula>NOT(ISERROR(SEARCH("清車",P56)))</formula>
    </cfRule>
    <cfRule type="containsText" dxfId="2881" priority="1814" operator="containsText" text="改紡">
      <formula>NOT(ISERROR(SEARCH("改紡",P56)))</formula>
    </cfRule>
  </conditionalFormatting>
  <conditionalFormatting sqref="T56:T58">
    <cfRule type="containsText" dxfId="2880" priority="1812" operator="containsText" text="了機">
      <formula>NOT(ISERROR(SEARCH("了機",T56)))</formula>
    </cfRule>
  </conditionalFormatting>
  <conditionalFormatting sqref="T56:T58">
    <cfRule type="containsText" dxfId="2879" priority="1810" operator="containsText" text="清車">
      <formula>NOT(ISERROR(SEARCH("清車",T56)))</formula>
    </cfRule>
    <cfRule type="containsText" dxfId="2878" priority="1811" operator="containsText" text="改紡">
      <formula>NOT(ISERROR(SEARCH("改紡",T56)))</formula>
    </cfRule>
  </conditionalFormatting>
  <conditionalFormatting sqref="U56:U58">
    <cfRule type="containsText" dxfId="2877" priority="1809" operator="containsText" text="了機">
      <formula>NOT(ISERROR(SEARCH("了機",U56)))</formula>
    </cfRule>
  </conditionalFormatting>
  <conditionalFormatting sqref="U56:U58">
    <cfRule type="containsText" dxfId="2876" priority="1807" operator="containsText" text="清車">
      <formula>NOT(ISERROR(SEARCH("清車",U56)))</formula>
    </cfRule>
    <cfRule type="containsText" dxfId="2875" priority="1808" operator="containsText" text="改紡">
      <formula>NOT(ISERROR(SEARCH("改紡",U56)))</formula>
    </cfRule>
  </conditionalFormatting>
  <conditionalFormatting sqref="P57">
    <cfRule type="containsText" dxfId="2874" priority="1806" operator="containsText" text="了機">
      <formula>NOT(ISERROR(SEARCH("了機",P57)))</formula>
    </cfRule>
  </conditionalFormatting>
  <conditionalFormatting sqref="P57">
    <cfRule type="containsText" dxfId="2873" priority="1804" operator="containsText" text="清車">
      <formula>NOT(ISERROR(SEARCH("清車",P57)))</formula>
    </cfRule>
    <cfRule type="containsText" dxfId="2872" priority="1805" operator="containsText" text="改紡">
      <formula>NOT(ISERROR(SEARCH("改紡",P57)))</formula>
    </cfRule>
  </conditionalFormatting>
  <conditionalFormatting sqref="F42:F45">
    <cfRule type="containsText" dxfId="2871" priority="1803" operator="containsText" text="×2">
      <formula>NOT(ISERROR(SEARCH("×2",F42)))</formula>
    </cfRule>
  </conditionalFormatting>
  <conditionalFormatting sqref="Y42:Y45">
    <cfRule type="containsText" dxfId="2870" priority="1802" operator="containsText" text="了機">
      <formula>NOT(ISERROR(SEARCH("了機",Y42)))</formula>
    </cfRule>
  </conditionalFormatting>
  <conditionalFormatting sqref="Y42:Y45">
    <cfRule type="containsText" dxfId="2869" priority="1800" operator="containsText" text="清車">
      <formula>NOT(ISERROR(SEARCH("清車",Y42)))</formula>
    </cfRule>
    <cfRule type="containsText" dxfId="2868" priority="1801" operator="containsText" text="改紡">
      <formula>NOT(ISERROR(SEARCH("改紡",Y42)))</formula>
    </cfRule>
  </conditionalFormatting>
  <conditionalFormatting sqref="L35:M35 P35:Q35 T35:U35 X35">
    <cfRule type="containsText" dxfId="2867" priority="1799" operator="containsText" text="了機">
      <formula>NOT(ISERROR(SEARCH("了機",L35)))</formula>
    </cfRule>
  </conditionalFormatting>
  <conditionalFormatting sqref="L35:M35 P35:Q35 T35:U35 X35">
    <cfRule type="containsText" dxfId="2866" priority="1797" operator="containsText" text="清車">
      <formula>NOT(ISERROR(SEARCH("清車",L35)))</formula>
    </cfRule>
    <cfRule type="containsText" dxfId="2865" priority="1798" operator="containsText" text="改紡">
      <formula>NOT(ISERROR(SEARCH("改紡",L35)))</formula>
    </cfRule>
  </conditionalFormatting>
  <conditionalFormatting sqref="L36:M36 P36:Q36 T36:U36 X36">
    <cfRule type="containsText" dxfId="2864" priority="1796" operator="containsText" text="了機">
      <formula>NOT(ISERROR(SEARCH("了機",L36)))</formula>
    </cfRule>
  </conditionalFormatting>
  <conditionalFormatting sqref="L36:M36 P36:Q36 T36:U36 X36">
    <cfRule type="containsText" dxfId="2863" priority="1794" operator="containsText" text="清車">
      <formula>NOT(ISERROR(SEARCH("清車",L36)))</formula>
    </cfRule>
    <cfRule type="containsText" dxfId="2862" priority="1795" operator="containsText" text="改紡">
      <formula>NOT(ISERROR(SEARCH("改紡",L36)))</formula>
    </cfRule>
  </conditionalFormatting>
  <conditionalFormatting sqref="L38:M38 P38:Q38 T38:U38 X38">
    <cfRule type="containsText" dxfId="2861" priority="1793" operator="containsText" text="了機">
      <formula>NOT(ISERROR(SEARCH("了機",L38)))</formula>
    </cfRule>
  </conditionalFormatting>
  <conditionalFormatting sqref="L38:M38 P38:Q38 T38:U38 X38">
    <cfRule type="containsText" dxfId="2860" priority="1791" operator="containsText" text="清車">
      <formula>NOT(ISERROR(SEARCH("清車",L38)))</formula>
    </cfRule>
    <cfRule type="containsText" dxfId="2859" priority="1792" operator="containsText" text="改紡">
      <formula>NOT(ISERROR(SEARCH("改紡",L38)))</formula>
    </cfRule>
  </conditionalFormatting>
  <conditionalFormatting sqref="L40:M40 P40:Q40 T40:U40 X40">
    <cfRule type="containsText" dxfId="2858" priority="1790" operator="containsText" text="了機">
      <formula>NOT(ISERROR(SEARCH("了機",L40)))</formula>
    </cfRule>
  </conditionalFormatting>
  <conditionalFormatting sqref="L40:M40 P40:Q40 T40:U40 X40">
    <cfRule type="containsText" dxfId="2857" priority="1788" operator="containsText" text="清車">
      <formula>NOT(ISERROR(SEARCH("清車",L40)))</formula>
    </cfRule>
    <cfRule type="containsText" dxfId="2856" priority="1789" operator="containsText" text="改紡">
      <formula>NOT(ISERROR(SEARCH("改紡",L40)))</formula>
    </cfRule>
  </conditionalFormatting>
  <conditionalFormatting sqref="M42 Q42 U42">
    <cfRule type="containsText" dxfId="2855" priority="1787" operator="containsText" text="了機">
      <formula>NOT(ISERROR(SEARCH("了機",M42)))</formula>
    </cfRule>
  </conditionalFormatting>
  <conditionalFormatting sqref="M42 Q42 U42">
    <cfRule type="containsText" dxfId="2854" priority="1785" operator="containsText" text="清車">
      <formula>NOT(ISERROR(SEARCH("清車",M42)))</formula>
    </cfRule>
    <cfRule type="containsText" dxfId="2853" priority="1786" operator="containsText" text="改紡">
      <formula>NOT(ISERROR(SEARCH("改紡",M42)))</formula>
    </cfRule>
  </conditionalFormatting>
  <conditionalFormatting sqref="L43:M43 P43:Q43 T43:U43 X43">
    <cfRule type="containsText" dxfId="2852" priority="1784" operator="containsText" text="了機">
      <formula>NOT(ISERROR(SEARCH("了機",L43)))</formula>
    </cfRule>
  </conditionalFormatting>
  <conditionalFormatting sqref="L43:M43 P43:Q43 T43:U43 X43">
    <cfRule type="containsText" dxfId="2851" priority="1782" operator="containsText" text="清車">
      <formula>NOT(ISERROR(SEARCH("清車",L43)))</formula>
    </cfRule>
    <cfRule type="containsText" dxfId="2850" priority="1783" operator="containsText" text="改紡">
      <formula>NOT(ISERROR(SEARCH("改紡",L43)))</formula>
    </cfRule>
  </conditionalFormatting>
  <conditionalFormatting sqref="L44:M44 P44:Q44 T44:U44 X44">
    <cfRule type="containsText" dxfId="2849" priority="1781" operator="containsText" text="了機">
      <formula>NOT(ISERROR(SEARCH("了機",L44)))</formula>
    </cfRule>
  </conditionalFormatting>
  <conditionalFormatting sqref="L44:M44 P44:Q44 T44:U44 X44">
    <cfRule type="containsText" dxfId="2848" priority="1779" operator="containsText" text="清車">
      <formula>NOT(ISERROR(SEARCH("清車",L44)))</formula>
    </cfRule>
    <cfRule type="containsText" dxfId="2847" priority="1780" operator="containsText" text="改紡">
      <formula>NOT(ISERROR(SEARCH("改紡",L44)))</formula>
    </cfRule>
  </conditionalFormatting>
  <conditionalFormatting sqref="M45 Q45 U45">
    <cfRule type="containsText" dxfId="2846" priority="1778" operator="containsText" text="了機">
      <formula>NOT(ISERROR(SEARCH("了機",M45)))</formula>
    </cfRule>
  </conditionalFormatting>
  <conditionalFormatting sqref="M45 Q45 U45">
    <cfRule type="containsText" dxfId="2845" priority="1776" operator="containsText" text="清車">
      <formula>NOT(ISERROR(SEARCH("清車",M45)))</formula>
    </cfRule>
    <cfRule type="containsText" dxfId="2844" priority="1777" operator="containsText" text="改紡">
      <formula>NOT(ISERROR(SEARCH("改紡",M45)))</formula>
    </cfRule>
  </conditionalFormatting>
  <conditionalFormatting sqref="L46:M46 P46:Q46 T46:U46 X46">
    <cfRule type="containsText" dxfId="2843" priority="1775" operator="containsText" text="了機">
      <formula>NOT(ISERROR(SEARCH("了機",L46)))</formula>
    </cfRule>
  </conditionalFormatting>
  <conditionalFormatting sqref="L46:M46 P46:Q46 T46:U46 X46">
    <cfRule type="containsText" dxfId="2842" priority="1773" operator="containsText" text="清車">
      <formula>NOT(ISERROR(SEARCH("清車",L46)))</formula>
    </cfRule>
    <cfRule type="containsText" dxfId="2841" priority="1774" operator="containsText" text="改紡">
      <formula>NOT(ISERROR(SEARCH("改紡",L46)))</formula>
    </cfRule>
  </conditionalFormatting>
  <conditionalFormatting sqref="L47:M47 P47:Q47 T47:U47 X47">
    <cfRule type="containsText" dxfId="2840" priority="1772" operator="containsText" text="了機">
      <formula>NOT(ISERROR(SEARCH("了機",L47)))</formula>
    </cfRule>
  </conditionalFormatting>
  <conditionalFormatting sqref="L47:M47 P47:Q47 T47:U47 X47">
    <cfRule type="containsText" dxfId="2839" priority="1770" operator="containsText" text="清車">
      <formula>NOT(ISERROR(SEARCH("清車",L47)))</formula>
    </cfRule>
    <cfRule type="containsText" dxfId="2838" priority="1771" operator="containsText" text="改紡">
      <formula>NOT(ISERROR(SEARCH("改紡",L47)))</formula>
    </cfRule>
  </conditionalFormatting>
  <conditionalFormatting sqref="L48:M48 P48:Q48 T48:U48 X48">
    <cfRule type="containsText" dxfId="2837" priority="1769" operator="containsText" text="了機">
      <formula>NOT(ISERROR(SEARCH("了機",L48)))</formula>
    </cfRule>
  </conditionalFormatting>
  <conditionalFormatting sqref="L48:M48 P48:Q48 T48:U48 X48">
    <cfRule type="containsText" dxfId="2836" priority="1767" operator="containsText" text="清車">
      <formula>NOT(ISERROR(SEARCH("清車",L48)))</formula>
    </cfRule>
    <cfRule type="containsText" dxfId="2835" priority="1768" operator="containsText" text="改紡">
      <formula>NOT(ISERROR(SEARCH("改紡",L48)))</formula>
    </cfRule>
  </conditionalFormatting>
  <conditionalFormatting sqref="L49:M49 P49:Q49 T49:U49 X49">
    <cfRule type="containsText" dxfId="2834" priority="1766" operator="containsText" text="了機">
      <formula>NOT(ISERROR(SEARCH("了機",L49)))</formula>
    </cfRule>
  </conditionalFormatting>
  <conditionalFormatting sqref="L49:M49 P49:Q49 T49:U49 X49">
    <cfRule type="containsText" dxfId="2833" priority="1764" operator="containsText" text="清車">
      <formula>NOT(ISERROR(SEARCH("清車",L49)))</formula>
    </cfRule>
    <cfRule type="containsText" dxfId="2832" priority="1765" operator="containsText" text="改紡">
      <formula>NOT(ISERROR(SEARCH("改紡",L49)))</formula>
    </cfRule>
  </conditionalFormatting>
  <conditionalFormatting sqref="L50:M50 P50:Q50 T50:U50 X50">
    <cfRule type="containsText" dxfId="2831" priority="1763" operator="containsText" text="了機">
      <formula>NOT(ISERROR(SEARCH("了機",L50)))</formula>
    </cfRule>
  </conditionalFormatting>
  <conditionalFormatting sqref="L50:M50 P50:Q50 T50:U50 X50">
    <cfRule type="containsText" dxfId="2830" priority="1761" operator="containsText" text="清車">
      <formula>NOT(ISERROR(SEARCH("清車",L50)))</formula>
    </cfRule>
    <cfRule type="containsText" dxfId="2829" priority="1762" operator="containsText" text="改紡">
      <formula>NOT(ISERROR(SEARCH("改紡",L50)))</formula>
    </cfRule>
  </conditionalFormatting>
  <conditionalFormatting sqref="L51:M51 P51:Q51 T51:U51 X51">
    <cfRule type="containsText" dxfId="2828" priority="1760" operator="containsText" text="了機">
      <formula>NOT(ISERROR(SEARCH("了機",L51)))</formula>
    </cfRule>
  </conditionalFormatting>
  <conditionalFormatting sqref="L51:M51 P51:Q51 T51:U51 X51">
    <cfRule type="containsText" dxfId="2827" priority="1758" operator="containsText" text="清車">
      <formula>NOT(ISERROR(SEARCH("清車",L51)))</formula>
    </cfRule>
    <cfRule type="containsText" dxfId="2826" priority="1759" operator="containsText" text="改紡">
      <formula>NOT(ISERROR(SEARCH("改紡",L51)))</formula>
    </cfRule>
  </conditionalFormatting>
  <conditionalFormatting sqref="L53:M53 P53:Q53 T53:U53 X53">
    <cfRule type="containsText" dxfId="2825" priority="1757" operator="containsText" text="了機">
      <formula>NOT(ISERROR(SEARCH("了機",L53)))</formula>
    </cfRule>
  </conditionalFormatting>
  <conditionalFormatting sqref="L53:M53 P53:Q53 T53:U53 X53">
    <cfRule type="containsText" dxfId="2824" priority="1755" operator="containsText" text="清車">
      <formula>NOT(ISERROR(SEARCH("清車",L53)))</formula>
    </cfRule>
    <cfRule type="containsText" dxfId="2823" priority="1756" operator="containsText" text="改紡">
      <formula>NOT(ISERROR(SEARCH("改紡",L53)))</formula>
    </cfRule>
  </conditionalFormatting>
  <conditionalFormatting sqref="L54:M54 U54 P54:Q54">
    <cfRule type="containsText" dxfId="2822" priority="1754" operator="containsText" text="了機">
      <formula>NOT(ISERROR(SEARCH("了機",L54)))</formula>
    </cfRule>
  </conditionalFormatting>
  <conditionalFormatting sqref="L54:M54 U54 P54:Q54">
    <cfRule type="containsText" dxfId="2821" priority="1752" operator="containsText" text="清車">
      <formula>NOT(ISERROR(SEARCH("清車",L54)))</formula>
    </cfRule>
    <cfRule type="containsText" dxfId="2820" priority="1753" operator="containsText" text="改紡">
      <formula>NOT(ISERROR(SEARCH("改紡",L54)))</formula>
    </cfRule>
  </conditionalFormatting>
  <conditionalFormatting sqref="M55 Q55 U55">
    <cfRule type="containsText" dxfId="2819" priority="1751" operator="containsText" text="了機">
      <formula>NOT(ISERROR(SEARCH("了機",M55)))</formula>
    </cfRule>
  </conditionalFormatting>
  <conditionalFormatting sqref="M55 Q55 U55">
    <cfRule type="containsText" dxfId="2818" priority="1749" operator="containsText" text="清車">
      <formula>NOT(ISERROR(SEARCH("清車",M55)))</formula>
    </cfRule>
    <cfRule type="containsText" dxfId="2817" priority="1750" operator="containsText" text="改紡">
      <formula>NOT(ISERROR(SEARCH("改紡",M55)))</formula>
    </cfRule>
  </conditionalFormatting>
  <conditionalFormatting sqref="L61:M61 T61:U61 X61 P61:Q61">
    <cfRule type="containsText" dxfId="2816" priority="1748" operator="containsText" text="了機">
      <formula>NOT(ISERROR(SEARCH("了機",L61)))</formula>
    </cfRule>
  </conditionalFormatting>
  <conditionalFormatting sqref="L61:M61 T61:U61 X61 P61:Q61">
    <cfRule type="containsText" dxfId="2815" priority="1746" operator="containsText" text="清車">
      <formula>NOT(ISERROR(SEARCH("清車",L61)))</formula>
    </cfRule>
    <cfRule type="containsText" dxfId="2814" priority="1747" operator="containsText" text="改紡">
      <formula>NOT(ISERROR(SEARCH("改紡",L61)))</formula>
    </cfRule>
  </conditionalFormatting>
  <conditionalFormatting sqref="P59">
    <cfRule type="containsText" dxfId="2813" priority="1745" operator="containsText" text="了機">
      <formula>NOT(ISERROR(SEARCH("了機",P59)))</formula>
    </cfRule>
  </conditionalFormatting>
  <conditionalFormatting sqref="P59">
    <cfRule type="containsText" dxfId="2812" priority="1743" operator="containsText" text="清車">
      <formula>NOT(ISERROR(SEARCH("清車",P59)))</formula>
    </cfRule>
    <cfRule type="containsText" dxfId="2811" priority="1744" operator="containsText" text="改紡">
      <formula>NOT(ISERROR(SEARCH("改紡",P59)))</formula>
    </cfRule>
  </conditionalFormatting>
  <conditionalFormatting sqref="F62">
    <cfRule type="containsText" dxfId="2810" priority="1738" operator="containsText" text="×2">
      <formula>NOT(ISERROR(SEARCH("×2",F62)))</formula>
    </cfRule>
  </conditionalFormatting>
  <conditionalFormatting sqref="Y62">
    <cfRule type="containsText" dxfId="2809" priority="1737" operator="containsText" text="了機">
      <formula>NOT(ISERROR(SEARCH("了機",Y62)))</formula>
    </cfRule>
  </conditionalFormatting>
  <conditionalFormatting sqref="Y62">
    <cfRule type="containsText" dxfId="2808" priority="1735" operator="containsText" text="清車">
      <formula>NOT(ISERROR(SEARCH("清車",Y62)))</formula>
    </cfRule>
    <cfRule type="containsText" dxfId="2807" priority="1736" operator="containsText" text="改紡">
      <formula>NOT(ISERROR(SEARCH("改紡",Y62)))</formula>
    </cfRule>
  </conditionalFormatting>
  <conditionalFormatting sqref="L62:M62 P62:Q62 T62:U62 X62">
    <cfRule type="containsText" dxfId="2806" priority="1734" operator="containsText" text="了機">
      <formula>NOT(ISERROR(SEARCH("了機",L62)))</formula>
    </cfRule>
  </conditionalFormatting>
  <conditionalFormatting sqref="L62:M62 P62:Q62 T62:U62 X62">
    <cfRule type="containsText" dxfId="2805" priority="1732" operator="containsText" text="清車">
      <formula>NOT(ISERROR(SEARCH("清車",L62)))</formula>
    </cfRule>
    <cfRule type="containsText" dxfId="2804" priority="1733" operator="containsText" text="改紡">
      <formula>NOT(ISERROR(SEARCH("改紡",L62)))</formula>
    </cfRule>
  </conditionalFormatting>
  <conditionalFormatting sqref="L42">
    <cfRule type="containsText" dxfId="2803" priority="1731" operator="containsText" text="了機">
      <formula>NOT(ISERROR(SEARCH("了機",L42)))</formula>
    </cfRule>
  </conditionalFormatting>
  <conditionalFormatting sqref="L42">
    <cfRule type="containsText" dxfId="2802" priority="1729" operator="containsText" text="清車">
      <formula>NOT(ISERROR(SEARCH("清車",L42)))</formula>
    </cfRule>
    <cfRule type="containsText" dxfId="2801" priority="1730" operator="containsText" text="改紡">
      <formula>NOT(ISERROR(SEARCH("改紡",L42)))</formula>
    </cfRule>
  </conditionalFormatting>
  <conditionalFormatting sqref="P42">
    <cfRule type="containsText" dxfId="2800" priority="1728" operator="containsText" text="了機">
      <formula>NOT(ISERROR(SEARCH("了機",P42)))</formula>
    </cfRule>
  </conditionalFormatting>
  <conditionalFormatting sqref="P42">
    <cfRule type="containsText" dxfId="2799" priority="1726" operator="containsText" text="清車">
      <formula>NOT(ISERROR(SEARCH("清車",P42)))</formula>
    </cfRule>
    <cfRule type="containsText" dxfId="2798" priority="1727" operator="containsText" text="改紡">
      <formula>NOT(ISERROR(SEARCH("改紡",P42)))</formula>
    </cfRule>
  </conditionalFormatting>
  <conditionalFormatting sqref="T42">
    <cfRule type="containsText" dxfId="2797" priority="1725" operator="containsText" text="了機">
      <formula>NOT(ISERROR(SEARCH("了機",T42)))</formula>
    </cfRule>
  </conditionalFormatting>
  <conditionalFormatting sqref="T42">
    <cfRule type="containsText" dxfId="2796" priority="1723" operator="containsText" text="清車">
      <formula>NOT(ISERROR(SEARCH("清車",T42)))</formula>
    </cfRule>
    <cfRule type="containsText" dxfId="2795" priority="1724" operator="containsText" text="改紡">
      <formula>NOT(ISERROR(SEARCH("改紡",T42)))</formula>
    </cfRule>
  </conditionalFormatting>
  <conditionalFormatting sqref="X42">
    <cfRule type="containsText" dxfId="2794" priority="1722" operator="containsText" text="了機">
      <formula>NOT(ISERROR(SEARCH("了機",X42)))</formula>
    </cfRule>
  </conditionalFormatting>
  <conditionalFormatting sqref="X42">
    <cfRule type="containsText" dxfId="2793" priority="1720" operator="containsText" text="清車">
      <formula>NOT(ISERROR(SEARCH("清車",X42)))</formula>
    </cfRule>
    <cfRule type="containsText" dxfId="2792" priority="1721" operator="containsText" text="改紡">
      <formula>NOT(ISERROR(SEARCH("改紡",X42)))</formula>
    </cfRule>
  </conditionalFormatting>
  <conditionalFormatting sqref="L55">
    <cfRule type="containsText" dxfId="2791" priority="1719" operator="containsText" text="了機">
      <formula>NOT(ISERROR(SEARCH("了機",L55)))</formula>
    </cfRule>
  </conditionalFormatting>
  <conditionalFormatting sqref="L55">
    <cfRule type="containsText" dxfId="2790" priority="1717" operator="containsText" text="清車">
      <formula>NOT(ISERROR(SEARCH("清車",L55)))</formula>
    </cfRule>
    <cfRule type="containsText" dxfId="2789" priority="1718" operator="containsText" text="改紡">
      <formula>NOT(ISERROR(SEARCH("改紡",L55)))</formula>
    </cfRule>
  </conditionalFormatting>
  <conditionalFormatting sqref="P55">
    <cfRule type="containsText" dxfId="2788" priority="1716" operator="containsText" text="了機">
      <formula>NOT(ISERROR(SEARCH("了機",P55)))</formula>
    </cfRule>
  </conditionalFormatting>
  <conditionalFormatting sqref="P55">
    <cfRule type="containsText" dxfId="2787" priority="1714" operator="containsText" text="清車">
      <formula>NOT(ISERROR(SEARCH("清車",P55)))</formula>
    </cfRule>
    <cfRule type="containsText" dxfId="2786" priority="1715" operator="containsText" text="改紡">
      <formula>NOT(ISERROR(SEARCH("改紡",P55)))</formula>
    </cfRule>
  </conditionalFormatting>
  <conditionalFormatting sqref="L52">
    <cfRule type="containsText" dxfId="2785" priority="1707" operator="containsText" text="了機">
      <formula>NOT(ISERROR(SEARCH("了機",L52)))</formula>
    </cfRule>
  </conditionalFormatting>
  <conditionalFormatting sqref="L52">
    <cfRule type="containsText" dxfId="2784" priority="1705" operator="containsText" text="清車">
      <formula>NOT(ISERROR(SEARCH("清車",L52)))</formula>
    </cfRule>
    <cfRule type="containsText" dxfId="2783" priority="1706" operator="containsText" text="改紡">
      <formula>NOT(ISERROR(SEARCH("改紡",L52)))</formula>
    </cfRule>
  </conditionalFormatting>
  <conditionalFormatting sqref="X58">
    <cfRule type="containsText" dxfId="2782" priority="1710" operator="containsText" text="了機">
      <formula>NOT(ISERROR(SEARCH("了機",X58)))</formula>
    </cfRule>
  </conditionalFormatting>
  <conditionalFormatting sqref="X58">
    <cfRule type="containsText" dxfId="2781" priority="1708" operator="containsText" text="清車">
      <formula>NOT(ISERROR(SEARCH("清車",X58)))</formula>
    </cfRule>
    <cfRule type="containsText" dxfId="2780" priority="1709" operator="containsText" text="改紡">
      <formula>NOT(ISERROR(SEARCH("改紡",X58)))</formula>
    </cfRule>
  </conditionalFormatting>
  <conditionalFormatting sqref="P52">
    <cfRule type="containsText" dxfId="2779" priority="1704" operator="containsText" text="了機">
      <formula>NOT(ISERROR(SEARCH("了機",P52)))</formula>
    </cfRule>
  </conditionalFormatting>
  <conditionalFormatting sqref="P52">
    <cfRule type="containsText" dxfId="2778" priority="1702" operator="containsText" text="清車">
      <formula>NOT(ISERROR(SEARCH("清車",P52)))</formula>
    </cfRule>
    <cfRule type="containsText" dxfId="2777" priority="1703" operator="containsText" text="改紡">
      <formula>NOT(ISERROR(SEARCH("改紡",P52)))</formula>
    </cfRule>
  </conditionalFormatting>
  <conditionalFormatting sqref="T52">
    <cfRule type="containsText" dxfId="2776" priority="1701" operator="containsText" text="了機">
      <formula>NOT(ISERROR(SEARCH("了機",T52)))</formula>
    </cfRule>
  </conditionalFormatting>
  <conditionalFormatting sqref="T52">
    <cfRule type="containsText" dxfId="2775" priority="1699" operator="containsText" text="清車">
      <formula>NOT(ISERROR(SEARCH("清車",T52)))</formula>
    </cfRule>
    <cfRule type="containsText" dxfId="2774" priority="1700" operator="containsText" text="改紡">
      <formula>NOT(ISERROR(SEARCH("改紡",T52)))</formula>
    </cfRule>
  </conditionalFormatting>
  <conditionalFormatting sqref="X52">
    <cfRule type="containsText" dxfId="2773" priority="1698" operator="containsText" text="了機">
      <formula>NOT(ISERROR(SEARCH("了機",X52)))</formula>
    </cfRule>
  </conditionalFormatting>
  <conditionalFormatting sqref="X52">
    <cfRule type="containsText" dxfId="2772" priority="1696" operator="containsText" text="清車">
      <formula>NOT(ISERROR(SEARCH("清車",X52)))</formula>
    </cfRule>
    <cfRule type="containsText" dxfId="2771" priority="1697" operator="containsText" text="改紡">
      <formula>NOT(ISERROR(SEARCH("改紡",X52)))</formula>
    </cfRule>
  </conditionalFormatting>
  <conditionalFormatting sqref="L11">
    <cfRule type="containsText" dxfId="2770" priority="1695" operator="containsText" text="了機">
      <formula>NOT(ISERROR(SEARCH("了機",L11)))</formula>
    </cfRule>
  </conditionalFormatting>
  <conditionalFormatting sqref="L11">
    <cfRule type="containsText" dxfId="2769" priority="1693" operator="containsText" text="清車">
      <formula>NOT(ISERROR(SEARCH("清車",L11)))</formula>
    </cfRule>
    <cfRule type="containsText" dxfId="2768" priority="1694" operator="containsText" text="改紡">
      <formula>NOT(ISERROR(SEARCH("改紡",L11)))</formula>
    </cfRule>
  </conditionalFormatting>
  <conditionalFormatting sqref="P11">
    <cfRule type="containsText" dxfId="2767" priority="1692" operator="containsText" text="了機">
      <formula>NOT(ISERROR(SEARCH("了機",P11)))</formula>
    </cfRule>
  </conditionalFormatting>
  <conditionalFormatting sqref="P11">
    <cfRule type="containsText" dxfId="2766" priority="1690" operator="containsText" text="清車">
      <formula>NOT(ISERROR(SEARCH("清車",P11)))</formula>
    </cfRule>
    <cfRule type="containsText" dxfId="2765" priority="1691" operator="containsText" text="改紡">
      <formula>NOT(ISERROR(SEARCH("改紡",P11)))</formula>
    </cfRule>
  </conditionalFormatting>
  <conditionalFormatting sqref="T11">
    <cfRule type="containsText" dxfId="2764" priority="1689" operator="containsText" text="了機">
      <formula>NOT(ISERROR(SEARCH("了機",T11)))</formula>
    </cfRule>
  </conditionalFormatting>
  <conditionalFormatting sqref="T11">
    <cfRule type="containsText" dxfId="2763" priority="1687" operator="containsText" text="清車">
      <formula>NOT(ISERROR(SEARCH("清車",T11)))</formula>
    </cfRule>
    <cfRule type="containsText" dxfId="2762" priority="1688" operator="containsText" text="改紡">
      <formula>NOT(ISERROR(SEARCH("改紡",T11)))</formula>
    </cfRule>
  </conditionalFormatting>
  <conditionalFormatting sqref="X11">
    <cfRule type="containsText" dxfId="2761" priority="1686" operator="containsText" text="了機">
      <formula>NOT(ISERROR(SEARCH("了機",X11)))</formula>
    </cfRule>
  </conditionalFormatting>
  <conditionalFormatting sqref="X11">
    <cfRule type="containsText" dxfId="2760" priority="1684" operator="containsText" text="清車">
      <formula>NOT(ISERROR(SEARCH("清車",X11)))</formula>
    </cfRule>
    <cfRule type="containsText" dxfId="2759" priority="1685" operator="containsText" text="改紡">
      <formula>NOT(ISERROR(SEARCH("改紡",X11)))</formula>
    </cfRule>
  </conditionalFormatting>
  <conditionalFormatting sqref="L28">
    <cfRule type="containsText" dxfId="2758" priority="1683" operator="containsText" text="了機">
      <formula>NOT(ISERROR(SEARCH("了機",L28)))</formula>
    </cfRule>
  </conditionalFormatting>
  <conditionalFormatting sqref="L28">
    <cfRule type="containsText" dxfId="2757" priority="1681" operator="containsText" text="清車">
      <formula>NOT(ISERROR(SEARCH("清車",L28)))</formula>
    </cfRule>
    <cfRule type="containsText" dxfId="2756" priority="1682" operator="containsText" text="改紡">
      <formula>NOT(ISERROR(SEARCH("改紡",L28)))</formula>
    </cfRule>
  </conditionalFormatting>
  <conditionalFormatting sqref="L23:L24">
    <cfRule type="containsText" dxfId="2755" priority="1680" operator="containsText" text="了機">
      <formula>NOT(ISERROR(SEARCH("了機",L23)))</formula>
    </cfRule>
  </conditionalFormatting>
  <conditionalFormatting sqref="L23:L24">
    <cfRule type="containsText" dxfId="2754" priority="1678" operator="containsText" text="清車">
      <formula>NOT(ISERROR(SEARCH("清車",L23)))</formula>
    </cfRule>
    <cfRule type="containsText" dxfId="2753" priority="1679" operator="containsText" text="改紡">
      <formula>NOT(ISERROR(SEARCH("改紡",L23)))</formula>
    </cfRule>
  </conditionalFormatting>
  <conditionalFormatting sqref="P23:P24">
    <cfRule type="containsText" dxfId="2752" priority="1677" operator="containsText" text="了機">
      <formula>NOT(ISERROR(SEARCH("了機",P23)))</formula>
    </cfRule>
  </conditionalFormatting>
  <conditionalFormatting sqref="P23:P24">
    <cfRule type="containsText" dxfId="2751" priority="1675" operator="containsText" text="清車">
      <formula>NOT(ISERROR(SEARCH("清車",P23)))</formula>
    </cfRule>
    <cfRule type="containsText" dxfId="2750" priority="1676" operator="containsText" text="改紡">
      <formula>NOT(ISERROR(SEARCH("改紡",P23)))</formula>
    </cfRule>
  </conditionalFormatting>
  <conditionalFormatting sqref="L45">
    <cfRule type="containsText" dxfId="2749" priority="1674" operator="containsText" text="了機">
      <formula>NOT(ISERROR(SEARCH("了機",L45)))</formula>
    </cfRule>
  </conditionalFormatting>
  <conditionalFormatting sqref="L45">
    <cfRule type="containsText" dxfId="2748" priority="1672" operator="containsText" text="清車">
      <formula>NOT(ISERROR(SEARCH("清車",L45)))</formula>
    </cfRule>
    <cfRule type="containsText" dxfId="2747" priority="1673" operator="containsText" text="改紡">
      <formula>NOT(ISERROR(SEARCH("改紡",L45)))</formula>
    </cfRule>
  </conditionalFormatting>
  <conditionalFormatting sqref="P45">
    <cfRule type="containsText" dxfId="2746" priority="1671" operator="containsText" text="了機">
      <formula>NOT(ISERROR(SEARCH("了機",P45)))</formula>
    </cfRule>
  </conditionalFormatting>
  <conditionalFormatting sqref="P45">
    <cfRule type="containsText" dxfId="2745" priority="1669" operator="containsText" text="清車">
      <formula>NOT(ISERROR(SEARCH("清車",P45)))</formula>
    </cfRule>
    <cfRule type="containsText" dxfId="2744" priority="1670" operator="containsText" text="改紡">
      <formula>NOT(ISERROR(SEARCH("改紡",P45)))</formula>
    </cfRule>
  </conditionalFormatting>
  <conditionalFormatting sqref="T45">
    <cfRule type="containsText" dxfId="2743" priority="1668" operator="containsText" text="了機">
      <formula>NOT(ISERROR(SEARCH("了機",T45)))</formula>
    </cfRule>
  </conditionalFormatting>
  <conditionalFormatting sqref="T45">
    <cfRule type="containsText" dxfId="2742" priority="1666" operator="containsText" text="清車">
      <formula>NOT(ISERROR(SEARCH("清車",T45)))</formula>
    </cfRule>
    <cfRule type="containsText" dxfId="2741" priority="1667" operator="containsText" text="改紡">
      <formula>NOT(ISERROR(SEARCH("改紡",T45)))</formula>
    </cfRule>
  </conditionalFormatting>
  <conditionalFormatting sqref="X45">
    <cfRule type="containsText" dxfId="2740" priority="1665" operator="containsText" text="了機">
      <formula>NOT(ISERROR(SEARCH("了機",X45)))</formula>
    </cfRule>
  </conditionalFormatting>
  <conditionalFormatting sqref="X45">
    <cfRule type="containsText" dxfId="2739" priority="1663" operator="containsText" text="清車">
      <formula>NOT(ISERROR(SEARCH("清車",X45)))</formula>
    </cfRule>
    <cfRule type="containsText" dxfId="2738" priority="1664" operator="containsText" text="改紡">
      <formula>NOT(ISERROR(SEARCH("改紡",X45)))</formula>
    </cfRule>
  </conditionalFormatting>
  <conditionalFormatting sqref="T54">
    <cfRule type="containsText" dxfId="2737" priority="1662" operator="containsText" text="了機">
      <formula>NOT(ISERROR(SEARCH("了機",T54)))</formula>
    </cfRule>
  </conditionalFormatting>
  <conditionalFormatting sqref="T54">
    <cfRule type="containsText" dxfId="2736" priority="1660" operator="containsText" text="清車">
      <formula>NOT(ISERROR(SEARCH("清車",T54)))</formula>
    </cfRule>
    <cfRule type="containsText" dxfId="2735" priority="1661" operator="containsText" text="改紡">
      <formula>NOT(ISERROR(SEARCH("改紡",T54)))</formula>
    </cfRule>
  </conditionalFormatting>
  <conditionalFormatting sqref="T55">
    <cfRule type="containsText" dxfId="2734" priority="1659" operator="containsText" text="了機">
      <formula>NOT(ISERROR(SEARCH("了機",T55)))</formula>
    </cfRule>
  </conditionalFormatting>
  <conditionalFormatting sqref="T55">
    <cfRule type="containsText" dxfId="2733" priority="1657" operator="containsText" text="清車">
      <formula>NOT(ISERROR(SEARCH("清車",T55)))</formula>
    </cfRule>
    <cfRule type="containsText" dxfId="2732" priority="1658" operator="containsText" text="改紡">
      <formula>NOT(ISERROR(SEARCH("改紡",T55)))</formula>
    </cfRule>
  </conditionalFormatting>
  <conditionalFormatting sqref="X54">
    <cfRule type="containsText" dxfId="2731" priority="1656" operator="containsText" text="了機">
      <formula>NOT(ISERROR(SEARCH("了機",X54)))</formula>
    </cfRule>
  </conditionalFormatting>
  <conditionalFormatting sqref="X54">
    <cfRule type="containsText" dxfId="2730" priority="1654" operator="containsText" text="清車">
      <formula>NOT(ISERROR(SEARCH("清車",X54)))</formula>
    </cfRule>
    <cfRule type="containsText" dxfId="2729" priority="1655" operator="containsText" text="改紡">
      <formula>NOT(ISERROR(SEARCH("改紡",X54)))</formula>
    </cfRule>
  </conditionalFormatting>
  <conditionalFormatting sqref="X55">
    <cfRule type="containsText" dxfId="2728" priority="1653" operator="containsText" text="了機">
      <formula>NOT(ISERROR(SEARCH("了機",X55)))</formula>
    </cfRule>
  </conditionalFormatting>
  <conditionalFormatting sqref="X55">
    <cfRule type="containsText" dxfId="2727" priority="1651" operator="containsText" text="清車">
      <formula>NOT(ISERROR(SEARCH("清車",X55)))</formula>
    </cfRule>
    <cfRule type="containsText" dxfId="2726" priority="1652" operator="containsText" text="改紡">
      <formula>NOT(ISERROR(SEARCH("改紡",X55)))</formula>
    </cfRule>
  </conditionalFormatting>
  <conditionalFormatting sqref="F64:F72 F94 F77:F92">
    <cfRule type="containsText" dxfId="2725" priority="1650" operator="containsText" text="×2">
      <formula>NOT(ISERROR(SEARCH("×2",F64)))</formula>
    </cfRule>
  </conditionalFormatting>
  <conditionalFormatting sqref="L64:M65 P64:Q65 T64:U65 X64:Y65 M83 Q83 U83 X68:Y68 T68:U68 P68:Q68 L68:M68 Y66:Y67 L70:M70 P70:Q70 T70:U70 X70:Y70 Y69 X72:Y72 Y71 T72:U72 P72:Q72 L72:M72 Y77:Y86 P91 X87:Y88 L94:M94 P94:Q94 T94:U94 X94:Y94 Q87:Q91 Y89:Y92 L87:M91 T90:U91 X90:X91">
    <cfRule type="containsText" dxfId="2724" priority="1649" operator="containsText" text="了機">
      <formula>NOT(ISERROR(SEARCH("了機",L64)))</formula>
    </cfRule>
  </conditionalFormatting>
  <conditionalFormatting sqref="L64:M65 P64:Q65 T64:U65 X64:Y65 M83 Q83 U83 X68:Y68 T68:U68 P68:Q68 L68:M68 Y66:Y67 L70:M70 P70:Q70 T70:U70 X70:Y70 Y69 X72:Y72 Y71 T72:U72 P72:Q72 L72:M72 Y77:Y86 P91 X87:Y88 L94:M94 P94:Q94 T94:U94 X94:Y94 Q87:Q91 Y89:Y92 L87:M91 T90:U91 X90:X91">
    <cfRule type="containsText" dxfId="2723" priority="1647" operator="containsText" text="清車">
      <formula>NOT(ISERROR(SEARCH("清車",L64)))</formula>
    </cfRule>
    <cfRule type="containsText" dxfId="2722" priority="1648" operator="containsText" text="改紡">
      <formula>NOT(ISERROR(SEARCH("改紡",L64)))</formula>
    </cfRule>
  </conditionalFormatting>
  <conditionalFormatting sqref="P87 P89">
    <cfRule type="containsText" dxfId="2721" priority="1646" operator="containsText" text="了機">
      <formula>NOT(ISERROR(SEARCH("了機",P87)))</formula>
    </cfRule>
  </conditionalFormatting>
  <conditionalFormatting sqref="P87 P89">
    <cfRule type="containsText" dxfId="2720" priority="1644" operator="containsText" text="清車">
      <formula>NOT(ISERROR(SEARCH("清車",P87)))</formula>
    </cfRule>
    <cfRule type="containsText" dxfId="2719" priority="1645" operator="containsText" text="改紡">
      <formula>NOT(ISERROR(SEARCH("改紡",P87)))</formula>
    </cfRule>
  </conditionalFormatting>
  <conditionalFormatting sqref="T87:T89">
    <cfRule type="containsText" dxfId="2718" priority="1643" operator="containsText" text="了機">
      <formula>NOT(ISERROR(SEARCH("了機",T87)))</formula>
    </cfRule>
  </conditionalFormatting>
  <conditionalFormatting sqref="T87:T89">
    <cfRule type="containsText" dxfId="2717" priority="1641" operator="containsText" text="清車">
      <formula>NOT(ISERROR(SEARCH("清車",T87)))</formula>
    </cfRule>
    <cfRule type="containsText" dxfId="2716" priority="1642" operator="containsText" text="改紡">
      <formula>NOT(ISERROR(SEARCH("改紡",T87)))</formula>
    </cfRule>
  </conditionalFormatting>
  <conditionalFormatting sqref="U87:U89">
    <cfRule type="containsText" dxfId="2715" priority="1640" operator="containsText" text="了機">
      <formula>NOT(ISERROR(SEARCH("了機",U87)))</formula>
    </cfRule>
  </conditionalFormatting>
  <conditionalFormatting sqref="U87:U89">
    <cfRule type="containsText" dxfId="2714" priority="1638" operator="containsText" text="清車">
      <formula>NOT(ISERROR(SEARCH("清車",U87)))</formula>
    </cfRule>
    <cfRule type="containsText" dxfId="2713" priority="1639" operator="containsText" text="改紡">
      <formula>NOT(ISERROR(SEARCH("改紡",U87)))</formula>
    </cfRule>
  </conditionalFormatting>
  <conditionalFormatting sqref="P88">
    <cfRule type="containsText" dxfId="2712" priority="1637" operator="containsText" text="了機">
      <formula>NOT(ISERROR(SEARCH("了機",P88)))</formula>
    </cfRule>
  </conditionalFormatting>
  <conditionalFormatting sqref="P88">
    <cfRule type="containsText" dxfId="2711" priority="1635" operator="containsText" text="清車">
      <formula>NOT(ISERROR(SEARCH("清車",P88)))</formula>
    </cfRule>
    <cfRule type="containsText" dxfId="2710" priority="1636" operator="containsText" text="改紡">
      <formula>NOT(ISERROR(SEARCH("改紡",P88)))</formula>
    </cfRule>
  </conditionalFormatting>
  <conditionalFormatting sqref="F73:F76">
    <cfRule type="containsText" dxfId="2709" priority="1634" operator="containsText" text="×2">
      <formula>NOT(ISERROR(SEARCH("×2",F73)))</formula>
    </cfRule>
  </conditionalFormatting>
  <conditionalFormatting sqref="Y73:Y76">
    <cfRule type="containsText" dxfId="2708" priority="1633" operator="containsText" text="了機">
      <formula>NOT(ISERROR(SEARCH("了機",Y73)))</formula>
    </cfRule>
  </conditionalFormatting>
  <conditionalFormatting sqref="Y73:Y76">
    <cfRule type="containsText" dxfId="2707" priority="1631" operator="containsText" text="清車">
      <formula>NOT(ISERROR(SEARCH("清車",Y73)))</formula>
    </cfRule>
    <cfRule type="containsText" dxfId="2706" priority="1632" operator="containsText" text="改紡">
      <formula>NOT(ISERROR(SEARCH("改紡",Y73)))</formula>
    </cfRule>
  </conditionalFormatting>
  <conditionalFormatting sqref="L66:M66 P66:Q66 T66:U66 X66">
    <cfRule type="containsText" dxfId="2705" priority="1630" operator="containsText" text="了機">
      <formula>NOT(ISERROR(SEARCH("了機",L66)))</formula>
    </cfRule>
  </conditionalFormatting>
  <conditionalFormatting sqref="L66:M66 P66:Q66 T66:U66 X66">
    <cfRule type="containsText" dxfId="2704" priority="1628" operator="containsText" text="清車">
      <formula>NOT(ISERROR(SEARCH("清車",L66)))</formula>
    </cfRule>
    <cfRule type="containsText" dxfId="2703" priority="1629" operator="containsText" text="改紡">
      <formula>NOT(ISERROR(SEARCH("改紡",L66)))</formula>
    </cfRule>
  </conditionalFormatting>
  <conditionalFormatting sqref="L67:M67 P67:Q67 T67:U67 X67">
    <cfRule type="containsText" dxfId="2702" priority="1627" operator="containsText" text="了機">
      <formula>NOT(ISERROR(SEARCH("了機",L67)))</formula>
    </cfRule>
  </conditionalFormatting>
  <conditionalFormatting sqref="L67:M67 P67:Q67 T67:U67 X67">
    <cfRule type="containsText" dxfId="2701" priority="1625" operator="containsText" text="清車">
      <formula>NOT(ISERROR(SEARCH("清車",L67)))</formula>
    </cfRule>
    <cfRule type="containsText" dxfId="2700" priority="1626" operator="containsText" text="改紡">
      <formula>NOT(ISERROR(SEARCH("改紡",L67)))</formula>
    </cfRule>
  </conditionalFormatting>
  <conditionalFormatting sqref="L69:M69 P69:Q69 T69:U69 X69">
    <cfRule type="containsText" dxfId="2699" priority="1624" operator="containsText" text="了機">
      <formula>NOT(ISERROR(SEARCH("了機",L69)))</formula>
    </cfRule>
  </conditionalFormatting>
  <conditionalFormatting sqref="L69:M69 P69:Q69 T69:U69 X69">
    <cfRule type="containsText" dxfId="2698" priority="1622" operator="containsText" text="清車">
      <formula>NOT(ISERROR(SEARCH("清車",L69)))</formula>
    </cfRule>
    <cfRule type="containsText" dxfId="2697" priority="1623" operator="containsText" text="改紡">
      <formula>NOT(ISERROR(SEARCH("改紡",L69)))</formula>
    </cfRule>
  </conditionalFormatting>
  <conditionalFormatting sqref="L71:M71 P71:Q71 T71:U71 X71">
    <cfRule type="containsText" dxfId="2696" priority="1621" operator="containsText" text="了機">
      <formula>NOT(ISERROR(SEARCH("了機",L71)))</formula>
    </cfRule>
  </conditionalFormatting>
  <conditionalFormatting sqref="L71:M71 P71:Q71 T71:U71 X71">
    <cfRule type="containsText" dxfId="2695" priority="1619" operator="containsText" text="清車">
      <formula>NOT(ISERROR(SEARCH("清車",L71)))</formula>
    </cfRule>
    <cfRule type="containsText" dxfId="2694" priority="1620" operator="containsText" text="改紡">
      <formula>NOT(ISERROR(SEARCH("改紡",L71)))</formula>
    </cfRule>
  </conditionalFormatting>
  <conditionalFormatting sqref="M73 Q73 U73">
    <cfRule type="containsText" dxfId="2693" priority="1618" operator="containsText" text="了機">
      <formula>NOT(ISERROR(SEARCH("了機",M73)))</formula>
    </cfRule>
  </conditionalFormatting>
  <conditionalFormatting sqref="M73 Q73 U73">
    <cfRule type="containsText" dxfId="2692" priority="1616" operator="containsText" text="清車">
      <formula>NOT(ISERROR(SEARCH("清車",M73)))</formula>
    </cfRule>
    <cfRule type="containsText" dxfId="2691" priority="1617" operator="containsText" text="改紡">
      <formula>NOT(ISERROR(SEARCH("改紡",M73)))</formula>
    </cfRule>
  </conditionalFormatting>
  <conditionalFormatting sqref="L74:M74 P74:Q74 T74:U74 X74">
    <cfRule type="containsText" dxfId="2690" priority="1615" operator="containsText" text="了機">
      <formula>NOT(ISERROR(SEARCH("了機",L74)))</formula>
    </cfRule>
  </conditionalFormatting>
  <conditionalFormatting sqref="L74:M74 P74:Q74 T74:U74 X74">
    <cfRule type="containsText" dxfId="2689" priority="1613" operator="containsText" text="清車">
      <formula>NOT(ISERROR(SEARCH("清車",L74)))</formula>
    </cfRule>
    <cfRule type="containsText" dxfId="2688" priority="1614" operator="containsText" text="改紡">
      <formula>NOT(ISERROR(SEARCH("改紡",L74)))</formula>
    </cfRule>
  </conditionalFormatting>
  <conditionalFormatting sqref="L75:M75 P75:Q75 T75:U75 X75">
    <cfRule type="containsText" dxfId="2687" priority="1612" operator="containsText" text="了機">
      <formula>NOT(ISERROR(SEARCH("了機",L75)))</formula>
    </cfRule>
  </conditionalFormatting>
  <conditionalFormatting sqref="L75:M75 P75:Q75 T75:U75 X75">
    <cfRule type="containsText" dxfId="2686" priority="1610" operator="containsText" text="清車">
      <formula>NOT(ISERROR(SEARCH("清車",L75)))</formula>
    </cfRule>
    <cfRule type="containsText" dxfId="2685" priority="1611" operator="containsText" text="改紡">
      <formula>NOT(ISERROR(SEARCH("改紡",L75)))</formula>
    </cfRule>
  </conditionalFormatting>
  <conditionalFormatting sqref="M76 Q76 U76">
    <cfRule type="containsText" dxfId="2684" priority="1609" operator="containsText" text="了機">
      <formula>NOT(ISERROR(SEARCH("了機",M76)))</formula>
    </cfRule>
  </conditionalFormatting>
  <conditionalFormatting sqref="M76 Q76 U76">
    <cfRule type="containsText" dxfId="2683" priority="1607" operator="containsText" text="清車">
      <formula>NOT(ISERROR(SEARCH("清車",M76)))</formula>
    </cfRule>
    <cfRule type="containsText" dxfId="2682" priority="1608" operator="containsText" text="改紡">
      <formula>NOT(ISERROR(SEARCH("改紡",M76)))</formula>
    </cfRule>
  </conditionalFormatting>
  <conditionalFormatting sqref="L77:M77 P77:Q77 T77:U77 X77">
    <cfRule type="containsText" dxfId="2681" priority="1606" operator="containsText" text="了機">
      <formula>NOT(ISERROR(SEARCH("了機",L77)))</formula>
    </cfRule>
  </conditionalFormatting>
  <conditionalFormatting sqref="L77:M77 P77:Q77 T77:U77 X77">
    <cfRule type="containsText" dxfId="2680" priority="1604" operator="containsText" text="清車">
      <formula>NOT(ISERROR(SEARCH("清車",L77)))</formula>
    </cfRule>
    <cfRule type="containsText" dxfId="2679" priority="1605" operator="containsText" text="改紡">
      <formula>NOT(ISERROR(SEARCH("改紡",L77)))</formula>
    </cfRule>
  </conditionalFormatting>
  <conditionalFormatting sqref="L78:M78 P78:Q78 T78:U78 X78">
    <cfRule type="containsText" dxfId="2678" priority="1603" operator="containsText" text="了機">
      <formula>NOT(ISERROR(SEARCH("了機",L78)))</formula>
    </cfRule>
  </conditionalFormatting>
  <conditionalFormatting sqref="L78:M78 P78:Q78 T78:U78 X78">
    <cfRule type="containsText" dxfId="2677" priority="1601" operator="containsText" text="清車">
      <formula>NOT(ISERROR(SEARCH("清車",L78)))</formula>
    </cfRule>
    <cfRule type="containsText" dxfId="2676" priority="1602" operator="containsText" text="改紡">
      <formula>NOT(ISERROR(SEARCH("改紡",L78)))</formula>
    </cfRule>
  </conditionalFormatting>
  <conditionalFormatting sqref="L79:M79 P79:Q79 T79:U79 X79">
    <cfRule type="containsText" dxfId="2675" priority="1600" operator="containsText" text="了機">
      <formula>NOT(ISERROR(SEARCH("了機",L79)))</formula>
    </cfRule>
  </conditionalFormatting>
  <conditionalFormatting sqref="L79:M79 P79:Q79 T79:U79 X79">
    <cfRule type="containsText" dxfId="2674" priority="1598" operator="containsText" text="清車">
      <formula>NOT(ISERROR(SEARCH("清車",L79)))</formula>
    </cfRule>
    <cfRule type="containsText" dxfId="2673" priority="1599" operator="containsText" text="改紡">
      <formula>NOT(ISERROR(SEARCH("改紡",L79)))</formula>
    </cfRule>
  </conditionalFormatting>
  <conditionalFormatting sqref="L80:M80 P80:Q80 T80:U80 X80">
    <cfRule type="containsText" dxfId="2672" priority="1597" operator="containsText" text="了機">
      <formula>NOT(ISERROR(SEARCH("了機",L80)))</formula>
    </cfRule>
  </conditionalFormatting>
  <conditionalFormatting sqref="L80:M80 P80:Q80 T80:U80 X80">
    <cfRule type="containsText" dxfId="2671" priority="1595" operator="containsText" text="清車">
      <formula>NOT(ISERROR(SEARCH("清車",L80)))</formula>
    </cfRule>
    <cfRule type="containsText" dxfId="2670" priority="1596" operator="containsText" text="改紡">
      <formula>NOT(ISERROR(SEARCH("改紡",L80)))</formula>
    </cfRule>
  </conditionalFormatting>
  <conditionalFormatting sqref="L81:M81 P81:Q81 T81:U81 X81">
    <cfRule type="containsText" dxfId="2669" priority="1594" operator="containsText" text="了機">
      <formula>NOT(ISERROR(SEARCH("了機",L81)))</formula>
    </cfRule>
  </conditionalFormatting>
  <conditionalFormatting sqref="L81:M81 P81:Q81 T81:U81 X81">
    <cfRule type="containsText" dxfId="2668" priority="1592" operator="containsText" text="清車">
      <formula>NOT(ISERROR(SEARCH("清車",L81)))</formula>
    </cfRule>
    <cfRule type="containsText" dxfId="2667" priority="1593" operator="containsText" text="改紡">
      <formula>NOT(ISERROR(SEARCH("改紡",L81)))</formula>
    </cfRule>
  </conditionalFormatting>
  <conditionalFormatting sqref="L82:M82 P82:Q82 T82:U82 X82">
    <cfRule type="containsText" dxfId="2666" priority="1591" operator="containsText" text="了機">
      <formula>NOT(ISERROR(SEARCH("了機",L82)))</formula>
    </cfRule>
  </conditionalFormatting>
  <conditionalFormatting sqref="L82:M82 P82:Q82 T82:U82 X82">
    <cfRule type="containsText" dxfId="2665" priority="1589" operator="containsText" text="清車">
      <formula>NOT(ISERROR(SEARCH("清車",L82)))</formula>
    </cfRule>
    <cfRule type="containsText" dxfId="2664" priority="1590" operator="containsText" text="改紡">
      <formula>NOT(ISERROR(SEARCH("改紡",L82)))</formula>
    </cfRule>
  </conditionalFormatting>
  <conditionalFormatting sqref="L84:M84 P84:Q84 T84:U84 X84">
    <cfRule type="containsText" dxfId="2663" priority="1588" operator="containsText" text="了機">
      <formula>NOT(ISERROR(SEARCH("了機",L84)))</formula>
    </cfRule>
  </conditionalFormatting>
  <conditionalFormatting sqref="L84:M84 P84:Q84 T84:U84 X84">
    <cfRule type="containsText" dxfId="2662" priority="1586" operator="containsText" text="清車">
      <formula>NOT(ISERROR(SEARCH("清車",L84)))</formula>
    </cfRule>
    <cfRule type="containsText" dxfId="2661" priority="1587" operator="containsText" text="改紡">
      <formula>NOT(ISERROR(SEARCH("改紡",L84)))</formula>
    </cfRule>
  </conditionalFormatting>
  <conditionalFormatting sqref="L85:M85 U85 P85:Q85">
    <cfRule type="containsText" dxfId="2660" priority="1585" operator="containsText" text="了機">
      <formula>NOT(ISERROR(SEARCH("了機",L85)))</formula>
    </cfRule>
  </conditionalFormatting>
  <conditionalFormatting sqref="L85:M85 U85 P85:Q85">
    <cfRule type="containsText" dxfId="2659" priority="1583" operator="containsText" text="清車">
      <formula>NOT(ISERROR(SEARCH("清車",L85)))</formula>
    </cfRule>
    <cfRule type="containsText" dxfId="2658" priority="1584" operator="containsText" text="改紡">
      <formula>NOT(ISERROR(SEARCH("改紡",L85)))</formula>
    </cfRule>
  </conditionalFormatting>
  <conditionalFormatting sqref="M86 Q86 U86">
    <cfRule type="containsText" dxfId="2657" priority="1582" operator="containsText" text="了機">
      <formula>NOT(ISERROR(SEARCH("了機",M86)))</formula>
    </cfRule>
  </conditionalFormatting>
  <conditionalFormatting sqref="M86 Q86 U86">
    <cfRule type="containsText" dxfId="2656" priority="1580" operator="containsText" text="清車">
      <formula>NOT(ISERROR(SEARCH("清車",M86)))</formula>
    </cfRule>
    <cfRule type="containsText" dxfId="2655" priority="1581" operator="containsText" text="改紡">
      <formula>NOT(ISERROR(SEARCH("改紡",M86)))</formula>
    </cfRule>
  </conditionalFormatting>
  <conditionalFormatting sqref="L92:M92 T92:U92 X92 P92:Q92">
    <cfRule type="containsText" dxfId="2654" priority="1579" operator="containsText" text="了機">
      <formula>NOT(ISERROR(SEARCH("了機",L92)))</formula>
    </cfRule>
  </conditionalFormatting>
  <conditionalFormatting sqref="L92:M92 T92:U92 X92 P92:Q92">
    <cfRule type="containsText" dxfId="2653" priority="1577" operator="containsText" text="清車">
      <formula>NOT(ISERROR(SEARCH("清車",L92)))</formula>
    </cfRule>
    <cfRule type="containsText" dxfId="2652" priority="1578" operator="containsText" text="改紡">
      <formula>NOT(ISERROR(SEARCH("改紡",L92)))</formula>
    </cfRule>
  </conditionalFormatting>
  <conditionalFormatting sqref="P90">
    <cfRule type="containsText" dxfId="2651" priority="1576" operator="containsText" text="了機">
      <formula>NOT(ISERROR(SEARCH("了機",P90)))</formula>
    </cfRule>
  </conditionalFormatting>
  <conditionalFormatting sqref="P90">
    <cfRule type="containsText" dxfId="2650" priority="1574" operator="containsText" text="清車">
      <formula>NOT(ISERROR(SEARCH("清車",P90)))</formula>
    </cfRule>
    <cfRule type="containsText" dxfId="2649" priority="1575" operator="containsText" text="改紡">
      <formula>NOT(ISERROR(SEARCH("改紡",P90)))</formula>
    </cfRule>
  </conditionalFormatting>
  <conditionalFormatting sqref="F93">
    <cfRule type="containsText" dxfId="2648" priority="1569" operator="containsText" text="×2">
      <formula>NOT(ISERROR(SEARCH("×2",F93)))</formula>
    </cfRule>
  </conditionalFormatting>
  <conditionalFormatting sqref="Y93">
    <cfRule type="containsText" dxfId="2647" priority="1568" operator="containsText" text="了機">
      <formula>NOT(ISERROR(SEARCH("了機",Y93)))</formula>
    </cfRule>
  </conditionalFormatting>
  <conditionalFormatting sqref="Y93">
    <cfRule type="containsText" dxfId="2646" priority="1566" operator="containsText" text="清車">
      <formula>NOT(ISERROR(SEARCH("清車",Y93)))</formula>
    </cfRule>
    <cfRule type="containsText" dxfId="2645" priority="1567" operator="containsText" text="改紡">
      <formula>NOT(ISERROR(SEARCH("改紡",Y93)))</formula>
    </cfRule>
  </conditionalFormatting>
  <conditionalFormatting sqref="L93:M93 P93:Q93 T93:U93 X93">
    <cfRule type="containsText" dxfId="2644" priority="1565" operator="containsText" text="了機">
      <formula>NOT(ISERROR(SEARCH("了機",L93)))</formula>
    </cfRule>
  </conditionalFormatting>
  <conditionalFormatting sqref="L93:M93 P93:Q93 T93:U93 X93">
    <cfRule type="containsText" dxfId="2643" priority="1563" operator="containsText" text="清車">
      <formula>NOT(ISERROR(SEARCH("清車",L93)))</formula>
    </cfRule>
    <cfRule type="containsText" dxfId="2642" priority="1564" operator="containsText" text="改紡">
      <formula>NOT(ISERROR(SEARCH("改紡",L93)))</formula>
    </cfRule>
  </conditionalFormatting>
  <conditionalFormatting sqref="L73">
    <cfRule type="containsText" dxfId="2641" priority="1562" operator="containsText" text="了機">
      <formula>NOT(ISERROR(SEARCH("了機",L73)))</formula>
    </cfRule>
  </conditionalFormatting>
  <conditionalFormatting sqref="L73">
    <cfRule type="containsText" dxfId="2640" priority="1560" operator="containsText" text="清車">
      <formula>NOT(ISERROR(SEARCH("清車",L73)))</formula>
    </cfRule>
    <cfRule type="containsText" dxfId="2639" priority="1561" operator="containsText" text="改紡">
      <formula>NOT(ISERROR(SEARCH("改紡",L73)))</formula>
    </cfRule>
  </conditionalFormatting>
  <conditionalFormatting sqref="P73">
    <cfRule type="containsText" dxfId="2638" priority="1559" operator="containsText" text="了機">
      <formula>NOT(ISERROR(SEARCH("了機",P73)))</formula>
    </cfRule>
  </conditionalFormatting>
  <conditionalFormatting sqref="P73">
    <cfRule type="containsText" dxfId="2637" priority="1557" operator="containsText" text="清車">
      <formula>NOT(ISERROR(SEARCH("清車",P73)))</formula>
    </cfRule>
    <cfRule type="containsText" dxfId="2636" priority="1558" operator="containsText" text="改紡">
      <formula>NOT(ISERROR(SEARCH("改紡",P73)))</formula>
    </cfRule>
  </conditionalFormatting>
  <conditionalFormatting sqref="T73">
    <cfRule type="containsText" dxfId="2635" priority="1556" operator="containsText" text="了機">
      <formula>NOT(ISERROR(SEARCH("了機",T73)))</formula>
    </cfRule>
  </conditionalFormatting>
  <conditionalFormatting sqref="T73">
    <cfRule type="containsText" dxfId="2634" priority="1554" operator="containsText" text="清車">
      <formula>NOT(ISERROR(SEARCH("清車",T73)))</formula>
    </cfRule>
    <cfRule type="containsText" dxfId="2633" priority="1555" operator="containsText" text="改紡">
      <formula>NOT(ISERROR(SEARCH("改紡",T73)))</formula>
    </cfRule>
  </conditionalFormatting>
  <conditionalFormatting sqref="X73">
    <cfRule type="containsText" dxfId="2632" priority="1553" operator="containsText" text="了機">
      <formula>NOT(ISERROR(SEARCH("了機",X73)))</formula>
    </cfRule>
  </conditionalFormatting>
  <conditionalFormatting sqref="X73">
    <cfRule type="containsText" dxfId="2631" priority="1551" operator="containsText" text="清車">
      <formula>NOT(ISERROR(SEARCH("清車",X73)))</formula>
    </cfRule>
    <cfRule type="containsText" dxfId="2630" priority="1552" operator="containsText" text="改紡">
      <formula>NOT(ISERROR(SEARCH("改紡",X73)))</formula>
    </cfRule>
  </conditionalFormatting>
  <conditionalFormatting sqref="L86">
    <cfRule type="containsText" dxfId="2629" priority="1550" operator="containsText" text="了機">
      <formula>NOT(ISERROR(SEARCH("了機",L86)))</formula>
    </cfRule>
  </conditionalFormatting>
  <conditionalFormatting sqref="L86">
    <cfRule type="containsText" dxfId="2628" priority="1548" operator="containsText" text="清車">
      <formula>NOT(ISERROR(SEARCH("清車",L86)))</formula>
    </cfRule>
    <cfRule type="containsText" dxfId="2627" priority="1549" operator="containsText" text="改紡">
      <formula>NOT(ISERROR(SEARCH("改紡",L86)))</formula>
    </cfRule>
  </conditionalFormatting>
  <conditionalFormatting sqref="P86">
    <cfRule type="containsText" dxfId="2626" priority="1547" operator="containsText" text="了機">
      <formula>NOT(ISERROR(SEARCH("了機",P86)))</formula>
    </cfRule>
  </conditionalFormatting>
  <conditionalFormatting sqref="P86">
    <cfRule type="containsText" dxfId="2625" priority="1545" operator="containsText" text="清車">
      <formula>NOT(ISERROR(SEARCH("清車",P86)))</formula>
    </cfRule>
    <cfRule type="containsText" dxfId="2624" priority="1546" operator="containsText" text="改紡">
      <formula>NOT(ISERROR(SEARCH("改紡",P86)))</formula>
    </cfRule>
  </conditionalFormatting>
  <conditionalFormatting sqref="L83">
    <cfRule type="containsText" dxfId="2623" priority="1541" operator="containsText" text="了機">
      <formula>NOT(ISERROR(SEARCH("了機",L83)))</formula>
    </cfRule>
  </conditionalFormatting>
  <conditionalFormatting sqref="L83">
    <cfRule type="containsText" dxfId="2622" priority="1539" operator="containsText" text="清車">
      <formula>NOT(ISERROR(SEARCH("清車",L83)))</formula>
    </cfRule>
    <cfRule type="containsText" dxfId="2621" priority="1540" operator="containsText" text="改紡">
      <formula>NOT(ISERROR(SEARCH("改紡",L83)))</formula>
    </cfRule>
  </conditionalFormatting>
  <conditionalFormatting sqref="X89">
    <cfRule type="containsText" dxfId="2620" priority="1544" operator="containsText" text="了機">
      <formula>NOT(ISERROR(SEARCH("了機",X89)))</formula>
    </cfRule>
  </conditionalFormatting>
  <conditionalFormatting sqref="X89">
    <cfRule type="containsText" dxfId="2619" priority="1542" operator="containsText" text="清車">
      <formula>NOT(ISERROR(SEARCH("清車",X89)))</formula>
    </cfRule>
    <cfRule type="containsText" dxfId="2618" priority="1543" operator="containsText" text="改紡">
      <formula>NOT(ISERROR(SEARCH("改紡",X89)))</formula>
    </cfRule>
  </conditionalFormatting>
  <conditionalFormatting sqref="P83">
    <cfRule type="containsText" dxfId="2617" priority="1538" operator="containsText" text="了機">
      <formula>NOT(ISERROR(SEARCH("了機",P83)))</formula>
    </cfRule>
  </conditionalFormatting>
  <conditionalFormatting sqref="P83">
    <cfRule type="containsText" dxfId="2616" priority="1536" operator="containsText" text="清車">
      <formula>NOT(ISERROR(SEARCH("清車",P83)))</formula>
    </cfRule>
    <cfRule type="containsText" dxfId="2615" priority="1537" operator="containsText" text="改紡">
      <formula>NOT(ISERROR(SEARCH("改紡",P83)))</formula>
    </cfRule>
  </conditionalFormatting>
  <conditionalFormatting sqref="T83">
    <cfRule type="containsText" dxfId="2614" priority="1535" operator="containsText" text="了機">
      <formula>NOT(ISERROR(SEARCH("了機",T83)))</formula>
    </cfRule>
  </conditionalFormatting>
  <conditionalFormatting sqref="T83">
    <cfRule type="containsText" dxfId="2613" priority="1533" operator="containsText" text="清車">
      <formula>NOT(ISERROR(SEARCH("清車",T83)))</formula>
    </cfRule>
    <cfRule type="containsText" dxfId="2612" priority="1534" operator="containsText" text="改紡">
      <formula>NOT(ISERROR(SEARCH("改紡",T83)))</formula>
    </cfRule>
  </conditionalFormatting>
  <conditionalFormatting sqref="X83">
    <cfRule type="containsText" dxfId="2611" priority="1532" operator="containsText" text="了機">
      <formula>NOT(ISERROR(SEARCH("了機",X83)))</formula>
    </cfRule>
  </conditionalFormatting>
  <conditionalFormatting sqref="X83">
    <cfRule type="containsText" dxfId="2610" priority="1530" operator="containsText" text="清車">
      <formula>NOT(ISERROR(SEARCH("清車",X83)))</formula>
    </cfRule>
    <cfRule type="containsText" dxfId="2609" priority="1531" operator="containsText" text="改紡">
      <formula>NOT(ISERROR(SEARCH("改紡",X83)))</formula>
    </cfRule>
  </conditionalFormatting>
  <conditionalFormatting sqref="L76">
    <cfRule type="containsText" dxfId="2608" priority="1529" operator="containsText" text="了機">
      <formula>NOT(ISERROR(SEARCH("了機",L76)))</formula>
    </cfRule>
  </conditionalFormatting>
  <conditionalFormatting sqref="L76">
    <cfRule type="containsText" dxfId="2607" priority="1527" operator="containsText" text="清車">
      <formula>NOT(ISERROR(SEARCH("清車",L76)))</formula>
    </cfRule>
    <cfRule type="containsText" dxfId="2606" priority="1528" operator="containsText" text="改紡">
      <formula>NOT(ISERROR(SEARCH("改紡",L76)))</formula>
    </cfRule>
  </conditionalFormatting>
  <conditionalFormatting sqref="P76">
    <cfRule type="containsText" dxfId="2605" priority="1526" operator="containsText" text="了機">
      <formula>NOT(ISERROR(SEARCH("了機",P76)))</formula>
    </cfRule>
  </conditionalFormatting>
  <conditionalFormatting sqref="P76">
    <cfRule type="containsText" dxfId="2604" priority="1524" operator="containsText" text="清車">
      <formula>NOT(ISERROR(SEARCH("清車",P76)))</formula>
    </cfRule>
    <cfRule type="containsText" dxfId="2603" priority="1525" operator="containsText" text="改紡">
      <formula>NOT(ISERROR(SEARCH("改紡",P76)))</formula>
    </cfRule>
  </conditionalFormatting>
  <conditionalFormatting sqref="T76">
    <cfRule type="containsText" dxfId="2602" priority="1523" operator="containsText" text="了機">
      <formula>NOT(ISERROR(SEARCH("了機",T76)))</formula>
    </cfRule>
  </conditionalFormatting>
  <conditionalFormatting sqref="T76">
    <cfRule type="containsText" dxfId="2601" priority="1521" operator="containsText" text="清車">
      <formula>NOT(ISERROR(SEARCH("清車",T76)))</formula>
    </cfRule>
    <cfRule type="containsText" dxfId="2600" priority="1522" operator="containsText" text="改紡">
      <formula>NOT(ISERROR(SEARCH("改紡",T76)))</formula>
    </cfRule>
  </conditionalFormatting>
  <conditionalFormatting sqref="X76">
    <cfRule type="containsText" dxfId="2599" priority="1520" operator="containsText" text="了機">
      <formula>NOT(ISERROR(SEARCH("了機",X76)))</formula>
    </cfRule>
  </conditionalFormatting>
  <conditionalFormatting sqref="X76">
    <cfRule type="containsText" dxfId="2598" priority="1518" operator="containsText" text="清車">
      <formula>NOT(ISERROR(SEARCH("清車",X76)))</formula>
    </cfRule>
    <cfRule type="containsText" dxfId="2597" priority="1519" operator="containsText" text="改紡">
      <formula>NOT(ISERROR(SEARCH("改紡",X76)))</formula>
    </cfRule>
  </conditionalFormatting>
  <conditionalFormatting sqref="T85">
    <cfRule type="containsText" dxfId="2596" priority="1517" operator="containsText" text="了機">
      <formula>NOT(ISERROR(SEARCH("了機",T85)))</formula>
    </cfRule>
  </conditionalFormatting>
  <conditionalFormatting sqref="T85">
    <cfRule type="containsText" dxfId="2595" priority="1515" operator="containsText" text="清車">
      <formula>NOT(ISERROR(SEARCH("清車",T85)))</formula>
    </cfRule>
    <cfRule type="containsText" dxfId="2594" priority="1516" operator="containsText" text="改紡">
      <formula>NOT(ISERROR(SEARCH("改紡",T85)))</formula>
    </cfRule>
  </conditionalFormatting>
  <conditionalFormatting sqref="T86">
    <cfRule type="containsText" dxfId="2593" priority="1514" operator="containsText" text="了機">
      <formula>NOT(ISERROR(SEARCH("了機",T86)))</formula>
    </cfRule>
  </conditionalFormatting>
  <conditionalFormatting sqref="T86">
    <cfRule type="containsText" dxfId="2592" priority="1512" operator="containsText" text="清車">
      <formula>NOT(ISERROR(SEARCH("清車",T86)))</formula>
    </cfRule>
    <cfRule type="containsText" dxfId="2591" priority="1513" operator="containsText" text="改紡">
      <formula>NOT(ISERROR(SEARCH("改紡",T86)))</formula>
    </cfRule>
  </conditionalFormatting>
  <conditionalFormatting sqref="X85">
    <cfRule type="containsText" dxfId="2590" priority="1511" operator="containsText" text="了機">
      <formula>NOT(ISERROR(SEARCH("了機",X85)))</formula>
    </cfRule>
  </conditionalFormatting>
  <conditionalFormatting sqref="X85">
    <cfRule type="containsText" dxfId="2589" priority="1509" operator="containsText" text="清車">
      <formula>NOT(ISERROR(SEARCH("清車",X85)))</formula>
    </cfRule>
    <cfRule type="containsText" dxfId="2588" priority="1510" operator="containsText" text="改紡">
      <formula>NOT(ISERROR(SEARCH("改紡",X85)))</formula>
    </cfRule>
  </conditionalFormatting>
  <conditionalFormatting sqref="X86">
    <cfRule type="containsText" dxfId="2587" priority="1508" operator="containsText" text="了機">
      <formula>NOT(ISERROR(SEARCH("了機",X86)))</formula>
    </cfRule>
  </conditionalFormatting>
  <conditionalFormatting sqref="X86">
    <cfRule type="containsText" dxfId="2586" priority="1506" operator="containsText" text="清車">
      <formula>NOT(ISERROR(SEARCH("清車",X86)))</formula>
    </cfRule>
    <cfRule type="containsText" dxfId="2585" priority="1507" operator="containsText" text="改紡">
      <formula>NOT(ISERROR(SEARCH("改紡",X86)))</formula>
    </cfRule>
  </conditionalFormatting>
  <conditionalFormatting sqref="F95:F103 F125 F108:F123">
    <cfRule type="containsText" dxfId="2584" priority="1505" operator="containsText" text="×2">
      <formula>NOT(ISERROR(SEARCH("×2",F95)))</formula>
    </cfRule>
  </conditionalFormatting>
  <conditionalFormatting sqref="X95:Y96 X99:Y99 Y97:Y98 X101:Y101 Y100 X103:Y103 Y102 Y108:Y117 X118:Y119 X125:Y125 X121 Y120:Y123">
    <cfRule type="containsText" dxfId="2583" priority="1504" operator="containsText" text="了機">
      <formula>NOT(ISERROR(SEARCH("了機",X95)))</formula>
    </cfRule>
  </conditionalFormatting>
  <conditionalFormatting sqref="X95:Y96 X99:Y99 Y97:Y98 X101:Y101 Y100 X103:Y103 Y102 Y108:Y117 X118:Y119 X125:Y125 X121 Y120:Y123">
    <cfRule type="containsText" dxfId="2582" priority="1502" operator="containsText" text="清車">
      <formula>NOT(ISERROR(SEARCH("清車",X95)))</formula>
    </cfRule>
    <cfRule type="containsText" dxfId="2581" priority="1503" operator="containsText" text="改紡">
      <formula>NOT(ISERROR(SEARCH("改紡",X95)))</formula>
    </cfRule>
  </conditionalFormatting>
  <conditionalFormatting sqref="Y124">
    <cfRule type="containsText" dxfId="2580" priority="1423" operator="containsText" text="了機">
      <formula>NOT(ISERROR(SEARCH("了機",Y124)))</formula>
    </cfRule>
  </conditionalFormatting>
  <conditionalFormatting sqref="Y124">
    <cfRule type="containsText" dxfId="2579" priority="1421" operator="containsText" text="清車">
      <formula>NOT(ISERROR(SEARCH("清車",Y124)))</formula>
    </cfRule>
    <cfRule type="containsText" dxfId="2578" priority="1422" operator="containsText" text="改紡">
      <formula>NOT(ISERROR(SEARCH("改紡",Y124)))</formula>
    </cfRule>
  </conditionalFormatting>
  <conditionalFormatting sqref="X124">
    <cfRule type="containsText" dxfId="2577" priority="1420" operator="containsText" text="了機">
      <formula>NOT(ISERROR(SEARCH("了機",X124)))</formula>
    </cfRule>
  </conditionalFormatting>
  <conditionalFormatting sqref="X124">
    <cfRule type="containsText" dxfId="2576" priority="1418" operator="containsText" text="清車">
      <formula>NOT(ISERROR(SEARCH("清車",X124)))</formula>
    </cfRule>
    <cfRule type="containsText" dxfId="2575" priority="1419" operator="containsText" text="改紡">
      <formula>NOT(ISERROR(SEARCH("改紡",X124)))</formula>
    </cfRule>
  </conditionalFormatting>
  <conditionalFormatting sqref="F104:F107">
    <cfRule type="containsText" dxfId="2574" priority="1489" operator="containsText" text="×2">
      <formula>NOT(ISERROR(SEARCH("×2",F104)))</formula>
    </cfRule>
  </conditionalFormatting>
  <conditionalFormatting sqref="Y104:Y107">
    <cfRule type="containsText" dxfId="2573" priority="1488" operator="containsText" text="了機">
      <formula>NOT(ISERROR(SEARCH("了機",Y104)))</formula>
    </cfRule>
  </conditionalFormatting>
  <conditionalFormatting sqref="Y104:Y107">
    <cfRule type="containsText" dxfId="2572" priority="1486" operator="containsText" text="清車">
      <formula>NOT(ISERROR(SEARCH("清車",Y104)))</formula>
    </cfRule>
    <cfRule type="containsText" dxfId="2571" priority="1487" operator="containsText" text="改紡">
      <formula>NOT(ISERROR(SEARCH("改紡",Y104)))</formula>
    </cfRule>
  </conditionalFormatting>
  <conditionalFormatting sqref="X97">
    <cfRule type="containsText" dxfId="2570" priority="1485" operator="containsText" text="了機">
      <formula>NOT(ISERROR(SEARCH("了機",X97)))</formula>
    </cfRule>
  </conditionalFormatting>
  <conditionalFormatting sqref="X97">
    <cfRule type="containsText" dxfId="2569" priority="1483" operator="containsText" text="清車">
      <formula>NOT(ISERROR(SEARCH("清車",X97)))</formula>
    </cfRule>
    <cfRule type="containsText" dxfId="2568" priority="1484" operator="containsText" text="改紡">
      <formula>NOT(ISERROR(SEARCH("改紡",X97)))</formula>
    </cfRule>
  </conditionalFormatting>
  <conditionalFormatting sqref="X98">
    <cfRule type="containsText" dxfId="2567" priority="1482" operator="containsText" text="了機">
      <formula>NOT(ISERROR(SEARCH("了機",X98)))</formula>
    </cfRule>
  </conditionalFormatting>
  <conditionalFormatting sqref="X98">
    <cfRule type="containsText" dxfId="2566" priority="1480" operator="containsText" text="清車">
      <formula>NOT(ISERROR(SEARCH("清車",X98)))</formula>
    </cfRule>
    <cfRule type="containsText" dxfId="2565" priority="1481" operator="containsText" text="改紡">
      <formula>NOT(ISERROR(SEARCH("改紡",X98)))</formula>
    </cfRule>
  </conditionalFormatting>
  <conditionalFormatting sqref="X100">
    <cfRule type="containsText" dxfId="2564" priority="1479" operator="containsText" text="了機">
      <formula>NOT(ISERROR(SEARCH("了機",X100)))</formula>
    </cfRule>
  </conditionalFormatting>
  <conditionalFormatting sqref="X100">
    <cfRule type="containsText" dxfId="2563" priority="1477" operator="containsText" text="清車">
      <formula>NOT(ISERROR(SEARCH("清車",X100)))</formula>
    </cfRule>
    <cfRule type="containsText" dxfId="2562" priority="1478" operator="containsText" text="改紡">
      <formula>NOT(ISERROR(SEARCH("改紡",X100)))</formula>
    </cfRule>
  </conditionalFormatting>
  <conditionalFormatting sqref="X102">
    <cfRule type="containsText" dxfId="2561" priority="1476" operator="containsText" text="了機">
      <formula>NOT(ISERROR(SEARCH("了機",X102)))</formula>
    </cfRule>
  </conditionalFormatting>
  <conditionalFormatting sqref="X102">
    <cfRule type="containsText" dxfId="2560" priority="1474" operator="containsText" text="清車">
      <formula>NOT(ISERROR(SEARCH("清車",X102)))</formula>
    </cfRule>
    <cfRule type="containsText" dxfId="2559" priority="1475" operator="containsText" text="改紡">
      <formula>NOT(ISERROR(SEARCH("改紡",X102)))</formula>
    </cfRule>
  </conditionalFormatting>
  <conditionalFormatting sqref="X105">
    <cfRule type="containsText" dxfId="2558" priority="1470" operator="containsText" text="了機">
      <formula>NOT(ISERROR(SEARCH("了機",X105)))</formula>
    </cfRule>
  </conditionalFormatting>
  <conditionalFormatting sqref="X105">
    <cfRule type="containsText" dxfId="2557" priority="1468" operator="containsText" text="清車">
      <formula>NOT(ISERROR(SEARCH("清車",X105)))</formula>
    </cfRule>
    <cfRule type="containsText" dxfId="2556" priority="1469" operator="containsText" text="改紡">
      <formula>NOT(ISERROR(SEARCH("改紡",X105)))</formula>
    </cfRule>
  </conditionalFormatting>
  <conditionalFormatting sqref="X106">
    <cfRule type="containsText" dxfId="2555" priority="1467" operator="containsText" text="了機">
      <formula>NOT(ISERROR(SEARCH("了機",X106)))</formula>
    </cfRule>
  </conditionalFormatting>
  <conditionalFormatting sqref="X106">
    <cfRule type="containsText" dxfId="2554" priority="1465" operator="containsText" text="清車">
      <formula>NOT(ISERROR(SEARCH("清車",X106)))</formula>
    </cfRule>
    <cfRule type="containsText" dxfId="2553" priority="1466" operator="containsText" text="改紡">
      <formula>NOT(ISERROR(SEARCH("改紡",X106)))</formula>
    </cfRule>
  </conditionalFormatting>
  <conditionalFormatting sqref="X108">
    <cfRule type="containsText" dxfId="2552" priority="1461" operator="containsText" text="了機">
      <formula>NOT(ISERROR(SEARCH("了機",X108)))</formula>
    </cfRule>
  </conditionalFormatting>
  <conditionalFormatting sqref="X108">
    <cfRule type="containsText" dxfId="2551" priority="1459" operator="containsText" text="清車">
      <formula>NOT(ISERROR(SEARCH("清車",X108)))</formula>
    </cfRule>
    <cfRule type="containsText" dxfId="2550" priority="1460" operator="containsText" text="改紡">
      <formula>NOT(ISERROR(SEARCH("改紡",X108)))</formula>
    </cfRule>
  </conditionalFormatting>
  <conditionalFormatting sqref="X109">
    <cfRule type="containsText" dxfId="2549" priority="1458" operator="containsText" text="了機">
      <formula>NOT(ISERROR(SEARCH("了機",X109)))</formula>
    </cfRule>
  </conditionalFormatting>
  <conditionalFormatting sqref="X109">
    <cfRule type="containsText" dxfId="2548" priority="1456" operator="containsText" text="清車">
      <formula>NOT(ISERROR(SEARCH("清車",X109)))</formula>
    </cfRule>
    <cfRule type="containsText" dxfId="2547" priority="1457" operator="containsText" text="改紡">
      <formula>NOT(ISERROR(SEARCH("改紡",X109)))</formula>
    </cfRule>
  </conditionalFormatting>
  <conditionalFormatting sqref="X110">
    <cfRule type="containsText" dxfId="2546" priority="1455" operator="containsText" text="了機">
      <formula>NOT(ISERROR(SEARCH("了機",X110)))</formula>
    </cfRule>
  </conditionalFormatting>
  <conditionalFormatting sqref="X110">
    <cfRule type="containsText" dxfId="2545" priority="1453" operator="containsText" text="清車">
      <formula>NOT(ISERROR(SEARCH("清車",X110)))</formula>
    </cfRule>
    <cfRule type="containsText" dxfId="2544" priority="1454" operator="containsText" text="改紡">
      <formula>NOT(ISERROR(SEARCH("改紡",X110)))</formula>
    </cfRule>
  </conditionalFormatting>
  <conditionalFormatting sqref="X111">
    <cfRule type="containsText" dxfId="2543" priority="1452" operator="containsText" text="了機">
      <formula>NOT(ISERROR(SEARCH("了機",X111)))</formula>
    </cfRule>
  </conditionalFormatting>
  <conditionalFormatting sqref="X111">
    <cfRule type="containsText" dxfId="2542" priority="1450" operator="containsText" text="清車">
      <formula>NOT(ISERROR(SEARCH("清車",X111)))</formula>
    </cfRule>
    <cfRule type="containsText" dxfId="2541" priority="1451" operator="containsText" text="改紡">
      <formula>NOT(ISERROR(SEARCH("改紡",X111)))</formula>
    </cfRule>
  </conditionalFormatting>
  <conditionalFormatting sqref="X112">
    <cfRule type="containsText" dxfId="2540" priority="1449" operator="containsText" text="了機">
      <formula>NOT(ISERROR(SEARCH("了機",X112)))</formula>
    </cfRule>
  </conditionalFormatting>
  <conditionalFormatting sqref="X112">
    <cfRule type="containsText" dxfId="2539" priority="1447" operator="containsText" text="清車">
      <formula>NOT(ISERROR(SEARCH("清車",X112)))</formula>
    </cfRule>
    <cfRule type="containsText" dxfId="2538" priority="1448" operator="containsText" text="改紡">
      <formula>NOT(ISERROR(SEARCH("改紡",X112)))</formula>
    </cfRule>
  </conditionalFormatting>
  <conditionalFormatting sqref="X113">
    <cfRule type="containsText" dxfId="2537" priority="1446" operator="containsText" text="了機">
      <formula>NOT(ISERROR(SEARCH("了機",X113)))</formula>
    </cfRule>
  </conditionalFormatting>
  <conditionalFormatting sqref="X113">
    <cfRule type="containsText" dxfId="2536" priority="1444" operator="containsText" text="清車">
      <formula>NOT(ISERROR(SEARCH("清車",X113)))</formula>
    </cfRule>
    <cfRule type="containsText" dxfId="2535" priority="1445" operator="containsText" text="改紡">
      <formula>NOT(ISERROR(SEARCH("改紡",X113)))</formula>
    </cfRule>
  </conditionalFormatting>
  <conditionalFormatting sqref="X115">
    <cfRule type="containsText" dxfId="2534" priority="1443" operator="containsText" text="了機">
      <formula>NOT(ISERROR(SEARCH("了機",X115)))</formula>
    </cfRule>
  </conditionalFormatting>
  <conditionalFormatting sqref="X115">
    <cfRule type="containsText" dxfId="2533" priority="1441" operator="containsText" text="清車">
      <formula>NOT(ISERROR(SEARCH("清車",X115)))</formula>
    </cfRule>
    <cfRule type="containsText" dxfId="2532" priority="1442" operator="containsText" text="改紡">
      <formula>NOT(ISERROR(SEARCH("改紡",X115)))</formula>
    </cfRule>
  </conditionalFormatting>
  <conditionalFormatting sqref="X123">
    <cfRule type="containsText" dxfId="2531" priority="1434" operator="containsText" text="了機">
      <formula>NOT(ISERROR(SEARCH("了機",X123)))</formula>
    </cfRule>
  </conditionalFormatting>
  <conditionalFormatting sqref="X123">
    <cfRule type="containsText" dxfId="2530" priority="1432" operator="containsText" text="清車">
      <formula>NOT(ISERROR(SEARCH("清車",X123)))</formula>
    </cfRule>
    <cfRule type="containsText" dxfId="2529" priority="1433" operator="containsText" text="改紡">
      <formula>NOT(ISERROR(SEARCH("改紡",X123)))</formula>
    </cfRule>
  </conditionalFormatting>
  <conditionalFormatting sqref="F124">
    <cfRule type="containsText" dxfId="2528" priority="1424" operator="containsText" text="×2">
      <formula>NOT(ISERROR(SEARCH("×2",F124)))</formula>
    </cfRule>
  </conditionalFormatting>
  <conditionalFormatting sqref="L105 P105 T105">
    <cfRule type="containsText" dxfId="2527" priority="1342" operator="containsText" text="了機">
      <formula>NOT(ISERROR(SEARCH("了機",L105)))</formula>
    </cfRule>
  </conditionalFormatting>
  <conditionalFormatting sqref="L105 P105 T105">
    <cfRule type="containsText" dxfId="2526" priority="1340" operator="containsText" text="清車">
      <formula>NOT(ISERROR(SEARCH("清車",L105)))</formula>
    </cfRule>
    <cfRule type="containsText" dxfId="2525" priority="1341" operator="containsText" text="改紡">
      <formula>NOT(ISERROR(SEARCH("改紡",L105)))</formula>
    </cfRule>
  </conditionalFormatting>
  <conditionalFormatting sqref="L106 P106 T106">
    <cfRule type="containsText" dxfId="2524" priority="1339" operator="containsText" text="了機">
      <formula>NOT(ISERROR(SEARCH("了機",L106)))</formula>
    </cfRule>
  </conditionalFormatting>
  <conditionalFormatting sqref="L106 P106 T106">
    <cfRule type="containsText" dxfId="2523" priority="1337" operator="containsText" text="清車">
      <formula>NOT(ISERROR(SEARCH("清車",L106)))</formula>
    </cfRule>
    <cfRule type="containsText" dxfId="2522" priority="1338" operator="containsText" text="改紡">
      <formula>NOT(ISERROR(SEARCH("改紡",L106)))</formula>
    </cfRule>
  </conditionalFormatting>
  <conditionalFormatting sqref="L108 P108 T108">
    <cfRule type="containsText" dxfId="2521" priority="1336" operator="containsText" text="了機">
      <formula>NOT(ISERROR(SEARCH("了機",L108)))</formula>
    </cfRule>
  </conditionalFormatting>
  <conditionalFormatting sqref="L108 P108 T108">
    <cfRule type="containsText" dxfId="2520" priority="1334" operator="containsText" text="清車">
      <formula>NOT(ISERROR(SEARCH("清車",L108)))</formula>
    </cfRule>
    <cfRule type="containsText" dxfId="2519" priority="1335" operator="containsText" text="改紡">
      <formula>NOT(ISERROR(SEARCH("改紡",L108)))</formula>
    </cfRule>
  </conditionalFormatting>
  <conditionalFormatting sqref="X104">
    <cfRule type="containsText" dxfId="2518" priority="1408" operator="containsText" text="了機">
      <formula>NOT(ISERROR(SEARCH("了機",X104)))</formula>
    </cfRule>
  </conditionalFormatting>
  <conditionalFormatting sqref="X104">
    <cfRule type="containsText" dxfId="2517" priority="1406" operator="containsText" text="清車">
      <formula>NOT(ISERROR(SEARCH("清車",X104)))</formula>
    </cfRule>
    <cfRule type="containsText" dxfId="2516" priority="1407" operator="containsText" text="改紡">
      <formula>NOT(ISERROR(SEARCH("改紡",X104)))</formula>
    </cfRule>
  </conditionalFormatting>
  <conditionalFormatting sqref="L110 P110 T110">
    <cfRule type="containsText" dxfId="2515" priority="1330" operator="containsText" text="了機">
      <formula>NOT(ISERROR(SEARCH("了機",L110)))</formula>
    </cfRule>
  </conditionalFormatting>
  <conditionalFormatting sqref="L110 P110 T110">
    <cfRule type="containsText" dxfId="2514" priority="1328" operator="containsText" text="清車">
      <formula>NOT(ISERROR(SEARCH("清車",L110)))</formula>
    </cfRule>
    <cfRule type="containsText" dxfId="2513" priority="1329" operator="containsText" text="改紡">
      <formula>NOT(ISERROR(SEARCH("改紡",L110)))</formula>
    </cfRule>
  </conditionalFormatting>
  <conditionalFormatting sqref="L111 P111 T111">
    <cfRule type="containsText" dxfId="2512" priority="1327" operator="containsText" text="了機">
      <formula>NOT(ISERROR(SEARCH("了機",L111)))</formula>
    </cfRule>
  </conditionalFormatting>
  <conditionalFormatting sqref="L111 P111 T111">
    <cfRule type="containsText" dxfId="2511" priority="1325" operator="containsText" text="清車">
      <formula>NOT(ISERROR(SEARCH("清車",L111)))</formula>
    </cfRule>
    <cfRule type="containsText" dxfId="2510" priority="1326" operator="containsText" text="改紡">
      <formula>NOT(ISERROR(SEARCH("改紡",L111)))</formula>
    </cfRule>
  </conditionalFormatting>
  <conditionalFormatting sqref="L113 P113 T113">
    <cfRule type="containsText" dxfId="2509" priority="1321" operator="containsText" text="了機">
      <formula>NOT(ISERROR(SEARCH("了機",L113)))</formula>
    </cfRule>
  </conditionalFormatting>
  <conditionalFormatting sqref="L113 P113 T113">
    <cfRule type="containsText" dxfId="2508" priority="1319" operator="containsText" text="清車">
      <formula>NOT(ISERROR(SEARCH("清車",L113)))</formula>
    </cfRule>
    <cfRule type="containsText" dxfId="2507" priority="1320" operator="containsText" text="改紡">
      <formula>NOT(ISERROR(SEARCH("改紡",L113)))</formula>
    </cfRule>
  </conditionalFormatting>
  <conditionalFormatting sqref="X120">
    <cfRule type="containsText" dxfId="2506" priority="1399" operator="containsText" text="了機">
      <formula>NOT(ISERROR(SEARCH("了機",X120)))</formula>
    </cfRule>
  </conditionalFormatting>
  <conditionalFormatting sqref="X120">
    <cfRule type="containsText" dxfId="2505" priority="1397" operator="containsText" text="清車">
      <formula>NOT(ISERROR(SEARCH("清車",X120)))</formula>
    </cfRule>
    <cfRule type="containsText" dxfId="2504" priority="1398" operator="containsText" text="改紡">
      <formula>NOT(ISERROR(SEARCH("改紡",X120)))</formula>
    </cfRule>
  </conditionalFormatting>
  <conditionalFormatting sqref="L115 P115 T115">
    <cfRule type="containsText" dxfId="2503" priority="1318" operator="containsText" text="了機">
      <formula>NOT(ISERROR(SEARCH("了機",L115)))</formula>
    </cfRule>
  </conditionalFormatting>
  <conditionalFormatting sqref="L115 P115 T115">
    <cfRule type="containsText" dxfId="2502" priority="1316" operator="containsText" text="清車">
      <formula>NOT(ISERROR(SEARCH("清車",L115)))</formula>
    </cfRule>
    <cfRule type="containsText" dxfId="2501" priority="1317" operator="containsText" text="改紡">
      <formula>NOT(ISERROR(SEARCH("改紡",L115)))</formula>
    </cfRule>
  </conditionalFormatting>
  <conditionalFormatting sqref="L123 P123 T123">
    <cfRule type="containsText" dxfId="2500" priority="1315" operator="containsText" text="了機">
      <formula>NOT(ISERROR(SEARCH("了機",L123)))</formula>
    </cfRule>
  </conditionalFormatting>
  <conditionalFormatting sqref="L123 P123 T123">
    <cfRule type="containsText" dxfId="2499" priority="1313" operator="containsText" text="清車">
      <formula>NOT(ISERROR(SEARCH("清車",L123)))</formula>
    </cfRule>
    <cfRule type="containsText" dxfId="2498" priority="1314" operator="containsText" text="改紡">
      <formula>NOT(ISERROR(SEARCH("改紡",L123)))</formula>
    </cfRule>
  </conditionalFormatting>
  <conditionalFormatting sqref="X114">
    <cfRule type="containsText" dxfId="2497" priority="1387" operator="containsText" text="了機">
      <formula>NOT(ISERROR(SEARCH("了機",X114)))</formula>
    </cfRule>
  </conditionalFormatting>
  <conditionalFormatting sqref="X114">
    <cfRule type="containsText" dxfId="2496" priority="1385" operator="containsText" text="清車">
      <formula>NOT(ISERROR(SEARCH("清車",X114)))</formula>
    </cfRule>
    <cfRule type="containsText" dxfId="2495" priority="1386" operator="containsText" text="改紡">
      <formula>NOT(ISERROR(SEARCH("改紡",X114)))</formula>
    </cfRule>
  </conditionalFormatting>
  <conditionalFormatting sqref="M124 Q124 U124">
    <cfRule type="containsText" dxfId="2494" priority="1309" operator="containsText" text="了機">
      <formula>NOT(ISERROR(SEARCH("了機",M124)))</formula>
    </cfRule>
  </conditionalFormatting>
  <conditionalFormatting sqref="M124 Q124 U124">
    <cfRule type="containsText" dxfId="2493" priority="1307" operator="containsText" text="清車">
      <formula>NOT(ISERROR(SEARCH("清車",M124)))</formula>
    </cfRule>
    <cfRule type="containsText" dxfId="2492" priority="1308" operator="containsText" text="改紡">
      <formula>NOT(ISERROR(SEARCH("改紡",M124)))</formula>
    </cfRule>
  </conditionalFormatting>
  <conditionalFormatting sqref="L124 P124 T124">
    <cfRule type="containsText" dxfId="2491" priority="1306" operator="containsText" text="了機">
      <formula>NOT(ISERROR(SEARCH("了機",L124)))</formula>
    </cfRule>
  </conditionalFormatting>
  <conditionalFormatting sqref="L124 P124 T124">
    <cfRule type="containsText" dxfId="2490" priority="1304" operator="containsText" text="清車">
      <formula>NOT(ISERROR(SEARCH("清車",L124)))</formula>
    </cfRule>
    <cfRule type="containsText" dxfId="2489" priority="1305" operator="containsText" text="改紡">
      <formula>NOT(ISERROR(SEARCH("改紡",L124)))</formula>
    </cfRule>
  </conditionalFormatting>
  <conditionalFormatting sqref="L104 P104 T104">
    <cfRule type="containsText" dxfId="2488" priority="1303" operator="containsText" text="了機">
      <formula>NOT(ISERROR(SEARCH("了機",L104)))</formula>
    </cfRule>
  </conditionalFormatting>
  <conditionalFormatting sqref="L104 P104 T104">
    <cfRule type="containsText" dxfId="2487" priority="1301" operator="containsText" text="清車">
      <formula>NOT(ISERROR(SEARCH("清車",L104)))</formula>
    </cfRule>
    <cfRule type="containsText" dxfId="2486" priority="1302" operator="containsText" text="改紡">
      <formula>NOT(ISERROR(SEARCH("改紡",L104)))</formula>
    </cfRule>
  </conditionalFormatting>
  <conditionalFormatting sqref="X107">
    <cfRule type="containsText" dxfId="2485" priority="1375" operator="containsText" text="了機">
      <formula>NOT(ISERROR(SEARCH("了機",X107)))</formula>
    </cfRule>
  </conditionalFormatting>
  <conditionalFormatting sqref="X107">
    <cfRule type="containsText" dxfId="2484" priority="1373" operator="containsText" text="清車">
      <formula>NOT(ISERROR(SEARCH("清車",X107)))</formula>
    </cfRule>
    <cfRule type="containsText" dxfId="2483" priority="1374" operator="containsText" text="改紡">
      <formula>NOT(ISERROR(SEARCH("改紡",X107)))</formula>
    </cfRule>
  </conditionalFormatting>
  <conditionalFormatting sqref="L114 P114 T114">
    <cfRule type="containsText" dxfId="2482" priority="1297" operator="containsText" text="了機">
      <formula>NOT(ISERROR(SEARCH("了機",L114)))</formula>
    </cfRule>
  </conditionalFormatting>
  <conditionalFormatting sqref="L114 P114 T114">
    <cfRule type="containsText" dxfId="2481" priority="1295" operator="containsText" text="清車">
      <formula>NOT(ISERROR(SEARCH("清車",L114)))</formula>
    </cfRule>
    <cfRule type="containsText" dxfId="2480" priority="1296" operator="containsText" text="改紡">
      <formula>NOT(ISERROR(SEARCH("改紡",L114)))</formula>
    </cfRule>
  </conditionalFormatting>
  <conditionalFormatting sqref="L107 P107 T107">
    <cfRule type="containsText" dxfId="2479" priority="1294" operator="containsText" text="了機">
      <formula>NOT(ISERROR(SEARCH("了機",L107)))</formula>
    </cfRule>
  </conditionalFormatting>
  <conditionalFormatting sqref="L107 P107 T107">
    <cfRule type="containsText" dxfId="2478" priority="1292" operator="containsText" text="清車">
      <formula>NOT(ISERROR(SEARCH("清車",L107)))</formula>
    </cfRule>
    <cfRule type="containsText" dxfId="2477" priority="1293" operator="containsText" text="改紡">
      <formula>NOT(ISERROR(SEARCH("改紡",L107)))</formula>
    </cfRule>
  </conditionalFormatting>
  <conditionalFormatting sqref="X116">
    <cfRule type="containsText" dxfId="2476" priority="1366" operator="containsText" text="了機">
      <formula>NOT(ISERROR(SEARCH("了機",X116)))</formula>
    </cfRule>
  </conditionalFormatting>
  <conditionalFormatting sqref="X116">
    <cfRule type="containsText" dxfId="2475" priority="1364" operator="containsText" text="清車">
      <formula>NOT(ISERROR(SEARCH("清車",X116)))</formula>
    </cfRule>
    <cfRule type="containsText" dxfId="2474" priority="1365" operator="containsText" text="改紡">
      <formula>NOT(ISERROR(SEARCH("改紡",X116)))</formula>
    </cfRule>
  </conditionalFormatting>
  <conditionalFormatting sqref="X117">
    <cfRule type="containsText" dxfId="2473" priority="1363" operator="containsText" text="了機">
      <formula>NOT(ISERROR(SEARCH("了機",X117)))</formula>
    </cfRule>
  </conditionalFormatting>
  <conditionalFormatting sqref="X117">
    <cfRule type="containsText" dxfId="2472" priority="1361" operator="containsText" text="清車">
      <formula>NOT(ISERROR(SEARCH("清車",X117)))</formula>
    </cfRule>
    <cfRule type="containsText" dxfId="2471" priority="1362" operator="containsText" text="改紡">
      <formula>NOT(ISERROR(SEARCH("改紡",X117)))</formula>
    </cfRule>
  </conditionalFormatting>
  <conditionalFormatting sqref="L95:M96 P95:Q96 T95:U96 L99:M99 P99:Q99 T99:U99 M97:M98 Q97:Q98 U97:U98 L101:M101 P101:Q101 T101:U101 M100 Q100 U100 L103:M103 P103:Q103 T103:U103 M102 Q102 U102 M108:M117 Q108:Q117 U108:U117 L118:M119 P118:Q119 T118:U119 L125:M125 P125:Q125 T125:U125 P121:P122 M120:M123 Q120:Q123 U120:U123 T121:T122 L121:L122">
    <cfRule type="containsText" dxfId="2470" priority="1360" operator="containsText" text="了機">
      <formula>NOT(ISERROR(SEARCH("了機",L95)))</formula>
    </cfRule>
  </conditionalFormatting>
  <conditionalFormatting sqref="L95:M96 P95:Q96 T95:U96 L99:M99 P99:Q99 T99:U99 M97:M98 Q97:Q98 U97:U98 L101:M101 P101:Q101 T101:U101 M100 Q100 U100 L103:M103 P103:Q103 T103:U103 M102 Q102 U102 M108:M117 Q108:Q117 U108:U117 L118:M119 P118:Q119 T118:U119 L125:M125 P125:Q125 T125:U125 P121:P122 M120:M123 Q120:Q123 U120:U123 T121:T122 L121:L122">
    <cfRule type="containsText" dxfId="2469" priority="1358" operator="containsText" text="清車">
      <formula>NOT(ISERROR(SEARCH("清車",L95)))</formula>
    </cfRule>
    <cfRule type="containsText" dxfId="2468" priority="1359" operator="containsText" text="改紡">
      <formula>NOT(ISERROR(SEARCH("改紡",L95)))</formula>
    </cfRule>
  </conditionalFormatting>
  <conditionalFormatting sqref="M104:M107 Q104:Q107 U104:U107">
    <cfRule type="containsText" dxfId="2467" priority="1357" operator="containsText" text="了機">
      <formula>NOT(ISERROR(SEARCH("了機",M104)))</formula>
    </cfRule>
  </conditionalFormatting>
  <conditionalFormatting sqref="M104:M107 Q104:Q107 U104:U107">
    <cfRule type="containsText" dxfId="2466" priority="1355" operator="containsText" text="清車">
      <formula>NOT(ISERROR(SEARCH("清車",M104)))</formula>
    </cfRule>
    <cfRule type="containsText" dxfId="2465" priority="1356" operator="containsText" text="改紡">
      <formula>NOT(ISERROR(SEARCH("改紡",M104)))</formula>
    </cfRule>
  </conditionalFormatting>
  <conditionalFormatting sqref="L97 P97 T97">
    <cfRule type="containsText" dxfId="2464" priority="1354" operator="containsText" text="了機">
      <formula>NOT(ISERROR(SEARCH("了機",L97)))</formula>
    </cfRule>
  </conditionalFormatting>
  <conditionalFormatting sqref="L97 P97 T97">
    <cfRule type="containsText" dxfId="2463" priority="1352" operator="containsText" text="清車">
      <formula>NOT(ISERROR(SEARCH("清車",L97)))</formula>
    </cfRule>
    <cfRule type="containsText" dxfId="2462" priority="1353" operator="containsText" text="改紡">
      <formula>NOT(ISERROR(SEARCH("改紡",L97)))</formula>
    </cfRule>
  </conditionalFormatting>
  <conditionalFormatting sqref="L98 P98 T98">
    <cfRule type="containsText" dxfId="2461" priority="1351" operator="containsText" text="了機">
      <formula>NOT(ISERROR(SEARCH("了機",L98)))</formula>
    </cfRule>
  </conditionalFormatting>
  <conditionalFormatting sqref="L98 P98 T98">
    <cfRule type="containsText" dxfId="2460" priority="1349" operator="containsText" text="清車">
      <formula>NOT(ISERROR(SEARCH("清車",L98)))</formula>
    </cfRule>
    <cfRule type="containsText" dxfId="2459" priority="1350" operator="containsText" text="改紡">
      <formula>NOT(ISERROR(SEARCH("改紡",L98)))</formula>
    </cfRule>
  </conditionalFormatting>
  <conditionalFormatting sqref="L100 P100 T100">
    <cfRule type="containsText" dxfId="2458" priority="1348" operator="containsText" text="了機">
      <formula>NOT(ISERROR(SEARCH("了機",L100)))</formula>
    </cfRule>
  </conditionalFormatting>
  <conditionalFormatting sqref="L100 P100 T100">
    <cfRule type="containsText" dxfId="2457" priority="1346" operator="containsText" text="清車">
      <formula>NOT(ISERROR(SEARCH("清車",L100)))</formula>
    </cfRule>
    <cfRule type="containsText" dxfId="2456" priority="1347" operator="containsText" text="改紡">
      <formula>NOT(ISERROR(SEARCH("改紡",L100)))</formula>
    </cfRule>
  </conditionalFormatting>
  <conditionalFormatting sqref="L102 P102 T102">
    <cfRule type="containsText" dxfId="2455" priority="1345" operator="containsText" text="了機">
      <formula>NOT(ISERROR(SEARCH("了機",L102)))</formula>
    </cfRule>
  </conditionalFormatting>
  <conditionalFormatting sqref="L102 P102 T102">
    <cfRule type="containsText" dxfId="2454" priority="1343" operator="containsText" text="清車">
      <formula>NOT(ISERROR(SEARCH("清車",L102)))</formula>
    </cfRule>
    <cfRule type="containsText" dxfId="2453" priority="1344" operator="containsText" text="改紡">
      <formula>NOT(ISERROR(SEARCH("改紡",L102)))</formula>
    </cfRule>
  </conditionalFormatting>
  <conditionalFormatting sqref="L109 P109 T109">
    <cfRule type="containsText" dxfId="2452" priority="1333" operator="containsText" text="了機">
      <formula>NOT(ISERROR(SEARCH("了機",L109)))</formula>
    </cfRule>
  </conditionalFormatting>
  <conditionalFormatting sqref="L109 P109 T109">
    <cfRule type="containsText" dxfId="2451" priority="1331" operator="containsText" text="清車">
      <formula>NOT(ISERROR(SEARCH("清車",L109)))</formula>
    </cfRule>
    <cfRule type="containsText" dxfId="2450" priority="1332" operator="containsText" text="改紡">
      <formula>NOT(ISERROR(SEARCH("改紡",L109)))</formula>
    </cfRule>
  </conditionalFormatting>
  <conditionalFormatting sqref="L112 P112 T112">
    <cfRule type="containsText" dxfId="2449" priority="1324" operator="containsText" text="了機">
      <formula>NOT(ISERROR(SEARCH("了機",L112)))</formula>
    </cfRule>
  </conditionalFormatting>
  <conditionalFormatting sqref="L112 P112 T112">
    <cfRule type="containsText" dxfId="2448" priority="1322" operator="containsText" text="清車">
      <formula>NOT(ISERROR(SEARCH("清車",L112)))</formula>
    </cfRule>
    <cfRule type="containsText" dxfId="2447" priority="1323" operator="containsText" text="改紡">
      <formula>NOT(ISERROR(SEARCH("改紡",L112)))</formula>
    </cfRule>
  </conditionalFormatting>
  <conditionalFormatting sqref="L120 T120 P120">
    <cfRule type="containsText" dxfId="2446" priority="1300" operator="containsText" text="了機">
      <formula>NOT(ISERROR(SEARCH("了機",L120)))</formula>
    </cfRule>
  </conditionalFormatting>
  <conditionalFormatting sqref="L120 T120 P120">
    <cfRule type="containsText" dxfId="2445" priority="1298" operator="containsText" text="清車">
      <formula>NOT(ISERROR(SEARCH("清車",L120)))</formula>
    </cfRule>
    <cfRule type="containsText" dxfId="2444" priority="1299" operator="containsText" text="改紡">
      <formula>NOT(ISERROR(SEARCH("改紡",L120)))</formula>
    </cfRule>
  </conditionalFormatting>
  <conditionalFormatting sqref="L116 P116 T116">
    <cfRule type="containsText" dxfId="2443" priority="1291" operator="containsText" text="了機">
      <formula>NOT(ISERROR(SEARCH("了機",L116)))</formula>
    </cfRule>
  </conditionalFormatting>
  <conditionalFormatting sqref="L116 P116 T116">
    <cfRule type="containsText" dxfId="2442" priority="1289" operator="containsText" text="清車">
      <formula>NOT(ISERROR(SEARCH("清車",L116)))</formula>
    </cfRule>
    <cfRule type="containsText" dxfId="2441" priority="1290" operator="containsText" text="改紡">
      <formula>NOT(ISERROR(SEARCH("改紡",L116)))</formula>
    </cfRule>
  </conditionalFormatting>
  <conditionalFormatting sqref="L117 P117 T117">
    <cfRule type="containsText" dxfId="2440" priority="1288" operator="containsText" text="了機">
      <formula>NOT(ISERROR(SEARCH("了機",L117)))</formula>
    </cfRule>
  </conditionalFormatting>
  <conditionalFormatting sqref="L117 P117 T117">
    <cfRule type="containsText" dxfId="2439" priority="1286" operator="containsText" text="清車">
      <formula>NOT(ISERROR(SEARCH("清車",L117)))</formula>
    </cfRule>
    <cfRule type="containsText" dxfId="2438" priority="1287" operator="containsText" text="改紡">
      <formula>NOT(ISERROR(SEARCH("改紡",L117)))</formula>
    </cfRule>
  </conditionalFormatting>
  <conditionalFormatting sqref="X122">
    <cfRule type="containsText" dxfId="2437" priority="1285" operator="containsText" text="了機">
      <formula>NOT(ISERROR(SEARCH("了機",X122)))</formula>
    </cfRule>
  </conditionalFormatting>
  <conditionalFormatting sqref="X122">
    <cfRule type="containsText" dxfId="2436" priority="1283" operator="containsText" text="清車">
      <formula>NOT(ISERROR(SEARCH("清車",X122)))</formula>
    </cfRule>
    <cfRule type="containsText" dxfId="2435" priority="1284" operator="containsText" text="改紡">
      <formula>NOT(ISERROR(SEARCH("改紡",X122)))</formula>
    </cfRule>
  </conditionalFormatting>
  <conditionalFormatting sqref="F126:F134 F156 F139:F154">
    <cfRule type="containsText" dxfId="2434" priority="1282" operator="containsText" text="×2">
      <formula>NOT(ISERROR(SEARCH("×2",F126)))</formula>
    </cfRule>
  </conditionalFormatting>
  <conditionalFormatting sqref="X126:Y127 X130:Y130 Y128:Y129 X132:Y132 Y131 X134:Y134 Y133 Y139:Y148 X149:Y150 X156:Y156 X152 Y151:Y154">
    <cfRule type="containsText" dxfId="2433" priority="1281" operator="containsText" text="了機">
      <formula>NOT(ISERROR(SEARCH("了機",X126)))</formula>
    </cfRule>
  </conditionalFormatting>
  <conditionalFormatting sqref="X126:Y127 X130:Y130 Y128:Y129 X132:Y132 Y131 X134:Y134 Y133 Y139:Y148 X149:Y150 X156:Y156 X152 Y151:Y154">
    <cfRule type="containsText" dxfId="2432" priority="1279" operator="containsText" text="清車">
      <formula>NOT(ISERROR(SEARCH("清車",X126)))</formula>
    </cfRule>
    <cfRule type="containsText" dxfId="2431" priority="1280" operator="containsText" text="改紡">
      <formula>NOT(ISERROR(SEARCH("改紡",X126)))</formula>
    </cfRule>
  </conditionalFormatting>
  <conditionalFormatting sqref="Y155">
    <cfRule type="containsText" dxfId="2430" priority="1227" operator="containsText" text="了機">
      <formula>NOT(ISERROR(SEARCH("了機",Y155)))</formula>
    </cfRule>
  </conditionalFormatting>
  <conditionalFormatting sqref="Y155">
    <cfRule type="containsText" dxfId="2429" priority="1225" operator="containsText" text="清車">
      <formula>NOT(ISERROR(SEARCH("清車",Y155)))</formula>
    </cfRule>
    <cfRule type="containsText" dxfId="2428" priority="1226" operator="containsText" text="改紡">
      <formula>NOT(ISERROR(SEARCH("改紡",Y155)))</formula>
    </cfRule>
  </conditionalFormatting>
  <conditionalFormatting sqref="X155">
    <cfRule type="containsText" dxfId="2427" priority="1224" operator="containsText" text="了機">
      <formula>NOT(ISERROR(SEARCH("了機",X155)))</formula>
    </cfRule>
  </conditionalFormatting>
  <conditionalFormatting sqref="X155">
    <cfRule type="containsText" dxfId="2426" priority="1222" operator="containsText" text="清車">
      <formula>NOT(ISERROR(SEARCH("清車",X155)))</formula>
    </cfRule>
    <cfRule type="containsText" dxfId="2425" priority="1223" operator="containsText" text="改紡">
      <formula>NOT(ISERROR(SEARCH("改紡",X155)))</formula>
    </cfRule>
  </conditionalFormatting>
  <conditionalFormatting sqref="F135:F138">
    <cfRule type="containsText" dxfId="2424" priority="1278" operator="containsText" text="×2">
      <formula>NOT(ISERROR(SEARCH("×2",F135)))</formula>
    </cfRule>
  </conditionalFormatting>
  <conditionalFormatting sqref="Y135:Y138">
    <cfRule type="containsText" dxfId="2423" priority="1277" operator="containsText" text="了機">
      <formula>NOT(ISERROR(SEARCH("了機",Y135)))</formula>
    </cfRule>
  </conditionalFormatting>
  <conditionalFormatting sqref="Y135:Y138">
    <cfRule type="containsText" dxfId="2422" priority="1275" operator="containsText" text="清車">
      <formula>NOT(ISERROR(SEARCH("清車",Y135)))</formula>
    </cfRule>
    <cfRule type="containsText" dxfId="2421" priority="1276" operator="containsText" text="改紡">
      <formula>NOT(ISERROR(SEARCH("改紡",Y135)))</formula>
    </cfRule>
  </conditionalFormatting>
  <conditionalFormatting sqref="X128">
    <cfRule type="containsText" dxfId="2420" priority="1274" operator="containsText" text="了機">
      <formula>NOT(ISERROR(SEARCH("了機",X128)))</formula>
    </cfRule>
  </conditionalFormatting>
  <conditionalFormatting sqref="X128">
    <cfRule type="containsText" dxfId="2419" priority="1272" operator="containsText" text="清車">
      <formula>NOT(ISERROR(SEARCH("清車",X128)))</formula>
    </cfRule>
    <cfRule type="containsText" dxfId="2418" priority="1273" operator="containsText" text="改紡">
      <formula>NOT(ISERROR(SEARCH("改紡",X128)))</formula>
    </cfRule>
  </conditionalFormatting>
  <conditionalFormatting sqref="X129">
    <cfRule type="containsText" dxfId="2417" priority="1271" operator="containsText" text="了機">
      <formula>NOT(ISERROR(SEARCH("了機",X129)))</formula>
    </cfRule>
  </conditionalFormatting>
  <conditionalFormatting sqref="X129">
    <cfRule type="containsText" dxfId="2416" priority="1269" operator="containsText" text="清車">
      <formula>NOT(ISERROR(SEARCH("清車",X129)))</formula>
    </cfRule>
    <cfRule type="containsText" dxfId="2415" priority="1270" operator="containsText" text="改紡">
      <formula>NOT(ISERROR(SEARCH("改紡",X129)))</formula>
    </cfRule>
  </conditionalFormatting>
  <conditionalFormatting sqref="X131">
    <cfRule type="containsText" dxfId="2414" priority="1268" operator="containsText" text="了機">
      <formula>NOT(ISERROR(SEARCH("了機",X131)))</formula>
    </cfRule>
  </conditionalFormatting>
  <conditionalFormatting sqref="X131">
    <cfRule type="containsText" dxfId="2413" priority="1266" operator="containsText" text="清車">
      <formula>NOT(ISERROR(SEARCH("清車",X131)))</formula>
    </cfRule>
    <cfRule type="containsText" dxfId="2412" priority="1267" operator="containsText" text="改紡">
      <formula>NOT(ISERROR(SEARCH("改紡",X131)))</formula>
    </cfRule>
  </conditionalFormatting>
  <conditionalFormatting sqref="X133">
    <cfRule type="containsText" dxfId="2411" priority="1265" operator="containsText" text="了機">
      <formula>NOT(ISERROR(SEARCH("了機",X133)))</formula>
    </cfRule>
  </conditionalFormatting>
  <conditionalFormatting sqref="X133">
    <cfRule type="containsText" dxfId="2410" priority="1263" operator="containsText" text="清車">
      <formula>NOT(ISERROR(SEARCH("清車",X133)))</formula>
    </cfRule>
    <cfRule type="containsText" dxfId="2409" priority="1264" operator="containsText" text="改紡">
      <formula>NOT(ISERROR(SEARCH("改紡",X133)))</formula>
    </cfRule>
  </conditionalFormatting>
  <conditionalFormatting sqref="X136">
    <cfRule type="containsText" dxfId="2408" priority="1262" operator="containsText" text="了機">
      <formula>NOT(ISERROR(SEARCH("了機",X136)))</formula>
    </cfRule>
  </conditionalFormatting>
  <conditionalFormatting sqref="X136">
    <cfRule type="containsText" dxfId="2407" priority="1260" operator="containsText" text="清車">
      <formula>NOT(ISERROR(SEARCH("清車",X136)))</formula>
    </cfRule>
    <cfRule type="containsText" dxfId="2406" priority="1261" operator="containsText" text="改紡">
      <formula>NOT(ISERROR(SEARCH("改紡",X136)))</formula>
    </cfRule>
  </conditionalFormatting>
  <conditionalFormatting sqref="X137">
    <cfRule type="containsText" dxfId="2405" priority="1259" operator="containsText" text="了機">
      <formula>NOT(ISERROR(SEARCH("了機",X137)))</formula>
    </cfRule>
  </conditionalFormatting>
  <conditionalFormatting sqref="X137">
    <cfRule type="containsText" dxfId="2404" priority="1257" operator="containsText" text="清車">
      <formula>NOT(ISERROR(SEARCH("清車",X137)))</formula>
    </cfRule>
    <cfRule type="containsText" dxfId="2403" priority="1258" operator="containsText" text="改紡">
      <formula>NOT(ISERROR(SEARCH("改紡",X137)))</formula>
    </cfRule>
  </conditionalFormatting>
  <conditionalFormatting sqref="X139">
    <cfRule type="containsText" dxfId="2402" priority="1256" operator="containsText" text="了機">
      <formula>NOT(ISERROR(SEARCH("了機",X139)))</formula>
    </cfRule>
  </conditionalFormatting>
  <conditionalFormatting sqref="X139">
    <cfRule type="containsText" dxfId="2401" priority="1254" operator="containsText" text="清車">
      <formula>NOT(ISERROR(SEARCH("清車",X139)))</formula>
    </cfRule>
    <cfRule type="containsText" dxfId="2400" priority="1255" operator="containsText" text="改紡">
      <formula>NOT(ISERROR(SEARCH("改紡",X139)))</formula>
    </cfRule>
  </conditionalFormatting>
  <conditionalFormatting sqref="X140">
    <cfRule type="containsText" dxfId="2399" priority="1253" operator="containsText" text="了機">
      <formula>NOT(ISERROR(SEARCH("了機",X140)))</formula>
    </cfRule>
  </conditionalFormatting>
  <conditionalFormatting sqref="X140">
    <cfRule type="containsText" dxfId="2398" priority="1251" operator="containsText" text="清車">
      <formula>NOT(ISERROR(SEARCH("清車",X140)))</formula>
    </cfRule>
    <cfRule type="containsText" dxfId="2397" priority="1252" operator="containsText" text="改紡">
      <formula>NOT(ISERROR(SEARCH("改紡",X140)))</formula>
    </cfRule>
  </conditionalFormatting>
  <conditionalFormatting sqref="X141">
    <cfRule type="containsText" dxfId="2396" priority="1250" operator="containsText" text="了機">
      <formula>NOT(ISERROR(SEARCH("了機",X141)))</formula>
    </cfRule>
  </conditionalFormatting>
  <conditionalFormatting sqref="X141">
    <cfRule type="containsText" dxfId="2395" priority="1248" operator="containsText" text="清車">
      <formula>NOT(ISERROR(SEARCH("清車",X141)))</formula>
    </cfRule>
    <cfRule type="containsText" dxfId="2394" priority="1249" operator="containsText" text="改紡">
      <formula>NOT(ISERROR(SEARCH("改紡",X141)))</formula>
    </cfRule>
  </conditionalFormatting>
  <conditionalFormatting sqref="X142">
    <cfRule type="containsText" dxfId="2393" priority="1247" operator="containsText" text="了機">
      <formula>NOT(ISERROR(SEARCH("了機",X142)))</formula>
    </cfRule>
  </conditionalFormatting>
  <conditionalFormatting sqref="X142">
    <cfRule type="containsText" dxfId="2392" priority="1245" operator="containsText" text="清車">
      <formula>NOT(ISERROR(SEARCH("清車",X142)))</formula>
    </cfRule>
    <cfRule type="containsText" dxfId="2391" priority="1246" operator="containsText" text="改紡">
      <formula>NOT(ISERROR(SEARCH("改紡",X142)))</formula>
    </cfRule>
  </conditionalFormatting>
  <conditionalFormatting sqref="X143">
    <cfRule type="containsText" dxfId="2390" priority="1244" operator="containsText" text="了機">
      <formula>NOT(ISERROR(SEARCH("了機",X143)))</formula>
    </cfRule>
  </conditionalFormatting>
  <conditionalFormatting sqref="X143">
    <cfRule type="containsText" dxfId="2389" priority="1242" operator="containsText" text="清車">
      <formula>NOT(ISERROR(SEARCH("清車",X143)))</formula>
    </cfRule>
    <cfRule type="containsText" dxfId="2388" priority="1243" operator="containsText" text="改紡">
      <formula>NOT(ISERROR(SEARCH("改紡",X143)))</formula>
    </cfRule>
  </conditionalFormatting>
  <conditionalFormatting sqref="X144">
    <cfRule type="containsText" dxfId="2387" priority="1241" operator="containsText" text="了機">
      <formula>NOT(ISERROR(SEARCH("了機",X144)))</formula>
    </cfRule>
  </conditionalFormatting>
  <conditionalFormatting sqref="X144">
    <cfRule type="containsText" dxfId="2386" priority="1239" operator="containsText" text="清車">
      <formula>NOT(ISERROR(SEARCH("清車",X144)))</formula>
    </cfRule>
    <cfRule type="containsText" dxfId="2385" priority="1240" operator="containsText" text="改紡">
      <formula>NOT(ISERROR(SEARCH("改紡",X144)))</formula>
    </cfRule>
  </conditionalFormatting>
  <conditionalFormatting sqref="X146">
    <cfRule type="containsText" dxfId="2384" priority="1238" operator="containsText" text="了機">
      <formula>NOT(ISERROR(SEARCH("了機",X146)))</formula>
    </cfRule>
  </conditionalFormatting>
  <conditionalFormatting sqref="X146">
    <cfRule type="containsText" dxfId="2383" priority="1236" operator="containsText" text="清車">
      <formula>NOT(ISERROR(SEARCH("清車",X146)))</formula>
    </cfRule>
    <cfRule type="containsText" dxfId="2382" priority="1237" operator="containsText" text="改紡">
      <formula>NOT(ISERROR(SEARCH("改紡",X146)))</formula>
    </cfRule>
  </conditionalFormatting>
  <conditionalFormatting sqref="X154">
    <cfRule type="containsText" dxfId="2381" priority="1235" operator="containsText" text="了機">
      <formula>NOT(ISERROR(SEARCH("了機",X154)))</formula>
    </cfRule>
  </conditionalFormatting>
  <conditionalFormatting sqref="X154">
    <cfRule type="containsText" dxfId="2380" priority="1233" operator="containsText" text="清車">
      <formula>NOT(ISERROR(SEARCH("清車",X154)))</formula>
    </cfRule>
    <cfRule type="containsText" dxfId="2379" priority="1234" operator="containsText" text="改紡">
      <formula>NOT(ISERROR(SEARCH("改紡",X154)))</formula>
    </cfRule>
  </conditionalFormatting>
  <conditionalFormatting sqref="F155">
    <cfRule type="containsText" dxfId="2378" priority="1228" operator="containsText" text="×2">
      <formula>NOT(ISERROR(SEARCH("×2",F155)))</formula>
    </cfRule>
  </conditionalFormatting>
  <conditionalFormatting sqref="L136 P136 T136">
    <cfRule type="containsText" dxfId="2377" priority="1185" operator="containsText" text="了機">
      <formula>NOT(ISERROR(SEARCH("了機",L136)))</formula>
    </cfRule>
  </conditionalFormatting>
  <conditionalFormatting sqref="L136 P136 T136">
    <cfRule type="containsText" dxfId="2376" priority="1183" operator="containsText" text="清車">
      <formula>NOT(ISERROR(SEARCH("清車",L136)))</formula>
    </cfRule>
    <cfRule type="containsText" dxfId="2375" priority="1184" operator="containsText" text="改紡">
      <formula>NOT(ISERROR(SEARCH("改紡",L136)))</formula>
    </cfRule>
  </conditionalFormatting>
  <conditionalFormatting sqref="L137 P137 T137">
    <cfRule type="containsText" dxfId="2374" priority="1182" operator="containsText" text="了機">
      <formula>NOT(ISERROR(SEARCH("了機",L137)))</formula>
    </cfRule>
  </conditionalFormatting>
  <conditionalFormatting sqref="L137 P137 T137">
    <cfRule type="containsText" dxfId="2373" priority="1180" operator="containsText" text="清車">
      <formula>NOT(ISERROR(SEARCH("清車",L137)))</formula>
    </cfRule>
    <cfRule type="containsText" dxfId="2372" priority="1181" operator="containsText" text="改紡">
      <formula>NOT(ISERROR(SEARCH("改紡",L137)))</formula>
    </cfRule>
  </conditionalFormatting>
  <conditionalFormatting sqref="L139 P139 T139">
    <cfRule type="containsText" dxfId="2371" priority="1179" operator="containsText" text="了機">
      <formula>NOT(ISERROR(SEARCH("了機",L139)))</formula>
    </cfRule>
  </conditionalFormatting>
  <conditionalFormatting sqref="L139 P139 T139">
    <cfRule type="containsText" dxfId="2370" priority="1177" operator="containsText" text="清車">
      <formula>NOT(ISERROR(SEARCH("清車",L139)))</formula>
    </cfRule>
    <cfRule type="containsText" dxfId="2369" priority="1178" operator="containsText" text="改紡">
      <formula>NOT(ISERROR(SEARCH("改紡",L139)))</formula>
    </cfRule>
  </conditionalFormatting>
  <conditionalFormatting sqref="X135">
    <cfRule type="containsText" dxfId="2368" priority="1221" operator="containsText" text="了機">
      <formula>NOT(ISERROR(SEARCH("了機",X135)))</formula>
    </cfRule>
  </conditionalFormatting>
  <conditionalFormatting sqref="X135">
    <cfRule type="containsText" dxfId="2367" priority="1219" operator="containsText" text="清車">
      <formula>NOT(ISERROR(SEARCH("清車",X135)))</formula>
    </cfRule>
    <cfRule type="containsText" dxfId="2366" priority="1220" operator="containsText" text="改紡">
      <formula>NOT(ISERROR(SEARCH("改紡",X135)))</formula>
    </cfRule>
  </conditionalFormatting>
  <conditionalFormatting sqref="L141 P141 T141">
    <cfRule type="containsText" dxfId="2365" priority="1173" operator="containsText" text="了機">
      <formula>NOT(ISERROR(SEARCH("了機",L141)))</formula>
    </cfRule>
  </conditionalFormatting>
  <conditionalFormatting sqref="L141 P141 T141">
    <cfRule type="containsText" dxfId="2364" priority="1171" operator="containsText" text="清車">
      <formula>NOT(ISERROR(SEARCH("清車",L141)))</formula>
    </cfRule>
    <cfRule type="containsText" dxfId="2363" priority="1172" operator="containsText" text="改紡">
      <formula>NOT(ISERROR(SEARCH("改紡",L141)))</formula>
    </cfRule>
  </conditionalFormatting>
  <conditionalFormatting sqref="L142 P142 T142">
    <cfRule type="containsText" dxfId="2362" priority="1170" operator="containsText" text="了機">
      <formula>NOT(ISERROR(SEARCH("了機",L142)))</formula>
    </cfRule>
  </conditionalFormatting>
  <conditionalFormatting sqref="L142 P142 T142">
    <cfRule type="containsText" dxfId="2361" priority="1168" operator="containsText" text="清車">
      <formula>NOT(ISERROR(SEARCH("清車",L142)))</formula>
    </cfRule>
    <cfRule type="containsText" dxfId="2360" priority="1169" operator="containsText" text="改紡">
      <formula>NOT(ISERROR(SEARCH("改紡",L142)))</formula>
    </cfRule>
  </conditionalFormatting>
  <conditionalFormatting sqref="L144 P144 T144">
    <cfRule type="containsText" dxfId="2359" priority="1164" operator="containsText" text="了機">
      <formula>NOT(ISERROR(SEARCH("了機",L144)))</formula>
    </cfRule>
  </conditionalFormatting>
  <conditionalFormatting sqref="L144 P144 T144">
    <cfRule type="containsText" dxfId="2358" priority="1162" operator="containsText" text="清車">
      <formula>NOT(ISERROR(SEARCH("清車",L144)))</formula>
    </cfRule>
    <cfRule type="containsText" dxfId="2357" priority="1163" operator="containsText" text="改紡">
      <formula>NOT(ISERROR(SEARCH("改紡",L144)))</formula>
    </cfRule>
  </conditionalFormatting>
  <conditionalFormatting sqref="X151">
    <cfRule type="containsText" dxfId="2356" priority="1218" operator="containsText" text="了機">
      <formula>NOT(ISERROR(SEARCH("了機",X151)))</formula>
    </cfRule>
  </conditionalFormatting>
  <conditionalFormatting sqref="X151">
    <cfRule type="containsText" dxfId="2355" priority="1216" operator="containsText" text="清車">
      <formula>NOT(ISERROR(SEARCH("清車",X151)))</formula>
    </cfRule>
    <cfRule type="containsText" dxfId="2354" priority="1217" operator="containsText" text="改紡">
      <formula>NOT(ISERROR(SEARCH("改紡",X151)))</formula>
    </cfRule>
  </conditionalFormatting>
  <conditionalFormatting sqref="L146 P146 T146">
    <cfRule type="containsText" dxfId="2353" priority="1161" operator="containsText" text="了機">
      <formula>NOT(ISERROR(SEARCH("了機",L146)))</formula>
    </cfRule>
  </conditionalFormatting>
  <conditionalFormatting sqref="L146 P146 T146">
    <cfRule type="containsText" dxfId="2352" priority="1159" operator="containsText" text="清車">
      <formula>NOT(ISERROR(SEARCH("清車",L146)))</formula>
    </cfRule>
    <cfRule type="containsText" dxfId="2351" priority="1160" operator="containsText" text="改紡">
      <formula>NOT(ISERROR(SEARCH("改紡",L146)))</formula>
    </cfRule>
  </conditionalFormatting>
  <conditionalFormatting sqref="L154 P154 T154">
    <cfRule type="containsText" dxfId="2350" priority="1158" operator="containsText" text="了機">
      <formula>NOT(ISERROR(SEARCH("了機",L154)))</formula>
    </cfRule>
  </conditionalFormatting>
  <conditionalFormatting sqref="L154 P154 T154">
    <cfRule type="containsText" dxfId="2349" priority="1156" operator="containsText" text="清車">
      <formula>NOT(ISERROR(SEARCH("清車",L154)))</formula>
    </cfRule>
    <cfRule type="containsText" dxfId="2348" priority="1157" operator="containsText" text="改紡">
      <formula>NOT(ISERROR(SEARCH("改紡",L154)))</formula>
    </cfRule>
  </conditionalFormatting>
  <conditionalFormatting sqref="X145">
    <cfRule type="containsText" dxfId="2347" priority="1215" operator="containsText" text="了機">
      <formula>NOT(ISERROR(SEARCH("了機",X145)))</formula>
    </cfRule>
  </conditionalFormatting>
  <conditionalFormatting sqref="X145">
    <cfRule type="containsText" dxfId="2346" priority="1213" operator="containsText" text="清車">
      <formula>NOT(ISERROR(SEARCH("清車",X145)))</formula>
    </cfRule>
    <cfRule type="containsText" dxfId="2345" priority="1214" operator="containsText" text="改紡">
      <formula>NOT(ISERROR(SEARCH("改紡",X145)))</formula>
    </cfRule>
  </conditionalFormatting>
  <conditionalFormatting sqref="M155 Q155 U155">
    <cfRule type="containsText" dxfId="2344" priority="1152" operator="containsText" text="了機">
      <formula>NOT(ISERROR(SEARCH("了機",M155)))</formula>
    </cfRule>
  </conditionalFormatting>
  <conditionalFormatting sqref="M155 Q155 U155">
    <cfRule type="containsText" dxfId="2343" priority="1150" operator="containsText" text="清車">
      <formula>NOT(ISERROR(SEARCH("清車",M155)))</formula>
    </cfRule>
    <cfRule type="containsText" dxfId="2342" priority="1151" operator="containsText" text="改紡">
      <formula>NOT(ISERROR(SEARCH("改紡",M155)))</formula>
    </cfRule>
  </conditionalFormatting>
  <conditionalFormatting sqref="L155 P155 T155">
    <cfRule type="containsText" dxfId="2341" priority="1149" operator="containsText" text="了機">
      <formula>NOT(ISERROR(SEARCH("了機",L155)))</formula>
    </cfRule>
  </conditionalFormatting>
  <conditionalFormatting sqref="L155 P155 T155">
    <cfRule type="containsText" dxfId="2340" priority="1147" operator="containsText" text="清車">
      <formula>NOT(ISERROR(SEARCH("清車",L155)))</formula>
    </cfRule>
    <cfRule type="containsText" dxfId="2339" priority="1148" operator="containsText" text="改紡">
      <formula>NOT(ISERROR(SEARCH("改紡",L155)))</formula>
    </cfRule>
  </conditionalFormatting>
  <conditionalFormatting sqref="L135 P135 T135">
    <cfRule type="containsText" dxfId="2338" priority="1146" operator="containsText" text="了機">
      <formula>NOT(ISERROR(SEARCH("了機",L135)))</formula>
    </cfRule>
  </conditionalFormatting>
  <conditionalFormatting sqref="L135 P135 T135">
    <cfRule type="containsText" dxfId="2337" priority="1144" operator="containsText" text="清車">
      <formula>NOT(ISERROR(SEARCH("清車",L135)))</formula>
    </cfRule>
    <cfRule type="containsText" dxfId="2336" priority="1145" operator="containsText" text="改紡">
      <formula>NOT(ISERROR(SEARCH("改紡",L135)))</formula>
    </cfRule>
  </conditionalFormatting>
  <conditionalFormatting sqref="X138">
    <cfRule type="containsText" dxfId="2335" priority="1212" operator="containsText" text="了機">
      <formula>NOT(ISERROR(SEARCH("了機",X138)))</formula>
    </cfRule>
  </conditionalFormatting>
  <conditionalFormatting sqref="X138">
    <cfRule type="containsText" dxfId="2334" priority="1210" operator="containsText" text="清車">
      <formula>NOT(ISERROR(SEARCH("清車",X138)))</formula>
    </cfRule>
    <cfRule type="containsText" dxfId="2333" priority="1211" operator="containsText" text="改紡">
      <formula>NOT(ISERROR(SEARCH("改紡",X138)))</formula>
    </cfRule>
  </conditionalFormatting>
  <conditionalFormatting sqref="L145 P145 T145">
    <cfRule type="containsText" dxfId="2332" priority="1140" operator="containsText" text="了機">
      <formula>NOT(ISERROR(SEARCH("了機",L145)))</formula>
    </cfRule>
  </conditionalFormatting>
  <conditionalFormatting sqref="L145 P145 T145">
    <cfRule type="containsText" dxfId="2331" priority="1138" operator="containsText" text="清車">
      <formula>NOT(ISERROR(SEARCH("清車",L145)))</formula>
    </cfRule>
    <cfRule type="containsText" dxfId="2330" priority="1139" operator="containsText" text="改紡">
      <formula>NOT(ISERROR(SEARCH("改紡",L145)))</formula>
    </cfRule>
  </conditionalFormatting>
  <conditionalFormatting sqref="L138 P138 T138">
    <cfRule type="containsText" dxfId="2329" priority="1137" operator="containsText" text="了機">
      <formula>NOT(ISERROR(SEARCH("了機",L138)))</formula>
    </cfRule>
  </conditionalFormatting>
  <conditionalFormatting sqref="L138 P138 T138">
    <cfRule type="containsText" dxfId="2328" priority="1135" operator="containsText" text="清車">
      <formula>NOT(ISERROR(SEARCH("清車",L138)))</formula>
    </cfRule>
    <cfRule type="containsText" dxfId="2327" priority="1136" operator="containsText" text="改紡">
      <formula>NOT(ISERROR(SEARCH("改紡",L138)))</formula>
    </cfRule>
  </conditionalFormatting>
  <conditionalFormatting sqref="X147">
    <cfRule type="containsText" dxfId="2326" priority="1209" operator="containsText" text="了機">
      <formula>NOT(ISERROR(SEARCH("了機",X147)))</formula>
    </cfRule>
  </conditionalFormatting>
  <conditionalFormatting sqref="X147">
    <cfRule type="containsText" dxfId="2325" priority="1207" operator="containsText" text="清車">
      <formula>NOT(ISERROR(SEARCH("清車",X147)))</formula>
    </cfRule>
    <cfRule type="containsText" dxfId="2324" priority="1208" operator="containsText" text="改紡">
      <formula>NOT(ISERROR(SEARCH("改紡",X147)))</formula>
    </cfRule>
  </conditionalFormatting>
  <conditionalFormatting sqref="X148">
    <cfRule type="containsText" dxfId="2323" priority="1206" operator="containsText" text="了機">
      <formula>NOT(ISERROR(SEARCH("了機",X148)))</formula>
    </cfRule>
  </conditionalFormatting>
  <conditionalFormatting sqref="X148">
    <cfRule type="containsText" dxfId="2322" priority="1204" operator="containsText" text="清車">
      <formula>NOT(ISERROR(SEARCH("清車",X148)))</formula>
    </cfRule>
    <cfRule type="containsText" dxfId="2321" priority="1205" operator="containsText" text="改紡">
      <formula>NOT(ISERROR(SEARCH("改紡",X148)))</formula>
    </cfRule>
  </conditionalFormatting>
  <conditionalFormatting sqref="L126:M127 P126:Q127 T126:U127 L130:M130 P130:Q130 T130:U130 M128:M129 Q128:Q129 U128:U129 L132:M132 P132:Q132 T132:U132 M131 Q131 U131 P134:Q134 T134:U134 M133:M134 Q133 U133 M139:M148 Q139:Q148 U139:U148 L149:M150 P149:Q150 T149:U150 L156:M156 P156:Q156 T156:U156 M151:M154 Q151:Q154 U151:U154 T152:T153 L152:L153 P152:P153">
    <cfRule type="containsText" dxfId="2320" priority="1203" operator="containsText" text="了機">
      <formula>NOT(ISERROR(SEARCH("了機",L126)))</formula>
    </cfRule>
  </conditionalFormatting>
  <conditionalFormatting sqref="L126:M127 P126:Q127 T126:U127 L130:M130 P130:Q130 T130:U130 M128:M129 Q128:Q129 U128:U129 L132:M132 P132:Q132 T132:U132 M131 Q131 U131 P134:Q134 T134:U134 M133:M134 Q133 U133 M139:M148 Q139:Q148 U139:U148 L149:M150 P149:Q150 T149:U150 L156:M156 P156:Q156 T156:U156 M151:M154 Q151:Q154 U151:U154 T152:T153 L152:L153 P152:P153">
    <cfRule type="containsText" dxfId="2319" priority="1201" operator="containsText" text="清車">
      <formula>NOT(ISERROR(SEARCH("清車",L126)))</formula>
    </cfRule>
    <cfRule type="containsText" dxfId="2318" priority="1202" operator="containsText" text="改紡">
      <formula>NOT(ISERROR(SEARCH("改紡",L126)))</formula>
    </cfRule>
  </conditionalFormatting>
  <conditionalFormatting sqref="M135:M138 Q135:Q138 U135:U138">
    <cfRule type="containsText" dxfId="2317" priority="1200" operator="containsText" text="了機">
      <formula>NOT(ISERROR(SEARCH("了機",M135)))</formula>
    </cfRule>
  </conditionalFormatting>
  <conditionalFormatting sqref="M135:M138 Q135:Q138 U135:U138">
    <cfRule type="containsText" dxfId="2316" priority="1198" operator="containsText" text="清車">
      <formula>NOT(ISERROR(SEARCH("清車",M135)))</formula>
    </cfRule>
    <cfRule type="containsText" dxfId="2315" priority="1199" operator="containsText" text="改紡">
      <formula>NOT(ISERROR(SEARCH("改紡",M135)))</formula>
    </cfRule>
  </conditionalFormatting>
  <conditionalFormatting sqref="L128 P128 T128">
    <cfRule type="containsText" dxfId="2314" priority="1197" operator="containsText" text="了機">
      <formula>NOT(ISERROR(SEARCH("了機",L128)))</formula>
    </cfRule>
  </conditionalFormatting>
  <conditionalFormatting sqref="L128 P128 T128">
    <cfRule type="containsText" dxfId="2313" priority="1195" operator="containsText" text="清車">
      <formula>NOT(ISERROR(SEARCH("清車",L128)))</formula>
    </cfRule>
    <cfRule type="containsText" dxfId="2312" priority="1196" operator="containsText" text="改紡">
      <formula>NOT(ISERROR(SEARCH("改紡",L128)))</formula>
    </cfRule>
  </conditionalFormatting>
  <conditionalFormatting sqref="L129 P129 T129">
    <cfRule type="containsText" dxfId="2311" priority="1194" operator="containsText" text="了機">
      <formula>NOT(ISERROR(SEARCH("了機",L129)))</formula>
    </cfRule>
  </conditionalFormatting>
  <conditionalFormatting sqref="L129 P129 T129">
    <cfRule type="containsText" dxfId="2310" priority="1192" operator="containsText" text="清車">
      <formula>NOT(ISERROR(SEARCH("清車",L129)))</formula>
    </cfRule>
    <cfRule type="containsText" dxfId="2309" priority="1193" operator="containsText" text="改紡">
      <formula>NOT(ISERROR(SEARCH("改紡",L129)))</formula>
    </cfRule>
  </conditionalFormatting>
  <conditionalFormatting sqref="L131 P131 T131">
    <cfRule type="containsText" dxfId="2308" priority="1191" operator="containsText" text="了機">
      <formula>NOT(ISERROR(SEARCH("了機",L131)))</formula>
    </cfRule>
  </conditionalFormatting>
  <conditionalFormatting sqref="L131 P131 T131">
    <cfRule type="containsText" dxfId="2307" priority="1189" operator="containsText" text="清車">
      <formula>NOT(ISERROR(SEARCH("清車",L131)))</formula>
    </cfRule>
    <cfRule type="containsText" dxfId="2306" priority="1190" operator="containsText" text="改紡">
      <formula>NOT(ISERROR(SEARCH("改紡",L131)))</formula>
    </cfRule>
  </conditionalFormatting>
  <conditionalFormatting sqref="L133 P133 T133">
    <cfRule type="containsText" dxfId="2305" priority="1188" operator="containsText" text="了機">
      <formula>NOT(ISERROR(SEARCH("了機",L133)))</formula>
    </cfRule>
  </conditionalFormatting>
  <conditionalFormatting sqref="L133 P133 T133">
    <cfRule type="containsText" dxfId="2304" priority="1186" operator="containsText" text="清車">
      <formula>NOT(ISERROR(SEARCH("清車",L133)))</formula>
    </cfRule>
    <cfRule type="containsText" dxfId="2303" priority="1187" operator="containsText" text="改紡">
      <formula>NOT(ISERROR(SEARCH("改紡",L133)))</formula>
    </cfRule>
  </conditionalFormatting>
  <conditionalFormatting sqref="L140 P140 T140">
    <cfRule type="containsText" dxfId="2302" priority="1176" operator="containsText" text="了機">
      <formula>NOT(ISERROR(SEARCH("了機",L140)))</formula>
    </cfRule>
  </conditionalFormatting>
  <conditionalFormatting sqref="L140 P140 T140">
    <cfRule type="containsText" dxfId="2301" priority="1174" operator="containsText" text="清車">
      <formula>NOT(ISERROR(SEARCH("清車",L140)))</formula>
    </cfRule>
    <cfRule type="containsText" dxfId="2300" priority="1175" operator="containsText" text="改紡">
      <formula>NOT(ISERROR(SEARCH("改紡",L140)))</formula>
    </cfRule>
  </conditionalFormatting>
  <conditionalFormatting sqref="L143 P143 T143">
    <cfRule type="containsText" dxfId="2299" priority="1167" operator="containsText" text="了機">
      <formula>NOT(ISERROR(SEARCH("了機",L143)))</formula>
    </cfRule>
  </conditionalFormatting>
  <conditionalFormatting sqref="L143 P143 T143">
    <cfRule type="containsText" dxfId="2298" priority="1165" operator="containsText" text="清車">
      <formula>NOT(ISERROR(SEARCH("清車",L143)))</formula>
    </cfRule>
    <cfRule type="containsText" dxfId="2297" priority="1166" operator="containsText" text="改紡">
      <formula>NOT(ISERROR(SEARCH("改紡",L143)))</formula>
    </cfRule>
  </conditionalFormatting>
  <conditionalFormatting sqref="L151 T151 P151">
    <cfRule type="containsText" dxfId="2296" priority="1143" operator="containsText" text="了機">
      <formula>NOT(ISERROR(SEARCH("了機",L151)))</formula>
    </cfRule>
  </conditionalFormatting>
  <conditionalFormatting sqref="L151 T151 P151">
    <cfRule type="containsText" dxfId="2295" priority="1141" operator="containsText" text="清車">
      <formula>NOT(ISERROR(SEARCH("清車",L151)))</formula>
    </cfRule>
    <cfRule type="containsText" dxfId="2294" priority="1142" operator="containsText" text="改紡">
      <formula>NOT(ISERROR(SEARCH("改紡",L151)))</formula>
    </cfRule>
  </conditionalFormatting>
  <conditionalFormatting sqref="L147 P147 T147">
    <cfRule type="containsText" dxfId="2293" priority="1134" operator="containsText" text="了機">
      <formula>NOT(ISERROR(SEARCH("了機",L147)))</formula>
    </cfRule>
  </conditionalFormatting>
  <conditionalFormatting sqref="L147 P147 T147">
    <cfRule type="containsText" dxfId="2292" priority="1132" operator="containsText" text="清車">
      <formula>NOT(ISERROR(SEARCH("清車",L147)))</formula>
    </cfRule>
    <cfRule type="containsText" dxfId="2291" priority="1133" operator="containsText" text="改紡">
      <formula>NOT(ISERROR(SEARCH("改紡",L147)))</formula>
    </cfRule>
  </conditionalFormatting>
  <conditionalFormatting sqref="L148 P148 T148">
    <cfRule type="containsText" dxfId="2290" priority="1131" operator="containsText" text="了機">
      <formula>NOT(ISERROR(SEARCH("了機",L148)))</formula>
    </cfRule>
  </conditionalFormatting>
  <conditionalFormatting sqref="L148 P148 T148">
    <cfRule type="containsText" dxfId="2289" priority="1129" operator="containsText" text="清車">
      <formula>NOT(ISERROR(SEARCH("清車",L148)))</formula>
    </cfRule>
    <cfRule type="containsText" dxfId="2288" priority="1130" operator="containsText" text="改紡">
      <formula>NOT(ISERROR(SEARCH("改紡",L148)))</formula>
    </cfRule>
  </conditionalFormatting>
  <conditionalFormatting sqref="X153">
    <cfRule type="containsText" dxfId="2287" priority="1128" operator="containsText" text="了機">
      <formula>NOT(ISERROR(SEARCH("了機",X153)))</formula>
    </cfRule>
  </conditionalFormatting>
  <conditionalFormatting sqref="X153">
    <cfRule type="containsText" dxfId="2286" priority="1126" operator="containsText" text="清車">
      <formula>NOT(ISERROR(SEARCH("清車",X153)))</formula>
    </cfRule>
    <cfRule type="containsText" dxfId="2285" priority="1127" operator="containsText" text="改紡">
      <formula>NOT(ISERROR(SEARCH("改紡",X153)))</formula>
    </cfRule>
  </conditionalFormatting>
  <conditionalFormatting sqref="L134">
    <cfRule type="containsText" dxfId="2284" priority="1125" operator="containsText" text="了機">
      <formula>NOT(ISERROR(SEARCH("了機",L134)))</formula>
    </cfRule>
  </conditionalFormatting>
  <conditionalFormatting sqref="L134">
    <cfRule type="containsText" dxfId="2283" priority="1123" operator="containsText" text="清車">
      <formula>NOT(ISERROR(SEARCH("清車",L134)))</formula>
    </cfRule>
    <cfRule type="containsText" dxfId="2282" priority="1124" operator="containsText" text="改紡">
      <formula>NOT(ISERROR(SEARCH("改紡",L134)))</formula>
    </cfRule>
  </conditionalFormatting>
  <conditionalFormatting sqref="F157:F165 F187 F170:F185">
    <cfRule type="containsText" dxfId="2281" priority="1122" operator="containsText" text="×2">
      <formula>NOT(ISERROR(SEARCH("×2",F157)))</formula>
    </cfRule>
  </conditionalFormatting>
  <conditionalFormatting sqref="X157:Y158 X161:Y161 Y159:Y160 X163:Y163 Y162 X165:Y165 Y164 Y170:Y179 X180:Y181 X187:Y187 X183 Y182:Y185">
    <cfRule type="containsText" dxfId="2280" priority="1121" operator="containsText" text="了機">
      <formula>NOT(ISERROR(SEARCH("了機",X157)))</formula>
    </cfRule>
  </conditionalFormatting>
  <conditionalFormatting sqref="X157:Y158 X161:Y161 Y159:Y160 X163:Y163 Y162 X165:Y165 Y164 Y170:Y179 X180:Y181 X187:Y187 X183 Y182:Y185">
    <cfRule type="containsText" dxfId="2279" priority="1119" operator="containsText" text="清車">
      <formula>NOT(ISERROR(SEARCH("清車",X157)))</formula>
    </cfRule>
    <cfRule type="containsText" dxfId="2278" priority="1120" operator="containsText" text="改紡">
      <formula>NOT(ISERROR(SEARCH("改紡",X157)))</formula>
    </cfRule>
  </conditionalFormatting>
  <conditionalFormatting sqref="Y186">
    <cfRule type="containsText" dxfId="2277" priority="1067" operator="containsText" text="了機">
      <formula>NOT(ISERROR(SEARCH("了機",Y186)))</formula>
    </cfRule>
  </conditionalFormatting>
  <conditionalFormatting sqref="Y186">
    <cfRule type="containsText" dxfId="2276" priority="1065" operator="containsText" text="清車">
      <formula>NOT(ISERROR(SEARCH("清車",Y186)))</formula>
    </cfRule>
    <cfRule type="containsText" dxfId="2275" priority="1066" operator="containsText" text="改紡">
      <formula>NOT(ISERROR(SEARCH("改紡",Y186)))</formula>
    </cfRule>
  </conditionalFormatting>
  <conditionalFormatting sqref="X186">
    <cfRule type="containsText" dxfId="2274" priority="1064" operator="containsText" text="了機">
      <formula>NOT(ISERROR(SEARCH("了機",X186)))</formula>
    </cfRule>
  </conditionalFormatting>
  <conditionalFormatting sqref="X186">
    <cfRule type="containsText" dxfId="2273" priority="1062" operator="containsText" text="清車">
      <formula>NOT(ISERROR(SEARCH("清車",X186)))</formula>
    </cfRule>
    <cfRule type="containsText" dxfId="2272" priority="1063" operator="containsText" text="改紡">
      <formula>NOT(ISERROR(SEARCH("改紡",X186)))</formula>
    </cfRule>
  </conditionalFormatting>
  <conditionalFormatting sqref="F166:F169">
    <cfRule type="containsText" dxfId="2271" priority="1118" operator="containsText" text="×2">
      <formula>NOT(ISERROR(SEARCH("×2",F166)))</formula>
    </cfRule>
  </conditionalFormatting>
  <conditionalFormatting sqref="Y166:Y169">
    <cfRule type="containsText" dxfId="2270" priority="1117" operator="containsText" text="了機">
      <formula>NOT(ISERROR(SEARCH("了機",Y166)))</formula>
    </cfRule>
  </conditionalFormatting>
  <conditionalFormatting sqref="Y166:Y169">
    <cfRule type="containsText" dxfId="2269" priority="1115" operator="containsText" text="清車">
      <formula>NOT(ISERROR(SEARCH("清車",Y166)))</formula>
    </cfRule>
    <cfRule type="containsText" dxfId="2268" priority="1116" operator="containsText" text="改紡">
      <formula>NOT(ISERROR(SEARCH("改紡",Y166)))</formula>
    </cfRule>
  </conditionalFormatting>
  <conditionalFormatting sqref="X159">
    <cfRule type="containsText" dxfId="2267" priority="1114" operator="containsText" text="了機">
      <formula>NOT(ISERROR(SEARCH("了機",X159)))</formula>
    </cfRule>
  </conditionalFormatting>
  <conditionalFormatting sqref="X159">
    <cfRule type="containsText" dxfId="2266" priority="1112" operator="containsText" text="清車">
      <formula>NOT(ISERROR(SEARCH("清車",X159)))</formula>
    </cfRule>
    <cfRule type="containsText" dxfId="2265" priority="1113" operator="containsText" text="改紡">
      <formula>NOT(ISERROR(SEARCH("改紡",X159)))</formula>
    </cfRule>
  </conditionalFormatting>
  <conditionalFormatting sqref="X160">
    <cfRule type="containsText" dxfId="2264" priority="1111" operator="containsText" text="了機">
      <formula>NOT(ISERROR(SEARCH("了機",X160)))</formula>
    </cfRule>
  </conditionalFormatting>
  <conditionalFormatting sqref="X160">
    <cfRule type="containsText" dxfId="2263" priority="1109" operator="containsText" text="清車">
      <formula>NOT(ISERROR(SEARCH("清車",X160)))</formula>
    </cfRule>
    <cfRule type="containsText" dxfId="2262" priority="1110" operator="containsText" text="改紡">
      <formula>NOT(ISERROR(SEARCH("改紡",X160)))</formula>
    </cfRule>
  </conditionalFormatting>
  <conditionalFormatting sqref="X162">
    <cfRule type="containsText" dxfId="2261" priority="1108" operator="containsText" text="了機">
      <formula>NOT(ISERROR(SEARCH("了機",X162)))</formula>
    </cfRule>
  </conditionalFormatting>
  <conditionalFormatting sqref="X162">
    <cfRule type="containsText" dxfId="2260" priority="1106" operator="containsText" text="清車">
      <formula>NOT(ISERROR(SEARCH("清車",X162)))</formula>
    </cfRule>
    <cfRule type="containsText" dxfId="2259" priority="1107" operator="containsText" text="改紡">
      <formula>NOT(ISERROR(SEARCH("改紡",X162)))</formula>
    </cfRule>
  </conditionalFormatting>
  <conditionalFormatting sqref="X164">
    <cfRule type="containsText" dxfId="2258" priority="1105" operator="containsText" text="了機">
      <formula>NOT(ISERROR(SEARCH("了機",X164)))</formula>
    </cfRule>
  </conditionalFormatting>
  <conditionalFormatting sqref="X164">
    <cfRule type="containsText" dxfId="2257" priority="1103" operator="containsText" text="清車">
      <formula>NOT(ISERROR(SEARCH("清車",X164)))</formula>
    </cfRule>
    <cfRule type="containsText" dxfId="2256" priority="1104" operator="containsText" text="改紡">
      <formula>NOT(ISERROR(SEARCH("改紡",X164)))</formula>
    </cfRule>
  </conditionalFormatting>
  <conditionalFormatting sqref="X167">
    <cfRule type="containsText" dxfId="2255" priority="1102" operator="containsText" text="了機">
      <formula>NOT(ISERROR(SEARCH("了機",X167)))</formula>
    </cfRule>
  </conditionalFormatting>
  <conditionalFormatting sqref="X167">
    <cfRule type="containsText" dxfId="2254" priority="1100" operator="containsText" text="清車">
      <formula>NOT(ISERROR(SEARCH("清車",X167)))</formula>
    </cfRule>
    <cfRule type="containsText" dxfId="2253" priority="1101" operator="containsText" text="改紡">
      <formula>NOT(ISERROR(SEARCH("改紡",X167)))</formula>
    </cfRule>
  </conditionalFormatting>
  <conditionalFormatting sqref="X168">
    <cfRule type="containsText" dxfId="2252" priority="1099" operator="containsText" text="了機">
      <formula>NOT(ISERROR(SEARCH("了機",X168)))</formula>
    </cfRule>
  </conditionalFormatting>
  <conditionalFormatting sqref="X168">
    <cfRule type="containsText" dxfId="2251" priority="1097" operator="containsText" text="清車">
      <formula>NOT(ISERROR(SEARCH("清車",X168)))</formula>
    </cfRule>
    <cfRule type="containsText" dxfId="2250" priority="1098" operator="containsText" text="改紡">
      <formula>NOT(ISERROR(SEARCH("改紡",X168)))</formula>
    </cfRule>
  </conditionalFormatting>
  <conditionalFormatting sqref="X170">
    <cfRule type="containsText" dxfId="2249" priority="1096" operator="containsText" text="了機">
      <formula>NOT(ISERROR(SEARCH("了機",X170)))</formula>
    </cfRule>
  </conditionalFormatting>
  <conditionalFormatting sqref="X170">
    <cfRule type="containsText" dxfId="2248" priority="1094" operator="containsText" text="清車">
      <formula>NOT(ISERROR(SEARCH("清車",X170)))</formula>
    </cfRule>
    <cfRule type="containsText" dxfId="2247" priority="1095" operator="containsText" text="改紡">
      <formula>NOT(ISERROR(SEARCH("改紡",X170)))</formula>
    </cfRule>
  </conditionalFormatting>
  <conditionalFormatting sqref="X171">
    <cfRule type="containsText" dxfId="2246" priority="1093" operator="containsText" text="了機">
      <formula>NOT(ISERROR(SEARCH("了機",X171)))</formula>
    </cfRule>
  </conditionalFormatting>
  <conditionalFormatting sqref="X171">
    <cfRule type="containsText" dxfId="2245" priority="1091" operator="containsText" text="清車">
      <formula>NOT(ISERROR(SEARCH("清車",X171)))</formula>
    </cfRule>
    <cfRule type="containsText" dxfId="2244" priority="1092" operator="containsText" text="改紡">
      <formula>NOT(ISERROR(SEARCH("改紡",X171)))</formula>
    </cfRule>
  </conditionalFormatting>
  <conditionalFormatting sqref="X172">
    <cfRule type="containsText" dxfId="2243" priority="1090" operator="containsText" text="了機">
      <formula>NOT(ISERROR(SEARCH("了機",X172)))</formula>
    </cfRule>
  </conditionalFormatting>
  <conditionalFormatting sqref="X172">
    <cfRule type="containsText" dxfId="2242" priority="1088" operator="containsText" text="清車">
      <formula>NOT(ISERROR(SEARCH("清車",X172)))</formula>
    </cfRule>
    <cfRule type="containsText" dxfId="2241" priority="1089" operator="containsText" text="改紡">
      <formula>NOT(ISERROR(SEARCH("改紡",X172)))</formula>
    </cfRule>
  </conditionalFormatting>
  <conditionalFormatting sqref="X173">
    <cfRule type="containsText" dxfId="2240" priority="1087" operator="containsText" text="了機">
      <formula>NOT(ISERROR(SEARCH("了機",X173)))</formula>
    </cfRule>
  </conditionalFormatting>
  <conditionalFormatting sqref="X173">
    <cfRule type="containsText" dxfId="2239" priority="1085" operator="containsText" text="清車">
      <formula>NOT(ISERROR(SEARCH("清車",X173)))</formula>
    </cfRule>
    <cfRule type="containsText" dxfId="2238" priority="1086" operator="containsText" text="改紡">
      <formula>NOT(ISERROR(SEARCH("改紡",X173)))</formula>
    </cfRule>
  </conditionalFormatting>
  <conditionalFormatting sqref="X174">
    <cfRule type="containsText" dxfId="2237" priority="1084" operator="containsText" text="了機">
      <formula>NOT(ISERROR(SEARCH("了機",X174)))</formula>
    </cfRule>
  </conditionalFormatting>
  <conditionalFormatting sqref="X174">
    <cfRule type="containsText" dxfId="2236" priority="1082" operator="containsText" text="清車">
      <formula>NOT(ISERROR(SEARCH("清車",X174)))</formula>
    </cfRule>
    <cfRule type="containsText" dxfId="2235" priority="1083" operator="containsText" text="改紡">
      <formula>NOT(ISERROR(SEARCH("改紡",X174)))</formula>
    </cfRule>
  </conditionalFormatting>
  <conditionalFormatting sqref="X175">
    <cfRule type="containsText" dxfId="2234" priority="1081" operator="containsText" text="了機">
      <formula>NOT(ISERROR(SEARCH("了機",X175)))</formula>
    </cfRule>
  </conditionalFormatting>
  <conditionalFormatting sqref="X175">
    <cfRule type="containsText" dxfId="2233" priority="1079" operator="containsText" text="清車">
      <formula>NOT(ISERROR(SEARCH("清車",X175)))</formula>
    </cfRule>
    <cfRule type="containsText" dxfId="2232" priority="1080" operator="containsText" text="改紡">
      <formula>NOT(ISERROR(SEARCH("改紡",X175)))</formula>
    </cfRule>
  </conditionalFormatting>
  <conditionalFormatting sqref="X177">
    <cfRule type="containsText" dxfId="2231" priority="1078" operator="containsText" text="了機">
      <formula>NOT(ISERROR(SEARCH("了機",X177)))</formula>
    </cfRule>
  </conditionalFormatting>
  <conditionalFormatting sqref="X177">
    <cfRule type="containsText" dxfId="2230" priority="1076" operator="containsText" text="清車">
      <formula>NOT(ISERROR(SEARCH("清車",X177)))</formula>
    </cfRule>
    <cfRule type="containsText" dxfId="2229" priority="1077" operator="containsText" text="改紡">
      <formula>NOT(ISERROR(SEARCH("改紡",X177)))</formula>
    </cfRule>
  </conditionalFormatting>
  <conditionalFormatting sqref="X185">
    <cfRule type="containsText" dxfId="2228" priority="1075" operator="containsText" text="了機">
      <formula>NOT(ISERROR(SEARCH("了機",X185)))</formula>
    </cfRule>
  </conditionalFormatting>
  <conditionalFormatting sqref="X185">
    <cfRule type="containsText" dxfId="2227" priority="1073" operator="containsText" text="清車">
      <formula>NOT(ISERROR(SEARCH("清車",X185)))</formula>
    </cfRule>
    <cfRule type="containsText" dxfId="2226" priority="1074" operator="containsText" text="改紡">
      <formula>NOT(ISERROR(SEARCH("改紡",X185)))</formula>
    </cfRule>
  </conditionalFormatting>
  <conditionalFormatting sqref="F186">
    <cfRule type="containsText" dxfId="2225" priority="1068" operator="containsText" text="×2">
      <formula>NOT(ISERROR(SEARCH("×2",F186)))</formula>
    </cfRule>
  </conditionalFormatting>
  <conditionalFormatting sqref="L167 P167 T167">
    <cfRule type="containsText" dxfId="2224" priority="1025" operator="containsText" text="了機">
      <formula>NOT(ISERROR(SEARCH("了機",L167)))</formula>
    </cfRule>
  </conditionalFormatting>
  <conditionalFormatting sqref="L167 P167 T167">
    <cfRule type="containsText" dxfId="2223" priority="1023" operator="containsText" text="清車">
      <formula>NOT(ISERROR(SEARCH("清車",L167)))</formula>
    </cfRule>
    <cfRule type="containsText" dxfId="2222" priority="1024" operator="containsText" text="改紡">
      <formula>NOT(ISERROR(SEARCH("改紡",L167)))</formula>
    </cfRule>
  </conditionalFormatting>
  <conditionalFormatting sqref="L168 P168 T168">
    <cfRule type="containsText" dxfId="2221" priority="1022" operator="containsText" text="了機">
      <formula>NOT(ISERROR(SEARCH("了機",L168)))</formula>
    </cfRule>
  </conditionalFormatting>
  <conditionalFormatting sqref="L168 P168 T168">
    <cfRule type="containsText" dxfId="2220" priority="1020" operator="containsText" text="清車">
      <formula>NOT(ISERROR(SEARCH("清車",L168)))</formula>
    </cfRule>
    <cfRule type="containsText" dxfId="2219" priority="1021" operator="containsText" text="改紡">
      <formula>NOT(ISERROR(SEARCH("改紡",L168)))</formula>
    </cfRule>
  </conditionalFormatting>
  <conditionalFormatting sqref="L170 P170 T170">
    <cfRule type="containsText" dxfId="2218" priority="1019" operator="containsText" text="了機">
      <formula>NOT(ISERROR(SEARCH("了機",L170)))</formula>
    </cfRule>
  </conditionalFormatting>
  <conditionalFormatting sqref="L170 P170 T170">
    <cfRule type="containsText" dxfId="2217" priority="1017" operator="containsText" text="清車">
      <formula>NOT(ISERROR(SEARCH("清車",L170)))</formula>
    </cfRule>
    <cfRule type="containsText" dxfId="2216" priority="1018" operator="containsText" text="改紡">
      <formula>NOT(ISERROR(SEARCH("改紡",L170)))</formula>
    </cfRule>
  </conditionalFormatting>
  <conditionalFormatting sqref="X166">
    <cfRule type="containsText" dxfId="2215" priority="1061" operator="containsText" text="了機">
      <formula>NOT(ISERROR(SEARCH("了機",X166)))</formula>
    </cfRule>
  </conditionalFormatting>
  <conditionalFormatting sqref="X166">
    <cfRule type="containsText" dxfId="2214" priority="1059" operator="containsText" text="清車">
      <formula>NOT(ISERROR(SEARCH("清車",X166)))</formula>
    </cfRule>
    <cfRule type="containsText" dxfId="2213" priority="1060" operator="containsText" text="改紡">
      <formula>NOT(ISERROR(SEARCH("改紡",X166)))</formula>
    </cfRule>
  </conditionalFormatting>
  <conditionalFormatting sqref="L172 P172 T172">
    <cfRule type="containsText" dxfId="2212" priority="1013" operator="containsText" text="了機">
      <formula>NOT(ISERROR(SEARCH("了機",L172)))</formula>
    </cfRule>
  </conditionalFormatting>
  <conditionalFormatting sqref="L172 P172 T172">
    <cfRule type="containsText" dxfId="2211" priority="1011" operator="containsText" text="清車">
      <formula>NOT(ISERROR(SEARCH("清車",L172)))</formula>
    </cfRule>
    <cfRule type="containsText" dxfId="2210" priority="1012" operator="containsText" text="改紡">
      <formula>NOT(ISERROR(SEARCH("改紡",L172)))</formula>
    </cfRule>
  </conditionalFormatting>
  <conditionalFormatting sqref="L173 P173 T173">
    <cfRule type="containsText" dxfId="2209" priority="1010" operator="containsText" text="了機">
      <formula>NOT(ISERROR(SEARCH("了機",L173)))</formula>
    </cfRule>
  </conditionalFormatting>
  <conditionalFormatting sqref="L173 P173 T173">
    <cfRule type="containsText" dxfId="2208" priority="1008" operator="containsText" text="清車">
      <formula>NOT(ISERROR(SEARCH("清車",L173)))</formula>
    </cfRule>
    <cfRule type="containsText" dxfId="2207" priority="1009" operator="containsText" text="改紡">
      <formula>NOT(ISERROR(SEARCH("改紡",L173)))</formula>
    </cfRule>
  </conditionalFormatting>
  <conditionalFormatting sqref="L175 P175 T175">
    <cfRule type="containsText" dxfId="2206" priority="1004" operator="containsText" text="了機">
      <formula>NOT(ISERROR(SEARCH("了機",L175)))</formula>
    </cfRule>
  </conditionalFormatting>
  <conditionalFormatting sqref="L175 P175 T175">
    <cfRule type="containsText" dxfId="2205" priority="1002" operator="containsText" text="清車">
      <formula>NOT(ISERROR(SEARCH("清車",L175)))</formula>
    </cfRule>
    <cfRule type="containsText" dxfId="2204" priority="1003" operator="containsText" text="改紡">
      <formula>NOT(ISERROR(SEARCH("改紡",L175)))</formula>
    </cfRule>
  </conditionalFormatting>
  <conditionalFormatting sqref="X182">
    <cfRule type="containsText" dxfId="2203" priority="1058" operator="containsText" text="了機">
      <formula>NOT(ISERROR(SEARCH("了機",X182)))</formula>
    </cfRule>
  </conditionalFormatting>
  <conditionalFormatting sqref="X182">
    <cfRule type="containsText" dxfId="2202" priority="1056" operator="containsText" text="清車">
      <formula>NOT(ISERROR(SEARCH("清車",X182)))</formula>
    </cfRule>
    <cfRule type="containsText" dxfId="2201" priority="1057" operator="containsText" text="改紡">
      <formula>NOT(ISERROR(SEARCH("改紡",X182)))</formula>
    </cfRule>
  </conditionalFormatting>
  <conditionalFormatting sqref="L177 P177 T177">
    <cfRule type="containsText" dxfId="2200" priority="1001" operator="containsText" text="了機">
      <formula>NOT(ISERROR(SEARCH("了機",L177)))</formula>
    </cfRule>
  </conditionalFormatting>
  <conditionalFormatting sqref="L177 P177 T177">
    <cfRule type="containsText" dxfId="2199" priority="999" operator="containsText" text="清車">
      <formula>NOT(ISERROR(SEARCH("清車",L177)))</formula>
    </cfRule>
    <cfRule type="containsText" dxfId="2198" priority="1000" operator="containsText" text="改紡">
      <formula>NOT(ISERROR(SEARCH("改紡",L177)))</formula>
    </cfRule>
  </conditionalFormatting>
  <conditionalFormatting sqref="L185 P185 T185">
    <cfRule type="containsText" dxfId="2197" priority="998" operator="containsText" text="了機">
      <formula>NOT(ISERROR(SEARCH("了機",L185)))</formula>
    </cfRule>
  </conditionalFormatting>
  <conditionalFormatting sqref="L185 P185 T185">
    <cfRule type="containsText" dxfId="2196" priority="996" operator="containsText" text="清車">
      <formula>NOT(ISERROR(SEARCH("清車",L185)))</formula>
    </cfRule>
    <cfRule type="containsText" dxfId="2195" priority="997" operator="containsText" text="改紡">
      <formula>NOT(ISERROR(SEARCH("改紡",L185)))</formula>
    </cfRule>
  </conditionalFormatting>
  <conditionalFormatting sqref="X176">
    <cfRule type="containsText" dxfId="2194" priority="1055" operator="containsText" text="了機">
      <formula>NOT(ISERROR(SEARCH("了機",X176)))</formula>
    </cfRule>
  </conditionalFormatting>
  <conditionalFormatting sqref="X176">
    <cfRule type="containsText" dxfId="2193" priority="1053" operator="containsText" text="清車">
      <formula>NOT(ISERROR(SEARCH("清車",X176)))</formula>
    </cfRule>
    <cfRule type="containsText" dxfId="2192" priority="1054" operator="containsText" text="改紡">
      <formula>NOT(ISERROR(SEARCH("改紡",X176)))</formula>
    </cfRule>
  </conditionalFormatting>
  <conditionalFormatting sqref="M186 Q186 U186">
    <cfRule type="containsText" dxfId="2191" priority="992" operator="containsText" text="了機">
      <formula>NOT(ISERROR(SEARCH("了機",M186)))</formula>
    </cfRule>
  </conditionalFormatting>
  <conditionalFormatting sqref="M186 Q186 U186">
    <cfRule type="containsText" dxfId="2190" priority="990" operator="containsText" text="清車">
      <formula>NOT(ISERROR(SEARCH("清車",M186)))</formula>
    </cfRule>
    <cfRule type="containsText" dxfId="2189" priority="991" operator="containsText" text="改紡">
      <formula>NOT(ISERROR(SEARCH("改紡",M186)))</formula>
    </cfRule>
  </conditionalFormatting>
  <conditionalFormatting sqref="L186 P186 T186">
    <cfRule type="containsText" dxfId="2188" priority="989" operator="containsText" text="了機">
      <formula>NOT(ISERROR(SEARCH("了機",L186)))</formula>
    </cfRule>
  </conditionalFormatting>
  <conditionalFormatting sqref="L186 P186 T186">
    <cfRule type="containsText" dxfId="2187" priority="987" operator="containsText" text="清車">
      <formula>NOT(ISERROR(SEARCH("清車",L186)))</formula>
    </cfRule>
    <cfRule type="containsText" dxfId="2186" priority="988" operator="containsText" text="改紡">
      <formula>NOT(ISERROR(SEARCH("改紡",L186)))</formula>
    </cfRule>
  </conditionalFormatting>
  <conditionalFormatting sqref="L166 P166 T166">
    <cfRule type="containsText" dxfId="2185" priority="986" operator="containsText" text="了機">
      <formula>NOT(ISERROR(SEARCH("了機",L166)))</formula>
    </cfRule>
  </conditionalFormatting>
  <conditionalFormatting sqref="L166 P166 T166">
    <cfRule type="containsText" dxfId="2184" priority="984" operator="containsText" text="清車">
      <formula>NOT(ISERROR(SEARCH("清車",L166)))</formula>
    </cfRule>
    <cfRule type="containsText" dxfId="2183" priority="985" operator="containsText" text="改紡">
      <formula>NOT(ISERROR(SEARCH("改紡",L166)))</formula>
    </cfRule>
  </conditionalFormatting>
  <conditionalFormatting sqref="X169">
    <cfRule type="containsText" dxfId="2182" priority="1052" operator="containsText" text="了機">
      <formula>NOT(ISERROR(SEARCH("了機",X169)))</formula>
    </cfRule>
  </conditionalFormatting>
  <conditionalFormatting sqref="X169">
    <cfRule type="containsText" dxfId="2181" priority="1050" operator="containsText" text="清車">
      <formula>NOT(ISERROR(SEARCH("清車",X169)))</formula>
    </cfRule>
    <cfRule type="containsText" dxfId="2180" priority="1051" operator="containsText" text="改紡">
      <formula>NOT(ISERROR(SEARCH("改紡",X169)))</formula>
    </cfRule>
  </conditionalFormatting>
  <conditionalFormatting sqref="L176 P176 T176">
    <cfRule type="containsText" dxfId="2179" priority="980" operator="containsText" text="了機">
      <formula>NOT(ISERROR(SEARCH("了機",L176)))</formula>
    </cfRule>
  </conditionalFormatting>
  <conditionalFormatting sqref="L176 P176 T176">
    <cfRule type="containsText" dxfId="2178" priority="978" operator="containsText" text="清車">
      <formula>NOT(ISERROR(SEARCH("清車",L176)))</formula>
    </cfRule>
    <cfRule type="containsText" dxfId="2177" priority="979" operator="containsText" text="改紡">
      <formula>NOT(ISERROR(SEARCH("改紡",L176)))</formula>
    </cfRule>
  </conditionalFormatting>
  <conditionalFormatting sqref="L169 P169 T169">
    <cfRule type="containsText" dxfId="2176" priority="977" operator="containsText" text="了機">
      <formula>NOT(ISERROR(SEARCH("了機",L169)))</formula>
    </cfRule>
  </conditionalFormatting>
  <conditionalFormatting sqref="L169 P169 T169">
    <cfRule type="containsText" dxfId="2175" priority="975" operator="containsText" text="清車">
      <formula>NOT(ISERROR(SEARCH("清車",L169)))</formula>
    </cfRule>
    <cfRule type="containsText" dxfId="2174" priority="976" operator="containsText" text="改紡">
      <formula>NOT(ISERROR(SEARCH("改紡",L169)))</formula>
    </cfRule>
  </conditionalFormatting>
  <conditionalFormatting sqref="X178">
    <cfRule type="containsText" dxfId="2173" priority="1049" operator="containsText" text="了機">
      <formula>NOT(ISERROR(SEARCH("了機",X178)))</formula>
    </cfRule>
  </conditionalFormatting>
  <conditionalFormatting sqref="X178">
    <cfRule type="containsText" dxfId="2172" priority="1047" operator="containsText" text="清車">
      <formula>NOT(ISERROR(SEARCH("清車",X178)))</formula>
    </cfRule>
    <cfRule type="containsText" dxfId="2171" priority="1048" operator="containsText" text="改紡">
      <formula>NOT(ISERROR(SEARCH("改紡",X178)))</formula>
    </cfRule>
  </conditionalFormatting>
  <conditionalFormatting sqref="X179">
    <cfRule type="containsText" dxfId="2170" priority="1046" operator="containsText" text="了機">
      <formula>NOT(ISERROR(SEARCH("了機",X179)))</formula>
    </cfRule>
  </conditionalFormatting>
  <conditionalFormatting sqref="X179">
    <cfRule type="containsText" dxfId="2169" priority="1044" operator="containsText" text="清車">
      <formula>NOT(ISERROR(SEARCH("清車",X179)))</formula>
    </cfRule>
    <cfRule type="containsText" dxfId="2168" priority="1045" operator="containsText" text="改紡">
      <formula>NOT(ISERROR(SEARCH("改紡",X179)))</formula>
    </cfRule>
  </conditionalFormatting>
  <conditionalFormatting sqref="L157:M158 P157:Q158 T157:U158 L161:M161 P161:Q161 T161:U161 M159:M160 Q159:Q160 U159:U160 L163:M163 P163:Q163 T163:U163 M162 Q162 U162 P165:Q165 T165:U165 M164:M165 Q164 U164 M170:M179 Q170:Q179 U170:U179 L180:M181 P180:Q181 T180:U181 L187:M187 P187:Q187 T187:U187 M182:M185 Q182:Q185 U182:U185 T183:T184 L183:L184 P183:P184">
    <cfRule type="containsText" dxfId="2167" priority="1043" operator="containsText" text="了機">
      <formula>NOT(ISERROR(SEARCH("了機",L157)))</formula>
    </cfRule>
  </conditionalFormatting>
  <conditionalFormatting sqref="L157:M158 P157:Q158 T157:U158 L161:M161 P161:Q161 T161:U161 M159:M160 Q159:Q160 U159:U160 L163:M163 P163:Q163 T163:U163 M162 Q162 U162 P165:Q165 T165:U165 M164:M165 Q164 U164 M170:M179 Q170:Q179 U170:U179 L180:M181 P180:Q181 T180:U181 L187:M187 P187:Q187 T187:U187 M182:M185 Q182:Q185 U182:U185 T183:T184 L183:L184 P183:P184">
    <cfRule type="containsText" dxfId="2166" priority="1041" operator="containsText" text="清車">
      <formula>NOT(ISERROR(SEARCH("清車",L157)))</formula>
    </cfRule>
    <cfRule type="containsText" dxfId="2165" priority="1042" operator="containsText" text="改紡">
      <formula>NOT(ISERROR(SEARCH("改紡",L157)))</formula>
    </cfRule>
  </conditionalFormatting>
  <conditionalFormatting sqref="M166:M169 Q166:Q169 U166:U169">
    <cfRule type="containsText" dxfId="2164" priority="1040" operator="containsText" text="了機">
      <formula>NOT(ISERROR(SEARCH("了機",M166)))</formula>
    </cfRule>
  </conditionalFormatting>
  <conditionalFormatting sqref="M166:M169 Q166:Q169 U166:U169">
    <cfRule type="containsText" dxfId="2163" priority="1038" operator="containsText" text="清車">
      <formula>NOT(ISERROR(SEARCH("清車",M166)))</formula>
    </cfRule>
    <cfRule type="containsText" dxfId="2162" priority="1039" operator="containsText" text="改紡">
      <formula>NOT(ISERROR(SEARCH("改紡",M166)))</formula>
    </cfRule>
  </conditionalFormatting>
  <conditionalFormatting sqref="L159 P159 T159">
    <cfRule type="containsText" dxfId="2161" priority="1037" operator="containsText" text="了機">
      <formula>NOT(ISERROR(SEARCH("了機",L159)))</formula>
    </cfRule>
  </conditionalFormatting>
  <conditionalFormatting sqref="L159 P159 T159">
    <cfRule type="containsText" dxfId="2160" priority="1035" operator="containsText" text="清車">
      <formula>NOT(ISERROR(SEARCH("清車",L159)))</formula>
    </cfRule>
    <cfRule type="containsText" dxfId="2159" priority="1036" operator="containsText" text="改紡">
      <formula>NOT(ISERROR(SEARCH("改紡",L159)))</formula>
    </cfRule>
  </conditionalFormatting>
  <conditionalFormatting sqref="L160 P160 T160">
    <cfRule type="containsText" dxfId="2158" priority="1034" operator="containsText" text="了機">
      <formula>NOT(ISERROR(SEARCH("了機",L160)))</formula>
    </cfRule>
  </conditionalFormatting>
  <conditionalFormatting sqref="L160 P160 T160">
    <cfRule type="containsText" dxfId="2157" priority="1032" operator="containsText" text="清車">
      <formula>NOT(ISERROR(SEARCH("清車",L160)))</formula>
    </cfRule>
    <cfRule type="containsText" dxfId="2156" priority="1033" operator="containsText" text="改紡">
      <formula>NOT(ISERROR(SEARCH("改紡",L160)))</formula>
    </cfRule>
  </conditionalFormatting>
  <conditionalFormatting sqref="L162 P162 T162">
    <cfRule type="containsText" dxfId="2155" priority="1031" operator="containsText" text="了機">
      <formula>NOT(ISERROR(SEARCH("了機",L162)))</formula>
    </cfRule>
  </conditionalFormatting>
  <conditionalFormatting sqref="L162 P162 T162">
    <cfRule type="containsText" dxfId="2154" priority="1029" operator="containsText" text="清車">
      <formula>NOT(ISERROR(SEARCH("清車",L162)))</formula>
    </cfRule>
    <cfRule type="containsText" dxfId="2153" priority="1030" operator="containsText" text="改紡">
      <formula>NOT(ISERROR(SEARCH("改紡",L162)))</formula>
    </cfRule>
  </conditionalFormatting>
  <conditionalFormatting sqref="L164 P164 T164">
    <cfRule type="containsText" dxfId="2152" priority="1028" operator="containsText" text="了機">
      <formula>NOT(ISERROR(SEARCH("了機",L164)))</formula>
    </cfRule>
  </conditionalFormatting>
  <conditionalFormatting sqref="L164 P164 T164">
    <cfRule type="containsText" dxfId="2151" priority="1026" operator="containsText" text="清車">
      <formula>NOT(ISERROR(SEARCH("清車",L164)))</formula>
    </cfRule>
    <cfRule type="containsText" dxfId="2150" priority="1027" operator="containsText" text="改紡">
      <formula>NOT(ISERROR(SEARCH("改紡",L164)))</formula>
    </cfRule>
  </conditionalFormatting>
  <conditionalFormatting sqref="L171 P171 T171">
    <cfRule type="containsText" dxfId="2149" priority="1016" operator="containsText" text="了機">
      <formula>NOT(ISERROR(SEARCH("了機",L171)))</formula>
    </cfRule>
  </conditionalFormatting>
  <conditionalFormatting sqref="L171 P171 T171">
    <cfRule type="containsText" dxfId="2148" priority="1014" operator="containsText" text="清車">
      <formula>NOT(ISERROR(SEARCH("清車",L171)))</formula>
    </cfRule>
    <cfRule type="containsText" dxfId="2147" priority="1015" operator="containsText" text="改紡">
      <formula>NOT(ISERROR(SEARCH("改紡",L171)))</formula>
    </cfRule>
  </conditionalFormatting>
  <conditionalFormatting sqref="L174 P174 T174">
    <cfRule type="containsText" dxfId="2146" priority="1007" operator="containsText" text="了機">
      <formula>NOT(ISERROR(SEARCH("了機",L174)))</formula>
    </cfRule>
  </conditionalFormatting>
  <conditionalFormatting sqref="L174 P174 T174">
    <cfRule type="containsText" dxfId="2145" priority="1005" operator="containsText" text="清車">
      <formula>NOT(ISERROR(SEARCH("清車",L174)))</formula>
    </cfRule>
    <cfRule type="containsText" dxfId="2144" priority="1006" operator="containsText" text="改紡">
      <formula>NOT(ISERROR(SEARCH("改紡",L174)))</formula>
    </cfRule>
  </conditionalFormatting>
  <conditionalFormatting sqref="L182 T182 P182">
    <cfRule type="containsText" dxfId="2143" priority="983" operator="containsText" text="了機">
      <formula>NOT(ISERROR(SEARCH("了機",L182)))</formula>
    </cfRule>
  </conditionalFormatting>
  <conditionalFormatting sqref="L182 T182 P182">
    <cfRule type="containsText" dxfId="2142" priority="981" operator="containsText" text="清車">
      <formula>NOT(ISERROR(SEARCH("清車",L182)))</formula>
    </cfRule>
    <cfRule type="containsText" dxfId="2141" priority="982" operator="containsText" text="改紡">
      <formula>NOT(ISERROR(SEARCH("改紡",L182)))</formula>
    </cfRule>
  </conditionalFormatting>
  <conditionalFormatting sqref="L178 P178 T178">
    <cfRule type="containsText" dxfId="2140" priority="974" operator="containsText" text="了機">
      <formula>NOT(ISERROR(SEARCH("了機",L178)))</formula>
    </cfRule>
  </conditionalFormatting>
  <conditionalFormatting sqref="L178 P178 T178">
    <cfRule type="containsText" dxfId="2139" priority="972" operator="containsText" text="清車">
      <formula>NOT(ISERROR(SEARCH("清車",L178)))</formula>
    </cfRule>
    <cfRule type="containsText" dxfId="2138" priority="973" operator="containsText" text="改紡">
      <formula>NOT(ISERROR(SEARCH("改紡",L178)))</formula>
    </cfRule>
  </conditionalFormatting>
  <conditionalFormatting sqref="L179 P179 T179">
    <cfRule type="containsText" dxfId="2137" priority="971" operator="containsText" text="了機">
      <formula>NOT(ISERROR(SEARCH("了機",L179)))</formula>
    </cfRule>
  </conditionalFormatting>
  <conditionalFormatting sqref="L179 P179 T179">
    <cfRule type="containsText" dxfId="2136" priority="969" operator="containsText" text="清車">
      <formula>NOT(ISERROR(SEARCH("清車",L179)))</formula>
    </cfRule>
    <cfRule type="containsText" dxfId="2135" priority="970" operator="containsText" text="改紡">
      <formula>NOT(ISERROR(SEARCH("改紡",L179)))</formula>
    </cfRule>
  </conditionalFormatting>
  <conditionalFormatting sqref="X184">
    <cfRule type="containsText" dxfId="2134" priority="968" operator="containsText" text="了機">
      <formula>NOT(ISERROR(SEARCH("了機",X184)))</formula>
    </cfRule>
  </conditionalFormatting>
  <conditionalFormatting sqref="X184">
    <cfRule type="containsText" dxfId="2133" priority="966" operator="containsText" text="清車">
      <formula>NOT(ISERROR(SEARCH("清車",X184)))</formula>
    </cfRule>
    <cfRule type="containsText" dxfId="2132" priority="967" operator="containsText" text="改紡">
      <formula>NOT(ISERROR(SEARCH("改紡",X184)))</formula>
    </cfRule>
  </conditionalFormatting>
  <conditionalFormatting sqref="L165">
    <cfRule type="containsText" dxfId="2131" priority="965" operator="containsText" text="了機">
      <formula>NOT(ISERROR(SEARCH("了機",L165)))</formula>
    </cfRule>
  </conditionalFormatting>
  <conditionalFormatting sqref="L165">
    <cfRule type="containsText" dxfId="2130" priority="963" operator="containsText" text="清車">
      <formula>NOT(ISERROR(SEARCH("清車",L165)))</formula>
    </cfRule>
    <cfRule type="containsText" dxfId="2129" priority="964" operator="containsText" text="改紡">
      <formula>NOT(ISERROR(SEARCH("改紡",L165)))</formula>
    </cfRule>
  </conditionalFormatting>
  <conditionalFormatting sqref="F188:F196 F218 F201:F216">
    <cfRule type="containsText" dxfId="2128" priority="962" operator="containsText" text="×2">
      <formula>NOT(ISERROR(SEARCH("×2",F188)))</formula>
    </cfRule>
  </conditionalFormatting>
  <conditionalFormatting sqref="X188:Y189 X192:Y192 Y190:Y191 X194:Y194 Y193 X196:Y196 Y195 Y201:Y210 X211:Y212 X218:Y218 X214 Y213 Y215:Y216">
    <cfRule type="containsText" dxfId="2127" priority="961" operator="containsText" text="了機">
      <formula>NOT(ISERROR(SEARCH("了機",X188)))</formula>
    </cfRule>
  </conditionalFormatting>
  <conditionalFormatting sqref="X188:Y189 X192:Y192 Y190:Y191 X194:Y194 Y193 X196:Y196 Y195 Y201:Y210 X211:Y212 X218:Y218 X214 Y213 Y215:Y216">
    <cfRule type="containsText" dxfId="2126" priority="959" operator="containsText" text="清車">
      <formula>NOT(ISERROR(SEARCH("清車",X188)))</formula>
    </cfRule>
    <cfRule type="containsText" dxfId="2125" priority="960" operator="containsText" text="改紡">
      <formula>NOT(ISERROR(SEARCH("改紡",X188)))</formula>
    </cfRule>
  </conditionalFormatting>
  <conditionalFormatting sqref="Y217">
    <cfRule type="containsText" dxfId="2124" priority="907" operator="containsText" text="了機">
      <formula>NOT(ISERROR(SEARCH("了機",Y217)))</formula>
    </cfRule>
  </conditionalFormatting>
  <conditionalFormatting sqref="Y217">
    <cfRule type="containsText" dxfId="2123" priority="905" operator="containsText" text="清車">
      <formula>NOT(ISERROR(SEARCH("清車",Y217)))</formula>
    </cfRule>
    <cfRule type="containsText" dxfId="2122" priority="906" operator="containsText" text="改紡">
      <formula>NOT(ISERROR(SEARCH("改紡",Y217)))</formula>
    </cfRule>
  </conditionalFormatting>
  <conditionalFormatting sqref="X217">
    <cfRule type="containsText" dxfId="2121" priority="904" operator="containsText" text="了機">
      <formula>NOT(ISERROR(SEARCH("了機",X217)))</formula>
    </cfRule>
  </conditionalFormatting>
  <conditionalFormatting sqref="X217">
    <cfRule type="containsText" dxfId="2120" priority="902" operator="containsText" text="清車">
      <formula>NOT(ISERROR(SEARCH("清車",X217)))</formula>
    </cfRule>
    <cfRule type="containsText" dxfId="2119" priority="903" operator="containsText" text="改紡">
      <formula>NOT(ISERROR(SEARCH("改紡",X217)))</formula>
    </cfRule>
  </conditionalFormatting>
  <conditionalFormatting sqref="F197:F200">
    <cfRule type="containsText" dxfId="2118" priority="958" operator="containsText" text="×2">
      <formula>NOT(ISERROR(SEARCH("×2",F197)))</formula>
    </cfRule>
  </conditionalFormatting>
  <conditionalFormatting sqref="Y197:Y200">
    <cfRule type="containsText" dxfId="2117" priority="957" operator="containsText" text="了機">
      <formula>NOT(ISERROR(SEARCH("了機",Y197)))</formula>
    </cfRule>
  </conditionalFormatting>
  <conditionalFormatting sqref="Y197:Y200">
    <cfRule type="containsText" dxfId="2116" priority="955" operator="containsText" text="清車">
      <formula>NOT(ISERROR(SEARCH("清車",Y197)))</formula>
    </cfRule>
    <cfRule type="containsText" dxfId="2115" priority="956" operator="containsText" text="改紡">
      <formula>NOT(ISERROR(SEARCH("改紡",Y197)))</formula>
    </cfRule>
  </conditionalFormatting>
  <conditionalFormatting sqref="X190">
    <cfRule type="containsText" dxfId="2114" priority="954" operator="containsText" text="了機">
      <formula>NOT(ISERROR(SEARCH("了機",X190)))</formula>
    </cfRule>
  </conditionalFormatting>
  <conditionalFormatting sqref="X190">
    <cfRule type="containsText" dxfId="2113" priority="952" operator="containsText" text="清車">
      <formula>NOT(ISERROR(SEARCH("清車",X190)))</formula>
    </cfRule>
    <cfRule type="containsText" dxfId="2112" priority="953" operator="containsText" text="改紡">
      <formula>NOT(ISERROR(SEARCH("改紡",X190)))</formula>
    </cfRule>
  </conditionalFormatting>
  <conditionalFormatting sqref="X191">
    <cfRule type="containsText" dxfId="2111" priority="951" operator="containsText" text="了機">
      <formula>NOT(ISERROR(SEARCH("了機",X191)))</formula>
    </cfRule>
  </conditionalFormatting>
  <conditionalFormatting sqref="X191">
    <cfRule type="containsText" dxfId="2110" priority="949" operator="containsText" text="清車">
      <formula>NOT(ISERROR(SEARCH("清車",X191)))</formula>
    </cfRule>
    <cfRule type="containsText" dxfId="2109" priority="950" operator="containsText" text="改紡">
      <formula>NOT(ISERROR(SEARCH("改紡",X191)))</formula>
    </cfRule>
  </conditionalFormatting>
  <conditionalFormatting sqref="X193">
    <cfRule type="containsText" dxfId="2108" priority="948" operator="containsText" text="了機">
      <formula>NOT(ISERROR(SEARCH("了機",X193)))</formula>
    </cfRule>
  </conditionalFormatting>
  <conditionalFormatting sqref="X193">
    <cfRule type="containsText" dxfId="2107" priority="946" operator="containsText" text="清車">
      <formula>NOT(ISERROR(SEARCH("清車",X193)))</formula>
    </cfRule>
    <cfRule type="containsText" dxfId="2106" priority="947" operator="containsText" text="改紡">
      <formula>NOT(ISERROR(SEARCH("改紡",X193)))</formula>
    </cfRule>
  </conditionalFormatting>
  <conditionalFormatting sqref="X195">
    <cfRule type="containsText" dxfId="2105" priority="945" operator="containsText" text="了機">
      <formula>NOT(ISERROR(SEARCH("了機",X195)))</formula>
    </cfRule>
  </conditionalFormatting>
  <conditionalFormatting sqref="X195">
    <cfRule type="containsText" dxfId="2104" priority="943" operator="containsText" text="清車">
      <formula>NOT(ISERROR(SEARCH("清車",X195)))</formula>
    </cfRule>
    <cfRule type="containsText" dxfId="2103" priority="944" operator="containsText" text="改紡">
      <formula>NOT(ISERROR(SEARCH("改紡",X195)))</formula>
    </cfRule>
  </conditionalFormatting>
  <conditionalFormatting sqref="X198">
    <cfRule type="containsText" dxfId="2102" priority="942" operator="containsText" text="了機">
      <formula>NOT(ISERROR(SEARCH("了機",X198)))</formula>
    </cfRule>
  </conditionalFormatting>
  <conditionalFormatting sqref="X198">
    <cfRule type="containsText" dxfId="2101" priority="940" operator="containsText" text="清車">
      <formula>NOT(ISERROR(SEARCH("清車",X198)))</formula>
    </cfRule>
    <cfRule type="containsText" dxfId="2100" priority="941" operator="containsText" text="改紡">
      <formula>NOT(ISERROR(SEARCH("改紡",X198)))</formula>
    </cfRule>
  </conditionalFormatting>
  <conditionalFormatting sqref="X199">
    <cfRule type="containsText" dxfId="2099" priority="939" operator="containsText" text="了機">
      <formula>NOT(ISERROR(SEARCH("了機",X199)))</formula>
    </cfRule>
  </conditionalFormatting>
  <conditionalFormatting sqref="X199">
    <cfRule type="containsText" dxfId="2098" priority="937" operator="containsText" text="清車">
      <formula>NOT(ISERROR(SEARCH("清車",X199)))</formula>
    </cfRule>
    <cfRule type="containsText" dxfId="2097" priority="938" operator="containsText" text="改紡">
      <formula>NOT(ISERROR(SEARCH("改紡",X199)))</formula>
    </cfRule>
  </conditionalFormatting>
  <conditionalFormatting sqref="X201">
    <cfRule type="containsText" dxfId="2096" priority="936" operator="containsText" text="了機">
      <formula>NOT(ISERROR(SEARCH("了機",X201)))</formula>
    </cfRule>
  </conditionalFormatting>
  <conditionalFormatting sqref="X201">
    <cfRule type="containsText" dxfId="2095" priority="934" operator="containsText" text="清車">
      <formula>NOT(ISERROR(SEARCH("清車",X201)))</formula>
    </cfRule>
    <cfRule type="containsText" dxfId="2094" priority="935" operator="containsText" text="改紡">
      <formula>NOT(ISERROR(SEARCH("改紡",X201)))</formula>
    </cfRule>
  </conditionalFormatting>
  <conditionalFormatting sqref="X202">
    <cfRule type="containsText" dxfId="2093" priority="933" operator="containsText" text="了機">
      <formula>NOT(ISERROR(SEARCH("了機",X202)))</formula>
    </cfRule>
  </conditionalFormatting>
  <conditionalFormatting sqref="X202">
    <cfRule type="containsText" dxfId="2092" priority="931" operator="containsText" text="清車">
      <formula>NOT(ISERROR(SEARCH("清車",X202)))</formula>
    </cfRule>
    <cfRule type="containsText" dxfId="2091" priority="932" operator="containsText" text="改紡">
      <formula>NOT(ISERROR(SEARCH("改紡",X202)))</formula>
    </cfRule>
  </conditionalFormatting>
  <conditionalFormatting sqref="X203">
    <cfRule type="containsText" dxfId="2090" priority="930" operator="containsText" text="了機">
      <formula>NOT(ISERROR(SEARCH("了機",X203)))</formula>
    </cfRule>
  </conditionalFormatting>
  <conditionalFormatting sqref="X203">
    <cfRule type="containsText" dxfId="2089" priority="928" operator="containsText" text="清車">
      <formula>NOT(ISERROR(SEARCH("清車",X203)))</formula>
    </cfRule>
    <cfRule type="containsText" dxfId="2088" priority="929" operator="containsText" text="改紡">
      <formula>NOT(ISERROR(SEARCH("改紡",X203)))</formula>
    </cfRule>
  </conditionalFormatting>
  <conditionalFormatting sqref="X204">
    <cfRule type="containsText" dxfId="2087" priority="927" operator="containsText" text="了機">
      <formula>NOT(ISERROR(SEARCH("了機",X204)))</formula>
    </cfRule>
  </conditionalFormatting>
  <conditionalFormatting sqref="X204">
    <cfRule type="containsText" dxfId="2086" priority="925" operator="containsText" text="清車">
      <formula>NOT(ISERROR(SEARCH("清車",X204)))</formula>
    </cfRule>
    <cfRule type="containsText" dxfId="2085" priority="926" operator="containsText" text="改紡">
      <formula>NOT(ISERROR(SEARCH("改紡",X204)))</formula>
    </cfRule>
  </conditionalFormatting>
  <conditionalFormatting sqref="X205">
    <cfRule type="containsText" dxfId="2084" priority="924" operator="containsText" text="了機">
      <formula>NOT(ISERROR(SEARCH("了機",X205)))</formula>
    </cfRule>
  </conditionalFormatting>
  <conditionalFormatting sqref="X205">
    <cfRule type="containsText" dxfId="2083" priority="922" operator="containsText" text="清車">
      <formula>NOT(ISERROR(SEARCH("清車",X205)))</formula>
    </cfRule>
    <cfRule type="containsText" dxfId="2082" priority="923" operator="containsText" text="改紡">
      <formula>NOT(ISERROR(SEARCH("改紡",X205)))</formula>
    </cfRule>
  </conditionalFormatting>
  <conditionalFormatting sqref="X206">
    <cfRule type="containsText" dxfId="2081" priority="921" operator="containsText" text="了機">
      <formula>NOT(ISERROR(SEARCH("了機",X206)))</formula>
    </cfRule>
  </conditionalFormatting>
  <conditionalFormatting sqref="X206">
    <cfRule type="containsText" dxfId="2080" priority="919" operator="containsText" text="清車">
      <formula>NOT(ISERROR(SEARCH("清車",X206)))</formula>
    </cfRule>
    <cfRule type="containsText" dxfId="2079" priority="920" operator="containsText" text="改紡">
      <formula>NOT(ISERROR(SEARCH("改紡",X206)))</formula>
    </cfRule>
  </conditionalFormatting>
  <conditionalFormatting sqref="X208">
    <cfRule type="containsText" dxfId="2078" priority="918" operator="containsText" text="了機">
      <formula>NOT(ISERROR(SEARCH("了機",X208)))</formula>
    </cfRule>
  </conditionalFormatting>
  <conditionalFormatting sqref="X208">
    <cfRule type="containsText" dxfId="2077" priority="916" operator="containsText" text="清車">
      <formula>NOT(ISERROR(SEARCH("清車",X208)))</formula>
    </cfRule>
    <cfRule type="containsText" dxfId="2076" priority="917" operator="containsText" text="改紡">
      <formula>NOT(ISERROR(SEARCH("改紡",X208)))</formula>
    </cfRule>
  </conditionalFormatting>
  <conditionalFormatting sqref="X216">
    <cfRule type="containsText" dxfId="2075" priority="915" operator="containsText" text="了機">
      <formula>NOT(ISERROR(SEARCH("了機",X216)))</formula>
    </cfRule>
  </conditionalFormatting>
  <conditionalFormatting sqref="X216">
    <cfRule type="containsText" dxfId="2074" priority="913" operator="containsText" text="清車">
      <formula>NOT(ISERROR(SEARCH("清車",X216)))</formula>
    </cfRule>
    <cfRule type="containsText" dxfId="2073" priority="914" operator="containsText" text="改紡">
      <formula>NOT(ISERROR(SEARCH("改紡",X216)))</formula>
    </cfRule>
  </conditionalFormatting>
  <conditionalFormatting sqref="F217">
    <cfRule type="containsText" dxfId="2072" priority="908" operator="containsText" text="×2">
      <formula>NOT(ISERROR(SEARCH("×2",F217)))</formula>
    </cfRule>
  </conditionalFormatting>
  <conditionalFormatting sqref="L198 P198 T198">
    <cfRule type="containsText" dxfId="2071" priority="865" operator="containsText" text="了機">
      <formula>NOT(ISERROR(SEARCH("了機",L198)))</formula>
    </cfRule>
  </conditionalFormatting>
  <conditionalFormatting sqref="L198 P198 T198">
    <cfRule type="containsText" dxfId="2070" priority="863" operator="containsText" text="清車">
      <formula>NOT(ISERROR(SEARCH("清車",L198)))</formula>
    </cfRule>
    <cfRule type="containsText" dxfId="2069" priority="864" operator="containsText" text="改紡">
      <formula>NOT(ISERROR(SEARCH("改紡",L198)))</formula>
    </cfRule>
  </conditionalFormatting>
  <conditionalFormatting sqref="L199 P199 T199">
    <cfRule type="containsText" dxfId="2068" priority="862" operator="containsText" text="了機">
      <formula>NOT(ISERROR(SEARCH("了機",L199)))</formula>
    </cfRule>
  </conditionalFormatting>
  <conditionalFormatting sqref="L199 P199 T199">
    <cfRule type="containsText" dxfId="2067" priority="860" operator="containsText" text="清車">
      <formula>NOT(ISERROR(SEARCH("清車",L199)))</formula>
    </cfRule>
    <cfRule type="containsText" dxfId="2066" priority="861" operator="containsText" text="改紡">
      <formula>NOT(ISERROR(SEARCH("改紡",L199)))</formula>
    </cfRule>
  </conditionalFormatting>
  <conditionalFormatting sqref="L201 P201 T201">
    <cfRule type="containsText" dxfId="2065" priority="859" operator="containsText" text="了機">
      <formula>NOT(ISERROR(SEARCH("了機",L201)))</formula>
    </cfRule>
  </conditionalFormatting>
  <conditionalFormatting sqref="L201 P201 T201">
    <cfRule type="containsText" dxfId="2064" priority="857" operator="containsText" text="清車">
      <formula>NOT(ISERROR(SEARCH("清車",L201)))</formula>
    </cfRule>
    <cfRule type="containsText" dxfId="2063" priority="858" operator="containsText" text="改紡">
      <formula>NOT(ISERROR(SEARCH("改紡",L201)))</formula>
    </cfRule>
  </conditionalFormatting>
  <conditionalFormatting sqref="X197">
    <cfRule type="containsText" dxfId="2062" priority="901" operator="containsText" text="了機">
      <formula>NOT(ISERROR(SEARCH("了機",X197)))</formula>
    </cfRule>
  </conditionalFormatting>
  <conditionalFormatting sqref="X197">
    <cfRule type="containsText" dxfId="2061" priority="899" operator="containsText" text="清車">
      <formula>NOT(ISERROR(SEARCH("清車",X197)))</formula>
    </cfRule>
    <cfRule type="containsText" dxfId="2060" priority="900" operator="containsText" text="改紡">
      <formula>NOT(ISERROR(SEARCH("改紡",X197)))</formula>
    </cfRule>
  </conditionalFormatting>
  <conditionalFormatting sqref="L203 P203 T203">
    <cfRule type="containsText" dxfId="2059" priority="853" operator="containsText" text="了機">
      <formula>NOT(ISERROR(SEARCH("了機",L203)))</formula>
    </cfRule>
  </conditionalFormatting>
  <conditionalFormatting sqref="L203 P203 T203">
    <cfRule type="containsText" dxfId="2058" priority="851" operator="containsText" text="清車">
      <formula>NOT(ISERROR(SEARCH("清車",L203)))</formula>
    </cfRule>
    <cfRule type="containsText" dxfId="2057" priority="852" operator="containsText" text="改紡">
      <formula>NOT(ISERROR(SEARCH("改紡",L203)))</formula>
    </cfRule>
  </conditionalFormatting>
  <conditionalFormatting sqref="L204 P204 T204">
    <cfRule type="containsText" dxfId="2056" priority="850" operator="containsText" text="了機">
      <formula>NOT(ISERROR(SEARCH("了機",L204)))</formula>
    </cfRule>
  </conditionalFormatting>
  <conditionalFormatting sqref="L204 P204 T204">
    <cfRule type="containsText" dxfId="2055" priority="848" operator="containsText" text="清車">
      <formula>NOT(ISERROR(SEARCH("清車",L204)))</formula>
    </cfRule>
    <cfRule type="containsText" dxfId="2054" priority="849" operator="containsText" text="改紡">
      <formula>NOT(ISERROR(SEARCH("改紡",L204)))</formula>
    </cfRule>
  </conditionalFormatting>
  <conditionalFormatting sqref="L206 P206 T206">
    <cfRule type="containsText" dxfId="2053" priority="844" operator="containsText" text="了機">
      <formula>NOT(ISERROR(SEARCH("了機",L206)))</formula>
    </cfRule>
  </conditionalFormatting>
  <conditionalFormatting sqref="L206 P206 T206">
    <cfRule type="containsText" dxfId="2052" priority="842" operator="containsText" text="清車">
      <formula>NOT(ISERROR(SEARCH("清車",L206)))</formula>
    </cfRule>
    <cfRule type="containsText" dxfId="2051" priority="843" operator="containsText" text="改紡">
      <formula>NOT(ISERROR(SEARCH("改紡",L206)))</formula>
    </cfRule>
  </conditionalFormatting>
  <conditionalFormatting sqref="X213">
    <cfRule type="containsText" dxfId="2050" priority="898" operator="containsText" text="了機">
      <formula>NOT(ISERROR(SEARCH("了機",X213)))</formula>
    </cfRule>
  </conditionalFormatting>
  <conditionalFormatting sqref="X213">
    <cfRule type="containsText" dxfId="2049" priority="896" operator="containsText" text="清車">
      <formula>NOT(ISERROR(SEARCH("清車",X213)))</formula>
    </cfRule>
    <cfRule type="containsText" dxfId="2048" priority="897" operator="containsText" text="改紡">
      <formula>NOT(ISERROR(SEARCH("改紡",X213)))</formula>
    </cfRule>
  </conditionalFormatting>
  <conditionalFormatting sqref="L208 P208 T208">
    <cfRule type="containsText" dxfId="2047" priority="841" operator="containsText" text="了機">
      <formula>NOT(ISERROR(SEARCH("了機",L208)))</formula>
    </cfRule>
  </conditionalFormatting>
  <conditionalFormatting sqref="L208 P208 T208">
    <cfRule type="containsText" dxfId="2046" priority="839" operator="containsText" text="清車">
      <formula>NOT(ISERROR(SEARCH("清車",L208)))</formula>
    </cfRule>
    <cfRule type="containsText" dxfId="2045" priority="840" operator="containsText" text="改紡">
      <formula>NOT(ISERROR(SEARCH("改紡",L208)))</formula>
    </cfRule>
  </conditionalFormatting>
  <conditionalFormatting sqref="L216 P216 T216">
    <cfRule type="containsText" dxfId="2044" priority="838" operator="containsText" text="了機">
      <formula>NOT(ISERROR(SEARCH("了機",L216)))</formula>
    </cfRule>
  </conditionalFormatting>
  <conditionalFormatting sqref="L216 P216 T216">
    <cfRule type="containsText" dxfId="2043" priority="836" operator="containsText" text="清車">
      <formula>NOT(ISERROR(SEARCH("清車",L216)))</formula>
    </cfRule>
    <cfRule type="containsText" dxfId="2042" priority="837" operator="containsText" text="改紡">
      <formula>NOT(ISERROR(SEARCH("改紡",L216)))</formula>
    </cfRule>
  </conditionalFormatting>
  <conditionalFormatting sqref="X207">
    <cfRule type="containsText" dxfId="2041" priority="895" operator="containsText" text="了機">
      <formula>NOT(ISERROR(SEARCH("了機",X207)))</formula>
    </cfRule>
  </conditionalFormatting>
  <conditionalFormatting sqref="X207">
    <cfRule type="containsText" dxfId="2040" priority="893" operator="containsText" text="清車">
      <formula>NOT(ISERROR(SEARCH("清車",X207)))</formula>
    </cfRule>
    <cfRule type="containsText" dxfId="2039" priority="894" operator="containsText" text="改紡">
      <formula>NOT(ISERROR(SEARCH("改紡",X207)))</formula>
    </cfRule>
  </conditionalFormatting>
  <conditionalFormatting sqref="M217 Q217 U217">
    <cfRule type="containsText" dxfId="2038" priority="832" operator="containsText" text="了機">
      <formula>NOT(ISERROR(SEARCH("了機",M217)))</formula>
    </cfRule>
  </conditionalFormatting>
  <conditionalFormatting sqref="M217 Q217 U217">
    <cfRule type="containsText" dxfId="2037" priority="830" operator="containsText" text="清車">
      <formula>NOT(ISERROR(SEARCH("清車",M217)))</formula>
    </cfRule>
    <cfRule type="containsText" dxfId="2036" priority="831" operator="containsText" text="改紡">
      <formula>NOT(ISERROR(SEARCH("改紡",M217)))</formula>
    </cfRule>
  </conditionalFormatting>
  <conditionalFormatting sqref="L217 P217 T217">
    <cfRule type="containsText" dxfId="2035" priority="829" operator="containsText" text="了機">
      <formula>NOT(ISERROR(SEARCH("了機",L217)))</formula>
    </cfRule>
  </conditionalFormatting>
  <conditionalFormatting sqref="L217 P217 T217">
    <cfRule type="containsText" dxfId="2034" priority="827" operator="containsText" text="清車">
      <formula>NOT(ISERROR(SEARCH("清車",L217)))</formula>
    </cfRule>
    <cfRule type="containsText" dxfId="2033" priority="828" operator="containsText" text="改紡">
      <formula>NOT(ISERROR(SEARCH("改紡",L217)))</formula>
    </cfRule>
  </conditionalFormatting>
  <conditionalFormatting sqref="L197 P197 T197">
    <cfRule type="containsText" dxfId="2032" priority="826" operator="containsText" text="了機">
      <formula>NOT(ISERROR(SEARCH("了機",L197)))</formula>
    </cfRule>
  </conditionalFormatting>
  <conditionalFormatting sqref="L197 P197 T197">
    <cfRule type="containsText" dxfId="2031" priority="824" operator="containsText" text="清車">
      <formula>NOT(ISERROR(SEARCH("清車",L197)))</formula>
    </cfRule>
    <cfRule type="containsText" dxfId="2030" priority="825" operator="containsText" text="改紡">
      <formula>NOT(ISERROR(SEARCH("改紡",L197)))</formula>
    </cfRule>
  </conditionalFormatting>
  <conditionalFormatting sqref="X200">
    <cfRule type="containsText" dxfId="2029" priority="892" operator="containsText" text="了機">
      <formula>NOT(ISERROR(SEARCH("了機",X200)))</formula>
    </cfRule>
  </conditionalFormatting>
  <conditionalFormatting sqref="X200">
    <cfRule type="containsText" dxfId="2028" priority="890" operator="containsText" text="清車">
      <formula>NOT(ISERROR(SEARCH("清車",X200)))</formula>
    </cfRule>
    <cfRule type="containsText" dxfId="2027" priority="891" operator="containsText" text="改紡">
      <formula>NOT(ISERROR(SEARCH("改紡",X200)))</formula>
    </cfRule>
  </conditionalFormatting>
  <conditionalFormatting sqref="L207 P207 T207">
    <cfRule type="containsText" dxfId="2026" priority="820" operator="containsText" text="了機">
      <formula>NOT(ISERROR(SEARCH("了機",L207)))</formula>
    </cfRule>
  </conditionalFormatting>
  <conditionalFormatting sqref="L207 P207 T207">
    <cfRule type="containsText" dxfId="2025" priority="818" operator="containsText" text="清車">
      <formula>NOT(ISERROR(SEARCH("清車",L207)))</formula>
    </cfRule>
    <cfRule type="containsText" dxfId="2024" priority="819" operator="containsText" text="改紡">
      <formula>NOT(ISERROR(SEARCH("改紡",L207)))</formula>
    </cfRule>
  </conditionalFormatting>
  <conditionalFormatting sqref="L200 P200 T200">
    <cfRule type="containsText" dxfId="2023" priority="817" operator="containsText" text="了機">
      <formula>NOT(ISERROR(SEARCH("了機",L200)))</formula>
    </cfRule>
  </conditionalFormatting>
  <conditionalFormatting sqref="L200 P200 T200">
    <cfRule type="containsText" dxfId="2022" priority="815" operator="containsText" text="清車">
      <formula>NOT(ISERROR(SEARCH("清車",L200)))</formula>
    </cfRule>
    <cfRule type="containsText" dxfId="2021" priority="816" operator="containsText" text="改紡">
      <formula>NOT(ISERROR(SEARCH("改紡",L200)))</formula>
    </cfRule>
  </conditionalFormatting>
  <conditionalFormatting sqref="X209">
    <cfRule type="containsText" dxfId="2020" priority="889" operator="containsText" text="了機">
      <formula>NOT(ISERROR(SEARCH("了機",X209)))</formula>
    </cfRule>
  </conditionalFormatting>
  <conditionalFormatting sqref="X209">
    <cfRule type="containsText" dxfId="2019" priority="887" operator="containsText" text="清車">
      <formula>NOT(ISERROR(SEARCH("清車",X209)))</formula>
    </cfRule>
    <cfRule type="containsText" dxfId="2018" priority="888" operator="containsText" text="改紡">
      <formula>NOT(ISERROR(SEARCH("改紡",X209)))</formula>
    </cfRule>
  </conditionalFormatting>
  <conditionalFormatting sqref="X210">
    <cfRule type="containsText" dxfId="2017" priority="886" operator="containsText" text="了機">
      <formula>NOT(ISERROR(SEARCH("了機",X210)))</formula>
    </cfRule>
  </conditionalFormatting>
  <conditionalFormatting sqref="X210">
    <cfRule type="containsText" dxfId="2016" priority="884" operator="containsText" text="清車">
      <formula>NOT(ISERROR(SEARCH("清車",X210)))</formula>
    </cfRule>
    <cfRule type="containsText" dxfId="2015" priority="885" operator="containsText" text="改紡">
      <formula>NOT(ISERROR(SEARCH("改紡",X210)))</formula>
    </cfRule>
  </conditionalFormatting>
  <conditionalFormatting sqref="L188:M189 P188:Q189 T188:U189 L192:M192 P192:Q192 T192:U192 M190:M191 Q190:Q191 U190:U191 L194:M194 P194:Q194 T194:U194 M193 Q193 U193 P196:Q196 T196:U196 M195:M196 Q195 U195 M201:M210 Q201:Q210 U201:U210 L211:M212 P211:Q212 T211:U212 L218:M218 P218:Q218 T218:U218 M213:M216 Q213:Q216 U213:U216 T214:T215 L214:L215 P214:P215">
    <cfRule type="containsText" dxfId="2014" priority="883" operator="containsText" text="了機">
      <formula>NOT(ISERROR(SEARCH("了機",L188)))</formula>
    </cfRule>
  </conditionalFormatting>
  <conditionalFormatting sqref="L188:M189 P188:Q189 T188:U189 L192:M192 P192:Q192 T192:U192 M190:M191 Q190:Q191 U190:U191 L194:M194 P194:Q194 T194:U194 M193 Q193 U193 P196:Q196 T196:U196 M195:M196 Q195 U195 M201:M210 Q201:Q210 U201:U210 L211:M212 P211:Q212 T211:U212 L218:M218 P218:Q218 T218:U218 M213:M216 Q213:Q216 U213:U216 T214:T215 L214:L215 P214:P215">
    <cfRule type="containsText" dxfId="2013" priority="881" operator="containsText" text="清車">
      <formula>NOT(ISERROR(SEARCH("清車",L188)))</formula>
    </cfRule>
    <cfRule type="containsText" dxfId="2012" priority="882" operator="containsText" text="改紡">
      <formula>NOT(ISERROR(SEARCH("改紡",L188)))</formula>
    </cfRule>
  </conditionalFormatting>
  <conditionalFormatting sqref="M197:M200 Q197:Q200 U197:U200">
    <cfRule type="containsText" dxfId="2011" priority="880" operator="containsText" text="了機">
      <formula>NOT(ISERROR(SEARCH("了機",M197)))</formula>
    </cfRule>
  </conditionalFormatting>
  <conditionalFormatting sqref="M197:M200 Q197:Q200 U197:U200">
    <cfRule type="containsText" dxfId="2010" priority="878" operator="containsText" text="清車">
      <formula>NOT(ISERROR(SEARCH("清車",M197)))</formula>
    </cfRule>
    <cfRule type="containsText" dxfId="2009" priority="879" operator="containsText" text="改紡">
      <formula>NOT(ISERROR(SEARCH("改紡",M197)))</formula>
    </cfRule>
  </conditionalFormatting>
  <conditionalFormatting sqref="L190 P190 T190">
    <cfRule type="containsText" dxfId="2008" priority="877" operator="containsText" text="了機">
      <formula>NOT(ISERROR(SEARCH("了機",L190)))</formula>
    </cfRule>
  </conditionalFormatting>
  <conditionalFormatting sqref="L190 P190 T190">
    <cfRule type="containsText" dxfId="2007" priority="875" operator="containsText" text="清車">
      <formula>NOT(ISERROR(SEARCH("清車",L190)))</formula>
    </cfRule>
    <cfRule type="containsText" dxfId="2006" priority="876" operator="containsText" text="改紡">
      <formula>NOT(ISERROR(SEARCH("改紡",L190)))</formula>
    </cfRule>
  </conditionalFormatting>
  <conditionalFormatting sqref="L191 P191 T191">
    <cfRule type="containsText" dxfId="2005" priority="874" operator="containsText" text="了機">
      <formula>NOT(ISERROR(SEARCH("了機",L191)))</formula>
    </cfRule>
  </conditionalFormatting>
  <conditionalFormatting sqref="L191 P191 T191">
    <cfRule type="containsText" dxfId="2004" priority="872" operator="containsText" text="清車">
      <formula>NOT(ISERROR(SEARCH("清車",L191)))</formula>
    </cfRule>
    <cfRule type="containsText" dxfId="2003" priority="873" operator="containsText" text="改紡">
      <formula>NOT(ISERROR(SEARCH("改紡",L191)))</formula>
    </cfRule>
  </conditionalFormatting>
  <conditionalFormatting sqref="L193 P193 T193">
    <cfRule type="containsText" dxfId="2002" priority="871" operator="containsText" text="了機">
      <formula>NOT(ISERROR(SEARCH("了機",L193)))</formula>
    </cfRule>
  </conditionalFormatting>
  <conditionalFormatting sqref="L193 P193 T193">
    <cfRule type="containsText" dxfId="2001" priority="869" operator="containsText" text="清車">
      <formula>NOT(ISERROR(SEARCH("清車",L193)))</formula>
    </cfRule>
    <cfRule type="containsText" dxfId="2000" priority="870" operator="containsText" text="改紡">
      <formula>NOT(ISERROR(SEARCH("改紡",L193)))</formula>
    </cfRule>
  </conditionalFormatting>
  <conditionalFormatting sqref="L195 P195 T195">
    <cfRule type="containsText" dxfId="1999" priority="868" operator="containsText" text="了機">
      <formula>NOT(ISERROR(SEARCH("了機",L195)))</formula>
    </cfRule>
  </conditionalFormatting>
  <conditionalFormatting sqref="L195 P195 T195">
    <cfRule type="containsText" dxfId="1998" priority="866" operator="containsText" text="清車">
      <formula>NOT(ISERROR(SEARCH("清車",L195)))</formula>
    </cfRule>
    <cfRule type="containsText" dxfId="1997" priority="867" operator="containsText" text="改紡">
      <formula>NOT(ISERROR(SEARCH("改紡",L195)))</formula>
    </cfRule>
  </conditionalFormatting>
  <conditionalFormatting sqref="L202 P202 T202">
    <cfRule type="containsText" dxfId="1996" priority="856" operator="containsText" text="了機">
      <formula>NOT(ISERROR(SEARCH("了機",L202)))</formula>
    </cfRule>
  </conditionalFormatting>
  <conditionalFormatting sqref="L202 P202 T202">
    <cfRule type="containsText" dxfId="1995" priority="854" operator="containsText" text="清車">
      <formula>NOT(ISERROR(SEARCH("清車",L202)))</formula>
    </cfRule>
    <cfRule type="containsText" dxfId="1994" priority="855" operator="containsText" text="改紡">
      <formula>NOT(ISERROR(SEARCH("改紡",L202)))</formula>
    </cfRule>
  </conditionalFormatting>
  <conditionalFormatting sqref="L205 P205 T205">
    <cfRule type="containsText" dxfId="1993" priority="847" operator="containsText" text="了機">
      <formula>NOT(ISERROR(SEARCH("了機",L205)))</formula>
    </cfRule>
  </conditionalFormatting>
  <conditionalFormatting sqref="L205 P205 T205">
    <cfRule type="containsText" dxfId="1992" priority="845" operator="containsText" text="清車">
      <formula>NOT(ISERROR(SEARCH("清車",L205)))</formula>
    </cfRule>
    <cfRule type="containsText" dxfId="1991" priority="846" operator="containsText" text="改紡">
      <formula>NOT(ISERROR(SEARCH("改紡",L205)))</formula>
    </cfRule>
  </conditionalFormatting>
  <conditionalFormatting sqref="L213 T213 P213">
    <cfRule type="containsText" dxfId="1990" priority="823" operator="containsText" text="了機">
      <formula>NOT(ISERROR(SEARCH("了機",L213)))</formula>
    </cfRule>
  </conditionalFormatting>
  <conditionalFormatting sqref="L213 T213 P213">
    <cfRule type="containsText" dxfId="1989" priority="821" operator="containsText" text="清車">
      <formula>NOT(ISERROR(SEARCH("清車",L213)))</formula>
    </cfRule>
    <cfRule type="containsText" dxfId="1988" priority="822" operator="containsText" text="改紡">
      <formula>NOT(ISERROR(SEARCH("改紡",L213)))</formula>
    </cfRule>
  </conditionalFormatting>
  <conditionalFormatting sqref="L209 P209 T209">
    <cfRule type="containsText" dxfId="1987" priority="814" operator="containsText" text="了機">
      <formula>NOT(ISERROR(SEARCH("了機",L209)))</formula>
    </cfRule>
  </conditionalFormatting>
  <conditionalFormatting sqref="L209 P209 T209">
    <cfRule type="containsText" dxfId="1986" priority="812" operator="containsText" text="清車">
      <formula>NOT(ISERROR(SEARCH("清車",L209)))</formula>
    </cfRule>
    <cfRule type="containsText" dxfId="1985" priority="813" operator="containsText" text="改紡">
      <formula>NOT(ISERROR(SEARCH("改紡",L209)))</formula>
    </cfRule>
  </conditionalFormatting>
  <conditionalFormatting sqref="L210 P210 T210">
    <cfRule type="containsText" dxfId="1984" priority="811" operator="containsText" text="了機">
      <formula>NOT(ISERROR(SEARCH("了機",L210)))</formula>
    </cfRule>
  </conditionalFormatting>
  <conditionalFormatting sqref="L210 P210 T210">
    <cfRule type="containsText" dxfId="1983" priority="809" operator="containsText" text="清車">
      <formula>NOT(ISERROR(SEARCH("清車",L210)))</formula>
    </cfRule>
    <cfRule type="containsText" dxfId="1982" priority="810" operator="containsText" text="改紡">
      <formula>NOT(ISERROR(SEARCH("改紡",L210)))</formula>
    </cfRule>
  </conditionalFormatting>
  <conditionalFormatting sqref="X215">
    <cfRule type="containsText" dxfId="1981" priority="808" operator="containsText" text="了機">
      <formula>NOT(ISERROR(SEARCH("了機",X215)))</formula>
    </cfRule>
  </conditionalFormatting>
  <conditionalFormatting sqref="X215">
    <cfRule type="containsText" dxfId="1980" priority="806" operator="containsText" text="清車">
      <formula>NOT(ISERROR(SEARCH("清車",X215)))</formula>
    </cfRule>
    <cfRule type="containsText" dxfId="1979" priority="807" operator="containsText" text="改紡">
      <formula>NOT(ISERROR(SEARCH("改紡",X215)))</formula>
    </cfRule>
  </conditionalFormatting>
  <conditionalFormatting sqref="L196">
    <cfRule type="containsText" dxfId="1978" priority="805" operator="containsText" text="了機">
      <formula>NOT(ISERROR(SEARCH("了機",L196)))</formula>
    </cfRule>
  </conditionalFormatting>
  <conditionalFormatting sqref="L196">
    <cfRule type="containsText" dxfId="1977" priority="803" operator="containsText" text="清車">
      <formula>NOT(ISERROR(SEARCH("清車",L196)))</formula>
    </cfRule>
    <cfRule type="containsText" dxfId="1976" priority="804" operator="containsText" text="改紡">
      <formula>NOT(ISERROR(SEARCH("改紡",L196)))</formula>
    </cfRule>
  </conditionalFormatting>
  <conditionalFormatting sqref="Y214">
    <cfRule type="containsText" dxfId="1975" priority="802" operator="containsText" text="了機">
      <formula>NOT(ISERROR(SEARCH("了機",Y214)))</formula>
    </cfRule>
  </conditionalFormatting>
  <conditionalFormatting sqref="Y214">
    <cfRule type="containsText" dxfId="1974" priority="800" operator="containsText" text="清車">
      <formula>NOT(ISERROR(SEARCH("清車",Y214)))</formula>
    </cfRule>
    <cfRule type="containsText" dxfId="1973" priority="801" operator="containsText" text="改紡">
      <formula>NOT(ISERROR(SEARCH("改紡",Y214)))</formula>
    </cfRule>
  </conditionalFormatting>
  <conditionalFormatting sqref="F219:F227 F249 F232:F247">
    <cfRule type="containsText" dxfId="1972" priority="799" operator="containsText" text="×2">
      <formula>NOT(ISERROR(SEARCH("×2",F219)))</formula>
    </cfRule>
  </conditionalFormatting>
  <conditionalFormatting sqref="X219:Y220 X223:Y223 Y221:Y222 X225:Y225 Y224 X227:Y227 Y226 Y232:Y241 X242:Y243 X249:Y249 Y244 Y246:Y247">
    <cfRule type="containsText" dxfId="1971" priority="798" operator="containsText" text="了機">
      <formula>NOT(ISERROR(SEARCH("了機",X219)))</formula>
    </cfRule>
  </conditionalFormatting>
  <conditionalFormatting sqref="X219:Y220 X223:Y223 Y221:Y222 X225:Y225 Y224 X227:Y227 Y226 Y232:Y241 X242:Y243 X249:Y249 Y244 Y246:Y247">
    <cfRule type="containsText" dxfId="1970" priority="796" operator="containsText" text="清車">
      <formula>NOT(ISERROR(SEARCH("清車",X219)))</formula>
    </cfRule>
    <cfRule type="containsText" dxfId="1969" priority="797" operator="containsText" text="改紡">
      <formula>NOT(ISERROR(SEARCH("改紡",X219)))</formula>
    </cfRule>
  </conditionalFormatting>
  <conditionalFormatting sqref="Y248">
    <cfRule type="containsText" dxfId="1968" priority="744" operator="containsText" text="了機">
      <formula>NOT(ISERROR(SEARCH("了機",Y248)))</formula>
    </cfRule>
  </conditionalFormatting>
  <conditionalFormatting sqref="Y248">
    <cfRule type="containsText" dxfId="1967" priority="742" operator="containsText" text="清車">
      <formula>NOT(ISERROR(SEARCH("清車",Y248)))</formula>
    </cfRule>
    <cfRule type="containsText" dxfId="1966" priority="743" operator="containsText" text="改紡">
      <formula>NOT(ISERROR(SEARCH("改紡",Y248)))</formula>
    </cfRule>
  </conditionalFormatting>
  <conditionalFormatting sqref="X248">
    <cfRule type="containsText" dxfId="1965" priority="741" operator="containsText" text="了機">
      <formula>NOT(ISERROR(SEARCH("了機",X248)))</formula>
    </cfRule>
  </conditionalFormatting>
  <conditionalFormatting sqref="X248">
    <cfRule type="containsText" dxfId="1964" priority="739" operator="containsText" text="清車">
      <formula>NOT(ISERROR(SEARCH("清車",X248)))</formula>
    </cfRule>
    <cfRule type="containsText" dxfId="1963" priority="740" operator="containsText" text="改紡">
      <formula>NOT(ISERROR(SEARCH("改紡",X248)))</formula>
    </cfRule>
  </conditionalFormatting>
  <conditionalFormatting sqref="F228:F231">
    <cfRule type="containsText" dxfId="1962" priority="795" operator="containsText" text="×2">
      <formula>NOT(ISERROR(SEARCH("×2",F228)))</formula>
    </cfRule>
  </conditionalFormatting>
  <conditionalFormatting sqref="Y228:Y231">
    <cfRule type="containsText" dxfId="1961" priority="794" operator="containsText" text="了機">
      <formula>NOT(ISERROR(SEARCH("了機",Y228)))</formula>
    </cfRule>
  </conditionalFormatting>
  <conditionalFormatting sqref="Y228:Y231">
    <cfRule type="containsText" dxfId="1960" priority="792" operator="containsText" text="清車">
      <formula>NOT(ISERROR(SEARCH("清車",Y228)))</formula>
    </cfRule>
    <cfRule type="containsText" dxfId="1959" priority="793" operator="containsText" text="改紡">
      <formula>NOT(ISERROR(SEARCH("改紡",Y228)))</formula>
    </cfRule>
  </conditionalFormatting>
  <conditionalFormatting sqref="X221">
    <cfRule type="containsText" dxfId="1958" priority="791" operator="containsText" text="了機">
      <formula>NOT(ISERROR(SEARCH("了機",X221)))</formula>
    </cfRule>
  </conditionalFormatting>
  <conditionalFormatting sqref="X221">
    <cfRule type="containsText" dxfId="1957" priority="789" operator="containsText" text="清車">
      <formula>NOT(ISERROR(SEARCH("清車",X221)))</formula>
    </cfRule>
    <cfRule type="containsText" dxfId="1956" priority="790" operator="containsText" text="改紡">
      <formula>NOT(ISERROR(SEARCH("改紡",X221)))</formula>
    </cfRule>
  </conditionalFormatting>
  <conditionalFormatting sqref="X222">
    <cfRule type="containsText" dxfId="1955" priority="788" operator="containsText" text="了機">
      <formula>NOT(ISERROR(SEARCH("了機",X222)))</formula>
    </cfRule>
  </conditionalFormatting>
  <conditionalFormatting sqref="X222">
    <cfRule type="containsText" dxfId="1954" priority="786" operator="containsText" text="清車">
      <formula>NOT(ISERROR(SEARCH("清車",X222)))</formula>
    </cfRule>
    <cfRule type="containsText" dxfId="1953" priority="787" operator="containsText" text="改紡">
      <formula>NOT(ISERROR(SEARCH("改紡",X222)))</formula>
    </cfRule>
  </conditionalFormatting>
  <conditionalFormatting sqref="X224">
    <cfRule type="containsText" dxfId="1952" priority="785" operator="containsText" text="了機">
      <formula>NOT(ISERROR(SEARCH("了機",X224)))</formula>
    </cfRule>
  </conditionalFormatting>
  <conditionalFormatting sqref="X224">
    <cfRule type="containsText" dxfId="1951" priority="783" operator="containsText" text="清車">
      <formula>NOT(ISERROR(SEARCH("清車",X224)))</formula>
    </cfRule>
    <cfRule type="containsText" dxfId="1950" priority="784" operator="containsText" text="改紡">
      <formula>NOT(ISERROR(SEARCH("改紡",X224)))</formula>
    </cfRule>
  </conditionalFormatting>
  <conditionalFormatting sqref="X226">
    <cfRule type="containsText" dxfId="1949" priority="782" operator="containsText" text="了機">
      <formula>NOT(ISERROR(SEARCH("了機",X226)))</formula>
    </cfRule>
  </conditionalFormatting>
  <conditionalFormatting sqref="X226">
    <cfRule type="containsText" dxfId="1948" priority="780" operator="containsText" text="清車">
      <formula>NOT(ISERROR(SEARCH("清車",X226)))</formula>
    </cfRule>
    <cfRule type="containsText" dxfId="1947" priority="781" operator="containsText" text="改紡">
      <formula>NOT(ISERROR(SEARCH("改紡",X226)))</formula>
    </cfRule>
  </conditionalFormatting>
  <conditionalFormatting sqref="X229">
    <cfRule type="containsText" dxfId="1946" priority="779" operator="containsText" text="了機">
      <formula>NOT(ISERROR(SEARCH("了機",X229)))</formula>
    </cfRule>
  </conditionalFormatting>
  <conditionalFormatting sqref="X229">
    <cfRule type="containsText" dxfId="1945" priority="777" operator="containsText" text="清車">
      <formula>NOT(ISERROR(SEARCH("清車",X229)))</formula>
    </cfRule>
    <cfRule type="containsText" dxfId="1944" priority="778" operator="containsText" text="改紡">
      <formula>NOT(ISERROR(SEARCH("改紡",X229)))</formula>
    </cfRule>
  </conditionalFormatting>
  <conditionalFormatting sqref="X230">
    <cfRule type="containsText" dxfId="1943" priority="776" operator="containsText" text="了機">
      <formula>NOT(ISERROR(SEARCH("了機",X230)))</formula>
    </cfRule>
  </conditionalFormatting>
  <conditionalFormatting sqref="X230">
    <cfRule type="containsText" dxfId="1942" priority="774" operator="containsText" text="清車">
      <formula>NOT(ISERROR(SEARCH("清車",X230)))</formula>
    </cfRule>
    <cfRule type="containsText" dxfId="1941" priority="775" operator="containsText" text="改紡">
      <formula>NOT(ISERROR(SEARCH("改紡",X230)))</formula>
    </cfRule>
  </conditionalFormatting>
  <conditionalFormatting sqref="X232">
    <cfRule type="containsText" dxfId="1940" priority="773" operator="containsText" text="了機">
      <formula>NOT(ISERROR(SEARCH("了機",X232)))</formula>
    </cfRule>
  </conditionalFormatting>
  <conditionalFormatting sqref="X232">
    <cfRule type="containsText" dxfId="1939" priority="771" operator="containsText" text="清車">
      <formula>NOT(ISERROR(SEARCH("清車",X232)))</formula>
    </cfRule>
    <cfRule type="containsText" dxfId="1938" priority="772" operator="containsText" text="改紡">
      <formula>NOT(ISERROR(SEARCH("改紡",X232)))</formula>
    </cfRule>
  </conditionalFormatting>
  <conditionalFormatting sqref="X233">
    <cfRule type="containsText" dxfId="1937" priority="770" operator="containsText" text="了機">
      <formula>NOT(ISERROR(SEARCH("了機",X233)))</formula>
    </cfRule>
  </conditionalFormatting>
  <conditionalFormatting sqref="X233">
    <cfRule type="containsText" dxfId="1936" priority="768" operator="containsText" text="清車">
      <formula>NOT(ISERROR(SEARCH("清車",X233)))</formula>
    </cfRule>
    <cfRule type="containsText" dxfId="1935" priority="769" operator="containsText" text="改紡">
      <formula>NOT(ISERROR(SEARCH("改紡",X233)))</formula>
    </cfRule>
  </conditionalFormatting>
  <conditionalFormatting sqref="X234">
    <cfRule type="containsText" dxfId="1934" priority="767" operator="containsText" text="了機">
      <formula>NOT(ISERROR(SEARCH("了機",X234)))</formula>
    </cfRule>
  </conditionalFormatting>
  <conditionalFormatting sqref="X234">
    <cfRule type="containsText" dxfId="1933" priority="765" operator="containsText" text="清車">
      <formula>NOT(ISERROR(SEARCH("清車",X234)))</formula>
    </cfRule>
    <cfRule type="containsText" dxfId="1932" priority="766" operator="containsText" text="改紡">
      <formula>NOT(ISERROR(SEARCH("改紡",X234)))</formula>
    </cfRule>
  </conditionalFormatting>
  <conditionalFormatting sqref="X235">
    <cfRule type="containsText" dxfId="1931" priority="764" operator="containsText" text="了機">
      <formula>NOT(ISERROR(SEARCH("了機",X235)))</formula>
    </cfRule>
  </conditionalFormatting>
  <conditionalFormatting sqref="X235">
    <cfRule type="containsText" dxfId="1930" priority="762" operator="containsText" text="清車">
      <formula>NOT(ISERROR(SEARCH("清車",X235)))</formula>
    </cfRule>
    <cfRule type="containsText" dxfId="1929" priority="763" operator="containsText" text="改紡">
      <formula>NOT(ISERROR(SEARCH("改紡",X235)))</formula>
    </cfRule>
  </conditionalFormatting>
  <conditionalFormatting sqref="X236">
    <cfRule type="containsText" dxfId="1928" priority="761" operator="containsText" text="了機">
      <formula>NOT(ISERROR(SEARCH("了機",X236)))</formula>
    </cfRule>
  </conditionalFormatting>
  <conditionalFormatting sqref="X236">
    <cfRule type="containsText" dxfId="1927" priority="759" operator="containsText" text="清車">
      <formula>NOT(ISERROR(SEARCH("清車",X236)))</formula>
    </cfRule>
    <cfRule type="containsText" dxfId="1926" priority="760" operator="containsText" text="改紡">
      <formula>NOT(ISERROR(SEARCH("改紡",X236)))</formula>
    </cfRule>
  </conditionalFormatting>
  <conditionalFormatting sqref="X237">
    <cfRule type="containsText" dxfId="1925" priority="758" operator="containsText" text="了機">
      <formula>NOT(ISERROR(SEARCH("了機",X237)))</formula>
    </cfRule>
  </conditionalFormatting>
  <conditionalFormatting sqref="X237">
    <cfRule type="containsText" dxfId="1924" priority="756" operator="containsText" text="清車">
      <formula>NOT(ISERROR(SEARCH("清車",X237)))</formula>
    </cfRule>
    <cfRule type="containsText" dxfId="1923" priority="757" operator="containsText" text="改紡">
      <formula>NOT(ISERROR(SEARCH("改紡",X237)))</formula>
    </cfRule>
  </conditionalFormatting>
  <conditionalFormatting sqref="X239">
    <cfRule type="containsText" dxfId="1922" priority="755" operator="containsText" text="了機">
      <formula>NOT(ISERROR(SEARCH("了機",X239)))</formula>
    </cfRule>
  </conditionalFormatting>
  <conditionalFormatting sqref="X239">
    <cfRule type="containsText" dxfId="1921" priority="753" operator="containsText" text="清車">
      <formula>NOT(ISERROR(SEARCH("清車",X239)))</formula>
    </cfRule>
    <cfRule type="containsText" dxfId="1920" priority="754" operator="containsText" text="改紡">
      <formula>NOT(ISERROR(SEARCH("改紡",X239)))</formula>
    </cfRule>
  </conditionalFormatting>
  <conditionalFormatting sqref="X247">
    <cfRule type="containsText" dxfId="1919" priority="752" operator="containsText" text="了機">
      <formula>NOT(ISERROR(SEARCH("了機",X247)))</formula>
    </cfRule>
  </conditionalFormatting>
  <conditionalFormatting sqref="X247">
    <cfRule type="containsText" dxfId="1918" priority="750" operator="containsText" text="清車">
      <formula>NOT(ISERROR(SEARCH("清車",X247)))</formula>
    </cfRule>
    <cfRule type="containsText" dxfId="1917" priority="751" operator="containsText" text="改紡">
      <formula>NOT(ISERROR(SEARCH("改紡",X247)))</formula>
    </cfRule>
  </conditionalFormatting>
  <conditionalFormatting sqref="F248">
    <cfRule type="containsText" dxfId="1916" priority="745" operator="containsText" text="×2">
      <formula>NOT(ISERROR(SEARCH("×2",F248)))</formula>
    </cfRule>
  </conditionalFormatting>
  <conditionalFormatting sqref="L229 P229 T229">
    <cfRule type="containsText" dxfId="1915" priority="702" operator="containsText" text="了機">
      <formula>NOT(ISERROR(SEARCH("了機",L229)))</formula>
    </cfRule>
  </conditionalFormatting>
  <conditionalFormatting sqref="L229 P229 T229">
    <cfRule type="containsText" dxfId="1914" priority="700" operator="containsText" text="清車">
      <formula>NOT(ISERROR(SEARCH("清車",L229)))</formula>
    </cfRule>
    <cfRule type="containsText" dxfId="1913" priority="701" operator="containsText" text="改紡">
      <formula>NOT(ISERROR(SEARCH("改紡",L229)))</formula>
    </cfRule>
  </conditionalFormatting>
  <conditionalFormatting sqref="L230 P230 T230">
    <cfRule type="containsText" dxfId="1912" priority="699" operator="containsText" text="了機">
      <formula>NOT(ISERROR(SEARCH("了機",L230)))</formula>
    </cfRule>
  </conditionalFormatting>
  <conditionalFormatting sqref="L230 P230 T230">
    <cfRule type="containsText" dxfId="1911" priority="697" operator="containsText" text="清車">
      <formula>NOT(ISERROR(SEARCH("清車",L230)))</formula>
    </cfRule>
    <cfRule type="containsText" dxfId="1910" priority="698" operator="containsText" text="改紡">
      <formula>NOT(ISERROR(SEARCH("改紡",L230)))</formula>
    </cfRule>
  </conditionalFormatting>
  <conditionalFormatting sqref="L232 P232 T232">
    <cfRule type="containsText" dxfId="1909" priority="696" operator="containsText" text="了機">
      <formula>NOT(ISERROR(SEARCH("了機",L232)))</formula>
    </cfRule>
  </conditionalFormatting>
  <conditionalFormatting sqref="L232 P232 T232">
    <cfRule type="containsText" dxfId="1908" priority="694" operator="containsText" text="清車">
      <formula>NOT(ISERROR(SEARCH("清車",L232)))</formula>
    </cfRule>
    <cfRule type="containsText" dxfId="1907" priority="695" operator="containsText" text="改紡">
      <formula>NOT(ISERROR(SEARCH("改紡",L232)))</formula>
    </cfRule>
  </conditionalFormatting>
  <conditionalFormatting sqref="X228">
    <cfRule type="containsText" dxfId="1906" priority="738" operator="containsText" text="了機">
      <formula>NOT(ISERROR(SEARCH("了機",X228)))</formula>
    </cfRule>
  </conditionalFormatting>
  <conditionalFormatting sqref="X228">
    <cfRule type="containsText" dxfId="1905" priority="736" operator="containsText" text="清車">
      <formula>NOT(ISERROR(SEARCH("清車",X228)))</formula>
    </cfRule>
    <cfRule type="containsText" dxfId="1904" priority="737" operator="containsText" text="改紡">
      <formula>NOT(ISERROR(SEARCH("改紡",X228)))</formula>
    </cfRule>
  </conditionalFormatting>
  <conditionalFormatting sqref="L234 P234 T234">
    <cfRule type="containsText" dxfId="1903" priority="690" operator="containsText" text="了機">
      <formula>NOT(ISERROR(SEARCH("了機",L234)))</formula>
    </cfRule>
  </conditionalFormatting>
  <conditionalFormatting sqref="L234 P234 T234">
    <cfRule type="containsText" dxfId="1902" priority="688" operator="containsText" text="清車">
      <formula>NOT(ISERROR(SEARCH("清車",L234)))</formula>
    </cfRule>
    <cfRule type="containsText" dxfId="1901" priority="689" operator="containsText" text="改紡">
      <formula>NOT(ISERROR(SEARCH("改紡",L234)))</formula>
    </cfRule>
  </conditionalFormatting>
  <conditionalFormatting sqref="L235 P235 T235">
    <cfRule type="containsText" dxfId="1900" priority="687" operator="containsText" text="了機">
      <formula>NOT(ISERROR(SEARCH("了機",L235)))</formula>
    </cfRule>
  </conditionalFormatting>
  <conditionalFormatting sqref="L235 P235 T235">
    <cfRule type="containsText" dxfId="1899" priority="685" operator="containsText" text="清車">
      <formula>NOT(ISERROR(SEARCH("清車",L235)))</formula>
    </cfRule>
    <cfRule type="containsText" dxfId="1898" priority="686" operator="containsText" text="改紡">
      <formula>NOT(ISERROR(SEARCH("改紡",L235)))</formula>
    </cfRule>
  </conditionalFormatting>
  <conditionalFormatting sqref="L237 P237 T237">
    <cfRule type="containsText" dxfId="1897" priority="681" operator="containsText" text="了機">
      <formula>NOT(ISERROR(SEARCH("了機",L237)))</formula>
    </cfRule>
  </conditionalFormatting>
  <conditionalFormatting sqref="L237 P237 T237">
    <cfRule type="containsText" dxfId="1896" priority="679" operator="containsText" text="清車">
      <formula>NOT(ISERROR(SEARCH("清車",L237)))</formula>
    </cfRule>
    <cfRule type="containsText" dxfId="1895" priority="680" operator="containsText" text="改紡">
      <formula>NOT(ISERROR(SEARCH("改紡",L237)))</formula>
    </cfRule>
  </conditionalFormatting>
  <conditionalFormatting sqref="X244">
    <cfRule type="containsText" dxfId="1894" priority="735" operator="containsText" text="了機">
      <formula>NOT(ISERROR(SEARCH("了機",X244)))</formula>
    </cfRule>
  </conditionalFormatting>
  <conditionalFormatting sqref="X244">
    <cfRule type="containsText" dxfId="1893" priority="733" operator="containsText" text="清車">
      <formula>NOT(ISERROR(SEARCH("清車",X244)))</formula>
    </cfRule>
    <cfRule type="containsText" dxfId="1892" priority="734" operator="containsText" text="改紡">
      <formula>NOT(ISERROR(SEARCH("改紡",X244)))</formula>
    </cfRule>
  </conditionalFormatting>
  <conditionalFormatting sqref="L239 P239 T239">
    <cfRule type="containsText" dxfId="1891" priority="678" operator="containsText" text="了機">
      <formula>NOT(ISERROR(SEARCH("了機",L239)))</formula>
    </cfRule>
  </conditionalFormatting>
  <conditionalFormatting sqref="L239 P239 T239">
    <cfRule type="containsText" dxfId="1890" priority="676" operator="containsText" text="清車">
      <formula>NOT(ISERROR(SEARCH("清車",L239)))</formula>
    </cfRule>
    <cfRule type="containsText" dxfId="1889" priority="677" operator="containsText" text="改紡">
      <formula>NOT(ISERROR(SEARCH("改紡",L239)))</formula>
    </cfRule>
  </conditionalFormatting>
  <conditionalFormatting sqref="L247 P247 T247">
    <cfRule type="containsText" dxfId="1888" priority="675" operator="containsText" text="了機">
      <formula>NOT(ISERROR(SEARCH("了機",L247)))</formula>
    </cfRule>
  </conditionalFormatting>
  <conditionalFormatting sqref="L247 P247 T247">
    <cfRule type="containsText" dxfId="1887" priority="673" operator="containsText" text="清車">
      <formula>NOT(ISERROR(SEARCH("清車",L247)))</formula>
    </cfRule>
    <cfRule type="containsText" dxfId="1886" priority="674" operator="containsText" text="改紡">
      <formula>NOT(ISERROR(SEARCH("改紡",L247)))</formula>
    </cfRule>
  </conditionalFormatting>
  <conditionalFormatting sqref="X238">
    <cfRule type="containsText" dxfId="1885" priority="732" operator="containsText" text="了機">
      <formula>NOT(ISERROR(SEARCH("了機",X238)))</formula>
    </cfRule>
  </conditionalFormatting>
  <conditionalFormatting sqref="X238">
    <cfRule type="containsText" dxfId="1884" priority="730" operator="containsText" text="清車">
      <formula>NOT(ISERROR(SEARCH("清車",X238)))</formula>
    </cfRule>
    <cfRule type="containsText" dxfId="1883" priority="731" operator="containsText" text="改紡">
      <formula>NOT(ISERROR(SEARCH("改紡",X238)))</formula>
    </cfRule>
  </conditionalFormatting>
  <conditionalFormatting sqref="M248 Q248 U248">
    <cfRule type="containsText" dxfId="1882" priority="669" operator="containsText" text="了機">
      <formula>NOT(ISERROR(SEARCH("了機",M248)))</formula>
    </cfRule>
  </conditionalFormatting>
  <conditionalFormatting sqref="M248 Q248 U248">
    <cfRule type="containsText" dxfId="1881" priority="667" operator="containsText" text="清車">
      <formula>NOT(ISERROR(SEARCH("清車",M248)))</formula>
    </cfRule>
    <cfRule type="containsText" dxfId="1880" priority="668" operator="containsText" text="改紡">
      <formula>NOT(ISERROR(SEARCH("改紡",M248)))</formula>
    </cfRule>
  </conditionalFormatting>
  <conditionalFormatting sqref="L248 P248 T248">
    <cfRule type="containsText" dxfId="1879" priority="666" operator="containsText" text="了機">
      <formula>NOT(ISERROR(SEARCH("了機",L248)))</formula>
    </cfRule>
  </conditionalFormatting>
  <conditionalFormatting sqref="L248 P248 T248">
    <cfRule type="containsText" dxfId="1878" priority="664" operator="containsText" text="清車">
      <formula>NOT(ISERROR(SEARCH("清車",L248)))</formula>
    </cfRule>
    <cfRule type="containsText" dxfId="1877" priority="665" operator="containsText" text="改紡">
      <formula>NOT(ISERROR(SEARCH("改紡",L248)))</formula>
    </cfRule>
  </conditionalFormatting>
  <conditionalFormatting sqref="L228 P228 T228">
    <cfRule type="containsText" dxfId="1876" priority="663" operator="containsText" text="了機">
      <formula>NOT(ISERROR(SEARCH("了機",L228)))</formula>
    </cfRule>
  </conditionalFormatting>
  <conditionalFormatting sqref="L228 P228 T228">
    <cfRule type="containsText" dxfId="1875" priority="661" operator="containsText" text="清車">
      <formula>NOT(ISERROR(SEARCH("清車",L228)))</formula>
    </cfRule>
    <cfRule type="containsText" dxfId="1874" priority="662" operator="containsText" text="改紡">
      <formula>NOT(ISERROR(SEARCH("改紡",L228)))</formula>
    </cfRule>
  </conditionalFormatting>
  <conditionalFormatting sqref="X231">
    <cfRule type="containsText" dxfId="1873" priority="729" operator="containsText" text="了機">
      <formula>NOT(ISERROR(SEARCH("了機",X231)))</formula>
    </cfRule>
  </conditionalFormatting>
  <conditionalFormatting sqref="X231">
    <cfRule type="containsText" dxfId="1872" priority="727" operator="containsText" text="清車">
      <formula>NOT(ISERROR(SEARCH("清車",X231)))</formula>
    </cfRule>
    <cfRule type="containsText" dxfId="1871" priority="728" operator="containsText" text="改紡">
      <formula>NOT(ISERROR(SEARCH("改紡",X231)))</formula>
    </cfRule>
  </conditionalFormatting>
  <conditionalFormatting sqref="L238 P238 T238">
    <cfRule type="containsText" dxfId="1870" priority="657" operator="containsText" text="了機">
      <formula>NOT(ISERROR(SEARCH("了機",L238)))</formula>
    </cfRule>
  </conditionalFormatting>
  <conditionalFormatting sqref="L238 P238 T238">
    <cfRule type="containsText" dxfId="1869" priority="655" operator="containsText" text="清車">
      <formula>NOT(ISERROR(SEARCH("清車",L238)))</formula>
    </cfRule>
    <cfRule type="containsText" dxfId="1868" priority="656" operator="containsText" text="改紡">
      <formula>NOT(ISERROR(SEARCH("改紡",L238)))</formula>
    </cfRule>
  </conditionalFormatting>
  <conditionalFormatting sqref="L231 P231 T231">
    <cfRule type="containsText" dxfId="1867" priority="654" operator="containsText" text="了機">
      <formula>NOT(ISERROR(SEARCH("了機",L231)))</formula>
    </cfRule>
  </conditionalFormatting>
  <conditionalFormatting sqref="L231 P231 T231">
    <cfRule type="containsText" dxfId="1866" priority="652" operator="containsText" text="清車">
      <formula>NOT(ISERROR(SEARCH("清車",L231)))</formula>
    </cfRule>
    <cfRule type="containsText" dxfId="1865" priority="653" operator="containsText" text="改紡">
      <formula>NOT(ISERROR(SEARCH("改紡",L231)))</formula>
    </cfRule>
  </conditionalFormatting>
  <conditionalFormatting sqref="X240">
    <cfRule type="containsText" dxfId="1864" priority="726" operator="containsText" text="了機">
      <formula>NOT(ISERROR(SEARCH("了機",X240)))</formula>
    </cfRule>
  </conditionalFormatting>
  <conditionalFormatting sqref="X240">
    <cfRule type="containsText" dxfId="1863" priority="724" operator="containsText" text="清車">
      <formula>NOT(ISERROR(SEARCH("清車",X240)))</formula>
    </cfRule>
    <cfRule type="containsText" dxfId="1862" priority="725" operator="containsText" text="改紡">
      <formula>NOT(ISERROR(SEARCH("改紡",X240)))</formula>
    </cfRule>
  </conditionalFormatting>
  <conditionalFormatting sqref="X241">
    <cfRule type="containsText" dxfId="1861" priority="723" operator="containsText" text="了機">
      <formula>NOT(ISERROR(SEARCH("了機",X241)))</formula>
    </cfRule>
  </conditionalFormatting>
  <conditionalFormatting sqref="X241">
    <cfRule type="containsText" dxfId="1860" priority="721" operator="containsText" text="清車">
      <formula>NOT(ISERROR(SEARCH("清車",X241)))</formula>
    </cfRule>
    <cfRule type="containsText" dxfId="1859" priority="722" operator="containsText" text="改紡">
      <formula>NOT(ISERROR(SEARCH("改紡",X241)))</formula>
    </cfRule>
  </conditionalFormatting>
  <conditionalFormatting sqref="L219:M220 P219:Q220 T219:U220 L223:M223 P223:Q223 T223:U223 M221:M222 Q221:Q222 U221:U222 L225:M225 P225:Q225 T225:U225 M224 Q224 U224 P227:Q227 T227:U227 M226:M227 Q226 U226 M232:M241 Q232:Q241 U232:U241 L242:M243 P242:Q243 T242:U243 L249:M249 P249:Q249 T249:U249 M244:M247 Q244:Q247 U244:U247 L245:L246 P245:P246 T245:T246">
    <cfRule type="containsText" dxfId="1858" priority="720" operator="containsText" text="了機">
      <formula>NOT(ISERROR(SEARCH("了機",L219)))</formula>
    </cfRule>
  </conditionalFormatting>
  <conditionalFormatting sqref="L219:M220 P219:Q220 T219:U220 L223:M223 P223:Q223 T223:U223 M221:M222 Q221:Q222 U221:U222 L225:M225 P225:Q225 T225:U225 M224 Q224 U224 P227:Q227 T227:U227 M226:M227 Q226 U226 M232:M241 Q232:Q241 U232:U241 L242:M243 P242:Q243 T242:U243 L249:M249 P249:Q249 T249:U249 M244:M247 Q244:Q247 U244:U247 L245:L246 P245:P246 T245:T246">
    <cfRule type="containsText" dxfId="1857" priority="718" operator="containsText" text="清車">
      <formula>NOT(ISERROR(SEARCH("清車",L219)))</formula>
    </cfRule>
    <cfRule type="containsText" dxfId="1856" priority="719" operator="containsText" text="改紡">
      <formula>NOT(ISERROR(SEARCH("改紡",L219)))</formula>
    </cfRule>
  </conditionalFormatting>
  <conditionalFormatting sqref="M228:M231 Q228:Q231 U228:U231">
    <cfRule type="containsText" dxfId="1855" priority="717" operator="containsText" text="了機">
      <formula>NOT(ISERROR(SEARCH("了機",M228)))</formula>
    </cfRule>
  </conditionalFormatting>
  <conditionalFormatting sqref="M228:M231 Q228:Q231 U228:U231">
    <cfRule type="containsText" dxfId="1854" priority="715" operator="containsText" text="清車">
      <formula>NOT(ISERROR(SEARCH("清車",M228)))</formula>
    </cfRule>
    <cfRule type="containsText" dxfId="1853" priority="716" operator="containsText" text="改紡">
      <formula>NOT(ISERROR(SEARCH("改紡",M228)))</formula>
    </cfRule>
  </conditionalFormatting>
  <conditionalFormatting sqref="L221 P221 T221">
    <cfRule type="containsText" dxfId="1852" priority="714" operator="containsText" text="了機">
      <formula>NOT(ISERROR(SEARCH("了機",L221)))</formula>
    </cfRule>
  </conditionalFormatting>
  <conditionalFormatting sqref="L221 P221 T221">
    <cfRule type="containsText" dxfId="1851" priority="712" operator="containsText" text="清車">
      <formula>NOT(ISERROR(SEARCH("清車",L221)))</formula>
    </cfRule>
    <cfRule type="containsText" dxfId="1850" priority="713" operator="containsText" text="改紡">
      <formula>NOT(ISERROR(SEARCH("改紡",L221)))</formula>
    </cfRule>
  </conditionalFormatting>
  <conditionalFormatting sqref="L222 P222 T222">
    <cfRule type="containsText" dxfId="1849" priority="711" operator="containsText" text="了機">
      <formula>NOT(ISERROR(SEARCH("了機",L222)))</formula>
    </cfRule>
  </conditionalFormatting>
  <conditionalFormatting sqref="L222 P222 T222">
    <cfRule type="containsText" dxfId="1848" priority="709" operator="containsText" text="清車">
      <formula>NOT(ISERROR(SEARCH("清車",L222)))</formula>
    </cfRule>
    <cfRule type="containsText" dxfId="1847" priority="710" operator="containsText" text="改紡">
      <formula>NOT(ISERROR(SEARCH("改紡",L222)))</formula>
    </cfRule>
  </conditionalFormatting>
  <conditionalFormatting sqref="L224 P224 T224">
    <cfRule type="containsText" dxfId="1846" priority="708" operator="containsText" text="了機">
      <formula>NOT(ISERROR(SEARCH("了機",L224)))</formula>
    </cfRule>
  </conditionalFormatting>
  <conditionalFormatting sqref="L224 P224 T224">
    <cfRule type="containsText" dxfId="1845" priority="706" operator="containsText" text="清車">
      <formula>NOT(ISERROR(SEARCH("清車",L224)))</formula>
    </cfRule>
    <cfRule type="containsText" dxfId="1844" priority="707" operator="containsText" text="改紡">
      <formula>NOT(ISERROR(SEARCH("改紡",L224)))</formula>
    </cfRule>
  </conditionalFormatting>
  <conditionalFormatting sqref="L226 P226 T226">
    <cfRule type="containsText" dxfId="1843" priority="705" operator="containsText" text="了機">
      <formula>NOT(ISERROR(SEARCH("了機",L226)))</formula>
    </cfRule>
  </conditionalFormatting>
  <conditionalFormatting sqref="L226 P226 T226">
    <cfRule type="containsText" dxfId="1842" priority="703" operator="containsText" text="清車">
      <formula>NOT(ISERROR(SEARCH("清車",L226)))</formula>
    </cfRule>
    <cfRule type="containsText" dxfId="1841" priority="704" operator="containsText" text="改紡">
      <formula>NOT(ISERROR(SEARCH("改紡",L226)))</formula>
    </cfRule>
  </conditionalFormatting>
  <conditionalFormatting sqref="L233 P233 T233">
    <cfRule type="containsText" dxfId="1840" priority="693" operator="containsText" text="了機">
      <formula>NOT(ISERROR(SEARCH("了機",L233)))</formula>
    </cfRule>
  </conditionalFormatting>
  <conditionalFormatting sqref="L233 P233 T233">
    <cfRule type="containsText" dxfId="1839" priority="691" operator="containsText" text="清車">
      <formula>NOT(ISERROR(SEARCH("清車",L233)))</formula>
    </cfRule>
    <cfRule type="containsText" dxfId="1838" priority="692" operator="containsText" text="改紡">
      <formula>NOT(ISERROR(SEARCH("改紡",L233)))</formula>
    </cfRule>
  </conditionalFormatting>
  <conditionalFormatting sqref="L236 P236 T236">
    <cfRule type="containsText" dxfId="1837" priority="684" operator="containsText" text="了機">
      <formula>NOT(ISERROR(SEARCH("了機",L236)))</formula>
    </cfRule>
  </conditionalFormatting>
  <conditionalFormatting sqref="L236 P236 T236">
    <cfRule type="containsText" dxfId="1836" priority="682" operator="containsText" text="清車">
      <formula>NOT(ISERROR(SEARCH("清車",L236)))</formula>
    </cfRule>
    <cfRule type="containsText" dxfId="1835" priority="683" operator="containsText" text="改紡">
      <formula>NOT(ISERROR(SEARCH("改紡",L236)))</formula>
    </cfRule>
  </conditionalFormatting>
  <conditionalFormatting sqref="L244 T244 P244">
    <cfRule type="containsText" dxfId="1834" priority="660" operator="containsText" text="了機">
      <formula>NOT(ISERROR(SEARCH("了機",L244)))</formula>
    </cfRule>
  </conditionalFormatting>
  <conditionalFormatting sqref="L244 T244 P244">
    <cfRule type="containsText" dxfId="1833" priority="658" operator="containsText" text="清車">
      <formula>NOT(ISERROR(SEARCH("清車",L244)))</formula>
    </cfRule>
    <cfRule type="containsText" dxfId="1832" priority="659" operator="containsText" text="改紡">
      <formula>NOT(ISERROR(SEARCH("改紡",L244)))</formula>
    </cfRule>
  </conditionalFormatting>
  <conditionalFormatting sqref="L240 P240 T240">
    <cfRule type="containsText" dxfId="1831" priority="651" operator="containsText" text="了機">
      <formula>NOT(ISERROR(SEARCH("了機",L240)))</formula>
    </cfRule>
  </conditionalFormatting>
  <conditionalFormatting sqref="L240 P240 T240">
    <cfRule type="containsText" dxfId="1830" priority="649" operator="containsText" text="清車">
      <formula>NOT(ISERROR(SEARCH("清車",L240)))</formula>
    </cfRule>
    <cfRule type="containsText" dxfId="1829" priority="650" operator="containsText" text="改紡">
      <formula>NOT(ISERROR(SEARCH("改紡",L240)))</formula>
    </cfRule>
  </conditionalFormatting>
  <conditionalFormatting sqref="L241 P241 T241">
    <cfRule type="containsText" dxfId="1828" priority="648" operator="containsText" text="了機">
      <formula>NOT(ISERROR(SEARCH("了機",L241)))</formula>
    </cfRule>
  </conditionalFormatting>
  <conditionalFormatting sqref="L241 P241 T241">
    <cfRule type="containsText" dxfId="1827" priority="646" operator="containsText" text="清車">
      <formula>NOT(ISERROR(SEARCH("清車",L241)))</formula>
    </cfRule>
    <cfRule type="containsText" dxfId="1826" priority="647" operator="containsText" text="改紡">
      <formula>NOT(ISERROR(SEARCH("改紡",L241)))</formula>
    </cfRule>
  </conditionalFormatting>
  <conditionalFormatting sqref="X246">
    <cfRule type="containsText" dxfId="1825" priority="645" operator="containsText" text="了機">
      <formula>NOT(ISERROR(SEARCH("了機",X246)))</formula>
    </cfRule>
  </conditionalFormatting>
  <conditionalFormatting sqref="X246">
    <cfRule type="containsText" dxfId="1824" priority="643" operator="containsText" text="清車">
      <formula>NOT(ISERROR(SEARCH("清車",X246)))</formula>
    </cfRule>
    <cfRule type="containsText" dxfId="1823" priority="644" operator="containsText" text="改紡">
      <formula>NOT(ISERROR(SEARCH("改紡",X246)))</formula>
    </cfRule>
  </conditionalFormatting>
  <conditionalFormatting sqref="L227">
    <cfRule type="containsText" dxfId="1822" priority="642" operator="containsText" text="了機">
      <formula>NOT(ISERROR(SEARCH("了機",L227)))</formula>
    </cfRule>
  </conditionalFormatting>
  <conditionalFormatting sqref="L227">
    <cfRule type="containsText" dxfId="1821" priority="640" operator="containsText" text="清車">
      <formula>NOT(ISERROR(SEARCH("清車",L227)))</formula>
    </cfRule>
    <cfRule type="containsText" dxfId="1820" priority="641" operator="containsText" text="改紡">
      <formula>NOT(ISERROR(SEARCH("改紡",L227)))</formula>
    </cfRule>
  </conditionalFormatting>
  <conditionalFormatting sqref="Y245">
    <cfRule type="containsText" dxfId="1819" priority="639" operator="containsText" text="了機">
      <formula>NOT(ISERROR(SEARCH("了機",Y245)))</formula>
    </cfRule>
  </conditionalFormatting>
  <conditionalFormatting sqref="Y245">
    <cfRule type="containsText" dxfId="1818" priority="637" operator="containsText" text="清車">
      <formula>NOT(ISERROR(SEARCH("清車",Y245)))</formula>
    </cfRule>
    <cfRule type="containsText" dxfId="1817" priority="638" operator="containsText" text="改紡">
      <formula>NOT(ISERROR(SEARCH("改紡",Y245)))</formula>
    </cfRule>
  </conditionalFormatting>
  <conditionalFormatting sqref="X245">
    <cfRule type="containsText" dxfId="1816" priority="636" operator="containsText" text="了機">
      <formula>NOT(ISERROR(SEARCH("了機",X245)))</formula>
    </cfRule>
  </conditionalFormatting>
  <conditionalFormatting sqref="X245">
    <cfRule type="containsText" dxfId="1815" priority="634" operator="containsText" text="清車">
      <formula>NOT(ISERROR(SEARCH("清車",X245)))</formula>
    </cfRule>
    <cfRule type="containsText" dxfId="1814" priority="635" operator="containsText" text="改紡">
      <formula>NOT(ISERROR(SEARCH("改紡",X245)))</formula>
    </cfRule>
  </conditionalFormatting>
  <conditionalFormatting sqref="F250:F258 F280 F263:F278">
    <cfRule type="containsText" dxfId="1813" priority="633" operator="containsText" text="×2">
      <formula>NOT(ISERROR(SEARCH("×2",F250)))</formula>
    </cfRule>
  </conditionalFormatting>
  <conditionalFormatting sqref="X250:Y251 X254:Y254 Y252:Y253 X256:Y256 Y255 X258:Y258 Y257 Y263:Y272 X273:Y274 X280:Y280 Y275 Y277:Y278">
    <cfRule type="containsText" dxfId="1812" priority="632" operator="containsText" text="了機">
      <formula>NOT(ISERROR(SEARCH("了機",X250)))</formula>
    </cfRule>
  </conditionalFormatting>
  <conditionalFormatting sqref="X250:Y251 X254:Y254 Y252:Y253 X256:Y256 Y255 X258:Y258 Y257 Y263:Y272 X273:Y274 X280:Y280 Y275 Y277:Y278">
    <cfRule type="containsText" dxfId="1811" priority="630" operator="containsText" text="清車">
      <formula>NOT(ISERROR(SEARCH("清車",X250)))</formula>
    </cfRule>
    <cfRule type="containsText" dxfId="1810" priority="631" operator="containsText" text="改紡">
      <formula>NOT(ISERROR(SEARCH("改紡",X250)))</formula>
    </cfRule>
  </conditionalFormatting>
  <conditionalFormatting sqref="Y279">
    <cfRule type="containsText" dxfId="1809" priority="578" operator="containsText" text="了機">
      <formula>NOT(ISERROR(SEARCH("了機",Y279)))</formula>
    </cfRule>
  </conditionalFormatting>
  <conditionalFormatting sqref="Y279">
    <cfRule type="containsText" dxfId="1808" priority="576" operator="containsText" text="清車">
      <formula>NOT(ISERROR(SEARCH("清車",Y279)))</formula>
    </cfRule>
    <cfRule type="containsText" dxfId="1807" priority="577" operator="containsText" text="改紡">
      <formula>NOT(ISERROR(SEARCH("改紡",Y279)))</formula>
    </cfRule>
  </conditionalFormatting>
  <conditionalFormatting sqref="X279">
    <cfRule type="containsText" dxfId="1806" priority="575" operator="containsText" text="了機">
      <formula>NOT(ISERROR(SEARCH("了機",X279)))</formula>
    </cfRule>
  </conditionalFormatting>
  <conditionalFormatting sqref="X279">
    <cfRule type="containsText" dxfId="1805" priority="573" operator="containsText" text="清車">
      <formula>NOT(ISERROR(SEARCH("清車",X279)))</formula>
    </cfRule>
    <cfRule type="containsText" dxfId="1804" priority="574" operator="containsText" text="改紡">
      <formula>NOT(ISERROR(SEARCH("改紡",X279)))</formula>
    </cfRule>
  </conditionalFormatting>
  <conditionalFormatting sqref="F259:F262">
    <cfRule type="containsText" dxfId="1803" priority="629" operator="containsText" text="×2">
      <formula>NOT(ISERROR(SEARCH("×2",F259)))</formula>
    </cfRule>
  </conditionalFormatting>
  <conditionalFormatting sqref="Y259:Y262">
    <cfRule type="containsText" dxfId="1802" priority="628" operator="containsText" text="了機">
      <formula>NOT(ISERROR(SEARCH("了機",Y259)))</formula>
    </cfRule>
  </conditionalFormatting>
  <conditionalFormatting sqref="Y259:Y262">
    <cfRule type="containsText" dxfId="1801" priority="626" operator="containsText" text="清車">
      <formula>NOT(ISERROR(SEARCH("清車",Y259)))</formula>
    </cfRule>
    <cfRule type="containsText" dxfId="1800" priority="627" operator="containsText" text="改紡">
      <formula>NOT(ISERROR(SEARCH("改紡",Y259)))</formula>
    </cfRule>
  </conditionalFormatting>
  <conditionalFormatting sqref="X252">
    <cfRule type="containsText" dxfId="1799" priority="625" operator="containsText" text="了機">
      <formula>NOT(ISERROR(SEARCH("了機",X252)))</formula>
    </cfRule>
  </conditionalFormatting>
  <conditionalFormatting sqref="X252">
    <cfRule type="containsText" dxfId="1798" priority="623" operator="containsText" text="清車">
      <formula>NOT(ISERROR(SEARCH("清車",X252)))</formula>
    </cfRule>
    <cfRule type="containsText" dxfId="1797" priority="624" operator="containsText" text="改紡">
      <formula>NOT(ISERROR(SEARCH("改紡",X252)))</formula>
    </cfRule>
  </conditionalFormatting>
  <conditionalFormatting sqref="X253">
    <cfRule type="containsText" dxfId="1796" priority="622" operator="containsText" text="了機">
      <formula>NOT(ISERROR(SEARCH("了機",X253)))</formula>
    </cfRule>
  </conditionalFormatting>
  <conditionalFormatting sqref="X253">
    <cfRule type="containsText" dxfId="1795" priority="620" operator="containsText" text="清車">
      <formula>NOT(ISERROR(SEARCH("清車",X253)))</formula>
    </cfRule>
    <cfRule type="containsText" dxfId="1794" priority="621" operator="containsText" text="改紡">
      <formula>NOT(ISERROR(SEARCH("改紡",X253)))</formula>
    </cfRule>
  </conditionalFormatting>
  <conditionalFormatting sqref="X255">
    <cfRule type="containsText" dxfId="1793" priority="619" operator="containsText" text="了機">
      <formula>NOT(ISERROR(SEARCH("了機",X255)))</formula>
    </cfRule>
  </conditionalFormatting>
  <conditionalFormatting sqref="X255">
    <cfRule type="containsText" dxfId="1792" priority="617" operator="containsText" text="清車">
      <formula>NOT(ISERROR(SEARCH("清車",X255)))</formula>
    </cfRule>
    <cfRule type="containsText" dxfId="1791" priority="618" operator="containsText" text="改紡">
      <formula>NOT(ISERROR(SEARCH("改紡",X255)))</formula>
    </cfRule>
  </conditionalFormatting>
  <conditionalFormatting sqref="X257">
    <cfRule type="containsText" dxfId="1790" priority="616" operator="containsText" text="了機">
      <formula>NOT(ISERROR(SEARCH("了機",X257)))</formula>
    </cfRule>
  </conditionalFormatting>
  <conditionalFormatting sqref="X257">
    <cfRule type="containsText" dxfId="1789" priority="614" operator="containsText" text="清車">
      <formula>NOT(ISERROR(SEARCH("清車",X257)))</formula>
    </cfRule>
    <cfRule type="containsText" dxfId="1788" priority="615" operator="containsText" text="改紡">
      <formula>NOT(ISERROR(SEARCH("改紡",X257)))</formula>
    </cfRule>
  </conditionalFormatting>
  <conditionalFormatting sqref="X260">
    <cfRule type="containsText" dxfId="1787" priority="613" operator="containsText" text="了機">
      <formula>NOT(ISERROR(SEARCH("了機",X260)))</formula>
    </cfRule>
  </conditionalFormatting>
  <conditionalFormatting sqref="X260">
    <cfRule type="containsText" dxfId="1786" priority="611" operator="containsText" text="清車">
      <formula>NOT(ISERROR(SEARCH("清車",X260)))</formula>
    </cfRule>
    <cfRule type="containsText" dxfId="1785" priority="612" operator="containsText" text="改紡">
      <formula>NOT(ISERROR(SEARCH("改紡",X260)))</formula>
    </cfRule>
  </conditionalFormatting>
  <conditionalFormatting sqref="X261">
    <cfRule type="containsText" dxfId="1784" priority="610" operator="containsText" text="了機">
      <formula>NOT(ISERROR(SEARCH("了機",X261)))</formula>
    </cfRule>
  </conditionalFormatting>
  <conditionalFormatting sqref="X261">
    <cfRule type="containsText" dxfId="1783" priority="608" operator="containsText" text="清車">
      <formula>NOT(ISERROR(SEARCH("清車",X261)))</formula>
    </cfRule>
    <cfRule type="containsText" dxfId="1782" priority="609" operator="containsText" text="改紡">
      <formula>NOT(ISERROR(SEARCH("改紡",X261)))</formula>
    </cfRule>
  </conditionalFormatting>
  <conditionalFormatting sqref="X263">
    <cfRule type="containsText" dxfId="1781" priority="607" operator="containsText" text="了機">
      <formula>NOT(ISERROR(SEARCH("了機",X263)))</formula>
    </cfRule>
  </conditionalFormatting>
  <conditionalFormatting sqref="X263">
    <cfRule type="containsText" dxfId="1780" priority="605" operator="containsText" text="清車">
      <formula>NOT(ISERROR(SEARCH("清車",X263)))</formula>
    </cfRule>
    <cfRule type="containsText" dxfId="1779" priority="606" operator="containsText" text="改紡">
      <formula>NOT(ISERROR(SEARCH("改紡",X263)))</formula>
    </cfRule>
  </conditionalFormatting>
  <conditionalFormatting sqref="X264">
    <cfRule type="containsText" dxfId="1778" priority="604" operator="containsText" text="了機">
      <formula>NOT(ISERROR(SEARCH("了機",X264)))</formula>
    </cfRule>
  </conditionalFormatting>
  <conditionalFormatting sqref="X264">
    <cfRule type="containsText" dxfId="1777" priority="602" operator="containsText" text="清車">
      <formula>NOT(ISERROR(SEARCH("清車",X264)))</formula>
    </cfRule>
    <cfRule type="containsText" dxfId="1776" priority="603" operator="containsText" text="改紡">
      <formula>NOT(ISERROR(SEARCH("改紡",X264)))</formula>
    </cfRule>
  </conditionalFormatting>
  <conditionalFormatting sqref="X265">
    <cfRule type="containsText" dxfId="1775" priority="601" operator="containsText" text="了機">
      <formula>NOT(ISERROR(SEARCH("了機",X265)))</formula>
    </cfRule>
  </conditionalFormatting>
  <conditionalFormatting sqref="X265">
    <cfRule type="containsText" dxfId="1774" priority="599" operator="containsText" text="清車">
      <formula>NOT(ISERROR(SEARCH("清車",X265)))</formula>
    </cfRule>
    <cfRule type="containsText" dxfId="1773" priority="600" operator="containsText" text="改紡">
      <formula>NOT(ISERROR(SEARCH("改紡",X265)))</formula>
    </cfRule>
  </conditionalFormatting>
  <conditionalFormatting sqref="X266">
    <cfRule type="containsText" dxfId="1772" priority="598" operator="containsText" text="了機">
      <formula>NOT(ISERROR(SEARCH("了機",X266)))</formula>
    </cfRule>
  </conditionalFormatting>
  <conditionalFormatting sqref="X266">
    <cfRule type="containsText" dxfId="1771" priority="596" operator="containsText" text="清車">
      <formula>NOT(ISERROR(SEARCH("清車",X266)))</formula>
    </cfRule>
    <cfRule type="containsText" dxfId="1770" priority="597" operator="containsText" text="改紡">
      <formula>NOT(ISERROR(SEARCH("改紡",X266)))</formula>
    </cfRule>
  </conditionalFormatting>
  <conditionalFormatting sqref="X267">
    <cfRule type="containsText" dxfId="1769" priority="595" operator="containsText" text="了機">
      <formula>NOT(ISERROR(SEARCH("了機",X267)))</formula>
    </cfRule>
  </conditionalFormatting>
  <conditionalFormatting sqref="X267">
    <cfRule type="containsText" dxfId="1768" priority="593" operator="containsText" text="清車">
      <formula>NOT(ISERROR(SEARCH("清車",X267)))</formula>
    </cfRule>
    <cfRule type="containsText" dxfId="1767" priority="594" operator="containsText" text="改紡">
      <formula>NOT(ISERROR(SEARCH("改紡",X267)))</formula>
    </cfRule>
  </conditionalFormatting>
  <conditionalFormatting sqref="X268">
    <cfRule type="containsText" dxfId="1766" priority="592" operator="containsText" text="了機">
      <formula>NOT(ISERROR(SEARCH("了機",X268)))</formula>
    </cfRule>
  </conditionalFormatting>
  <conditionalFormatting sqref="X268">
    <cfRule type="containsText" dxfId="1765" priority="590" operator="containsText" text="清車">
      <formula>NOT(ISERROR(SEARCH("清車",X268)))</formula>
    </cfRule>
    <cfRule type="containsText" dxfId="1764" priority="591" operator="containsText" text="改紡">
      <formula>NOT(ISERROR(SEARCH("改紡",X268)))</formula>
    </cfRule>
  </conditionalFormatting>
  <conditionalFormatting sqref="X270">
    <cfRule type="containsText" dxfId="1763" priority="589" operator="containsText" text="了機">
      <formula>NOT(ISERROR(SEARCH("了機",X270)))</formula>
    </cfRule>
  </conditionalFormatting>
  <conditionalFormatting sqref="X270">
    <cfRule type="containsText" dxfId="1762" priority="587" operator="containsText" text="清車">
      <formula>NOT(ISERROR(SEARCH("清車",X270)))</formula>
    </cfRule>
    <cfRule type="containsText" dxfId="1761" priority="588" operator="containsText" text="改紡">
      <formula>NOT(ISERROR(SEARCH("改紡",X270)))</formula>
    </cfRule>
  </conditionalFormatting>
  <conditionalFormatting sqref="X278">
    <cfRule type="containsText" dxfId="1760" priority="586" operator="containsText" text="了機">
      <formula>NOT(ISERROR(SEARCH("了機",X278)))</formula>
    </cfRule>
  </conditionalFormatting>
  <conditionalFormatting sqref="X278">
    <cfRule type="containsText" dxfId="1759" priority="584" operator="containsText" text="清車">
      <formula>NOT(ISERROR(SEARCH("清車",X278)))</formula>
    </cfRule>
    <cfRule type="containsText" dxfId="1758" priority="585" operator="containsText" text="改紡">
      <formula>NOT(ISERROR(SEARCH("改紡",X278)))</formula>
    </cfRule>
  </conditionalFormatting>
  <conditionalFormatting sqref="F279">
    <cfRule type="containsText" dxfId="1757" priority="579" operator="containsText" text="×2">
      <formula>NOT(ISERROR(SEARCH("×2",F279)))</formula>
    </cfRule>
  </conditionalFormatting>
  <conditionalFormatting sqref="L260 P260 T260">
    <cfRule type="containsText" dxfId="1756" priority="536" operator="containsText" text="了機">
      <formula>NOT(ISERROR(SEARCH("了機",L260)))</formula>
    </cfRule>
  </conditionalFormatting>
  <conditionalFormatting sqref="L260 P260 T260">
    <cfRule type="containsText" dxfId="1755" priority="534" operator="containsText" text="清車">
      <formula>NOT(ISERROR(SEARCH("清車",L260)))</formula>
    </cfRule>
    <cfRule type="containsText" dxfId="1754" priority="535" operator="containsText" text="改紡">
      <formula>NOT(ISERROR(SEARCH("改紡",L260)))</formula>
    </cfRule>
  </conditionalFormatting>
  <conditionalFormatting sqref="L261 P261 T261">
    <cfRule type="containsText" dxfId="1753" priority="533" operator="containsText" text="了機">
      <formula>NOT(ISERROR(SEARCH("了機",L261)))</formula>
    </cfRule>
  </conditionalFormatting>
  <conditionalFormatting sqref="L261 P261 T261">
    <cfRule type="containsText" dxfId="1752" priority="531" operator="containsText" text="清車">
      <formula>NOT(ISERROR(SEARCH("清車",L261)))</formula>
    </cfRule>
    <cfRule type="containsText" dxfId="1751" priority="532" operator="containsText" text="改紡">
      <formula>NOT(ISERROR(SEARCH("改紡",L261)))</formula>
    </cfRule>
  </conditionalFormatting>
  <conditionalFormatting sqref="L263 P263 T263">
    <cfRule type="containsText" dxfId="1750" priority="530" operator="containsText" text="了機">
      <formula>NOT(ISERROR(SEARCH("了機",L263)))</formula>
    </cfRule>
  </conditionalFormatting>
  <conditionalFormatting sqref="L263 P263 T263">
    <cfRule type="containsText" dxfId="1749" priority="528" operator="containsText" text="清車">
      <formula>NOT(ISERROR(SEARCH("清車",L263)))</formula>
    </cfRule>
    <cfRule type="containsText" dxfId="1748" priority="529" operator="containsText" text="改紡">
      <formula>NOT(ISERROR(SEARCH("改紡",L263)))</formula>
    </cfRule>
  </conditionalFormatting>
  <conditionalFormatting sqref="X259">
    <cfRule type="containsText" dxfId="1747" priority="572" operator="containsText" text="了機">
      <formula>NOT(ISERROR(SEARCH("了機",X259)))</formula>
    </cfRule>
  </conditionalFormatting>
  <conditionalFormatting sqref="X259">
    <cfRule type="containsText" dxfId="1746" priority="570" operator="containsText" text="清車">
      <formula>NOT(ISERROR(SEARCH("清車",X259)))</formula>
    </cfRule>
    <cfRule type="containsText" dxfId="1745" priority="571" operator="containsText" text="改紡">
      <formula>NOT(ISERROR(SEARCH("改紡",X259)))</formula>
    </cfRule>
  </conditionalFormatting>
  <conditionalFormatting sqref="L265 P265 T265">
    <cfRule type="containsText" dxfId="1744" priority="524" operator="containsText" text="了機">
      <formula>NOT(ISERROR(SEARCH("了機",L265)))</formula>
    </cfRule>
  </conditionalFormatting>
  <conditionalFormatting sqref="L265 P265 T265">
    <cfRule type="containsText" dxfId="1743" priority="522" operator="containsText" text="清車">
      <formula>NOT(ISERROR(SEARCH("清車",L265)))</formula>
    </cfRule>
    <cfRule type="containsText" dxfId="1742" priority="523" operator="containsText" text="改紡">
      <formula>NOT(ISERROR(SEARCH("改紡",L265)))</formula>
    </cfRule>
  </conditionalFormatting>
  <conditionalFormatting sqref="L266 P266 T266">
    <cfRule type="containsText" dxfId="1741" priority="521" operator="containsText" text="了機">
      <formula>NOT(ISERROR(SEARCH("了機",L266)))</formula>
    </cfRule>
  </conditionalFormatting>
  <conditionalFormatting sqref="L266 P266 T266">
    <cfRule type="containsText" dxfId="1740" priority="519" operator="containsText" text="清車">
      <formula>NOT(ISERROR(SEARCH("清車",L266)))</formula>
    </cfRule>
    <cfRule type="containsText" dxfId="1739" priority="520" operator="containsText" text="改紡">
      <formula>NOT(ISERROR(SEARCH("改紡",L266)))</formula>
    </cfRule>
  </conditionalFormatting>
  <conditionalFormatting sqref="L268 P268 T268">
    <cfRule type="containsText" dxfId="1738" priority="515" operator="containsText" text="了機">
      <formula>NOT(ISERROR(SEARCH("了機",L268)))</formula>
    </cfRule>
  </conditionalFormatting>
  <conditionalFormatting sqref="L268 P268 T268">
    <cfRule type="containsText" dxfId="1737" priority="513" operator="containsText" text="清車">
      <formula>NOT(ISERROR(SEARCH("清車",L268)))</formula>
    </cfRule>
    <cfRule type="containsText" dxfId="1736" priority="514" operator="containsText" text="改紡">
      <formula>NOT(ISERROR(SEARCH("改紡",L268)))</formula>
    </cfRule>
  </conditionalFormatting>
  <conditionalFormatting sqref="X269">
    <cfRule type="containsText" dxfId="1735" priority="566" operator="containsText" text="了機">
      <formula>NOT(ISERROR(SEARCH("了機",X269)))</formula>
    </cfRule>
  </conditionalFormatting>
  <conditionalFormatting sqref="X269">
    <cfRule type="containsText" dxfId="1734" priority="564" operator="containsText" text="清車">
      <formula>NOT(ISERROR(SEARCH("清車",X269)))</formula>
    </cfRule>
    <cfRule type="containsText" dxfId="1733" priority="565" operator="containsText" text="改紡">
      <formula>NOT(ISERROR(SEARCH("改紡",X269)))</formula>
    </cfRule>
  </conditionalFormatting>
  <conditionalFormatting sqref="L270 P270 T270">
    <cfRule type="containsText" dxfId="1732" priority="512" operator="containsText" text="了機">
      <formula>NOT(ISERROR(SEARCH("了機",L270)))</formula>
    </cfRule>
  </conditionalFormatting>
  <conditionalFormatting sqref="L270 P270 T270">
    <cfRule type="containsText" dxfId="1731" priority="510" operator="containsText" text="清車">
      <formula>NOT(ISERROR(SEARCH("清車",L270)))</formula>
    </cfRule>
    <cfRule type="containsText" dxfId="1730" priority="511" operator="containsText" text="改紡">
      <formula>NOT(ISERROR(SEARCH("改紡",L270)))</formula>
    </cfRule>
  </conditionalFormatting>
  <conditionalFormatting sqref="L278 P278 T278">
    <cfRule type="containsText" dxfId="1729" priority="509" operator="containsText" text="了機">
      <formula>NOT(ISERROR(SEARCH("了機",L278)))</formula>
    </cfRule>
  </conditionalFormatting>
  <conditionalFormatting sqref="L278 P278 T278">
    <cfRule type="containsText" dxfId="1728" priority="507" operator="containsText" text="清車">
      <formula>NOT(ISERROR(SEARCH("清車",L278)))</formula>
    </cfRule>
    <cfRule type="containsText" dxfId="1727" priority="508" operator="containsText" text="改紡">
      <formula>NOT(ISERROR(SEARCH("改紡",L278)))</formula>
    </cfRule>
  </conditionalFormatting>
  <conditionalFormatting sqref="M279 Q279 U279">
    <cfRule type="containsText" dxfId="1726" priority="503" operator="containsText" text="了機">
      <formula>NOT(ISERROR(SEARCH("了機",M279)))</formula>
    </cfRule>
  </conditionalFormatting>
  <conditionalFormatting sqref="M279 Q279 U279">
    <cfRule type="containsText" dxfId="1725" priority="501" operator="containsText" text="清車">
      <formula>NOT(ISERROR(SEARCH("清車",M279)))</formula>
    </cfRule>
    <cfRule type="containsText" dxfId="1724" priority="502" operator="containsText" text="改紡">
      <formula>NOT(ISERROR(SEARCH("改紡",M279)))</formula>
    </cfRule>
  </conditionalFormatting>
  <conditionalFormatting sqref="L279 P279 T279">
    <cfRule type="containsText" dxfId="1723" priority="500" operator="containsText" text="了機">
      <formula>NOT(ISERROR(SEARCH("了機",L279)))</formula>
    </cfRule>
  </conditionalFormatting>
  <conditionalFormatting sqref="L279 P279 T279">
    <cfRule type="containsText" dxfId="1722" priority="498" operator="containsText" text="清車">
      <formula>NOT(ISERROR(SEARCH("清車",L279)))</formula>
    </cfRule>
    <cfRule type="containsText" dxfId="1721" priority="499" operator="containsText" text="改紡">
      <formula>NOT(ISERROR(SEARCH("改紡",L279)))</formula>
    </cfRule>
  </conditionalFormatting>
  <conditionalFormatting sqref="L259 P259 T259">
    <cfRule type="containsText" dxfId="1720" priority="497" operator="containsText" text="了機">
      <formula>NOT(ISERROR(SEARCH("了機",L259)))</formula>
    </cfRule>
  </conditionalFormatting>
  <conditionalFormatting sqref="L259 P259 T259">
    <cfRule type="containsText" dxfId="1719" priority="495" operator="containsText" text="清車">
      <formula>NOT(ISERROR(SEARCH("清車",L259)))</formula>
    </cfRule>
    <cfRule type="containsText" dxfId="1718" priority="496" operator="containsText" text="改紡">
      <formula>NOT(ISERROR(SEARCH("改紡",L259)))</formula>
    </cfRule>
  </conditionalFormatting>
  <conditionalFormatting sqref="X262">
    <cfRule type="containsText" dxfId="1717" priority="563" operator="containsText" text="了機">
      <formula>NOT(ISERROR(SEARCH("了機",X262)))</formula>
    </cfRule>
  </conditionalFormatting>
  <conditionalFormatting sqref="X262">
    <cfRule type="containsText" dxfId="1716" priority="561" operator="containsText" text="清車">
      <formula>NOT(ISERROR(SEARCH("清車",X262)))</formula>
    </cfRule>
    <cfRule type="containsText" dxfId="1715" priority="562" operator="containsText" text="改紡">
      <formula>NOT(ISERROR(SEARCH("改紡",X262)))</formula>
    </cfRule>
  </conditionalFormatting>
  <conditionalFormatting sqref="L269 P269 T269">
    <cfRule type="containsText" dxfId="1714" priority="491" operator="containsText" text="了機">
      <formula>NOT(ISERROR(SEARCH("了機",L269)))</formula>
    </cfRule>
  </conditionalFormatting>
  <conditionalFormatting sqref="L269 P269 T269">
    <cfRule type="containsText" dxfId="1713" priority="489" operator="containsText" text="清車">
      <formula>NOT(ISERROR(SEARCH("清車",L269)))</formula>
    </cfRule>
    <cfRule type="containsText" dxfId="1712" priority="490" operator="containsText" text="改紡">
      <formula>NOT(ISERROR(SEARCH("改紡",L269)))</formula>
    </cfRule>
  </conditionalFormatting>
  <conditionalFormatting sqref="L262 P262 T262">
    <cfRule type="containsText" dxfId="1711" priority="488" operator="containsText" text="了機">
      <formula>NOT(ISERROR(SEARCH("了機",L262)))</formula>
    </cfRule>
  </conditionalFormatting>
  <conditionalFormatting sqref="L262 P262 T262">
    <cfRule type="containsText" dxfId="1710" priority="486" operator="containsText" text="清車">
      <formula>NOT(ISERROR(SEARCH("清車",L262)))</formula>
    </cfRule>
    <cfRule type="containsText" dxfId="1709" priority="487" operator="containsText" text="改紡">
      <formula>NOT(ISERROR(SEARCH("改紡",L262)))</formula>
    </cfRule>
  </conditionalFormatting>
  <conditionalFormatting sqref="X271">
    <cfRule type="containsText" dxfId="1708" priority="560" operator="containsText" text="了機">
      <formula>NOT(ISERROR(SEARCH("了機",X271)))</formula>
    </cfRule>
  </conditionalFormatting>
  <conditionalFormatting sqref="X271">
    <cfRule type="containsText" dxfId="1707" priority="558" operator="containsText" text="清車">
      <formula>NOT(ISERROR(SEARCH("清車",X271)))</formula>
    </cfRule>
    <cfRule type="containsText" dxfId="1706" priority="559" operator="containsText" text="改紡">
      <formula>NOT(ISERROR(SEARCH("改紡",X271)))</formula>
    </cfRule>
  </conditionalFormatting>
  <conditionalFormatting sqref="X272">
    <cfRule type="containsText" dxfId="1705" priority="557" operator="containsText" text="了機">
      <formula>NOT(ISERROR(SEARCH("了機",X272)))</formula>
    </cfRule>
  </conditionalFormatting>
  <conditionalFormatting sqref="X272">
    <cfRule type="containsText" dxfId="1704" priority="555" operator="containsText" text="清車">
      <formula>NOT(ISERROR(SEARCH("清車",X272)))</formula>
    </cfRule>
    <cfRule type="containsText" dxfId="1703" priority="556" operator="containsText" text="改紡">
      <formula>NOT(ISERROR(SEARCH("改紡",X272)))</formula>
    </cfRule>
  </conditionalFormatting>
  <conditionalFormatting sqref="L250:M251 P250:Q251 T250:U251 L254:M254 P254:Q254 T254:U254 M252:M253 Q252:Q253 U252:U253 L256:M256 P256:Q256 T256:U256 M255 Q255 U255 P258:Q258 T258:U258 M257:M258 Q257 U257 M263:M272 Q263:Q272 U263:U272 L273:M274 P273:Q274 T273:U274 L280:M280 P280:Q280 T280:U280 M275:M278 Q275:Q278 U275:U278 L276:L277 P276:P277 T276:T277">
    <cfRule type="containsText" dxfId="1702" priority="554" operator="containsText" text="了機">
      <formula>NOT(ISERROR(SEARCH("了機",L250)))</formula>
    </cfRule>
  </conditionalFormatting>
  <conditionalFormatting sqref="L250:M251 P250:Q251 T250:U251 L254:M254 P254:Q254 T254:U254 M252:M253 Q252:Q253 U252:U253 L256:M256 P256:Q256 T256:U256 M255 Q255 U255 P258:Q258 T258:U258 M257:M258 Q257 U257 M263:M272 Q263:Q272 U263:U272 L273:M274 P273:Q274 T273:U274 L280:M280 P280:Q280 T280:U280 M275:M278 Q275:Q278 U275:U278 L276:L277 P276:P277 T276:T277">
    <cfRule type="containsText" dxfId="1701" priority="552" operator="containsText" text="清車">
      <formula>NOT(ISERROR(SEARCH("清車",L250)))</formula>
    </cfRule>
    <cfRule type="containsText" dxfId="1700" priority="553" operator="containsText" text="改紡">
      <formula>NOT(ISERROR(SEARCH("改紡",L250)))</formula>
    </cfRule>
  </conditionalFormatting>
  <conditionalFormatting sqref="M259:M262 Q259:Q262 U259:U262">
    <cfRule type="containsText" dxfId="1699" priority="551" operator="containsText" text="了機">
      <formula>NOT(ISERROR(SEARCH("了機",M259)))</formula>
    </cfRule>
  </conditionalFormatting>
  <conditionalFormatting sqref="M259:M262 Q259:Q262 U259:U262">
    <cfRule type="containsText" dxfId="1698" priority="549" operator="containsText" text="清車">
      <formula>NOT(ISERROR(SEARCH("清車",M259)))</formula>
    </cfRule>
    <cfRule type="containsText" dxfId="1697" priority="550" operator="containsText" text="改紡">
      <formula>NOT(ISERROR(SEARCH("改紡",M259)))</formula>
    </cfRule>
  </conditionalFormatting>
  <conditionalFormatting sqref="L252 P252 T252">
    <cfRule type="containsText" dxfId="1696" priority="548" operator="containsText" text="了機">
      <formula>NOT(ISERROR(SEARCH("了機",L252)))</formula>
    </cfRule>
  </conditionalFormatting>
  <conditionalFormatting sqref="L252 P252 T252">
    <cfRule type="containsText" dxfId="1695" priority="546" operator="containsText" text="清車">
      <formula>NOT(ISERROR(SEARCH("清車",L252)))</formula>
    </cfRule>
    <cfRule type="containsText" dxfId="1694" priority="547" operator="containsText" text="改紡">
      <formula>NOT(ISERROR(SEARCH("改紡",L252)))</formula>
    </cfRule>
  </conditionalFormatting>
  <conditionalFormatting sqref="L253 P253 T253">
    <cfRule type="containsText" dxfId="1693" priority="545" operator="containsText" text="了機">
      <formula>NOT(ISERROR(SEARCH("了機",L253)))</formula>
    </cfRule>
  </conditionalFormatting>
  <conditionalFormatting sqref="L253 P253 T253">
    <cfRule type="containsText" dxfId="1692" priority="543" operator="containsText" text="清車">
      <formula>NOT(ISERROR(SEARCH("清車",L253)))</formula>
    </cfRule>
    <cfRule type="containsText" dxfId="1691" priority="544" operator="containsText" text="改紡">
      <formula>NOT(ISERROR(SEARCH("改紡",L253)))</formula>
    </cfRule>
  </conditionalFormatting>
  <conditionalFormatting sqref="L255 T255 P255">
    <cfRule type="containsText" dxfId="1690" priority="542" operator="containsText" text="了機">
      <formula>NOT(ISERROR(SEARCH("了機",L255)))</formula>
    </cfRule>
  </conditionalFormatting>
  <conditionalFormatting sqref="L255 T255 P255">
    <cfRule type="containsText" dxfId="1689" priority="540" operator="containsText" text="清車">
      <formula>NOT(ISERROR(SEARCH("清車",L255)))</formula>
    </cfRule>
    <cfRule type="containsText" dxfId="1688" priority="541" operator="containsText" text="改紡">
      <formula>NOT(ISERROR(SEARCH("改紡",L255)))</formula>
    </cfRule>
  </conditionalFormatting>
  <conditionalFormatting sqref="L257 P257 T257">
    <cfRule type="containsText" dxfId="1687" priority="539" operator="containsText" text="了機">
      <formula>NOT(ISERROR(SEARCH("了機",L257)))</formula>
    </cfRule>
  </conditionalFormatting>
  <conditionalFormatting sqref="L257 P257 T257">
    <cfRule type="containsText" dxfId="1686" priority="537" operator="containsText" text="清車">
      <formula>NOT(ISERROR(SEARCH("清車",L257)))</formula>
    </cfRule>
    <cfRule type="containsText" dxfId="1685" priority="538" operator="containsText" text="改紡">
      <formula>NOT(ISERROR(SEARCH("改紡",L257)))</formula>
    </cfRule>
  </conditionalFormatting>
  <conditionalFormatting sqref="L264 P264 T264">
    <cfRule type="containsText" dxfId="1684" priority="527" operator="containsText" text="了機">
      <formula>NOT(ISERROR(SEARCH("了機",L264)))</formula>
    </cfRule>
  </conditionalFormatting>
  <conditionalFormatting sqref="L264 P264 T264">
    <cfRule type="containsText" dxfId="1683" priority="525" operator="containsText" text="清車">
      <formula>NOT(ISERROR(SEARCH("清車",L264)))</formula>
    </cfRule>
    <cfRule type="containsText" dxfId="1682" priority="526" operator="containsText" text="改紡">
      <formula>NOT(ISERROR(SEARCH("改紡",L264)))</formula>
    </cfRule>
  </conditionalFormatting>
  <conditionalFormatting sqref="L267 P267 T267">
    <cfRule type="containsText" dxfId="1681" priority="518" operator="containsText" text="了機">
      <formula>NOT(ISERROR(SEARCH("了機",L267)))</formula>
    </cfRule>
  </conditionalFormatting>
  <conditionalFormatting sqref="L267 P267 T267">
    <cfRule type="containsText" dxfId="1680" priority="516" operator="containsText" text="清車">
      <formula>NOT(ISERROR(SEARCH("清車",L267)))</formula>
    </cfRule>
    <cfRule type="containsText" dxfId="1679" priority="517" operator="containsText" text="改紡">
      <formula>NOT(ISERROR(SEARCH("改紡",L267)))</formula>
    </cfRule>
  </conditionalFormatting>
  <conditionalFormatting sqref="L271 P271 T271">
    <cfRule type="containsText" dxfId="1678" priority="485" operator="containsText" text="了機">
      <formula>NOT(ISERROR(SEARCH("了機",L271)))</formula>
    </cfRule>
  </conditionalFormatting>
  <conditionalFormatting sqref="L271 P271 T271">
    <cfRule type="containsText" dxfId="1677" priority="483" operator="containsText" text="清車">
      <formula>NOT(ISERROR(SEARCH("清車",L271)))</formula>
    </cfRule>
    <cfRule type="containsText" dxfId="1676" priority="484" operator="containsText" text="改紡">
      <formula>NOT(ISERROR(SEARCH("改紡",L271)))</formula>
    </cfRule>
  </conditionalFormatting>
  <conditionalFormatting sqref="L272 P272 T272">
    <cfRule type="containsText" dxfId="1675" priority="482" operator="containsText" text="了機">
      <formula>NOT(ISERROR(SEARCH("了機",L272)))</formula>
    </cfRule>
  </conditionalFormatting>
  <conditionalFormatting sqref="L272 P272 T272">
    <cfRule type="containsText" dxfId="1674" priority="480" operator="containsText" text="清車">
      <formula>NOT(ISERROR(SEARCH("清車",L272)))</formula>
    </cfRule>
    <cfRule type="containsText" dxfId="1673" priority="481" operator="containsText" text="改紡">
      <formula>NOT(ISERROR(SEARCH("改紡",L272)))</formula>
    </cfRule>
  </conditionalFormatting>
  <conditionalFormatting sqref="X277">
    <cfRule type="containsText" dxfId="1672" priority="479" operator="containsText" text="了機">
      <formula>NOT(ISERROR(SEARCH("了機",X277)))</formula>
    </cfRule>
  </conditionalFormatting>
  <conditionalFormatting sqref="X277">
    <cfRule type="containsText" dxfId="1671" priority="477" operator="containsText" text="清車">
      <formula>NOT(ISERROR(SEARCH("清車",X277)))</formula>
    </cfRule>
    <cfRule type="containsText" dxfId="1670" priority="478" operator="containsText" text="改紡">
      <formula>NOT(ISERROR(SEARCH("改紡",X277)))</formula>
    </cfRule>
  </conditionalFormatting>
  <conditionalFormatting sqref="L258">
    <cfRule type="containsText" dxfId="1669" priority="476" operator="containsText" text="了機">
      <formula>NOT(ISERROR(SEARCH("了機",L258)))</formula>
    </cfRule>
  </conditionalFormatting>
  <conditionalFormatting sqref="L258">
    <cfRule type="containsText" dxfId="1668" priority="474" operator="containsText" text="清車">
      <formula>NOT(ISERROR(SEARCH("清車",L258)))</formula>
    </cfRule>
    <cfRule type="containsText" dxfId="1667" priority="475" operator="containsText" text="改紡">
      <formula>NOT(ISERROR(SEARCH("改紡",L258)))</formula>
    </cfRule>
  </conditionalFormatting>
  <conditionalFormatting sqref="Y276">
    <cfRule type="containsText" dxfId="1666" priority="473" operator="containsText" text="了機">
      <formula>NOT(ISERROR(SEARCH("了機",Y276)))</formula>
    </cfRule>
  </conditionalFormatting>
  <conditionalFormatting sqref="Y276">
    <cfRule type="containsText" dxfId="1665" priority="471" operator="containsText" text="清車">
      <formula>NOT(ISERROR(SEARCH("清車",Y276)))</formula>
    </cfRule>
    <cfRule type="containsText" dxfId="1664" priority="472" operator="containsText" text="改紡">
      <formula>NOT(ISERROR(SEARCH("改紡",Y276)))</formula>
    </cfRule>
  </conditionalFormatting>
  <conditionalFormatting sqref="X276">
    <cfRule type="containsText" dxfId="1663" priority="470" operator="containsText" text="了機">
      <formula>NOT(ISERROR(SEARCH("了機",X276)))</formula>
    </cfRule>
  </conditionalFormatting>
  <conditionalFormatting sqref="X276">
    <cfRule type="containsText" dxfId="1662" priority="468" operator="containsText" text="清車">
      <formula>NOT(ISERROR(SEARCH("清車",X276)))</formula>
    </cfRule>
    <cfRule type="containsText" dxfId="1661" priority="469" operator="containsText" text="改紡">
      <formula>NOT(ISERROR(SEARCH("改紡",X276)))</formula>
    </cfRule>
  </conditionalFormatting>
  <conditionalFormatting sqref="X275">
    <cfRule type="containsText" dxfId="1660" priority="456" operator="containsText" text="清車">
      <formula>NOT(ISERROR(SEARCH("清車",X275)))</formula>
    </cfRule>
    <cfRule type="containsText" dxfId="1659" priority="457" operator="containsText" text="改紡">
      <formula>NOT(ISERROR(SEARCH("改紡",X275)))</formula>
    </cfRule>
  </conditionalFormatting>
  <conditionalFormatting sqref="L275">
    <cfRule type="containsText" dxfId="1658" priority="467" operator="containsText" text="了機">
      <formula>NOT(ISERROR(SEARCH("了機",L275)))</formula>
    </cfRule>
  </conditionalFormatting>
  <conditionalFormatting sqref="L275">
    <cfRule type="containsText" dxfId="1657" priority="465" operator="containsText" text="清車">
      <formula>NOT(ISERROR(SEARCH("清車",L275)))</formula>
    </cfRule>
    <cfRule type="containsText" dxfId="1656" priority="466" operator="containsText" text="改紡">
      <formula>NOT(ISERROR(SEARCH("改紡",L275)))</formula>
    </cfRule>
  </conditionalFormatting>
  <conditionalFormatting sqref="P275">
    <cfRule type="containsText" dxfId="1655" priority="464" operator="containsText" text="了機">
      <formula>NOT(ISERROR(SEARCH("了機",P275)))</formula>
    </cfRule>
  </conditionalFormatting>
  <conditionalFormatting sqref="P275">
    <cfRule type="containsText" dxfId="1654" priority="462" operator="containsText" text="清車">
      <formula>NOT(ISERROR(SEARCH("清車",P275)))</formula>
    </cfRule>
    <cfRule type="containsText" dxfId="1653" priority="463" operator="containsText" text="改紡">
      <formula>NOT(ISERROR(SEARCH("改紡",P275)))</formula>
    </cfRule>
  </conditionalFormatting>
  <conditionalFormatting sqref="T275">
    <cfRule type="containsText" dxfId="1652" priority="461" operator="containsText" text="了機">
      <formula>NOT(ISERROR(SEARCH("了機",T275)))</formula>
    </cfRule>
  </conditionalFormatting>
  <conditionalFormatting sqref="T275">
    <cfRule type="containsText" dxfId="1651" priority="459" operator="containsText" text="清車">
      <formula>NOT(ISERROR(SEARCH("清車",T275)))</formula>
    </cfRule>
    <cfRule type="containsText" dxfId="1650" priority="460" operator="containsText" text="改紡">
      <formula>NOT(ISERROR(SEARCH("改紡",T275)))</formula>
    </cfRule>
  </conditionalFormatting>
  <conditionalFormatting sqref="X275">
    <cfRule type="containsText" dxfId="1649" priority="458" operator="containsText" text="了機">
      <formula>NOT(ISERROR(SEARCH("了機",X275)))</formula>
    </cfRule>
  </conditionalFormatting>
  <conditionalFormatting sqref="F281:F289 F311 F294:F309">
    <cfRule type="containsText" dxfId="1648" priority="455" operator="containsText" text="×2">
      <formula>NOT(ISERROR(SEARCH("×2",F281)))</formula>
    </cfRule>
  </conditionalFormatting>
  <conditionalFormatting sqref="X281:Y282 X285:Y285 Y283:Y284 X287:Y287 Y286 X289:Y289 Y288 X305:Y305 X311:Y311 Y306 Y308:Y309 Y294:Y304">
    <cfRule type="containsText" dxfId="1647" priority="454" operator="containsText" text="了機">
      <formula>NOT(ISERROR(SEARCH("了機",X281)))</formula>
    </cfRule>
  </conditionalFormatting>
  <conditionalFormatting sqref="X281:Y282 X285:Y285 Y283:Y284 X287:Y287 Y286 X289:Y289 Y288 X305:Y305 X311:Y311 Y306 Y308:Y309 Y294:Y304">
    <cfRule type="containsText" dxfId="1646" priority="452" operator="containsText" text="清車">
      <formula>NOT(ISERROR(SEARCH("清車",X281)))</formula>
    </cfRule>
    <cfRule type="containsText" dxfId="1645" priority="453" operator="containsText" text="改紡">
      <formula>NOT(ISERROR(SEARCH("改紡",X281)))</formula>
    </cfRule>
  </conditionalFormatting>
  <conditionalFormatting sqref="Y310">
    <cfRule type="containsText" dxfId="1644" priority="400" operator="containsText" text="了機">
      <formula>NOT(ISERROR(SEARCH("了機",Y310)))</formula>
    </cfRule>
  </conditionalFormatting>
  <conditionalFormatting sqref="Y310">
    <cfRule type="containsText" dxfId="1643" priority="398" operator="containsText" text="清車">
      <formula>NOT(ISERROR(SEARCH("清車",Y310)))</formula>
    </cfRule>
    <cfRule type="containsText" dxfId="1642" priority="399" operator="containsText" text="改紡">
      <formula>NOT(ISERROR(SEARCH("改紡",Y310)))</formula>
    </cfRule>
  </conditionalFormatting>
  <conditionalFormatting sqref="X310">
    <cfRule type="containsText" dxfId="1641" priority="397" operator="containsText" text="了機">
      <formula>NOT(ISERROR(SEARCH("了機",X310)))</formula>
    </cfRule>
  </conditionalFormatting>
  <conditionalFormatting sqref="X310">
    <cfRule type="containsText" dxfId="1640" priority="395" operator="containsText" text="清車">
      <formula>NOT(ISERROR(SEARCH("清車",X310)))</formula>
    </cfRule>
    <cfRule type="containsText" dxfId="1639" priority="396" operator="containsText" text="改紡">
      <formula>NOT(ISERROR(SEARCH("改紡",X310)))</formula>
    </cfRule>
  </conditionalFormatting>
  <conditionalFormatting sqref="F290:F293">
    <cfRule type="containsText" dxfId="1638" priority="451" operator="containsText" text="×2">
      <formula>NOT(ISERROR(SEARCH("×2",F290)))</formula>
    </cfRule>
  </conditionalFormatting>
  <conditionalFormatting sqref="Y290:Y293">
    <cfRule type="containsText" dxfId="1637" priority="450" operator="containsText" text="了機">
      <formula>NOT(ISERROR(SEARCH("了機",Y290)))</formula>
    </cfRule>
  </conditionalFormatting>
  <conditionalFormatting sqref="Y290:Y293">
    <cfRule type="containsText" dxfId="1636" priority="448" operator="containsText" text="清車">
      <formula>NOT(ISERROR(SEARCH("清車",Y290)))</formula>
    </cfRule>
    <cfRule type="containsText" dxfId="1635" priority="449" operator="containsText" text="改紡">
      <formula>NOT(ISERROR(SEARCH("改紡",Y290)))</formula>
    </cfRule>
  </conditionalFormatting>
  <conditionalFormatting sqref="X283">
    <cfRule type="containsText" dxfId="1634" priority="447" operator="containsText" text="了機">
      <formula>NOT(ISERROR(SEARCH("了機",X283)))</formula>
    </cfRule>
  </conditionalFormatting>
  <conditionalFormatting sqref="X283">
    <cfRule type="containsText" dxfId="1633" priority="445" operator="containsText" text="清車">
      <formula>NOT(ISERROR(SEARCH("清車",X283)))</formula>
    </cfRule>
    <cfRule type="containsText" dxfId="1632" priority="446" operator="containsText" text="改紡">
      <formula>NOT(ISERROR(SEARCH("改紡",X283)))</formula>
    </cfRule>
  </conditionalFormatting>
  <conditionalFormatting sqref="X284">
    <cfRule type="containsText" dxfId="1631" priority="444" operator="containsText" text="了機">
      <formula>NOT(ISERROR(SEARCH("了機",X284)))</formula>
    </cfRule>
  </conditionalFormatting>
  <conditionalFormatting sqref="X284">
    <cfRule type="containsText" dxfId="1630" priority="442" operator="containsText" text="清車">
      <formula>NOT(ISERROR(SEARCH("清車",X284)))</formula>
    </cfRule>
    <cfRule type="containsText" dxfId="1629" priority="443" operator="containsText" text="改紡">
      <formula>NOT(ISERROR(SEARCH("改紡",X284)))</formula>
    </cfRule>
  </conditionalFormatting>
  <conditionalFormatting sqref="X286">
    <cfRule type="containsText" dxfId="1628" priority="441" operator="containsText" text="了機">
      <formula>NOT(ISERROR(SEARCH("了機",X286)))</formula>
    </cfRule>
  </conditionalFormatting>
  <conditionalFormatting sqref="X286">
    <cfRule type="containsText" dxfId="1627" priority="439" operator="containsText" text="清車">
      <formula>NOT(ISERROR(SEARCH("清車",X286)))</formula>
    </cfRule>
    <cfRule type="containsText" dxfId="1626" priority="440" operator="containsText" text="改紡">
      <formula>NOT(ISERROR(SEARCH("改紡",X286)))</formula>
    </cfRule>
  </conditionalFormatting>
  <conditionalFormatting sqref="X288">
    <cfRule type="containsText" dxfId="1625" priority="438" operator="containsText" text="了機">
      <formula>NOT(ISERROR(SEARCH("了機",X288)))</formula>
    </cfRule>
  </conditionalFormatting>
  <conditionalFormatting sqref="X288">
    <cfRule type="containsText" dxfId="1624" priority="436" operator="containsText" text="清車">
      <formula>NOT(ISERROR(SEARCH("清車",X288)))</formula>
    </cfRule>
    <cfRule type="containsText" dxfId="1623" priority="437" operator="containsText" text="改紡">
      <formula>NOT(ISERROR(SEARCH("改紡",X288)))</formula>
    </cfRule>
  </conditionalFormatting>
  <conditionalFormatting sqref="X291">
    <cfRule type="containsText" dxfId="1622" priority="435" operator="containsText" text="了機">
      <formula>NOT(ISERROR(SEARCH("了機",X291)))</formula>
    </cfRule>
  </conditionalFormatting>
  <conditionalFormatting sqref="X291">
    <cfRule type="containsText" dxfId="1621" priority="433" operator="containsText" text="清車">
      <formula>NOT(ISERROR(SEARCH("清車",X291)))</formula>
    </cfRule>
    <cfRule type="containsText" dxfId="1620" priority="434" operator="containsText" text="改紡">
      <formula>NOT(ISERROR(SEARCH("改紡",X291)))</formula>
    </cfRule>
  </conditionalFormatting>
  <conditionalFormatting sqref="X292">
    <cfRule type="containsText" dxfId="1619" priority="432" operator="containsText" text="了機">
      <formula>NOT(ISERROR(SEARCH("了機",X292)))</formula>
    </cfRule>
  </conditionalFormatting>
  <conditionalFormatting sqref="X292">
    <cfRule type="containsText" dxfId="1618" priority="430" operator="containsText" text="清車">
      <formula>NOT(ISERROR(SEARCH("清車",X292)))</formula>
    </cfRule>
    <cfRule type="containsText" dxfId="1617" priority="431" operator="containsText" text="改紡">
      <formula>NOT(ISERROR(SEARCH("改紡",X292)))</formula>
    </cfRule>
  </conditionalFormatting>
  <conditionalFormatting sqref="X294">
    <cfRule type="containsText" dxfId="1616" priority="429" operator="containsText" text="了機">
      <formula>NOT(ISERROR(SEARCH("了機",X294)))</formula>
    </cfRule>
  </conditionalFormatting>
  <conditionalFormatting sqref="X294">
    <cfRule type="containsText" dxfId="1615" priority="427" operator="containsText" text="清車">
      <formula>NOT(ISERROR(SEARCH("清車",X294)))</formula>
    </cfRule>
    <cfRule type="containsText" dxfId="1614" priority="428" operator="containsText" text="改紡">
      <formula>NOT(ISERROR(SEARCH("改紡",X294)))</formula>
    </cfRule>
  </conditionalFormatting>
  <conditionalFormatting sqref="X295">
    <cfRule type="containsText" dxfId="1613" priority="426" operator="containsText" text="了機">
      <formula>NOT(ISERROR(SEARCH("了機",X295)))</formula>
    </cfRule>
  </conditionalFormatting>
  <conditionalFormatting sqref="X295">
    <cfRule type="containsText" dxfId="1612" priority="424" operator="containsText" text="清車">
      <formula>NOT(ISERROR(SEARCH("清車",X295)))</formula>
    </cfRule>
    <cfRule type="containsText" dxfId="1611" priority="425" operator="containsText" text="改紡">
      <formula>NOT(ISERROR(SEARCH("改紡",X295)))</formula>
    </cfRule>
  </conditionalFormatting>
  <conditionalFormatting sqref="X296">
    <cfRule type="containsText" dxfId="1610" priority="423" operator="containsText" text="了機">
      <formula>NOT(ISERROR(SEARCH("了機",X296)))</formula>
    </cfRule>
  </conditionalFormatting>
  <conditionalFormatting sqref="X296">
    <cfRule type="containsText" dxfId="1609" priority="421" operator="containsText" text="清車">
      <formula>NOT(ISERROR(SEARCH("清車",X296)))</formula>
    </cfRule>
    <cfRule type="containsText" dxfId="1608" priority="422" operator="containsText" text="改紡">
      <formula>NOT(ISERROR(SEARCH("改紡",X296)))</formula>
    </cfRule>
  </conditionalFormatting>
  <conditionalFormatting sqref="X297">
    <cfRule type="containsText" dxfId="1607" priority="420" operator="containsText" text="了機">
      <formula>NOT(ISERROR(SEARCH("了機",X297)))</formula>
    </cfRule>
  </conditionalFormatting>
  <conditionalFormatting sqref="X297">
    <cfRule type="containsText" dxfId="1606" priority="418" operator="containsText" text="清車">
      <formula>NOT(ISERROR(SEARCH("清車",X297)))</formula>
    </cfRule>
    <cfRule type="containsText" dxfId="1605" priority="419" operator="containsText" text="改紡">
      <formula>NOT(ISERROR(SEARCH("改紡",X297)))</formula>
    </cfRule>
  </conditionalFormatting>
  <conditionalFormatting sqref="X298">
    <cfRule type="containsText" dxfId="1604" priority="417" operator="containsText" text="了機">
      <formula>NOT(ISERROR(SEARCH("了機",X298)))</formula>
    </cfRule>
  </conditionalFormatting>
  <conditionalFormatting sqref="X298">
    <cfRule type="containsText" dxfId="1603" priority="415" operator="containsText" text="清車">
      <formula>NOT(ISERROR(SEARCH("清車",X298)))</formula>
    </cfRule>
    <cfRule type="containsText" dxfId="1602" priority="416" operator="containsText" text="改紡">
      <formula>NOT(ISERROR(SEARCH("改紡",X298)))</formula>
    </cfRule>
  </conditionalFormatting>
  <conditionalFormatting sqref="X299">
    <cfRule type="containsText" dxfId="1601" priority="414" operator="containsText" text="了機">
      <formula>NOT(ISERROR(SEARCH("了機",X299)))</formula>
    </cfRule>
  </conditionalFormatting>
  <conditionalFormatting sqref="X299">
    <cfRule type="containsText" dxfId="1600" priority="412" operator="containsText" text="清車">
      <formula>NOT(ISERROR(SEARCH("清車",X299)))</formula>
    </cfRule>
    <cfRule type="containsText" dxfId="1599" priority="413" operator="containsText" text="改紡">
      <formula>NOT(ISERROR(SEARCH("改紡",X299)))</formula>
    </cfRule>
  </conditionalFormatting>
  <conditionalFormatting sqref="X301">
    <cfRule type="containsText" dxfId="1598" priority="411" operator="containsText" text="了機">
      <formula>NOT(ISERROR(SEARCH("了機",X301)))</formula>
    </cfRule>
  </conditionalFormatting>
  <conditionalFormatting sqref="X301">
    <cfRule type="containsText" dxfId="1597" priority="409" operator="containsText" text="清車">
      <formula>NOT(ISERROR(SEARCH("清車",X301)))</formula>
    </cfRule>
    <cfRule type="containsText" dxfId="1596" priority="410" operator="containsText" text="改紡">
      <formula>NOT(ISERROR(SEARCH("改紡",X301)))</formula>
    </cfRule>
  </conditionalFormatting>
  <conditionalFormatting sqref="X309">
    <cfRule type="containsText" dxfId="1595" priority="408" operator="containsText" text="了機">
      <formula>NOT(ISERROR(SEARCH("了機",X309)))</formula>
    </cfRule>
  </conditionalFormatting>
  <conditionalFormatting sqref="X309">
    <cfRule type="containsText" dxfId="1594" priority="406" operator="containsText" text="清車">
      <formula>NOT(ISERROR(SEARCH("清車",X309)))</formula>
    </cfRule>
    <cfRule type="containsText" dxfId="1593" priority="407" operator="containsText" text="改紡">
      <formula>NOT(ISERROR(SEARCH("改紡",X309)))</formula>
    </cfRule>
  </conditionalFormatting>
  <conditionalFormatting sqref="F310">
    <cfRule type="containsText" dxfId="1592" priority="401" operator="containsText" text="×2">
      <formula>NOT(ISERROR(SEARCH("×2",F310)))</formula>
    </cfRule>
  </conditionalFormatting>
  <conditionalFormatting sqref="L291 P291 T291">
    <cfRule type="containsText" dxfId="1591" priority="361" operator="containsText" text="了機">
      <formula>NOT(ISERROR(SEARCH("了機",L291)))</formula>
    </cfRule>
  </conditionalFormatting>
  <conditionalFormatting sqref="L291 P291 T291">
    <cfRule type="containsText" dxfId="1590" priority="359" operator="containsText" text="清車">
      <formula>NOT(ISERROR(SEARCH("清車",L291)))</formula>
    </cfRule>
    <cfRule type="containsText" dxfId="1589" priority="360" operator="containsText" text="改紡">
      <formula>NOT(ISERROR(SEARCH("改紡",L291)))</formula>
    </cfRule>
  </conditionalFormatting>
  <conditionalFormatting sqref="L292 P292 T292">
    <cfRule type="containsText" dxfId="1588" priority="358" operator="containsText" text="了機">
      <formula>NOT(ISERROR(SEARCH("了機",L292)))</formula>
    </cfRule>
  </conditionalFormatting>
  <conditionalFormatting sqref="L292 P292 T292">
    <cfRule type="containsText" dxfId="1587" priority="356" operator="containsText" text="清車">
      <formula>NOT(ISERROR(SEARCH("清車",L292)))</formula>
    </cfRule>
    <cfRule type="containsText" dxfId="1586" priority="357" operator="containsText" text="改紡">
      <formula>NOT(ISERROR(SEARCH("改紡",L292)))</formula>
    </cfRule>
  </conditionalFormatting>
  <conditionalFormatting sqref="L294 P294 T294">
    <cfRule type="containsText" dxfId="1585" priority="355" operator="containsText" text="了機">
      <formula>NOT(ISERROR(SEARCH("了機",L294)))</formula>
    </cfRule>
  </conditionalFormatting>
  <conditionalFormatting sqref="L294 P294 T294">
    <cfRule type="containsText" dxfId="1584" priority="353" operator="containsText" text="清車">
      <formula>NOT(ISERROR(SEARCH("清車",L294)))</formula>
    </cfRule>
    <cfRule type="containsText" dxfId="1583" priority="354" operator="containsText" text="改紡">
      <formula>NOT(ISERROR(SEARCH("改紡",L294)))</formula>
    </cfRule>
  </conditionalFormatting>
  <conditionalFormatting sqref="X290">
    <cfRule type="containsText" dxfId="1582" priority="394" operator="containsText" text="了機">
      <formula>NOT(ISERROR(SEARCH("了機",X290)))</formula>
    </cfRule>
  </conditionalFormatting>
  <conditionalFormatting sqref="X290">
    <cfRule type="containsText" dxfId="1581" priority="392" operator="containsText" text="清車">
      <formula>NOT(ISERROR(SEARCH("清車",X290)))</formula>
    </cfRule>
    <cfRule type="containsText" dxfId="1580" priority="393" operator="containsText" text="改紡">
      <formula>NOT(ISERROR(SEARCH("改紡",X290)))</formula>
    </cfRule>
  </conditionalFormatting>
  <conditionalFormatting sqref="L296 P296 T296">
    <cfRule type="containsText" dxfId="1579" priority="349" operator="containsText" text="了機">
      <formula>NOT(ISERROR(SEARCH("了機",L296)))</formula>
    </cfRule>
  </conditionalFormatting>
  <conditionalFormatting sqref="L296 P296 T296">
    <cfRule type="containsText" dxfId="1578" priority="347" operator="containsText" text="清車">
      <formula>NOT(ISERROR(SEARCH("清車",L296)))</formula>
    </cfRule>
    <cfRule type="containsText" dxfId="1577" priority="348" operator="containsText" text="改紡">
      <formula>NOT(ISERROR(SEARCH("改紡",L296)))</formula>
    </cfRule>
  </conditionalFormatting>
  <conditionalFormatting sqref="L297 P297 T297">
    <cfRule type="containsText" dxfId="1576" priority="346" operator="containsText" text="了機">
      <formula>NOT(ISERROR(SEARCH("了機",L297)))</formula>
    </cfRule>
  </conditionalFormatting>
  <conditionalFormatting sqref="L297 P297 T297">
    <cfRule type="containsText" dxfId="1575" priority="344" operator="containsText" text="清車">
      <formula>NOT(ISERROR(SEARCH("清車",L297)))</formula>
    </cfRule>
    <cfRule type="containsText" dxfId="1574" priority="345" operator="containsText" text="改紡">
      <formula>NOT(ISERROR(SEARCH("改紡",L297)))</formula>
    </cfRule>
  </conditionalFormatting>
  <conditionalFormatting sqref="L299 P299 T299">
    <cfRule type="containsText" dxfId="1573" priority="340" operator="containsText" text="了機">
      <formula>NOT(ISERROR(SEARCH("了機",L299)))</formula>
    </cfRule>
  </conditionalFormatting>
  <conditionalFormatting sqref="L299 P299 T299">
    <cfRule type="containsText" dxfId="1572" priority="338" operator="containsText" text="清車">
      <formula>NOT(ISERROR(SEARCH("清車",L299)))</formula>
    </cfRule>
    <cfRule type="containsText" dxfId="1571" priority="339" operator="containsText" text="改紡">
      <formula>NOT(ISERROR(SEARCH("改紡",L299)))</formula>
    </cfRule>
  </conditionalFormatting>
  <conditionalFormatting sqref="X300">
    <cfRule type="containsText" dxfId="1570" priority="391" operator="containsText" text="了機">
      <formula>NOT(ISERROR(SEARCH("了機",X300)))</formula>
    </cfRule>
  </conditionalFormatting>
  <conditionalFormatting sqref="X300">
    <cfRule type="containsText" dxfId="1569" priority="389" operator="containsText" text="清車">
      <formula>NOT(ISERROR(SEARCH("清車",X300)))</formula>
    </cfRule>
    <cfRule type="containsText" dxfId="1568" priority="390" operator="containsText" text="改紡">
      <formula>NOT(ISERROR(SEARCH("改紡",X300)))</formula>
    </cfRule>
  </conditionalFormatting>
  <conditionalFormatting sqref="L301 P301 T301">
    <cfRule type="containsText" dxfId="1567" priority="337" operator="containsText" text="了機">
      <formula>NOT(ISERROR(SEARCH("了機",L301)))</formula>
    </cfRule>
  </conditionalFormatting>
  <conditionalFormatting sqref="L301 P301 T301">
    <cfRule type="containsText" dxfId="1566" priority="335" operator="containsText" text="清車">
      <formula>NOT(ISERROR(SEARCH("清車",L301)))</formula>
    </cfRule>
    <cfRule type="containsText" dxfId="1565" priority="336" operator="containsText" text="改紡">
      <formula>NOT(ISERROR(SEARCH("改紡",L301)))</formula>
    </cfRule>
  </conditionalFormatting>
  <conditionalFormatting sqref="L309 P309 T309">
    <cfRule type="containsText" dxfId="1564" priority="334" operator="containsText" text="了機">
      <formula>NOT(ISERROR(SEARCH("了機",L309)))</formula>
    </cfRule>
  </conditionalFormatting>
  <conditionalFormatting sqref="L309 P309 T309">
    <cfRule type="containsText" dxfId="1563" priority="332" operator="containsText" text="清車">
      <formula>NOT(ISERROR(SEARCH("清車",L309)))</formula>
    </cfRule>
    <cfRule type="containsText" dxfId="1562" priority="333" operator="containsText" text="改紡">
      <formula>NOT(ISERROR(SEARCH("改紡",L309)))</formula>
    </cfRule>
  </conditionalFormatting>
  <conditionalFormatting sqref="M310 Q310 U310">
    <cfRule type="containsText" dxfId="1561" priority="328" operator="containsText" text="了機">
      <formula>NOT(ISERROR(SEARCH("了機",M310)))</formula>
    </cfRule>
  </conditionalFormatting>
  <conditionalFormatting sqref="M310 Q310 U310">
    <cfRule type="containsText" dxfId="1560" priority="326" operator="containsText" text="清車">
      <formula>NOT(ISERROR(SEARCH("清車",M310)))</formula>
    </cfRule>
    <cfRule type="containsText" dxfId="1559" priority="327" operator="containsText" text="改紡">
      <formula>NOT(ISERROR(SEARCH("改紡",M310)))</formula>
    </cfRule>
  </conditionalFormatting>
  <conditionalFormatting sqref="L310 P310 T310">
    <cfRule type="containsText" dxfId="1558" priority="325" operator="containsText" text="了機">
      <formula>NOT(ISERROR(SEARCH("了機",L310)))</formula>
    </cfRule>
  </conditionalFormatting>
  <conditionalFormatting sqref="L310 P310 T310">
    <cfRule type="containsText" dxfId="1557" priority="323" operator="containsText" text="清車">
      <formula>NOT(ISERROR(SEARCH("清車",L310)))</formula>
    </cfRule>
    <cfRule type="containsText" dxfId="1556" priority="324" operator="containsText" text="改紡">
      <formula>NOT(ISERROR(SEARCH("改紡",L310)))</formula>
    </cfRule>
  </conditionalFormatting>
  <conditionalFormatting sqref="P290 T290">
    <cfRule type="containsText" dxfId="1555" priority="322" operator="containsText" text="了機">
      <formula>NOT(ISERROR(SEARCH("了機",P290)))</formula>
    </cfRule>
  </conditionalFormatting>
  <conditionalFormatting sqref="P290 T290">
    <cfRule type="containsText" dxfId="1554" priority="320" operator="containsText" text="清車">
      <formula>NOT(ISERROR(SEARCH("清車",P290)))</formula>
    </cfRule>
    <cfRule type="containsText" dxfId="1553" priority="321" operator="containsText" text="改紡">
      <formula>NOT(ISERROR(SEARCH("改紡",P290)))</formula>
    </cfRule>
  </conditionalFormatting>
  <conditionalFormatting sqref="X293">
    <cfRule type="containsText" dxfId="1552" priority="388" operator="containsText" text="了機">
      <formula>NOT(ISERROR(SEARCH("了機",X293)))</formula>
    </cfRule>
  </conditionalFormatting>
  <conditionalFormatting sqref="X293">
    <cfRule type="containsText" dxfId="1551" priority="386" operator="containsText" text="清車">
      <formula>NOT(ISERROR(SEARCH("清車",X293)))</formula>
    </cfRule>
    <cfRule type="containsText" dxfId="1550" priority="387" operator="containsText" text="改紡">
      <formula>NOT(ISERROR(SEARCH("改紡",X293)))</formula>
    </cfRule>
  </conditionalFormatting>
  <conditionalFormatting sqref="L300 P300 T300">
    <cfRule type="containsText" dxfId="1549" priority="319" operator="containsText" text="了機">
      <formula>NOT(ISERROR(SEARCH("了機",L300)))</formula>
    </cfRule>
  </conditionalFormatting>
  <conditionalFormatting sqref="L300 P300 T300">
    <cfRule type="containsText" dxfId="1548" priority="317" operator="containsText" text="清車">
      <formula>NOT(ISERROR(SEARCH("清車",L300)))</formula>
    </cfRule>
    <cfRule type="containsText" dxfId="1547" priority="318" operator="containsText" text="改紡">
      <formula>NOT(ISERROR(SEARCH("改紡",L300)))</formula>
    </cfRule>
  </conditionalFormatting>
  <conditionalFormatting sqref="L293 P293 T293">
    <cfRule type="containsText" dxfId="1546" priority="316" operator="containsText" text="了機">
      <formula>NOT(ISERROR(SEARCH("了機",L293)))</formula>
    </cfRule>
  </conditionalFormatting>
  <conditionalFormatting sqref="L293 P293 T293">
    <cfRule type="containsText" dxfId="1545" priority="314" operator="containsText" text="清車">
      <formula>NOT(ISERROR(SEARCH("清車",L293)))</formula>
    </cfRule>
    <cfRule type="containsText" dxfId="1544" priority="315" operator="containsText" text="改紡">
      <formula>NOT(ISERROR(SEARCH("改紡",L293)))</formula>
    </cfRule>
  </conditionalFormatting>
  <conditionalFormatting sqref="X302">
    <cfRule type="containsText" dxfId="1543" priority="385" operator="containsText" text="了機">
      <formula>NOT(ISERROR(SEARCH("了機",X302)))</formula>
    </cfRule>
  </conditionalFormatting>
  <conditionalFormatting sqref="X302">
    <cfRule type="containsText" dxfId="1542" priority="383" operator="containsText" text="清車">
      <formula>NOT(ISERROR(SEARCH("清車",X302)))</formula>
    </cfRule>
    <cfRule type="containsText" dxfId="1541" priority="384" operator="containsText" text="改紡">
      <formula>NOT(ISERROR(SEARCH("改紡",X302)))</formula>
    </cfRule>
  </conditionalFormatting>
  <conditionalFormatting sqref="X303">
    <cfRule type="containsText" dxfId="1540" priority="382" operator="containsText" text="了機">
      <formula>NOT(ISERROR(SEARCH("了機",X303)))</formula>
    </cfRule>
  </conditionalFormatting>
  <conditionalFormatting sqref="X303">
    <cfRule type="containsText" dxfId="1539" priority="380" operator="containsText" text="清車">
      <formula>NOT(ISERROR(SEARCH("清車",X303)))</formula>
    </cfRule>
    <cfRule type="containsText" dxfId="1538" priority="381" operator="containsText" text="改紡">
      <formula>NOT(ISERROR(SEARCH("改紡",X303)))</formula>
    </cfRule>
  </conditionalFormatting>
  <conditionalFormatting sqref="L281:M282 P281:Q282 T281:U282 L285:M285 P285:Q285 T285:U285 M283:M284 Q283:Q284 U283:U284 L287:M287 P287:Q287 T287:U287 M286 Q286 U286 P289:Q289 T289:U289 M288:M289 Q288 U288 T305:U305 L311:M311 P311:Q311 T311:U311 U306:U309 L307:L308 P307:P308 T307:T308 M294:M309 Q294:Q309 U294:U304">
    <cfRule type="containsText" dxfId="1537" priority="379" operator="containsText" text="了機">
      <formula>NOT(ISERROR(SEARCH("了機",L281)))</formula>
    </cfRule>
  </conditionalFormatting>
  <conditionalFormatting sqref="L281:M282 P281:Q282 T281:U282 L285:M285 P285:Q285 T285:U285 M283:M284 Q283:Q284 U283:U284 L287:M287 P287:Q287 T287:U287 M286 Q286 U286 P289:Q289 T289:U289 M288:M289 Q288 U288 T305:U305 L311:M311 P311:Q311 T311:U311 U306:U309 L307:L308 P307:P308 T307:T308 M294:M309 Q294:Q309 U294:U304">
    <cfRule type="containsText" dxfId="1536" priority="377" operator="containsText" text="清車">
      <formula>NOT(ISERROR(SEARCH("清車",L281)))</formula>
    </cfRule>
    <cfRule type="containsText" dxfId="1535" priority="378" operator="containsText" text="改紡">
      <formula>NOT(ISERROR(SEARCH("改紡",L281)))</formula>
    </cfRule>
  </conditionalFormatting>
  <conditionalFormatting sqref="M290:M293 Q290:Q293 U290:U293">
    <cfRule type="containsText" dxfId="1534" priority="376" operator="containsText" text="了機">
      <formula>NOT(ISERROR(SEARCH("了機",M290)))</formula>
    </cfRule>
  </conditionalFormatting>
  <conditionalFormatting sqref="M290:M293 Q290:Q293 U290:U293">
    <cfRule type="containsText" dxfId="1533" priority="374" operator="containsText" text="清車">
      <formula>NOT(ISERROR(SEARCH("清車",M290)))</formula>
    </cfRule>
    <cfRule type="containsText" dxfId="1532" priority="375" operator="containsText" text="改紡">
      <formula>NOT(ISERROR(SEARCH("改紡",M290)))</formula>
    </cfRule>
  </conditionalFormatting>
  <conditionalFormatting sqref="L283 P283 T283">
    <cfRule type="containsText" dxfId="1531" priority="373" operator="containsText" text="了機">
      <formula>NOT(ISERROR(SEARCH("了機",L283)))</formula>
    </cfRule>
  </conditionalFormatting>
  <conditionalFormatting sqref="L283 P283 T283">
    <cfRule type="containsText" dxfId="1530" priority="371" operator="containsText" text="清車">
      <formula>NOT(ISERROR(SEARCH("清車",L283)))</formula>
    </cfRule>
    <cfRule type="containsText" dxfId="1529" priority="372" operator="containsText" text="改紡">
      <formula>NOT(ISERROR(SEARCH("改紡",L283)))</formula>
    </cfRule>
  </conditionalFormatting>
  <conditionalFormatting sqref="L284 P284 T284">
    <cfRule type="containsText" dxfId="1528" priority="370" operator="containsText" text="了機">
      <formula>NOT(ISERROR(SEARCH("了機",L284)))</formula>
    </cfRule>
  </conditionalFormatting>
  <conditionalFormatting sqref="L284 P284 T284">
    <cfRule type="containsText" dxfId="1527" priority="368" operator="containsText" text="清車">
      <formula>NOT(ISERROR(SEARCH("清車",L284)))</formula>
    </cfRule>
    <cfRule type="containsText" dxfId="1526" priority="369" operator="containsText" text="改紡">
      <formula>NOT(ISERROR(SEARCH("改紡",L284)))</formula>
    </cfRule>
  </conditionalFormatting>
  <conditionalFormatting sqref="L286 T286 P286">
    <cfRule type="containsText" dxfId="1525" priority="367" operator="containsText" text="了機">
      <formula>NOT(ISERROR(SEARCH("了機",L286)))</formula>
    </cfRule>
  </conditionalFormatting>
  <conditionalFormatting sqref="L286 T286 P286">
    <cfRule type="containsText" dxfId="1524" priority="365" operator="containsText" text="清車">
      <formula>NOT(ISERROR(SEARCH("清車",L286)))</formula>
    </cfRule>
    <cfRule type="containsText" dxfId="1523" priority="366" operator="containsText" text="改紡">
      <formula>NOT(ISERROR(SEARCH("改紡",L286)))</formula>
    </cfRule>
  </conditionalFormatting>
  <conditionalFormatting sqref="L288 P288 T288">
    <cfRule type="containsText" dxfId="1522" priority="364" operator="containsText" text="了機">
      <formula>NOT(ISERROR(SEARCH("了機",L288)))</formula>
    </cfRule>
  </conditionalFormatting>
  <conditionalFormatting sqref="L288 P288 T288">
    <cfRule type="containsText" dxfId="1521" priority="362" operator="containsText" text="清車">
      <formula>NOT(ISERROR(SEARCH("清車",L288)))</formula>
    </cfRule>
    <cfRule type="containsText" dxfId="1520" priority="363" operator="containsText" text="改紡">
      <formula>NOT(ISERROR(SEARCH("改紡",L288)))</formula>
    </cfRule>
  </conditionalFormatting>
  <conditionalFormatting sqref="L295 P295 T295">
    <cfRule type="containsText" dxfId="1519" priority="352" operator="containsText" text="了機">
      <formula>NOT(ISERROR(SEARCH("了機",L295)))</formula>
    </cfRule>
  </conditionalFormatting>
  <conditionalFormatting sqref="L295 P295 T295">
    <cfRule type="containsText" dxfId="1518" priority="350" operator="containsText" text="清車">
      <formula>NOT(ISERROR(SEARCH("清車",L295)))</formula>
    </cfRule>
    <cfRule type="containsText" dxfId="1517" priority="351" operator="containsText" text="改紡">
      <formula>NOT(ISERROR(SEARCH("改紡",L295)))</formula>
    </cfRule>
  </conditionalFormatting>
  <conditionalFormatting sqref="L298 P298 T298">
    <cfRule type="containsText" dxfId="1516" priority="343" operator="containsText" text="了機">
      <formula>NOT(ISERROR(SEARCH("了機",L298)))</formula>
    </cfRule>
  </conditionalFormatting>
  <conditionalFormatting sqref="L298 P298 T298">
    <cfRule type="containsText" dxfId="1515" priority="341" operator="containsText" text="清車">
      <formula>NOT(ISERROR(SEARCH("清車",L298)))</formula>
    </cfRule>
    <cfRule type="containsText" dxfId="1514" priority="342" operator="containsText" text="改紡">
      <formula>NOT(ISERROR(SEARCH("改紡",L298)))</formula>
    </cfRule>
  </conditionalFormatting>
  <conditionalFormatting sqref="L302 P302 T302">
    <cfRule type="containsText" dxfId="1513" priority="313" operator="containsText" text="了機">
      <formula>NOT(ISERROR(SEARCH("了機",L302)))</formula>
    </cfRule>
  </conditionalFormatting>
  <conditionalFormatting sqref="L302 P302 T302">
    <cfRule type="containsText" dxfId="1512" priority="311" operator="containsText" text="清車">
      <formula>NOT(ISERROR(SEARCH("清車",L302)))</formula>
    </cfRule>
    <cfRule type="containsText" dxfId="1511" priority="312" operator="containsText" text="改紡">
      <formula>NOT(ISERROR(SEARCH("改紡",L302)))</formula>
    </cfRule>
  </conditionalFormatting>
  <conditionalFormatting sqref="L303 P303 T303">
    <cfRule type="containsText" dxfId="1510" priority="310" operator="containsText" text="了機">
      <formula>NOT(ISERROR(SEARCH("了機",L303)))</formula>
    </cfRule>
  </conditionalFormatting>
  <conditionalFormatting sqref="L303 P303 T303">
    <cfRule type="containsText" dxfId="1509" priority="308" operator="containsText" text="清車">
      <formula>NOT(ISERROR(SEARCH("清車",L303)))</formula>
    </cfRule>
    <cfRule type="containsText" dxfId="1508" priority="309" operator="containsText" text="改紡">
      <formula>NOT(ISERROR(SEARCH("改紡",L303)))</formula>
    </cfRule>
  </conditionalFormatting>
  <conditionalFormatting sqref="X308">
    <cfRule type="containsText" dxfId="1507" priority="307" operator="containsText" text="了機">
      <formula>NOT(ISERROR(SEARCH("了機",X308)))</formula>
    </cfRule>
  </conditionalFormatting>
  <conditionalFormatting sqref="X308">
    <cfRule type="containsText" dxfId="1506" priority="305" operator="containsText" text="清車">
      <formula>NOT(ISERROR(SEARCH("清車",X308)))</formula>
    </cfRule>
    <cfRule type="containsText" dxfId="1505" priority="306" operator="containsText" text="改紡">
      <formula>NOT(ISERROR(SEARCH("改紡",X308)))</formula>
    </cfRule>
  </conditionalFormatting>
  <conditionalFormatting sqref="L289">
    <cfRule type="containsText" dxfId="1504" priority="304" operator="containsText" text="了機">
      <formula>NOT(ISERROR(SEARCH("了機",L289)))</formula>
    </cfRule>
  </conditionalFormatting>
  <conditionalFormatting sqref="L289">
    <cfRule type="containsText" dxfId="1503" priority="302" operator="containsText" text="清車">
      <formula>NOT(ISERROR(SEARCH("清車",L289)))</formula>
    </cfRule>
    <cfRule type="containsText" dxfId="1502" priority="303" operator="containsText" text="改紡">
      <formula>NOT(ISERROR(SEARCH("改紡",L289)))</formula>
    </cfRule>
  </conditionalFormatting>
  <conditionalFormatting sqref="Y307">
    <cfRule type="containsText" dxfId="1501" priority="301" operator="containsText" text="了機">
      <formula>NOT(ISERROR(SEARCH("了機",Y307)))</formula>
    </cfRule>
  </conditionalFormatting>
  <conditionalFormatting sqref="Y307">
    <cfRule type="containsText" dxfId="1500" priority="299" operator="containsText" text="清車">
      <formula>NOT(ISERROR(SEARCH("清車",Y307)))</formula>
    </cfRule>
    <cfRule type="containsText" dxfId="1499" priority="300" operator="containsText" text="改紡">
      <formula>NOT(ISERROR(SEARCH("改紡",Y307)))</formula>
    </cfRule>
  </conditionalFormatting>
  <conditionalFormatting sqref="X307">
    <cfRule type="containsText" dxfId="1498" priority="298" operator="containsText" text="了機">
      <formula>NOT(ISERROR(SEARCH("了機",X307)))</formula>
    </cfRule>
  </conditionalFormatting>
  <conditionalFormatting sqref="X307">
    <cfRule type="containsText" dxfId="1497" priority="296" operator="containsText" text="清車">
      <formula>NOT(ISERROR(SEARCH("清車",X307)))</formula>
    </cfRule>
    <cfRule type="containsText" dxfId="1496" priority="297" operator="containsText" text="改紡">
      <formula>NOT(ISERROR(SEARCH("改紡",X307)))</formula>
    </cfRule>
  </conditionalFormatting>
  <conditionalFormatting sqref="X306">
    <cfRule type="containsText" dxfId="1495" priority="284" operator="containsText" text="清車">
      <formula>NOT(ISERROR(SEARCH("清車",X306)))</formula>
    </cfRule>
    <cfRule type="containsText" dxfId="1494" priority="285" operator="containsText" text="改紡">
      <formula>NOT(ISERROR(SEARCH("改紡",X306)))</formula>
    </cfRule>
  </conditionalFormatting>
  <conditionalFormatting sqref="L306">
    <cfRule type="containsText" dxfId="1493" priority="295" operator="containsText" text="了機">
      <formula>NOT(ISERROR(SEARCH("了機",L306)))</formula>
    </cfRule>
  </conditionalFormatting>
  <conditionalFormatting sqref="L306">
    <cfRule type="containsText" dxfId="1492" priority="293" operator="containsText" text="清車">
      <formula>NOT(ISERROR(SEARCH("清車",L306)))</formula>
    </cfRule>
    <cfRule type="containsText" dxfId="1491" priority="294" operator="containsText" text="改紡">
      <formula>NOT(ISERROR(SEARCH("改紡",L306)))</formula>
    </cfRule>
  </conditionalFormatting>
  <conditionalFormatting sqref="P306">
    <cfRule type="containsText" dxfId="1490" priority="292" operator="containsText" text="了機">
      <formula>NOT(ISERROR(SEARCH("了機",P306)))</formula>
    </cfRule>
  </conditionalFormatting>
  <conditionalFormatting sqref="P306">
    <cfRule type="containsText" dxfId="1489" priority="290" operator="containsText" text="清車">
      <formula>NOT(ISERROR(SEARCH("清車",P306)))</formula>
    </cfRule>
    <cfRule type="containsText" dxfId="1488" priority="291" operator="containsText" text="改紡">
      <formula>NOT(ISERROR(SEARCH("改紡",P306)))</formula>
    </cfRule>
  </conditionalFormatting>
  <conditionalFormatting sqref="T306">
    <cfRule type="containsText" dxfId="1487" priority="289" operator="containsText" text="了機">
      <formula>NOT(ISERROR(SEARCH("了機",T306)))</formula>
    </cfRule>
  </conditionalFormatting>
  <conditionalFormatting sqref="T306">
    <cfRule type="containsText" dxfId="1486" priority="287" operator="containsText" text="清車">
      <formula>NOT(ISERROR(SEARCH("清車",T306)))</formula>
    </cfRule>
    <cfRule type="containsText" dxfId="1485" priority="288" operator="containsText" text="改紡">
      <formula>NOT(ISERROR(SEARCH("改紡",T306)))</formula>
    </cfRule>
  </conditionalFormatting>
  <conditionalFormatting sqref="X306">
    <cfRule type="containsText" dxfId="1484" priority="286" operator="containsText" text="了機">
      <formula>NOT(ISERROR(SEARCH("了機",X306)))</formula>
    </cfRule>
  </conditionalFormatting>
  <conditionalFormatting sqref="L304">
    <cfRule type="containsText" dxfId="1483" priority="283" operator="containsText" text="了機">
      <formula>NOT(ISERROR(SEARCH("了機",L304)))</formula>
    </cfRule>
  </conditionalFormatting>
  <conditionalFormatting sqref="L304">
    <cfRule type="containsText" dxfId="1482" priority="281" operator="containsText" text="清車">
      <formula>NOT(ISERROR(SEARCH("清車",L304)))</formula>
    </cfRule>
    <cfRule type="containsText" dxfId="1481" priority="282" operator="containsText" text="改紡">
      <formula>NOT(ISERROR(SEARCH("改紡",L304)))</formula>
    </cfRule>
  </conditionalFormatting>
  <conditionalFormatting sqref="P304">
    <cfRule type="containsText" dxfId="1480" priority="280" operator="containsText" text="了機">
      <formula>NOT(ISERROR(SEARCH("了機",P304)))</formula>
    </cfRule>
  </conditionalFormatting>
  <conditionalFormatting sqref="P304">
    <cfRule type="containsText" dxfId="1479" priority="278" operator="containsText" text="清車">
      <formula>NOT(ISERROR(SEARCH("清車",P304)))</formula>
    </cfRule>
    <cfRule type="containsText" dxfId="1478" priority="279" operator="containsText" text="改紡">
      <formula>NOT(ISERROR(SEARCH("改紡",P304)))</formula>
    </cfRule>
  </conditionalFormatting>
  <conditionalFormatting sqref="T304">
    <cfRule type="containsText" dxfId="1477" priority="277" operator="containsText" text="了機">
      <formula>NOT(ISERROR(SEARCH("了機",T304)))</formula>
    </cfRule>
  </conditionalFormatting>
  <conditionalFormatting sqref="T304">
    <cfRule type="containsText" dxfId="1476" priority="275" operator="containsText" text="清車">
      <formula>NOT(ISERROR(SEARCH("清車",T304)))</formula>
    </cfRule>
    <cfRule type="containsText" dxfId="1475" priority="276" operator="containsText" text="改紡">
      <formula>NOT(ISERROR(SEARCH("改紡",T304)))</formula>
    </cfRule>
  </conditionalFormatting>
  <conditionalFormatting sqref="X304">
    <cfRule type="containsText" dxfId="1474" priority="274" operator="containsText" text="了機">
      <formula>NOT(ISERROR(SEARCH("了機",X304)))</formula>
    </cfRule>
  </conditionalFormatting>
  <conditionalFormatting sqref="X304">
    <cfRule type="containsText" dxfId="1473" priority="272" operator="containsText" text="清車">
      <formula>NOT(ISERROR(SEARCH("清車",X304)))</formula>
    </cfRule>
    <cfRule type="containsText" dxfId="1472" priority="273" operator="containsText" text="改紡">
      <formula>NOT(ISERROR(SEARCH("改紡",X304)))</formula>
    </cfRule>
  </conditionalFormatting>
  <conditionalFormatting sqref="F312:F320 F342 F325:F340">
    <cfRule type="containsText" dxfId="1471" priority="271" operator="containsText" text="×2">
      <formula>NOT(ISERROR(SEARCH("×2",F312)))</formula>
    </cfRule>
  </conditionalFormatting>
  <conditionalFormatting sqref="X312:Y313 X316:Y316 Y314:Y315 X318:Y318 Y317 X320:Y320 Y319 X336:Y336 X342:Y342 Y337 Y339:Y340 Y325:Y335">
    <cfRule type="containsText" dxfId="1470" priority="270" operator="containsText" text="了機">
      <formula>NOT(ISERROR(SEARCH("了機",X312)))</formula>
    </cfRule>
  </conditionalFormatting>
  <conditionalFormatting sqref="X312:Y313 X316:Y316 Y314:Y315 X318:Y318 Y317 X320:Y320 Y319 X336:Y336 X342:Y342 Y337 Y339:Y340 Y325:Y335">
    <cfRule type="containsText" dxfId="1469" priority="268" operator="containsText" text="清車">
      <formula>NOT(ISERROR(SEARCH("清車",X312)))</formula>
    </cfRule>
    <cfRule type="containsText" dxfId="1468" priority="269" operator="containsText" text="改紡">
      <formula>NOT(ISERROR(SEARCH("改紡",X312)))</formula>
    </cfRule>
  </conditionalFormatting>
  <conditionalFormatting sqref="Y341">
    <cfRule type="containsText" dxfId="1467" priority="216" operator="containsText" text="了機">
      <formula>NOT(ISERROR(SEARCH("了機",Y341)))</formula>
    </cfRule>
  </conditionalFormatting>
  <conditionalFormatting sqref="Y341">
    <cfRule type="containsText" dxfId="1466" priority="214" operator="containsText" text="清車">
      <formula>NOT(ISERROR(SEARCH("清車",Y341)))</formula>
    </cfRule>
    <cfRule type="containsText" dxfId="1465" priority="215" operator="containsText" text="改紡">
      <formula>NOT(ISERROR(SEARCH("改紡",Y341)))</formula>
    </cfRule>
  </conditionalFormatting>
  <conditionalFormatting sqref="X341">
    <cfRule type="containsText" dxfId="1464" priority="213" operator="containsText" text="了機">
      <formula>NOT(ISERROR(SEARCH("了機",X341)))</formula>
    </cfRule>
  </conditionalFormatting>
  <conditionalFormatting sqref="X341">
    <cfRule type="containsText" dxfId="1463" priority="211" operator="containsText" text="清車">
      <formula>NOT(ISERROR(SEARCH("清車",X341)))</formula>
    </cfRule>
    <cfRule type="containsText" dxfId="1462" priority="212" operator="containsText" text="改紡">
      <formula>NOT(ISERROR(SEARCH("改紡",X341)))</formula>
    </cfRule>
  </conditionalFormatting>
  <conditionalFormatting sqref="F321:F324">
    <cfRule type="containsText" dxfId="1461" priority="267" operator="containsText" text="×2">
      <formula>NOT(ISERROR(SEARCH("×2",F321)))</formula>
    </cfRule>
  </conditionalFormatting>
  <conditionalFormatting sqref="Y321:Y324">
    <cfRule type="containsText" dxfId="1460" priority="266" operator="containsText" text="了機">
      <formula>NOT(ISERROR(SEARCH("了機",Y321)))</formula>
    </cfRule>
  </conditionalFormatting>
  <conditionalFormatting sqref="Y321:Y324">
    <cfRule type="containsText" dxfId="1459" priority="264" operator="containsText" text="清車">
      <formula>NOT(ISERROR(SEARCH("清車",Y321)))</formula>
    </cfRule>
    <cfRule type="containsText" dxfId="1458" priority="265" operator="containsText" text="改紡">
      <formula>NOT(ISERROR(SEARCH("改紡",Y321)))</formula>
    </cfRule>
  </conditionalFormatting>
  <conditionalFormatting sqref="X314">
    <cfRule type="containsText" dxfId="1457" priority="263" operator="containsText" text="了機">
      <formula>NOT(ISERROR(SEARCH("了機",X314)))</formula>
    </cfRule>
  </conditionalFormatting>
  <conditionalFormatting sqref="X314">
    <cfRule type="containsText" dxfId="1456" priority="261" operator="containsText" text="清車">
      <formula>NOT(ISERROR(SEARCH("清車",X314)))</formula>
    </cfRule>
    <cfRule type="containsText" dxfId="1455" priority="262" operator="containsText" text="改紡">
      <formula>NOT(ISERROR(SEARCH("改紡",X314)))</formula>
    </cfRule>
  </conditionalFormatting>
  <conditionalFormatting sqref="X315">
    <cfRule type="containsText" dxfId="1454" priority="260" operator="containsText" text="了機">
      <formula>NOT(ISERROR(SEARCH("了機",X315)))</formula>
    </cfRule>
  </conditionalFormatting>
  <conditionalFormatting sqref="X315">
    <cfRule type="containsText" dxfId="1453" priority="258" operator="containsText" text="清車">
      <formula>NOT(ISERROR(SEARCH("清車",X315)))</formula>
    </cfRule>
    <cfRule type="containsText" dxfId="1452" priority="259" operator="containsText" text="改紡">
      <formula>NOT(ISERROR(SEARCH("改紡",X315)))</formula>
    </cfRule>
  </conditionalFormatting>
  <conditionalFormatting sqref="X317">
    <cfRule type="containsText" dxfId="1451" priority="257" operator="containsText" text="了機">
      <formula>NOT(ISERROR(SEARCH("了機",X317)))</formula>
    </cfRule>
  </conditionalFormatting>
  <conditionalFormatting sqref="X317">
    <cfRule type="containsText" dxfId="1450" priority="255" operator="containsText" text="清車">
      <formula>NOT(ISERROR(SEARCH("清車",X317)))</formula>
    </cfRule>
    <cfRule type="containsText" dxfId="1449" priority="256" operator="containsText" text="改紡">
      <formula>NOT(ISERROR(SEARCH("改紡",X317)))</formula>
    </cfRule>
  </conditionalFormatting>
  <conditionalFormatting sqref="X319">
    <cfRule type="containsText" dxfId="1448" priority="254" operator="containsText" text="了機">
      <formula>NOT(ISERROR(SEARCH("了機",X319)))</formula>
    </cfRule>
  </conditionalFormatting>
  <conditionalFormatting sqref="X319">
    <cfRule type="containsText" dxfId="1447" priority="252" operator="containsText" text="清車">
      <formula>NOT(ISERROR(SEARCH("清車",X319)))</formula>
    </cfRule>
    <cfRule type="containsText" dxfId="1446" priority="253" operator="containsText" text="改紡">
      <formula>NOT(ISERROR(SEARCH("改紡",X319)))</formula>
    </cfRule>
  </conditionalFormatting>
  <conditionalFormatting sqref="X322">
    <cfRule type="containsText" dxfId="1445" priority="251" operator="containsText" text="了機">
      <formula>NOT(ISERROR(SEARCH("了機",X322)))</formula>
    </cfRule>
  </conditionalFormatting>
  <conditionalFormatting sqref="X322">
    <cfRule type="containsText" dxfId="1444" priority="249" operator="containsText" text="清車">
      <formula>NOT(ISERROR(SEARCH("清車",X322)))</formula>
    </cfRule>
    <cfRule type="containsText" dxfId="1443" priority="250" operator="containsText" text="改紡">
      <formula>NOT(ISERROR(SEARCH("改紡",X322)))</formula>
    </cfRule>
  </conditionalFormatting>
  <conditionalFormatting sqref="X323">
    <cfRule type="containsText" dxfId="1442" priority="248" operator="containsText" text="了機">
      <formula>NOT(ISERROR(SEARCH("了機",X323)))</formula>
    </cfRule>
  </conditionalFormatting>
  <conditionalFormatting sqref="X323">
    <cfRule type="containsText" dxfId="1441" priority="246" operator="containsText" text="清車">
      <formula>NOT(ISERROR(SEARCH("清車",X323)))</formula>
    </cfRule>
    <cfRule type="containsText" dxfId="1440" priority="247" operator="containsText" text="改紡">
      <formula>NOT(ISERROR(SEARCH("改紡",X323)))</formula>
    </cfRule>
  </conditionalFormatting>
  <conditionalFormatting sqref="X325">
    <cfRule type="containsText" dxfId="1439" priority="245" operator="containsText" text="了機">
      <formula>NOT(ISERROR(SEARCH("了機",X325)))</formula>
    </cfRule>
  </conditionalFormatting>
  <conditionalFormatting sqref="X325">
    <cfRule type="containsText" dxfId="1438" priority="243" operator="containsText" text="清車">
      <formula>NOT(ISERROR(SEARCH("清車",X325)))</formula>
    </cfRule>
    <cfRule type="containsText" dxfId="1437" priority="244" operator="containsText" text="改紡">
      <formula>NOT(ISERROR(SEARCH("改紡",X325)))</formula>
    </cfRule>
  </conditionalFormatting>
  <conditionalFormatting sqref="X326">
    <cfRule type="containsText" dxfId="1436" priority="242" operator="containsText" text="了機">
      <formula>NOT(ISERROR(SEARCH("了機",X326)))</formula>
    </cfRule>
  </conditionalFormatting>
  <conditionalFormatting sqref="X326">
    <cfRule type="containsText" dxfId="1435" priority="240" operator="containsText" text="清車">
      <formula>NOT(ISERROR(SEARCH("清車",X326)))</formula>
    </cfRule>
    <cfRule type="containsText" dxfId="1434" priority="241" operator="containsText" text="改紡">
      <formula>NOT(ISERROR(SEARCH("改紡",X326)))</formula>
    </cfRule>
  </conditionalFormatting>
  <conditionalFormatting sqref="X327">
    <cfRule type="containsText" dxfId="1433" priority="239" operator="containsText" text="了機">
      <formula>NOT(ISERROR(SEARCH("了機",X327)))</formula>
    </cfRule>
  </conditionalFormatting>
  <conditionalFormatting sqref="X327">
    <cfRule type="containsText" dxfId="1432" priority="237" operator="containsText" text="清車">
      <formula>NOT(ISERROR(SEARCH("清車",X327)))</formula>
    </cfRule>
    <cfRule type="containsText" dxfId="1431" priority="238" operator="containsText" text="改紡">
      <formula>NOT(ISERROR(SEARCH("改紡",X327)))</formula>
    </cfRule>
  </conditionalFormatting>
  <conditionalFormatting sqref="X328">
    <cfRule type="containsText" dxfId="1430" priority="236" operator="containsText" text="了機">
      <formula>NOT(ISERROR(SEARCH("了機",X328)))</formula>
    </cfRule>
  </conditionalFormatting>
  <conditionalFormatting sqref="X328">
    <cfRule type="containsText" dxfId="1429" priority="234" operator="containsText" text="清車">
      <formula>NOT(ISERROR(SEARCH("清車",X328)))</formula>
    </cfRule>
    <cfRule type="containsText" dxfId="1428" priority="235" operator="containsText" text="改紡">
      <formula>NOT(ISERROR(SEARCH("改紡",X328)))</formula>
    </cfRule>
  </conditionalFormatting>
  <conditionalFormatting sqref="X329">
    <cfRule type="containsText" dxfId="1427" priority="233" operator="containsText" text="了機">
      <formula>NOT(ISERROR(SEARCH("了機",X329)))</formula>
    </cfRule>
  </conditionalFormatting>
  <conditionalFormatting sqref="X329">
    <cfRule type="containsText" dxfId="1426" priority="231" operator="containsText" text="清車">
      <formula>NOT(ISERROR(SEARCH("清車",X329)))</formula>
    </cfRule>
    <cfRule type="containsText" dxfId="1425" priority="232" operator="containsText" text="改紡">
      <formula>NOT(ISERROR(SEARCH("改紡",X329)))</formula>
    </cfRule>
  </conditionalFormatting>
  <conditionalFormatting sqref="X330">
    <cfRule type="containsText" dxfId="1424" priority="230" operator="containsText" text="了機">
      <formula>NOT(ISERROR(SEARCH("了機",X330)))</formula>
    </cfRule>
  </conditionalFormatting>
  <conditionalFormatting sqref="X330">
    <cfRule type="containsText" dxfId="1423" priority="228" operator="containsText" text="清車">
      <formula>NOT(ISERROR(SEARCH("清車",X330)))</formula>
    </cfRule>
    <cfRule type="containsText" dxfId="1422" priority="229" operator="containsText" text="改紡">
      <formula>NOT(ISERROR(SEARCH("改紡",X330)))</formula>
    </cfRule>
  </conditionalFormatting>
  <conditionalFormatting sqref="X332">
    <cfRule type="containsText" dxfId="1421" priority="227" operator="containsText" text="了機">
      <formula>NOT(ISERROR(SEARCH("了機",X332)))</formula>
    </cfRule>
  </conditionalFormatting>
  <conditionalFormatting sqref="X332">
    <cfRule type="containsText" dxfId="1420" priority="225" operator="containsText" text="清車">
      <formula>NOT(ISERROR(SEARCH("清車",X332)))</formula>
    </cfRule>
    <cfRule type="containsText" dxfId="1419" priority="226" operator="containsText" text="改紡">
      <formula>NOT(ISERROR(SEARCH("改紡",X332)))</formula>
    </cfRule>
  </conditionalFormatting>
  <conditionalFormatting sqref="X340">
    <cfRule type="containsText" dxfId="1418" priority="224" operator="containsText" text="了機">
      <formula>NOT(ISERROR(SEARCH("了機",X340)))</formula>
    </cfRule>
  </conditionalFormatting>
  <conditionalFormatting sqref="X340">
    <cfRule type="containsText" dxfId="1417" priority="222" operator="containsText" text="清車">
      <formula>NOT(ISERROR(SEARCH("清車",X340)))</formula>
    </cfRule>
    <cfRule type="containsText" dxfId="1416" priority="223" operator="containsText" text="改紡">
      <formula>NOT(ISERROR(SEARCH("改紡",X340)))</formula>
    </cfRule>
  </conditionalFormatting>
  <conditionalFormatting sqref="F341">
    <cfRule type="containsText" dxfId="1415" priority="217" operator="containsText" text="×2">
      <formula>NOT(ISERROR(SEARCH("×2",F341)))</formula>
    </cfRule>
  </conditionalFormatting>
  <conditionalFormatting sqref="L322 P322 T322">
    <cfRule type="containsText" dxfId="1414" priority="177" operator="containsText" text="了機">
      <formula>NOT(ISERROR(SEARCH("了機",L322)))</formula>
    </cfRule>
  </conditionalFormatting>
  <conditionalFormatting sqref="L322 P322 T322">
    <cfRule type="containsText" dxfId="1413" priority="175" operator="containsText" text="清車">
      <formula>NOT(ISERROR(SEARCH("清車",L322)))</formula>
    </cfRule>
    <cfRule type="containsText" dxfId="1412" priority="176" operator="containsText" text="改紡">
      <formula>NOT(ISERROR(SEARCH("改紡",L322)))</formula>
    </cfRule>
  </conditionalFormatting>
  <conditionalFormatting sqref="L323 P323 T323">
    <cfRule type="containsText" dxfId="1411" priority="174" operator="containsText" text="了機">
      <formula>NOT(ISERROR(SEARCH("了機",L323)))</formula>
    </cfRule>
  </conditionalFormatting>
  <conditionalFormatting sqref="L323 P323 T323">
    <cfRule type="containsText" dxfId="1410" priority="172" operator="containsText" text="清車">
      <formula>NOT(ISERROR(SEARCH("清車",L323)))</formula>
    </cfRule>
    <cfRule type="containsText" dxfId="1409" priority="173" operator="containsText" text="改紡">
      <formula>NOT(ISERROR(SEARCH("改紡",L323)))</formula>
    </cfRule>
  </conditionalFormatting>
  <conditionalFormatting sqref="L325 P325 T325">
    <cfRule type="containsText" dxfId="1408" priority="171" operator="containsText" text="了機">
      <formula>NOT(ISERROR(SEARCH("了機",L325)))</formula>
    </cfRule>
  </conditionalFormatting>
  <conditionalFormatting sqref="L325 P325 T325">
    <cfRule type="containsText" dxfId="1407" priority="169" operator="containsText" text="清車">
      <formula>NOT(ISERROR(SEARCH("清車",L325)))</formula>
    </cfRule>
    <cfRule type="containsText" dxfId="1406" priority="170" operator="containsText" text="改紡">
      <formula>NOT(ISERROR(SEARCH("改紡",L325)))</formula>
    </cfRule>
  </conditionalFormatting>
  <conditionalFormatting sqref="X321">
    <cfRule type="containsText" dxfId="1405" priority="210" operator="containsText" text="了機">
      <formula>NOT(ISERROR(SEARCH("了機",X321)))</formula>
    </cfRule>
  </conditionalFormatting>
  <conditionalFormatting sqref="X321">
    <cfRule type="containsText" dxfId="1404" priority="208" operator="containsText" text="清車">
      <formula>NOT(ISERROR(SEARCH("清車",X321)))</formula>
    </cfRule>
    <cfRule type="containsText" dxfId="1403" priority="209" operator="containsText" text="改紡">
      <formula>NOT(ISERROR(SEARCH("改紡",X321)))</formula>
    </cfRule>
  </conditionalFormatting>
  <conditionalFormatting sqref="L327 P327 T327">
    <cfRule type="containsText" dxfId="1402" priority="165" operator="containsText" text="了機">
      <formula>NOT(ISERROR(SEARCH("了機",L327)))</formula>
    </cfRule>
  </conditionalFormatting>
  <conditionalFormatting sqref="L327 P327 T327">
    <cfRule type="containsText" dxfId="1401" priority="163" operator="containsText" text="清車">
      <formula>NOT(ISERROR(SEARCH("清車",L327)))</formula>
    </cfRule>
    <cfRule type="containsText" dxfId="1400" priority="164" operator="containsText" text="改紡">
      <formula>NOT(ISERROR(SEARCH("改紡",L327)))</formula>
    </cfRule>
  </conditionalFormatting>
  <conditionalFormatting sqref="L328 P328 T328">
    <cfRule type="containsText" dxfId="1399" priority="162" operator="containsText" text="了機">
      <formula>NOT(ISERROR(SEARCH("了機",L328)))</formula>
    </cfRule>
  </conditionalFormatting>
  <conditionalFormatting sqref="L328 P328 T328">
    <cfRule type="containsText" dxfId="1398" priority="160" operator="containsText" text="清車">
      <formula>NOT(ISERROR(SEARCH("清車",L328)))</formula>
    </cfRule>
    <cfRule type="containsText" dxfId="1397" priority="161" operator="containsText" text="改紡">
      <formula>NOT(ISERROR(SEARCH("改紡",L328)))</formula>
    </cfRule>
  </conditionalFormatting>
  <conditionalFormatting sqref="L330 P330 T330">
    <cfRule type="containsText" dxfId="1396" priority="156" operator="containsText" text="了機">
      <formula>NOT(ISERROR(SEARCH("了機",L330)))</formula>
    </cfRule>
  </conditionalFormatting>
  <conditionalFormatting sqref="L330 P330 T330">
    <cfRule type="containsText" dxfId="1395" priority="154" operator="containsText" text="清車">
      <formula>NOT(ISERROR(SEARCH("清車",L330)))</formula>
    </cfRule>
    <cfRule type="containsText" dxfId="1394" priority="155" operator="containsText" text="改紡">
      <formula>NOT(ISERROR(SEARCH("改紡",L330)))</formula>
    </cfRule>
  </conditionalFormatting>
  <conditionalFormatting sqref="X331">
    <cfRule type="containsText" dxfId="1393" priority="207" operator="containsText" text="了機">
      <formula>NOT(ISERROR(SEARCH("了機",X331)))</formula>
    </cfRule>
  </conditionalFormatting>
  <conditionalFormatting sqref="X331">
    <cfRule type="containsText" dxfId="1392" priority="205" operator="containsText" text="清車">
      <formula>NOT(ISERROR(SEARCH("清車",X331)))</formula>
    </cfRule>
    <cfRule type="containsText" dxfId="1391" priority="206" operator="containsText" text="改紡">
      <formula>NOT(ISERROR(SEARCH("改紡",X331)))</formula>
    </cfRule>
  </conditionalFormatting>
  <conditionalFormatting sqref="P332">
    <cfRule type="containsText" dxfId="1390" priority="153" operator="containsText" text="了機">
      <formula>NOT(ISERROR(SEARCH("了機",P332)))</formula>
    </cfRule>
  </conditionalFormatting>
  <conditionalFormatting sqref="P332">
    <cfRule type="containsText" dxfId="1389" priority="151" operator="containsText" text="清車">
      <formula>NOT(ISERROR(SEARCH("清車",P332)))</formula>
    </cfRule>
    <cfRule type="containsText" dxfId="1388" priority="152" operator="containsText" text="改紡">
      <formula>NOT(ISERROR(SEARCH("改紡",P332)))</formula>
    </cfRule>
  </conditionalFormatting>
  <conditionalFormatting sqref="P340">
    <cfRule type="containsText" dxfId="1387" priority="150" operator="containsText" text="了機">
      <formula>NOT(ISERROR(SEARCH("了機",P340)))</formula>
    </cfRule>
  </conditionalFormatting>
  <conditionalFormatting sqref="P340">
    <cfRule type="containsText" dxfId="1386" priority="148" operator="containsText" text="清車">
      <formula>NOT(ISERROR(SEARCH("清車",P340)))</formula>
    </cfRule>
    <cfRule type="containsText" dxfId="1385" priority="149" operator="containsText" text="改紡">
      <formula>NOT(ISERROR(SEARCH("改紡",P340)))</formula>
    </cfRule>
  </conditionalFormatting>
  <conditionalFormatting sqref="M341 Q341 U341">
    <cfRule type="containsText" dxfId="1384" priority="144" operator="containsText" text="了機">
      <formula>NOT(ISERROR(SEARCH("了機",M341)))</formula>
    </cfRule>
  </conditionalFormatting>
  <conditionalFormatting sqref="M341 Q341 U341">
    <cfRule type="containsText" dxfId="1383" priority="142" operator="containsText" text="清車">
      <formula>NOT(ISERROR(SEARCH("清車",M341)))</formula>
    </cfRule>
    <cfRule type="containsText" dxfId="1382" priority="143" operator="containsText" text="改紡">
      <formula>NOT(ISERROR(SEARCH("改紡",M341)))</formula>
    </cfRule>
  </conditionalFormatting>
  <conditionalFormatting sqref="L341 P341 T341">
    <cfRule type="containsText" dxfId="1381" priority="141" operator="containsText" text="了機">
      <formula>NOT(ISERROR(SEARCH("了機",L341)))</formula>
    </cfRule>
  </conditionalFormatting>
  <conditionalFormatting sqref="L341 P341 T341">
    <cfRule type="containsText" dxfId="1380" priority="139" operator="containsText" text="清車">
      <formula>NOT(ISERROR(SEARCH("清車",L341)))</formula>
    </cfRule>
    <cfRule type="containsText" dxfId="1379" priority="140" operator="containsText" text="改紡">
      <formula>NOT(ISERROR(SEARCH("改紡",L341)))</formula>
    </cfRule>
  </conditionalFormatting>
  <conditionalFormatting sqref="U338">
    <cfRule type="containsText" dxfId="1378" priority="57" operator="containsText" text="了機">
      <formula>NOT(ISERROR(SEARCH("了機",U338)))</formula>
    </cfRule>
  </conditionalFormatting>
  <conditionalFormatting sqref="U338">
    <cfRule type="containsText" dxfId="1377" priority="55" operator="containsText" text="清車">
      <formula>NOT(ISERROR(SEARCH("清車",U338)))</formula>
    </cfRule>
    <cfRule type="containsText" dxfId="1376" priority="56" operator="containsText" text="改紡">
      <formula>NOT(ISERROR(SEARCH("改紡",U338)))</formula>
    </cfRule>
  </conditionalFormatting>
  <conditionalFormatting sqref="X324">
    <cfRule type="containsText" dxfId="1375" priority="204" operator="containsText" text="了機">
      <formula>NOT(ISERROR(SEARCH("了機",X324)))</formula>
    </cfRule>
  </conditionalFormatting>
  <conditionalFormatting sqref="X324">
    <cfRule type="containsText" dxfId="1374" priority="202" operator="containsText" text="清車">
      <formula>NOT(ISERROR(SEARCH("清車",X324)))</formula>
    </cfRule>
    <cfRule type="containsText" dxfId="1373" priority="203" operator="containsText" text="改紡">
      <formula>NOT(ISERROR(SEARCH("改紡",X324)))</formula>
    </cfRule>
  </conditionalFormatting>
  <conditionalFormatting sqref="P331">
    <cfRule type="containsText" dxfId="1372" priority="135" operator="containsText" text="了機">
      <formula>NOT(ISERROR(SEARCH("了機",P331)))</formula>
    </cfRule>
  </conditionalFormatting>
  <conditionalFormatting sqref="P331">
    <cfRule type="containsText" dxfId="1371" priority="133" operator="containsText" text="清車">
      <formula>NOT(ISERROR(SEARCH("清車",P331)))</formula>
    </cfRule>
    <cfRule type="containsText" dxfId="1370" priority="134" operator="containsText" text="改紡">
      <formula>NOT(ISERROR(SEARCH("改紡",P331)))</formula>
    </cfRule>
  </conditionalFormatting>
  <conditionalFormatting sqref="L324 P324 T324">
    <cfRule type="containsText" dxfId="1369" priority="132" operator="containsText" text="了機">
      <formula>NOT(ISERROR(SEARCH("了機",L324)))</formula>
    </cfRule>
  </conditionalFormatting>
  <conditionalFormatting sqref="L324 P324 T324">
    <cfRule type="containsText" dxfId="1368" priority="130" operator="containsText" text="清車">
      <formula>NOT(ISERROR(SEARCH("清車",L324)))</formula>
    </cfRule>
    <cfRule type="containsText" dxfId="1367" priority="131" operator="containsText" text="改紡">
      <formula>NOT(ISERROR(SEARCH("改紡",L324)))</formula>
    </cfRule>
  </conditionalFormatting>
  <conditionalFormatting sqref="X333">
    <cfRule type="containsText" dxfId="1366" priority="201" operator="containsText" text="了機">
      <formula>NOT(ISERROR(SEARCH("了機",X333)))</formula>
    </cfRule>
  </conditionalFormatting>
  <conditionalFormatting sqref="X333">
    <cfRule type="containsText" dxfId="1365" priority="199" operator="containsText" text="清車">
      <formula>NOT(ISERROR(SEARCH("清車",X333)))</formula>
    </cfRule>
    <cfRule type="containsText" dxfId="1364" priority="200" operator="containsText" text="改紡">
      <formula>NOT(ISERROR(SEARCH("改紡",X333)))</formula>
    </cfRule>
  </conditionalFormatting>
  <conditionalFormatting sqref="X334">
    <cfRule type="containsText" dxfId="1363" priority="198" operator="containsText" text="了機">
      <formula>NOT(ISERROR(SEARCH("了機",X334)))</formula>
    </cfRule>
  </conditionalFormatting>
  <conditionalFormatting sqref="X334">
    <cfRule type="containsText" dxfId="1362" priority="196" operator="containsText" text="清車">
      <formula>NOT(ISERROR(SEARCH("清車",X334)))</formula>
    </cfRule>
    <cfRule type="containsText" dxfId="1361" priority="197" operator="containsText" text="改紡">
      <formula>NOT(ISERROR(SEARCH("改紡",X334)))</formula>
    </cfRule>
  </conditionalFormatting>
  <conditionalFormatting sqref="L312:M313 P312:Q313 T312:U313 L316:M316 P316:Q316 T316:U316 M314:M315 Q314:Q315 U314:U315 L318:M318 P318:Q318 T318:U318 M317 Q317 U317 P320:Q320 T320:U320 M319:M320 Q319 U319 L342:M342 P342:Q342 T342:U342 P338:P339 M325:M330 Q325:Q340 U325:U330">
    <cfRule type="containsText" dxfId="1360" priority="195" operator="containsText" text="了機">
      <formula>NOT(ISERROR(SEARCH("了機",L312)))</formula>
    </cfRule>
  </conditionalFormatting>
  <conditionalFormatting sqref="L312:M313 P312:Q313 T312:U313 L316:M316 P316:Q316 T316:U316 M314:M315 Q314:Q315 U314:U315 L318:M318 P318:Q318 T318:U318 M317 Q317 U317 P320:Q320 T320:U320 M319:M320 Q319 U319 L342:M342 P342:Q342 T342:U342 P338:P339 M325:M330 Q325:Q340 U325:U330">
    <cfRule type="containsText" dxfId="1359" priority="193" operator="containsText" text="清車">
      <formula>NOT(ISERROR(SEARCH("清車",L312)))</formula>
    </cfRule>
    <cfRule type="containsText" dxfId="1358" priority="194" operator="containsText" text="改紡">
      <formula>NOT(ISERROR(SEARCH("改紡",L312)))</formula>
    </cfRule>
  </conditionalFormatting>
  <conditionalFormatting sqref="M321:M324 Q321:Q324 U321:U324">
    <cfRule type="containsText" dxfId="1357" priority="192" operator="containsText" text="了機">
      <formula>NOT(ISERROR(SEARCH("了機",M321)))</formula>
    </cfRule>
  </conditionalFormatting>
  <conditionalFormatting sqref="M321:M324 Q321:Q324 U321:U324">
    <cfRule type="containsText" dxfId="1356" priority="190" operator="containsText" text="清車">
      <formula>NOT(ISERROR(SEARCH("清車",M321)))</formula>
    </cfRule>
    <cfRule type="containsText" dxfId="1355" priority="191" operator="containsText" text="改紡">
      <formula>NOT(ISERROR(SEARCH("改紡",M321)))</formula>
    </cfRule>
  </conditionalFormatting>
  <conditionalFormatting sqref="L314 P314 T314">
    <cfRule type="containsText" dxfId="1354" priority="189" operator="containsText" text="了機">
      <formula>NOT(ISERROR(SEARCH("了機",L314)))</formula>
    </cfRule>
  </conditionalFormatting>
  <conditionalFormatting sqref="L314 P314 T314">
    <cfRule type="containsText" dxfId="1353" priority="187" operator="containsText" text="清車">
      <formula>NOT(ISERROR(SEARCH("清車",L314)))</formula>
    </cfRule>
    <cfRule type="containsText" dxfId="1352" priority="188" operator="containsText" text="改紡">
      <formula>NOT(ISERROR(SEARCH("改紡",L314)))</formula>
    </cfRule>
  </conditionalFormatting>
  <conditionalFormatting sqref="L315 P315 T315">
    <cfRule type="containsText" dxfId="1351" priority="186" operator="containsText" text="了機">
      <formula>NOT(ISERROR(SEARCH("了機",L315)))</formula>
    </cfRule>
  </conditionalFormatting>
  <conditionalFormatting sqref="L315 P315 T315">
    <cfRule type="containsText" dxfId="1350" priority="184" operator="containsText" text="清車">
      <formula>NOT(ISERROR(SEARCH("清車",L315)))</formula>
    </cfRule>
    <cfRule type="containsText" dxfId="1349" priority="185" operator="containsText" text="改紡">
      <formula>NOT(ISERROR(SEARCH("改紡",L315)))</formula>
    </cfRule>
  </conditionalFormatting>
  <conditionalFormatting sqref="L317 T317 P317">
    <cfRule type="containsText" dxfId="1348" priority="183" operator="containsText" text="了機">
      <formula>NOT(ISERROR(SEARCH("了機",L317)))</formula>
    </cfRule>
  </conditionalFormatting>
  <conditionalFormatting sqref="L317 T317 P317">
    <cfRule type="containsText" dxfId="1347" priority="181" operator="containsText" text="清車">
      <formula>NOT(ISERROR(SEARCH("清車",L317)))</formula>
    </cfRule>
    <cfRule type="containsText" dxfId="1346" priority="182" operator="containsText" text="改紡">
      <formula>NOT(ISERROR(SEARCH("改紡",L317)))</formula>
    </cfRule>
  </conditionalFormatting>
  <conditionalFormatting sqref="L319 P319 T319">
    <cfRule type="containsText" dxfId="1345" priority="180" operator="containsText" text="了機">
      <formula>NOT(ISERROR(SEARCH("了機",L319)))</formula>
    </cfRule>
  </conditionalFormatting>
  <conditionalFormatting sqref="L319 P319 T319">
    <cfRule type="containsText" dxfId="1344" priority="178" operator="containsText" text="清車">
      <formula>NOT(ISERROR(SEARCH("清車",L319)))</formula>
    </cfRule>
    <cfRule type="containsText" dxfId="1343" priority="179" operator="containsText" text="改紡">
      <formula>NOT(ISERROR(SEARCH("改紡",L319)))</formula>
    </cfRule>
  </conditionalFormatting>
  <conditionalFormatting sqref="L326 P326 T326">
    <cfRule type="containsText" dxfId="1342" priority="168" operator="containsText" text="了機">
      <formula>NOT(ISERROR(SEARCH("了機",L326)))</formula>
    </cfRule>
  </conditionalFormatting>
  <conditionalFormatting sqref="L326 P326 T326">
    <cfRule type="containsText" dxfId="1341" priority="166" operator="containsText" text="清車">
      <formula>NOT(ISERROR(SEARCH("清車",L326)))</formula>
    </cfRule>
    <cfRule type="containsText" dxfId="1340" priority="167" operator="containsText" text="改紡">
      <formula>NOT(ISERROR(SEARCH("改紡",L326)))</formula>
    </cfRule>
  </conditionalFormatting>
  <conditionalFormatting sqref="L329 P329 T329">
    <cfRule type="containsText" dxfId="1339" priority="159" operator="containsText" text="了機">
      <formula>NOT(ISERROR(SEARCH("了機",L329)))</formula>
    </cfRule>
  </conditionalFormatting>
  <conditionalFormatting sqref="L329 P329 T329">
    <cfRule type="containsText" dxfId="1338" priority="157" operator="containsText" text="清車">
      <formula>NOT(ISERROR(SEARCH("清車",L329)))</formula>
    </cfRule>
    <cfRule type="containsText" dxfId="1337" priority="158" operator="containsText" text="改紡">
      <formula>NOT(ISERROR(SEARCH("改紡",L329)))</formula>
    </cfRule>
  </conditionalFormatting>
  <conditionalFormatting sqref="P333">
    <cfRule type="containsText" dxfId="1336" priority="129" operator="containsText" text="了機">
      <formula>NOT(ISERROR(SEARCH("了機",P333)))</formula>
    </cfRule>
  </conditionalFormatting>
  <conditionalFormatting sqref="P333">
    <cfRule type="containsText" dxfId="1335" priority="127" operator="containsText" text="清車">
      <formula>NOT(ISERROR(SEARCH("清車",P333)))</formula>
    </cfRule>
    <cfRule type="containsText" dxfId="1334" priority="128" operator="containsText" text="改紡">
      <formula>NOT(ISERROR(SEARCH("改紡",P333)))</formula>
    </cfRule>
  </conditionalFormatting>
  <conditionalFormatting sqref="P334">
    <cfRule type="containsText" dxfId="1333" priority="126" operator="containsText" text="了機">
      <formula>NOT(ISERROR(SEARCH("了機",P334)))</formula>
    </cfRule>
  </conditionalFormatting>
  <conditionalFormatting sqref="P334">
    <cfRule type="containsText" dxfId="1332" priority="124" operator="containsText" text="清車">
      <formula>NOT(ISERROR(SEARCH("清車",P334)))</formula>
    </cfRule>
    <cfRule type="containsText" dxfId="1331" priority="125" operator="containsText" text="改紡">
      <formula>NOT(ISERROR(SEARCH("改紡",P334)))</formula>
    </cfRule>
  </conditionalFormatting>
  <conditionalFormatting sqref="X339">
    <cfRule type="containsText" dxfId="1330" priority="123" operator="containsText" text="了機">
      <formula>NOT(ISERROR(SEARCH("了機",X339)))</formula>
    </cfRule>
  </conditionalFormatting>
  <conditionalFormatting sqref="X339">
    <cfRule type="containsText" dxfId="1329" priority="121" operator="containsText" text="清車">
      <formula>NOT(ISERROR(SEARCH("清車",X339)))</formula>
    </cfRule>
    <cfRule type="containsText" dxfId="1328" priority="122" operator="containsText" text="改紡">
      <formula>NOT(ISERROR(SEARCH("改紡",X339)))</formula>
    </cfRule>
  </conditionalFormatting>
  <conditionalFormatting sqref="L320">
    <cfRule type="containsText" dxfId="1327" priority="120" operator="containsText" text="了機">
      <formula>NOT(ISERROR(SEARCH("了機",L320)))</formula>
    </cfRule>
  </conditionalFormatting>
  <conditionalFormatting sqref="L320">
    <cfRule type="containsText" dxfId="1326" priority="118" operator="containsText" text="清車">
      <formula>NOT(ISERROR(SEARCH("清車",L320)))</formula>
    </cfRule>
    <cfRule type="containsText" dxfId="1325" priority="119" operator="containsText" text="改紡">
      <formula>NOT(ISERROR(SEARCH("改紡",L320)))</formula>
    </cfRule>
  </conditionalFormatting>
  <conditionalFormatting sqref="Y338">
    <cfRule type="containsText" dxfId="1324" priority="117" operator="containsText" text="了機">
      <formula>NOT(ISERROR(SEARCH("了機",Y338)))</formula>
    </cfRule>
  </conditionalFormatting>
  <conditionalFormatting sqref="Y338">
    <cfRule type="containsText" dxfId="1323" priority="115" operator="containsText" text="清車">
      <formula>NOT(ISERROR(SEARCH("清車",Y338)))</formula>
    </cfRule>
    <cfRule type="containsText" dxfId="1322" priority="116" operator="containsText" text="改紡">
      <formula>NOT(ISERROR(SEARCH("改紡",Y338)))</formula>
    </cfRule>
  </conditionalFormatting>
  <conditionalFormatting sqref="X338">
    <cfRule type="containsText" dxfId="1321" priority="114" operator="containsText" text="了機">
      <formula>NOT(ISERROR(SEARCH("了機",X338)))</formula>
    </cfRule>
  </conditionalFormatting>
  <conditionalFormatting sqref="X338">
    <cfRule type="containsText" dxfId="1320" priority="112" operator="containsText" text="清車">
      <formula>NOT(ISERROR(SEARCH("清車",X338)))</formula>
    </cfRule>
    <cfRule type="containsText" dxfId="1319" priority="113" operator="containsText" text="改紡">
      <formula>NOT(ISERROR(SEARCH("改紡",X338)))</formula>
    </cfRule>
  </conditionalFormatting>
  <conditionalFormatting sqref="X337">
    <cfRule type="containsText" dxfId="1318" priority="100" operator="containsText" text="清車">
      <formula>NOT(ISERROR(SEARCH("清車",X337)))</formula>
    </cfRule>
    <cfRule type="containsText" dxfId="1317" priority="101" operator="containsText" text="改紡">
      <formula>NOT(ISERROR(SEARCH("改紡",X337)))</formula>
    </cfRule>
  </conditionalFormatting>
  <conditionalFormatting sqref="T333">
    <cfRule type="containsText" dxfId="1316" priority="66" operator="containsText" text="了機">
      <formula>NOT(ISERROR(SEARCH("了機",T333)))</formula>
    </cfRule>
  </conditionalFormatting>
  <conditionalFormatting sqref="T333">
    <cfRule type="containsText" dxfId="1315" priority="64" operator="containsText" text="清車">
      <formula>NOT(ISERROR(SEARCH("清車",T333)))</formula>
    </cfRule>
    <cfRule type="containsText" dxfId="1314" priority="65" operator="containsText" text="改紡">
      <formula>NOT(ISERROR(SEARCH("改紡",T333)))</formula>
    </cfRule>
  </conditionalFormatting>
  <conditionalFormatting sqref="P337">
    <cfRule type="containsText" dxfId="1313" priority="108" operator="containsText" text="了機">
      <formula>NOT(ISERROR(SEARCH("了機",P337)))</formula>
    </cfRule>
  </conditionalFormatting>
  <conditionalFormatting sqref="P337">
    <cfRule type="containsText" dxfId="1312" priority="106" operator="containsText" text="清車">
      <formula>NOT(ISERROR(SEARCH("清車",P337)))</formula>
    </cfRule>
    <cfRule type="containsText" dxfId="1311" priority="107" operator="containsText" text="改紡">
      <formula>NOT(ISERROR(SEARCH("改紡",P337)))</formula>
    </cfRule>
  </conditionalFormatting>
  <conditionalFormatting sqref="L339">
    <cfRule type="containsText" dxfId="1310" priority="27" operator="containsText" text="了機">
      <formula>NOT(ISERROR(SEARCH("了機",L339)))</formula>
    </cfRule>
  </conditionalFormatting>
  <conditionalFormatting sqref="L339">
    <cfRule type="containsText" dxfId="1309" priority="25" operator="containsText" text="清車">
      <formula>NOT(ISERROR(SEARCH("清車",L339)))</formula>
    </cfRule>
    <cfRule type="containsText" dxfId="1308" priority="26" operator="containsText" text="改紡">
      <formula>NOT(ISERROR(SEARCH("改紡",L339)))</formula>
    </cfRule>
  </conditionalFormatting>
  <conditionalFormatting sqref="X337">
    <cfRule type="containsText" dxfId="1307" priority="102" operator="containsText" text="了機">
      <formula>NOT(ISERROR(SEARCH("了機",X337)))</formula>
    </cfRule>
  </conditionalFormatting>
  <conditionalFormatting sqref="T338">
    <cfRule type="containsText" dxfId="1306" priority="54" operator="containsText" text="了機">
      <formula>NOT(ISERROR(SEARCH("了機",T338)))</formula>
    </cfRule>
  </conditionalFormatting>
  <conditionalFormatting sqref="T338">
    <cfRule type="containsText" dxfId="1305" priority="52" operator="containsText" text="清車">
      <formula>NOT(ISERROR(SEARCH("清車",T338)))</formula>
    </cfRule>
    <cfRule type="containsText" dxfId="1304" priority="53" operator="containsText" text="改紡">
      <formula>NOT(ISERROR(SEARCH("改紡",T338)))</formula>
    </cfRule>
  </conditionalFormatting>
  <conditionalFormatting sqref="P335">
    <cfRule type="containsText" dxfId="1303" priority="96" operator="containsText" text="了機">
      <formula>NOT(ISERROR(SEARCH("了機",P335)))</formula>
    </cfRule>
  </conditionalFormatting>
  <conditionalFormatting sqref="P335">
    <cfRule type="containsText" dxfId="1302" priority="94" operator="containsText" text="清車">
      <formula>NOT(ISERROR(SEARCH("清車",P335)))</formula>
    </cfRule>
    <cfRule type="containsText" dxfId="1301" priority="95" operator="containsText" text="改紡">
      <formula>NOT(ISERROR(SEARCH("改紡",P335)))</formula>
    </cfRule>
  </conditionalFormatting>
  <conditionalFormatting sqref="L335">
    <cfRule type="containsText" dxfId="1300" priority="15" operator="containsText" text="了機">
      <formula>NOT(ISERROR(SEARCH("了機",L335)))</formula>
    </cfRule>
  </conditionalFormatting>
  <conditionalFormatting sqref="L335">
    <cfRule type="containsText" dxfId="1299" priority="13" operator="containsText" text="清車">
      <formula>NOT(ISERROR(SEARCH("清車",L335)))</formula>
    </cfRule>
    <cfRule type="containsText" dxfId="1298" priority="14" operator="containsText" text="改紡">
      <formula>NOT(ISERROR(SEARCH("改紡",L335)))</formula>
    </cfRule>
  </conditionalFormatting>
  <conditionalFormatting sqref="X335">
    <cfRule type="containsText" dxfId="1297" priority="90" operator="containsText" text="了機">
      <formula>NOT(ISERROR(SEARCH("了機",X335)))</formula>
    </cfRule>
  </conditionalFormatting>
  <conditionalFormatting sqref="X335">
    <cfRule type="containsText" dxfId="1296" priority="88" operator="containsText" text="清車">
      <formula>NOT(ISERROR(SEARCH("清車",X335)))</formula>
    </cfRule>
    <cfRule type="containsText" dxfId="1295" priority="89" operator="containsText" text="改紡">
      <formula>NOT(ISERROR(SEARCH("改紡",X335)))</formula>
    </cfRule>
  </conditionalFormatting>
  <conditionalFormatting sqref="L321">
    <cfRule type="containsText" dxfId="1294" priority="87" operator="containsText" text="了機">
      <formula>NOT(ISERROR(SEARCH("了機",L321)))</formula>
    </cfRule>
  </conditionalFormatting>
  <conditionalFormatting sqref="L321">
    <cfRule type="containsText" dxfId="1293" priority="85" operator="containsText" text="清車">
      <formula>NOT(ISERROR(SEARCH("清車",L321)))</formula>
    </cfRule>
    <cfRule type="containsText" dxfId="1292" priority="86" operator="containsText" text="改紡">
      <formula>NOT(ISERROR(SEARCH("改紡",L321)))</formula>
    </cfRule>
  </conditionalFormatting>
  <conditionalFormatting sqref="P321">
    <cfRule type="containsText" dxfId="1291" priority="84" operator="containsText" text="了機">
      <formula>NOT(ISERROR(SEARCH("了機",P321)))</formula>
    </cfRule>
  </conditionalFormatting>
  <conditionalFormatting sqref="P321">
    <cfRule type="containsText" dxfId="1290" priority="82" operator="containsText" text="清車">
      <formula>NOT(ISERROR(SEARCH("清車",P321)))</formula>
    </cfRule>
    <cfRule type="containsText" dxfId="1289" priority="83" operator="containsText" text="改紡">
      <formula>NOT(ISERROR(SEARCH("改紡",P321)))</formula>
    </cfRule>
  </conditionalFormatting>
  <conditionalFormatting sqref="T321">
    <cfRule type="containsText" dxfId="1288" priority="81" operator="containsText" text="了機">
      <formula>NOT(ISERROR(SEARCH("了機",T321)))</formula>
    </cfRule>
  </conditionalFormatting>
  <conditionalFormatting sqref="T321">
    <cfRule type="containsText" dxfId="1287" priority="79" operator="containsText" text="清車">
      <formula>NOT(ISERROR(SEARCH("清車",T321)))</formula>
    </cfRule>
    <cfRule type="containsText" dxfId="1286" priority="80" operator="containsText" text="改紡">
      <formula>NOT(ISERROR(SEARCH("改紡",T321)))</formula>
    </cfRule>
  </conditionalFormatting>
  <conditionalFormatting sqref="T336:U336 U337 U339:U340 U331:U335">
    <cfRule type="containsText" dxfId="1285" priority="78" operator="containsText" text="了機">
      <formula>NOT(ISERROR(SEARCH("了機",T331)))</formula>
    </cfRule>
  </conditionalFormatting>
  <conditionalFormatting sqref="T336:U336 U337 U339:U340 U331:U335">
    <cfRule type="containsText" dxfId="1284" priority="76" operator="containsText" text="清車">
      <formula>NOT(ISERROR(SEARCH("清車",T331)))</formula>
    </cfRule>
    <cfRule type="containsText" dxfId="1283" priority="77" operator="containsText" text="改紡">
      <formula>NOT(ISERROR(SEARCH("改紡",T331)))</formula>
    </cfRule>
  </conditionalFormatting>
  <conditionalFormatting sqref="T332">
    <cfRule type="containsText" dxfId="1282" priority="75" operator="containsText" text="了機">
      <formula>NOT(ISERROR(SEARCH("了機",T332)))</formula>
    </cfRule>
  </conditionalFormatting>
  <conditionalFormatting sqref="T332">
    <cfRule type="containsText" dxfId="1281" priority="73" operator="containsText" text="清車">
      <formula>NOT(ISERROR(SEARCH("清車",T332)))</formula>
    </cfRule>
    <cfRule type="containsText" dxfId="1280" priority="74" operator="containsText" text="改紡">
      <formula>NOT(ISERROR(SEARCH("改紡",T332)))</formula>
    </cfRule>
  </conditionalFormatting>
  <conditionalFormatting sqref="T340">
    <cfRule type="containsText" dxfId="1279" priority="72" operator="containsText" text="了機">
      <formula>NOT(ISERROR(SEARCH("了機",T340)))</formula>
    </cfRule>
  </conditionalFormatting>
  <conditionalFormatting sqref="T340">
    <cfRule type="containsText" dxfId="1278" priority="70" operator="containsText" text="清車">
      <formula>NOT(ISERROR(SEARCH("清車",T340)))</formula>
    </cfRule>
    <cfRule type="containsText" dxfId="1277" priority="71" operator="containsText" text="改紡">
      <formula>NOT(ISERROR(SEARCH("改紡",T340)))</formula>
    </cfRule>
  </conditionalFormatting>
  <conditionalFormatting sqref="T331">
    <cfRule type="containsText" dxfId="1276" priority="69" operator="containsText" text="了機">
      <formula>NOT(ISERROR(SEARCH("了機",T331)))</formula>
    </cfRule>
  </conditionalFormatting>
  <conditionalFormatting sqref="T331">
    <cfRule type="containsText" dxfId="1275" priority="67" operator="containsText" text="清車">
      <formula>NOT(ISERROR(SEARCH("清車",T331)))</formula>
    </cfRule>
    <cfRule type="containsText" dxfId="1274" priority="68" operator="containsText" text="改紡">
      <formula>NOT(ISERROR(SEARCH("改紡",T331)))</formula>
    </cfRule>
  </conditionalFormatting>
  <conditionalFormatting sqref="T334">
    <cfRule type="containsText" dxfId="1273" priority="63" operator="containsText" text="了機">
      <formula>NOT(ISERROR(SEARCH("了機",T334)))</formula>
    </cfRule>
  </conditionalFormatting>
  <conditionalFormatting sqref="T334">
    <cfRule type="containsText" dxfId="1272" priority="61" operator="containsText" text="清車">
      <formula>NOT(ISERROR(SEARCH("清車",T334)))</formula>
    </cfRule>
    <cfRule type="containsText" dxfId="1271" priority="62" operator="containsText" text="改紡">
      <formula>NOT(ISERROR(SEARCH("改紡",T334)))</formula>
    </cfRule>
  </conditionalFormatting>
  <conditionalFormatting sqref="T339">
    <cfRule type="containsText" dxfId="1270" priority="60" operator="containsText" text="了機">
      <formula>NOT(ISERROR(SEARCH("了機",T339)))</formula>
    </cfRule>
  </conditionalFormatting>
  <conditionalFormatting sqref="T339">
    <cfRule type="containsText" dxfId="1269" priority="58" operator="containsText" text="清車">
      <formula>NOT(ISERROR(SEARCH("清車",T339)))</formula>
    </cfRule>
    <cfRule type="containsText" dxfId="1268" priority="59" operator="containsText" text="改紡">
      <formula>NOT(ISERROR(SEARCH("改紡",T339)))</formula>
    </cfRule>
  </conditionalFormatting>
  <conditionalFormatting sqref="T337">
    <cfRule type="containsText" dxfId="1267" priority="49" operator="containsText" text="清車">
      <formula>NOT(ISERROR(SEARCH("清車",T337)))</formula>
    </cfRule>
    <cfRule type="containsText" dxfId="1266" priority="50" operator="containsText" text="改紡">
      <formula>NOT(ISERROR(SEARCH("改紡",T337)))</formula>
    </cfRule>
  </conditionalFormatting>
  <conditionalFormatting sqref="T337">
    <cfRule type="containsText" dxfId="1265" priority="51" operator="containsText" text="了機">
      <formula>NOT(ISERROR(SEARCH("了機",T337)))</formula>
    </cfRule>
  </conditionalFormatting>
  <conditionalFormatting sqref="T335">
    <cfRule type="containsText" dxfId="1264" priority="48" operator="containsText" text="了機">
      <formula>NOT(ISERROR(SEARCH("了機",T335)))</formula>
    </cfRule>
  </conditionalFormatting>
  <conditionalFormatting sqref="T335">
    <cfRule type="containsText" dxfId="1263" priority="46" operator="containsText" text="清車">
      <formula>NOT(ISERROR(SEARCH("清車",T335)))</formula>
    </cfRule>
    <cfRule type="containsText" dxfId="1262" priority="47" operator="containsText" text="改紡">
      <formula>NOT(ISERROR(SEARCH("改紡",T335)))</formula>
    </cfRule>
  </conditionalFormatting>
  <conditionalFormatting sqref="L336:M336 M337 M339:M340 M331:M335">
    <cfRule type="containsText" dxfId="1261" priority="45" operator="containsText" text="了機">
      <formula>NOT(ISERROR(SEARCH("了機",L331)))</formula>
    </cfRule>
  </conditionalFormatting>
  <conditionalFormatting sqref="L336:M336 M337 M339:M340 M331:M335">
    <cfRule type="containsText" dxfId="1260" priority="43" operator="containsText" text="清車">
      <formula>NOT(ISERROR(SEARCH("清車",L331)))</formula>
    </cfRule>
    <cfRule type="containsText" dxfId="1259" priority="44" operator="containsText" text="改紡">
      <formula>NOT(ISERROR(SEARCH("改紡",L331)))</formula>
    </cfRule>
  </conditionalFormatting>
  <conditionalFormatting sqref="L332">
    <cfRule type="containsText" dxfId="1258" priority="42" operator="containsText" text="了機">
      <formula>NOT(ISERROR(SEARCH("了機",L332)))</formula>
    </cfRule>
  </conditionalFormatting>
  <conditionalFormatting sqref="L332">
    <cfRule type="containsText" dxfId="1257" priority="40" operator="containsText" text="清車">
      <formula>NOT(ISERROR(SEARCH("清車",L332)))</formula>
    </cfRule>
    <cfRule type="containsText" dxfId="1256" priority="41" operator="containsText" text="改紡">
      <formula>NOT(ISERROR(SEARCH("改紡",L332)))</formula>
    </cfRule>
  </conditionalFormatting>
  <conditionalFormatting sqref="L340">
    <cfRule type="containsText" dxfId="1255" priority="39" operator="containsText" text="了機">
      <formula>NOT(ISERROR(SEARCH("了機",L340)))</formula>
    </cfRule>
  </conditionalFormatting>
  <conditionalFormatting sqref="L340">
    <cfRule type="containsText" dxfId="1254" priority="37" operator="containsText" text="清車">
      <formula>NOT(ISERROR(SEARCH("清車",L340)))</formula>
    </cfRule>
    <cfRule type="containsText" dxfId="1253" priority="38" operator="containsText" text="改紡">
      <formula>NOT(ISERROR(SEARCH("改紡",L340)))</formula>
    </cfRule>
  </conditionalFormatting>
  <conditionalFormatting sqref="L331">
    <cfRule type="containsText" dxfId="1252" priority="36" operator="containsText" text="了機">
      <formula>NOT(ISERROR(SEARCH("了機",L331)))</formula>
    </cfRule>
  </conditionalFormatting>
  <conditionalFormatting sqref="L331">
    <cfRule type="containsText" dxfId="1251" priority="34" operator="containsText" text="清車">
      <formula>NOT(ISERROR(SEARCH("清車",L331)))</formula>
    </cfRule>
    <cfRule type="containsText" dxfId="1250" priority="35" operator="containsText" text="改紡">
      <formula>NOT(ISERROR(SEARCH("改紡",L331)))</formula>
    </cfRule>
  </conditionalFormatting>
  <conditionalFormatting sqref="L333">
    <cfRule type="containsText" dxfId="1249" priority="33" operator="containsText" text="了機">
      <formula>NOT(ISERROR(SEARCH("了機",L333)))</formula>
    </cfRule>
  </conditionalFormatting>
  <conditionalFormatting sqref="L333">
    <cfRule type="containsText" dxfId="1248" priority="31" operator="containsText" text="清車">
      <formula>NOT(ISERROR(SEARCH("清車",L333)))</formula>
    </cfRule>
    <cfRule type="containsText" dxfId="1247" priority="32" operator="containsText" text="改紡">
      <formula>NOT(ISERROR(SEARCH("改紡",L333)))</formula>
    </cfRule>
  </conditionalFormatting>
  <conditionalFormatting sqref="L334">
    <cfRule type="containsText" dxfId="1246" priority="30" operator="containsText" text="了機">
      <formula>NOT(ISERROR(SEARCH("了機",L334)))</formula>
    </cfRule>
  </conditionalFormatting>
  <conditionalFormatting sqref="L334">
    <cfRule type="containsText" dxfId="1245" priority="28" operator="containsText" text="清車">
      <formula>NOT(ISERROR(SEARCH("清車",L334)))</formula>
    </cfRule>
    <cfRule type="containsText" dxfId="1244" priority="29" operator="containsText" text="改紡">
      <formula>NOT(ISERROR(SEARCH("改紡",L334)))</formula>
    </cfRule>
  </conditionalFormatting>
  <conditionalFormatting sqref="M338">
    <cfRule type="containsText" dxfId="1243" priority="24" operator="containsText" text="了機">
      <formula>NOT(ISERROR(SEARCH("了機",M338)))</formula>
    </cfRule>
  </conditionalFormatting>
  <conditionalFormatting sqref="M338">
    <cfRule type="containsText" dxfId="1242" priority="22" operator="containsText" text="清車">
      <formula>NOT(ISERROR(SEARCH("清車",M338)))</formula>
    </cfRule>
    <cfRule type="containsText" dxfId="1241" priority="23" operator="containsText" text="改紡">
      <formula>NOT(ISERROR(SEARCH("改紡",M338)))</formula>
    </cfRule>
  </conditionalFormatting>
  <conditionalFormatting sqref="L338">
    <cfRule type="containsText" dxfId="1240" priority="21" operator="containsText" text="了機">
      <formula>NOT(ISERROR(SEARCH("了機",L338)))</formula>
    </cfRule>
  </conditionalFormatting>
  <conditionalFormatting sqref="L338">
    <cfRule type="containsText" dxfId="1239" priority="19" operator="containsText" text="清車">
      <formula>NOT(ISERROR(SEARCH("清車",L338)))</formula>
    </cfRule>
    <cfRule type="containsText" dxfId="1238" priority="20" operator="containsText" text="改紡">
      <formula>NOT(ISERROR(SEARCH("改紡",L338)))</formula>
    </cfRule>
  </conditionalFormatting>
  <conditionalFormatting sqref="L337">
    <cfRule type="containsText" dxfId="1237" priority="16" operator="containsText" text="清車">
      <formula>NOT(ISERROR(SEARCH("清車",L337)))</formula>
    </cfRule>
    <cfRule type="containsText" dxfId="1236" priority="17" operator="containsText" text="改紡">
      <formula>NOT(ISERROR(SEARCH("改紡",L337)))</formula>
    </cfRule>
  </conditionalFormatting>
  <conditionalFormatting sqref="L337">
    <cfRule type="containsText" dxfId="1235" priority="18" operator="containsText" text="了機">
      <formula>NOT(ISERROR(SEARCH("了機",L337)))</formula>
    </cfRule>
  </conditionalFormatting>
  <conditionalFormatting sqref="P336">
    <cfRule type="containsText" dxfId="1234" priority="12" operator="containsText" text="了機">
      <formula>NOT(ISERROR(SEARCH("了機",P336)))</formula>
    </cfRule>
  </conditionalFormatting>
  <conditionalFormatting sqref="P336">
    <cfRule type="containsText" dxfId="1233" priority="10" operator="containsText" text="清車">
      <formula>NOT(ISERROR(SEARCH("清車",P336)))</formula>
    </cfRule>
    <cfRule type="containsText" dxfId="1232" priority="11" operator="containsText" text="改紡">
      <formula>NOT(ISERROR(SEARCH("改紡",P336)))</formula>
    </cfRule>
  </conditionalFormatting>
  <conditionalFormatting sqref="P305">
    <cfRule type="containsText" dxfId="1231" priority="9" operator="containsText" text="了機">
      <formula>NOT(ISERROR(SEARCH("了機",P305)))</formula>
    </cfRule>
  </conditionalFormatting>
  <conditionalFormatting sqref="P305">
    <cfRule type="containsText" dxfId="1230" priority="7" operator="containsText" text="清車">
      <formula>NOT(ISERROR(SEARCH("清車",P305)))</formula>
    </cfRule>
    <cfRule type="containsText" dxfId="1229" priority="8" operator="containsText" text="改紡">
      <formula>NOT(ISERROR(SEARCH("改紡",P305)))</formula>
    </cfRule>
  </conditionalFormatting>
  <conditionalFormatting sqref="L305">
    <cfRule type="containsText" dxfId="1228" priority="6" operator="containsText" text="了機">
      <formula>NOT(ISERROR(SEARCH("了機",L305)))</formula>
    </cfRule>
  </conditionalFormatting>
  <conditionalFormatting sqref="L305">
    <cfRule type="containsText" dxfId="1227" priority="4" operator="containsText" text="清車">
      <formula>NOT(ISERROR(SEARCH("清車",L305)))</formula>
    </cfRule>
    <cfRule type="containsText" dxfId="1226" priority="5" operator="containsText" text="改紡">
      <formula>NOT(ISERROR(SEARCH("改紡",L305)))</formula>
    </cfRule>
  </conditionalFormatting>
  <conditionalFormatting sqref="L290">
    <cfRule type="containsText" dxfId="1225" priority="3" operator="containsText" text="了機">
      <formula>NOT(ISERROR(SEARCH("了機",L290)))</formula>
    </cfRule>
  </conditionalFormatting>
  <conditionalFormatting sqref="L290">
    <cfRule type="containsText" dxfId="1224" priority="1" operator="containsText" text="清車">
      <formula>NOT(ISERROR(SEARCH("清車",L290)))</formula>
    </cfRule>
    <cfRule type="containsText" dxfId="1223" priority="2" operator="containsText" text="改紡">
      <formula>NOT(ISERROR(SEARCH("改紡",L290)))</formula>
    </cfRule>
  </conditionalFormatting>
  <pageMargins left="0.23622047244094491" right="0.23622047244094491" top="0.74803149606299213" bottom="0.74803149606299213" header="0.31496062992125984" footer="0.31496062992125984"/>
  <pageSetup paperSize="9" scale="40" orientation="landscape" horizontalDpi="4294967293" verticalDpi="0" r:id="rId1"/>
  <headerFooter>
    <oddHeader>&amp;C&amp;"標楷體,標準"&amp;14遠東新世紀股份有限公司 化纖總廠
撚二科 值班日誌</oddHeader>
    <oddFooter>&amp;R&amp;"Times New Roman,標準"  5KFT5QR001-04</oddFooter>
  </headerFooter>
  <rowBreaks count="10" manualBreakCount="10">
    <brk id="32" max="16383" man="1"/>
    <brk id="63" max="16383" man="1"/>
    <brk id="94" max="16383" man="1"/>
    <brk id="125" max="16383" man="1"/>
    <brk id="156" max="16383" man="1"/>
    <brk id="187" max="16383" man="1"/>
    <brk id="218" max="16383" man="1"/>
    <brk id="249" max="16383" man="1"/>
    <brk id="280" max="16383" man="1"/>
    <brk id="31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222D8"/>
    <pageSetUpPr fitToPage="1"/>
  </sheetPr>
  <dimension ref="A1:N115"/>
  <sheetViews>
    <sheetView showGridLines="0" workbookViewId="0">
      <pane ySplit="11" topLeftCell="A12" activePane="bottomLeft" state="frozen"/>
      <selection pane="bottomLeft" activeCell="P7" sqref="P7"/>
    </sheetView>
  </sheetViews>
  <sheetFormatPr defaultRowHeight="21.75" customHeight="1"/>
  <cols>
    <col min="1" max="1" width="5.125" style="159" customWidth="1"/>
    <col min="2" max="2" width="10.625" style="159" customWidth="1"/>
    <col min="3" max="3" width="6" style="159" customWidth="1"/>
    <col min="4" max="4" width="10.25" style="159" customWidth="1"/>
    <col min="5" max="5" width="5.375" style="159" customWidth="1"/>
    <col min="6" max="6" width="16.75" style="159" customWidth="1"/>
    <col min="7" max="7" width="14.125" style="159" customWidth="1"/>
    <col min="8" max="8" width="11.625" style="159" customWidth="1"/>
    <col min="9" max="9" width="12.25" style="159" customWidth="1"/>
    <col min="10" max="10" width="10.125" style="159" customWidth="1"/>
    <col min="11" max="11" width="14.25" style="159" customWidth="1"/>
    <col min="12" max="12" width="17.25" style="159" customWidth="1"/>
    <col min="13" max="13" width="14.375" style="159" customWidth="1"/>
    <col min="14" max="16384" width="9" style="159"/>
  </cols>
  <sheetData>
    <row r="1" spans="1:14" ht="21.75" customHeight="1">
      <c r="A1" s="261" t="s">
        <v>92</v>
      </c>
      <c r="B1" s="261" t="s">
        <v>240</v>
      </c>
      <c r="C1" s="261" t="s">
        <v>241</v>
      </c>
      <c r="D1" s="261" t="s">
        <v>94</v>
      </c>
      <c r="E1" s="261" t="s">
        <v>242</v>
      </c>
      <c r="F1" s="261" t="s">
        <v>243</v>
      </c>
      <c r="G1" s="261" t="s">
        <v>244</v>
      </c>
      <c r="H1" s="261" t="s">
        <v>245</v>
      </c>
      <c r="I1" s="261" t="s">
        <v>246</v>
      </c>
      <c r="J1" s="262" t="s">
        <v>247</v>
      </c>
      <c r="K1" s="262" t="s">
        <v>248</v>
      </c>
      <c r="L1" s="261" t="s">
        <v>249</v>
      </c>
      <c r="M1" s="261" t="s">
        <v>717</v>
      </c>
    </row>
    <row r="2" spans="1:14" ht="21.75" customHeight="1">
      <c r="A2" s="496">
        <v>1</v>
      </c>
      <c r="B2" s="495">
        <v>46173</v>
      </c>
      <c r="C2" s="496" t="s">
        <v>1050</v>
      </c>
      <c r="D2" s="497" t="s">
        <v>1906</v>
      </c>
      <c r="E2" s="498" t="s">
        <v>579</v>
      </c>
      <c r="F2" s="587" t="s">
        <v>2062</v>
      </c>
      <c r="G2" s="496" t="s">
        <v>217</v>
      </c>
      <c r="H2" s="499" t="s">
        <v>985</v>
      </c>
      <c r="I2" s="588">
        <v>46175</v>
      </c>
      <c r="J2" s="589" t="s">
        <v>3113</v>
      </c>
      <c r="K2" s="590">
        <v>46176</v>
      </c>
      <c r="L2" s="496"/>
      <c r="M2" s="496"/>
    </row>
    <row r="3" spans="1:14" ht="21.75" customHeight="1">
      <c r="A3" s="496">
        <v>2</v>
      </c>
      <c r="B3" s="495">
        <v>46174</v>
      </c>
      <c r="C3" s="496" t="s">
        <v>1549</v>
      </c>
      <c r="D3" s="497" t="s">
        <v>1912</v>
      </c>
      <c r="E3" s="498" t="s">
        <v>579</v>
      </c>
      <c r="F3" s="266" t="s">
        <v>2062</v>
      </c>
      <c r="G3" s="263" t="s">
        <v>327</v>
      </c>
      <c r="H3" s="499" t="s">
        <v>985</v>
      </c>
      <c r="I3" s="588">
        <v>46175</v>
      </c>
      <c r="J3" s="589" t="s">
        <v>3113</v>
      </c>
      <c r="K3" s="590">
        <v>46176</v>
      </c>
      <c r="L3" s="496"/>
      <c r="M3" s="496"/>
    </row>
    <row r="4" spans="1:14" ht="21.75" customHeight="1">
      <c r="A4" s="496">
        <v>3</v>
      </c>
      <c r="B4" s="495">
        <v>46174</v>
      </c>
      <c r="C4" s="496" t="s">
        <v>1893</v>
      </c>
      <c r="D4" s="497" t="s">
        <v>1910</v>
      </c>
      <c r="E4" s="498"/>
      <c r="F4" s="266" t="s">
        <v>1954</v>
      </c>
      <c r="G4" s="263" t="s">
        <v>218</v>
      </c>
      <c r="H4" s="499" t="s">
        <v>1476</v>
      </c>
      <c r="I4" s="588">
        <v>46176</v>
      </c>
      <c r="J4" s="589" t="s">
        <v>3113</v>
      </c>
      <c r="K4" s="590">
        <v>46177</v>
      </c>
      <c r="L4" s="496"/>
      <c r="M4" s="496"/>
    </row>
    <row r="5" spans="1:14" ht="21.75" customHeight="1">
      <c r="A5" s="496">
        <v>4</v>
      </c>
      <c r="B5" s="495">
        <v>46174</v>
      </c>
      <c r="C5" s="496" t="s">
        <v>2839</v>
      </c>
      <c r="D5" s="497" t="s">
        <v>2840</v>
      </c>
      <c r="E5" s="498"/>
      <c r="F5" s="266" t="s">
        <v>1811</v>
      </c>
      <c r="G5" s="263" t="s">
        <v>2841</v>
      </c>
      <c r="H5" s="499" t="s">
        <v>12</v>
      </c>
      <c r="I5" s="588">
        <v>46175</v>
      </c>
      <c r="J5" s="589" t="s">
        <v>3113</v>
      </c>
      <c r="K5" s="590">
        <v>46176</v>
      </c>
      <c r="L5" s="496"/>
      <c r="M5" s="496"/>
    </row>
    <row r="6" spans="1:14" ht="21.75" customHeight="1">
      <c r="A6" s="496">
        <v>5</v>
      </c>
      <c r="B6" s="495">
        <v>46175</v>
      </c>
      <c r="C6" s="496" t="s">
        <v>2659</v>
      </c>
      <c r="D6" s="497" t="s">
        <v>2936</v>
      </c>
      <c r="E6" s="498" t="s">
        <v>1915</v>
      </c>
      <c r="F6" s="266" t="str">
        <f>IF(ISNA(VLOOKUP(D6,條件!$A$1:$L$65585,5,0)),"",(VLOOKUP(D6,條件!$A$1:$L$65585,5,0)))</f>
        <v>150/48/2SDr</v>
      </c>
      <c r="G6" s="263" t="str">
        <f>IF(ISNA(VLOOKUP(D6,條件!$A$1:$L$65585,11,0)),"",(VLOOKUP(D6,條件!$A$1:$L$65585,11,0)))</f>
        <v>紅白直條</v>
      </c>
      <c r="H6" s="499" t="s">
        <v>1476</v>
      </c>
      <c r="I6" s="588">
        <v>46180</v>
      </c>
      <c r="J6" s="589" t="s">
        <v>3113</v>
      </c>
      <c r="K6" s="590">
        <v>46181</v>
      </c>
      <c r="L6" s="496"/>
      <c r="M6" s="496"/>
    </row>
    <row r="7" spans="1:14" ht="21.75" customHeight="1">
      <c r="A7" s="496">
        <v>6</v>
      </c>
      <c r="B7" s="495">
        <v>46177</v>
      </c>
      <c r="C7" s="496" t="s">
        <v>1623</v>
      </c>
      <c r="D7" s="497" t="s">
        <v>3184</v>
      </c>
      <c r="E7" s="498" t="s">
        <v>1915</v>
      </c>
      <c r="F7" s="266" t="str">
        <f>IF(ISNA(VLOOKUP(D7,條件!$A$1:$L$65585,5,0)),"",(VLOOKUP(D7,條件!$A$1:$L$65585,5,0)))</f>
        <v>150/48/2SDr</v>
      </c>
      <c r="G7" s="263" t="str">
        <f>IF(ISNA(VLOOKUP(D7,條件!$A$1:$L$65585,11,0)),"",(VLOOKUP(D7,條件!$A$1:$L$65585,11,0)))</f>
        <v>黃紅雙色</v>
      </c>
      <c r="H7" s="499" t="s">
        <v>985</v>
      </c>
      <c r="I7" s="588">
        <v>46184</v>
      </c>
      <c r="J7" s="589"/>
      <c r="K7" s="590"/>
      <c r="L7" s="496"/>
      <c r="M7" s="496"/>
    </row>
    <row r="8" spans="1:14" ht="21.75" customHeight="1">
      <c r="A8" s="496">
        <v>7</v>
      </c>
      <c r="B8" s="495">
        <v>46178</v>
      </c>
      <c r="C8" s="496" t="s">
        <v>1625</v>
      </c>
      <c r="D8" s="497" t="s">
        <v>2652</v>
      </c>
      <c r="E8" s="498"/>
      <c r="F8" s="266" t="str">
        <f>IF(ISNA(VLOOKUP(D8,條件!$A$1:$L$65585,5,0)),"",(VLOOKUP(D8,條件!$A$1:$L$65585,5,0)))</f>
        <v>75/72/2PFBR</v>
      </c>
      <c r="G8" s="263" t="str">
        <f>IF(ISNA(VLOOKUP(D8,條件!$A$1:$L$65585,11,0)),"",(VLOOKUP(D8,條件!$A$1:$L$65585,11,0)))</f>
        <v>紫色</v>
      </c>
      <c r="H8" s="499" t="s">
        <v>985</v>
      </c>
      <c r="I8" s="588"/>
      <c r="J8" s="589"/>
      <c r="K8" s="590"/>
      <c r="L8" s="496"/>
      <c r="M8" s="496" t="s">
        <v>3246</v>
      </c>
      <c r="N8" s="159" t="s">
        <v>3869</v>
      </c>
    </row>
    <row r="9" spans="1:14" ht="21.75" customHeight="1">
      <c r="A9" s="496">
        <v>8</v>
      </c>
      <c r="B9" s="495">
        <v>46179</v>
      </c>
      <c r="C9" s="496" t="s">
        <v>3597</v>
      </c>
      <c r="D9" s="497" t="s">
        <v>3320</v>
      </c>
      <c r="E9" s="498"/>
      <c r="F9" s="266" t="str">
        <f>IF(ISNA(VLOOKUP(D9,條件!$A$1:$L$65585,5,0)),"",(VLOOKUP(D9,條件!$A$1:$L$65585,5,0)))</f>
        <v>75/72/2SDFFR</v>
      </c>
      <c r="G9" s="263" t="str">
        <f>IF(ISNA(VLOOKUP(D9,條件!$A$1:$L$65585,11,0)),"",(VLOOKUP(D9,條件!$A$1:$L$65585,11,0)))</f>
        <v>白底紅十字</v>
      </c>
      <c r="H9" s="499" t="s">
        <v>12</v>
      </c>
      <c r="I9" s="588">
        <v>46184</v>
      </c>
      <c r="J9" s="589"/>
      <c r="K9" s="590"/>
      <c r="L9" s="496"/>
      <c r="M9" s="496"/>
    </row>
    <row r="10" spans="1:14" ht="21.75" customHeight="1">
      <c r="A10" s="496">
        <v>9</v>
      </c>
      <c r="B10" s="495">
        <v>46179</v>
      </c>
      <c r="C10" s="496" t="s">
        <v>1049</v>
      </c>
      <c r="D10" s="497" t="s">
        <v>1904</v>
      </c>
      <c r="E10" s="498" t="s">
        <v>579</v>
      </c>
      <c r="F10" s="587" t="s">
        <v>2062</v>
      </c>
      <c r="G10" s="496" t="s">
        <v>225</v>
      </c>
      <c r="H10" s="499" t="s">
        <v>1476</v>
      </c>
      <c r="I10" s="588">
        <v>46184</v>
      </c>
      <c r="J10" s="589"/>
      <c r="K10" s="590"/>
      <c r="L10" s="496"/>
      <c r="M10" s="496" t="s">
        <v>3347</v>
      </c>
    </row>
    <row r="11" spans="1:14" ht="21.75" customHeight="1">
      <c r="A11" s="496">
        <v>10</v>
      </c>
      <c r="B11" s="495">
        <v>46180</v>
      </c>
      <c r="C11" s="496" t="s">
        <v>804</v>
      </c>
      <c r="D11" s="497" t="s">
        <v>3393</v>
      </c>
      <c r="E11" s="498" t="s">
        <v>3394</v>
      </c>
      <c r="F11" s="587" t="s">
        <v>3395</v>
      </c>
      <c r="G11" s="496" t="s">
        <v>3396</v>
      </c>
      <c r="H11" s="499" t="s">
        <v>12</v>
      </c>
      <c r="I11" s="588"/>
      <c r="J11" s="589"/>
      <c r="K11" s="590"/>
      <c r="L11" s="496" t="s">
        <v>3397</v>
      </c>
      <c r="M11" s="496"/>
      <c r="N11" s="159" t="s">
        <v>3827</v>
      </c>
    </row>
    <row r="12" spans="1:14" ht="21.75" customHeight="1">
      <c r="A12" s="496">
        <v>11</v>
      </c>
      <c r="B12" s="495">
        <v>46181</v>
      </c>
      <c r="C12" s="496" t="s">
        <v>3444</v>
      </c>
      <c r="D12" s="497" t="s">
        <v>3445</v>
      </c>
      <c r="E12" s="498" t="s">
        <v>3446</v>
      </c>
      <c r="F12" s="266" t="str">
        <f>IF(ISNA(VLOOKUP(D12,條件!$A$1:$L$65585,5,0)),"",(VLOOKUP(D12,條件!$A$1:$L$65585,5,0)))</f>
        <v>225/72/2SDr</v>
      </c>
      <c r="G12" s="263" t="str">
        <f>IF(ISNA(VLOOKUP(D12,條件!$A$1:$L$65585,11,0)),"",(VLOOKUP(D12,條件!$A$1:$L$65585,11,0)))</f>
        <v>灰色</v>
      </c>
      <c r="H12" s="499" t="s">
        <v>985</v>
      </c>
      <c r="I12" s="588"/>
      <c r="J12" s="589"/>
      <c r="K12" s="590"/>
      <c r="L12" s="496"/>
      <c r="M12" s="496"/>
      <c r="N12" s="159" t="s">
        <v>3827</v>
      </c>
    </row>
    <row r="13" spans="1:14" ht="21.75" customHeight="1">
      <c r="A13" s="496">
        <v>12</v>
      </c>
      <c r="B13" s="495">
        <v>46182</v>
      </c>
      <c r="C13" s="496" t="s">
        <v>3638</v>
      </c>
      <c r="D13" s="497" t="s">
        <v>3646</v>
      </c>
      <c r="E13" s="498"/>
      <c r="F13" s="266" t="str">
        <f>IF(ISNA(VLOOKUP(D13,條件!$A$1:$L$65585,5,0)),"",(VLOOKUP(D13,條件!$A$1:$L$65585,5,0)))</f>
        <v>75/72SRR5</v>
      </c>
      <c r="G13" s="263" t="str">
        <f>IF(ISNA(VLOOKUP(D13,條件!$A$1:$L$65585,11,0)),"",(VLOOKUP(D13,條件!$A$1:$L$65585,11,0)))</f>
        <v>白藍條</v>
      </c>
      <c r="H13" s="499" t="s">
        <v>2731</v>
      </c>
      <c r="I13" s="588"/>
      <c r="J13" s="589"/>
      <c r="K13" s="590"/>
      <c r="L13" s="496"/>
      <c r="M13" s="496"/>
      <c r="N13" s="159" t="s">
        <v>3827</v>
      </c>
    </row>
    <row r="14" spans="1:14" ht="21.75" customHeight="1">
      <c r="A14" s="496">
        <v>13</v>
      </c>
      <c r="B14" s="495">
        <v>46183</v>
      </c>
      <c r="C14" s="496" t="s">
        <v>3533</v>
      </c>
      <c r="D14" s="497" t="s">
        <v>3699</v>
      </c>
      <c r="E14" s="498"/>
      <c r="F14" s="266" t="str">
        <f>IF(ISNA(VLOOKUP(D14,條件!$A$1:$L$65585,5,0)),"",(VLOOKUP(D14,條件!$A$1:$L$65585,5,0)))</f>
        <v>150/48/2SDr</v>
      </c>
      <c r="G14" s="263" t="str">
        <f>IF(ISNA(VLOOKUP(D14,條件!$A$1:$L$65585,11,0)),"",(VLOOKUP(D14,條件!$A$1:$L$65585,11,0)))</f>
        <v>黃底紅點</v>
      </c>
      <c r="H14" s="499" t="s">
        <v>20</v>
      </c>
      <c r="I14" s="588"/>
      <c r="J14" s="589"/>
      <c r="K14" s="590"/>
      <c r="L14" s="496"/>
      <c r="M14" s="496"/>
      <c r="N14" s="159" t="s">
        <v>3828</v>
      </c>
    </row>
    <row r="15" spans="1:14" ht="21.75" customHeight="1">
      <c r="A15" s="496">
        <v>14</v>
      </c>
      <c r="B15" s="495"/>
      <c r="C15" s="496"/>
      <c r="D15" s="497"/>
      <c r="E15" s="498"/>
      <c r="F15" s="266" t="str">
        <f>IF(ISNA(VLOOKUP(D15,條件!$A$1:$L$65585,5,0)),"",(VLOOKUP(D15,條件!$A$1:$L$65585,5,0)))</f>
        <v/>
      </c>
      <c r="G15" s="263" t="str">
        <f>IF(ISNA(VLOOKUP(D15,條件!$A$1:$L$65585,11,0)),"",(VLOOKUP(D15,條件!$A$1:$L$65585,11,0)))</f>
        <v/>
      </c>
      <c r="H15" s="499"/>
      <c r="I15" s="588"/>
      <c r="J15" s="589"/>
      <c r="K15" s="590"/>
      <c r="L15" s="496"/>
      <c r="M15" s="496"/>
    </row>
    <row r="16" spans="1:14" ht="21.75" customHeight="1">
      <c r="A16" s="496">
        <v>15</v>
      </c>
      <c r="B16" s="495"/>
      <c r="C16" s="496"/>
      <c r="D16" s="497"/>
      <c r="E16" s="498"/>
      <c r="F16" s="266" t="str">
        <f>IF(ISNA(VLOOKUP(D16,條件!$A$1:$L$65585,5,0)),"",(VLOOKUP(D16,條件!$A$1:$L$65585,5,0)))</f>
        <v/>
      </c>
      <c r="G16" s="263" t="str">
        <f>IF(ISNA(VLOOKUP(D16,條件!$A$1:$L$65585,11,0)),"",(VLOOKUP(D16,條件!$A$1:$L$65585,11,0)))</f>
        <v/>
      </c>
      <c r="H16" s="499"/>
      <c r="I16" s="588"/>
      <c r="J16" s="589"/>
      <c r="K16" s="590"/>
      <c r="L16" s="496"/>
      <c r="M16" s="496"/>
    </row>
    <row r="17" spans="1:13" ht="21.75" customHeight="1">
      <c r="A17" s="496">
        <v>16</v>
      </c>
      <c r="B17" s="495"/>
      <c r="C17" s="496"/>
      <c r="D17" s="497"/>
      <c r="E17" s="498"/>
      <c r="F17" s="266" t="str">
        <f>IF(ISNA(VLOOKUP(D17,條件!$A$1:$L$65585,5,0)),"",(VLOOKUP(D17,條件!$A$1:$L$65585,5,0)))</f>
        <v/>
      </c>
      <c r="G17" s="263" t="str">
        <f>IF(ISNA(VLOOKUP(D17,條件!$A$1:$L$65585,11,0)),"",(VLOOKUP(D17,條件!$A$1:$L$65585,11,0)))</f>
        <v/>
      </c>
      <c r="H17" s="499"/>
      <c r="I17" s="588"/>
      <c r="J17" s="589"/>
      <c r="K17" s="590"/>
      <c r="L17" s="496"/>
      <c r="M17" s="496"/>
    </row>
    <row r="18" spans="1:13" ht="21.75" customHeight="1">
      <c r="A18" s="496">
        <v>17</v>
      </c>
      <c r="B18" s="495"/>
      <c r="C18" s="496"/>
      <c r="D18" s="497"/>
      <c r="E18" s="498"/>
      <c r="F18" s="266" t="str">
        <f>IF(ISNA(VLOOKUP(D18,條件!$A$1:$L$65585,5,0)),"",(VLOOKUP(D18,條件!$A$1:$L$65585,5,0)))</f>
        <v/>
      </c>
      <c r="G18" s="263" t="str">
        <f>IF(ISNA(VLOOKUP(D18,條件!$A$1:$L$65585,11,0)),"",(VLOOKUP(D18,條件!$A$1:$L$65585,11,0)))</f>
        <v/>
      </c>
      <c r="H18" s="499"/>
      <c r="I18" s="588"/>
      <c r="J18" s="589"/>
      <c r="K18" s="590"/>
      <c r="L18" s="496"/>
      <c r="M18" s="496"/>
    </row>
    <row r="19" spans="1:13" ht="21.75" customHeight="1">
      <c r="A19" s="496">
        <v>18</v>
      </c>
      <c r="B19" s="495"/>
      <c r="C19" s="496"/>
      <c r="D19" s="497"/>
      <c r="E19" s="498"/>
      <c r="F19" s="266" t="str">
        <f>IF(ISNA(VLOOKUP(D19,條件!$A$1:$L$65585,5,0)),"",(VLOOKUP(D19,條件!$A$1:$L$65585,5,0)))</f>
        <v/>
      </c>
      <c r="G19" s="263" t="str">
        <f>IF(ISNA(VLOOKUP(D19,條件!$A$1:$L$65585,11,0)),"",(VLOOKUP(D19,條件!$A$1:$L$65585,11,0)))</f>
        <v/>
      </c>
      <c r="H19" s="499"/>
      <c r="I19" s="588"/>
      <c r="J19" s="589"/>
      <c r="K19" s="590"/>
      <c r="L19" s="496"/>
      <c r="M19" s="496"/>
    </row>
    <row r="20" spans="1:13" ht="21.75" customHeight="1">
      <c r="A20" s="496">
        <v>19</v>
      </c>
      <c r="B20" s="495"/>
      <c r="C20" s="496"/>
      <c r="D20" s="497"/>
      <c r="E20" s="498"/>
      <c r="F20" s="587"/>
      <c r="G20" s="263" t="str">
        <f>IF(ISNA(VLOOKUP(D20,條件!$A$1:$L$65585,11,0)),"",(VLOOKUP(D20,條件!$A$1:$L$65585,11,0)))</f>
        <v/>
      </c>
      <c r="H20" s="499"/>
      <c r="I20" s="588"/>
      <c r="J20" s="589"/>
      <c r="K20" s="590"/>
      <c r="L20" s="496"/>
      <c r="M20" s="496"/>
    </row>
    <row r="21" spans="1:13" ht="21.75" customHeight="1">
      <c r="A21" s="496">
        <v>20</v>
      </c>
      <c r="B21" s="495"/>
      <c r="C21" s="496"/>
      <c r="D21" s="497"/>
      <c r="E21" s="498"/>
      <c r="F21" s="587"/>
      <c r="G21" s="263" t="str">
        <f>IF(ISNA(VLOOKUP(D21,條件!$A$1:$L$65585,11,0)),"",(VLOOKUP(D21,條件!$A$1:$L$65585,11,0)))</f>
        <v/>
      </c>
      <c r="H21" s="499"/>
      <c r="I21" s="588"/>
      <c r="J21" s="589"/>
      <c r="K21" s="590"/>
      <c r="L21" s="496"/>
      <c r="M21" s="496"/>
    </row>
    <row r="22" spans="1:13" ht="21.75" customHeight="1">
      <c r="A22" s="496">
        <v>21</v>
      </c>
      <c r="B22" s="495"/>
      <c r="C22" s="496"/>
      <c r="D22" s="497"/>
      <c r="E22" s="498"/>
      <c r="F22" s="587"/>
      <c r="G22" s="496"/>
      <c r="H22" s="499"/>
      <c r="I22" s="588"/>
      <c r="J22" s="589"/>
      <c r="K22" s="590"/>
      <c r="L22" s="496"/>
      <c r="M22" s="496"/>
    </row>
    <row r="23" spans="1:13" ht="21.75" customHeight="1">
      <c r="A23" s="496">
        <v>22</v>
      </c>
      <c r="B23" s="495"/>
      <c r="C23" s="496"/>
      <c r="D23" s="497"/>
      <c r="E23" s="498"/>
      <c r="F23" s="587"/>
      <c r="G23" s="496"/>
      <c r="H23" s="499"/>
      <c r="I23" s="588"/>
      <c r="J23" s="589"/>
      <c r="K23" s="590"/>
      <c r="L23" s="496"/>
      <c r="M23" s="496"/>
    </row>
    <row r="24" spans="1:13" ht="21.75" customHeight="1">
      <c r="A24" s="496">
        <v>23</v>
      </c>
      <c r="B24" s="495"/>
      <c r="C24" s="496"/>
      <c r="D24" s="497"/>
      <c r="E24" s="498"/>
      <c r="F24" s="587"/>
      <c r="G24" s="496"/>
      <c r="H24" s="499"/>
      <c r="I24" s="588"/>
      <c r="J24" s="589"/>
      <c r="K24" s="590"/>
      <c r="L24" s="496"/>
      <c r="M24" s="496"/>
    </row>
    <row r="25" spans="1:13" ht="21.75" customHeight="1">
      <c r="A25" s="496">
        <v>24</v>
      </c>
      <c r="B25" s="495"/>
      <c r="C25" s="496"/>
      <c r="D25" s="497"/>
      <c r="E25" s="498"/>
      <c r="F25" s="587"/>
      <c r="G25" s="496"/>
      <c r="H25" s="499"/>
      <c r="I25" s="588"/>
      <c r="J25" s="589"/>
      <c r="K25" s="590"/>
      <c r="L25" s="496"/>
      <c r="M25" s="496"/>
    </row>
    <row r="26" spans="1:13" ht="21.75" customHeight="1">
      <c r="A26" s="496">
        <v>25</v>
      </c>
      <c r="B26" s="495"/>
      <c r="C26" s="496"/>
      <c r="D26" s="497"/>
      <c r="E26" s="498"/>
      <c r="F26" s="587"/>
      <c r="G26" s="496"/>
      <c r="H26" s="499"/>
      <c r="I26" s="588"/>
      <c r="J26" s="589"/>
      <c r="K26" s="590"/>
      <c r="L26" s="496"/>
      <c r="M26" s="496"/>
    </row>
    <row r="27" spans="1:13" ht="21.75" customHeight="1">
      <c r="A27" s="496">
        <v>26</v>
      </c>
      <c r="B27" s="495"/>
      <c r="C27" s="496"/>
      <c r="D27" s="497"/>
      <c r="E27" s="498"/>
      <c r="F27" s="587"/>
      <c r="G27" s="496"/>
      <c r="H27" s="499"/>
      <c r="I27" s="588"/>
      <c r="J27" s="589"/>
      <c r="K27" s="590"/>
      <c r="L27" s="496"/>
      <c r="M27" s="496"/>
    </row>
    <row r="28" spans="1:13" ht="21.75" customHeight="1">
      <c r="A28" s="496">
        <v>27</v>
      </c>
      <c r="B28" s="495"/>
      <c r="C28" s="496"/>
      <c r="D28" s="497"/>
      <c r="E28" s="498"/>
      <c r="F28" s="587"/>
      <c r="G28" s="496"/>
      <c r="H28" s="499"/>
      <c r="I28" s="588"/>
      <c r="J28" s="589"/>
      <c r="K28" s="590"/>
      <c r="L28" s="496"/>
      <c r="M28" s="496"/>
    </row>
    <row r="29" spans="1:13" ht="21.75" customHeight="1">
      <c r="A29" s="496">
        <v>28</v>
      </c>
      <c r="B29" s="495"/>
      <c r="C29" s="496"/>
      <c r="D29" s="497"/>
      <c r="E29" s="498"/>
      <c r="F29" s="587"/>
      <c r="G29" s="496"/>
      <c r="H29" s="499"/>
      <c r="I29" s="588"/>
      <c r="J29" s="589"/>
      <c r="K29" s="590"/>
      <c r="L29" s="500"/>
      <c r="M29" s="496"/>
    </row>
    <row r="30" spans="1:13" ht="21.75" customHeight="1">
      <c r="A30" s="496">
        <v>29</v>
      </c>
      <c r="B30" s="495"/>
      <c r="C30" s="496"/>
      <c r="D30" s="497"/>
      <c r="E30" s="498"/>
      <c r="F30" s="587"/>
      <c r="G30" s="496"/>
      <c r="H30" s="499"/>
      <c r="I30" s="588"/>
      <c r="J30" s="589"/>
      <c r="K30" s="590"/>
      <c r="L30" s="496"/>
      <c r="M30" s="496"/>
    </row>
    <row r="31" spans="1:13" ht="21.75" customHeight="1">
      <c r="A31" s="496">
        <v>30</v>
      </c>
      <c r="B31" s="495"/>
      <c r="C31" s="496"/>
      <c r="D31" s="497"/>
      <c r="E31" s="498"/>
      <c r="F31" s="587" t="s">
        <v>1496</v>
      </c>
      <c r="G31" s="496" t="s">
        <v>1496</v>
      </c>
      <c r="H31" s="499"/>
      <c r="I31" s="588"/>
      <c r="J31" s="589"/>
      <c r="K31" s="590"/>
      <c r="L31" s="496"/>
      <c r="M31" s="496"/>
    </row>
    <row r="32" spans="1:13" ht="21.75" customHeight="1">
      <c r="A32" s="496">
        <v>31</v>
      </c>
      <c r="B32" s="495"/>
      <c r="C32" s="496"/>
      <c r="D32" s="497"/>
      <c r="E32" s="498"/>
      <c r="F32" s="587" t="s">
        <v>1496</v>
      </c>
      <c r="G32" s="496" t="s">
        <v>1496</v>
      </c>
      <c r="H32" s="499"/>
      <c r="I32" s="588"/>
      <c r="J32" s="589"/>
      <c r="K32" s="590"/>
      <c r="L32" s="496"/>
      <c r="M32" s="496"/>
    </row>
    <row r="33" spans="1:13" ht="21.75" customHeight="1">
      <c r="A33" s="496">
        <v>32</v>
      </c>
      <c r="B33" s="264"/>
      <c r="C33" s="263"/>
      <c r="D33" s="474"/>
      <c r="E33" s="265"/>
      <c r="F33" s="266" t="str">
        <f>IF(ISNA(VLOOKUP(D33,條件!$A$1:$L$65585,5,0)),"",(VLOOKUP(D33,條件!$A$1:$L$65585,5,0)))</f>
        <v/>
      </c>
      <c r="G33" s="263"/>
      <c r="H33" s="267"/>
      <c r="I33" s="268"/>
      <c r="J33" s="269"/>
      <c r="K33" s="270"/>
      <c r="L33" s="263"/>
      <c r="M33" s="263"/>
    </row>
    <row r="34" spans="1:13" ht="21.75" customHeight="1">
      <c r="A34" s="496">
        <v>33</v>
      </c>
      <c r="B34" s="264"/>
      <c r="C34" s="263"/>
      <c r="D34" s="474"/>
      <c r="E34" s="265"/>
      <c r="F34" s="266" t="str">
        <f>IF(ISNA(VLOOKUP(D34,條件!$A$1:$L$65585,5,0)),"",(VLOOKUP(D34,條件!$A$1:$L$65585,5,0)))</f>
        <v/>
      </c>
      <c r="G34" s="263"/>
      <c r="H34" s="267"/>
      <c r="I34" s="268"/>
      <c r="J34" s="269"/>
      <c r="K34" s="270"/>
      <c r="L34" s="263"/>
      <c r="M34" s="263"/>
    </row>
    <row r="35" spans="1:13" ht="21.75" customHeight="1">
      <c r="A35" s="496">
        <v>34</v>
      </c>
      <c r="B35" s="264"/>
      <c r="C35" s="263"/>
      <c r="D35" s="474"/>
      <c r="E35" s="265"/>
      <c r="F35" s="266" t="str">
        <f>IF(ISNA(VLOOKUP(D35,條件!$A$1:$L$65585,5,0)),"",(VLOOKUP(D35,條件!$A$1:$L$65585,5,0)))</f>
        <v/>
      </c>
      <c r="G35" s="263"/>
      <c r="H35" s="267"/>
      <c r="I35" s="268"/>
      <c r="J35" s="269"/>
      <c r="K35" s="270"/>
      <c r="L35" s="263"/>
      <c r="M35" s="263"/>
    </row>
    <row r="36" spans="1:13" ht="21.75" customHeight="1">
      <c r="A36" s="496">
        <v>35</v>
      </c>
      <c r="B36" s="264"/>
      <c r="C36" s="263"/>
      <c r="D36" s="474"/>
      <c r="E36" s="265"/>
      <c r="F36" s="266" t="str">
        <f>IF(ISNA(VLOOKUP(D36,條件!$A$1:$L$65585,5,0)),"",(VLOOKUP(D36,條件!$A$1:$L$65585,5,0)))</f>
        <v/>
      </c>
      <c r="G36" s="263"/>
      <c r="H36" s="267"/>
      <c r="I36" s="268"/>
      <c r="J36" s="269"/>
      <c r="K36" s="270"/>
      <c r="L36" s="263"/>
      <c r="M36" s="263"/>
    </row>
    <row r="37" spans="1:13" ht="21.75" customHeight="1">
      <c r="A37" s="496">
        <v>36</v>
      </c>
      <c r="B37" s="264"/>
      <c r="C37" s="263"/>
      <c r="D37" s="474"/>
      <c r="E37" s="265"/>
      <c r="F37" s="266" t="str">
        <f>IF(ISNA(VLOOKUP(D37,條件!$A$1:$L$65585,5,0)),"",(VLOOKUP(D37,條件!$A$1:$L$65585,5,0)))</f>
        <v/>
      </c>
      <c r="G37" s="263"/>
      <c r="H37" s="267"/>
      <c r="I37" s="268"/>
      <c r="J37" s="269"/>
      <c r="K37" s="270"/>
      <c r="L37" s="263"/>
      <c r="M37" s="263"/>
    </row>
    <row r="38" spans="1:13" ht="21.75" customHeight="1">
      <c r="A38" s="496">
        <v>37</v>
      </c>
      <c r="B38" s="264"/>
      <c r="C38" s="263"/>
      <c r="D38" s="474"/>
      <c r="E38" s="265"/>
      <c r="F38" s="266" t="str">
        <f>IF(ISNA(VLOOKUP(D38,條件!$A$1:$L$65585,5,0)),"",(VLOOKUP(D38,條件!$A$1:$L$65585,5,0)))</f>
        <v/>
      </c>
      <c r="G38" s="263"/>
      <c r="H38" s="267"/>
      <c r="I38" s="268"/>
      <c r="J38" s="269"/>
      <c r="K38" s="270"/>
      <c r="L38" s="263"/>
      <c r="M38" s="263"/>
    </row>
    <row r="39" spans="1:13" ht="21.75" customHeight="1">
      <c r="A39" s="496">
        <v>38</v>
      </c>
      <c r="B39" s="264"/>
      <c r="C39" s="263"/>
      <c r="D39" s="474"/>
      <c r="E39" s="265"/>
      <c r="F39" s="266" t="str">
        <f>IF(ISNA(VLOOKUP(D39,條件!$A$1:$L$65585,5,0)),"",(VLOOKUP(D39,條件!$A$1:$L$65585,5,0)))</f>
        <v/>
      </c>
      <c r="G39" s="263"/>
      <c r="H39" s="267"/>
      <c r="I39" s="268"/>
      <c r="J39" s="269"/>
      <c r="K39" s="270"/>
      <c r="L39" s="263"/>
      <c r="M39" s="263"/>
    </row>
    <row r="40" spans="1:13" ht="21.75" customHeight="1">
      <c r="A40" s="496">
        <v>39</v>
      </c>
      <c r="B40" s="264"/>
      <c r="C40" s="263"/>
      <c r="D40" s="474"/>
      <c r="E40" s="265"/>
      <c r="F40" s="266" t="str">
        <f>IF(ISNA(VLOOKUP(D40,條件!$A$1:$L$65585,5,0)),"",(VLOOKUP(D40,條件!$A$1:$L$65585,5,0)))</f>
        <v/>
      </c>
      <c r="G40" s="263"/>
      <c r="H40" s="267"/>
      <c r="I40" s="268"/>
      <c r="J40" s="269"/>
      <c r="K40" s="270"/>
      <c r="L40" s="263"/>
      <c r="M40" s="263"/>
    </row>
    <row r="41" spans="1:13" ht="21.75" customHeight="1">
      <c r="A41" s="496">
        <v>40</v>
      </c>
      <c r="B41" s="264"/>
      <c r="C41" s="263"/>
      <c r="D41" s="474"/>
      <c r="E41" s="265"/>
      <c r="F41" s="266" t="str">
        <f>IF(ISNA(VLOOKUP(D41,條件!$A$1:$L$65585,5,0)),"",(VLOOKUP(D41,條件!$A$1:$L$65585,5,0)))</f>
        <v/>
      </c>
      <c r="G41" s="263"/>
      <c r="H41" s="267"/>
      <c r="I41" s="268"/>
      <c r="J41" s="269"/>
      <c r="K41" s="270"/>
      <c r="L41" s="263"/>
      <c r="M41" s="263"/>
    </row>
    <row r="42" spans="1:13" ht="21.75" customHeight="1">
      <c r="A42" s="496">
        <v>41</v>
      </c>
      <c r="B42" s="264"/>
      <c r="C42" s="263"/>
      <c r="D42" s="474"/>
      <c r="E42" s="265"/>
      <c r="F42" s="266" t="str">
        <f>IF(ISNA(VLOOKUP(D42,條件!$A$1:$L$65585,5,0)),"",(VLOOKUP(D42,條件!$A$1:$L$65585,5,0)))</f>
        <v/>
      </c>
      <c r="G42" s="263"/>
      <c r="H42" s="267"/>
      <c r="I42" s="268"/>
      <c r="J42" s="269"/>
      <c r="K42" s="270"/>
      <c r="L42" s="263"/>
      <c r="M42" s="263"/>
    </row>
    <row r="43" spans="1:13" ht="21.75" customHeight="1">
      <c r="A43" s="496">
        <v>42</v>
      </c>
      <c r="B43" s="264"/>
      <c r="C43" s="263"/>
      <c r="D43" s="474"/>
      <c r="E43" s="265"/>
      <c r="F43" s="266" t="str">
        <f>IF(ISNA(VLOOKUP(D43,條件!$A$1:$L$65585,5,0)),"",(VLOOKUP(D43,條件!$A$1:$L$65585,5,0)))</f>
        <v/>
      </c>
      <c r="G43" s="263"/>
      <c r="H43" s="267"/>
      <c r="I43" s="268"/>
      <c r="J43" s="269"/>
      <c r="K43" s="270"/>
      <c r="L43" s="263"/>
      <c r="M43" s="263"/>
    </row>
    <row r="44" spans="1:13" ht="21.75" customHeight="1">
      <c r="A44" s="496">
        <v>43</v>
      </c>
      <c r="B44" s="264"/>
      <c r="C44" s="263"/>
      <c r="D44" s="474"/>
      <c r="E44" s="265"/>
      <c r="F44" s="266" t="str">
        <f>IF(ISNA(VLOOKUP(D44,條件!$A$1:$L$65585,5,0)),"",(VLOOKUP(D44,條件!$A$1:$L$65585,5,0)))</f>
        <v/>
      </c>
      <c r="G44" s="263"/>
      <c r="H44" s="267"/>
      <c r="I44" s="268"/>
      <c r="J44" s="269"/>
      <c r="K44" s="270"/>
      <c r="L44" s="263"/>
      <c r="M44" s="263"/>
    </row>
    <row r="45" spans="1:13" ht="21.75" customHeight="1">
      <c r="A45" s="496">
        <v>44</v>
      </c>
      <c r="B45" s="264"/>
      <c r="C45" s="263"/>
      <c r="D45" s="474"/>
      <c r="E45" s="265"/>
      <c r="F45" s="266" t="str">
        <f>IF(ISNA(VLOOKUP(D45,條件!$A$1:$L$65585,5,0)),"",(VLOOKUP(D45,條件!$A$1:$L$65585,5,0)))</f>
        <v/>
      </c>
      <c r="G45" s="263"/>
      <c r="H45" s="267"/>
      <c r="I45" s="268"/>
      <c r="J45" s="269"/>
      <c r="K45" s="270"/>
      <c r="L45" s="263"/>
      <c r="M45" s="263"/>
    </row>
    <row r="46" spans="1:13" ht="21.75" customHeight="1">
      <c r="A46" s="496">
        <v>45</v>
      </c>
      <c r="B46" s="264"/>
      <c r="C46" s="263"/>
      <c r="D46" s="474"/>
      <c r="E46" s="265"/>
      <c r="F46" s="266" t="str">
        <f>IF(ISNA(VLOOKUP(D46,條件!$A$1:$L$65585,5,0)),"",(VLOOKUP(D46,條件!$A$1:$L$65585,5,0)))</f>
        <v/>
      </c>
      <c r="G46" s="263"/>
      <c r="H46" s="267"/>
      <c r="I46" s="268"/>
      <c r="J46" s="269"/>
      <c r="K46" s="270"/>
      <c r="L46" s="263"/>
      <c r="M46" s="263"/>
    </row>
    <row r="47" spans="1:13" ht="21.75" customHeight="1">
      <c r="A47" s="496">
        <v>46</v>
      </c>
      <c r="B47" s="264"/>
      <c r="C47" s="263"/>
      <c r="D47" s="474"/>
      <c r="E47" s="265"/>
      <c r="F47" s="266" t="str">
        <f>IF(ISNA(VLOOKUP(D47,條件!$A$1:$L$65585,5,0)),"",(VLOOKUP(D47,條件!$A$1:$L$65585,5,0)))</f>
        <v/>
      </c>
      <c r="G47" s="263"/>
      <c r="H47" s="267"/>
      <c r="I47" s="268"/>
      <c r="J47" s="269"/>
      <c r="K47" s="270"/>
      <c r="L47" s="263"/>
      <c r="M47" s="263"/>
    </row>
    <row r="48" spans="1:13" ht="21.75" customHeight="1">
      <c r="A48" s="496">
        <v>47</v>
      </c>
      <c r="B48" s="264"/>
      <c r="C48" s="263"/>
      <c r="D48" s="474"/>
      <c r="E48" s="265"/>
      <c r="F48" s="266" t="str">
        <f>IF(ISNA(VLOOKUP(D48,條件!$A$1:$L$65585,5,0)),"",(VLOOKUP(D48,條件!$A$1:$L$65585,5,0)))</f>
        <v/>
      </c>
      <c r="G48" s="263"/>
      <c r="H48" s="267"/>
      <c r="I48" s="268"/>
      <c r="J48" s="269"/>
      <c r="K48" s="270"/>
      <c r="L48" s="263"/>
      <c r="M48" s="263"/>
    </row>
    <row r="49" spans="1:13" ht="21.75" customHeight="1">
      <c r="A49" s="496">
        <v>48</v>
      </c>
      <c r="B49" s="264"/>
      <c r="C49" s="263"/>
      <c r="D49" s="474"/>
      <c r="E49" s="265"/>
      <c r="F49" s="266" t="str">
        <f>IF(ISNA(VLOOKUP(D49,條件!$A$1:$L$65585,5,0)),"",(VLOOKUP(D49,條件!$A$1:$L$65585,5,0)))</f>
        <v/>
      </c>
      <c r="G49" s="263"/>
      <c r="H49" s="267"/>
      <c r="I49" s="268"/>
      <c r="J49" s="269"/>
      <c r="K49" s="270"/>
      <c r="L49" s="263"/>
      <c r="M49" s="263"/>
    </row>
    <row r="50" spans="1:13" ht="21.75" customHeight="1">
      <c r="A50" s="496">
        <v>49</v>
      </c>
      <c r="B50" s="264"/>
      <c r="C50" s="263"/>
      <c r="D50" s="474"/>
      <c r="E50" s="265"/>
      <c r="F50" s="266" t="str">
        <f>IF(ISNA(VLOOKUP(D50,條件!$A$1:$L$65585,5,0)),"",(VLOOKUP(D50,條件!$A$1:$L$65585,5,0)))</f>
        <v/>
      </c>
      <c r="G50" s="263"/>
      <c r="H50" s="267"/>
      <c r="I50" s="268"/>
      <c r="J50" s="269"/>
      <c r="K50" s="270"/>
      <c r="L50" s="263"/>
      <c r="M50" s="263"/>
    </row>
    <row r="51" spans="1:13" ht="21.75" customHeight="1">
      <c r="A51" s="496">
        <v>50</v>
      </c>
      <c r="B51" s="264"/>
      <c r="C51" s="263"/>
      <c r="D51" s="474"/>
      <c r="E51" s="265"/>
      <c r="F51" s="266" t="str">
        <f>IF(ISNA(VLOOKUP(D51,條件!$A$1:$L$65585,5,0)),"",(VLOOKUP(D51,條件!$A$1:$L$65585,5,0)))</f>
        <v/>
      </c>
      <c r="G51" s="263"/>
      <c r="H51" s="267"/>
      <c r="I51" s="268"/>
      <c r="J51" s="269"/>
      <c r="K51" s="270"/>
      <c r="L51" s="263"/>
      <c r="M51" s="263"/>
    </row>
    <row r="52" spans="1:13" ht="21.75" customHeight="1">
      <c r="A52" s="496">
        <v>51</v>
      </c>
      <c r="B52" s="264"/>
      <c r="C52" s="263"/>
      <c r="D52" s="474"/>
      <c r="E52" s="265"/>
      <c r="F52" s="266" t="str">
        <f>IF(ISNA(VLOOKUP(D52,條件!$A$1:$L$65585,5,0)),"",(VLOOKUP(D52,條件!$A$1:$L$65585,5,0)))</f>
        <v/>
      </c>
      <c r="G52" s="263"/>
      <c r="H52" s="267"/>
      <c r="I52" s="268"/>
      <c r="J52" s="269"/>
      <c r="K52" s="270"/>
      <c r="L52" s="263"/>
      <c r="M52" s="263"/>
    </row>
    <row r="53" spans="1:13" ht="21.75" customHeight="1">
      <c r="A53" s="496">
        <v>52</v>
      </c>
      <c r="B53" s="264"/>
      <c r="C53" s="263"/>
      <c r="D53" s="474"/>
      <c r="E53" s="265"/>
      <c r="F53" s="266" t="str">
        <f>IF(ISNA(VLOOKUP(D53,條件!$A$1:$L$65585,5,0)),"",(VLOOKUP(D53,條件!$A$1:$L$65585,5,0)))</f>
        <v/>
      </c>
      <c r="G53" s="263"/>
      <c r="H53" s="267"/>
      <c r="I53" s="268"/>
      <c r="J53" s="269"/>
      <c r="K53" s="270"/>
      <c r="L53" s="263"/>
      <c r="M53" s="263"/>
    </row>
    <row r="54" spans="1:13" ht="21.75" customHeight="1">
      <c r="A54" s="496">
        <v>53</v>
      </c>
      <c r="B54" s="264"/>
      <c r="C54" s="263"/>
      <c r="D54" s="474"/>
      <c r="E54" s="265"/>
      <c r="F54" s="266" t="str">
        <f>IF(ISNA(VLOOKUP(D54,條件!$A$1:$L$65585,5,0)),"",(VLOOKUP(D54,條件!$A$1:$L$65585,5,0)))</f>
        <v/>
      </c>
      <c r="G54" s="263"/>
      <c r="H54" s="267"/>
      <c r="I54" s="268"/>
      <c r="J54" s="269"/>
      <c r="K54" s="270"/>
      <c r="L54" s="263"/>
      <c r="M54" s="263"/>
    </row>
    <row r="55" spans="1:13" ht="21.75" customHeight="1">
      <c r="A55" s="496">
        <v>54</v>
      </c>
      <c r="B55" s="264"/>
      <c r="C55" s="263"/>
      <c r="D55" s="474"/>
      <c r="E55" s="265"/>
      <c r="F55" s="266" t="str">
        <f>IF(ISNA(VLOOKUP(D55,條件!$A$1:$L$65585,5,0)),"",(VLOOKUP(D55,條件!$A$1:$L$65585,5,0)))</f>
        <v/>
      </c>
      <c r="G55" s="263"/>
      <c r="H55" s="267"/>
      <c r="I55" s="268"/>
      <c r="J55" s="269"/>
      <c r="K55" s="270"/>
      <c r="L55" s="263"/>
      <c r="M55" s="263"/>
    </row>
    <row r="56" spans="1:13" ht="21.75" customHeight="1">
      <c r="A56" s="496">
        <v>55</v>
      </c>
      <c r="B56" s="264"/>
      <c r="C56" s="263"/>
      <c r="D56" s="474"/>
      <c r="E56" s="265"/>
      <c r="F56" s="266" t="str">
        <f>IF(ISNA(VLOOKUP(D56,條件!$A$1:$L$65585,5,0)),"",(VLOOKUP(D56,條件!$A$1:$L$65585,5,0)))</f>
        <v/>
      </c>
      <c r="G56" s="263"/>
      <c r="H56" s="267"/>
      <c r="I56" s="268"/>
      <c r="J56" s="269"/>
      <c r="K56" s="270"/>
      <c r="L56" s="263"/>
      <c r="M56" s="263"/>
    </row>
    <row r="57" spans="1:13" ht="21.75" customHeight="1">
      <c r="A57" s="496">
        <v>56</v>
      </c>
      <c r="B57" s="264"/>
      <c r="C57" s="263"/>
      <c r="D57" s="474"/>
      <c r="E57" s="265"/>
      <c r="F57" s="266" t="str">
        <f>IF(ISNA(VLOOKUP(D57,條件!$A$1:$L$65585,5,0)),"",(VLOOKUP(D57,條件!$A$1:$L$65585,5,0)))</f>
        <v/>
      </c>
      <c r="G57" s="263"/>
      <c r="H57" s="267"/>
      <c r="I57" s="268"/>
      <c r="J57" s="269"/>
      <c r="K57" s="270"/>
      <c r="L57" s="263"/>
      <c r="M57" s="263"/>
    </row>
    <row r="58" spans="1:13" ht="21.75" customHeight="1">
      <c r="A58" s="496">
        <v>57</v>
      </c>
      <c r="B58" s="264"/>
      <c r="C58" s="263"/>
      <c r="D58" s="474"/>
      <c r="E58" s="265"/>
      <c r="F58" s="266" t="str">
        <f>IF(ISNA(VLOOKUP(D58,條件!$A$1:$L$65585,5,0)),"",(VLOOKUP(D58,條件!$A$1:$L$65585,5,0)))</f>
        <v/>
      </c>
      <c r="G58" s="263"/>
      <c r="H58" s="267"/>
      <c r="I58" s="268"/>
      <c r="J58" s="269"/>
      <c r="K58" s="270"/>
      <c r="L58" s="263"/>
      <c r="M58" s="263"/>
    </row>
    <row r="59" spans="1:13" ht="21.75" customHeight="1">
      <c r="A59" s="496">
        <v>58</v>
      </c>
      <c r="B59" s="264"/>
      <c r="C59" s="263"/>
      <c r="D59" s="474"/>
      <c r="E59" s="265"/>
      <c r="F59" s="266" t="str">
        <f>IF(ISNA(VLOOKUP(D59,條件!$A$1:$L$65585,5,0)),"",(VLOOKUP(D59,條件!$A$1:$L$65585,5,0)))</f>
        <v/>
      </c>
      <c r="G59" s="263"/>
      <c r="H59" s="267"/>
      <c r="I59" s="268"/>
      <c r="J59" s="269"/>
      <c r="K59" s="270"/>
      <c r="L59" s="263"/>
      <c r="M59" s="263"/>
    </row>
    <row r="60" spans="1:13" ht="21.75" customHeight="1">
      <c r="A60" s="496">
        <v>59</v>
      </c>
      <c r="B60" s="264"/>
      <c r="C60" s="263"/>
      <c r="D60" s="474"/>
      <c r="E60" s="265"/>
      <c r="F60" s="266" t="str">
        <f>IF(ISNA(VLOOKUP(D60,條件!$A$1:$L$65585,5,0)),"",(VLOOKUP(D60,條件!$A$1:$L$65585,5,0)))</f>
        <v/>
      </c>
      <c r="G60" s="263"/>
      <c r="H60" s="267"/>
      <c r="I60" s="268"/>
      <c r="J60" s="269"/>
      <c r="K60" s="270"/>
      <c r="L60" s="263"/>
      <c r="M60" s="263"/>
    </row>
    <row r="61" spans="1:13" ht="21.75" customHeight="1">
      <c r="A61" s="496">
        <v>60</v>
      </c>
      <c r="B61" s="264"/>
      <c r="C61" s="263"/>
      <c r="D61" s="474"/>
      <c r="E61" s="265"/>
      <c r="F61" s="266" t="str">
        <f>IF(ISNA(VLOOKUP(D61,條件!$A$1:$L$65585,5,0)),"",(VLOOKUP(D61,條件!$A$1:$L$65585,5,0)))</f>
        <v/>
      </c>
      <c r="G61" s="263"/>
      <c r="H61" s="267"/>
      <c r="I61" s="268"/>
      <c r="J61" s="269"/>
      <c r="K61" s="270"/>
      <c r="L61" s="263"/>
      <c r="M61" s="263"/>
    </row>
    <row r="62" spans="1:13" ht="21.75" customHeight="1">
      <c r="A62" s="496">
        <v>61</v>
      </c>
      <c r="B62" s="264"/>
      <c r="C62" s="263"/>
      <c r="D62" s="474"/>
      <c r="E62" s="265"/>
      <c r="F62" s="266" t="str">
        <f>IF(ISNA(VLOOKUP(D62,條件!$A$1:$L$65585,5,0)),"",(VLOOKUP(D62,條件!$A$1:$L$65585,5,0)))</f>
        <v/>
      </c>
      <c r="G62" s="263"/>
      <c r="H62" s="267"/>
      <c r="I62" s="268"/>
      <c r="J62" s="269"/>
      <c r="K62" s="270"/>
      <c r="L62" s="263"/>
      <c r="M62" s="263"/>
    </row>
    <row r="63" spans="1:13" ht="21.75" customHeight="1">
      <c r="A63" s="496">
        <v>62</v>
      </c>
      <c r="B63" s="264"/>
      <c r="C63" s="263"/>
      <c r="D63" s="474"/>
      <c r="E63" s="265"/>
      <c r="F63" s="266" t="str">
        <f>IF(ISNA(VLOOKUP(D63,條件!$A$1:$L$65585,5,0)),"",(VLOOKUP(D63,條件!$A$1:$L$65585,5,0)))</f>
        <v/>
      </c>
      <c r="G63" s="263"/>
      <c r="H63" s="267"/>
      <c r="I63" s="268"/>
      <c r="J63" s="269"/>
      <c r="K63" s="270"/>
      <c r="L63" s="263"/>
      <c r="M63" s="263"/>
    </row>
    <row r="64" spans="1:13" ht="21.75" customHeight="1">
      <c r="A64" s="496">
        <v>63</v>
      </c>
      <c r="B64" s="264"/>
      <c r="C64" s="263"/>
      <c r="D64" s="474"/>
      <c r="E64" s="265"/>
      <c r="F64" s="266" t="str">
        <f>IF(ISNA(VLOOKUP(D64,條件!$A$1:$L$65585,5,0)),"",(VLOOKUP(D64,條件!$A$1:$L$65585,5,0)))</f>
        <v/>
      </c>
      <c r="G64" s="263"/>
      <c r="H64" s="267"/>
      <c r="I64" s="268"/>
      <c r="J64" s="269"/>
      <c r="K64" s="270"/>
      <c r="L64" s="263"/>
      <c r="M64" s="263"/>
    </row>
    <row r="65" spans="1:13" ht="21.75" customHeight="1">
      <c r="A65" s="496">
        <v>64</v>
      </c>
      <c r="B65" s="264"/>
      <c r="C65" s="263"/>
      <c r="D65" s="474"/>
      <c r="E65" s="265"/>
      <c r="F65" s="266" t="str">
        <f>IF(ISNA(VLOOKUP(D65,條件!$A$1:$L$65585,5,0)),"",(VLOOKUP(D65,條件!$A$1:$L$65585,5,0)))</f>
        <v/>
      </c>
      <c r="G65" s="263" t="str">
        <f>IF(ISNA(VLOOKUP(D65,條件!$A$1:$L$65585,11,0)),"",(VLOOKUP(D65,條件!$A$1:$L$65585,11,0)))</f>
        <v/>
      </c>
      <c r="H65" s="267"/>
      <c r="I65" s="268"/>
      <c r="J65" s="269"/>
      <c r="K65" s="270"/>
      <c r="L65" s="263"/>
      <c r="M65" s="263"/>
    </row>
    <row r="66" spans="1:13" ht="21.75" customHeight="1">
      <c r="A66" s="496">
        <v>65</v>
      </c>
      <c r="B66" s="264"/>
      <c r="C66" s="263"/>
      <c r="D66" s="474"/>
      <c r="E66" s="265"/>
      <c r="F66" s="266" t="str">
        <f>IF(ISNA(VLOOKUP(D66,條件!$A$1:$L$65585,5,0)),"",(VLOOKUP(D66,條件!$A$1:$L$65585,5,0)))</f>
        <v/>
      </c>
      <c r="G66" s="263" t="str">
        <f>IF(ISNA(VLOOKUP(D66,條件!$A$1:$L$65585,11,0)),"",(VLOOKUP(D66,條件!$A$1:$L$65585,11,0)))</f>
        <v/>
      </c>
      <c r="H66" s="267"/>
      <c r="I66" s="268"/>
      <c r="J66" s="269"/>
      <c r="K66" s="270"/>
      <c r="L66" s="263"/>
      <c r="M66" s="263"/>
    </row>
    <row r="67" spans="1:13" ht="21.75" customHeight="1">
      <c r="A67" s="496">
        <v>66</v>
      </c>
      <c r="B67" s="264"/>
      <c r="C67" s="263"/>
      <c r="D67" s="474"/>
      <c r="E67" s="265"/>
      <c r="F67" s="266" t="str">
        <f>IF(ISNA(VLOOKUP(D67,條件!$A$1:$L$65585,5,0)),"",(VLOOKUP(D67,條件!$A$1:$L$65585,5,0)))</f>
        <v/>
      </c>
      <c r="G67" s="263" t="str">
        <f>IF(ISNA(VLOOKUP(D67,條件!$A$1:$L$65585,11,0)),"",(VLOOKUP(D67,條件!$A$1:$L$65585,11,0)))</f>
        <v/>
      </c>
      <c r="H67" s="267"/>
      <c r="I67" s="268"/>
      <c r="J67" s="269"/>
      <c r="K67" s="270"/>
      <c r="L67" s="263"/>
      <c r="M67" s="263"/>
    </row>
    <row r="68" spans="1:13" ht="21.75" customHeight="1">
      <c r="A68" s="496">
        <v>67</v>
      </c>
      <c r="B68" s="264"/>
      <c r="C68" s="263"/>
      <c r="D68" s="474"/>
      <c r="E68" s="265"/>
      <c r="F68" s="266" t="str">
        <f>IF(ISNA(VLOOKUP(D68,條件!$A$1:$L$65585,5,0)),"",(VLOOKUP(D68,條件!$A$1:$L$65585,5,0)))</f>
        <v/>
      </c>
      <c r="G68" s="263" t="str">
        <f>IF(ISNA(VLOOKUP(D68,條件!$A$1:$L$65585,11,0)),"",(VLOOKUP(D68,條件!$A$1:$L$65585,11,0)))</f>
        <v/>
      </c>
      <c r="H68" s="267"/>
      <c r="I68" s="268"/>
      <c r="J68" s="269"/>
      <c r="K68" s="270"/>
      <c r="L68" s="263"/>
      <c r="M68" s="263"/>
    </row>
    <row r="69" spans="1:13" ht="21.75" customHeight="1">
      <c r="A69" s="496">
        <v>68</v>
      </c>
      <c r="B69" s="264"/>
      <c r="C69" s="263"/>
      <c r="D69" s="474"/>
      <c r="E69" s="265"/>
      <c r="F69" s="266" t="str">
        <f>IF(ISNA(VLOOKUP(D69,條件!$A$1:$L$65585,5,0)),"",(VLOOKUP(D69,條件!$A$1:$L$65585,5,0)))</f>
        <v/>
      </c>
      <c r="G69" s="263" t="str">
        <f>IF(ISNA(VLOOKUP(D69,條件!$A$1:$L$65585,11,0)),"",(VLOOKUP(D69,條件!$A$1:$L$65585,11,0)))</f>
        <v/>
      </c>
      <c r="H69" s="267"/>
      <c r="I69" s="268"/>
      <c r="J69" s="269"/>
      <c r="K69" s="270"/>
      <c r="L69" s="263"/>
      <c r="M69" s="263"/>
    </row>
    <row r="70" spans="1:13" ht="21.75" customHeight="1">
      <c r="A70" s="496">
        <v>69</v>
      </c>
      <c r="B70" s="264"/>
      <c r="C70" s="263"/>
      <c r="D70" s="474"/>
      <c r="E70" s="265"/>
      <c r="F70" s="266" t="str">
        <f>IF(ISNA(VLOOKUP(D70,條件!$A$1:$L$65585,5,0)),"",(VLOOKUP(D70,條件!$A$1:$L$65585,5,0)))</f>
        <v/>
      </c>
      <c r="G70" s="263" t="str">
        <f>IF(ISNA(VLOOKUP(D70,條件!$A$1:$L$65585,11,0)),"",(VLOOKUP(D70,條件!$A$1:$L$65585,11,0)))</f>
        <v/>
      </c>
      <c r="H70" s="267"/>
      <c r="I70" s="268"/>
      <c r="J70" s="269"/>
      <c r="K70" s="270"/>
      <c r="L70" s="263"/>
      <c r="M70" s="263"/>
    </row>
    <row r="71" spans="1:13" ht="21.75" customHeight="1">
      <c r="A71" s="496">
        <v>70</v>
      </c>
      <c r="B71" s="264"/>
      <c r="C71" s="263"/>
      <c r="D71" s="474"/>
      <c r="E71" s="265"/>
      <c r="F71" s="266" t="str">
        <f>IF(ISNA(VLOOKUP(D71,條件!$A$1:$L$65585,5,0)),"",(VLOOKUP(D71,條件!$A$1:$L$65585,5,0)))</f>
        <v/>
      </c>
      <c r="G71" s="263" t="str">
        <f>IF(ISNA(VLOOKUP(D71,條件!$A$1:$L$65585,11,0)),"",(VLOOKUP(D71,條件!$A$1:$L$65585,11,0)))</f>
        <v/>
      </c>
      <c r="H71" s="267"/>
      <c r="I71" s="268"/>
      <c r="J71" s="269"/>
      <c r="K71" s="270"/>
      <c r="L71" s="263"/>
      <c r="M71" s="263"/>
    </row>
    <row r="72" spans="1:13" ht="21.75" customHeight="1">
      <c r="A72" s="496">
        <v>71</v>
      </c>
      <c r="B72" s="264"/>
      <c r="C72" s="263"/>
      <c r="D72" s="474"/>
      <c r="E72" s="265"/>
      <c r="F72" s="266" t="str">
        <f>IF(ISNA(VLOOKUP(D72,條件!$A$1:$L$65585,5,0)),"",(VLOOKUP(D72,條件!$A$1:$L$65585,5,0)))</f>
        <v/>
      </c>
      <c r="G72" s="263" t="str">
        <f>IF(ISNA(VLOOKUP(D72,條件!$A$1:$L$65585,11,0)),"",(VLOOKUP(D72,條件!$A$1:$L$65585,11,0)))</f>
        <v/>
      </c>
      <c r="H72" s="267"/>
      <c r="I72" s="268"/>
      <c r="J72" s="269"/>
      <c r="K72" s="270"/>
      <c r="L72" s="263"/>
      <c r="M72" s="263"/>
    </row>
    <row r="73" spans="1:13" ht="21.75" customHeight="1">
      <c r="A73" s="496">
        <v>72</v>
      </c>
      <c r="B73" s="264"/>
      <c r="C73" s="263"/>
      <c r="D73" s="474"/>
      <c r="E73" s="265"/>
      <c r="F73" s="266" t="str">
        <f>IF(ISNA(VLOOKUP(D73,條件!$A$1:$L$65585,5,0)),"",(VLOOKUP(D73,條件!$A$1:$L$65585,5,0)))</f>
        <v/>
      </c>
      <c r="G73" s="263" t="str">
        <f>IF(ISNA(VLOOKUP(D73,條件!$A$1:$L$65585,11,0)),"",(VLOOKUP(D73,條件!$A$1:$L$65585,11,0)))</f>
        <v/>
      </c>
      <c r="H73" s="267"/>
      <c r="I73" s="268"/>
      <c r="J73" s="269"/>
      <c r="K73" s="270"/>
      <c r="L73" s="263"/>
      <c r="M73" s="263"/>
    </row>
    <row r="74" spans="1:13" ht="21.75" customHeight="1">
      <c r="A74" s="496">
        <v>73</v>
      </c>
      <c r="B74" s="264"/>
      <c r="C74" s="263"/>
      <c r="D74" s="474"/>
      <c r="E74" s="265"/>
      <c r="F74" s="266" t="str">
        <f>IF(ISNA(VLOOKUP(D74,條件!$A$1:$L$65585,5,0)),"",(VLOOKUP(D74,條件!$A$1:$L$65585,5,0)))</f>
        <v/>
      </c>
      <c r="G74" s="263" t="str">
        <f>IF(ISNA(VLOOKUP(D74,條件!$A$1:$L$65585,11,0)),"",(VLOOKUP(D74,條件!$A$1:$L$65585,11,0)))</f>
        <v/>
      </c>
      <c r="H74" s="267"/>
      <c r="I74" s="268"/>
      <c r="J74" s="269"/>
      <c r="K74" s="270"/>
      <c r="L74" s="263"/>
      <c r="M74" s="263"/>
    </row>
    <row r="75" spans="1:13" ht="21.75" customHeight="1">
      <c r="A75" s="496">
        <v>74</v>
      </c>
      <c r="B75" s="264"/>
      <c r="C75" s="263"/>
      <c r="D75" s="474"/>
      <c r="E75" s="265"/>
      <c r="F75" s="266" t="str">
        <f>IF(ISNA(VLOOKUP(D75,條件!$A$1:$L$65585,5,0)),"",(VLOOKUP(D75,條件!$A$1:$L$65585,5,0)))</f>
        <v/>
      </c>
      <c r="G75" s="263" t="str">
        <f>IF(ISNA(VLOOKUP(D75,條件!$A$1:$L$65585,11,0)),"",(VLOOKUP(D75,條件!$A$1:$L$65585,11,0)))</f>
        <v/>
      </c>
      <c r="H75" s="267"/>
      <c r="I75" s="268"/>
      <c r="J75" s="269"/>
      <c r="K75" s="270"/>
      <c r="L75" s="263"/>
      <c r="M75" s="263"/>
    </row>
    <row r="76" spans="1:13" ht="21.75" customHeight="1">
      <c r="A76" s="496">
        <v>75</v>
      </c>
      <c r="B76" s="264"/>
      <c r="C76" s="263"/>
      <c r="D76" s="474"/>
      <c r="E76" s="265"/>
      <c r="F76" s="266" t="str">
        <f>IF(ISNA(VLOOKUP(D76,條件!$A$1:$L$65585,5,0)),"",(VLOOKUP(D76,條件!$A$1:$L$65585,5,0)))</f>
        <v/>
      </c>
      <c r="G76" s="263" t="str">
        <f>IF(ISNA(VLOOKUP(D76,條件!$A$1:$L$65585,11,0)),"",(VLOOKUP(D76,條件!$A$1:$L$65585,11,0)))</f>
        <v/>
      </c>
      <c r="H76" s="267"/>
      <c r="I76" s="268"/>
      <c r="J76" s="269"/>
      <c r="K76" s="270"/>
      <c r="L76" s="263"/>
      <c r="M76" s="263"/>
    </row>
    <row r="77" spans="1:13" ht="21.75" customHeight="1">
      <c r="A77" s="496">
        <v>76</v>
      </c>
      <c r="B77" s="264"/>
      <c r="C77" s="263"/>
      <c r="D77" s="474"/>
      <c r="E77" s="265"/>
      <c r="F77" s="266" t="str">
        <f>IF(ISNA(VLOOKUP(D77,條件!$A$1:$L$65585,5,0)),"",(VLOOKUP(D77,條件!$A$1:$L$65585,5,0)))</f>
        <v/>
      </c>
      <c r="G77" s="263" t="str">
        <f>IF(ISNA(VLOOKUP(D77,條件!$A$1:$L$65585,11,0)),"",(VLOOKUP(D77,條件!$A$1:$L$65585,11,0)))</f>
        <v/>
      </c>
      <c r="H77" s="267"/>
      <c r="I77" s="268"/>
      <c r="J77" s="269"/>
      <c r="K77" s="270"/>
      <c r="L77" s="263"/>
      <c r="M77" s="263"/>
    </row>
    <row r="78" spans="1:13" ht="21.75" customHeight="1">
      <c r="A78" s="496">
        <v>77</v>
      </c>
      <c r="B78" s="264"/>
      <c r="C78" s="263"/>
      <c r="D78" s="474"/>
      <c r="E78" s="265"/>
      <c r="F78" s="266" t="str">
        <f>IF(ISNA(VLOOKUP(D78,條件!$A$1:$L$65585,5,0)),"",(VLOOKUP(D78,條件!$A$1:$L$65585,5,0)))</f>
        <v/>
      </c>
      <c r="G78" s="263" t="str">
        <f>IF(ISNA(VLOOKUP(D78,條件!$A$1:$L$65585,11,0)),"",(VLOOKUP(D78,條件!$A$1:$L$65585,11,0)))</f>
        <v/>
      </c>
      <c r="H78" s="267"/>
      <c r="I78" s="268"/>
      <c r="J78" s="269"/>
      <c r="K78" s="270"/>
      <c r="L78" s="263"/>
      <c r="M78" s="263"/>
    </row>
    <row r="79" spans="1:13" ht="21.75" customHeight="1">
      <c r="A79" s="496">
        <v>78</v>
      </c>
      <c r="B79" s="264"/>
      <c r="C79" s="263"/>
      <c r="D79" s="474"/>
      <c r="E79" s="265"/>
      <c r="F79" s="266" t="str">
        <f>IF(ISNA(VLOOKUP(D79,條件!$A$1:$L$65585,5,0)),"",(VLOOKUP(D79,條件!$A$1:$L$65585,5,0)))</f>
        <v/>
      </c>
      <c r="G79" s="263" t="str">
        <f>IF(ISNA(VLOOKUP(D79,條件!$A$1:$L$65585,11,0)),"",(VLOOKUP(D79,條件!$A$1:$L$65585,11,0)))</f>
        <v/>
      </c>
      <c r="H79" s="267"/>
      <c r="I79" s="268"/>
      <c r="J79" s="269"/>
      <c r="K79" s="270"/>
      <c r="L79" s="263"/>
      <c r="M79" s="263"/>
    </row>
    <row r="80" spans="1:13" ht="21.75" customHeight="1">
      <c r="A80" s="496">
        <v>79</v>
      </c>
      <c r="B80" s="264"/>
      <c r="C80" s="263"/>
      <c r="D80" s="474"/>
      <c r="E80" s="265"/>
      <c r="F80" s="266" t="str">
        <f>IF(ISNA(VLOOKUP(D80,條件!$A$1:$L$65585,5,0)),"",(VLOOKUP(D80,條件!$A$1:$L$65585,5,0)))</f>
        <v/>
      </c>
      <c r="G80" s="263" t="str">
        <f>IF(ISNA(VLOOKUP(D80,條件!$A$1:$L$65585,11,0)),"",(VLOOKUP(D80,條件!$A$1:$L$65585,11,0)))</f>
        <v/>
      </c>
      <c r="H80" s="267"/>
      <c r="I80" s="268"/>
      <c r="J80" s="269"/>
      <c r="K80" s="270"/>
      <c r="L80" s="263"/>
      <c r="M80" s="263"/>
    </row>
    <row r="81" spans="1:13" ht="21.75" customHeight="1">
      <c r="A81" s="496">
        <v>80</v>
      </c>
      <c r="B81" s="264"/>
      <c r="C81" s="263"/>
      <c r="D81" s="474"/>
      <c r="E81" s="265"/>
      <c r="F81" s="266" t="str">
        <f>IF(ISNA(VLOOKUP(D81,條件!$A$1:$L$65585,5,0)),"",(VLOOKUP(D81,條件!$A$1:$L$65585,5,0)))</f>
        <v/>
      </c>
      <c r="G81" s="263" t="str">
        <f>IF(ISNA(VLOOKUP(D81,條件!$A$1:$L$65585,11,0)),"",(VLOOKUP(D81,條件!$A$1:$L$65585,11,0)))</f>
        <v/>
      </c>
      <c r="H81" s="267"/>
      <c r="I81" s="268"/>
      <c r="J81" s="269"/>
      <c r="K81" s="270"/>
      <c r="L81" s="263"/>
      <c r="M81" s="263"/>
    </row>
    <row r="82" spans="1:13" ht="21.75" customHeight="1">
      <c r="A82" s="496">
        <v>81</v>
      </c>
      <c r="B82" s="264"/>
      <c r="C82" s="263"/>
      <c r="D82" s="474"/>
      <c r="E82" s="265"/>
      <c r="F82" s="266" t="str">
        <f>IF(ISNA(VLOOKUP(D82,條件!$A$1:$L$65585,5,0)),"",(VLOOKUP(D82,條件!$A$1:$L$65585,5,0)))</f>
        <v/>
      </c>
      <c r="G82" s="263" t="str">
        <f>IF(ISNA(VLOOKUP(D82,條件!$A$1:$L$65585,11,0)),"",(VLOOKUP(D82,條件!$A$1:$L$65585,11,0)))</f>
        <v/>
      </c>
      <c r="H82" s="267"/>
      <c r="I82" s="268"/>
      <c r="J82" s="269"/>
      <c r="K82" s="270"/>
      <c r="L82" s="263"/>
      <c r="M82" s="263"/>
    </row>
    <row r="83" spans="1:13" ht="21.75" customHeight="1">
      <c r="A83" s="496">
        <v>82</v>
      </c>
      <c r="B83" s="264"/>
      <c r="C83" s="263"/>
      <c r="D83" s="474"/>
      <c r="E83" s="265"/>
      <c r="F83" s="266" t="str">
        <f>IF(ISNA(VLOOKUP(D83,條件!$A$1:$L$65585,5,0)),"",(VLOOKUP(D83,條件!$A$1:$L$65585,5,0)))</f>
        <v/>
      </c>
      <c r="G83" s="263" t="str">
        <f>IF(ISNA(VLOOKUP(D83,條件!$A$1:$L$65585,11,0)),"",(VLOOKUP(D83,條件!$A$1:$L$65585,11,0)))</f>
        <v/>
      </c>
      <c r="H83" s="267"/>
      <c r="I83" s="268"/>
      <c r="J83" s="269"/>
      <c r="K83" s="270"/>
      <c r="L83" s="263"/>
      <c r="M83" s="263"/>
    </row>
    <row r="84" spans="1:13" ht="21.75" customHeight="1">
      <c r="A84" s="496">
        <v>83</v>
      </c>
      <c r="B84" s="264"/>
      <c r="C84" s="263"/>
      <c r="D84" s="474"/>
      <c r="E84" s="265"/>
      <c r="F84" s="266" t="str">
        <f>IF(ISNA(VLOOKUP(D84,條件!$A$1:$L$65585,5,0)),"",(VLOOKUP(D84,條件!$A$1:$L$65585,5,0)))</f>
        <v/>
      </c>
      <c r="G84" s="263" t="str">
        <f>IF(ISNA(VLOOKUP(D84,條件!$A$1:$L$65585,11,0)),"",(VLOOKUP(D84,條件!$A$1:$L$65585,11,0)))</f>
        <v/>
      </c>
      <c r="H84" s="267"/>
      <c r="I84" s="268"/>
      <c r="J84" s="269"/>
      <c r="K84" s="270"/>
      <c r="L84" s="263"/>
      <c r="M84" s="263"/>
    </row>
    <row r="85" spans="1:13" ht="21.75" customHeight="1">
      <c r="A85" s="496">
        <v>84</v>
      </c>
      <c r="B85" s="264"/>
      <c r="C85" s="263"/>
      <c r="D85" s="474"/>
      <c r="E85" s="265"/>
      <c r="F85" s="266" t="str">
        <f>IF(ISNA(VLOOKUP(D85,條件!$A$1:$L$65585,5,0)),"",(VLOOKUP(D85,條件!$A$1:$L$65585,5,0)))</f>
        <v/>
      </c>
      <c r="G85" s="263" t="str">
        <f>IF(ISNA(VLOOKUP(D85,條件!$A$1:$L$65585,11,0)),"",(VLOOKUP(D85,條件!$A$1:$L$65585,11,0)))</f>
        <v/>
      </c>
      <c r="H85" s="267"/>
      <c r="I85" s="268"/>
      <c r="J85" s="269"/>
      <c r="K85" s="270"/>
      <c r="L85" s="263"/>
      <c r="M85" s="263"/>
    </row>
    <row r="86" spans="1:13" ht="21.75" customHeight="1">
      <c r="A86" s="496">
        <v>85</v>
      </c>
      <c r="B86" s="264"/>
      <c r="C86" s="263"/>
      <c r="D86" s="474"/>
      <c r="E86" s="265"/>
      <c r="F86" s="266" t="str">
        <f>IF(ISNA(VLOOKUP(D86,條件!$A$1:$L$65585,5,0)),"",(VLOOKUP(D86,條件!$A$1:$L$65585,5,0)))</f>
        <v/>
      </c>
      <c r="G86" s="263" t="str">
        <f>IF(ISNA(VLOOKUP(D86,條件!$A$1:$L$65585,11,0)),"",(VLOOKUP(D86,條件!$A$1:$L$65585,11,0)))</f>
        <v/>
      </c>
      <c r="H86" s="267"/>
      <c r="I86" s="268"/>
      <c r="J86" s="269"/>
      <c r="K86" s="270"/>
      <c r="L86" s="263"/>
      <c r="M86" s="263"/>
    </row>
    <row r="87" spans="1:13" ht="21.75" customHeight="1">
      <c r="A87" s="496">
        <v>86</v>
      </c>
      <c r="B87" s="264"/>
      <c r="C87" s="263"/>
      <c r="D87" s="474"/>
      <c r="E87" s="265"/>
      <c r="F87" s="266" t="str">
        <f>IF(ISNA(VLOOKUP(D87,條件!$A$1:$L$65585,5,0)),"",(VLOOKUP(D87,條件!$A$1:$L$65585,5,0)))</f>
        <v/>
      </c>
      <c r="G87" s="263" t="str">
        <f>IF(ISNA(VLOOKUP(D87,條件!$A$1:$L$65585,11,0)),"",(VLOOKUP(D87,條件!$A$1:$L$65585,11,0)))</f>
        <v/>
      </c>
      <c r="H87" s="267"/>
      <c r="I87" s="268"/>
      <c r="J87" s="269"/>
      <c r="K87" s="270"/>
      <c r="L87" s="263"/>
      <c r="M87" s="263"/>
    </row>
    <row r="88" spans="1:13" ht="21.75" customHeight="1">
      <c r="A88" s="496">
        <v>87</v>
      </c>
      <c r="B88" s="264"/>
      <c r="C88" s="263"/>
      <c r="D88" s="474"/>
      <c r="E88" s="265"/>
      <c r="F88" s="266" t="str">
        <f>IF(ISNA(VLOOKUP(D88,條件!$A$1:$L$65585,5,0)),"",(VLOOKUP(D88,條件!$A$1:$L$65585,5,0)))</f>
        <v/>
      </c>
      <c r="G88" s="263" t="str">
        <f>IF(ISNA(VLOOKUP(D88,條件!$A$1:$L$65585,11,0)),"",(VLOOKUP(D88,條件!$A$1:$L$65585,11,0)))</f>
        <v/>
      </c>
      <c r="H88" s="267"/>
      <c r="I88" s="268"/>
      <c r="J88" s="269"/>
      <c r="K88" s="270"/>
      <c r="L88" s="263"/>
      <c r="M88" s="263"/>
    </row>
    <row r="89" spans="1:13" ht="21.75" customHeight="1">
      <c r="A89" s="496">
        <v>88</v>
      </c>
      <c r="B89" s="264"/>
      <c r="C89" s="263"/>
      <c r="D89" s="474"/>
      <c r="E89" s="265"/>
      <c r="F89" s="266" t="str">
        <f>IF(ISNA(VLOOKUP(D89,條件!$A$1:$L$65585,5,0)),"",(VLOOKUP(D89,條件!$A$1:$L$65585,5,0)))</f>
        <v/>
      </c>
      <c r="G89" s="263" t="str">
        <f>IF(ISNA(VLOOKUP(D89,條件!$A$1:$L$65585,11,0)),"",(VLOOKUP(D89,條件!$A$1:$L$65585,11,0)))</f>
        <v/>
      </c>
      <c r="H89" s="267"/>
      <c r="I89" s="268"/>
      <c r="J89" s="269"/>
      <c r="K89" s="270"/>
      <c r="L89" s="263"/>
      <c r="M89" s="263"/>
    </row>
    <row r="90" spans="1:13" ht="21.75" customHeight="1">
      <c r="A90" s="496">
        <v>89</v>
      </c>
      <c r="B90" s="264"/>
      <c r="C90" s="263"/>
      <c r="D90" s="474"/>
      <c r="E90" s="265"/>
      <c r="F90" s="266" t="str">
        <f>IF(ISNA(VLOOKUP(D90,條件!$A$1:$L$65585,5,0)),"",(VLOOKUP(D90,條件!$A$1:$L$65585,5,0)))</f>
        <v/>
      </c>
      <c r="G90" s="263" t="str">
        <f>IF(ISNA(VLOOKUP(D90,條件!$A$1:$L$65585,11,0)),"",(VLOOKUP(D90,條件!$A$1:$L$65585,11,0)))</f>
        <v/>
      </c>
      <c r="H90" s="267"/>
      <c r="I90" s="268"/>
      <c r="J90" s="269"/>
      <c r="K90" s="270"/>
      <c r="L90" s="263"/>
      <c r="M90" s="263"/>
    </row>
    <row r="91" spans="1:13" ht="21.75" customHeight="1">
      <c r="A91" s="496">
        <v>90</v>
      </c>
      <c r="B91" s="264"/>
      <c r="C91" s="263"/>
      <c r="D91" s="474"/>
      <c r="E91" s="265"/>
      <c r="F91" s="266" t="str">
        <f>IF(ISNA(VLOOKUP(D91,條件!$A$1:$L$65585,5,0)),"",(VLOOKUP(D91,條件!$A$1:$L$65585,5,0)))</f>
        <v/>
      </c>
      <c r="G91" s="263" t="str">
        <f>IF(ISNA(VLOOKUP(D91,條件!$A$1:$L$65585,11,0)),"",(VLOOKUP(D91,條件!$A$1:$L$65585,11,0)))</f>
        <v/>
      </c>
      <c r="H91" s="267"/>
      <c r="I91" s="268"/>
      <c r="J91" s="269"/>
      <c r="K91" s="270"/>
      <c r="L91" s="263"/>
      <c r="M91" s="263"/>
    </row>
    <row r="92" spans="1:13" ht="21.75" customHeight="1">
      <c r="A92" s="496">
        <v>91</v>
      </c>
      <c r="B92" s="264"/>
      <c r="C92" s="263"/>
      <c r="D92" s="474"/>
      <c r="E92" s="265"/>
      <c r="F92" s="266" t="str">
        <f>IF(ISNA(VLOOKUP(D92,條件!$A$1:$L$65585,5,0)),"",(VLOOKUP(D92,條件!$A$1:$L$65585,5,0)))</f>
        <v/>
      </c>
      <c r="G92" s="263" t="str">
        <f>IF(ISNA(VLOOKUP(D92,條件!$A$1:$L$65585,11,0)),"",(VLOOKUP(D92,條件!$A$1:$L$65585,11,0)))</f>
        <v/>
      </c>
      <c r="H92" s="267"/>
      <c r="I92" s="268"/>
      <c r="J92" s="269"/>
      <c r="K92" s="270"/>
      <c r="L92" s="263"/>
      <c r="M92" s="263"/>
    </row>
    <row r="93" spans="1:13" ht="21.75" customHeight="1">
      <c r="A93" s="496">
        <v>92</v>
      </c>
      <c r="B93" s="264"/>
      <c r="C93" s="263"/>
      <c r="D93" s="474"/>
      <c r="E93" s="265"/>
      <c r="F93" s="266" t="str">
        <f>IF(ISNA(VLOOKUP(D93,條件!$A$1:$L$65585,5,0)),"",(VLOOKUP(D93,條件!$A$1:$L$65585,5,0)))</f>
        <v/>
      </c>
      <c r="G93" s="263" t="str">
        <f>IF(ISNA(VLOOKUP(D93,條件!$A$1:$L$65585,11,0)),"",(VLOOKUP(D93,條件!$A$1:$L$65585,11,0)))</f>
        <v/>
      </c>
      <c r="H93" s="267"/>
      <c r="I93" s="268"/>
      <c r="J93" s="269"/>
      <c r="K93" s="270"/>
      <c r="L93" s="263"/>
      <c r="M93" s="263"/>
    </row>
    <row r="94" spans="1:13" ht="21.75" customHeight="1">
      <c r="A94" s="496">
        <v>93</v>
      </c>
      <c r="B94" s="264"/>
      <c r="C94" s="263"/>
      <c r="D94" s="474"/>
      <c r="E94" s="265"/>
      <c r="F94" s="266" t="str">
        <f>IF(ISNA(VLOOKUP(D94,條件!$A$1:$L$65585,5,0)),"",(VLOOKUP(D94,條件!$A$1:$L$65585,5,0)))</f>
        <v/>
      </c>
      <c r="G94" s="263" t="str">
        <f>IF(ISNA(VLOOKUP(D94,條件!$A$1:$L$65585,11,0)),"",(VLOOKUP(D94,條件!$A$1:$L$65585,11,0)))</f>
        <v/>
      </c>
      <c r="H94" s="267"/>
      <c r="I94" s="268"/>
      <c r="J94" s="269"/>
      <c r="K94" s="270"/>
      <c r="L94" s="263"/>
      <c r="M94" s="263"/>
    </row>
    <row r="95" spans="1:13" ht="21.75" customHeight="1">
      <c r="A95" s="496">
        <v>94</v>
      </c>
      <c r="B95" s="264"/>
      <c r="C95" s="263"/>
      <c r="D95" s="474"/>
      <c r="E95" s="265"/>
      <c r="F95" s="266" t="str">
        <f>IF(ISNA(VLOOKUP(D95,條件!$A$1:$L$65585,5,0)),"",(VLOOKUP(D95,條件!$A$1:$L$65585,5,0)))</f>
        <v/>
      </c>
      <c r="G95" s="263" t="str">
        <f>IF(ISNA(VLOOKUP(D95,條件!$A$1:$L$65585,11,0)),"",(VLOOKUP(D95,條件!$A$1:$L$65585,11,0)))</f>
        <v/>
      </c>
      <c r="H95" s="267"/>
      <c r="I95" s="268"/>
      <c r="J95" s="269"/>
      <c r="K95" s="270"/>
      <c r="L95" s="263"/>
      <c r="M95" s="263"/>
    </row>
    <row r="96" spans="1:13" ht="21.75" customHeight="1">
      <c r="A96" s="496">
        <v>95</v>
      </c>
      <c r="B96" s="264"/>
      <c r="C96" s="263"/>
      <c r="D96" s="474"/>
      <c r="E96" s="265"/>
      <c r="F96" s="266" t="str">
        <f>IF(ISNA(VLOOKUP(D96,條件!$A$1:$L$65585,5,0)),"",(VLOOKUP(D96,條件!$A$1:$L$65585,5,0)))</f>
        <v/>
      </c>
      <c r="G96" s="263" t="str">
        <f>IF(ISNA(VLOOKUP(D96,條件!$A$1:$L$65585,11,0)),"",(VLOOKUP(D96,條件!$A$1:$L$65585,11,0)))</f>
        <v/>
      </c>
      <c r="H96" s="267"/>
      <c r="I96" s="268"/>
      <c r="J96" s="269"/>
      <c r="K96" s="270"/>
      <c r="L96" s="263"/>
      <c r="M96" s="263"/>
    </row>
    <row r="97" spans="1:13" ht="21.75" customHeight="1">
      <c r="A97" s="496">
        <v>96</v>
      </c>
      <c r="B97" s="264"/>
      <c r="C97" s="263"/>
      <c r="D97" s="474"/>
      <c r="E97" s="265"/>
      <c r="F97" s="266" t="str">
        <f>IF(ISNA(VLOOKUP(D97,條件!$A$1:$L$65585,5,0)),"",(VLOOKUP(D97,條件!$A$1:$L$65585,5,0)))</f>
        <v/>
      </c>
      <c r="G97" s="263" t="str">
        <f>IF(ISNA(VLOOKUP(D97,條件!$A$1:$L$65585,11,0)),"",(VLOOKUP(D97,條件!$A$1:$L$65585,11,0)))</f>
        <v/>
      </c>
      <c r="H97" s="267"/>
      <c r="I97" s="268"/>
      <c r="J97" s="269"/>
      <c r="K97" s="270"/>
      <c r="L97" s="263"/>
      <c r="M97" s="263"/>
    </row>
    <row r="98" spans="1:13" ht="21.75" customHeight="1">
      <c r="A98" s="496">
        <v>97</v>
      </c>
      <c r="B98" s="264"/>
      <c r="C98" s="263"/>
      <c r="D98" s="474"/>
      <c r="E98" s="265"/>
      <c r="F98" s="266" t="str">
        <f>IF(ISNA(VLOOKUP(D98,條件!$A$1:$L$65585,5,0)),"",(VLOOKUP(D98,條件!$A$1:$L$65585,5,0)))</f>
        <v/>
      </c>
      <c r="G98" s="263" t="str">
        <f>IF(ISNA(VLOOKUP(D98,條件!$A$1:$L$65585,11,0)),"",(VLOOKUP(D98,條件!$A$1:$L$65585,11,0)))</f>
        <v/>
      </c>
      <c r="H98" s="267"/>
      <c r="I98" s="268"/>
      <c r="J98" s="269"/>
      <c r="K98" s="270"/>
      <c r="L98" s="263"/>
      <c r="M98" s="263"/>
    </row>
    <row r="99" spans="1:13" ht="21.75" customHeight="1">
      <c r="A99" s="496">
        <v>98</v>
      </c>
      <c r="B99" s="264"/>
      <c r="C99" s="263"/>
      <c r="D99" s="474"/>
      <c r="E99" s="265"/>
      <c r="F99" s="266" t="str">
        <f>IF(ISNA(VLOOKUP(D99,條件!$A$1:$L$65585,5,0)),"",(VLOOKUP(D99,條件!$A$1:$L$65585,5,0)))</f>
        <v/>
      </c>
      <c r="G99" s="263" t="str">
        <f>IF(ISNA(VLOOKUP(D99,條件!$A$1:$L$65585,11,0)),"",(VLOOKUP(D99,條件!$A$1:$L$65585,11,0)))</f>
        <v/>
      </c>
      <c r="H99" s="267"/>
      <c r="I99" s="268"/>
      <c r="J99" s="269"/>
      <c r="K99" s="270"/>
      <c r="L99" s="263"/>
      <c r="M99" s="263"/>
    </row>
    <row r="100" spans="1:13" ht="21.75" customHeight="1">
      <c r="A100" s="496">
        <v>99</v>
      </c>
      <c r="B100" s="264"/>
      <c r="C100" s="263"/>
      <c r="D100" s="474"/>
      <c r="E100" s="265"/>
      <c r="F100" s="266" t="str">
        <f>IF(ISNA(VLOOKUP(D100,條件!$A$1:$L$65585,5,0)),"",(VLOOKUP(D100,條件!$A$1:$L$65585,5,0)))</f>
        <v/>
      </c>
      <c r="G100" s="263" t="str">
        <f>IF(ISNA(VLOOKUP(D100,條件!$A$1:$L$65585,11,0)),"",(VLOOKUP(D100,條件!$A$1:$L$65585,11,0)))</f>
        <v/>
      </c>
      <c r="H100" s="267"/>
      <c r="I100" s="268"/>
      <c r="J100" s="269"/>
      <c r="K100" s="270"/>
      <c r="L100" s="263"/>
      <c r="M100" s="263"/>
    </row>
    <row r="101" spans="1:13" ht="21.75" customHeight="1">
      <c r="A101" s="496">
        <v>100</v>
      </c>
      <c r="B101" s="264"/>
      <c r="C101" s="263"/>
      <c r="D101" s="474"/>
      <c r="E101" s="265"/>
      <c r="F101" s="266" t="str">
        <f>IF(ISNA(VLOOKUP(D101,條件!$A$1:$L$65585,5,0)),"",(VLOOKUP(D101,條件!$A$1:$L$65585,5,0)))</f>
        <v/>
      </c>
      <c r="G101" s="263" t="str">
        <f>IF(ISNA(VLOOKUP(D101,條件!$A$1:$L$65585,11,0)),"",(VLOOKUP(D101,條件!$A$1:$L$65585,11,0)))</f>
        <v/>
      </c>
      <c r="H101" s="267"/>
      <c r="I101" s="268"/>
      <c r="J101" s="269"/>
      <c r="K101" s="270"/>
      <c r="L101" s="263"/>
      <c r="M101" s="263"/>
    </row>
    <row r="102" spans="1:13" ht="21.75" customHeight="1">
      <c r="A102" s="496">
        <v>101</v>
      </c>
      <c r="B102" s="264"/>
      <c r="C102" s="263"/>
      <c r="D102" s="474"/>
      <c r="E102" s="265"/>
      <c r="F102" s="266" t="str">
        <f>IF(ISNA(VLOOKUP(D102,條件!$A$1:$L$65585,5,0)),"",(VLOOKUP(D102,條件!$A$1:$L$65585,5,0)))</f>
        <v/>
      </c>
      <c r="G102" s="263" t="str">
        <f>IF(ISNA(VLOOKUP(D102,條件!$A$1:$L$65585,11,0)),"",(VLOOKUP(D102,條件!$A$1:$L$65585,11,0)))</f>
        <v/>
      </c>
      <c r="H102" s="267"/>
      <c r="I102" s="268"/>
      <c r="J102" s="269"/>
      <c r="K102" s="270"/>
      <c r="L102" s="263"/>
      <c r="M102" s="263"/>
    </row>
    <row r="103" spans="1:13" ht="21.75" customHeight="1">
      <c r="A103" s="496">
        <v>102</v>
      </c>
      <c r="B103" s="264"/>
      <c r="C103" s="263"/>
      <c r="D103" s="474"/>
      <c r="E103" s="265"/>
      <c r="F103" s="266" t="str">
        <f>IF(ISNA(VLOOKUP(D103,條件!$A$1:$L$65585,5,0)),"",(VLOOKUP(D103,條件!$A$1:$L$65585,5,0)))</f>
        <v/>
      </c>
      <c r="G103" s="263" t="str">
        <f>IF(ISNA(VLOOKUP(D103,條件!$A$1:$L$65585,11,0)),"",(VLOOKUP(D103,條件!$A$1:$L$65585,11,0)))</f>
        <v/>
      </c>
      <c r="H103" s="267"/>
      <c r="I103" s="268"/>
      <c r="J103" s="269"/>
      <c r="K103" s="270"/>
      <c r="L103" s="263"/>
      <c r="M103" s="263"/>
    </row>
    <row r="104" spans="1:13" ht="21.75" customHeight="1">
      <c r="A104" s="496">
        <v>103</v>
      </c>
      <c r="B104" s="264"/>
      <c r="C104" s="263"/>
      <c r="D104" s="474"/>
      <c r="E104" s="265"/>
      <c r="F104" s="266" t="str">
        <f>IF(ISNA(VLOOKUP(D104,條件!$A$1:$L$65585,5,0)),"",(VLOOKUP(D104,條件!$A$1:$L$65585,5,0)))</f>
        <v/>
      </c>
      <c r="G104" s="263" t="str">
        <f>IF(ISNA(VLOOKUP(D104,條件!$A$1:$L$65585,11,0)),"",(VLOOKUP(D104,條件!$A$1:$L$65585,11,0)))</f>
        <v/>
      </c>
      <c r="H104" s="267"/>
      <c r="I104" s="268"/>
      <c r="J104" s="269"/>
      <c r="K104" s="270"/>
      <c r="L104" s="263"/>
      <c r="M104" s="263"/>
    </row>
    <row r="105" spans="1:13" ht="21.75" customHeight="1">
      <c r="A105" s="496">
        <v>104</v>
      </c>
      <c r="B105" s="264"/>
      <c r="C105" s="263"/>
      <c r="D105" s="474"/>
      <c r="E105" s="265"/>
      <c r="F105" s="266" t="str">
        <f>IF(ISNA(VLOOKUP(D105,條件!$A$1:$L$65585,5,0)),"",(VLOOKUP(D105,條件!$A$1:$L$65585,5,0)))</f>
        <v/>
      </c>
      <c r="G105" s="263" t="str">
        <f>IF(ISNA(VLOOKUP(D105,條件!$A$1:$L$65585,11,0)),"",(VLOOKUP(D105,條件!$A$1:$L$65585,11,0)))</f>
        <v/>
      </c>
      <c r="H105" s="267"/>
      <c r="I105" s="268"/>
      <c r="J105" s="269"/>
      <c r="K105" s="270"/>
      <c r="L105" s="263"/>
      <c r="M105" s="263"/>
    </row>
    <row r="106" spans="1:13" ht="21.75" customHeight="1">
      <c r="A106" s="496">
        <v>105</v>
      </c>
      <c r="B106" s="264"/>
      <c r="C106" s="263"/>
      <c r="D106" s="474"/>
      <c r="E106" s="265"/>
      <c r="F106" s="266" t="str">
        <f>IF(ISNA(VLOOKUP(D106,條件!$A$1:$L$65585,5,0)),"",(VLOOKUP(D106,條件!$A$1:$L$65585,5,0)))</f>
        <v/>
      </c>
      <c r="G106" s="263" t="str">
        <f>IF(ISNA(VLOOKUP(D106,條件!$A$1:$L$65585,11,0)),"",(VLOOKUP(D106,條件!$A$1:$L$65585,11,0)))</f>
        <v/>
      </c>
      <c r="H106" s="267"/>
      <c r="I106" s="268"/>
      <c r="J106" s="269"/>
      <c r="K106" s="270"/>
      <c r="L106" s="263"/>
      <c r="M106" s="263"/>
    </row>
    <row r="107" spans="1:13" ht="21.75" customHeight="1">
      <c r="A107" s="496">
        <v>106</v>
      </c>
      <c r="B107" s="264"/>
      <c r="C107" s="263"/>
      <c r="D107" s="474"/>
      <c r="E107" s="265"/>
      <c r="F107" s="266" t="str">
        <f>IF(ISNA(VLOOKUP(D107,條件!$A$1:$L$65585,5,0)),"",(VLOOKUP(D107,條件!$A$1:$L$65585,5,0)))</f>
        <v/>
      </c>
      <c r="G107" s="263" t="str">
        <f>IF(ISNA(VLOOKUP(D107,條件!$A$1:$L$65585,11,0)),"",(VLOOKUP(D107,條件!$A$1:$L$65585,11,0)))</f>
        <v/>
      </c>
      <c r="H107" s="267"/>
      <c r="I107" s="268"/>
      <c r="J107" s="269"/>
      <c r="K107" s="270"/>
      <c r="L107" s="263"/>
      <c r="M107" s="263"/>
    </row>
    <row r="108" spans="1:13" ht="21.75" customHeight="1">
      <c r="A108" s="496">
        <v>107</v>
      </c>
      <c r="B108" s="264"/>
      <c r="C108" s="263"/>
      <c r="D108" s="474"/>
      <c r="E108" s="265"/>
      <c r="F108" s="266" t="str">
        <f>IF(ISNA(VLOOKUP(D108,條件!$A$1:$L$65585,5,0)),"",(VLOOKUP(D108,條件!$A$1:$L$65585,5,0)))</f>
        <v/>
      </c>
      <c r="G108" s="263" t="str">
        <f>IF(ISNA(VLOOKUP(D108,條件!$A$1:$L$65585,11,0)),"",(VLOOKUP(D108,條件!$A$1:$L$65585,11,0)))</f>
        <v/>
      </c>
      <c r="H108" s="267"/>
      <c r="I108" s="268"/>
      <c r="J108" s="269"/>
      <c r="K108" s="270"/>
      <c r="L108" s="263"/>
      <c r="M108" s="263"/>
    </row>
    <row r="109" spans="1:13" ht="21.75" customHeight="1">
      <c r="A109" s="496">
        <v>108</v>
      </c>
      <c r="B109" s="264"/>
      <c r="C109" s="263"/>
      <c r="D109" s="474"/>
      <c r="E109" s="265"/>
      <c r="F109" s="266" t="str">
        <f>IF(ISNA(VLOOKUP(D109,條件!$A$1:$L$65585,5,0)),"",(VLOOKUP(D109,條件!$A$1:$L$65585,5,0)))</f>
        <v/>
      </c>
      <c r="G109" s="263" t="str">
        <f>IF(ISNA(VLOOKUP(D109,條件!$A$1:$L$65585,11,0)),"",(VLOOKUP(D109,條件!$A$1:$L$65585,11,0)))</f>
        <v/>
      </c>
      <c r="H109" s="267"/>
      <c r="I109" s="268"/>
      <c r="J109" s="269"/>
      <c r="K109" s="270"/>
      <c r="L109" s="263"/>
      <c r="M109" s="263"/>
    </row>
    <row r="110" spans="1:13" ht="21.75" customHeight="1">
      <c r="A110" s="496">
        <v>109</v>
      </c>
      <c r="B110" s="264"/>
      <c r="C110" s="263"/>
      <c r="D110" s="474"/>
      <c r="E110" s="265"/>
      <c r="F110" s="266" t="str">
        <f>IF(ISNA(VLOOKUP(D110,條件!$A$1:$L$65585,5,0)),"",(VLOOKUP(D110,條件!$A$1:$L$65585,5,0)))</f>
        <v/>
      </c>
      <c r="G110" s="263" t="str">
        <f>IF(ISNA(VLOOKUP(D110,條件!$A$1:$L$65585,11,0)),"",(VLOOKUP(D110,條件!$A$1:$L$65585,11,0)))</f>
        <v/>
      </c>
      <c r="H110" s="267"/>
      <c r="I110" s="268"/>
      <c r="J110" s="269"/>
      <c r="K110" s="270"/>
      <c r="L110" s="263"/>
      <c r="M110" s="263"/>
    </row>
    <row r="111" spans="1:13" ht="21.75" customHeight="1">
      <c r="A111" s="496">
        <v>110</v>
      </c>
      <c r="B111" s="264"/>
      <c r="C111" s="263"/>
      <c r="D111" s="474"/>
      <c r="E111" s="265"/>
      <c r="F111" s="266" t="str">
        <f>IF(ISNA(VLOOKUP(D111,條件!$A$1:$L$65585,5,0)),"",(VLOOKUP(D111,條件!$A$1:$L$65585,5,0)))</f>
        <v/>
      </c>
      <c r="G111" s="263" t="str">
        <f>IF(ISNA(VLOOKUP(D111,條件!$A$1:$L$65585,11,0)),"",(VLOOKUP(D111,條件!$A$1:$L$65585,11,0)))</f>
        <v/>
      </c>
      <c r="H111" s="267"/>
      <c r="I111" s="268"/>
      <c r="J111" s="269"/>
      <c r="K111" s="270"/>
      <c r="L111" s="263"/>
      <c r="M111" s="263"/>
    </row>
    <row r="112" spans="1:13" ht="21.75" customHeight="1">
      <c r="A112" s="496">
        <v>111</v>
      </c>
      <c r="B112" s="264"/>
      <c r="C112" s="263"/>
      <c r="D112" s="474"/>
      <c r="E112" s="265"/>
      <c r="F112" s="266" t="str">
        <f>IF(ISNA(VLOOKUP(D112,條件!$A$1:$L$65585,5,0)),"",(VLOOKUP(D112,條件!$A$1:$L$65585,5,0)))</f>
        <v/>
      </c>
      <c r="G112" s="263" t="str">
        <f>IF(ISNA(VLOOKUP(D112,條件!$A$1:$L$65585,11,0)),"",(VLOOKUP(D112,條件!$A$1:$L$65585,11,0)))</f>
        <v/>
      </c>
      <c r="H112" s="267"/>
      <c r="I112" s="268"/>
      <c r="J112" s="269"/>
      <c r="K112" s="270"/>
      <c r="L112" s="263"/>
      <c r="M112" s="263"/>
    </row>
    <row r="113" spans="1:13" ht="21.75" customHeight="1">
      <c r="A113" s="496">
        <v>112</v>
      </c>
      <c r="B113" s="264"/>
      <c r="C113" s="263"/>
      <c r="D113" s="474"/>
      <c r="E113" s="265"/>
      <c r="F113" s="266" t="str">
        <f>IF(ISNA(VLOOKUP(D113,條件!$A$1:$L$65585,5,0)),"",(VLOOKUP(D113,條件!$A$1:$L$65585,5,0)))</f>
        <v/>
      </c>
      <c r="G113" s="263" t="str">
        <f>IF(ISNA(VLOOKUP(D113,條件!$A$1:$L$65585,11,0)),"",(VLOOKUP(D113,條件!$A$1:$L$65585,11,0)))</f>
        <v/>
      </c>
      <c r="H113" s="267"/>
      <c r="I113" s="268"/>
      <c r="J113" s="269"/>
      <c r="K113" s="270"/>
      <c r="L113" s="263"/>
      <c r="M113" s="263"/>
    </row>
    <row r="114" spans="1:13" ht="21.75" customHeight="1">
      <c r="A114" s="496">
        <v>113</v>
      </c>
      <c r="B114" s="264"/>
      <c r="C114" s="263"/>
      <c r="D114" s="474"/>
      <c r="E114" s="265"/>
      <c r="F114" s="266" t="str">
        <f>IF(ISNA(VLOOKUP(D114,條件!$A$1:$L$65585,5,0)),"",(VLOOKUP(D114,條件!$A$1:$L$65585,5,0)))</f>
        <v/>
      </c>
      <c r="G114" s="263" t="str">
        <f>IF(ISNA(VLOOKUP(D114,條件!$A$1:$L$65585,11,0)),"",(VLOOKUP(D114,條件!$A$1:$L$65585,11,0)))</f>
        <v/>
      </c>
      <c r="H114" s="267"/>
      <c r="I114" s="268"/>
      <c r="J114" s="269"/>
      <c r="K114" s="270"/>
      <c r="L114" s="263"/>
      <c r="M114" s="263"/>
    </row>
    <row r="115" spans="1:13" ht="21.75" customHeight="1">
      <c r="A115" s="496">
        <v>114</v>
      </c>
      <c r="B115" s="264"/>
      <c r="C115" s="263"/>
      <c r="D115" s="474"/>
      <c r="E115" s="265"/>
      <c r="F115" s="266" t="str">
        <f>IF(ISNA(VLOOKUP(D115,條件!$A$1:$L$65585,5,0)),"",(VLOOKUP(D115,條件!$A$1:$L$65585,5,0)))</f>
        <v/>
      </c>
      <c r="G115" s="263" t="str">
        <f>IF(ISNA(VLOOKUP(D115,條件!$A$1:$L$65585,11,0)),"",(VLOOKUP(D115,條件!$A$1:$L$65585,11,0)))</f>
        <v/>
      </c>
      <c r="H115" s="267"/>
      <c r="I115" s="268"/>
      <c r="J115" s="269"/>
      <c r="K115" s="270"/>
      <c r="L115" s="263"/>
      <c r="M115" s="263"/>
    </row>
  </sheetData>
  <phoneticPr fontId="5" type="noConversion"/>
  <conditionalFormatting sqref="D12:D91 D2:D10">
    <cfRule type="cellIs" dxfId="1222" priority="4372" stopIfTrue="1" operator="equal">
      <formula>"FINAL"</formula>
    </cfRule>
    <cfRule type="cellIs" dxfId="1221" priority="4373" stopIfTrue="1" operator="equal">
      <formula>"清車"</formula>
    </cfRule>
    <cfRule type="cellIs" dxfId="1220" priority="4374" stopIfTrue="1" operator="equal">
      <formula>"改紡"</formula>
    </cfRule>
  </conditionalFormatting>
  <conditionalFormatting sqref="D91:D96">
    <cfRule type="cellIs" dxfId="1219" priority="4369" stopIfTrue="1" operator="equal">
      <formula>"FINAL"</formula>
    </cfRule>
    <cfRule type="cellIs" dxfId="1218" priority="4370" stopIfTrue="1" operator="equal">
      <formula>"清車"</formula>
    </cfRule>
    <cfRule type="cellIs" dxfId="1217" priority="4371" stopIfTrue="1" operator="equal">
      <formula>"改紡"</formula>
    </cfRule>
  </conditionalFormatting>
  <conditionalFormatting sqref="D95:D98">
    <cfRule type="cellIs" dxfId="1216" priority="4366" stopIfTrue="1" operator="equal">
      <formula>"FINAL"</formula>
    </cfRule>
    <cfRule type="cellIs" dxfId="1215" priority="4367" stopIfTrue="1" operator="equal">
      <formula>"清車"</formula>
    </cfRule>
    <cfRule type="cellIs" dxfId="1214" priority="4368" stopIfTrue="1" operator="equal">
      <formula>"改紡"</formula>
    </cfRule>
  </conditionalFormatting>
  <conditionalFormatting sqref="D97:D115">
    <cfRule type="cellIs" dxfId="1213" priority="4363" stopIfTrue="1" operator="equal">
      <formula>"FINAL"</formula>
    </cfRule>
    <cfRule type="cellIs" dxfId="1212" priority="4364" stopIfTrue="1" operator="equal">
      <formula>"清車"</formula>
    </cfRule>
    <cfRule type="cellIs" dxfId="1211" priority="4365" stopIfTrue="1" operator="equal">
      <formula>"改紡"</formula>
    </cfRule>
  </conditionalFormatting>
  <conditionalFormatting sqref="D95">
    <cfRule type="cellIs" dxfId="1210" priority="4360" stopIfTrue="1" operator="equal">
      <formula>"FINAL"</formula>
    </cfRule>
    <cfRule type="cellIs" dxfId="1209" priority="4361" stopIfTrue="1" operator="equal">
      <formula>"清車"</formula>
    </cfRule>
    <cfRule type="cellIs" dxfId="1208" priority="4362" stopIfTrue="1" operator="equal">
      <formula>"改紡"</formula>
    </cfRule>
  </conditionalFormatting>
  <conditionalFormatting sqref="D91">
    <cfRule type="cellIs" dxfId="1207" priority="4357" stopIfTrue="1" operator="equal">
      <formula>"FINAL"</formula>
    </cfRule>
    <cfRule type="cellIs" dxfId="1206" priority="4358" stopIfTrue="1" operator="equal">
      <formula>"清車"</formula>
    </cfRule>
    <cfRule type="cellIs" dxfId="1205" priority="4359" stopIfTrue="1" operator="equal">
      <formula>"改紡"</formula>
    </cfRule>
  </conditionalFormatting>
  <conditionalFormatting sqref="D101">
    <cfRule type="cellIs" dxfId="1204" priority="4354" stopIfTrue="1" operator="equal">
      <formula>"FINAL"</formula>
    </cfRule>
    <cfRule type="cellIs" dxfId="1203" priority="4355" stopIfTrue="1" operator="equal">
      <formula>"清車"</formula>
    </cfRule>
    <cfRule type="cellIs" dxfId="1202" priority="4356" stopIfTrue="1" operator="equal">
      <formula>"改紡"</formula>
    </cfRule>
  </conditionalFormatting>
  <conditionalFormatting sqref="D101">
    <cfRule type="cellIs" dxfId="1201" priority="4351" stopIfTrue="1" operator="equal">
      <formula>"FINAL"</formula>
    </cfRule>
    <cfRule type="cellIs" dxfId="1200" priority="4352" stopIfTrue="1" operator="equal">
      <formula>"清車"</formula>
    </cfRule>
    <cfRule type="cellIs" dxfId="1199" priority="4353" stopIfTrue="1" operator="equal">
      <formula>"改紡"</formula>
    </cfRule>
  </conditionalFormatting>
  <conditionalFormatting sqref="D109">
    <cfRule type="cellIs" dxfId="1198" priority="4348" stopIfTrue="1" operator="equal">
      <formula>"FINAL"</formula>
    </cfRule>
    <cfRule type="cellIs" dxfId="1197" priority="4349" stopIfTrue="1" operator="equal">
      <formula>"清車"</formula>
    </cfRule>
    <cfRule type="cellIs" dxfId="1196" priority="4350" stopIfTrue="1" operator="equal">
      <formula>"改紡"</formula>
    </cfRule>
  </conditionalFormatting>
  <conditionalFormatting sqref="D109">
    <cfRule type="cellIs" dxfId="1195" priority="4345" stopIfTrue="1" operator="equal">
      <formula>"FINAL"</formula>
    </cfRule>
    <cfRule type="cellIs" dxfId="1194" priority="4346" stopIfTrue="1" operator="equal">
      <formula>"清車"</formula>
    </cfRule>
    <cfRule type="cellIs" dxfId="1193" priority="4347" stopIfTrue="1" operator="equal">
      <formula>"改紡"</formula>
    </cfRule>
  </conditionalFormatting>
  <conditionalFormatting sqref="D102">
    <cfRule type="cellIs" dxfId="1192" priority="4342" stopIfTrue="1" operator="equal">
      <formula>"FINAL"</formula>
    </cfRule>
    <cfRule type="cellIs" dxfId="1191" priority="4343" stopIfTrue="1" operator="equal">
      <formula>"清車"</formula>
    </cfRule>
    <cfRule type="cellIs" dxfId="1190" priority="4344" stopIfTrue="1" operator="equal">
      <formula>"改紡"</formula>
    </cfRule>
  </conditionalFormatting>
  <conditionalFormatting sqref="D94">
    <cfRule type="cellIs" dxfId="1189" priority="4339" stopIfTrue="1" operator="equal">
      <formula>"FINAL"</formula>
    </cfRule>
    <cfRule type="cellIs" dxfId="1188" priority="4340" stopIfTrue="1" operator="equal">
      <formula>"清車"</formula>
    </cfRule>
    <cfRule type="cellIs" dxfId="1187" priority="4341" stopIfTrue="1" operator="equal">
      <formula>"改紡"</formula>
    </cfRule>
  </conditionalFormatting>
  <conditionalFormatting sqref="D90">
    <cfRule type="cellIs" dxfId="1186" priority="4336" stopIfTrue="1" operator="equal">
      <formula>"FINAL"</formula>
    </cfRule>
    <cfRule type="cellIs" dxfId="1185" priority="4337" stopIfTrue="1" operator="equal">
      <formula>"清車"</formula>
    </cfRule>
    <cfRule type="cellIs" dxfId="1184" priority="4338" stopIfTrue="1" operator="equal">
      <formula>"改紡"</formula>
    </cfRule>
  </conditionalFormatting>
  <conditionalFormatting sqref="D100">
    <cfRule type="cellIs" dxfId="1183" priority="4333" stopIfTrue="1" operator="equal">
      <formula>"FINAL"</formula>
    </cfRule>
    <cfRule type="cellIs" dxfId="1182" priority="4334" stopIfTrue="1" operator="equal">
      <formula>"清車"</formula>
    </cfRule>
    <cfRule type="cellIs" dxfId="1181" priority="4335" stopIfTrue="1" operator="equal">
      <formula>"改紡"</formula>
    </cfRule>
  </conditionalFormatting>
  <conditionalFormatting sqref="D100">
    <cfRule type="cellIs" dxfId="1180" priority="4330" stopIfTrue="1" operator="equal">
      <formula>"FINAL"</formula>
    </cfRule>
    <cfRule type="cellIs" dxfId="1179" priority="4331" stopIfTrue="1" operator="equal">
      <formula>"清車"</formula>
    </cfRule>
    <cfRule type="cellIs" dxfId="1178" priority="4332" stopIfTrue="1" operator="equal">
      <formula>"改紡"</formula>
    </cfRule>
  </conditionalFormatting>
  <conditionalFormatting sqref="D101">
    <cfRule type="cellIs" dxfId="1177" priority="4327" stopIfTrue="1" operator="equal">
      <formula>"FINAL"</formula>
    </cfRule>
    <cfRule type="cellIs" dxfId="1176" priority="4328" stopIfTrue="1" operator="equal">
      <formula>"清車"</formula>
    </cfRule>
    <cfRule type="cellIs" dxfId="1175" priority="4329" stopIfTrue="1" operator="equal">
      <formula>"改紡"</formula>
    </cfRule>
  </conditionalFormatting>
  <conditionalFormatting sqref="D102">
    <cfRule type="cellIs" dxfId="1174" priority="4324" stopIfTrue="1" operator="equal">
      <formula>"FINAL"</formula>
    </cfRule>
    <cfRule type="cellIs" dxfId="1173" priority="4325" stopIfTrue="1" operator="equal">
      <formula>"清車"</formula>
    </cfRule>
    <cfRule type="cellIs" dxfId="1172" priority="4326" stopIfTrue="1" operator="equal">
      <formula>"改紡"</formula>
    </cfRule>
  </conditionalFormatting>
  <conditionalFormatting sqref="D94">
    <cfRule type="cellIs" dxfId="1171" priority="4321" stopIfTrue="1" operator="equal">
      <formula>"FINAL"</formula>
    </cfRule>
    <cfRule type="cellIs" dxfId="1170" priority="4322" stopIfTrue="1" operator="equal">
      <formula>"清車"</formula>
    </cfRule>
    <cfRule type="cellIs" dxfId="1169" priority="4323" stopIfTrue="1" operator="equal">
      <formula>"改紡"</formula>
    </cfRule>
  </conditionalFormatting>
  <conditionalFormatting sqref="D93">
    <cfRule type="cellIs" dxfId="1168" priority="4318" stopIfTrue="1" operator="equal">
      <formula>"FINAL"</formula>
    </cfRule>
    <cfRule type="cellIs" dxfId="1167" priority="4319" stopIfTrue="1" operator="equal">
      <formula>"清車"</formula>
    </cfRule>
    <cfRule type="cellIs" dxfId="1166" priority="4320" stopIfTrue="1" operator="equal">
      <formula>"改紡"</formula>
    </cfRule>
  </conditionalFormatting>
  <conditionalFormatting sqref="D102">
    <cfRule type="cellIs" dxfId="1165" priority="4315" stopIfTrue="1" operator="equal">
      <formula>"FINAL"</formula>
    </cfRule>
    <cfRule type="cellIs" dxfId="1164" priority="4316" stopIfTrue="1" operator="equal">
      <formula>"清車"</formula>
    </cfRule>
    <cfRule type="cellIs" dxfId="1163" priority="4317" stopIfTrue="1" operator="equal">
      <formula>"改紡"</formula>
    </cfRule>
  </conditionalFormatting>
  <conditionalFormatting sqref="D102">
    <cfRule type="cellIs" dxfId="1162" priority="4312" stopIfTrue="1" operator="equal">
      <formula>"FINAL"</formula>
    </cfRule>
    <cfRule type="cellIs" dxfId="1161" priority="4313" stopIfTrue="1" operator="equal">
      <formula>"清車"</formula>
    </cfRule>
    <cfRule type="cellIs" dxfId="1160" priority="4314" stopIfTrue="1" operator="equal">
      <formula>"改紡"</formula>
    </cfRule>
  </conditionalFormatting>
  <conditionalFormatting sqref="D103">
    <cfRule type="cellIs" dxfId="1159" priority="4309" stopIfTrue="1" operator="equal">
      <formula>"FINAL"</formula>
    </cfRule>
    <cfRule type="cellIs" dxfId="1158" priority="4310" stopIfTrue="1" operator="equal">
      <formula>"清車"</formula>
    </cfRule>
    <cfRule type="cellIs" dxfId="1157" priority="4311" stopIfTrue="1" operator="equal">
      <formula>"改紡"</formula>
    </cfRule>
  </conditionalFormatting>
  <conditionalFormatting sqref="D102">
    <cfRule type="cellIs" dxfId="1156" priority="4306" stopIfTrue="1" operator="equal">
      <formula>"FINAL"</formula>
    </cfRule>
    <cfRule type="cellIs" dxfId="1155" priority="4307" stopIfTrue="1" operator="equal">
      <formula>"清車"</formula>
    </cfRule>
    <cfRule type="cellIs" dxfId="1154" priority="4308" stopIfTrue="1" operator="equal">
      <formula>"改紡"</formula>
    </cfRule>
  </conditionalFormatting>
  <conditionalFormatting sqref="D103">
    <cfRule type="cellIs" dxfId="1153" priority="4303" stopIfTrue="1" operator="equal">
      <formula>"FINAL"</formula>
    </cfRule>
    <cfRule type="cellIs" dxfId="1152" priority="4304" stopIfTrue="1" operator="equal">
      <formula>"清車"</formula>
    </cfRule>
    <cfRule type="cellIs" dxfId="1151" priority="4305" stopIfTrue="1" operator="equal">
      <formula>"改紡"</formula>
    </cfRule>
  </conditionalFormatting>
  <conditionalFormatting sqref="D101">
    <cfRule type="cellIs" dxfId="1150" priority="4300" stopIfTrue="1" operator="equal">
      <formula>"FINAL"</formula>
    </cfRule>
    <cfRule type="cellIs" dxfId="1149" priority="4301" stopIfTrue="1" operator="equal">
      <formula>"清車"</formula>
    </cfRule>
    <cfRule type="cellIs" dxfId="1148" priority="4302" stopIfTrue="1" operator="equal">
      <formula>"改紡"</formula>
    </cfRule>
  </conditionalFormatting>
  <conditionalFormatting sqref="D101">
    <cfRule type="cellIs" dxfId="1147" priority="4297" stopIfTrue="1" operator="equal">
      <formula>"FINAL"</formula>
    </cfRule>
    <cfRule type="cellIs" dxfId="1146" priority="4298" stopIfTrue="1" operator="equal">
      <formula>"清車"</formula>
    </cfRule>
    <cfRule type="cellIs" dxfId="1145" priority="4299" stopIfTrue="1" operator="equal">
      <formula>"改紡"</formula>
    </cfRule>
  </conditionalFormatting>
  <conditionalFormatting sqref="D101">
    <cfRule type="cellIs" dxfId="1144" priority="4294" stopIfTrue="1" operator="equal">
      <formula>"FINAL"</formula>
    </cfRule>
    <cfRule type="cellIs" dxfId="1143" priority="4295" stopIfTrue="1" operator="equal">
      <formula>"清車"</formula>
    </cfRule>
    <cfRule type="cellIs" dxfId="1142" priority="4296" stopIfTrue="1" operator="equal">
      <formula>"改紡"</formula>
    </cfRule>
  </conditionalFormatting>
  <conditionalFormatting sqref="D101">
    <cfRule type="cellIs" dxfId="1141" priority="4291" stopIfTrue="1" operator="equal">
      <formula>"FINAL"</formula>
    </cfRule>
    <cfRule type="cellIs" dxfId="1140" priority="4292" stopIfTrue="1" operator="equal">
      <formula>"清車"</formula>
    </cfRule>
    <cfRule type="cellIs" dxfId="1139" priority="4293" stopIfTrue="1" operator="equal">
      <formula>"改紡"</formula>
    </cfRule>
  </conditionalFormatting>
  <conditionalFormatting sqref="D102">
    <cfRule type="cellIs" dxfId="1138" priority="4288" stopIfTrue="1" operator="equal">
      <formula>"FINAL"</formula>
    </cfRule>
    <cfRule type="cellIs" dxfId="1137" priority="4289" stopIfTrue="1" operator="equal">
      <formula>"清車"</formula>
    </cfRule>
    <cfRule type="cellIs" dxfId="1136" priority="4290" stopIfTrue="1" operator="equal">
      <formula>"改紡"</formula>
    </cfRule>
  </conditionalFormatting>
  <conditionalFormatting sqref="D101">
    <cfRule type="cellIs" dxfId="1135" priority="4285" stopIfTrue="1" operator="equal">
      <formula>"FINAL"</formula>
    </cfRule>
    <cfRule type="cellIs" dxfId="1134" priority="4286" stopIfTrue="1" operator="equal">
      <formula>"清車"</formula>
    </cfRule>
    <cfRule type="cellIs" dxfId="1133" priority="4287" stopIfTrue="1" operator="equal">
      <formula>"改紡"</formula>
    </cfRule>
  </conditionalFormatting>
  <conditionalFormatting sqref="D102">
    <cfRule type="cellIs" dxfId="1132" priority="4282" stopIfTrue="1" operator="equal">
      <formula>"FINAL"</formula>
    </cfRule>
    <cfRule type="cellIs" dxfId="1131" priority="4283" stopIfTrue="1" operator="equal">
      <formula>"清車"</formula>
    </cfRule>
    <cfRule type="cellIs" dxfId="1130" priority="4284" stopIfTrue="1" operator="equal">
      <formula>"改紡"</formula>
    </cfRule>
  </conditionalFormatting>
  <conditionalFormatting sqref="D102">
    <cfRule type="cellIs" dxfId="1129" priority="4279" stopIfTrue="1" operator="equal">
      <formula>"FINAL"</formula>
    </cfRule>
    <cfRule type="cellIs" dxfId="1128" priority="4280" stopIfTrue="1" operator="equal">
      <formula>"清車"</formula>
    </cfRule>
    <cfRule type="cellIs" dxfId="1127" priority="4281" stopIfTrue="1" operator="equal">
      <formula>"改紡"</formula>
    </cfRule>
  </conditionalFormatting>
  <conditionalFormatting sqref="D102">
    <cfRule type="cellIs" dxfId="1126" priority="4276" stopIfTrue="1" operator="equal">
      <formula>"FINAL"</formula>
    </cfRule>
    <cfRule type="cellIs" dxfId="1125" priority="4277" stopIfTrue="1" operator="equal">
      <formula>"清車"</formula>
    </cfRule>
    <cfRule type="cellIs" dxfId="1124" priority="4278" stopIfTrue="1" operator="equal">
      <formula>"改紡"</formula>
    </cfRule>
  </conditionalFormatting>
  <conditionalFormatting sqref="D103">
    <cfRule type="cellIs" dxfId="1123" priority="4273" stopIfTrue="1" operator="equal">
      <formula>"FINAL"</formula>
    </cfRule>
    <cfRule type="cellIs" dxfId="1122" priority="4274" stopIfTrue="1" operator="equal">
      <formula>"清車"</formula>
    </cfRule>
    <cfRule type="cellIs" dxfId="1121" priority="4275" stopIfTrue="1" operator="equal">
      <formula>"改紡"</formula>
    </cfRule>
  </conditionalFormatting>
  <conditionalFormatting sqref="D101">
    <cfRule type="cellIs" dxfId="1120" priority="4270" stopIfTrue="1" operator="equal">
      <formula>"FINAL"</formula>
    </cfRule>
    <cfRule type="cellIs" dxfId="1119" priority="4271" stopIfTrue="1" operator="equal">
      <formula>"清車"</formula>
    </cfRule>
    <cfRule type="cellIs" dxfId="1118" priority="4272" stopIfTrue="1" operator="equal">
      <formula>"改紡"</formula>
    </cfRule>
  </conditionalFormatting>
  <conditionalFormatting sqref="D101">
    <cfRule type="cellIs" dxfId="1117" priority="4267" stopIfTrue="1" operator="equal">
      <formula>"FINAL"</formula>
    </cfRule>
    <cfRule type="cellIs" dxfId="1116" priority="4268" stopIfTrue="1" operator="equal">
      <formula>"清車"</formula>
    </cfRule>
    <cfRule type="cellIs" dxfId="1115" priority="4269" stopIfTrue="1" operator="equal">
      <formula>"改紡"</formula>
    </cfRule>
  </conditionalFormatting>
  <conditionalFormatting sqref="D102">
    <cfRule type="cellIs" dxfId="1114" priority="4264" stopIfTrue="1" operator="equal">
      <formula>"FINAL"</formula>
    </cfRule>
    <cfRule type="cellIs" dxfId="1113" priority="4265" stopIfTrue="1" operator="equal">
      <formula>"清車"</formula>
    </cfRule>
    <cfRule type="cellIs" dxfId="1112" priority="4266" stopIfTrue="1" operator="equal">
      <formula>"改紡"</formula>
    </cfRule>
  </conditionalFormatting>
  <conditionalFormatting sqref="D103">
    <cfRule type="cellIs" dxfId="1111" priority="4261" stopIfTrue="1" operator="equal">
      <formula>"FINAL"</formula>
    </cfRule>
    <cfRule type="cellIs" dxfId="1110" priority="4262" stopIfTrue="1" operator="equal">
      <formula>"清車"</formula>
    </cfRule>
    <cfRule type="cellIs" dxfId="1109" priority="4263" stopIfTrue="1" operator="equal">
      <formula>"改紡"</formula>
    </cfRule>
  </conditionalFormatting>
  <conditionalFormatting sqref="D103">
    <cfRule type="cellIs" dxfId="1108" priority="4258" stopIfTrue="1" operator="equal">
      <formula>"FINAL"</formula>
    </cfRule>
    <cfRule type="cellIs" dxfId="1107" priority="4259" stopIfTrue="1" operator="equal">
      <formula>"清車"</formula>
    </cfRule>
    <cfRule type="cellIs" dxfId="1106" priority="4260" stopIfTrue="1" operator="equal">
      <formula>"改紡"</formula>
    </cfRule>
  </conditionalFormatting>
  <conditionalFormatting sqref="D103">
    <cfRule type="cellIs" dxfId="1105" priority="4255" stopIfTrue="1" operator="equal">
      <formula>"FINAL"</formula>
    </cfRule>
    <cfRule type="cellIs" dxfId="1104" priority="4256" stopIfTrue="1" operator="equal">
      <formula>"清車"</formula>
    </cfRule>
    <cfRule type="cellIs" dxfId="1103" priority="4257" stopIfTrue="1" operator="equal">
      <formula>"改紡"</formula>
    </cfRule>
  </conditionalFormatting>
  <conditionalFormatting sqref="D103">
    <cfRule type="cellIs" dxfId="1102" priority="4252" stopIfTrue="1" operator="equal">
      <formula>"FINAL"</formula>
    </cfRule>
    <cfRule type="cellIs" dxfId="1101" priority="4253" stopIfTrue="1" operator="equal">
      <formula>"清車"</formula>
    </cfRule>
    <cfRule type="cellIs" dxfId="1100" priority="4254" stopIfTrue="1" operator="equal">
      <formula>"改紡"</formula>
    </cfRule>
  </conditionalFormatting>
  <conditionalFormatting sqref="D102">
    <cfRule type="cellIs" dxfId="1099" priority="4249" stopIfTrue="1" operator="equal">
      <formula>"FINAL"</formula>
    </cfRule>
    <cfRule type="cellIs" dxfId="1098" priority="4250" stopIfTrue="1" operator="equal">
      <formula>"清車"</formula>
    </cfRule>
    <cfRule type="cellIs" dxfId="1097" priority="4251" stopIfTrue="1" operator="equal">
      <formula>"改紡"</formula>
    </cfRule>
  </conditionalFormatting>
  <conditionalFormatting sqref="D102">
    <cfRule type="cellIs" dxfId="1096" priority="4246" stopIfTrue="1" operator="equal">
      <formula>"FINAL"</formula>
    </cfRule>
    <cfRule type="cellIs" dxfId="1095" priority="4247" stopIfTrue="1" operator="equal">
      <formula>"清車"</formula>
    </cfRule>
    <cfRule type="cellIs" dxfId="1094" priority="4248" stopIfTrue="1" operator="equal">
      <formula>"改紡"</formula>
    </cfRule>
  </conditionalFormatting>
  <conditionalFormatting sqref="D102">
    <cfRule type="cellIs" dxfId="1093" priority="4243" stopIfTrue="1" operator="equal">
      <formula>"FINAL"</formula>
    </cfRule>
    <cfRule type="cellIs" dxfId="1092" priority="4244" stopIfTrue="1" operator="equal">
      <formula>"清車"</formula>
    </cfRule>
    <cfRule type="cellIs" dxfId="1091" priority="4245" stopIfTrue="1" operator="equal">
      <formula>"改紡"</formula>
    </cfRule>
  </conditionalFormatting>
  <conditionalFormatting sqref="D102">
    <cfRule type="cellIs" dxfId="1090" priority="4240" stopIfTrue="1" operator="equal">
      <formula>"FINAL"</formula>
    </cfRule>
    <cfRule type="cellIs" dxfId="1089" priority="4241" stopIfTrue="1" operator="equal">
      <formula>"清車"</formula>
    </cfRule>
    <cfRule type="cellIs" dxfId="1088" priority="4242" stopIfTrue="1" operator="equal">
      <formula>"改紡"</formula>
    </cfRule>
  </conditionalFormatting>
  <conditionalFormatting sqref="D103">
    <cfRule type="cellIs" dxfId="1087" priority="4237" stopIfTrue="1" operator="equal">
      <formula>"FINAL"</formula>
    </cfRule>
    <cfRule type="cellIs" dxfId="1086" priority="4238" stopIfTrue="1" operator="equal">
      <formula>"清車"</formula>
    </cfRule>
    <cfRule type="cellIs" dxfId="1085" priority="4239" stopIfTrue="1" operator="equal">
      <formula>"改紡"</formula>
    </cfRule>
  </conditionalFormatting>
  <conditionalFormatting sqref="D102">
    <cfRule type="cellIs" dxfId="1084" priority="4234" stopIfTrue="1" operator="equal">
      <formula>"FINAL"</formula>
    </cfRule>
    <cfRule type="cellIs" dxfId="1083" priority="4235" stopIfTrue="1" operator="equal">
      <formula>"清車"</formula>
    </cfRule>
    <cfRule type="cellIs" dxfId="1082" priority="4236" stopIfTrue="1" operator="equal">
      <formula>"改紡"</formula>
    </cfRule>
  </conditionalFormatting>
  <conditionalFormatting sqref="D103">
    <cfRule type="cellIs" dxfId="1081" priority="4231" stopIfTrue="1" operator="equal">
      <formula>"FINAL"</formula>
    </cfRule>
    <cfRule type="cellIs" dxfId="1080" priority="4232" stopIfTrue="1" operator="equal">
      <formula>"清車"</formula>
    </cfRule>
    <cfRule type="cellIs" dxfId="1079" priority="4233" stopIfTrue="1" operator="equal">
      <formula>"改紡"</formula>
    </cfRule>
  </conditionalFormatting>
  <conditionalFormatting sqref="D112">
    <cfRule type="cellIs" dxfId="1078" priority="4228" stopIfTrue="1" operator="equal">
      <formula>"FINAL"</formula>
    </cfRule>
    <cfRule type="cellIs" dxfId="1077" priority="4229" stopIfTrue="1" operator="equal">
      <formula>"清車"</formula>
    </cfRule>
    <cfRule type="cellIs" dxfId="1076" priority="4230" stopIfTrue="1" operator="equal">
      <formula>"改紡"</formula>
    </cfRule>
  </conditionalFormatting>
  <conditionalFormatting sqref="D112">
    <cfRule type="cellIs" dxfId="1075" priority="4225" stopIfTrue="1" operator="equal">
      <formula>"FINAL"</formula>
    </cfRule>
    <cfRule type="cellIs" dxfId="1074" priority="4226" stopIfTrue="1" operator="equal">
      <formula>"清車"</formula>
    </cfRule>
    <cfRule type="cellIs" dxfId="1073" priority="4227" stopIfTrue="1" operator="equal">
      <formula>"改紡"</formula>
    </cfRule>
  </conditionalFormatting>
  <conditionalFormatting sqref="D114">
    <cfRule type="cellIs" dxfId="1072" priority="4222" stopIfTrue="1" operator="equal">
      <formula>"FINAL"</formula>
    </cfRule>
    <cfRule type="cellIs" dxfId="1071" priority="4223" stopIfTrue="1" operator="equal">
      <formula>"清車"</formula>
    </cfRule>
    <cfRule type="cellIs" dxfId="1070" priority="4224" stopIfTrue="1" operator="equal">
      <formula>"改紡"</formula>
    </cfRule>
  </conditionalFormatting>
  <conditionalFormatting sqref="D114">
    <cfRule type="cellIs" dxfId="1069" priority="4219" stopIfTrue="1" operator="equal">
      <formula>"FINAL"</formula>
    </cfRule>
    <cfRule type="cellIs" dxfId="1068" priority="4220" stopIfTrue="1" operator="equal">
      <formula>"清車"</formula>
    </cfRule>
    <cfRule type="cellIs" dxfId="1067" priority="4221" stopIfTrue="1" operator="equal">
      <formula>"改紡"</formula>
    </cfRule>
  </conditionalFormatting>
  <conditionalFormatting sqref="D24:D25">
    <cfRule type="cellIs" dxfId="1066" priority="4207" stopIfTrue="1" operator="equal">
      <formula>"FINAL"</formula>
    </cfRule>
    <cfRule type="cellIs" dxfId="1065" priority="4208" stopIfTrue="1" operator="equal">
      <formula>"清車"</formula>
    </cfRule>
    <cfRule type="cellIs" dxfId="1064" priority="4209" stopIfTrue="1" operator="equal">
      <formula>"改紡"</formula>
    </cfRule>
  </conditionalFormatting>
  <conditionalFormatting sqref="D24:D25">
    <cfRule type="cellIs" dxfId="1063" priority="4159" stopIfTrue="1" operator="equal">
      <formula>"FINAL"</formula>
    </cfRule>
    <cfRule type="cellIs" dxfId="1062" priority="4160" stopIfTrue="1" operator="equal">
      <formula>"清車"</formula>
    </cfRule>
    <cfRule type="cellIs" dxfId="1061" priority="4161" stopIfTrue="1" operator="equal">
      <formula>"改紡"</formula>
    </cfRule>
  </conditionalFormatting>
  <conditionalFormatting sqref="D25">
    <cfRule type="cellIs" dxfId="1060" priority="4156" stopIfTrue="1" operator="equal">
      <formula>"FINAL"</formula>
    </cfRule>
    <cfRule type="cellIs" dxfId="1059" priority="4157" stopIfTrue="1" operator="equal">
      <formula>"清車"</formula>
    </cfRule>
    <cfRule type="cellIs" dxfId="1058" priority="4158" stopIfTrue="1" operator="equal">
      <formula>"改紡"</formula>
    </cfRule>
  </conditionalFormatting>
  <conditionalFormatting sqref="D25">
    <cfRule type="cellIs" dxfId="1057" priority="4153" stopIfTrue="1" operator="equal">
      <formula>"FINAL"</formula>
    </cfRule>
    <cfRule type="cellIs" dxfId="1056" priority="4154" stopIfTrue="1" operator="equal">
      <formula>"清車"</formula>
    </cfRule>
    <cfRule type="cellIs" dxfId="1055" priority="4155" stopIfTrue="1" operator="equal">
      <formula>"改紡"</formula>
    </cfRule>
  </conditionalFormatting>
  <conditionalFormatting sqref="D24">
    <cfRule type="cellIs" dxfId="1054" priority="4150" stopIfTrue="1" operator="equal">
      <formula>"FINAL"</formula>
    </cfRule>
    <cfRule type="cellIs" dxfId="1053" priority="4151" stopIfTrue="1" operator="equal">
      <formula>"清車"</formula>
    </cfRule>
    <cfRule type="cellIs" dxfId="1052" priority="4152" stopIfTrue="1" operator="equal">
      <formula>"改紡"</formula>
    </cfRule>
  </conditionalFormatting>
  <conditionalFormatting sqref="D31:D32">
    <cfRule type="cellIs" dxfId="1051" priority="4087" stopIfTrue="1" operator="equal">
      <formula>"FINAL"</formula>
    </cfRule>
    <cfRule type="cellIs" dxfId="1050" priority="4088" stopIfTrue="1" operator="equal">
      <formula>"清車"</formula>
    </cfRule>
    <cfRule type="cellIs" dxfId="1049" priority="4089" stopIfTrue="1" operator="equal">
      <formula>"改紡"</formula>
    </cfRule>
  </conditionalFormatting>
  <conditionalFormatting sqref="D31:D32">
    <cfRule type="cellIs" dxfId="1048" priority="4084" stopIfTrue="1" operator="equal">
      <formula>"FINAL"</formula>
    </cfRule>
    <cfRule type="cellIs" dxfId="1047" priority="4085" stopIfTrue="1" operator="equal">
      <formula>"清車"</formula>
    </cfRule>
    <cfRule type="cellIs" dxfId="1046" priority="4086" stopIfTrue="1" operator="equal">
      <formula>"改紡"</formula>
    </cfRule>
  </conditionalFormatting>
  <conditionalFormatting sqref="D31:D32">
    <cfRule type="cellIs" dxfId="1045" priority="4081" stopIfTrue="1" operator="equal">
      <formula>"FINAL"</formula>
    </cfRule>
    <cfRule type="cellIs" dxfId="1044" priority="4082" stopIfTrue="1" operator="equal">
      <formula>"清車"</formula>
    </cfRule>
    <cfRule type="cellIs" dxfId="1043" priority="4083" stopIfTrue="1" operator="equal">
      <formula>"改紡"</formula>
    </cfRule>
  </conditionalFormatting>
  <conditionalFormatting sqref="D32">
    <cfRule type="cellIs" dxfId="1042" priority="4078" stopIfTrue="1" operator="equal">
      <formula>"FINAL"</formula>
    </cfRule>
    <cfRule type="cellIs" dxfId="1041" priority="4079" stopIfTrue="1" operator="equal">
      <formula>"清車"</formula>
    </cfRule>
    <cfRule type="cellIs" dxfId="1040" priority="4080" stopIfTrue="1" operator="equal">
      <formula>"改紡"</formula>
    </cfRule>
  </conditionalFormatting>
  <conditionalFormatting sqref="D32">
    <cfRule type="cellIs" dxfId="1039" priority="4075" stopIfTrue="1" operator="equal">
      <formula>"FINAL"</formula>
    </cfRule>
    <cfRule type="cellIs" dxfId="1038" priority="4076" stopIfTrue="1" operator="equal">
      <formula>"清車"</formula>
    </cfRule>
    <cfRule type="cellIs" dxfId="1037" priority="4077" stopIfTrue="1" operator="equal">
      <formula>"改紡"</formula>
    </cfRule>
  </conditionalFormatting>
  <conditionalFormatting sqref="D31">
    <cfRule type="cellIs" dxfId="1036" priority="4072" stopIfTrue="1" operator="equal">
      <formula>"FINAL"</formula>
    </cfRule>
    <cfRule type="cellIs" dxfId="1035" priority="4073" stopIfTrue="1" operator="equal">
      <formula>"清車"</formula>
    </cfRule>
    <cfRule type="cellIs" dxfId="1034" priority="4074" stopIfTrue="1" operator="equal">
      <formula>"改紡"</formula>
    </cfRule>
  </conditionalFormatting>
  <conditionalFormatting sqref="D23">
    <cfRule type="cellIs" dxfId="1033" priority="4069" stopIfTrue="1" operator="equal">
      <formula>"FINAL"</formula>
    </cfRule>
    <cfRule type="cellIs" dxfId="1032" priority="4070" stopIfTrue="1" operator="equal">
      <formula>"清車"</formula>
    </cfRule>
    <cfRule type="cellIs" dxfId="1031" priority="4071" stopIfTrue="1" operator="equal">
      <formula>"改紡"</formula>
    </cfRule>
  </conditionalFormatting>
  <conditionalFormatting sqref="D23">
    <cfRule type="cellIs" dxfId="1030" priority="4048" stopIfTrue="1" operator="equal">
      <formula>"FINAL"</formula>
    </cfRule>
    <cfRule type="cellIs" dxfId="1029" priority="4049" stopIfTrue="1" operator="equal">
      <formula>"清車"</formula>
    </cfRule>
    <cfRule type="cellIs" dxfId="1028" priority="4050" stopIfTrue="1" operator="equal">
      <formula>"改紡"</formula>
    </cfRule>
  </conditionalFormatting>
  <conditionalFormatting sqref="D23">
    <cfRule type="cellIs" dxfId="1027" priority="4045" stopIfTrue="1" operator="equal">
      <formula>"FINAL"</formula>
    </cfRule>
    <cfRule type="cellIs" dxfId="1026" priority="4046" stopIfTrue="1" operator="equal">
      <formula>"清車"</formula>
    </cfRule>
    <cfRule type="cellIs" dxfId="1025" priority="4047" stopIfTrue="1" operator="equal">
      <formula>"改紡"</formula>
    </cfRule>
  </conditionalFormatting>
  <conditionalFormatting sqref="D35:D36">
    <cfRule type="cellIs" dxfId="1024" priority="3982" stopIfTrue="1" operator="equal">
      <formula>"FINAL"</formula>
    </cfRule>
    <cfRule type="cellIs" dxfId="1023" priority="3983" stopIfTrue="1" operator="equal">
      <formula>"清車"</formula>
    </cfRule>
    <cfRule type="cellIs" dxfId="1022" priority="3984" stopIfTrue="1" operator="equal">
      <formula>"改紡"</formula>
    </cfRule>
  </conditionalFormatting>
  <conditionalFormatting sqref="D35:D36">
    <cfRule type="cellIs" dxfId="1021" priority="3979" stopIfTrue="1" operator="equal">
      <formula>"FINAL"</formula>
    </cfRule>
    <cfRule type="cellIs" dxfId="1020" priority="3980" stopIfTrue="1" operator="equal">
      <formula>"清車"</formula>
    </cfRule>
    <cfRule type="cellIs" dxfId="1019" priority="3981" stopIfTrue="1" operator="equal">
      <formula>"改紡"</formula>
    </cfRule>
  </conditionalFormatting>
  <conditionalFormatting sqref="D35:D36">
    <cfRule type="cellIs" dxfId="1018" priority="3976" stopIfTrue="1" operator="equal">
      <formula>"FINAL"</formula>
    </cfRule>
    <cfRule type="cellIs" dxfId="1017" priority="3977" stopIfTrue="1" operator="equal">
      <formula>"清車"</formula>
    </cfRule>
    <cfRule type="cellIs" dxfId="1016" priority="3978" stopIfTrue="1" operator="equal">
      <formula>"改紡"</formula>
    </cfRule>
  </conditionalFormatting>
  <conditionalFormatting sqref="D36">
    <cfRule type="cellIs" dxfId="1015" priority="3973" stopIfTrue="1" operator="equal">
      <formula>"FINAL"</formula>
    </cfRule>
    <cfRule type="cellIs" dxfId="1014" priority="3974" stopIfTrue="1" operator="equal">
      <formula>"清車"</formula>
    </cfRule>
    <cfRule type="cellIs" dxfId="1013" priority="3975" stopIfTrue="1" operator="equal">
      <formula>"改紡"</formula>
    </cfRule>
  </conditionalFormatting>
  <conditionalFormatting sqref="D36">
    <cfRule type="cellIs" dxfId="1012" priority="3970" stopIfTrue="1" operator="equal">
      <formula>"FINAL"</formula>
    </cfRule>
    <cfRule type="cellIs" dxfId="1011" priority="3971" stopIfTrue="1" operator="equal">
      <formula>"清車"</formula>
    </cfRule>
    <cfRule type="cellIs" dxfId="1010" priority="3972" stopIfTrue="1" operator="equal">
      <formula>"改紡"</formula>
    </cfRule>
  </conditionalFormatting>
  <conditionalFormatting sqref="D35">
    <cfRule type="cellIs" dxfId="1009" priority="3967" stopIfTrue="1" operator="equal">
      <formula>"FINAL"</formula>
    </cfRule>
    <cfRule type="cellIs" dxfId="1008" priority="3968" stopIfTrue="1" operator="equal">
      <formula>"清車"</formula>
    </cfRule>
    <cfRule type="cellIs" dxfId="1007" priority="3969" stopIfTrue="1" operator="equal">
      <formula>"改紡"</formula>
    </cfRule>
  </conditionalFormatting>
  <conditionalFormatting sqref="D40:D41">
    <cfRule type="cellIs" dxfId="1006" priority="3964" stopIfTrue="1" operator="equal">
      <formula>"FINAL"</formula>
    </cfRule>
    <cfRule type="cellIs" dxfId="1005" priority="3965" stopIfTrue="1" operator="equal">
      <formula>"清車"</formula>
    </cfRule>
    <cfRule type="cellIs" dxfId="1004" priority="3966" stopIfTrue="1" operator="equal">
      <formula>"改紡"</formula>
    </cfRule>
  </conditionalFormatting>
  <conditionalFormatting sqref="D40:D41">
    <cfRule type="cellIs" dxfId="1003" priority="3961" stopIfTrue="1" operator="equal">
      <formula>"FINAL"</formula>
    </cfRule>
    <cfRule type="cellIs" dxfId="1002" priority="3962" stopIfTrue="1" operator="equal">
      <formula>"清車"</formula>
    </cfRule>
    <cfRule type="cellIs" dxfId="1001" priority="3963" stopIfTrue="1" operator="equal">
      <formula>"改紡"</formula>
    </cfRule>
  </conditionalFormatting>
  <conditionalFormatting sqref="D40:D41">
    <cfRule type="cellIs" dxfId="1000" priority="3958" stopIfTrue="1" operator="equal">
      <formula>"FINAL"</formula>
    </cfRule>
    <cfRule type="cellIs" dxfId="999" priority="3959" stopIfTrue="1" operator="equal">
      <formula>"清車"</formula>
    </cfRule>
    <cfRule type="cellIs" dxfId="998" priority="3960" stopIfTrue="1" operator="equal">
      <formula>"改紡"</formula>
    </cfRule>
  </conditionalFormatting>
  <conditionalFormatting sqref="D41">
    <cfRule type="cellIs" dxfId="997" priority="3955" stopIfTrue="1" operator="equal">
      <formula>"FINAL"</formula>
    </cfRule>
    <cfRule type="cellIs" dxfId="996" priority="3956" stopIfTrue="1" operator="equal">
      <formula>"清車"</formula>
    </cfRule>
    <cfRule type="cellIs" dxfId="995" priority="3957" stopIfTrue="1" operator="equal">
      <formula>"改紡"</formula>
    </cfRule>
  </conditionalFormatting>
  <conditionalFormatting sqref="D41">
    <cfRule type="cellIs" dxfId="994" priority="3952" stopIfTrue="1" operator="equal">
      <formula>"FINAL"</formula>
    </cfRule>
    <cfRule type="cellIs" dxfId="993" priority="3953" stopIfTrue="1" operator="equal">
      <formula>"清車"</formula>
    </cfRule>
    <cfRule type="cellIs" dxfId="992" priority="3954" stopIfTrue="1" operator="equal">
      <formula>"改紡"</formula>
    </cfRule>
  </conditionalFormatting>
  <conditionalFormatting sqref="D40">
    <cfRule type="cellIs" dxfId="991" priority="3949" stopIfTrue="1" operator="equal">
      <formula>"FINAL"</formula>
    </cfRule>
    <cfRule type="cellIs" dxfId="990" priority="3950" stopIfTrue="1" operator="equal">
      <formula>"清車"</formula>
    </cfRule>
    <cfRule type="cellIs" dxfId="989" priority="3951" stopIfTrue="1" operator="equal">
      <formula>"改紡"</formula>
    </cfRule>
  </conditionalFormatting>
  <conditionalFormatting sqref="D23:D24">
    <cfRule type="cellIs" dxfId="988" priority="3439" stopIfTrue="1" operator="equal">
      <formula>"FINAL"</formula>
    </cfRule>
    <cfRule type="cellIs" dxfId="987" priority="3440" stopIfTrue="1" operator="equal">
      <formula>"清車"</formula>
    </cfRule>
    <cfRule type="cellIs" dxfId="986" priority="3441" stopIfTrue="1" operator="equal">
      <formula>"改紡"</formula>
    </cfRule>
  </conditionalFormatting>
  <conditionalFormatting sqref="D23">
    <cfRule type="cellIs" dxfId="985" priority="3436" stopIfTrue="1" operator="equal">
      <formula>"FINAL"</formula>
    </cfRule>
    <cfRule type="cellIs" dxfId="984" priority="3437" stopIfTrue="1" operator="equal">
      <formula>"清車"</formula>
    </cfRule>
    <cfRule type="cellIs" dxfId="983" priority="3438" stopIfTrue="1" operator="equal">
      <formula>"改紡"</formula>
    </cfRule>
  </conditionalFormatting>
  <conditionalFormatting sqref="D23">
    <cfRule type="cellIs" dxfId="982" priority="3433" stopIfTrue="1" operator="equal">
      <formula>"FINAL"</formula>
    </cfRule>
    <cfRule type="cellIs" dxfId="981" priority="3434" stopIfTrue="1" operator="equal">
      <formula>"清車"</formula>
    </cfRule>
    <cfRule type="cellIs" dxfId="980" priority="3435" stopIfTrue="1" operator="equal">
      <formula>"改紡"</formula>
    </cfRule>
  </conditionalFormatting>
  <conditionalFormatting sqref="D23">
    <cfRule type="cellIs" dxfId="979" priority="3430" stopIfTrue="1" operator="equal">
      <formula>"FINAL"</formula>
    </cfRule>
    <cfRule type="cellIs" dxfId="978" priority="3431" stopIfTrue="1" operator="equal">
      <formula>"清車"</formula>
    </cfRule>
    <cfRule type="cellIs" dxfId="977" priority="3432" stopIfTrue="1" operator="equal">
      <formula>"改紡"</formula>
    </cfRule>
  </conditionalFormatting>
  <conditionalFormatting sqref="D24">
    <cfRule type="cellIs" dxfId="976" priority="3427" stopIfTrue="1" operator="equal">
      <formula>"FINAL"</formula>
    </cfRule>
    <cfRule type="cellIs" dxfId="975" priority="3428" stopIfTrue="1" operator="equal">
      <formula>"清車"</formula>
    </cfRule>
    <cfRule type="cellIs" dxfId="974" priority="3429" stopIfTrue="1" operator="equal">
      <formula>"改紡"</formula>
    </cfRule>
  </conditionalFormatting>
  <conditionalFormatting sqref="D23">
    <cfRule type="cellIs" dxfId="973" priority="3424" stopIfTrue="1" operator="equal">
      <formula>"FINAL"</formula>
    </cfRule>
    <cfRule type="cellIs" dxfId="972" priority="3425" stopIfTrue="1" operator="equal">
      <formula>"清車"</formula>
    </cfRule>
    <cfRule type="cellIs" dxfId="971" priority="3426" stopIfTrue="1" operator="equal">
      <formula>"改紡"</formula>
    </cfRule>
  </conditionalFormatting>
  <conditionalFormatting sqref="D24">
    <cfRule type="cellIs" dxfId="970" priority="3421" stopIfTrue="1" operator="equal">
      <formula>"FINAL"</formula>
    </cfRule>
    <cfRule type="cellIs" dxfId="969" priority="3422" stopIfTrue="1" operator="equal">
      <formula>"清車"</formula>
    </cfRule>
    <cfRule type="cellIs" dxfId="968" priority="3423" stopIfTrue="1" operator="equal">
      <formula>"改紡"</formula>
    </cfRule>
  </conditionalFormatting>
  <conditionalFormatting sqref="D24">
    <cfRule type="cellIs" dxfId="967" priority="3418" stopIfTrue="1" operator="equal">
      <formula>"FINAL"</formula>
    </cfRule>
    <cfRule type="cellIs" dxfId="966" priority="3419" stopIfTrue="1" operator="equal">
      <formula>"清車"</formula>
    </cfRule>
    <cfRule type="cellIs" dxfId="965" priority="3420" stopIfTrue="1" operator="equal">
      <formula>"改紡"</formula>
    </cfRule>
  </conditionalFormatting>
  <conditionalFormatting sqref="D23">
    <cfRule type="cellIs" dxfId="964" priority="3415" stopIfTrue="1" operator="equal">
      <formula>"FINAL"</formula>
    </cfRule>
    <cfRule type="cellIs" dxfId="963" priority="3416" stopIfTrue="1" operator="equal">
      <formula>"清車"</formula>
    </cfRule>
    <cfRule type="cellIs" dxfId="962" priority="3417" stopIfTrue="1" operator="equal">
      <formula>"改紡"</formula>
    </cfRule>
  </conditionalFormatting>
  <conditionalFormatting sqref="D23">
    <cfRule type="cellIs" dxfId="961" priority="3412" stopIfTrue="1" operator="equal">
      <formula>"FINAL"</formula>
    </cfRule>
    <cfRule type="cellIs" dxfId="960" priority="3413" stopIfTrue="1" operator="equal">
      <formula>"清車"</formula>
    </cfRule>
    <cfRule type="cellIs" dxfId="959" priority="3414" stopIfTrue="1" operator="equal">
      <formula>"改紡"</formula>
    </cfRule>
  </conditionalFormatting>
  <conditionalFormatting sqref="D24">
    <cfRule type="cellIs" dxfId="958" priority="3409" stopIfTrue="1" operator="equal">
      <formula>"FINAL"</formula>
    </cfRule>
    <cfRule type="cellIs" dxfId="957" priority="3410" stopIfTrue="1" operator="equal">
      <formula>"清車"</formula>
    </cfRule>
    <cfRule type="cellIs" dxfId="956" priority="3411" stopIfTrue="1" operator="equal">
      <formula>"改紡"</formula>
    </cfRule>
  </conditionalFormatting>
  <conditionalFormatting sqref="D23">
    <cfRule type="cellIs" dxfId="955" priority="3406" stopIfTrue="1" operator="equal">
      <formula>"FINAL"</formula>
    </cfRule>
    <cfRule type="cellIs" dxfId="954" priority="3407" stopIfTrue="1" operator="equal">
      <formula>"清車"</formula>
    </cfRule>
    <cfRule type="cellIs" dxfId="953" priority="3408" stopIfTrue="1" operator="equal">
      <formula>"改紡"</formula>
    </cfRule>
  </conditionalFormatting>
  <conditionalFormatting sqref="D23">
    <cfRule type="cellIs" dxfId="952" priority="3403" stopIfTrue="1" operator="equal">
      <formula>"FINAL"</formula>
    </cfRule>
    <cfRule type="cellIs" dxfId="951" priority="3404" stopIfTrue="1" operator="equal">
      <formula>"清車"</formula>
    </cfRule>
    <cfRule type="cellIs" dxfId="950" priority="3405" stopIfTrue="1" operator="equal">
      <formula>"改紡"</formula>
    </cfRule>
  </conditionalFormatting>
  <conditionalFormatting sqref="D23">
    <cfRule type="cellIs" dxfId="949" priority="3400" stopIfTrue="1" operator="equal">
      <formula>"FINAL"</formula>
    </cfRule>
    <cfRule type="cellIs" dxfId="948" priority="3401" stopIfTrue="1" operator="equal">
      <formula>"清車"</formula>
    </cfRule>
    <cfRule type="cellIs" dxfId="947" priority="3402" stopIfTrue="1" operator="equal">
      <formula>"改紡"</formula>
    </cfRule>
  </conditionalFormatting>
  <conditionalFormatting sqref="D23:D24">
    <cfRule type="cellIs" dxfId="946" priority="3397" stopIfTrue="1" operator="equal">
      <formula>"FINAL"</formula>
    </cfRule>
    <cfRule type="cellIs" dxfId="945" priority="3398" stopIfTrue="1" operator="equal">
      <formula>"清車"</formula>
    </cfRule>
    <cfRule type="cellIs" dxfId="944" priority="3399" stopIfTrue="1" operator="equal">
      <formula>"改紡"</formula>
    </cfRule>
  </conditionalFormatting>
  <conditionalFormatting sqref="D23">
    <cfRule type="cellIs" dxfId="943" priority="3394" stopIfTrue="1" operator="equal">
      <formula>"FINAL"</formula>
    </cfRule>
    <cfRule type="cellIs" dxfId="942" priority="3395" stopIfTrue="1" operator="equal">
      <formula>"清車"</formula>
    </cfRule>
    <cfRule type="cellIs" dxfId="941" priority="3396" stopIfTrue="1" operator="equal">
      <formula>"改紡"</formula>
    </cfRule>
  </conditionalFormatting>
  <conditionalFormatting sqref="D23">
    <cfRule type="cellIs" dxfId="940" priority="3391" stopIfTrue="1" operator="equal">
      <formula>"FINAL"</formula>
    </cfRule>
    <cfRule type="cellIs" dxfId="939" priority="3392" stopIfTrue="1" operator="equal">
      <formula>"清車"</formula>
    </cfRule>
    <cfRule type="cellIs" dxfId="938" priority="3393" stopIfTrue="1" operator="equal">
      <formula>"改紡"</formula>
    </cfRule>
  </conditionalFormatting>
  <conditionalFormatting sqref="D23:D24">
    <cfRule type="cellIs" dxfId="937" priority="3388" stopIfTrue="1" operator="equal">
      <formula>"FINAL"</formula>
    </cfRule>
    <cfRule type="cellIs" dxfId="936" priority="3389" stopIfTrue="1" operator="equal">
      <formula>"清車"</formula>
    </cfRule>
    <cfRule type="cellIs" dxfId="935" priority="3390" stopIfTrue="1" operator="equal">
      <formula>"改紡"</formula>
    </cfRule>
  </conditionalFormatting>
  <conditionalFormatting sqref="D23">
    <cfRule type="cellIs" dxfId="934" priority="3385" stopIfTrue="1" operator="equal">
      <formula>"FINAL"</formula>
    </cfRule>
    <cfRule type="cellIs" dxfId="933" priority="3386" stopIfTrue="1" operator="equal">
      <formula>"清車"</formula>
    </cfRule>
    <cfRule type="cellIs" dxfId="932" priority="3387" stopIfTrue="1" operator="equal">
      <formula>"改紡"</formula>
    </cfRule>
  </conditionalFormatting>
  <conditionalFormatting sqref="D24">
    <cfRule type="cellIs" dxfId="931" priority="3382" stopIfTrue="1" operator="equal">
      <formula>"FINAL"</formula>
    </cfRule>
    <cfRule type="cellIs" dxfId="930" priority="3383" stopIfTrue="1" operator="equal">
      <formula>"清車"</formula>
    </cfRule>
    <cfRule type="cellIs" dxfId="929" priority="3384" stopIfTrue="1" operator="equal">
      <formula>"改紡"</formula>
    </cfRule>
  </conditionalFormatting>
  <conditionalFormatting sqref="D23">
    <cfRule type="cellIs" dxfId="928" priority="3379" stopIfTrue="1" operator="equal">
      <formula>"FINAL"</formula>
    </cfRule>
    <cfRule type="cellIs" dxfId="927" priority="3380" stopIfTrue="1" operator="equal">
      <formula>"清車"</formula>
    </cfRule>
    <cfRule type="cellIs" dxfId="926" priority="3381" stopIfTrue="1" operator="equal">
      <formula>"改紡"</formula>
    </cfRule>
  </conditionalFormatting>
  <conditionalFormatting sqref="D24">
    <cfRule type="cellIs" dxfId="925" priority="3376" stopIfTrue="1" operator="equal">
      <formula>"FINAL"</formula>
    </cfRule>
    <cfRule type="cellIs" dxfId="924" priority="3377" stopIfTrue="1" operator="equal">
      <formula>"清車"</formula>
    </cfRule>
    <cfRule type="cellIs" dxfId="923" priority="3378" stopIfTrue="1" operator="equal">
      <formula>"改紡"</formula>
    </cfRule>
  </conditionalFormatting>
  <conditionalFormatting sqref="D24">
    <cfRule type="cellIs" dxfId="922" priority="3373" stopIfTrue="1" operator="equal">
      <formula>"FINAL"</formula>
    </cfRule>
    <cfRule type="cellIs" dxfId="921" priority="3374" stopIfTrue="1" operator="equal">
      <formula>"清車"</formula>
    </cfRule>
    <cfRule type="cellIs" dxfId="920" priority="3375" stopIfTrue="1" operator="equal">
      <formula>"改紡"</formula>
    </cfRule>
  </conditionalFormatting>
  <conditionalFormatting sqref="D23">
    <cfRule type="cellIs" dxfId="919" priority="3370" stopIfTrue="1" operator="equal">
      <formula>"FINAL"</formula>
    </cfRule>
    <cfRule type="cellIs" dxfId="918" priority="3371" stopIfTrue="1" operator="equal">
      <formula>"清車"</formula>
    </cfRule>
    <cfRule type="cellIs" dxfId="917" priority="3372" stopIfTrue="1" operator="equal">
      <formula>"改紡"</formula>
    </cfRule>
  </conditionalFormatting>
  <conditionalFormatting sqref="D23">
    <cfRule type="cellIs" dxfId="916" priority="3367" stopIfTrue="1" operator="equal">
      <formula>"FINAL"</formula>
    </cfRule>
    <cfRule type="cellIs" dxfId="915" priority="3368" stopIfTrue="1" operator="equal">
      <formula>"清車"</formula>
    </cfRule>
    <cfRule type="cellIs" dxfId="914" priority="3369" stopIfTrue="1" operator="equal">
      <formula>"改紡"</formula>
    </cfRule>
  </conditionalFormatting>
  <conditionalFormatting sqref="D24">
    <cfRule type="cellIs" dxfId="913" priority="3364" stopIfTrue="1" operator="equal">
      <formula>"FINAL"</formula>
    </cfRule>
    <cfRule type="cellIs" dxfId="912" priority="3365" stopIfTrue="1" operator="equal">
      <formula>"清車"</formula>
    </cfRule>
    <cfRule type="cellIs" dxfId="911" priority="3366" stopIfTrue="1" operator="equal">
      <formula>"改紡"</formula>
    </cfRule>
  </conditionalFormatting>
  <conditionalFormatting sqref="D24">
    <cfRule type="cellIs" dxfId="910" priority="3361" stopIfTrue="1" operator="equal">
      <formula>"FINAL"</formula>
    </cfRule>
    <cfRule type="cellIs" dxfId="909" priority="3362" stopIfTrue="1" operator="equal">
      <formula>"清車"</formula>
    </cfRule>
    <cfRule type="cellIs" dxfId="908" priority="3363" stopIfTrue="1" operator="equal">
      <formula>"改紡"</formula>
    </cfRule>
  </conditionalFormatting>
  <conditionalFormatting sqref="D24">
    <cfRule type="cellIs" dxfId="907" priority="3358" stopIfTrue="1" operator="equal">
      <formula>"FINAL"</formula>
    </cfRule>
    <cfRule type="cellIs" dxfId="906" priority="3359" stopIfTrue="1" operator="equal">
      <formula>"清車"</formula>
    </cfRule>
    <cfRule type="cellIs" dxfId="905" priority="3360" stopIfTrue="1" operator="equal">
      <formula>"改紡"</formula>
    </cfRule>
  </conditionalFormatting>
  <conditionalFormatting sqref="D23">
    <cfRule type="cellIs" dxfId="904" priority="3355" stopIfTrue="1" operator="equal">
      <formula>"FINAL"</formula>
    </cfRule>
    <cfRule type="cellIs" dxfId="903" priority="3356" stopIfTrue="1" operator="equal">
      <formula>"清車"</formula>
    </cfRule>
    <cfRule type="cellIs" dxfId="902" priority="3357" stopIfTrue="1" operator="equal">
      <formula>"改紡"</formula>
    </cfRule>
  </conditionalFormatting>
  <conditionalFormatting sqref="D23">
    <cfRule type="cellIs" dxfId="901" priority="3352" stopIfTrue="1" operator="equal">
      <formula>"FINAL"</formula>
    </cfRule>
    <cfRule type="cellIs" dxfId="900" priority="3353" stopIfTrue="1" operator="equal">
      <formula>"清車"</formula>
    </cfRule>
    <cfRule type="cellIs" dxfId="899" priority="3354" stopIfTrue="1" operator="equal">
      <formula>"改紡"</formula>
    </cfRule>
  </conditionalFormatting>
  <conditionalFormatting sqref="D23">
    <cfRule type="cellIs" dxfId="898" priority="3349" stopIfTrue="1" operator="equal">
      <formula>"FINAL"</formula>
    </cfRule>
    <cfRule type="cellIs" dxfId="897" priority="3350" stopIfTrue="1" operator="equal">
      <formula>"清車"</formula>
    </cfRule>
    <cfRule type="cellIs" dxfId="896" priority="3351" stopIfTrue="1" operator="equal">
      <formula>"改紡"</formula>
    </cfRule>
  </conditionalFormatting>
  <conditionalFormatting sqref="D23">
    <cfRule type="cellIs" dxfId="895" priority="3346" stopIfTrue="1" operator="equal">
      <formula>"FINAL"</formula>
    </cfRule>
    <cfRule type="cellIs" dxfId="894" priority="3347" stopIfTrue="1" operator="equal">
      <formula>"清車"</formula>
    </cfRule>
    <cfRule type="cellIs" dxfId="893" priority="3348" stopIfTrue="1" operator="equal">
      <formula>"改紡"</formula>
    </cfRule>
  </conditionalFormatting>
  <conditionalFormatting sqref="D23">
    <cfRule type="cellIs" dxfId="892" priority="3343" stopIfTrue="1" operator="equal">
      <formula>"FINAL"</formula>
    </cfRule>
    <cfRule type="cellIs" dxfId="891" priority="3344" stopIfTrue="1" operator="equal">
      <formula>"清車"</formula>
    </cfRule>
    <cfRule type="cellIs" dxfId="890" priority="3345" stopIfTrue="1" operator="equal">
      <formula>"改紡"</formula>
    </cfRule>
  </conditionalFormatting>
  <conditionalFormatting sqref="D23">
    <cfRule type="cellIs" dxfId="889" priority="3340" stopIfTrue="1" operator="equal">
      <formula>"FINAL"</formula>
    </cfRule>
    <cfRule type="cellIs" dxfId="888" priority="3341" stopIfTrue="1" operator="equal">
      <formula>"清車"</formula>
    </cfRule>
    <cfRule type="cellIs" dxfId="887" priority="3342" stopIfTrue="1" operator="equal">
      <formula>"改紡"</formula>
    </cfRule>
  </conditionalFormatting>
  <conditionalFormatting sqref="D24">
    <cfRule type="cellIs" dxfId="886" priority="3337" stopIfTrue="1" operator="equal">
      <formula>"FINAL"</formula>
    </cfRule>
    <cfRule type="cellIs" dxfId="885" priority="3338" stopIfTrue="1" operator="equal">
      <formula>"清車"</formula>
    </cfRule>
    <cfRule type="cellIs" dxfId="884" priority="3339" stopIfTrue="1" operator="equal">
      <formula>"改紡"</formula>
    </cfRule>
  </conditionalFormatting>
  <conditionalFormatting sqref="D23">
    <cfRule type="cellIs" dxfId="883" priority="3334" stopIfTrue="1" operator="equal">
      <formula>"FINAL"</formula>
    </cfRule>
    <cfRule type="cellIs" dxfId="882" priority="3335" stopIfTrue="1" operator="equal">
      <formula>"清車"</formula>
    </cfRule>
    <cfRule type="cellIs" dxfId="881" priority="3336" stopIfTrue="1" operator="equal">
      <formula>"改紡"</formula>
    </cfRule>
  </conditionalFormatting>
  <conditionalFormatting sqref="D24">
    <cfRule type="cellIs" dxfId="880" priority="3331" stopIfTrue="1" operator="equal">
      <formula>"FINAL"</formula>
    </cfRule>
    <cfRule type="cellIs" dxfId="879" priority="3332" stopIfTrue="1" operator="equal">
      <formula>"清車"</formula>
    </cfRule>
    <cfRule type="cellIs" dxfId="878" priority="3333" stopIfTrue="1" operator="equal">
      <formula>"改紡"</formula>
    </cfRule>
  </conditionalFormatting>
  <conditionalFormatting sqref="D24">
    <cfRule type="cellIs" dxfId="877" priority="3328" stopIfTrue="1" operator="equal">
      <formula>"FINAL"</formula>
    </cfRule>
    <cfRule type="cellIs" dxfId="876" priority="3329" stopIfTrue="1" operator="equal">
      <formula>"清車"</formula>
    </cfRule>
    <cfRule type="cellIs" dxfId="875" priority="3330" stopIfTrue="1" operator="equal">
      <formula>"改紡"</formula>
    </cfRule>
  </conditionalFormatting>
  <conditionalFormatting sqref="D23">
    <cfRule type="cellIs" dxfId="874" priority="3325" stopIfTrue="1" operator="equal">
      <formula>"FINAL"</formula>
    </cfRule>
    <cfRule type="cellIs" dxfId="873" priority="3326" stopIfTrue="1" operator="equal">
      <formula>"清車"</formula>
    </cfRule>
    <cfRule type="cellIs" dxfId="872" priority="3327" stopIfTrue="1" operator="equal">
      <formula>"改紡"</formula>
    </cfRule>
  </conditionalFormatting>
  <conditionalFormatting sqref="D23">
    <cfRule type="cellIs" dxfId="871" priority="3322" stopIfTrue="1" operator="equal">
      <formula>"FINAL"</formula>
    </cfRule>
    <cfRule type="cellIs" dxfId="870" priority="3323" stopIfTrue="1" operator="equal">
      <formula>"清車"</formula>
    </cfRule>
    <cfRule type="cellIs" dxfId="869" priority="3324" stopIfTrue="1" operator="equal">
      <formula>"改紡"</formula>
    </cfRule>
  </conditionalFormatting>
  <conditionalFormatting sqref="D23">
    <cfRule type="cellIs" dxfId="868" priority="3319" stopIfTrue="1" operator="equal">
      <formula>"FINAL"</formula>
    </cfRule>
    <cfRule type="cellIs" dxfId="867" priority="3320" stopIfTrue="1" operator="equal">
      <formula>"清車"</formula>
    </cfRule>
    <cfRule type="cellIs" dxfId="866" priority="3321" stopIfTrue="1" operator="equal">
      <formula>"改紡"</formula>
    </cfRule>
  </conditionalFormatting>
  <conditionalFormatting sqref="D24">
    <cfRule type="cellIs" dxfId="865" priority="3316" stopIfTrue="1" operator="equal">
      <formula>"FINAL"</formula>
    </cfRule>
    <cfRule type="cellIs" dxfId="864" priority="3317" stopIfTrue="1" operator="equal">
      <formula>"清車"</formula>
    </cfRule>
    <cfRule type="cellIs" dxfId="863" priority="3318" stopIfTrue="1" operator="equal">
      <formula>"改紡"</formula>
    </cfRule>
  </conditionalFormatting>
  <conditionalFormatting sqref="D23">
    <cfRule type="cellIs" dxfId="862" priority="3313" stopIfTrue="1" operator="equal">
      <formula>"FINAL"</formula>
    </cfRule>
    <cfRule type="cellIs" dxfId="861" priority="3314" stopIfTrue="1" operator="equal">
      <formula>"清車"</formula>
    </cfRule>
    <cfRule type="cellIs" dxfId="860" priority="3315" stopIfTrue="1" operator="equal">
      <formula>"改紡"</formula>
    </cfRule>
  </conditionalFormatting>
  <conditionalFormatting sqref="D24">
    <cfRule type="cellIs" dxfId="859" priority="3310" stopIfTrue="1" operator="equal">
      <formula>"FINAL"</formula>
    </cfRule>
    <cfRule type="cellIs" dxfId="858" priority="3311" stopIfTrue="1" operator="equal">
      <formula>"清車"</formula>
    </cfRule>
    <cfRule type="cellIs" dxfId="857" priority="3312" stopIfTrue="1" operator="equal">
      <formula>"改紡"</formula>
    </cfRule>
  </conditionalFormatting>
  <conditionalFormatting sqref="D24">
    <cfRule type="cellIs" dxfId="856" priority="3307" stopIfTrue="1" operator="equal">
      <formula>"FINAL"</formula>
    </cfRule>
    <cfRule type="cellIs" dxfId="855" priority="3308" stopIfTrue="1" operator="equal">
      <formula>"清車"</formula>
    </cfRule>
    <cfRule type="cellIs" dxfId="854" priority="3309" stopIfTrue="1" operator="equal">
      <formula>"改紡"</formula>
    </cfRule>
  </conditionalFormatting>
  <conditionalFormatting sqref="D24">
    <cfRule type="cellIs" dxfId="853" priority="3160" stopIfTrue="1" operator="equal">
      <formula>"FINAL"</formula>
    </cfRule>
    <cfRule type="cellIs" dxfId="852" priority="3161" stopIfTrue="1" operator="equal">
      <formula>"清車"</formula>
    </cfRule>
    <cfRule type="cellIs" dxfId="851" priority="3162" stopIfTrue="1" operator="equal">
      <formula>"改紡"</formula>
    </cfRule>
  </conditionalFormatting>
  <conditionalFormatting sqref="D24">
    <cfRule type="cellIs" dxfId="850" priority="3157" stopIfTrue="1" operator="equal">
      <formula>"FINAL"</formula>
    </cfRule>
    <cfRule type="cellIs" dxfId="849" priority="3158" stopIfTrue="1" operator="equal">
      <formula>"清車"</formula>
    </cfRule>
    <cfRule type="cellIs" dxfId="848" priority="3159" stopIfTrue="1" operator="equal">
      <formula>"改紡"</formula>
    </cfRule>
  </conditionalFormatting>
  <conditionalFormatting sqref="D24">
    <cfRule type="cellIs" dxfId="847" priority="3154" stopIfTrue="1" operator="equal">
      <formula>"FINAL"</formula>
    </cfRule>
    <cfRule type="cellIs" dxfId="846" priority="3155" stopIfTrue="1" operator="equal">
      <formula>"清車"</formula>
    </cfRule>
    <cfRule type="cellIs" dxfId="845" priority="3156" stopIfTrue="1" operator="equal">
      <formula>"改紡"</formula>
    </cfRule>
  </conditionalFormatting>
  <conditionalFormatting sqref="D24">
    <cfRule type="cellIs" dxfId="844" priority="3151" stopIfTrue="1" operator="equal">
      <formula>"FINAL"</formula>
    </cfRule>
    <cfRule type="cellIs" dxfId="843" priority="3152" stopIfTrue="1" operator="equal">
      <formula>"清車"</formula>
    </cfRule>
    <cfRule type="cellIs" dxfId="842" priority="3153" stopIfTrue="1" operator="equal">
      <formula>"改紡"</formula>
    </cfRule>
  </conditionalFormatting>
  <conditionalFormatting sqref="D24">
    <cfRule type="cellIs" dxfId="841" priority="3148" stopIfTrue="1" operator="equal">
      <formula>"FINAL"</formula>
    </cfRule>
    <cfRule type="cellIs" dxfId="840" priority="3149" stopIfTrue="1" operator="equal">
      <formula>"清車"</formula>
    </cfRule>
    <cfRule type="cellIs" dxfId="839" priority="3150" stopIfTrue="1" operator="equal">
      <formula>"改紡"</formula>
    </cfRule>
  </conditionalFormatting>
  <conditionalFormatting sqref="D24">
    <cfRule type="cellIs" dxfId="838" priority="3145" stopIfTrue="1" operator="equal">
      <formula>"FINAL"</formula>
    </cfRule>
    <cfRule type="cellIs" dxfId="837" priority="3146" stopIfTrue="1" operator="equal">
      <formula>"清車"</formula>
    </cfRule>
    <cfRule type="cellIs" dxfId="836" priority="3147" stopIfTrue="1" operator="equal">
      <formula>"改紡"</formula>
    </cfRule>
  </conditionalFormatting>
  <conditionalFormatting sqref="D24">
    <cfRule type="cellIs" dxfId="835" priority="3142" stopIfTrue="1" operator="equal">
      <formula>"FINAL"</formula>
    </cfRule>
    <cfRule type="cellIs" dxfId="834" priority="3143" stopIfTrue="1" operator="equal">
      <formula>"清車"</formula>
    </cfRule>
    <cfRule type="cellIs" dxfId="833" priority="3144" stopIfTrue="1" operator="equal">
      <formula>"改紡"</formula>
    </cfRule>
  </conditionalFormatting>
  <conditionalFormatting sqref="D26">
    <cfRule type="cellIs" dxfId="832" priority="3139" stopIfTrue="1" operator="equal">
      <formula>"FINAL"</formula>
    </cfRule>
    <cfRule type="cellIs" dxfId="831" priority="3140" stopIfTrue="1" operator="equal">
      <formula>"清車"</formula>
    </cfRule>
    <cfRule type="cellIs" dxfId="830" priority="3141" stopIfTrue="1" operator="equal">
      <formula>"改紡"</formula>
    </cfRule>
  </conditionalFormatting>
  <conditionalFormatting sqref="D26">
    <cfRule type="cellIs" dxfId="829" priority="3136" stopIfTrue="1" operator="equal">
      <formula>"FINAL"</formula>
    </cfRule>
    <cfRule type="cellIs" dxfId="828" priority="3137" stopIfTrue="1" operator="equal">
      <formula>"清車"</formula>
    </cfRule>
    <cfRule type="cellIs" dxfId="827" priority="3138" stopIfTrue="1" operator="equal">
      <formula>"改紡"</formula>
    </cfRule>
  </conditionalFormatting>
  <conditionalFormatting sqref="D26">
    <cfRule type="cellIs" dxfId="826" priority="3133" stopIfTrue="1" operator="equal">
      <formula>"FINAL"</formula>
    </cfRule>
    <cfRule type="cellIs" dxfId="825" priority="3134" stopIfTrue="1" operator="equal">
      <formula>"清車"</formula>
    </cfRule>
    <cfRule type="cellIs" dxfId="824" priority="3135" stopIfTrue="1" operator="equal">
      <formula>"改紡"</formula>
    </cfRule>
  </conditionalFormatting>
  <conditionalFormatting sqref="D26">
    <cfRule type="cellIs" dxfId="823" priority="3130" stopIfTrue="1" operator="equal">
      <formula>"FINAL"</formula>
    </cfRule>
    <cfRule type="cellIs" dxfId="822" priority="3131" stopIfTrue="1" operator="equal">
      <formula>"清車"</formula>
    </cfRule>
    <cfRule type="cellIs" dxfId="821" priority="3132" stopIfTrue="1" operator="equal">
      <formula>"改紡"</formula>
    </cfRule>
  </conditionalFormatting>
  <conditionalFormatting sqref="D26">
    <cfRule type="cellIs" dxfId="820" priority="3127" stopIfTrue="1" operator="equal">
      <formula>"FINAL"</formula>
    </cfRule>
    <cfRule type="cellIs" dxfId="819" priority="3128" stopIfTrue="1" operator="equal">
      <formula>"清車"</formula>
    </cfRule>
    <cfRule type="cellIs" dxfId="818" priority="3129" stopIfTrue="1" operator="equal">
      <formula>"改紡"</formula>
    </cfRule>
  </conditionalFormatting>
  <conditionalFormatting sqref="D26">
    <cfRule type="cellIs" dxfId="817" priority="3124" stopIfTrue="1" operator="equal">
      <formula>"FINAL"</formula>
    </cfRule>
    <cfRule type="cellIs" dxfId="816" priority="3125" stopIfTrue="1" operator="equal">
      <formula>"清車"</formula>
    </cfRule>
    <cfRule type="cellIs" dxfId="815" priority="3126" stopIfTrue="1" operator="equal">
      <formula>"改紡"</formula>
    </cfRule>
  </conditionalFormatting>
  <conditionalFormatting sqref="D26">
    <cfRule type="cellIs" dxfId="814" priority="3121" stopIfTrue="1" operator="equal">
      <formula>"FINAL"</formula>
    </cfRule>
    <cfRule type="cellIs" dxfId="813" priority="3122" stopIfTrue="1" operator="equal">
      <formula>"清車"</formula>
    </cfRule>
    <cfRule type="cellIs" dxfId="812" priority="3123" stopIfTrue="1" operator="equal">
      <formula>"改紡"</formula>
    </cfRule>
  </conditionalFormatting>
  <conditionalFormatting sqref="D26">
    <cfRule type="cellIs" dxfId="811" priority="3118" stopIfTrue="1" operator="equal">
      <formula>"FINAL"</formula>
    </cfRule>
    <cfRule type="cellIs" dxfId="810" priority="3119" stopIfTrue="1" operator="equal">
      <formula>"清車"</formula>
    </cfRule>
    <cfRule type="cellIs" dxfId="809" priority="3120" stopIfTrue="1" operator="equal">
      <formula>"改紡"</formula>
    </cfRule>
  </conditionalFormatting>
  <conditionalFormatting sqref="D26">
    <cfRule type="cellIs" dxfId="808" priority="3115" stopIfTrue="1" operator="equal">
      <formula>"FINAL"</formula>
    </cfRule>
    <cfRule type="cellIs" dxfId="807" priority="3116" stopIfTrue="1" operator="equal">
      <formula>"清車"</formula>
    </cfRule>
    <cfRule type="cellIs" dxfId="806" priority="3117" stopIfTrue="1" operator="equal">
      <formula>"改紡"</formula>
    </cfRule>
  </conditionalFormatting>
  <conditionalFormatting sqref="D26">
    <cfRule type="cellIs" dxfId="805" priority="3112" stopIfTrue="1" operator="equal">
      <formula>"FINAL"</formula>
    </cfRule>
    <cfRule type="cellIs" dxfId="804" priority="3113" stopIfTrue="1" operator="equal">
      <formula>"清車"</formula>
    </cfRule>
    <cfRule type="cellIs" dxfId="803" priority="3114" stopIfTrue="1" operator="equal">
      <formula>"改紡"</formula>
    </cfRule>
  </conditionalFormatting>
  <conditionalFormatting sqref="D26">
    <cfRule type="cellIs" dxfId="802" priority="3109" stopIfTrue="1" operator="equal">
      <formula>"FINAL"</formula>
    </cfRule>
    <cfRule type="cellIs" dxfId="801" priority="3110" stopIfTrue="1" operator="equal">
      <formula>"清車"</formula>
    </cfRule>
    <cfRule type="cellIs" dxfId="800" priority="3111" stopIfTrue="1" operator="equal">
      <formula>"改紡"</formula>
    </cfRule>
  </conditionalFormatting>
  <conditionalFormatting sqref="D26">
    <cfRule type="cellIs" dxfId="799" priority="3106" stopIfTrue="1" operator="equal">
      <formula>"FINAL"</formula>
    </cfRule>
    <cfRule type="cellIs" dxfId="798" priority="3107" stopIfTrue="1" operator="equal">
      <formula>"清車"</formula>
    </cfRule>
    <cfRule type="cellIs" dxfId="797" priority="3108" stopIfTrue="1" operator="equal">
      <formula>"改紡"</formula>
    </cfRule>
  </conditionalFormatting>
  <conditionalFormatting sqref="D26">
    <cfRule type="cellIs" dxfId="796" priority="3103" stopIfTrue="1" operator="equal">
      <formula>"FINAL"</formula>
    </cfRule>
    <cfRule type="cellIs" dxfId="795" priority="3104" stopIfTrue="1" operator="equal">
      <formula>"清車"</formula>
    </cfRule>
    <cfRule type="cellIs" dxfId="794" priority="3105" stopIfTrue="1" operator="equal">
      <formula>"改紡"</formula>
    </cfRule>
  </conditionalFormatting>
  <conditionalFormatting sqref="D26">
    <cfRule type="cellIs" dxfId="793" priority="3100" stopIfTrue="1" operator="equal">
      <formula>"FINAL"</formula>
    </cfRule>
    <cfRule type="cellIs" dxfId="792" priority="3101" stopIfTrue="1" operator="equal">
      <formula>"清車"</formula>
    </cfRule>
    <cfRule type="cellIs" dxfId="791" priority="3102" stopIfTrue="1" operator="equal">
      <formula>"改紡"</formula>
    </cfRule>
  </conditionalFormatting>
  <conditionalFormatting sqref="D26">
    <cfRule type="cellIs" dxfId="790" priority="3097" stopIfTrue="1" operator="equal">
      <formula>"FINAL"</formula>
    </cfRule>
    <cfRule type="cellIs" dxfId="789" priority="3098" stopIfTrue="1" operator="equal">
      <formula>"清車"</formula>
    </cfRule>
    <cfRule type="cellIs" dxfId="788" priority="3099" stopIfTrue="1" operator="equal">
      <formula>"改紡"</formula>
    </cfRule>
  </conditionalFormatting>
  <conditionalFormatting sqref="D26">
    <cfRule type="cellIs" dxfId="787" priority="3094" stopIfTrue="1" operator="equal">
      <formula>"FINAL"</formula>
    </cfRule>
    <cfRule type="cellIs" dxfId="786" priority="3095" stopIfTrue="1" operator="equal">
      <formula>"清車"</formula>
    </cfRule>
    <cfRule type="cellIs" dxfId="785" priority="3096" stopIfTrue="1" operator="equal">
      <formula>"改紡"</formula>
    </cfRule>
  </conditionalFormatting>
  <conditionalFormatting sqref="D26">
    <cfRule type="cellIs" dxfId="784" priority="3091" stopIfTrue="1" operator="equal">
      <formula>"FINAL"</formula>
    </cfRule>
    <cfRule type="cellIs" dxfId="783" priority="3092" stopIfTrue="1" operator="equal">
      <formula>"清車"</formula>
    </cfRule>
    <cfRule type="cellIs" dxfId="782" priority="3093" stopIfTrue="1" operator="equal">
      <formula>"改紡"</formula>
    </cfRule>
  </conditionalFormatting>
  <conditionalFormatting sqref="D26">
    <cfRule type="cellIs" dxfId="781" priority="3088" stopIfTrue="1" operator="equal">
      <formula>"FINAL"</formula>
    </cfRule>
    <cfRule type="cellIs" dxfId="780" priority="3089" stopIfTrue="1" operator="equal">
      <formula>"清車"</formula>
    </cfRule>
    <cfRule type="cellIs" dxfId="779" priority="3090" stopIfTrue="1" operator="equal">
      <formula>"改紡"</formula>
    </cfRule>
  </conditionalFormatting>
  <conditionalFormatting sqref="D26">
    <cfRule type="cellIs" dxfId="778" priority="3085" stopIfTrue="1" operator="equal">
      <formula>"FINAL"</formula>
    </cfRule>
    <cfRule type="cellIs" dxfId="777" priority="3086" stopIfTrue="1" operator="equal">
      <formula>"清車"</formula>
    </cfRule>
    <cfRule type="cellIs" dxfId="776" priority="3087" stopIfTrue="1" operator="equal">
      <formula>"改紡"</formula>
    </cfRule>
  </conditionalFormatting>
  <conditionalFormatting sqref="D26">
    <cfRule type="cellIs" dxfId="775" priority="3082" stopIfTrue="1" operator="equal">
      <formula>"FINAL"</formula>
    </cfRule>
    <cfRule type="cellIs" dxfId="774" priority="3083" stopIfTrue="1" operator="equal">
      <formula>"清車"</formula>
    </cfRule>
    <cfRule type="cellIs" dxfId="773" priority="3084" stopIfTrue="1" operator="equal">
      <formula>"改紡"</formula>
    </cfRule>
  </conditionalFormatting>
  <conditionalFormatting sqref="D26">
    <cfRule type="cellIs" dxfId="772" priority="3079" stopIfTrue="1" operator="equal">
      <formula>"FINAL"</formula>
    </cfRule>
    <cfRule type="cellIs" dxfId="771" priority="3080" stopIfTrue="1" operator="equal">
      <formula>"清車"</formula>
    </cfRule>
    <cfRule type="cellIs" dxfId="770" priority="3081" stopIfTrue="1" operator="equal">
      <formula>"改紡"</formula>
    </cfRule>
  </conditionalFormatting>
  <conditionalFormatting sqref="D26">
    <cfRule type="cellIs" dxfId="769" priority="3076" stopIfTrue="1" operator="equal">
      <formula>"FINAL"</formula>
    </cfRule>
    <cfRule type="cellIs" dxfId="768" priority="3077" stopIfTrue="1" operator="equal">
      <formula>"清車"</formula>
    </cfRule>
    <cfRule type="cellIs" dxfId="767" priority="3078" stopIfTrue="1" operator="equal">
      <formula>"改紡"</formula>
    </cfRule>
  </conditionalFormatting>
  <conditionalFormatting sqref="D26">
    <cfRule type="cellIs" dxfId="766" priority="3073" stopIfTrue="1" operator="equal">
      <formula>"FINAL"</formula>
    </cfRule>
    <cfRule type="cellIs" dxfId="765" priority="3074" stopIfTrue="1" operator="equal">
      <formula>"清車"</formula>
    </cfRule>
    <cfRule type="cellIs" dxfId="764" priority="3075" stopIfTrue="1" operator="equal">
      <formula>"改紡"</formula>
    </cfRule>
  </conditionalFormatting>
  <conditionalFormatting sqref="D26">
    <cfRule type="cellIs" dxfId="763" priority="3070" stopIfTrue="1" operator="equal">
      <formula>"FINAL"</formula>
    </cfRule>
    <cfRule type="cellIs" dxfId="762" priority="3071" stopIfTrue="1" operator="equal">
      <formula>"清車"</formula>
    </cfRule>
    <cfRule type="cellIs" dxfId="761" priority="3072" stopIfTrue="1" operator="equal">
      <formula>"改紡"</formula>
    </cfRule>
  </conditionalFormatting>
  <conditionalFormatting sqref="D26">
    <cfRule type="cellIs" dxfId="760" priority="3067" stopIfTrue="1" operator="equal">
      <formula>"FINAL"</formula>
    </cfRule>
    <cfRule type="cellIs" dxfId="759" priority="3068" stopIfTrue="1" operator="equal">
      <formula>"清車"</formula>
    </cfRule>
    <cfRule type="cellIs" dxfId="758" priority="3069" stopIfTrue="1" operator="equal">
      <formula>"改紡"</formula>
    </cfRule>
  </conditionalFormatting>
  <conditionalFormatting sqref="D26">
    <cfRule type="cellIs" dxfId="757" priority="3064" stopIfTrue="1" operator="equal">
      <formula>"FINAL"</formula>
    </cfRule>
    <cfRule type="cellIs" dxfId="756" priority="3065" stopIfTrue="1" operator="equal">
      <formula>"清車"</formula>
    </cfRule>
    <cfRule type="cellIs" dxfId="755" priority="3066" stopIfTrue="1" operator="equal">
      <formula>"改紡"</formula>
    </cfRule>
  </conditionalFormatting>
  <conditionalFormatting sqref="D26">
    <cfRule type="cellIs" dxfId="754" priority="3061" stopIfTrue="1" operator="equal">
      <formula>"FINAL"</formula>
    </cfRule>
    <cfRule type="cellIs" dxfId="753" priority="3062" stopIfTrue="1" operator="equal">
      <formula>"清車"</formula>
    </cfRule>
    <cfRule type="cellIs" dxfId="752" priority="3063" stopIfTrue="1" operator="equal">
      <formula>"改紡"</formula>
    </cfRule>
  </conditionalFormatting>
  <conditionalFormatting sqref="D26">
    <cfRule type="cellIs" dxfId="751" priority="3058" stopIfTrue="1" operator="equal">
      <formula>"FINAL"</formula>
    </cfRule>
    <cfRule type="cellIs" dxfId="750" priority="3059" stopIfTrue="1" operator="equal">
      <formula>"清車"</formula>
    </cfRule>
    <cfRule type="cellIs" dxfId="749" priority="3060" stopIfTrue="1" operator="equal">
      <formula>"改紡"</formula>
    </cfRule>
  </conditionalFormatting>
  <conditionalFormatting sqref="D26">
    <cfRule type="cellIs" dxfId="748" priority="3055" stopIfTrue="1" operator="equal">
      <formula>"FINAL"</formula>
    </cfRule>
    <cfRule type="cellIs" dxfId="747" priority="3056" stopIfTrue="1" operator="equal">
      <formula>"清車"</formula>
    </cfRule>
    <cfRule type="cellIs" dxfId="746" priority="3057" stopIfTrue="1" operator="equal">
      <formula>"改紡"</formula>
    </cfRule>
  </conditionalFormatting>
  <conditionalFormatting sqref="D26">
    <cfRule type="cellIs" dxfId="745" priority="3052" stopIfTrue="1" operator="equal">
      <formula>"FINAL"</formula>
    </cfRule>
    <cfRule type="cellIs" dxfId="744" priority="3053" stopIfTrue="1" operator="equal">
      <formula>"清車"</formula>
    </cfRule>
    <cfRule type="cellIs" dxfId="743" priority="3054" stopIfTrue="1" operator="equal">
      <formula>"改紡"</formula>
    </cfRule>
  </conditionalFormatting>
  <conditionalFormatting sqref="D26">
    <cfRule type="cellIs" dxfId="742" priority="3049" stopIfTrue="1" operator="equal">
      <formula>"FINAL"</formula>
    </cfRule>
    <cfRule type="cellIs" dxfId="741" priority="3050" stopIfTrue="1" operator="equal">
      <formula>"清車"</formula>
    </cfRule>
    <cfRule type="cellIs" dxfId="740" priority="3051" stopIfTrue="1" operator="equal">
      <formula>"改紡"</formula>
    </cfRule>
  </conditionalFormatting>
  <conditionalFormatting sqref="D26">
    <cfRule type="cellIs" dxfId="739" priority="3046" stopIfTrue="1" operator="equal">
      <formula>"FINAL"</formula>
    </cfRule>
    <cfRule type="cellIs" dxfId="738" priority="3047" stopIfTrue="1" operator="equal">
      <formula>"清車"</formula>
    </cfRule>
    <cfRule type="cellIs" dxfId="737" priority="3048" stopIfTrue="1" operator="equal">
      <formula>"改紡"</formula>
    </cfRule>
  </conditionalFormatting>
  <conditionalFormatting sqref="D26">
    <cfRule type="cellIs" dxfId="736" priority="3043" stopIfTrue="1" operator="equal">
      <formula>"FINAL"</formula>
    </cfRule>
    <cfRule type="cellIs" dxfId="735" priority="3044" stopIfTrue="1" operator="equal">
      <formula>"清車"</formula>
    </cfRule>
    <cfRule type="cellIs" dxfId="734" priority="3045" stopIfTrue="1" operator="equal">
      <formula>"改紡"</formula>
    </cfRule>
  </conditionalFormatting>
  <conditionalFormatting sqref="D26">
    <cfRule type="cellIs" dxfId="733" priority="3040" stopIfTrue="1" operator="equal">
      <formula>"FINAL"</formula>
    </cfRule>
    <cfRule type="cellIs" dxfId="732" priority="3041" stopIfTrue="1" operator="equal">
      <formula>"清車"</formula>
    </cfRule>
    <cfRule type="cellIs" dxfId="731" priority="3042" stopIfTrue="1" operator="equal">
      <formula>"改紡"</formula>
    </cfRule>
  </conditionalFormatting>
  <conditionalFormatting sqref="D23">
    <cfRule type="cellIs" dxfId="730" priority="3037" stopIfTrue="1" operator="equal">
      <formula>"FINAL"</formula>
    </cfRule>
    <cfRule type="cellIs" dxfId="729" priority="3038" stopIfTrue="1" operator="equal">
      <formula>"清車"</formula>
    </cfRule>
    <cfRule type="cellIs" dxfId="728" priority="3039" stopIfTrue="1" operator="equal">
      <formula>"改紡"</formula>
    </cfRule>
  </conditionalFormatting>
  <conditionalFormatting sqref="D23">
    <cfRule type="cellIs" dxfId="727" priority="3034" stopIfTrue="1" operator="equal">
      <formula>"FINAL"</formula>
    </cfRule>
    <cfRule type="cellIs" dxfId="726" priority="3035" stopIfTrue="1" operator="equal">
      <formula>"清車"</formula>
    </cfRule>
    <cfRule type="cellIs" dxfId="725" priority="3036" stopIfTrue="1" operator="equal">
      <formula>"改紡"</formula>
    </cfRule>
  </conditionalFormatting>
  <conditionalFormatting sqref="D23">
    <cfRule type="cellIs" dxfId="724" priority="3031" stopIfTrue="1" operator="equal">
      <formula>"FINAL"</formula>
    </cfRule>
    <cfRule type="cellIs" dxfId="723" priority="3032" stopIfTrue="1" operator="equal">
      <formula>"清車"</formula>
    </cfRule>
    <cfRule type="cellIs" dxfId="722" priority="3033" stopIfTrue="1" operator="equal">
      <formula>"改紡"</formula>
    </cfRule>
  </conditionalFormatting>
  <conditionalFormatting sqref="D23">
    <cfRule type="cellIs" dxfId="721" priority="3028" stopIfTrue="1" operator="equal">
      <formula>"FINAL"</formula>
    </cfRule>
    <cfRule type="cellIs" dxfId="720" priority="3029" stopIfTrue="1" operator="equal">
      <formula>"清車"</formula>
    </cfRule>
    <cfRule type="cellIs" dxfId="719" priority="3030" stopIfTrue="1" operator="equal">
      <formula>"改紡"</formula>
    </cfRule>
  </conditionalFormatting>
  <conditionalFormatting sqref="D23">
    <cfRule type="cellIs" dxfId="718" priority="3025" stopIfTrue="1" operator="equal">
      <formula>"FINAL"</formula>
    </cfRule>
    <cfRule type="cellIs" dxfId="717" priority="3026" stopIfTrue="1" operator="equal">
      <formula>"清車"</formula>
    </cfRule>
    <cfRule type="cellIs" dxfId="716" priority="3027" stopIfTrue="1" operator="equal">
      <formula>"改紡"</formula>
    </cfRule>
  </conditionalFormatting>
  <conditionalFormatting sqref="D23">
    <cfRule type="cellIs" dxfId="715" priority="3022" stopIfTrue="1" operator="equal">
      <formula>"FINAL"</formula>
    </cfRule>
    <cfRule type="cellIs" dxfId="714" priority="3023" stopIfTrue="1" operator="equal">
      <formula>"清車"</formula>
    </cfRule>
    <cfRule type="cellIs" dxfId="713" priority="3024" stopIfTrue="1" operator="equal">
      <formula>"改紡"</formula>
    </cfRule>
  </conditionalFormatting>
  <conditionalFormatting sqref="D23">
    <cfRule type="cellIs" dxfId="712" priority="3019" stopIfTrue="1" operator="equal">
      <formula>"FINAL"</formula>
    </cfRule>
    <cfRule type="cellIs" dxfId="711" priority="3020" stopIfTrue="1" operator="equal">
      <formula>"清車"</formula>
    </cfRule>
    <cfRule type="cellIs" dxfId="710" priority="3021" stopIfTrue="1" operator="equal">
      <formula>"改紡"</formula>
    </cfRule>
  </conditionalFormatting>
  <conditionalFormatting sqref="D27">
    <cfRule type="cellIs" dxfId="709" priority="3016" stopIfTrue="1" operator="equal">
      <formula>"FINAL"</formula>
    </cfRule>
    <cfRule type="cellIs" dxfId="708" priority="3017" stopIfTrue="1" operator="equal">
      <formula>"清車"</formula>
    </cfRule>
    <cfRule type="cellIs" dxfId="707" priority="3018" stopIfTrue="1" operator="equal">
      <formula>"改紡"</formula>
    </cfRule>
  </conditionalFormatting>
  <conditionalFormatting sqref="D27">
    <cfRule type="cellIs" dxfId="706" priority="3013" stopIfTrue="1" operator="equal">
      <formula>"FINAL"</formula>
    </cfRule>
    <cfRule type="cellIs" dxfId="705" priority="3014" stopIfTrue="1" operator="equal">
      <formula>"清車"</formula>
    </cfRule>
    <cfRule type="cellIs" dxfId="704" priority="3015" stopIfTrue="1" operator="equal">
      <formula>"改紡"</formula>
    </cfRule>
  </conditionalFormatting>
  <conditionalFormatting sqref="D27">
    <cfRule type="cellIs" dxfId="703" priority="3010" stopIfTrue="1" operator="equal">
      <formula>"FINAL"</formula>
    </cfRule>
    <cfRule type="cellIs" dxfId="702" priority="3011" stopIfTrue="1" operator="equal">
      <formula>"清車"</formula>
    </cfRule>
    <cfRule type="cellIs" dxfId="701" priority="3012" stopIfTrue="1" operator="equal">
      <formula>"改紡"</formula>
    </cfRule>
  </conditionalFormatting>
  <conditionalFormatting sqref="D27">
    <cfRule type="cellIs" dxfId="700" priority="3007" stopIfTrue="1" operator="equal">
      <formula>"FINAL"</formula>
    </cfRule>
    <cfRule type="cellIs" dxfId="699" priority="3008" stopIfTrue="1" operator="equal">
      <formula>"清車"</formula>
    </cfRule>
    <cfRule type="cellIs" dxfId="698" priority="3009" stopIfTrue="1" operator="equal">
      <formula>"改紡"</formula>
    </cfRule>
  </conditionalFormatting>
  <conditionalFormatting sqref="D27">
    <cfRule type="cellIs" dxfId="697" priority="3004" stopIfTrue="1" operator="equal">
      <formula>"FINAL"</formula>
    </cfRule>
    <cfRule type="cellIs" dxfId="696" priority="3005" stopIfTrue="1" operator="equal">
      <formula>"清車"</formula>
    </cfRule>
    <cfRule type="cellIs" dxfId="695" priority="3006" stopIfTrue="1" operator="equal">
      <formula>"改紡"</formula>
    </cfRule>
  </conditionalFormatting>
  <conditionalFormatting sqref="D27">
    <cfRule type="cellIs" dxfId="694" priority="3001" stopIfTrue="1" operator="equal">
      <formula>"FINAL"</formula>
    </cfRule>
    <cfRule type="cellIs" dxfId="693" priority="3002" stopIfTrue="1" operator="equal">
      <formula>"清車"</formula>
    </cfRule>
    <cfRule type="cellIs" dxfId="692" priority="3003" stopIfTrue="1" operator="equal">
      <formula>"改紡"</formula>
    </cfRule>
  </conditionalFormatting>
  <conditionalFormatting sqref="D27">
    <cfRule type="cellIs" dxfId="691" priority="2998" stopIfTrue="1" operator="equal">
      <formula>"FINAL"</formula>
    </cfRule>
    <cfRule type="cellIs" dxfId="690" priority="2999" stopIfTrue="1" operator="equal">
      <formula>"清車"</formula>
    </cfRule>
    <cfRule type="cellIs" dxfId="689" priority="3000" stopIfTrue="1" operator="equal">
      <formula>"改紡"</formula>
    </cfRule>
  </conditionalFormatting>
  <conditionalFormatting sqref="D27">
    <cfRule type="cellIs" dxfId="688" priority="2995" stopIfTrue="1" operator="equal">
      <formula>"FINAL"</formula>
    </cfRule>
    <cfRule type="cellIs" dxfId="687" priority="2996" stopIfTrue="1" operator="equal">
      <formula>"清車"</formula>
    </cfRule>
    <cfRule type="cellIs" dxfId="686" priority="2997" stopIfTrue="1" operator="equal">
      <formula>"改紡"</formula>
    </cfRule>
  </conditionalFormatting>
  <conditionalFormatting sqref="D27">
    <cfRule type="cellIs" dxfId="685" priority="2992" stopIfTrue="1" operator="equal">
      <formula>"FINAL"</formula>
    </cfRule>
    <cfRule type="cellIs" dxfId="684" priority="2993" stopIfTrue="1" operator="equal">
      <formula>"清車"</formula>
    </cfRule>
    <cfRule type="cellIs" dxfId="683" priority="2994" stopIfTrue="1" operator="equal">
      <formula>"改紡"</formula>
    </cfRule>
  </conditionalFormatting>
  <conditionalFormatting sqref="D23">
    <cfRule type="cellIs" dxfId="682" priority="2425" stopIfTrue="1" operator="equal">
      <formula>"FINAL"</formula>
    </cfRule>
    <cfRule type="cellIs" dxfId="681" priority="2426" stopIfTrue="1" operator="equal">
      <formula>"清車"</formula>
    </cfRule>
    <cfRule type="cellIs" dxfId="680" priority="2427" stopIfTrue="1" operator="equal">
      <formula>"改紡"</formula>
    </cfRule>
  </conditionalFormatting>
  <conditionalFormatting sqref="D23">
    <cfRule type="cellIs" dxfId="679" priority="2422" stopIfTrue="1" operator="equal">
      <formula>"FINAL"</formula>
    </cfRule>
    <cfRule type="cellIs" dxfId="678" priority="2423" stopIfTrue="1" operator="equal">
      <formula>"清車"</formula>
    </cfRule>
    <cfRule type="cellIs" dxfId="677" priority="2424" stopIfTrue="1" operator="equal">
      <formula>"改紡"</formula>
    </cfRule>
  </conditionalFormatting>
  <conditionalFormatting sqref="D23">
    <cfRule type="cellIs" dxfId="676" priority="2419" stopIfTrue="1" operator="equal">
      <formula>"FINAL"</formula>
    </cfRule>
    <cfRule type="cellIs" dxfId="675" priority="2420" stopIfTrue="1" operator="equal">
      <formula>"清車"</formula>
    </cfRule>
    <cfRule type="cellIs" dxfId="674" priority="2421" stopIfTrue="1" operator="equal">
      <formula>"改紡"</formula>
    </cfRule>
  </conditionalFormatting>
  <conditionalFormatting sqref="D23">
    <cfRule type="cellIs" dxfId="673" priority="2416" stopIfTrue="1" operator="equal">
      <formula>"FINAL"</formula>
    </cfRule>
    <cfRule type="cellIs" dxfId="672" priority="2417" stopIfTrue="1" operator="equal">
      <formula>"清車"</formula>
    </cfRule>
    <cfRule type="cellIs" dxfId="671" priority="2418" stopIfTrue="1" operator="equal">
      <formula>"改紡"</formula>
    </cfRule>
  </conditionalFormatting>
  <conditionalFormatting sqref="D23">
    <cfRule type="cellIs" dxfId="670" priority="2413" stopIfTrue="1" operator="equal">
      <formula>"FINAL"</formula>
    </cfRule>
    <cfRule type="cellIs" dxfId="669" priority="2414" stopIfTrue="1" operator="equal">
      <formula>"清車"</formula>
    </cfRule>
    <cfRule type="cellIs" dxfId="668" priority="2415" stopIfTrue="1" operator="equal">
      <formula>"改紡"</formula>
    </cfRule>
  </conditionalFormatting>
  <conditionalFormatting sqref="D23">
    <cfRule type="cellIs" dxfId="667" priority="2410" stopIfTrue="1" operator="equal">
      <formula>"FINAL"</formula>
    </cfRule>
    <cfRule type="cellIs" dxfId="666" priority="2411" stopIfTrue="1" operator="equal">
      <formula>"清車"</formula>
    </cfRule>
    <cfRule type="cellIs" dxfId="665" priority="2412" stopIfTrue="1" operator="equal">
      <formula>"改紡"</formula>
    </cfRule>
  </conditionalFormatting>
  <conditionalFormatting sqref="D23">
    <cfRule type="cellIs" dxfId="664" priority="2407" stopIfTrue="1" operator="equal">
      <formula>"FINAL"</formula>
    </cfRule>
    <cfRule type="cellIs" dxfId="663" priority="2408" stopIfTrue="1" operator="equal">
      <formula>"清車"</formula>
    </cfRule>
    <cfRule type="cellIs" dxfId="662" priority="2409" stopIfTrue="1" operator="equal">
      <formula>"改紡"</formula>
    </cfRule>
  </conditionalFormatting>
  <conditionalFormatting sqref="D23">
    <cfRule type="cellIs" dxfId="661" priority="2404" stopIfTrue="1" operator="equal">
      <formula>"FINAL"</formula>
    </cfRule>
    <cfRule type="cellIs" dxfId="660" priority="2405" stopIfTrue="1" operator="equal">
      <formula>"清車"</formula>
    </cfRule>
    <cfRule type="cellIs" dxfId="659" priority="2406" stopIfTrue="1" operator="equal">
      <formula>"改紡"</formula>
    </cfRule>
  </conditionalFormatting>
  <conditionalFormatting sqref="D23">
    <cfRule type="cellIs" dxfId="658" priority="2401" stopIfTrue="1" operator="equal">
      <formula>"FINAL"</formula>
    </cfRule>
    <cfRule type="cellIs" dxfId="657" priority="2402" stopIfTrue="1" operator="equal">
      <formula>"清車"</formula>
    </cfRule>
    <cfRule type="cellIs" dxfId="656" priority="2403" stopIfTrue="1" operator="equal">
      <formula>"改紡"</formula>
    </cfRule>
  </conditionalFormatting>
  <conditionalFormatting sqref="D23">
    <cfRule type="cellIs" dxfId="655" priority="2398" stopIfTrue="1" operator="equal">
      <formula>"FINAL"</formula>
    </cfRule>
    <cfRule type="cellIs" dxfId="654" priority="2399" stopIfTrue="1" operator="equal">
      <formula>"清車"</formula>
    </cfRule>
    <cfRule type="cellIs" dxfId="653" priority="2400" stopIfTrue="1" operator="equal">
      <formula>"改紡"</formula>
    </cfRule>
  </conditionalFormatting>
  <conditionalFormatting sqref="D23">
    <cfRule type="cellIs" dxfId="652" priority="2395" stopIfTrue="1" operator="equal">
      <formula>"FINAL"</formula>
    </cfRule>
    <cfRule type="cellIs" dxfId="651" priority="2396" stopIfTrue="1" operator="equal">
      <formula>"清車"</formula>
    </cfRule>
    <cfRule type="cellIs" dxfId="650" priority="2397" stopIfTrue="1" operator="equal">
      <formula>"改紡"</formula>
    </cfRule>
  </conditionalFormatting>
  <conditionalFormatting sqref="D23">
    <cfRule type="cellIs" dxfId="649" priority="2392" stopIfTrue="1" operator="equal">
      <formula>"FINAL"</formula>
    </cfRule>
    <cfRule type="cellIs" dxfId="648" priority="2393" stopIfTrue="1" operator="equal">
      <formula>"清車"</formula>
    </cfRule>
    <cfRule type="cellIs" dxfId="647" priority="2394" stopIfTrue="1" operator="equal">
      <formula>"改紡"</formula>
    </cfRule>
  </conditionalFormatting>
  <conditionalFormatting sqref="D23">
    <cfRule type="cellIs" dxfId="646" priority="2389" stopIfTrue="1" operator="equal">
      <formula>"FINAL"</formula>
    </cfRule>
    <cfRule type="cellIs" dxfId="645" priority="2390" stopIfTrue="1" operator="equal">
      <formula>"清車"</formula>
    </cfRule>
    <cfRule type="cellIs" dxfId="644" priority="2391" stopIfTrue="1" operator="equal">
      <formula>"改紡"</formula>
    </cfRule>
  </conditionalFormatting>
  <conditionalFormatting sqref="D23">
    <cfRule type="cellIs" dxfId="643" priority="2386" stopIfTrue="1" operator="equal">
      <formula>"FINAL"</formula>
    </cfRule>
    <cfRule type="cellIs" dxfId="642" priority="2387" stopIfTrue="1" operator="equal">
      <formula>"清車"</formula>
    </cfRule>
    <cfRule type="cellIs" dxfId="641" priority="2388" stopIfTrue="1" operator="equal">
      <formula>"改紡"</formula>
    </cfRule>
  </conditionalFormatting>
  <conditionalFormatting sqref="D23">
    <cfRule type="cellIs" dxfId="640" priority="2383" stopIfTrue="1" operator="equal">
      <formula>"FINAL"</formula>
    </cfRule>
    <cfRule type="cellIs" dxfId="639" priority="2384" stopIfTrue="1" operator="equal">
      <formula>"清車"</formula>
    </cfRule>
    <cfRule type="cellIs" dxfId="638" priority="2385" stopIfTrue="1" operator="equal">
      <formula>"改紡"</formula>
    </cfRule>
  </conditionalFormatting>
  <conditionalFormatting sqref="D23">
    <cfRule type="cellIs" dxfId="637" priority="2380" stopIfTrue="1" operator="equal">
      <formula>"FINAL"</formula>
    </cfRule>
    <cfRule type="cellIs" dxfId="636" priority="2381" stopIfTrue="1" operator="equal">
      <formula>"清車"</formula>
    </cfRule>
    <cfRule type="cellIs" dxfId="635" priority="2382" stopIfTrue="1" operator="equal">
      <formula>"改紡"</formula>
    </cfRule>
  </conditionalFormatting>
  <conditionalFormatting sqref="D23">
    <cfRule type="cellIs" dxfId="634" priority="2377" stopIfTrue="1" operator="equal">
      <formula>"FINAL"</formula>
    </cfRule>
    <cfRule type="cellIs" dxfId="633" priority="2378" stopIfTrue="1" operator="equal">
      <formula>"清車"</formula>
    </cfRule>
    <cfRule type="cellIs" dxfId="632" priority="2379" stopIfTrue="1" operator="equal">
      <formula>"改紡"</formula>
    </cfRule>
  </conditionalFormatting>
  <conditionalFormatting sqref="D23">
    <cfRule type="cellIs" dxfId="631" priority="2374" stopIfTrue="1" operator="equal">
      <formula>"FINAL"</formula>
    </cfRule>
    <cfRule type="cellIs" dxfId="630" priority="2375" stopIfTrue="1" operator="equal">
      <formula>"清車"</formula>
    </cfRule>
    <cfRule type="cellIs" dxfId="629" priority="2376" stopIfTrue="1" operator="equal">
      <formula>"改紡"</formula>
    </cfRule>
  </conditionalFormatting>
  <conditionalFormatting sqref="D23">
    <cfRule type="cellIs" dxfId="628" priority="2371" stopIfTrue="1" operator="equal">
      <formula>"FINAL"</formula>
    </cfRule>
    <cfRule type="cellIs" dxfId="627" priority="2372" stopIfTrue="1" operator="equal">
      <formula>"清車"</formula>
    </cfRule>
    <cfRule type="cellIs" dxfId="626" priority="2373" stopIfTrue="1" operator="equal">
      <formula>"改紡"</formula>
    </cfRule>
  </conditionalFormatting>
  <conditionalFormatting sqref="D23">
    <cfRule type="cellIs" dxfId="625" priority="2368" stopIfTrue="1" operator="equal">
      <formula>"FINAL"</formula>
    </cfRule>
    <cfRule type="cellIs" dxfId="624" priority="2369" stopIfTrue="1" operator="equal">
      <formula>"清車"</formula>
    </cfRule>
    <cfRule type="cellIs" dxfId="623" priority="2370" stopIfTrue="1" operator="equal">
      <formula>"改紡"</formula>
    </cfRule>
  </conditionalFormatting>
  <conditionalFormatting sqref="D23">
    <cfRule type="cellIs" dxfId="622" priority="2365" stopIfTrue="1" operator="equal">
      <formula>"FINAL"</formula>
    </cfRule>
    <cfRule type="cellIs" dxfId="621" priority="2366" stopIfTrue="1" operator="equal">
      <formula>"清車"</formula>
    </cfRule>
    <cfRule type="cellIs" dxfId="620" priority="2367" stopIfTrue="1" operator="equal">
      <formula>"改紡"</formula>
    </cfRule>
  </conditionalFormatting>
  <conditionalFormatting sqref="D23">
    <cfRule type="cellIs" dxfId="619" priority="2362" stopIfTrue="1" operator="equal">
      <formula>"FINAL"</formula>
    </cfRule>
    <cfRule type="cellIs" dxfId="618" priority="2363" stopIfTrue="1" operator="equal">
      <formula>"清車"</formula>
    </cfRule>
    <cfRule type="cellIs" dxfId="617" priority="2364" stopIfTrue="1" operator="equal">
      <formula>"改紡"</formula>
    </cfRule>
  </conditionalFormatting>
  <conditionalFormatting sqref="D23">
    <cfRule type="cellIs" dxfId="616" priority="2359" stopIfTrue="1" operator="equal">
      <formula>"FINAL"</formula>
    </cfRule>
    <cfRule type="cellIs" dxfId="615" priority="2360" stopIfTrue="1" operator="equal">
      <formula>"清車"</formula>
    </cfRule>
    <cfRule type="cellIs" dxfId="614" priority="2361" stopIfTrue="1" operator="equal">
      <formula>"改紡"</formula>
    </cfRule>
  </conditionalFormatting>
  <conditionalFormatting sqref="D23">
    <cfRule type="cellIs" dxfId="613" priority="2356" stopIfTrue="1" operator="equal">
      <formula>"FINAL"</formula>
    </cfRule>
    <cfRule type="cellIs" dxfId="612" priority="2357" stopIfTrue="1" operator="equal">
      <formula>"清車"</formula>
    </cfRule>
    <cfRule type="cellIs" dxfId="611" priority="2358" stopIfTrue="1" operator="equal">
      <formula>"改紡"</formula>
    </cfRule>
  </conditionalFormatting>
  <conditionalFormatting sqref="D23">
    <cfRule type="cellIs" dxfId="610" priority="2353" stopIfTrue="1" operator="equal">
      <formula>"FINAL"</formula>
    </cfRule>
    <cfRule type="cellIs" dxfId="609" priority="2354" stopIfTrue="1" operator="equal">
      <formula>"清車"</formula>
    </cfRule>
    <cfRule type="cellIs" dxfId="608" priority="2355" stopIfTrue="1" operator="equal">
      <formula>"改紡"</formula>
    </cfRule>
  </conditionalFormatting>
  <conditionalFormatting sqref="D23">
    <cfRule type="cellIs" dxfId="607" priority="2350" stopIfTrue="1" operator="equal">
      <formula>"FINAL"</formula>
    </cfRule>
    <cfRule type="cellIs" dxfId="606" priority="2351" stopIfTrue="1" operator="equal">
      <formula>"清車"</formula>
    </cfRule>
    <cfRule type="cellIs" dxfId="605" priority="2352" stopIfTrue="1" operator="equal">
      <formula>"改紡"</formula>
    </cfRule>
  </conditionalFormatting>
  <conditionalFormatting sqref="D24">
    <cfRule type="cellIs" dxfId="604" priority="2029" stopIfTrue="1" operator="equal">
      <formula>"FINAL"</formula>
    </cfRule>
    <cfRule type="cellIs" dxfId="603" priority="2030" stopIfTrue="1" operator="equal">
      <formula>"清車"</formula>
    </cfRule>
    <cfRule type="cellIs" dxfId="602" priority="2031" stopIfTrue="1" operator="equal">
      <formula>"改紡"</formula>
    </cfRule>
  </conditionalFormatting>
  <conditionalFormatting sqref="D24">
    <cfRule type="cellIs" dxfId="601" priority="2026" stopIfTrue="1" operator="equal">
      <formula>"FINAL"</formula>
    </cfRule>
    <cfRule type="cellIs" dxfId="600" priority="2027" stopIfTrue="1" operator="equal">
      <formula>"清車"</formula>
    </cfRule>
    <cfRule type="cellIs" dxfId="599" priority="2028" stopIfTrue="1" operator="equal">
      <formula>"改紡"</formula>
    </cfRule>
  </conditionalFormatting>
  <conditionalFormatting sqref="D24">
    <cfRule type="cellIs" dxfId="598" priority="2023" stopIfTrue="1" operator="equal">
      <formula>"FINAL"</formula>
    </cfRule>
    <cfRule type="cellIs" dxfId="597" priority="2024" stopIfTrue="1" operator="equal">
      <formula>"清車"</formula>
    </cfRule>
    <cfRule type="cellIs" dxfId="596" priority="2025" stopIfTrue="1" operator="equal">
      <formula>"改紡"</formula>
    </cfRule>
  </conditionalFormatting>
  <conditionalFormatting sqref="D24">
    <cfRule type="cellIs" dxfId="595" priority="2020" stopIfTrue="1" operator="equal">
      <formula>"FINAL"</formula>
    </cfRule>
    <cfRule type="cellIs" dxfId="594" priority="2021" stopIfTrue="1" operator="equal">
      <formula>"清車"</formula>
    </cfRule>
    <cfRule type="cellIs" dxfId="593" priority="2022" stopIfTrue="1" operator="equal">
      <formula>"改紡"</formula>
    </cfRule>
  </conditionalFormatting>
  <conditionalFormatting sqref="D24">
    <cfRule type="cellIs" dxfId="592" priority="2017" stopIfTrue="1" operator="equal">
      <formula>"FINAL"</formula>
    </cfRule>
    <cfRule type="cellIs" dxfId="591" priority="2018" stopIfTrue="1" operator="equal">
      <formula>"清車"</formula>
    </cfRule>
    <cfRule type="cellIs" dxfId="590" priority="2019" stopIfTrue="1" operator="equal">
      <formula>"改紡"</formula>
    </cfRule>
  </conditionalFormatting>
  <conditionalFormatting sqref="D24">
    <cfRule type="cellIs" dxfId="589" priority="2014" stopIfTrue="1" operator="equal">
      <formula>"FINAL"</formula>
    </cfRule>
    <cfRule type="cellIs" dxfId="588" priority="2015" stopIfTrue="1" operator="equal">
      <formula>"清車"</formula>
    </cfRule>
    <cfRule type="cellIs" dxfId="587" priority="2016" stopIfTrue="1" operator="equal">
      <formula>"改紡"</formula>
    </cfRule>
  </conditionalFormatting>
  <conditionalFormatting sqref="D24">
    <cfRule type="cellIs" dxfId="586" priority="2011" stopIfTrue="1" operator="equal">
      <formula>"FINAL"</formula>
    </cfRule>
    <cfRule type="cellIs" dxfId="585" priority="2012" stopIfTrue="1" operator="equal">
      <formula>"清車"</formula>
    </cfRule>
    <cfRule type="cellIs" dxfId="584" priority="2013" stopIfTrue="1" operator="equal">
      <formula>"改紡"</formula>
    </cfRule>
  </conditionalFormatting>
  <conditionalFormatting sqref="D24">
    <cfRule type="cellIs" dxfId="583" priority="2008" stopIfTrue="1" operator="equal">
      <formula>"FINAL"</formula>
    </cfRule>
    <cfRule type="cellIs" dxfId="582" priority="2009" stopIfTrue="1" operator="equal">
      <formula>"清車"</formula>
    </cfRule>
    <cfRule type="cellIs" dxfId="581" priority="2010" stopIfTrue="1" operator="equal">
      <formula>"改紡"</formula>
    </cfRule>
  </conditionalFormatting>
  <conditionalFormatting sqref="D24">
    <cfRule type="cellIs" dxfId="580" priority="2005" stopIfTrue="1" operator="equal">
      <formula>"FINAL"</formula>
    </cfRule>
    <cfRule type="cellIs" dxfId="579" priority="2006" stopIfTrue="1" operator="equal">
      <formula>"清車"</formula>
    </cfRule>
    <cfRule type="cellIs" dxfId="578" priority="2007" stopIfTrue="1" operator="equal">
      <formula>"改紡"</formula>
    </cfRule>
  </conditionalFormatting>
  <conditionalFormatting sqref="D24">
    <cfRule type="cellIs" dxfId="577" priority="2002" stopIfTrue="1" operator="equal">
      <formula>"FINAL"</formula>
    </cfRule>
    <cfRule type="cellIs" dxfId="576" priority="2003" stopIfTrue="1" operator="equal">
      <formula>"清車"</formula>
    </cfRule>
    <cfRule type="cellIs" dxfId="575" priority="2004" stopIfTrue="1" operator="equal">
      <formula>"改紡"</formula>
    </cfRule>
  </conditionalFormatting>
  <conditionalFormatting sqref="D24">
    <cfRule type="cellIs" dxfId="574" priority="1999" stopIfTrue="1" operator="equal">
      <formula>"FINAL"</formula>
    </cfRule>
    <cfRule type="cellIs" dxfId="573" priority="2000" stopIfTrue="1" operator="equal">
      <formula>"清車"</formula>
    </cfRule>
    <cfRule type="cellIs" dxfId="572" priority="2001" stopIfTrue="1" operator="equal">
      <formula>"改紡"</formula>
    </cfRule>
  </conditionalFormatting>
  <conditionalFormatting sqref="D24">
    <cfRule type="cellIs" dxfId="571" priority="1996" stopIfTrue="1" operator="equal">
      <formula>"FINAL"</formula>
    </cfRule>
    <cfRule type="cellIs" dxfId="570" priority="1997" stopIfTrue="1" operator="equal">
      <formula>"清車"</formula>
    </cfRule>
    <cfRule type="cellIs" dxfId="569" priority="1998" stopIfTrue="1" operator="equal">
      <formula>"改紡"</formula>
    </cfRule>
  </conditionalFormatting>
  <conditionalFormatting sqref="D24">
    <cfRule type="cellIs" dxfId="568" priority="1993" stopIfTrue="1" operator="equal">
      <formula>"FINAL"</formula>
    </cfRule>
    <cfRule type="cellIs" dxfId="567" priority="1994" stopIfTrue="1" operator="equal">
      <formula>"清車"</formula>
    </cfRule>
    <cfRule type="cellIs" dxfId="566" priority="1995" stopIfTrue="1" operator="equal">
      <formula>"改紡"</formula>
    </cfRule>
  </conditionalFormatting>
  <conditionalFormatting sqref="D24">
    <cfRule type="cellIs" dxfId="565" priority="1990" stopIfTrue="1" operator="equal">
      <formula>"FINAL"</formula>
    </cfRule>
    <cfRule type="cellIs" dxfId="564" priority="1991" stopIfTrue="1" operator="equal">
      <formula>"清車"</formula>
    </cfRule>
    <cfRule type="cellIs" dxfId="563" priority="1992" stopIfTrue="1" operator="equal">
      <formula>"改紡"</formula>
    </cfRule>
  </conditionalFormatting>
  <conditionalFormatting sqref="D24">
    <cfRule type="cellIs" dxfId="562" priority="1987" stopIfTrue="1" operator="equal">
      <formula>"FINAL"</formula>
    </cfRule>
    <cfRule type="cellIs" dxfId="561" priority="1988" stopIfTrue="1" operator="equal">
      <formula>"清車"</formula>
    </cfRule>
    <cfRule type="cellIs" dxfId="560" priority="1989" stopIfTrue="1" operator="equal">
      <formula>"改紡"</formula>
    </cfRule>
  </conditionalFormatting>
  <conditionalFormatting sqref="D24">
    <cfRule type="cellIs" dxfId="559" priority="1984" stopIfTrue="1" operator="equal">
      <formula>"FINAL"</formula>
    </cfRule>
    <cfRule type="cellIs" dxfId="558" priority="1985" stopIfTrue="1" operator="equal">
      <formula>"清車"</formula>
    </cfRule>
    <cfRule type="cellIs" dxfId="557" priority="1986" stopIfTrue="1" operator="equal">
      <formula>"改紡"</formula>
    </cfRule>
  </conditionalFormatting>
  <conditionalFormatting sqref="D24">
    <cfRule type="cellIs" dxfId="556" priority="1981" stopIfTrue="1" operator="equal">
      <formula>"FINAL"</formula>
    </cfRule>
    <cfRule type="cellIs" dxfId="555" priority="1982" stopIfTrue="1" operator="equal">
      <formula>"清車"</formula>
    </cfRule>
    <cfRule type="cellIs" dxfId="554" priority="1983" stopIfTrue="1" operator="equal">
      <formula>"改紡"</formula>
    </cfRule>
  </conditionalFormatting>
  <conditionalFormatting sqref="D24">
    <cfRule type="cellIs" dxfId="553" priority="1978" stopIfTrue="1" operator="equal">
      <formula>"FINAL"</formula>
    </cfRule>
    <cfRule type="cellIs" dxfId="552" priority="1979" stopIfTrue="1" operator="equal">
      <formula>"清車"</formula>
    </cfRule>
    <cfRule type="cellIs" dxfId="551" priority="1980" stopIfTrue="1" operator="equal">
      <formula>"改紡"</formula>
    </cfRule>
  </conditionalFormatting>
  <conditionalFormatting sqref="D29">
    <cfRule type="cellIs" dxfId="550" priority="568" stopIfTrue="1" operator="equal">
      <formula>"FINAL"</formula>
    </cfRule>
    <cfRule type="cellIs" dxfId="549" priority="569" stopIfTrue="1" operator="equal">
      <formula>"清車"</formula>
    </cfRule>
    <cfRule type="cellIs" dxfId="548" priority="570" stopIfTrue="1" operator="equal">
      <formula>"改紡"</formula>
    </cfRule>
  </conditionalFormatting>
  <conditionalFormatting sqref="D29">
    <cfRule type="cellIs" dxfId="547" priority="565" stopIfTrue="1" operator="equal">
      <formula>"FINAL"</formula>
    </cfRule>
    <cfRule type="cellIs" dxfId="546" priority="566" stopIfTrue="1" operator="equal">
      <formula>"清車"</formula>
    </cfRule>
    <cfRule type="cellIs" dxfId="545" priority="567" stopIfTrue="1" operator="equal">
      <formula>"改紡"</formula>
    </cfRule>
  </conditionalFormatting>
  <conditionalFormatting sqref="D29">
    <cfRule type="cellIs" dxfId="544" priority="562" stopIfTrue="1" operator="equal">
      <formula>"FINAL"</formula>
    </cfRule>
    <cfRule type="cellIs" dxfId="543" priority="563" stopIfTrue="1" operator="equal">
      <formula>"清車"</formula>
    </cfRule>
    <cfRule type="cellIs" dxfId="542" priority="564" stopIfTrue="1" operator="equal">
      <formula>"改紡"</formula>
    </cfRule>
  </conditionalFormatting>
  <conditionalFormatting sqref="D29">
    <cfRule type="cellIs" dxfId="541" priority="559" stopIfTrue="1" operator="equal">
      <formula>"FINAL"</formula>
    </cfRule>
    <cfRule type="cellIs" dxfId="540" priority="560" stopIfTrue="1" operator="equal">
      <formula>"清車"</formula>
    </cfRule>
    <cfRule type="cellIs" dxfId="539" priority="561" stopIfTrue="1" operator="equal">
      <formula>"改紡"</formula>
    </cfRule>
  </conditionalFormatting>
  <conditionalFormatting sqref="D29">
    <cfRule type="cellIs" dxfId="538" priority="556" stopIfTrue="1" operator="equal">
      <formula>"FINAL"</formula>
    </cfRule>
    <cfRule type="cellIs" dxfId="537" priority="557" stopIfTrue="1" operator="equal">
      <formula>"清車"</formula>
    </cfRule>
    <cfRule type="cellIs" dxfId="536" priority="558" stopIfTrue="1" operator="equal">
      <formula>"改紡"</formula>
    </cfRule>
  </conditionalFormatting>
  <conditionalFormatting sqref="D29">
    <cfRule type="cellIs" dxfId="535" priority="553" stopIfTrue="1" operator="equal">
      <formula>"FINAL"</formula>
    </cfRule>
    <cfRule type="cellIs" dxfId="534" priority="554" stopIfTrue="1" operator="equal">
      <formula>"清車"</formula>
    </cfRule>
    <cfRule type="cellIs" dxfId="533" priority="555" stopIfTrue="1" operator="equal">
      <formula>"改紡"</formula>
    </cfRule>
  </conditionalFormatting>
  <conditionalFormatting sqref="D29">
    <cfRule type="cellIs" dxfId="532" priority="550" stopIfTrue="1" operator="equal">
      <formula>"FINAL"</formula>
    </cfRule>
    <cfRule type="cellIs" dxfId="531" priority="551" stopIfTrue="1" operator="equal">
      <formula>"清車"</formula>
    </cfRule>
    <cfRule type="cellIs" dxfId="530" priority="552" stopIfTrue="1" operator="equal">
      <formula>"改紡"</formula>
    </cfRule>
  </conditionalFormatting>
  <conditionalFormatting sqref="D29">
    <cfRule type="cellIs" dxfId="529" priority="547" stopIfTrue="1" operator="equal">
      <formula>"FINAL"</formula>
    </cfRule>
    <cfRule type="cellIs" dxfId="528" priority="548" stopIfTrue="1" operator="equal">
      <formula>"清車"</formula>
    </cfRule>
    <cfRule type="cellIs" dxfId="527" priority="549" stopIfTrue="1" operator="equal">
      <formula>"改紡"</formula>
    </cfRule>
  </conditionalFormatting>
  <conditionalFormatting sqref="D29">
    <cfRule type="cellIs" dxfId="526" priority="544" stopIfTrue="1" operator="equal">
      <formula>"FINAL"</formula>
    </cfRule>
    <cfRule type="cellIs" dxfId="525" priority="545" stopIfTrue="1" operator="equal">
      <formula>"清車"</formula>
    </cfRule>
    <cfRule type="cellIs" dxfId="524" priority="546" stopIfTrue="1" operator="equal">
      <formula>"改紡"</formula>
    </cfRule>
  </conditionalFormatting>
  <conditionalFormatting sqref="D29">
    <cfRule type="cellIs" dxfId="523" priority="541" stopIfTrue="1" operator="equal">
      <formula>"FINAL"</formula>
    </cfRule>
    <cfRule type="cellIs" dxfId="522" priority="542" stopIfTrue="1" operator="equal">
      <formula>"清車"</formula>
    </cfRule>
    <cfRule type="cellIs" dxfId="521" priority="543" stopIfTrue="1" operator="equal">
      <formula>"改紡"</formula>
    </cfRule>
  </conditionalFormatting>
  <conditionalFormatting sqref="D29">
    <cfRule type="cellIs" dxfId="520" priority="538" stopIfTrue="1" operator="equal">
      <formula>"FINAL"</formula>
    </cfRule>
    <cfRule type="cellIs" dxfId="519" priority="539" stopIfTrue="1" operator="equal">
      <formula>"清車"</formula>
    </cfRule>
    <cfRule type="cellIs" dxfId="518" priority="540" stopIfTrue="1" operator="equal">
      <formula>"改紡"</formula>
    </cfRule>
  </conditionalFormatting>
  <conditionalFormatting sqref="D29">
    <cfRule type="cellIs" dxfId="517" priority="535" stopIfTrue="1" operator="equal">
      <formula>"FINAL"</formula>
    </cfRule>
    <cfRule type="cellIs" dxfId="516" priority="536" stopIfTrue="1" operator="equal">
      <formula>"清車"</formula>
    </cfRule>
    <cfRule type="cellIs" dxfId="515" priority="537" stopIfTrue="1" operator="equal">
      <formula>"改紡"</formula>
    </cfRule>
  </conditionalFormatting>
  <conditionalFormatting sqref="D29">
    <cfRule type="cellIs" dxfId="514" priority="532" stopIfTrue="1" operator="equal">
      <formula>"FINAL"</formula>
    </cfRule>
    <cfRule type="cellIs" dxfId="513" priority="533" stopIfTrue="1" operator="equal">
      <formula>"清車"</formula>
    </cfRule>
    <cfRule type="cellIs" dxfId="512" priority="534" stopIfTrue="1" operator="equal">
      <formula>"改紡"</formula>
    </cfRule>
  </conditionalFormatting>
  <conditionalFormatting sqref="D29">
    <cfRule type="cellIs" dxfId="511" priority="529" stopIfTrue="1" operator="equal">
      <formula>"FINAL"</formula>
    </cfRule>
    <cfRule type="cellIs" dxfId="510" priority="530" stopIfTrue="1" operator="equal">
      <formula>"清車"</formula>
    </cfRule>
    <cfRule type="cellIs" dxfId="509" priority="531" stopIfTrue="1" operator="equal">
      <formula>"改紡"</formula>
    </cfRule>
  </conditionalFormatting>
  <conditionalFormatting sqref="D29">
    <cfRule type="cellIs" dxfId="508" priority="526" stopIfTrue="1" operator="equal">
      <formula>"FINAL"</formula>
    </cfRule>
    <cfRule type="cellIs" dxfId="507" priority="527" stopIfTrue="1" operator="equal">
      <formula>"清車"</formula>
    </cfRule>
    <cfRule type="cellIs" dxfId="506" priority="528" stopIfTrue="1" operator="equal">
      <formula>"改紡"</formula>
    </cfRule>
  </conditionalFormatting>
  <conditionalFormatting sqref="D29">
    <cfRule type="cellIs" dxfId="505" priority="523" stopIfTrue="1" operator="equal">
      <formula>"FINAL"</formula>
    </cfRule>
    <cfRule type="cellIs" dxfId="504" priority="524" stopIfTrue="1" operator="equal">
      <formula>"清車"</formula>
    </cfRule>
    <cfRule type="cellIs" dxfId="503" priority="525" stopIfTrue="1" operator="equal">
      <formula>"改紡"</formula>
    </cfRule>
  </conditionalFormatting>
  <conditionalFormatting sqref="D29">
    <cfRule type="cellIs" dxfId="502" priority="520" stopIfTrue="1" operator="equal">
      <formula>"FINAL"</formula>
    </cfRule>
    <cfRule type="cellIs" dxfId="501" priority="521" stopIfTrue="1" operator="equal">
      <formula>"清車"</formula>
    </cfRule>
    <cfRule type="cellIs" dxfId="500" priority="522" stopIfTrue="1" operator="equal">
      <formula>"改紡"</formula>
    </cfRule>
  </conditionalFormatting>
  <conditionalFormatting sqref="D29">
    <cfRule type="cellIs" dxfId="499" priority="517" stopIfTrue="1" operator="equal">
      <formula>"FINAL"</formula>
    </cfRule>
    <cfRule type="cellIs" dxfId="498" priority="518" stopIfTrue="1" operator="equal">
      <formula>"清車"</formula>
    </cfRule>
    <cfRule type="cellIs" dxfId="497" priority="519" stopIfTrue="1" operator="equal">
      <formula>"改紡"</formula>
    </cfRule>
  </conditionalFormatting>
  <conditionalFormatting sqref="D29">
    <cfRule type="cellIs" dxfId="496" priority="514" stopIfTrue="1" operator="equal">
      <formula>"FINAL"</formula>
    </cfRule>
    <cfRule type="cellIs" dxfId="495" priority="515" stopIfTrue="1" operator="equal">
      <formula>"清車"</formula>
    </cfRule>
    <cfRule type="cellIs" dxfId="494" priority="516" stopIfTrue="1" operator="equal">
      <formula>"改紡"</formula>
    </cfRule>
  </conditionalFormatting>
  <conditionalFormatting sqref="D29">
    <cfRule type="cellIs" dxfId="493" priority="511" stopIfTrue="1" operator="equal">
      <formula>"FINAL"</formula>
    </cfRule>
    <cfRule type="cellIs" dxfId="492" priority="512" stopIfTrue="1" operator="equal">
      <formula>"清車"</formula>
    </cfRule>
    <cfRule type="cellIs" dxfId="491" priority="513" stopIfTrue="1" operator="equal">
      <formula>"改紡"</formula>
    </cfRule>
  </conditionalFormatting>
  <conditionalFormatting sqref="D29">
    <cfRule type="cellIs" dxfId="490" priority="508" stopIfTrue="1" operator="equal">
      <formula>"FINAL"</formula>
    </cfRule>
    <cfRule type="cellIs" dxfId="489" priority="509" stopIfTrue="1" operator="equal">
      <formula>"清車"</formula>
    </cfRule>
    <cfRule type="cellIs" dxfId="488" priority="510" stopIfTrue="1" operator="equal">
      <formula>"改紡"</formula>
    </cfRule>
  </conditionalFormatting>
  <conditionalFormatting sqref="D29">
    <cfRule type="cellIs" dxfId="487" priority="505" stopIfTrue="1" operator="equal">
      <formula>"FINAL"</formula>
    </cfRule>
    <cfRule type="cellIs" dxfId="486" priority="506" stopIfTrue="1" operator="equal">
      <formula>"清車"</formula>
    </cfRule>
    <cfRule type="cellIs" dxfId="485" priority="507" stopIfTrue="1" operator="equal">
      <formula>"改紡"</formula>
    </cfRule>
  </conditionalFormatting>
  <conditionalFormatting sqref="D29">
    <cfRule type="cellIs" dxfId="484" priority="502" stopIfTrue="1" operator="equal">
      <formula>"FINAL"</formula>
    </cfRule>
    <cfRule type="cellIs" dxfId="483" priority="503" stopIfTrue="1" operator="equal">
      <formula>"清車"</formula>
    </cfRule>
    <cfRule type="cellIs" dxfId="482" priority="504" stopIfTrue="1" operator="equal">
      <formula>"改紡"</formula>
    </cfRule>
  </conditionalFormatting>
  <conditionalFormatting sqref="D29">
    <cfRule type="cellIs" dxfId="481" priority="499" stopIfTrue="1" operator="equal">
      <formula>"FINAL"</formula>
    </cfRule>
    <cfRule type="cellIs" dxfId="480" priority="500" stopIfTrue="1" operator="equal">
      <formula>"清車"</formula>
    </cfRule>
    <cfRule type="cellIs" dxfId="479" priority="501" stopIfTrue="1" operator="equal">
      <formula>"改紡"</formula>
    </cfRule>
  </conditionalFormatting>
  <conditionalFormatting sqref="D29">
    <cfRule type="cellIs" dxfId="478" priority="496" stopIfTrue="1" operator="equal">
      <formula>"FINAL"</formula>
    </cfRule>
    <cfRule type="cellIs" dxfId="477" priority="497" stopIfTrue="1" operator="equal">
      <formula>"清車"</formula>
    </cfRule>
    <cfRule type="cellIs" dxfId="476" priority="498" stopIfTrue="1" operator="equal">
      <formula>"改紡"</formula>
    </cfRule>
  </conditionalFormatting>
  <conditionalFormatting sqref="D29">
    <cfRule type="cellIs" dxfId="475" priority="493" stopIfTrue="1" operator="equal">
      <formula>"FINAL"</formula>
    </cfRule>
    <cfRule type="cellIs" dxfId="474" priority="494" stopIfTrue="1" operator="equal">
      <formula>"清車"</formula>
    </cfRule>
    <cfRule type="cellIs" dxfId="473" priority="495" stopIfTrue="1" operator="equal">
      <formula>"改紡"</formula>
    </cfRule>
  </conditionalFormatting>
  <conditionalFormatting sqref="D29">
    <cfRule type="cellIs" dxfId="472" priority="490" stopIfTrue="1" operator="equal">
      <formula>"FINAL"</formula>
    </cfRule>
    <cfRule type="cellIs" dxfId="471" priority="491" stopIfTrue="1" operator="equal">
      <formula>"清車"</formula>
    </cfRule>
    <cfRule type="cellIs" dxfId="470" priority="492" stopIfTrue="1" operator="equal">
      <formula>"改紡"</formula>
    </cfRule>
  </conditionalFormatting>
  <conditionalFormatting sqref="D29">
    <cfRule type="cellIs" dxfId="469" priority="487" stopIfTrue="1" operator="equal">
      <formula>"FINAL"</formula>
    </cfRule>
    <cfRule type="cellIs" dxfId="468" priority="488" stopIfTrue="1" operator="equal">
      <formula>"清車"</formula>
    </cfRule>
    <cfRule type="cellIs" dxfId="467" priority="489" stopIfTrue="1" operator="equal">
      <formula>"改紡"</formula>
    </cfRule>
  </conditionalFormatting>
  <conditionalFormatting sqref="D29">
    <cfRule type="cellIs" dxfId="466" priority="484" stopIfTrue="1" operator="equal">
      <formula>"FINAL"</formula>
    </cfRule>
    <cfRule type="cellIs" dxfId="465" priority="485" stopIfTrue="1" operator="equal">
      <formula>"清車"</formula>
    </cfRule>
    <cfRule type="cellIs" dxfId="464" priority="486" stopIfTrue="1" operator="equal">
      <formula>"改紡"</formula>
    </cfRule>
  </conditionalFormatting>
  <conditionalFormatting sqref="D29">
    <cfRule type="cellIs" dxfId="463" priority="481" stopIfTrue="1" operator="equal">
      <formula>"FINAL"</formula>
    </cfRule>
    <cfRule type="cellIs" dxfId="462" priority="482" stopIfTrue="1" operator="equal">
      <formula>"清車"</formula>
    </cfRule>
    <cfRule type="cellIs" dxfId="461" priority="483" stopIfTrue="1" operator="equal">
      <formula>"改紡"</formula>
    </cfRule>
  </conditionalFormatting>
  <conditionalFormatting sqref="D29">
    <cfRule type="cellIs" dxfId="460" priority="478" stopIfTrue="1" operator="equal">
      <formula>"FINAL"</formula>
    </cfRule>
    <cfRule type="cellIs" dxfId="459" priority="479" stopIfTrue="1" operator="equal">
      <formula>"清車"</formula>
    </cfRule>
    <cfRule type="cellIs" dxfId="458" priority="480" stopIfTrue="1" operator="equal">
      <formula>"改紡"</formula>
    </cfRule>
  </conditionalFormatting>
  <conditionalFormatting sqref="D29">
    <cfRule type="cellIs" dxfId="457" priority="475" stopIfTrue="1" operator="equal">
      <formula>"FINAL"</formula>
    </cfRule>
    <cfRule type="cellIs" dxfId="456" priority="476" stopIfTrue="1" operator="equal">
      <formula>"清車"</formula>
    </cfRule>
    <cfRule type="cellIs" dxfId="455" priority="477" stopIfTrue="1" operator="equal">
      <formula>"改紡"</formula>
    </cfRule>
  </conditionalFormatting>
  <conditionalFormatting sqref="D29">
    <cfRule type="cellIs" dxfId="454" priority="472" stopIfTrue="1" operator="equal">
      <formula>"FINAL"</formula>
    </cfRule>
    <cfRule type="cellIs" dxfId="453" priority="473" stopIfTrue="1" operator="equal">
      <formula>"清車"</formula>
    </cfRule>
    <cfRule type="cellIs" dxfId="452" priority="474" stopIfTrue="1" operator="equal">
      <formula>"改紡"</formula>
    </cfRule>
  </conditionalFormatting>
  <conditionalFormatting sqref="D29">
    <cfRule type="cellIs" dxfId="451" priority="469" stopIfTrue="1" operator="equal">
      <formula>"FINAL"</formula>
    </cfRule>
    <cfRule type="cellIs" dxfId="450" priority="470" stopIfTrue="1" operator="equal">
      <formula>"清車"</formula>
    </cfRule>
    <cfRule type="cellIs" dxfId="449" priority="471" stopIfTrue="1" operator="equal">
      <formula>"改紡"</formula>
    </cfRule>
  </conditionalFormatting>
  <conditionalFormatting sqref="D29">
    <cfRule type="cellIs" dxfId="448" priority="466" stopIfTrue="1" operator="equal">
      <formula>"FINAL"</formula>
    </cfRule>
    <cfRule type="cellIs" dxfId="447" priority="467" stopIfTrue="1" operator="equal">
      <formula>"清車"</formula>
    </cfRule>
    <cfRule type="cellIs" dxfId="446" priority="468" stopIfTrue="1" operator="equal">
      <formula>"改紡"</formula>
    </cfRule>
  </conditionalFormatting>
  <conditionalFormatting sqref="D29">
    <cfRule type="cellIs" dxfId="445" priority="463" stopIfTrue="1" operator="equal">
      <formula>"FINAL"</formula>
    </cfRule>
    <cfRule type="cellIs" dxfId="444" priority="464" stopIfTrue="1" operator="equal">
      <formula>"清車"</formula>
    </cfRule>
    <cfRule type="cellIs" dxfId="443" priority="465" stopIfTrue="1" operator="equal">
      <formula>"改紡"</formula>
    </cfRule>
  </conditionalFormatting>
  <conditionalFormatting sqref="D29">
    <cfRule type="cellIs" dxfId="442" priority="460" stopIfTrue="1" operator="equal">
      <formula>"FINAL"</formula>
    </cfRule>
    <cfRule type="cellIs" dxfId="441" priority="461" stopIfTrue="1" operator="equal">
      <formula>"清車"</formula>
    </cfRule>
    <cfRule type="cellIs" dxfId="440" priority="462" stopIfTrue="1" operator="equal">
      <formula>"改紡"</formula>
    </cfRule>
  </conditionalFormatting>
  <conditionalFormatting sqref="D29">
    <cfRule type="cellIs" dxfId="439" priority="457" stopIfTrue="1" operator="equal">
      <formula>"FINAL"</formula>
    </cfRule>
    <cfRule type="cellIs" dxfId="438" priority="458" stopIfTrue="1" operator="equal">
      <formula>"清車"</formula>
    </cfRule>
    <cfRule type="cellIs" dxfId="437" priority="459" stopIfTrue="1" operator="equal">
      <formula>"改紡"</formula>
    </cfRule>
  </conditionalFormatting>
  <conditionalFormatting sqref="D29">
    <cfRule type="cellIs" dxfId="436" priority="454" stopIfTrue="1" operator="equal">
      <formula>"FINAL"</formula>
    </cfRule>
    <cfRule type="cellIs" dxfId="435" priority="455" stopIfTrue="1" operator="equal">
      <formula>"清車"</formula>
    </cfRule>
    <cfRule type="cellIs" dxfId="434" priority="456" stopIfTrue="1" operator="equal">
      <formula>"改紡"</formula>
    </cfRule>
  </conditionalFormatting>
  <conditionalFormatting sqref="D29">
    <cfRule type="cellIs" dxfId="433" priority="451" stopIfTrue="1" operator="equal">
      <formula>"FINAL"</formula>
    </cfRule>
    <cfRule type="cellIs" dxfId="432" priority="452" stopIfTrue="1" operator="equal">
      <formula>"清車"</formula>
    </cfRule>
    <cfRule type="cellIs" dxfId="431" priority="453" stopIfTrue="1" operator="equal">
      <formula>"改紡"</formula>
    </cfRule>
  </conditionalFormatting>
  <conditionalFormatting sqref="D29">
    <cfRule type="cellIs" dxfId="430" priority="448" stopIfTrue="1" operator="equal">
      <formula>"FINAL"</formula>
    </cfRule>
    <cfRule type="cellIs" dxfId="429" priority="449" stopIfTrue="1" operator="equal">
      <formula>"清車"</formula>
    </cfRule>
    <cfRule type="cellIs" dxfId="428" priority="450" stopIfTrue="1" operator="equal">
      <formula>"改紡"</formula>
    </cfRule>
  </conditionalFormatting>
  <conditionalFormatting sqref="D29">
    <cfRule type="cellIs" dxfId="427" priority="445" stopIfTrue="1" operator="equal">
      <formula>"FINAL"</formula>
    </cfRule>
    <cfRule type="cellIs" dxfId="426" priority="446" stopIfTrue="1" operator="equal">
      <formula>"清車"</formula>
    </cfRule>
    <cfRule type="cellIs" dxfId="425" priority="447" stopIfTrue="1" operator="equal">
      <formula>"改紡"</formula>
    </cfRule>
  </conditionalFormatting>
  <conditionalFormatting sqref="D29">
    <cfRule type="cellIs" dxfId="424" priority="442" stopIfTrue="1" operator="equal">
      <formula>"FINAL"</formula>
    </cfRule>
    <cfRule type="cellIs" dxfId="423" priority="443" stopIfTrue="1" operator="equal">
      <formula>"清車"</formula>
    </cfRule>
    <cfRule type="cellIs" dxfId="422" priority="444" stopIfTrue="1" operator="equal">
      <formula>"改紡"</formula>
    </cfRule>
  </conditionalFormatting>
  <conditionalFormatting sqref="D29">
    <cfRule type="cellIs" dxfId="421" priority="439" stopIfTrue="1" operator="equal">
      <formula>"FINAL"</formula>
    </cfRule>
    <cfRule type="cellIs" dxfId="420" priority="440" stopIfTrue="1" operator="equal">
      <formula>"清車"</formula>
    </cfRule>
    <cfRule type="cellIs" dxfId="419" priority="441" stopIfTrue="1" operator="equal">
      <formula>"改紡"</formula>
    </cfRule>
  </conditionalFormatting>
  <conditionalFormatting sqref="D29">
    <cfRule type="cellIs" dxfId="418" priority="436" stopIfTrue="1" operator="equal">
      <formula>"FINAL"</formula>
    </cfRule>
    <cfRule type="cellIs" dxfId="417" priority="437" stopIfTrue="1" operator="equal">
      <formula>"清車"</formula>
    </cfRule>
    <cfRule type="cellIs" dxfId="416" priority="438" stopIfTrue="1" operator="equal">
      <formula>"改紡"</formula>
    </cfRule>
  </conditionalFormatting>
  <conditionalFormatting sqref="D29">
    <cfRule type="cellIs" dxfId="415" priority="433" stopIfTrue="1" operator="equal">
      <formula>"FINAL"</formula>
    </cfRule>
    <cfRule type="cellIs" dxfId="414" priority="434" stopIfTrue="1" operator="equal">
      <formula>"清車"</formula>
    </cfRule>
    <cfRule type="cellIs" dxfId="413" priority="435" stopIfTrue="1" operator="equal">
      <formula>"改紡"</formula>
    </cfRule>
  </conditionalFormatting>
  <conditionalFormatting sqref="D29">
    <cfRule type="cellIs" dxfId="412" priority="430" stopIfTrue="1" operator="equal">
      <formula>"FINAL"</formula>
    </cfRule>
    <cfRule type="cellIs" dxfId="411" priority="431" stopIfTrue="1" operator="equal">
      <formula>"清車"</formula>
    </cfRule>
    <cfRule type="cellIs" dxfId="410" priority="432" stopIfTrue="1" operator="equal">
      <formula>"改紡"</formula>
    </cfRule>
  </conditionalFormatting>
  <conditionalFormatting sqref="D29">
    <cfRule type="cellIs" dxfId="409" priority="427" stopIfTrue="1" operator="equal">
      <formula>"FINAL"</formula>
    </cfRule>
    <cfRule type="cellIs" dxfId="408" priority="428" stopIfTrue="1" operator="equal">
      <formula>"清車"</formula>
    </cfRule>
    <cfRule type="cellIs" dxfId="407" priority="429" stopIfTrue="1" operator="equal">
      <formula>"改紡"</formula>
    </cfRule>
  </conditionalFormatting>
  <conditionalFormatting sqref="D29">
    <cfRule type="cellIs" dxfId="406" priority="424" stopIfTrue="1" operator="equal">
      <formula>"FINAL"</formula>
    </cfRule>
    <cfRule type="cellIs" dxfId="405" priority="425" stopIfTrue="1" operator="equal">
      <formula>"清車"</formula>
    </cfRule>
    <cfRule type="cellIs" dxfId="404" priority="426" stopIfTrue="1" operator="equal">
      <formula>"改紡"</formula>
    </cfRule>
  </conditionalFormatting>
  <conditionalFormatting sqref="D24">
    <cfRule type="cellIs" dxfId="403" priority="421" stopIfTrue="1" operator="equal">
      <formula>"FINAL"</formula>
    </cfRule>
    <cfRule type="cellIs" dxfId="402" priority="422" stopIfTrue="1" operator="equal">
      <formula>"清車"</formula>
    </cfRule>
    <cfRule type="cellIs" dxfId="401" priority="423" stopIfTrue="1" operator="equal">
      <formula>"改紡"</formula>
    </cfRule>
  </conditionalFormatting>
  <conditionalFormatting sqref="D24">
    <cfRule type="cellIs" dxfId="400" priority="418" stopIfTrue="1" operator="equal">
      <formula>"FINAL"</formula>
    </cfRule>
    <cfRule type="cellIs" dxfId="399" priority="419" stopIfTrue="1" operator="equal">
      <formula>"清車"</formula>
    </cfRule>
    <cfRule type="cellIs" dxfId="398" priority="420" stopIfTrue="1" operator="equal">
      <formula>"改紡"</formula>
    </cfRule>
  </conditionalFormatting>
  <conditionalFormatting sqref="D24">
    <cfRule type="cellIs" dxfId="397" priority="415" stopIfTrue="1" operator="equal">
      <formula>"FINAL"</formula>
    </cfRule>
    <cfRule type="cellIs" dxfId="396" priority="416" stopIfTrue="1" operator="equal">
      <formula>"清車"</formula>
    </cfRule>
    <cfRule type="cellIs" dxfId="395" priority="417" stopIfTrue="1" operator="equal">
      <formula>"改紡"</formula>
    </cfRule>
  </conditionalFormatting>
  <conditionalFormatting sqref="D24">
    <cfRule type="cellIs" dxfId="394" priority="412" stopIfTrue="1" operator="equal">
      <formula>"FINAL"</formula>
    </cfRule>
    <cfRule type="cellIs" dxfId="393" priority="413" stopIfTrue="1" operator="equal">
      <formula>"清車"</formula>
    </cfRule>
    <cfRule type="cellIs" dxfId="392" priority="414" stopIfTrue="1" operator="equal">
      <formula>"改紡"</formula>
    </cfRule>
  </conditionalFormatting>
  <conditionalFormatting sqref="D24">
    <cfRule type="cellIs" dxfId="391" priority="409" stopIfTrue="1" operator="equal">
      <formula>"FINAL"</formula>
    </cfRule>
    <cfRule type="cellIs" dxfId="390" priority="410" stopIfTrue="1" operator="equal">
      <formula>"清車"</formula>
    </cfRule>
    <cfRule type="cellIs" dxfId="389" priority="411" stopIfTrue="1" operator="equal">
      <formula>"改紡"</formula>
    </cfRule>
  </conditionalFormatting>
  <conditionalFormatting sqref="D23">
    <cfRule type="cellIs" dxfId="388" priority="211" stopIfTrue="1" operator="equal">
      <formula>"FINAL"</formula>
    </cfRule>
    <cfRule type="cellIs" dxfId="387" priority="212" stopIfTrue="1" operator="equal">
      <formula>"清車"</formula>
    </cfRule>
    <cfRule type="cellIs" dxfId="386" priority="213" stopIfTrue="1" operator="equal">
      <formula>"改紡"</formula>
    </cfRule>
  </conditionalFormatting>
  <conditionalFormatting sqref="D23">
    <cfRule type="cellIs" dxfId="385" priority="208" stopIfTrue="1" operator="equal">
      <formula>"FINAL"</formula>
    </cfRule>
    <cfRule type="cellIs" dxfId="384" priority="209" stopIfTrue="1" operator="equal">
      <formula>"清車"</formula>
    </cfRule>
    <cfRule type="cellIs" dxfId="383" priority="210" stopIfTrue="1" operator="equal">
      <formula>"改紡"</formula>
    </cfRule>
  </conditionalFormatting>
  <conditionalFormatting sqref="D23">
    <cfRule type="cellIs" dxfId="382" priority="205" stopIfTrue="1" operator="equal">
      <formula>"FINAL"</formula>
    </cfRule>
    <cfRule type="cellIs" dxfId="381" priority="206" stopIfTrue="1" operator="equal">
      <formula>"清車"</formula>
    </cfRule>
    <cfRule type="cellIs" dxfId="380" priority="207" stopIfTrue="1" operator="equal">
      <formula>"改紡"</formula>
    </cfRule>
  </conditionalFormatting>
  <conditionalFormatting sqref="D23">
    <cfRule type="cellIs" dxfId="379" priority="202" stopIfTrue="1" operator="equal">
      <formula>"FINAL"</formula>
    </cfRule>
    <cfRule type="cellIs" dxfId="378" priority="203" stopIfTrue="1" operator="equal">
      <formula>"清車"</formula>
    </cfRule>
    <cfRule type="cellIs" dxfId="377" priority="204" stopIfTrue="1" operator="equal">
      <formula>"改紡"</formula>
    </cfRule>
  </conditionalFormatting>
  <conditionalFormatting sqref="D23">
    <cfRule type="cellIs" dxfId="376" priority="199" stopIfTrue="1" operator="equal">
      <formula>"FINAL"</formula>
    </cfRule>
    <cfRule type="cellIs" dxfId="375" priority="200" stopIfTrue="1" operator="equal">
      <formula>"清車"</formula>
    </cfRule>
    <cfRule type="cellIs" dxfId="374" priority="201" stopIfTrue="1" operator="equal">
      <formula>"改紡"</formula>
    </cfRule>
  </conditionalFormatting>
  <conditionalFormatting sqref="D23">
    <cfRule type="cellIs" dxfId="373" priority="196" stopIfTrue="1" operator="equal">
      <formula>"FINAL"</formula>
    </cfRule>
    <cfRule type="cellIs" dxfId="372" priority="197" stopIfTrue="1" operator="equal">
      <formula>"清車"</formula>
    </cfRule>
    <cfRule type="cellIs" dxfId="371" priority="198" stopIfTrue="1" operator="equal">
      <formula>"改紡"</formula>
    </cfRule>
  </conditionalFormatting>
  <conditionalFormatting sqref="D23">
    <cfRule type="cellIs" dxfId="370" priority="193" stopIfTrue="1" operator="equal">
      <formula>"FINAL"</formula>
    </cfRule>
    <cfRule type="cellIs" dxfId="369" priority="194" stopIfTrue="1" operator="equal">
      <formula>"清車"</formula>
    </cfRule>
    <cfRule type="cellIs" dxfId="368" priority="195" stopIfTrue="1" operator="equal">
      <formula>"改紡"</formula>
    </cfRule>
  </conditionalFormatting>
  <conditionalFormatting sqref="D23">
    <cfRule type="cellIs" dxfId="367" priority="190" stopIfTrue="1" operator="equal">
      <formula>"FINAL"</formula>
    </cfRule>
    <cfRule type="cellIs" dxfId="366" priority="191" stopIfTrue="1" operator="equal">
      <formula>"清車"</formula>
    </cfRule>
    <cfRule type="cellIs" dxfId="365" priority="192" stopIfTrue="1" operator="equal">
      <formula>"改紡"</formula>
    </cfRule>
  </conditionalFormatting>
  <conditionalFormatting sqref="D23">
    <cfRule type="cellIs" dxfId="364" priority="187" stopIfTrue="1" operator="equal">
      <formula>"FINAL"</formula>
    </cfRule>
    <cfRule type="cellIs" dxfId="363" priority="188" stopIfTrue="1" operator="equal">
      <formula>"清車"</formula>
    </cfRule>
    <cfRule type="cellIs" dxfId="362" priority="189" stopIfTrue="1" operator="equal">
      <formula>"改紡"</formula>
    </cfRule>
  </conditionalFormatting>
  <conditionalFormatting sqref="D23">
    <cfRule type="cellIs" dxfId="361" priority="184" stopIfTrue="1" operator="equal">
      <formula>"FINAL"</formula>
    </cfRule>
    <cfRule type="cellIs" dxfId="360" priority="185" stopIfTrue="1" operator="equal">
      <formula>"清車"</formula>
    </cfRule>
    <cfRule type="cellIs" dxfId="359" priority="186" stopIfTrue="1" operator="equal">
      <formula>"改紡"</formula>
    </cfRule>
  </conditionalFormatting>
  <conditionalFormatting sqref="D23">
    <cfRule type="cellIs" dxfId="358" priority="181" stopIfTrue="1" operator="equal">
      <formula>"FINAL"</formula>
    </cfRule>
    <cfRule type="cellIs" dxfId="357" priority="182" stopIfTrue="1" operator="equal">
      <formula>"清車"</formula>
    </cfRule>
    <cfRule type="cellIs" dxfId="356" priority="183" stopIfTrue="1" operator="equal">
      <formula>"改紡"</formula>
    </cfRule>
  </conditionalFormatting>
  <conditionalFormatting sqref="D23">
    <cfRule type="cellIs" dxfId="355" priority="178" stopIfTrue="1" operator="equal">
      <formula>"FINAL"</formula>
    </cfRule>
    <cfRule type="cellIs" dxfId="354" priority="179" stopIfTrue="1" operator="equal">
      <formula>"清車"</formula>
    </cfRule>
    <cfRule type="cellIs" dxfId="353" priority="180" stopIfTrue="1" operator="equal">
      <formula>"改紡"</formula>
    </cfRule>
  </conditionalFormatting>
  <conditionalFormatting sqref="D23">
    <cfRule type="cellIs" dxfId="352" priority="175" stopIfTrue="1" operator="equal">
      <formula>"FINAL"</formula>
    </cfRule>
    <cfRule type="cellIs" dxfId="351" priority="176" stopIfTrue="1" operator="equal">
      <formula>"清車"</formula>
    </cfRule>
    <cfRule type="cellIs" dxfId="350" priority="177" stopIfTrue="1" operator="equal">
      <formula>"改紡"</formula>
    </cfRule>
  </conditionalFormatting>
  <conditionalFormatting sqref="D23">
    <cfRule type="cellIs" dxfId="349" priority="172" stopIfTrue="1" operator="equal">
      <formula>"FINAL"</formula>
    </cfRule>
    <cfRule type="cellIs" dxfId="348" priority="173" stopIfTrue="1" operator="equal">
      <formula>"清車"</formula>
    </cfRule>
    <cfRule type="cellIs" dxfId="347" priority="174" stopIfTrue="1" operator="equal">
      <formula>"改紡"</formula>
    </cfRule>
  </conditionalFormatting>
  <conditionalFormatting sqref="D23">
    <cfRule type="cellIs" dxfId="346" priority="169" stopIfTrue="1" operator="equal">
      <formula>"FINAL"</formula>
    </cfRule>
    <cfRule type="cellIs" dxfId="345" priority="170" stopIfTrue="1" operator="equal">
      <formula>"清車"</formula>
    </cfRule>
    <cfRule type="cellIs" dxfId="344" priority="171" stopIfTrue="1" operator="equal">
      <formula>"改紡"</formula>
    </cfRule>
  </conditionalFormatting>
  <conditionalFormatting sqref="D23">
    <cfRule type="cellIs" dxfId="343" priority="166" stopIfTrue="1" operator="equal">
      <formula>"FINAL"</formula>
    </cfRule>
    <cfRule type="cellIs" dxfId="342" priority="167" stopIfTrue="1" operator="equal">
      <formula>"清車"</formula>
    </cfRule>
    <cfRule type="cellIs" dxfId="341" priority="168" stopIfTrue="1" operator="equal">
      <formula>"改紡"</formula>
    </cfRule>
  </conditionalFormatting>
  <conditionalFormatting sqref="D23">
    <cfRule type="cellIs" dxfId="340" priority="163" stopIfTrue="1" operator="equal">
      <formula>"FINAL"</formula>
    </cfRule>
    <cfRule type="cellIs" dxfId="339" priority="164" stopIfTrue="1" operator="equal">
      <formula>"清車"</formula>
    </cfRule>
    <cfRule type="cellIs" dxfId="338" priority="165" stopIfTrue="1" operator="equal">
      <formula>"改紡"</formula>
    </cfRule>
  </conditionalFormatting>
  <conditionalFormatting sqref="D23">
    <cfRule type="cellIs" dxfId="337" priority="160" stopIfTrue="1" operator="equal">
      <formula>"FINAL"</formula>
    </cfRule>
    <cfRule type="cellIs" dxfId="336" priority="161" stopIfTrue="1" operator="equal">
      <formula>"清車"</formula>
    </cfRule>
    <cfRule type="cellIs" dxfId="335" priority="162" stopIfTrue="1" operator="equal">
      <formula>"改紡"</formula>
    </cfRule>
  </conditionalFormatting>
  <conditionalFormatting sqref="D23">
    <cfRule type="cellIs" dxfId="334" priority="157" stopIfTrue="1" operator="equal">
      <formula>"FINAL"</formula>
    </cfRule>
    <cfRule type="cellIs" dxfId="333" priority="158" stopIfTrue="1" operator="equal">
      <formula>"清車"</formula>
    </cfRule>
    <cfRule type="cellIs" dxfId="332" priority="159" stopIfTrue="1" operator="equal">
      <formula>"改紡"</formula>
    </cfRule>
  </conditionalFormatting>
  <conditionalFormatting sqref="D23">
    <cfRule type="cellIs" dxfId="331" priority="154" stopIfTrue="1" operator="equal">
      <formula>"FINAL"</formula>
    </cfRule>
    <cfRule type="cellIs" dxfId="330" priority="155" stopIfTrue="1" operator="equal">
      <formula>"清車"</formula>
    </cfRule>
    <cfRule type="cellIs" dxfId="329" priority="156" stopIfTrue="1" operator="equal">
      <formula>"改紡"</formula>
    </cfRule>
  </conditionalFormatting>
  <conditionalFormatting sqref="D23">
    <cfRule type="cellIs" dxfId="328" priority="151" stopIfTrue="1" operator="equal">
      <formula>"FINAL"</formula>
    </cfRule>
    <cfRule type="cellIs" dxfId="327" priority="152" stopIfTrue="1" operator="equal">
      <formula>"清車"</formula>
    </cfRule>
    <cfRule type="cellIs" dxfId="326" priority="153" stopIfTrue="1" operator="equal">
      <formula>"改紡"</formula>
    </cfRule>
  </conditionalFormatting>
  <conditionalFormatting sqref="D23">
    <cfRule type="cellIs" dxfId="325" priority="148" stopIfTrue="1" operator="equal">
      <formula>"FINAL"</formula>
    </cfRule>
    <cfRule type="cellIs" dxfId="324" priority="149" stopIfTrue="1" operator="equal">
      <formula>"清車"</formula>
    </cfRule>
    <cfRule type="cellIs" dxfId="323" priority="150" stopIfTrue="1" operator="equal">
      <formula>"改紡"</formula>
    </cfRule>
  </conditionalFormatting>
  <conditionalFormatting sqref="D23">
    <cfRule type="cellIs" dxfId="322" priority="145" stopIfTrue="1" operator="equal">
      <formula>"FINAL"</formula>
    </cfRule>
    <cfRule type="cellIs" dxfId="321" priority="146" stopIfTrue="1" operator="equal">
      <formula>"清車"</formula>
    </cfRule>
    <cfRule type="cellIs" dxfId="320" priority="147" stopIfTrue="1" operator="equal">
      <formula>"改紡"</formula>
    </cfRule>
  </conditionalFormatting>
  <conditionalFormatting sqref="D23">
    <cfRule type="cellIs" dxfId="319" priority="142" stopIfTrue="1" operator="equal">
      <formula>"FINAL"</formula>
    </cfRule>
    <cfRule type="cellIs" dxfId="318" priority="143" stopIfTrue="1" operator="equal">
      <formula>"清車"</formula>
    </cfRule>
    <cfRule type="cellIs" dxfId="317" priority="144" stopIfTrue="1" operator="equal">
      <formula>"改紡"</formula>
    </cfRule>
  </conditionalFormatting>
  <conditionalFormatting sqref="D23">
    <cfRule type="cellIs" dxfId="316" priority="139" stopIfTrue="1" operator="equal">
      <formula>"FINAL"</formula>
    </cfRule>
    <cfRule type="cellIs" dxfId="315" priority="140" stopIfTrue="1" operator="equal">
      <formula>"清車"</formula>
    </cfRule>
    <cfRule type="cellIs" dxfId="314" priority="141" stopIfTrue="1" operator="equal">
      <formula>"改紡"</formula>
    </cfRule>
  </conditionalFormatting>
  <conditionalFormatting sqref="D23">
    <cfRule type="cellIs" dxfId="313" priority="136" stopIfTrue="1" operator="equal">
      <formula>"FINAL"</formula>
    </cfRule>
    <cfRule type="cellIs" dxfId="312" priority="137" stopIfTrue="1" operator="equal">
      <formula>"清車"</formula>
    </cfRule>
    <cfRule type="cellIs" dxfId="311" priority="138" stopIfTrue="1" operator="equal">
      <formula>"改紡"</formula>
    </cfRule>
  </conditionalFormatting>
  <conditionalFormatting sqref="D23">
    <cfRule type="cellIs" dxfId="310" priority="133" stopIfTrue="1" operator="equal">
      <formula>"FINAL"</formula>
    </cfRule>
    <cfRule type="cellIs" dxfId="309" priority="134" stopIfTrue="1" operator="equal">
      <formula>"清車"</formula>
    </cfRule>
    <cfRule type="cellIs" dxfId="308" priority="135" stopIfTrue="1" operator="equal">
      <formula>"改紡"</formula>
    </cfRule>
  </conditionalFormatting>
  <conditionalFormatting sqref="D23">
    <cfRule type="cellIs" dxfId="307" priority="130" stopIfTrue="1" operator="equal">
      <formula>"FINAL"</formula>
    </cfRule>
    <cfRule type="cellIs" dxfId="306" priority="131" stopIfTrue="1" operator="equal">
      <formula>"清車"</formula>
    </cfRule>
    <cfRule type="cellIs" dxfId="305" priority="132" stopIfTrue="1" operator="equal">
      <formula>"改紡"</formula>
    </cfRule>
  </conditionalFormatting>
  <conditionalFormatting sqref="D23">
    <cfRule type="cellIs" dxfId="304" priority="127" stopIfTrue="1" operator="equal">
      <formula>"FINAL"</formula>
    </cfRule>
    <cfRule type="cellIs" dxfId="303" priority="128" stopIfTrue="1" operator="equal">
      <formula>"清車"</formula>
    </cfRule>
    <cfRule type="cellIs" dxfId="302" priority="129" stopIfTrue="1" operator="equal">
      <formula>"改紡"</formula>
    </cfRule>
  </conditionalFormatting>
  <conditionalFormatting sqref="D23">
    <cfRule type="cellIs" dxfId="301" priority="124" stopIfTrue="1" operator="equal">
      <formula>"FINAL"</formula>
    </cfRule>
    <cfRule type="cellIs" dxfId="300" priority="125" stopIfTrue="1" operator="equal">
      <formula>"清車"</formula>
    </cfRule>
    <cfRule type="cellIs" dxfId="299" priority="126" stopIfTrue="1" operator="equal">
      <formula>"改紡"</formula>
    </cfRule>
  </conditionalFormatting>
  <conditionalFormatting sqref="D23">
    <cfRule type="cellIs" dxfId="298" priority="121" stopIfTrue="1" operator="equal">
      <formula>"FINAL"</formula>
    </cfRule>
    <cfRule type="cellIs" dxfId="297" priority="122" stopIfTrue="1" operator="equal">
      <formula>"清車"</formula>
    </cfRule>
    <cfRule type="cellIs" dxfId="296" priority="123" stopIfTrue="1" operator="equal">
      <formula>"改紡"</formula>
    </cfRule>
  </conditionalFormatting>
  <conditionalFormatting sqref="D23">
    <cfRule type="cellIs" dxfId="295" priority="118" stopIfTrue="1" operator="equal">
      <formula>"FINAL"</formula>
    </cfRule>
    <cfRule type="cellIs" dxfId="294" priority="119" stopIfTrue="1" operator="equal">
      <formula>"清車"</formula>
    </cfRule>
    <cfRule type="cellIs" dxfId="293" priority="120" stopIfTrue="1" operator="equal">
      <formula>"改紡"</formula>
    </cfRule>
  </conditionalFormatting>
  <conditionalFormatting sqref="D23">
    <cfRule type="cellIs" dxfId="292" priority="115" stopIfTrue="1" operator="equal">
      <formula>"FINAL"</formula>
    </cfRule>
    <cfRule type="cellIs" dxfId="291" priority="116" stopIfTrue="1" operator="equal">
      <formula>"清車"</formula>
    </cfRule>
    <cfRule type="cellIs" dxfId="290" priority="117" stopIfTrue="1" operator="equal">
      <formula>"改紡"</formula>
    </cfRule>
  </conditionalFormatting>
  <conditionalFormatting sqref="D23">
    <cfRule type="cellIs" dxfId="289" priority="112" stopIfTrue="1" operator="equal">
      <formula>"FINAL"</formula>
    </cfRule>
    <cfRule type="cellIs" dxfId="288" priority="113" stopIfTrue="1" operator="equal">
      <formula>"清車"</formula>
    </cfRule>
    <cfRule type="cellIs" dxfId="287" priority="114" stopIfTrue="1" operator="equal">
      <formula>"改紡"</formula>
    </cfRule>
  </conditionalFormatting>
  <conditionalFormatting sqref="D23">
    <cfRule type="cellIs" dxfId="286" priority="109" stopIfTrue="1" operator="equal">
      <formula>"FINAL"</formula>
    </cfRule>
    <cfRule type="cellIs" dxfId="285" priority="110" stopIfTrue="1" operator="equal">
      <formula>"清車"</formula>
    </cfRule>
    <cfRule type="cellIs" dxfId="284" priority="111" stopIfTrue="1" operator="equal">
      <formula>"改紡"</formula>
    </cfRule>
  </conditionalFormatting>
  <conditionalFormatting sqref="D23">
    <cfRule type="cellIs" dxfId="283" priority="106" stopIfTrue="1" operator="equal">
      <formula>"FINAL"</formula>
    </cfRule>
    <cfRule type="cellIs" dxfId="282" priority="107" stopIfTrue="1" operator="equal">
      <formula>"清車"</formula>
    </cfRule>
    <cfRule type="cellIs" dxfId="281" priority="108" stopIfTrue="1" operator="equal">
      <formula>"改紡"</formula>
    </cfRule>
  </conditionalFormatting>
  <conditionalFormatting sqref="D23">
    <cfRule type="cellIs" dxfId="280" priority="103" stopIfTrue="1" operator="equal">
      <formula>"FINAL"</formula>
    </cfRule>
    <cfRule type="cellIs" dxfId="279" priority="104" stopIfTrue="1" operator="equal">
      <formula>"清車"</formula>
    </cfRule>
    <cfRule type="cellIs" dxfId="278" priority="105" stopIfTrue="1" operator="equal">
      <formula>"改紡"</formula>
    </cfRule>
  </conditionalFormatting>
  <conditionalFormatting sqref="D23">
    <cfRule type="cellIs" dxfId="277" priority="100" stopIfTrue="1" operator="equal">
      <formula>"FINAL"</formula>
    </cfRule>
    <cfRule type="cellIs" dxfId="276" priority="101" stopIfTrue="1" operator="equal">
      <formula>"清車"</formula>
    </cfRule>
    <cfRule type="cellIs" dxfId="275" priority="102" stopIfTrue="1" operator="equal">
      <formula>"改紡"</formula>
    </cfRule>
  </conditionalFormatting>
  <conditionalFormatting sqref="D23">
    <cfRule type="cellIs" dxfId="274" priority="97" stopIfTrue="1" operator="equal">
      <formula>"FINAL"</formula>
    </cfRule>
    <cfRule type="cellIs" dxfId="273" priority="98" stopIfTrue="1" operator="equal">
      <formula>"清車"</formula>
    </cfRule>
    <cfRule type="cellIs" dxfId="272" priority="99" stopIfTrue="1" operator="equal">
      <formula>"改紡"</formula>
    </cfRule>
  </conditionalFormatting>
  <conditionalFormatting sqref="D23">
    <cfRule type="cellIs" dxfId="271" priority="94" stopIfTrue="1" operator="equal">
      <formula>"FINAL"</formula>
    </cfRule>
    <cfRule type="cellIs" dxfId="270" priority="95" stopIfTrue="1" operator="equal">
      <formula>"清車"</formula>
    </cfRule>
    <cfRule type="cellIs" dxfId="269" priority="96" stopIfTrue="1" operator="equal">
      <formula>"改紡"</formula>
    </cfRule>
  </conditionalFormatting>
  <conditionalFormatting sqref="D23">
    <cfRule type="cellIs" dxfId="268" priority="91" stopIfTrue="1" operator="equal">
      <formula>"FINAL"</formula>
    </cfRule>
    <cfRule type="cellIs" dxfId="267" priority="92" stopIfTrue="1" operator="equal">
      <formula>"清車"</formula>
    </cfRule>
    <cfRule type="cellIs" dxfId="266" priority="93" stopIfTrue="1" operator="equal">
      <formula>"改紡"</formula>
    </cfRule>
  </conditionalFormatting>
  <conditionalFormatting sqref="D23">
    <cfRule type="cellIs" dxfId="265" priority="88" stopIfTrue="1" operator="equal">
      <formula>"FINAL"</formula>
    </cfRule>
    <cfRule type="cellIs" dxfId="264" priority="89" stopIfTrue="1" operator="equal">
      <formula>"清車"</formula>
    </cfRule>
    <cfRule type="cellIs" dxfId="263" priority="90" stopIfTrue="1" operator="equal">
      <formula>"改紡"</formula>
    </cfRule>
  </conditionalFormatting>
  <conditionalFormatting sqref="D23">
    <cfRule type="cellIs" dxfId="262" priority="85" stopIfTrue="1" operator="equal">
      <formula>"FINAL"</formula>
    </cfRule>
    <cfRule type="cellIs" dxfId="261" priority="86" stopIfTrue="1" operator="equal">
      <formula>"清車"</formula>
    </cfRule>
    <cfRule type="cellIs" dxfId="260" priority="87" stopIfTrue="1" operator="equal">
      <formula>"改紡"</formula>
    </cfRule>
  </conditionalFormatting>
  <conditionalFormatting sqref="D23">
    <cfRule type="cellIs" dxfId="259" priority="82" stopIfTrue="1" operator="equal">
      <formula>"FINAL"</formula>
    </cfRule>
    <cfRule type="cellIs" dxfId="258" priority="83" stopIfTrue="1" operator="equal">
      <formula>"清車"</formula>
    </cfRule>
    <cfRule type="cellIs" dxfId="257" priority="84" stopIfTrue="1" operator="equal">
      <formula>"改紡"</formula>
    </cfRule>
  </conditionalFormatting>
  <conditionalFormatting sqref="D23">
    <cfRule type="cellIs" dxfId="256" priority="79" stopIfTrue="1" operator="equal">
      <formula>"FINAL"</formula>
    </cfRule>
    <cfRule type="cellIs" dxfId="255" priority="80" stopIfTrue="1" operator="equal">
      <formula>"清車"</formula>
    </cfRule>
    <cfRule type="cellIs" dxfId="254" priority="81" stopIfTrue="1" operator="equal">
      <formula>"改紡"</formula>
    </cfRule>
  </conditionalFormatting>
  <conditionalFormatting sqref="D23">
    <cfRule type="cellIs" dxfId="253" priority="76" stopIfTrue="1" operator="equal">
      <formula>"FINAL"</formula>
    </cfRule>
    <cfRule type="cellIs" dxfId="252" priority="77" stopIfTrue="1" operator="equal">
      <formula>"清車"</formula>
    </cfRule>
    <cfRule type="cellIs" dxfId="251" priority="78" stopIfTrue="1" operator="equal">
      <formula>"改紡"</formula>
    </cfRule>
  </conditionalFormatting>
  <conditionalFormatting sqref="D23">
    <cfRule type="cellIs" dxfId="250" priority="73" stopIfTrue="1" operator="equal">
      <formula>"FINAL"</formula>
    </cfRule>
    <cfRule type="cellIs" dxfId="249" priority="74" stopIfTrue="1" operator="equal">
      <formula>"清車"</formula>
    </cfRule>
    <cfRule type="cellIs" dxfId="248" priority="75" stopIfTrue="1" operator="equal">
      <formula>"改紡"</formula>
    </cfRule>
  </conditionalFormatting>
  <conditionalFormatting sqref="D23">
    <cfRule type="cellIs" dxfId="247" priority="70" stopIfTrue="1" operator="equal">
      <formula>"FINAL"</formula>
    </cfRule>
    <cfRule type="cellIs" dxfId="246" priority="71" stopIfTrue="1" operator="equal">
      <formula>"清車"</formula>
    </cfRule>
    <cfRule type="cellIs" dxfId="245" priority="72" stopIfTrue="1" operator="equal">
      <formula>"改紡"</formula>
    </cfRule>
  </conditionalFormatting>
  <conditionalFormatting sqref="D23">
    <cfRule type="cellIs" dxfId="244" priority="67" stopIfTrue="1" operator="equal">
      <formula>"FINAL"</formula>
    </cfRule>
    <cfRule type="cellIs" dxfId="243" priority="68" stopIfTrue="1" operator="equal">
      <formula>"清車"</formula>
    </cfRule>
    <cfRule type="cellIs" dxfId="242" priority="69" stopIfTrue="1" operator="equal">
      <formula>"改紡"</formula>
    </cfRule>
  </conditionalFormatting>
  <conditionalFormatting sqref="D29">
    <cfRule type="cellIs" dxfId="241" priority="64" stopIfTrue="1" operator="equal">
      <formula>"FINAL"</formula>
    </cfRule>
    <cfRule type="cellIs" dxfId="240" priority="65" stopIfTrue="1" operator="equal">
      <formula>"清車"</formula>
    </cfRule>
    <cfRule type="cellIs" dxfId="239" priority="66" stopIfTrue="1" operator="equal">
      <formula>"改紡"</formula>
    </cfRule>
  </conditionalFormatting>
  <conditionalFormatting sqref="D29">
    <cfRule type="cellIs" dxfId="238" priority="61" stopIfTrue="1" operator="equal">
      <formula>"FINAL"</formula>
    </cfRule>
    <cfRule type="cellIs" dxfId="237" priority="62" stopIfTrue="1" operator="equal">
      <formula>"清車"</formula>
    </cfRule>
    <cfRule type="cellIs" dxfId="236" priority="63" stopIfTrue="1" operator="equal">
      <formula>"改紡"</formula>
    </cfRule>
  </conditionalFormatting>
  <conditionalFormatting sqref="D29">
    <cfRule type="cellIs" dxfId="235" priority="58" stopIfTrue="1" operator="equal">
      <formula>"FINAL"</formula>
    </cfRule>
    <cfRule type="cellIs" dxfId="234" priority="59" stopIfTrue="1" operator="equal">
      <formula>"清車"</formula>
    </cfRule>
    <cfRule type="cellIs" dxfId="233" priority="60" stopIfTrue="1" operator="equal">
      <formula>"改紡"</formula>
    </cfRule>
  </conditionalFormatting>
  <conditionalFormatting sqref="D29">
    <cfRule type="cellIs" dxfId="232" priority="55" stopIfTrue="1" operator="equal">
      <formula>"FINAL"</formula>
    </cfRule>
    <cfRule type="cellIs" dxfId="231" priority="56" stopIfTrue="1" operator="equal">
      <formula>"清車"</formula>
    </cfRule>
    <cfRule type="cellIs" dxfId="230" priority="57" stopIfTrue="1" operator="equal">
      <formula>"改紡"</formula>
    </cfRule>
  </conditionalFormatting>
  <conditionalFormatting sqref="D29">
    <cfRule type="cellIs" dxfId="229" priority="52" stopIfTrue="1" operator="equal">
      <formula>"FINAL"</formula>
    </cfRule>
    <cfRule type="cellIs" dxfId="228" priority="53" stopIfTrue="1" operator="equal">
      <formula>"清車"</formula>
    </cfRule>
    <cfRule type="cellIs" dxfId="227" priority="54" stopIfTrue="1" operator="equal">
      <formula>"改紡"</formula>
    </cfRule>
  </conditionalFormatting>
  <conditionalFormatting sqref="D28">
    <cfRule type="cellIs" dxfId="226" priority="49" stopIfTrue="1" operator="equal">
      <formula>"FINAL"</formula>
    </cfRule>
    <cfRule type="cellIs" dxfId="225" priority="50" stopIfTrue="1" operator="equal">
      <formula>"清車"</formula>
    </cfRule>
    <cfRule type="cellIs" dxfId="224" priority="51" stopIfTrue="1" operator="equal">
      <formula>"改紡"</formula>
    </cfRule>
  </conditionalFormatting>
  <conditionalFormatting sqref="D28">
    <cfRule type="cellIs" dxfId="223" priority="46" stopIfTrue="1" operator="equal">
      <formula>"FINAL"</formula>
    </cfRule>
    <cfRule type="cellIs" dxfId="222" priority="47" stopIfTrue="1" operator="equal">
      <formula>"清車"</formula>
    </cfRule>
    <cfRule type="cellIs" dxfId="221" priority="48" stopIfTrue="1" operator="equal">
      <formula>"改紡"</formula>
    </cfRule>
  </conditionalFormatting>
  <conditionalFormatting sqref="D28">
    <cfRule type="cellIs" dxfId="220" priority="43" stopIfTrue="1" operator="equal">
      <formula>"FINAL"</formula>
    </cfRule>
    <cfRule type="cellIs" dxfId="219" priority="44" stopIfTrue="1" operator="equal">
      <formula>"清車"</formula>
    </cfRule>
    <cfRule type="cellIs" dxfId="218" priority="45" stopIfTrue="1" operator="equal">
      <formula>"改紡"</formula>
    </cfRule>
  </conditionalFormatting>
  <conditionalFormatting sqref="D28">
    <cfRule type="cellIs" dxfId="217" priority="40" stopIfTrue="1" operator="equal">
      <formula>"FINAL"</formula>
    </cfRule>
    <cfRule type="cellIs" dxfId="216" priority="41" stopIfTrue="1" operator="equal">
      <formula>"清車"</formula>
    </cfRule>
    <cfRule type="cellIs" dxfId="215" priority="42" stopIfTrue="1" operator="equal">
      <formula>"改紡"</formula>
    </cfRule>
  </conditionalFormatting>
  <conditionalFormatting sqref="D28">
    <cfRule type="cellIs" dxfId="214" priority="37" stopIfTrue="1" operator="equal">
      <formula>"FINAL"</formula>
    </cfRule>
    <cfRule type="cellIs" dxfId="213" priority="38" stopIfTrue="1" operator="equal">
      <formula>"清車"</formula>
    </cfRule>
    <cfRule type="cellIs" dxfId="212" priority="39" stopIfTrue="1" operator="equal">
      <formula>"改紡"</formula>
    </cfRule>
  </conditionalFormatting>
  <conditionalFormatting sqref="D28">
    <cfRule type="cellIs" dxfId="211" priority="34" stopIfTrue="1" operator="equal">
      <formula>"FINAL"</formula>
    </cfRule>
    <cfRule type="cellIs" dxfId="210" priority="35" stopIfTrue="1" operator="equal">
      <formula>"清車"</formula>
    </cfRule>
    <cfRule type="cellIs" dxfId="209" priority="36" stopIfTrue="1" operator="equal">
      <formula>"改紡"</formula>
    </cfRule>
  </conditionalFormatting>
  <conditionalFormatting sqref="D28">
    <cfRule type="cellIs" dxfId="208" priority="31" stopIfTrue="1" operator="equal">
      <formula>"FINAL"</formula>
    </cfRule>
    <cfRule type="cellIs" dxfId="207" priority="32" stopIfTrue="1" operator="equal">
      <formula>"清車"</formula>
    </cfRule>
    <cfRule type="cellIs" dxfId="206" priority="33" stopIfTrue="1" operator="equal">
      <formula>"改紡"</formula>
    </cfRule>
  </conditionalFormatting>
  <conditionalFormatting sqref="D28">
    <cfRule type="cellIs" dxfId="205" priority="28" stopIfTrue="1" operator="equal">
      <formula>"FINAL"</formula>
    </cfRule>
    <cfRule type="cellIs" dxfId="204" priority="29" stopIfTrue="1" operator="equal">
      <formula>"清車"</formula>
    </cfRule>
    <cfRule type="cellIs" dxfId="203" priority="30" stopIfTrue="1" operator="equal">
      <formula>"改紡"</formula>
    </cfRule>
  </conditionalFormatting>
  <conditionalFormatting sqref="D28">
    <cfRule type="cellIs" dxfId="202" priority="25" stopIfTrue="1" operator="equal">
      <formula>"FINAL"</formula>
    </cfRule>
    <cfRule type="cellIs" dxfId="201" priority="26" stopIfTrue="1" operator="equal">
      <formula>"清車"</formula>
    </cfRule>
    <cfRule type="cellIs" dxfId="200" priority="27" stopIfTrue="1" operator="equal">
      <formula>"改紡"</formula>
    </cfRule>
  </conditionalFormatting>
  <conditionalFormatting sqref="D31:D32">
    <cfRule type="cellIs" dxfId="199" priority="19" stopIfTrue="1" operator="equal">
      <formula>"FINAL"</formula>
    </cfRule>
    <cfRule type="cellIs" dxfId="198" priority="20" stopIfTrue="1" operator="equal">
      <formula>"清車"</formula>
    </cfRule>
    <cfRule type="cellIs" dxfId="197" priority="21" stopIfTrue="1" operator="equal">
      <formula>"改紡"</formula>
    </cfRule>
  </conditionalFormatting>
  <conditionalFormatting sqref="D29">
    <cfRule type="cellIs" dxfId="196" priority="16" stopIfTrue="1" operator="equal">
      <formula>"FINAL"</formula>
    </cfRule>
    <cfRule type="cellIs" dxfId="195" priority="17" stopIfTrue="1" operator="equal">
      <formula>"清車"</formula>
    </cfRule>
    <cfRule type="cellIs" dxfId="194" priority="18" stopIfTrue="1" operator="equal">
      <formula>"改紡"</formula>
    </cfRule>
  </conditionalFormatting>
  <conditionalFormatting sqref="D29">
    <cfRule type="cellIs" dxfId="193" priority="13" stopIfTrue="1" operator="equal">
      <formula>"FINAL"</formula>
    </cfRule>
    <cfRule type="cellIs" dxfId="192" priority="14" stopIfTrue="1" operator="equal">
      <formula>"清車"</formula>
    </cfRule>
    <cfRule type="cellIs" dxfId="191" priority="15" stopIfTrue="1" operator="equal">
      <formula>"改紡"</formula>
    </cfRule>
  </conditionalFormatting>
  <conditionalFormatting sqref="D7">
    <cfRule type="cellIs" dxfId="190" priority="10" stopIfTrue="1" operator="equal">
      <formula>"FINAL"</formula>
    </cfRule>
    <cfRule type="cellIs" dxfId="189" priority="11" stopIfTrue="1" operator="equal">
      <formula>"清車"</formula>
    </cfRule>
    <cfRule type="cellIs" dxfId="188" priority="12" stopIfTrue="1" operator="equal">
      <formula>"改紡"</formula>
    </cfRule>
  </conditionalFormatting>
  <conditionalFormatting sqref="D11">
    <cfRule type="cellIs" dxfId="187" priority="7" stopIfTrue="1" operator="equal">
      <formula>"FINAL"</formula>
    </cfRule>
    <cfRule type="cellIs" dxfId="186" priority="8" stopIfTrue="1" operator="equal">
      <formula>"清車"</formula>
    </cfRule>
    <cfRule type="cellIs" dxfId="185" priority="9" stopIfTrue="1" operator="equal">
      <formula>"改紡"</formula>
    </cfRule>
  </conditionalFormatting>
  <conditionalFormatting sqref="D6">
    <cfRule type="cellIs" dxfId="184" priority="4" stopIfTrue="1" operator="equal">
      <formula>"FINAL"</formula>
    </cfRule>
    <cfRule type="cellIs" dxfId="183" priority="5" stopIfTrue="1" operator="equal">
      <formula>"清車"</formula>
    </cfRule>
    <cfRule type="cellIs" dxfId="182" priority="6" stopIfTrue="1" operator="equal">
      <formula>"改紡"</formula>
    </cfRule>
  </conditionalFormatting>
  <conditionalFormatting sqref="D10">
    <cfRule type="cellIs" dxfId="181" priority="1" stopIfTrue="1" operator="equal">
      <formula>"FINAL"</formula>
    </cfRule>
    <cfRule type="cellIs" dxfId="180" priority="2" stopIfTrue="1" operator="equal">
      <formula>"清車"</formula>
    </cfRule>
    <cfRule type="cellIs" dxfId="179" priority="3" stopIfTrue="1" operator="equal">
      <formula>"改紡"</formula>
    </cfRule>
  </conditionalFormatting>
  <dataValidations count="2">
    <dataValidation type="list" allowBlank="1" showInputMessage="1" showErrorMessage="1" sqref="H2:H115">
      <formula1>值班主管</formula1>
    </dataValidation>
    <dataValidation type="list" allowBlank="1" showInputMessage="1" showErrorMessage="1" sqref="J2:J115">
      <formula1>稽核人員</formula1>
    </dataValidation>
  </dataValidations>
  <pageMargins left="0.39370078740157483" right="0.19685039370078741" top="0.39370078740157483" bottom="0.74803149606299213" header="0.31496062992125984" footer="0.31496062992125984"/>
  <pageSetup paperSize="9" scale="62" fitToHeight="2"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H1335"/>
  <sheetViews>
    <sheetView showGridLines="0" zoomScale="85" zoomScaleNormal="85" workbookViewId="0">
      <pane xSplit="12" ySplit="2" topLeftCell="M413" activePane="bottomRight" state="frozen"/>
      <selection pane="topRight" activeCell="K1" sqref="K1"/>
      <selection pane="bottomLeft" activeCell="A3" sqref="A3"/>
      <selection pane="bottomRight" activeCell="M434" sqref="M434"/>
    </sheetView>
  </sheetViews>
  <sheetFormatPr defaultRowHeight="15.75"/>
  <cols>
    <col min="1" max="1" width="6.5" style="418" customWidth="1"/>
    <col min="2" max="2" width="5" style="434" customWidth="1"/>
    <col min="3" max="3" width="8.375" style="65" customWidth="1"/>
    <col min="4" max="4" width="10.75" style="65" customWidth="1"/>
    <col min="5" max="5" width="4.5" style="65" customWidth="1"/>
    <col min="6" max="6" width="15" style="488" customWidth="1"/>
    <col min="7" max="7" width="13" style="545" customWidth="1"/>
    <col min="8" max="9" width="6.875" style="23" customWidth="1"/>
    <col min="10" max="11" width="9" style="23" customWidth="1"/>
    <col min="12" max="12" width="10.125" style="65" customWidth="1"/>
    <col min="13" max="13" width="9.625" style="360" customWidth="1"/>
    <col min="14" max="14" width="8.875" style="360" customWidth="1"/>
    <col min="15" max="15" width="9.625" style="360" customWidth="1"/>
    <col min="16" max="16" width="8.875" style="362" customWidth="1"/>
    <col min="17" max="17" width="10.875" style="363" customWidth="1"/>
    <col min="18" max="18" width="10.875" style="359" customWidth="1"/>
    <col min="19" max="22" width="10" style="361" customWidth="1"/>
    <col min="23" max="25" width="10" style="360" customWidth="1"/>
    <col min="26" max="27" width="9.5" style="360" customWidth="1"/>
    <col min="28" max="28" width="9" style="359"/>
    <col min="29" max="29" width="57.75" style="364" bestFit="1" customWidth="1"/>
    <col min="30" max="30" width="6.625" style="364" customWidth="1"/>
    <col min="31" max="32" width="6.625" style="365" customWidth="1"/>
    <col min="33" max="34" width="6.625" style="364" customWidth="1"/>
    <col min="35" max="16384" width="9" style="359"/>
  </cols>
  <sheetData>
    <row r="1" spans="1:29" ht="21.75" thickBot="1">
      <c r="A1" s="417"/>
      <c r="B1" s="439" t="s">
        <v>675</v>
      </c>
      <c r="C1" s="514"/>
      <c r="D1" s="514"/>
      <c r="E1" s="514"/>
      <c r="F1" s="514"/>
      <c r="G1" s="514"/>
      <c r="H1" s="514"/>
      <c r="I1" s="514"/>
      <c r="J1" s="515"/>
      <c r="K1" s="515"/>
      <c r="L1" s="516"/>
      <c r="M1" s="384"/>
      <c r="N1" s="384"/>
      <c r="O1" s="385"/>
      <c r="P1" s="386"/>
      <c r="Q1" s="387"/>
      <c r="R1" s="387"/>
      <c r="S1" s="949" t="s">
        <v>676</v>
      </c>
      <c r="T1" s="950"/>
      <c r="U1" s="950"/>
      <c r="V1" s="950"/>
      <c r="W1" s="950"/>
      <c r="X1" s="950"/>
      <c r="Y1" s="950"/>
      <c r="Z1" s="577"/>
      <c r="AA1" s="577"/>
      <c r="AC1" s="359" t="s">
        <v>802</v>
      </c>
    </row>
    <row r="2" spans="1:29" ht="50.25" customHeight="1" thickBot="1">
      <c r="A2" s="429" t="s">
        <v>194</v>
      </c>
      <c r="B2" s="433" t="s">
        <v>794</v>
      </c>
      <c r="C2" s="411" t="s">
        <v>289</v>
      </c>
      <c r="D2" s="517" t="s">
        <v>188</v>
      </c>
      <c r="E2" s="518" t="s">
        <v>288</v>
      </c>
      <c r="F2" s="519" t="s">
        <v>189</v>
      </c>
      <c r="G2" s="520" t="s">
        <v>1086</v>
      </c>
      <c r="H2" s="521" t="s">
        <v>291</v>
      </c>
      <c r="I2" s="522" t="s">
        <v>290</v>
      </c>
      <c r="J2" s="521" t="s">
        <v>795</v>
      </c>
      <c r="K2" s="522" t="s">
        <v>1087</v>
      </c>
      <c r="L2" s="523" t="s">
        <v>677</v>
      </c>
      <c r="M2" s="414" t="s">
        <v>796</v>
      </c>
      <c r="N2" s="415" t="s">
        <v>797</v>
      </c>
      <c r="O2" s="416" t="s">
        <v>798</v>
      </c>
      <c r="P2" s="415" t="s">
        <v>799</v>
      </c>
      <c r="Q2" s="411" t="s">
        <v>671</v>
      </c>
      <c r="R2" s="440" t="s">
        <v>672</v>
      </c>
      <c r="S2" s="422" t="s">
        <v>673</v>
      </c>
      <c r="T2" s="412" t="s">
        <v>674</v>
      </c>
      <c r="U2" s="412" t="s">
        <v>678</v>
      </c>
      <c r="V2" s="413" t="s">
        <v>679</v>
      </c>
      <c r="W2" s="423" t="s">
        <v>680</v>
      </c>
      <c r="X2" s="451" t="s">
        <v>800</v>
      </c>
      <c r="Y2" s="451" t="s">
        <v>801</v>
      </c>
      <c r="Z2" s="578" t="s">
        <v>1442</v>
      </c>
      <c r="AA2" s="578" t="s">
        <v>1443</v>
      </c>
      <c r="AC2" s="450" t="s">
        <v>808</v>
      </c>
    </row>
    <row r="3" spans="1:29" ht="16.5">
      <c r="A3" s="449">
        <f>'１１直送'!A3</f>
        <v>46174</v>
      </c>
      <c r="B3" s="431" t="s">
        <v>804</v>
      </c>
      <c r="C3" s="458" t="s">
        <v>1052</v>
      </c>
      <c r="D3" s="473" t="s">
        <v>1921</v>
      </c>
      <c r="E3" s="459" t="s">
        <v>1658</v>
      </c>
      <c r="F3" s="507" t="s">
        <v>1689</v>
      </c>
      <c r="G3" s="507" t="s">
        <v>1622</v>
      </c>
      <c r="H3" s="460">
        <v>4</v>
      </c>
      <c r="I3" s="461">
        <v>150</v>
      </c>
      <c r="J3" s="462">
        <v>238000</v>
      </c>
      <c r="K3" s="461">
        <v>1200</v>
      </c>
      <c r="L3" s="463">
        <v>72</v>
      </c>
      <c r="M3" s="407"/>
      <c r="N3" s="408">
        <v>12</v>
      </c>
      <c r="O3" s="409">
        <v>0</v>
      </c>
      <c r="P3" s="408">
        <v>0</v>
      </c>
      <c r="Q3" s="410" t="s">
        <v>2783</v>
      </c>
      <c r="R3" s="441" t="s">
        <v>2783</v>
      </c>
      <c r="S3" s="424">
        <f>K3*0.85</f>
        <v>1020</v>
      </c>
      <c r="T3" s="405">
        <f t="shared" ref="T3" si="0">IF(J3="",0,(1440/(J3/S3)))</f>
        <v>6.1714285714285708</v>
      </c>
      <c r="U3" s="405">
        <f>T3*L3*(N3+P3)/24*0.85</f>
        <v>188.84571428571425</v>
      </c>
      <c r="V3" s="406">
        <f>M3+O3</f>
        <v>0</v>
      </c>
      <c r="W3" s="442">
        <f>IF(U3=0,"",((V3/U3)))</f>
        <v>0</v>
      </c>
      <c r="X3" s="452">
        <f t="shared" ref="X3" si="1">IF(ISERROR((U3/(N3+P3)*N3)/250),"",((U3/(N3+P3)*N3)/250))</f>
        <v>0.75538285714285702</v>
      </c>
      <c r="Y3" s="452">
        <f t="shared" ref="Y3" si="2">IF(ISERROR(((U3/(N3+P3)*P3)/250)),"",(((U3/(N3+P3)*P3))/250))</f>
        <v>0</v>
      </c>
      <c r="Z3" s="452" t="str">
        <f>'４.１倒筒機(樣品製作)'!X3</f>
        <v/>
      </c>
      <c r="AA3" s="452" t="str">
        <f>'４.１倒筒機(樣品製作)'!Y3</f>
        <v/>
      </c>
    </row>
    <row r="4" spans="1:29" ht="16.5">
      <c r="A4" s="383">
        <f>A3</f>
        <v>46174</v>
      </c>
      <c r="B4" s="432" t="s">
        <v>804</v>
      </c>
      <c r="C4" s="458" t="s">
        <v>1028</v>
      </c>
      <c r="D4" s="473" t="s">
        <v>1922</v>
      </c>
      <c r="E4" s="459" t="s">
        <v>1658</v>
      </c>
      <c r="F4" s="507" t="s">
        <v>1675</v>
      </c>
      <c r="G4" s="507" t="s">
        <v>302</v>
      </c>
      <c r="H4" s="460">
        <v>4</v>
      </c>
      <c r="I4" s="461">
        <v>100</v>
      </c>
      <c r="J4" s="462">
        <v>358000</v>
      </c>
      <c r="K4" s="461">
        <v>1200</v>
      </c>
      <c r="L4" s="463">
        <v>48</v>
      </c>
      <c r="M4" s="388"/>
      <c r="N4" s="389">
        <v>12</v>
      </c>
      <c r="O4" s="390">
        <v>0</v>
      </c>
      <c r="P4" s="389">
        <v>0</v>
      </c>
      <c r="Q4" s="410" t="s">
        <v>2783</v>
      </c>
      <c r="R4" s="441" t="s">
        <v>2783</v>
      </c>
      <c r="S4" s="425">
        <f t="shared" ref="S4:S22" si="3">K4*0.85</f>
        <v>1020</v>
      </c>
      <c r="T4" s="392">
        <f t="shared" ref="T4:T22" si="4">IF(J4="",0,(1440/(J4/S4)))</f>
        <v>4.1027932960893851</v>
      </c>
      <c r="U4" s="405">
        <f t="shared" ref="U4:U22" si="5">T4*L4*(N4+P4)/24*0.85</f>
        <v>83.69698324022346</v>
      </c>
      <c r="V4" s="393">
        <f t="shared" ref="V4:V22" si="6">M4+O4</f>
        <v>0</v>
      </c>
      <c r="W4" s="442">
        <f t="shared" ref="W4:W22" si="7">IF(U4=0,"",((V4/U4)))</f>
        <v>0</v>
      </c>
      <c r="X4" s="452">
        <f t="shared" ref="X4:X22" si="8">IF(ISERROR((U4/(N4+P4)*N4)/250),"",((U4/(N4+P4)*N4)/250))</f>
        <v>0.33478793296089382</v>
      </c>
      <c r="Y4" s="452">
        <f t="shared" ref="Y4:Y22" si="9">IF(ISERROR(((U4/(N4+P4)*P4)/250)),"",(((U4/(N4+P4)*P4))/250))</f>
        <v>0</v>
      </c>
      <c r="Z4" s="452" t="str">
        <f>'４.１倒筒機(樣品製作)'!X4</f>
        <v/>
      </c>
      <c r="AA4" s="452" t="str">
        <f>'４.１倒筒機(樣品製作)'!Y4</f>
        <v/>
      </c>
    </row>
    <row r="5" spans="1:29" ht="16.5">
      <c r="A5" s="383">
        <f t="shared" ref="A5:A45" si="10">A4</f>
        <v>46174</v>
      </c>
      <c r="B5" s="432" t="s">
        <v>804</v>
      </c>
      <c r="C5" s="458"/>
      <c r="D5" s="473"/>
      <c r="E5" s="459"/>
      <c r="F5" s="507"/>
      <c r="G5" s="507"/>
      <c r="H5" s="460"/>
      <c r="I5" s="461"/>
      <c r="J5" s="462"/>
      <c r="K5" s="461"/>
      <c r="L5" s="463"/>
      <c r="M5" s="388"/>
      <c r="N5" s="389"/>
      <c r="O5" s="390"/>
      <c r="P5" s="389"/>
      <c r="Q5" s="410"/>
      <c r="R5" s="441"/>
      <c r="S5" s="425">
        <f t="shared" si="3"/>
        <v>0</v>
      </c>
      <c r="T5" s="392">
        <f t="shared" si="4"/>
        <v>0</v>
      </c>
      <c r="U5" s="405">
        <f t="shared" si="5"/>
        <v>0</v>
      </c>
      <c r="V5" s="393">
        <f t="shared" si="6"/>
        <v>0</v>
      </c>
      <c r="W5" s="442" t="str">
        <f t="shared" si="7"/>
        <v/>
      </c>
      <c r="X5" s="452" t="str">
        <f t="shared" si="8"/>
        <v/>
      </c>
      <c r="Y5" s="452" t="str">
        <f t="shared" si="9"/>
        <v/>
      </c>
      <c r="Z5" s="452" t="str">
        <f>'４.１倒筒機(樣品製作)'!X5</f>
        <v/>
      </c>
      <c r="AA5" s="452" t="str">
        <f>'４.１倒筒機(樣品製作)'!Y5</f>
        <v/>
      </c>
    </row>
    <row r="6" spans="1:29" ht="16.5">
      <c r="A6" s="383">
        <f t="shared" si="10"/>
        <v>46174</v>
      </c>
      <c r="B6" s="432" t="s">
        <v>804</v>
      </c>
      <c r="C6" s="747"/>
      <c r="D6" s="748"/>
      <c r="E6" s="749"/>
      <c r="F6" s="750"/>
      <c r="G6" s="750"/>
      <c r="H6" s="751"/>
      <c r="I6" s="752"/>
      <c r="J6" s="753"/>
      <c r="K6" s="752"/>
      <c r="L6" s="754"/>
      <c r="M6" s="388"/>
      <c r="N6" s="389"/>
      <c r="O6" s="390"/>
      <c r="P6" s="389"/>
      <c r="Q6" s="410"/>
      <c r="R6" s="441"/>
      <c r="S6" s="425">
        <f t="shared" si="3"/>
        <v>0</v>
      </c>
      <c r="T6" s="392">
        <f t="shared" si="4"/>
        <v>0</v>
      </c>
      <c r="U6" s="405">
        <f t="shared" si="5"/>
        <v>0</v>
      </c>
      <c r="V6" s="393">
        <f t="shared" si="6"/>
        <v>0</v>
      </c>
      <c r="W6" s="442" t="str">
        <f t="shared" si="7"/>
        <v/>
      </c>
      <c r="X6" s="452" t="str">
        <f t="shared" si="8"/>
        <v/>
      </c>
      <c r="Y6" s="452" t="str">
        <f t="shared" si="9"/>
        <v/>
      </c>
      <c r="Z6" s="452" t="str">
        <f>'４.１倒筒機(樣品製作)'!X6</f>
        <v/>
      </c>
      <c r="AA6" s="452" t="str">
        <f>'４.１倒筒機(樣品製作)'!Y6</f>
        <v/>
      </c>
    </row>
    <row r="7" spans="1:29" ht="16.5">
      <c r="A7" s="383">
        <f t="shared" si="10"/>
        <v>46174</v>
      </c>
      <c r="B7" s="432" t="s">
        <v>804</v>
      </c>
      <c r="C7" s="747"/>
      <c r="D7" s="748"/>
      <c r="E7" s="749"/>
      <c r="F7" s="750"/>
      <c r="G7" s="750"/>
      <c r="H7" s="751"/>
      <c r="I7" s="752"/>
      <c r="J7" s="753"/>
      <c r="K7" s="752"/>
      <c r="L7" s="754"/>
      <c r="M7" s="388"/>
      <c r="N7" s="389"/>
      <c r="O7" s="390"/>
      <c r="P7" s="389"/>
      <c r="Q7" s="410"/>
      <c r="R7" s="441"/>
      <c r="S7" s="425">
        <f t="shared" si="3"/>
        <v>0</v>
      </c>
      <c r="T7" s="392">
        <f t="shared" si="4"/>
        <v>0</v>
      </c>
      <c r="U7" s="405">
        <f t="shared" si="5"/>
        <v>0</v>
      </c>
      <c r="V7" s="393">
        <f t="shared" si="6"/>
        <v>0</v>
      </c>
      <c r="W7" s="442" t="str">
        <f t="shared" si="7"/>
        <v/>
      </c>
      <c r="X7" s="452" t="str">
        <f t="shared" si="8"/>
        <v/>
      </c>
      <c r="Y7" s="452" t="str">
        <f t="shared" si="9"/>
        <v/>
      </c>
      <c r="Z7" s="452" t="str">
        <f>'４.１倒筒機(樣品製作)'!X7</f>
        <v/>
      </c>
      <c r="AA7" s="452" t="str">
        <f>'４.１倒筒機(樣品製作)'!Y7</f>
        <v/>
      </c>
    </row>
    <row r="8" spans="1:29" ht="16.5">
      <c r="A8" s="383">
        <f t="shared" si="10"/>
        <v>46174</v>
      </c>
      <c r="B8" s="432" t="s">
        <v>804</v>
      </c>
      <c r="C8" s="458"/>
      <c r="D8" s="473"/>
      <c r="E8" s="459"/>
      <c r="F8" s="507"/>
      <c r="G8" s="507"/>
      <c r="H8" s="460"/>
      <c r="I8" s="461"/>
      <c r="J8" s="462"/>
      <c r="K8" s="461"/>
      <c r="L8" s="463"/>
      <c r="M8" s="388"/>
      <c r="N8" s="389"/>
      <c r="O8" s="390"/>
      <c r="P8" s="389"/>
      <c r="Q8" s="410"/>
      <c r="R8" s="443"/>
      <c r="S8" s="425">
        <f t="shared" si="3"/>
        <v>0</v>
      </c>
      <c r="T8" s="392">
        <f t="shared" si="4"/>
        <v>0</v>
      </c>
      <c r="U8" s="405">
        <f t="shared" si="5"/>
        <v>0</v>
      </c>
      <c r="V8" s="393">
        <f t="shared" si="6"/>
        <v>0</v>
      </c>
      <c r="W8" s="442" t="str">
        <f t="shared" si="7"/>
        <v/>
      </c>
      <c r="X8" s="452" t="str">
        <f t="shared" si="8"/>
        <v/>
      </c>
      <c r="Y8" s="452" t="str">
        <f t="shared" si="9"/>
        <v/>
      </c>
      <c r="Z8" s="452" t="str">
        <f>'４.１倒筒機(樣品製作)'!X8</f>
        <v/>
      </c>
      <c r="AA8" s="452" t="str">
        <f>'４.１倒筒機(樣品製作)'!Y8</f>
        <v/>
      </c>
    </row>
    <row r="9" spans="1:29" ht="16.5">
      <c r="A9" s="383">
        <f t="shared" si="10"/>
        <v>46174</v>
      </c>
      <c r="B9" s="432" t="s">
        <v>804</v>
      </c>
      <c r="C9" s="458"/>
      <c r="D9" s="473"/>
      <c r="E9" s="459"/>
      <c r="F9" s="507"/>
      <c r="G9" s="507"/>
      <c r="H9" s="460"/>
      <c r="I9" s="461"/>
      <c r="J9" s="462"/>
      <c r="K9" s="461"/>
      <c r="L9" s="463"/>
      <c r="M9" s="388"/>
      <c r="N9" s="389"/>
      <c r="O9" s="390"/>
      <c r="P9" s="389"/>
      <c r="Q9" s="410"/>
      <c r="R9" s="443"/>
      <c r="S9" s="425">
        <f t="shared" si="3"/>
        <v>0</v>
      </c>
      <c r="T9" s="392">
        <f t="shared" si="4"/>
        <v>0</v>
      </c>
      <c r="U9" s="405">
        <f t="shared" si="5"/>
        <v>0</v>
      </c>
      <c r="V9" s="393">
        <f t="shared" si="6"/>
        <v>0</v>
      </c>
      <c r="W9" s="442" t="str">
        <f t="shared" si="7"/>
        <v/>
      </c>
      <c r="X9" s="452" t="str">
        <f t="shared" si="8"/>
        <v/>
      </c>
      <c r="Y9" s="452" t="str">
        <f t="shared" si="9"/>
        <v/>
      </c>
      <c r="Z9" s="452" t="str">
        <f>'４.１倒筒機(樣品製作)'!X9</f>
        <v/>
      </c>
      <c r="AA9" s="452" t="str">
        <f>'４.１倒筒機(樣品製作)'!Y9</f>
        <v/>
      </c>
    </row>
    <row r="10" spans="1:29" ht="16.5">
      <c r="A10" s="383">
        <f t="shared" si="10"/>
        <v>46174</v>
      </c>
      <c r="B10" s="432" t="s">
        <v>804</v>
      </c>
      <c r="C10" s="458"/>
      <c r="D10" s="473"/>
      <c r="E10" s="459"/>
      <c r="F10" s="507" t="str">
        <f>IF(ISNA(VLOOKUP(D10,條件!$A$1:$L$65585,5,0)),"",(VLOOKUP(D10,條件!$A$1:$L$65585,5,0)))</f>
        <v/>
      </c>
      <c r="G10" s="507" t="str">
        <f>IF(ISNA(VLOOKUP(D10,條件!$A$1:$L$65585,11,0)),"",(VLOOKUP(D10,條件!$A$1:$L$65585,11,0)))</f>
        <v/>
      </c>
      <c r="H10" s="460"/>
      <c r="I10" s="461"/>
      <c r="J10" s="462"/>
      <c r="K10" s="461"/>
      <c r="L10" s="463"/>
      <c r="M10" s="388"/>
      <c r="N10" s="389"/>
      <c r="O10" s="390"/>
      <c r="P10" s="389"/>
      <c r="Q10" s="410"/>
      <c r="R10" s="443"/>
      <c r="S10" s="425">
        <f t="shared" si="3"/>
        <v>0</v>
      </c>
      <c r="T10" s="392">
        <f t="shared" si="4"/>
        <v>0</v>
      </c>
      <c r="U10" s="405">
        <f t="shared" si="5"/>
        <v>0</v>
      </c>
      <c r="V10" s="393">
        <f t="shared" si="6"/>
        <v>0</v>
      </c>
      <c r="W10" s="442" t="str">
        <f t="shared" si="7"/>
        <v/>
      </c>
      <c r="X10" s="452" t="str">
        <f t="shared" si="8"/>
        <v/>
      </c>
      <c r="Y10" s="452" t="str">
        <f t="shared" si="9"/>
        <v/>
      </c>
      <c r="Z10" s="452" t="str">
        <f>'４.１倒筒機(樣品製作)'!X10</f>
        <v/>
      </c>
      <c r="AA10" s="452" t="str">
        <f>'４.１倒筒機(樣品製作)'!Y10</f>
        <v/>
      </c>
    </row>
    <row r="11" spans="1:29" ht="16.5">
      <c r="A11" s="383">
        <f t="shared" si="10"/>
        <v>46174</v>
      </c>
      <c r="B11" s="432" t="s">
        <v>804</v>
      </c>
      <c r="C11" s="458"/>
      <c r="D11" s="473"/>
      <c r="E11" s="459"/>
      <c r="F11" s="507" t="str">
        <f>IF(ISNA(VLOOKUP(D11,條件!$A$1:$L$65585,5,0)),"",(VLOOKUP(D11,條件!$A$1:$L$65585,5,0)))</f>
        <v/>
      </c>
      <c r="G11" s="507" t="str">
        <f>IF(ISNA(VLOOKUP(D11,條件!$A$1:$L$65585,11,0)),"",(VLOOKUP(D11,條件!$A$1:$L$65585,11,0)))</f>
        <v/>
      </c>
      <c r="H11" s="460"/>
      <c r="I11" s="461"/>
      <c r="J11" s="462"/>
      <c r="K11" s="461"/>
      <c r="L11" s="463"/>
      <c r="M11" s="388"/>
      <c r="N11" s="389"/>
      <c r="O11" s="390"/>
      <c r="P11" s="389"/>
      <c r="Q11" s="410"/>
      <c r="R11" s="443"/>
      <c r="S11" s="425">
        <f t="shared" si="3"/>
        <v>0</v>
      </c>
      <c r="T11" s="392">
        <f t="shared" si="4"/>
        <v>0</v>
      </c>
      <c r="U11" s="405">
        <f t="shared" si="5"/>
        <v>0</v>
      </c>
      <c r="V11" s="393">
        <f t="shared" si="6"/>
        <v>0</v>
      </c>
      <c r="W11" s="442" t="str">
        <f t="shared" si="7"/>
        <v/>
      </c>
      <c r="X11" s="452" t="str">
        <f t="shared" si="8"/>
        <v/>
      </c>
      <c r="Y11" s="452" t="str">
        <f t="shared" si="9"/>
        <v/>
      </c>
      <c r="Z11" s="452" t="str">
        <f>'４.１倒筒機(樣品製作)'!X11</f>
        <v/>
      </c>
      <c r="AA11" s="452" t="str">
        <f>'４.１倒筒機(樣品製作)'!Y11</f>
        <v/>
      </c>
    </row>
    <row r="12" spans="1:29" ht="16.5">
      <c r="A12" s="383">
        <f t="shared" si="10"/>
        <v>46174</v>
      </c>
      <c r="B12" s="432" t="s">
        <v>804</v>
      </c>
      <c r="C12" s="458"/>
      <c r="D12" s="473"/>
      <c r="E12" s="459"/>
      <c r="F12" s="507" t="str">
        <f>IF(ISNA(VLOOKUP(D12,條件!$A$1:$L$65585,5,0)),"",(VLOOKUP(D12,條件!$A$1:$L$65585,5,0)))</f>
        <v/>
      </c>
      <c r="G12" s="507" t="str">
        <f>IF(ISNA(VLOOKUP(D12,條件!$A$1:$L$65585,11,0)),"",(VLOOKUP(D12,條件!$A$1:$L$65585,11,0)))</f>
        <v/>
      </c>
      <c r="H12" s="460"/>
      <c r="I12" s="461"/>
      <c r="J12" s="462"/>
      <c r="K12" s="461"/>
      <c r="L12" s="463"/>
      <c r="M12" s="388"/>
      <c r="N12" s="389"/>
      <c r="O12" s="390"/>
      <c r="P12" s="389"/>
      <c r="Q12" s="410"/>
      <c r="R12" s="443"/>
      <c r="S12" s="425">
        <f t="shared" si="3"/>
        <v>0</v>
      </c>
      <c r="T12" s="392">
        <f t="shared" si="4"/>
        <v>0</v>
      </c>
      <c r="U12" s="405">
        <f t="shared" si="5"/>
        <v>0</v>
      </c>
      <c r="V12" s="393">
        <f t="shared" si="6"/>
        <v>0</v>
      </c>
      <c r="W12" s="442" t="str">
        <f t="shared" si="7"/>
        <v/>
      </c>
      <c r="X12" s="452" t="str">
        <f t="shared" si="8"/>
        <v/>
      </c>
      <c r="Y12" s="452" t="str">
        <f t="shared" si="9"/>
        <v/>
      </c>
      <c r="Z12" s="452" t="str">
        <f>'４.１倒筒機(樣品製作)'!X12</f>
        <v/>
      </c>
      <c r="AA12" s="452" t="str">
        <f>'４.１倒筒機(樣品製作)'!Y12</f>
        <v/>
      </c>
    </row>
    <row r="13" spans="1:29" ht="16.5">
      <c r="A13" s="383">
        <f t="shared" si="10"/>
        <v>46174</v>
      </c>
      <c r="B13" s="432" t="s">
        <v>804</v>
      </c>
      <c r="C13" s="458"/>
      <c r="D13" s="473"/>
      <c r="E13" s="459"/>
      <c r="F13" s="507" t="str">
        <f>IF(ISNA(VLOOKUP(D13,條件!$A$1:$L$65585,5,0)),"",(VLOOKUP(D13,條件!$A$1:$L$65585,5,0)))</f>
        <v/>
      </c>
      <c r="G13" s="507" t="str">
        <f>IF(ISNA(VLOOKUP(D13,條件!$A$1:$L$65585,11,0)),"",(VLOOKUP(D13,條件!$A$1:$L$65585,11,0)))</f>
        <v/>
      </c>
      <c r="H13" s="460"/>
      <c r="I13" s="461"/>
      <c r="J13" s="462"/>
      <c r="K13" s="461"/>
      <c r="L13" s="463"/>
      <c r="M13" s="388"/>
      <c r="N13" s="389"/>
      <c r="O13" s="390"/>
      <c r="P13" s="389"/>
      <c r="Q13" s="410"/>
      <c r="R13" s="443"/>
      <c r="S13" s="425">
        <f t="shared" si="3"/>
        <v>0</v>
      </c>
      <c r="T13" s="392">
        <f t="shared" si="4"/>
        <v>0</v>
      </c>
      <c r="U13" s="405">
        <f t="shared" si="5"/>
        <v>0</v>
      </c>
      <c r="V13" s="393">
        <f t="shared" si="6"/>
        <v>0</v>
      </c>
      <c r="W13" s="442" t="str">
        <f t="shared" si="7"/>
        <v/>
      </c>
      <c r="X13" s="452" t="str">
        <f t="shared" si="8"/>
        <v/>
      </c>
      <c r="Y13" s="452" t="str">
        <f t="shared" si="9"/>
        <v/>
      </c>
      <c r="Z13" s="452" t="str">
        <f>'４.１倒筒機(樣品製作)'!X13</f>
        <v/>
      </c>
      <c r="AA13" s="452" t="str">
        <f>'４.１倒筒機(樣品製作)'!Y13</f>
        <v/>
      </c>
    </row>
    <row r="14" spans="1:29" ht="16.5">
      <c r="A14" s="383">
        <f t="shared" si="10"/>
        <v>46174</v>
      </c>
      <c r="B14" s="432" t="s">
        <v>804</v>
      </c>
      <c r="C14" s="458"/>
      <c r="D14" s="473"/>
      <c r="E14" s="459"/>
      <c r="F14" s="507" t="str">
        <f>IF(ISNA(VLOOKUP(D14,條件!$A$1:$L$65585,5,0)),"",(VLOOKUP(D14,條件!$A$1:$L$65585,5,0)))</f>
        <v/>
      </c>
      <c r="G14" s="507" t="str">
        <f>IF(ISNA(VLOOKUP(D14,條件!$A$1:$L$65585,11,0)),"",(VLOOKUP(D14,條件!$A$1:$L$65585,11,0)))</f>
        <v/>
      </c>
      <c r="H14" s="460"/>
      <c r="I14" s="461"/>
      <c r="J14" s="462"/>
      <c r="K14" s="461"/>
      <c r="L14" s="463"/>
      <c r="M14" s="388"/>
      <c r="N14" s="389"/>
      <c r="O14" s="390"/>
      <c r="P14" s="389"/>
      <c r="Q14" s="410"/>
      <c r="R14" s="443"/>
      <c r="S14" s="425">
        <f t="shared" si="3"/>
        <v>0</v>
      </c>
      <c r="T14" s="392">
        <f t="shared" si="4"/>
        <v>0</v>
      </c>
      <c r="U14" s="405">
        <f t="shared" si="5"/>
        <v>0</v>
      </c>
      <c r="V14" s="393">
        <f t="shared" si="6"/>
        <v>0</v>
      </c>
      <c r="W14" s="444" t="str">
        <f t="shared" si="7"/>
        <v/>
      </c>
      <c r="X14" s="452" t="str">
        <f t="shared" si="8"/>
        <v/>
      </c>
      <c r="Y14" s="452" t="str">
        <f t="shared" si="9"/>
        <v/>
      </c>
      <c r="Z14" s="452" t="str">
        <f>'４.１倒筒機(樣品製作)'!X14</f>
        <v/>
      </c>
      <c r="AA14" s="452" t="str">
        <f>'４.１倒筒機(樣品製作)'!Y14</f>
        <v/>
      </c>
    </row>
    <row r="15" spans="1:29" ht="16.5">
      <c r="A15" s="383">
        <f t="shared" si="10"/>
        <v>46174</v>
      </c>
      <c r="B15" s="432" t="s">
        <v>804</v>
      </c>
      <c r="C15" s="458"/>
      <c r="D15" s="473"/>
      <c r="E15" s="459"/>
      <c r="F15" s="507" t="str">
        <f>IF(ISNA(VLOOKUP(D15,條件!$A$1:$L$65585,5,0)),"",(VLOOKUP(D15,條件!$A$1:$L$65585,5,0)))</f>
        <v/>
      </c>
      <c r="G15" s="507" t="str">
        <f>IF(ISNA(VLOOKUP(D15,條件!$A$1:$L$65585,11,0)),"",(VLOOKUP(D15,條件!$A$1:$L$65585,11,0)))</f>
        <v/>
      </c>
      <c r="H15" s="460"/>
      <c r="I15" s="461"/>
      <c r="J15" s="462"/>
      <c r="K15" s="461"/>
      <c r="L15" s="463"/>
      <c r="M15" s="388"/>
      <c r="N15" s="389"/>
      <c r="O15" s="390"/>
      <c r="P15" s="389"/>
      <c r="Q15" s="410"/>
      <c r="R15" s="443"/>
      <c r="S15" s="425">
        <f t="shared" si="3"/>
        <v>0</v>
      </c>
      <c r="T15" s="392">
        <f t="shared" si="4"/>
        <v>0</v>
      </c>
      <c r="U15" s="405">
        <f t="shared" si="5"/>
        <v>0</v>
      </c>
      <c r="V15" s="393">
        <f t="shared" si="6"/>
        <v>0</v>
      </c>
      <c r="W15" s="444" t="str">
        <f t="shared" si="7"/>
        <v/>
      </c>
      <c r="X15" s="452" t="str">
        <f t="shared" si="8"/>
        <v/>
      </c>
      <c r="Y15" s="452" t="str">
        <f t="shared" si="9"/>
        <v/>
      </c>
      <c r="Z15" s="452" t="str">
        <f>'４.１倒筒機(樣品製作)'!X15</f>
        <v/>
      </c>
      <c r="AA15" s="452" t="str">
        <f>'４.１倒筒機(樣品製作)'!Y15</f>
        <v/>
      </c>
    </row>
    <row r="16" spans="1:29" ht="16.5">
      <c r="A16" s="383">
        <f t="shared" si="10"/>
        <v>46174</v>
      </c>
      <c r="B16" s="432" t="s">
        <v>804</v>
      </c>
      <c r="C16" s="458"/>
      <c r="D16" s="473"/>
      <c r="E16" s="459"/>
      <c r="F16" s="507" t="str">
        <f>IF(ISNA(VLOOKUP(D16,條件!$A$1:$L$65585,5,0)),"",(VLOOKUP(D16,條件!$A$1:$L$65585,5,0)))</f>
        <v/>
      </c>
      <c r="G16" s="507" t="str">
        <f>IF(ISNA(VLOOKUP(D16,條件!$A$1:$L$65585,11,0)),"",(VLOOKUP(D16,條件!$A$1:$L$65585,11,0)))</f>
        <v/>
      </c>
      <c r="H16" s="460"/>
      <c r="I16" s="461"/>
      <c r="J16" s="462"/>
      <c r="K16" s="461"/>
      <c r="L16" s="463"/>
      <c r="M16" s="388"/>
      <c r="N16" s="389"/>
      <c r="O16" s="390"/>
      <c r="P16" s="389"/>
      <c r="Q16" s="410"/>
      <c r="R16" s="443"/>
      <c r="S16" s="425">
        <f t="shared" si="3"/>
        <v>0</v>
      </c>
      <c r="T16" s="392">
        <f t="shared" si="4"/>
        <v>0</v>
      </c>
      <c r="U16" s="405">
        <f t="shared" si="5"/>
        <v>0</v>
      </c>
      <c r="V16" s="393">
        <f t="shared" si="6"/>
        <v>0</v>
      </c>
      <c r="W16" s="444" t="str">
        <f t="shared" si="7"/>
        <v/>
      </c>
      <c r="X16" s="452" t="str">
        <f t="shared" si="8"/>
        <v/>
      </c>
      <c r="Y16" s="452" t="str">
        <f t="shared" si="9"/>
        <v/>
      </c>
      <c r="Z16" s="452" t="str">
        <f>'４.１倒筒機(樣品製作)'!X16</f>
        <v/>
      </c>
      <c r="AA16" s="452" t="str">
        <f>'４.１倒筒機(樣品製作)'!Y16</f>
        <v/>
      </c>
    </row>
    <row r="17" spans="1:27" ht="16.5">
      <c r="A17" s="383">
        <f t="shared" si="10"/>
        <v>46174</v>
      </c>
      <c r="B17" s="432" t="s">
        <v>804</v>
      </c>
      <c r="C17" s="458"/>
      <c r="D17" s="473"/>
      <c r="E17" s="459"/>
      <c r="F17" s="507" t="str">
        <f>IF(ISNA(VLOOKUP(D17,條件!$A$1:$L$65585,5,0)),"",(VLOOKUP(D17,條件!$A$1:$L$65585,5,0)))</f>
        <v/>
      </c>
      <c r="G17" s="507" t="str">
        <f>IF(ISNA(VLOOKUP(D17,條件!$A$1:$L$65585,11,0)),"",(VLOOKUP(D17,條件!$A$1:$L$65585,11,0)))</f>
        <v/>
      </c>
      <c r="H17" s="460"/>
      <c r="I17" s="461"/>
      <c r="J17" s="462"/>
      <c r="K17" s="461"/>
      <c r="L17" s="463"/>
      <c r="M17" s="388"/>
      <c r="N17" s="389"/>
      <c r="O17" s="390"/>
      <c r="P17" s="389"/>
      <c r="Q17" s="410"/>
      <c r="R17" s="443"/>
      <c r="S17" s="425">
        <f t="shared" si="3"/>
        <v>0</v>
      </c>
      <c r="T17" s="392">
        <f t="shared" si="4"/>
        <v>0</v>
      </c>
      <c r="U17" s="405">
        <f t="shared" si="5"/>
        <v>0</v>
      </c>
      <c r="V17" s="393">
        <f t="shared" si="6"/>
        <v>0</v>
      </c>
      <c r="W17" s="444" t="str">
        <f t="shared" si="7"/>
        <v/>
      </c>
      <c r="X17" s="452" t="str">
        <f t="shared" si="8"/>
        <v/>
      </c>
      <c r="Y17" s="452" t="str">
        <f t="shared" si="9"/>
        <v/>
      </c>
      <c r="Z17" s="452" t="str">
        <f>'４.１倒筒機(樣品製作)'!X17</f>
        <v/>
      </c>
      <c r="AA17" s="452" t="str">
        <f>'４.１倒筒機(樣品製作)'!Y17</f>
        <v/>
      </c>
    </row>
    <row r="18" spans="1:27" ht="16.5">
      <c r="A18" s="383">
        <f t="shared" si="10"/>
        <v>46174</v>
      </c>
      <c r="B18" s="432" t="s">
        <v>804</v>
      </c>
      <c r="C18" s="458"/>
      <c r="D18" s="473"/>
      <c r="E18" s="459"/>
      <c r="F18" s="507" t="str">
        <f>IF(ISNA(VLOOKUP(D18,條件!$A$1:$L$65585,5,0)),"",(VLOOKUP(D18,條件!$A$1:$L$65585,5,0)))</f>
        <v/>
      </c>
      <c r="G18" s="507" t="str">
        <f>IF(ISNA(VLOOKUP(D18,條件!$A$1:$L$65585,11,0)),"",(VLOOKUP(D18,條件!$A$1:$L$65585,11,0)))</f>
        <v/>
      </c>
      <c r="H18" s="460"/>
      <c r="I18" s="461"/>
      <c r="J18" s="462"/>
      <c r="K18" s="461"/>
      <c r="L18" s="463"/>
      <c r="M18" s="388"/>
      <c r="N18" s="389"/>
      <c r="O18" s="390"/>
      <c r="P18" s="389"/>
      <c r="Q18" s="410"/>
      <c r="R18" s="443"/>
      <c r="S18" s="425">
        <f t="shared" si="3"/>
        <v>0</v>
      </c>
      <c r="T18" s="392">
        <f t="shared" si="4"/>
        <v>0</v>
      </c>
      <c r="U18" s="405">
        <f t="shared" si="5"/>
        <v>0</v>
      </c>
      <c r="V18" s="393">
        <f t="shared" si="6"/>
        <v>0</v>
      </c>
      <c r="W18" s="444" t="str">
        <f t="shared" si="7"/>
        <v/>
      </c>
      <c r="X18" s="452" t="str">
        <f t="shared" si="8"/>
        <v/>
      </c>
      <c r="Y18" s="452" t="str">
        <f t="shared" si="9"/>
        <v/>
      </c>
      <c r="Z18" s="452" t="str">
        <f>'４.１倒筒機(樣品製作)'!X18</f>
        <v/>
      </c>
      <c r="AA18" s="452" t="str">
        <f>'４.１倒筒機(樣品製作)'!Y18</f>
        <v/>
      </c>
    </row>
    <row r="19" spans="1:27" ht="16.5">
      <c r="A19" s="383">
        <f t="shared" si="10"/>
        <v>46174</v>
      </c>
      <c r="B19" s="432" t="s">
        <v>804</v>
      </c>
      <c r="C19" s="458"/>
      <c r="D19" s="473"/>
      <c r="E19" s="459"/>
      <c r="F19" s="507" t="str">
        <f>IF(ISNA(VLOOKUP(D19,條件!$A$1:$L$65585,5,0)),"",(VLOOKUP(D19,條件!$A$1:$L$65585,5,0)))</f>
        <v/>
      </c>
      <c r="G19" s="507" t="str">
        <f>IF(ISNA(VLOOKUP(D19,條件!$A$1:$L$65585,11,0)),"",(VLOOKUP(D19,條件!$A$1:$L$65585,11,0)))</f>
        <v/>
      </c>
      <c r="H19" s="460"/>
      <c r="I19" s="461"/>
      <c r="J19" s="462"/>
      <c r="K19" s="461"/>
      <c r="L19" s="463"/>
      <c r="M19" s="388"/>
      <c r="N19" s="389"/>
      <c r="O19" s="390"/>
      <c r="P19" s="389"/>
      <c r="Q19" s="391"/>
      <c r="R19" s="443"/>
      <c r="S19" s="425">
        <f t="shared" si="3"/>
        <v>0</v>
      </c>
      <c r="T19" s="392">
        <f t="shared" si="4"/>
        <v>0</v>
      </c>
      <c r="U19" s="405">
        <f t="shared" si="5"/>
        <v>0</v>
      </c>
      <c r="V19" s="393">
        <f t="shared" si="6"/>
        <v>0</v>
      </c>
      <c r="W19" s="444" t="str">
        <f t="shared" si="7"/>
        <v/>
      </c>
      <c r="X19" s="452" t="str">
        <f t="shared" si="8"/>
        <v/>
      </c>
      <c r="Y19" s="452" t="str">
        <f t="shared" si="9"/>
        <v/>
      </c>
      <c r="Z19" s="452" t="str">
        <f>'４.１倒筒機(樣品製作)'!X19</f>
        <v/>
      </c>
      <c r="AA19" s="452" t="str">
        <f>'４.１倒筒機(樣品製作)'!Y19</f>
        <v/>
      </c>
    </row>
    <row r="20" spans="1:27" ht="16.5">
      <c r="A20" s="383">
        <f t="shared" si="10"/>
        <v>46174</v>
      </c>
      <c r="B20" s="432" t="s">
        <v>804</v>
      </c>
      <c r="C20" s="458"/>
      <c r="D20" s="473"/>
      <c r="E20" s="459"/>
      <c r="F20" s="507" t="str">
        <f>IF(ISNA(VLOOKUP(D20,條件!$A$1:$L$65585,5,0)),"",(VLOOKUP(D20,條件!$A$1:$L$65585,5,0)))</f>
        <v/>
      </c>
      <c r="G20" s="507" t="str">
        <f>IF(ISNA(VLOOKUP(D20,條件!$A$1:$L$65585,11,0)),"",(VLOOKUP(D20,條件!$A$1:$L$65585,11,0)))</f>
        <v/>
      </c>
      <c r="H20" s="460"/>
      <c r="I20" s="461"/>
      <c r="J20" s="462"/>
      <c r="K20" s="461"/>
      <c r="L20" s="463"/>
      <c r="M20" s="388"/>
      <c r="N20" s="389"/>
      <c r="O20" s="390"/>
      <c r="P20" s="389"/>
      <c r="Q20" s="391"/>
      <c r="R20" s="443"/>
      <c r="S20" s="425">
        <f t="shared" si="3"/>
        <v>0</v>
      </c>
      <c r="T20" s="392">
        <f t="shared" si="4"/>
        <v>0</v>
      </c>
      <c r="U20" s="392">
        <f t="shared" si="5"/>
        <v>0</v>
      </c>
      <c r="V20" s="393">
        <f t="shared" si="6"/>
        <v>0</v>
      </c>
      <c r="W20" s="444" t="str">
        <f t="shared" si="7"/>
        <v/>
      </c>
      <c r="X20" s="452" t="str">
        <f t="shared" si="8"/>
        <v/>
      </c>
      <c r="Y20" s="452" t="str">
        <f t="shared" si="9"/>
        <v/>
      </c>
      <c r="Z20" s="452" t="str">
        <f>'４.１倒筒機(樣品製作)'!X20</f>
        <v/>
      </c>
      <c r="AA20" s="452" t="str">
        <f>'４.１倒筒機(樣品製作)'!Y20</f>
        <v/>
      </c>
    </row>
    <row r="21" spans="1:27" ht="16.5">
      <c r="A21" s="383">
        <f t="shared" si="10"/>
        <v>46174</v>
      </c>
      <c r="B21" s="432" t="s">
        <v>804</v>
      </c>
      <c r="C21" s="458"/>
      <c r="D21" s="473"/>
      <c r="E21" s="459"/>
      <c r="F21" s="507" t="str">
        <f>IF(ISNA(VLOOKUP(D21,條件!$A$1:$L$65585,5,0)),"",(VLOOKUP(D21,條件!$A$1:$L$65585,5,0)))</f>
        <v/>
      </c>
      <c r="G21" s="507" t="str">
        <f>IF(ISNA(VLOOKUP(D21,條件!$A$1:$L$65585,11,0)),"",(VLOOKUP(D21,條件!$A$1:$L$65585,11,0)))</f>
        <v/>
      </c>
      <c r="H21" s="460"/>
      <c r="I21" s="461"/>
      <c r="J21" s="462"/>
      <c r="K21" s="461"/>
      <c r="L21" s="463"/>
      <c r="M21" s="388"/>
      <c r="N21" s="389"/>
      <c r="O21" s="390"/>
      <c r="P21" s="389"/>
      <c r="Q21" s="391"/>
      <c r="R21" s="443"/>
      <c r="S21" s="425">
        <f t="shared" si="3"/>
        <v>0</v>
      </c>
      <c r="T21" s="392">
        <f t="shared" si="4"/>
        <v>0</v>
      </c>
      <c r="U21" s="392">
        <f t="shared" si="5"/>
        <v>0</v>
      </c>
      <c r="V21" s="393">
        <f t="shared" si="6"/>
        <v>0</v>
      </c>
      <c r="W21" s="444" t="str">
        <f t="shared" si="7"/>
        <v/>
      </c>
      <c r="X21" s="452" t="str">
        <f t="shared" si="8"/>
        <v/>
      </c>
      <c r="Y21" s="452" t="str">
        <f t="shared" si="9"/>
        <v/>
      </c>
      <c r="Z21" s="452" t="str">
        <f>'４.１倒筒機(樣品製作)'!X21</f>
        <v/>
      </c>
      <c r="AA21" s="452" t="str">
        <f>'４.１倒筒機(樣品製作)'!Y21</f>
        <v/>
      </c>
    </row>
    <row r="22" spans="1:27" ht="16.5">
      <c r="A22" s="383">
        <f t="shared" si="10"/>
        <v>46174</v>
      </c>
      <c r="B22" s="432" t="s">
        <v>804</v>
      </c>
      <c r="C22" s="458"/>
      <c r="D22" s="473"/>
      <c r="E22" s="459"/>
      <c r="F22" s="507" t="str">
        <f>IF(ISNA(VLOOKUP(D22,條件!$A$1:$L$65585,5,0)),"",(VLOOKUP(D22,條件!$A$1:$L$65585,5,0)))</f>
        <v/>
      </c>
      <c r="G22" s="507" t="str">
        <f>IF(ISNA(VLOOKUP(D22,條件!$A$1:$L$65585,11,0)),"",(VLOOKUP(D22,條件!$A$1:$L$65585,11,0)))</f>
        <v/>
      </c>
      <c r="H22" s="460"/>
      <c r="I22" s="461"/>
      <c r="J22" s="462"/>
      <c r="K22" s="461"/>
      <c r="L22" s="463"/>
      <c r="M22" s="388"/>
      <c r="N22" s="389"/>
      <c r="O22" s="390"/>
      <c r="P22" s="389"/>
      <c r="Q22" s="391"/>
      <c r="R22" s="443"/>
      <c r="S22" s="425">
        <f t="shared" si="3"/>
        <v>0</v>
      </c>
      <c r="T22" s="392">
        <f t="shared" si="4"/>
        <v>0</v>
      </c>
      <c r="U22" s="392">
        <f t="shared" si="5"/>
        <v>0</v>
      </c>
      <c r="V22" s="393">
        <f t="shared" si="6"/>
        <v>0</v>
      </c>
      <c r="W22" s="444" t="str">
        <f t="shared" si="7"/>
        <v/>
      </c>
      <c r="X22" s="452" t="str">
        <f t="shared" si="8"/>
        <v/>
      </c>
      <c r="Y22" s="452" t="str">
        <f t="shared" si="9"/>
        <v/>
      </c>
      <c r="Z22" s="452" t="str">
        <f>'４.１倒筒機(樣品製作)'!X22</f>
        <v/>
      </c>
      <c r="AA22" s="452" t="str">
        <f>'４.１倒筒機(樣品製作)'!Y22</f>
        <v/>
      </c>
    </row>
    <row r="23" spans="1:27" ht="16.5">
      <c r="A23" s="383">
        <f t="shared" si="10"/>
        <v>46174</v>
      </c>
      <c r="B23" s="398" t="s">
        <v>807</v>
      </c>
      <c r="C23" s="524"/>
      <c r="D23" s="525"/>
      <c r="E23" s="526"/>
      <c r="F23" s="527"/>
      <c r="G23" s="527"/>
      <c r="H23" s="528"/>
      <c r="I23" s="529">
        <f>COUNTA(I3:I22)</f>
        <v>2</v>
      </c>
      <c r="J23" s="529"/>
      <c r="K23" s="529"/>
      <c r="L23" s="530"/>
      <c r="M23" s="400"/>
      <c r="N23" s="401">
        <f>SUM(N3:N22)</f>
        <v>24</v>
      </c>
      <c r="O23" s="400"/>
      <c r="P23" s="401">
        <f>SUM(P3:P22)</f>
        <v>0</v>
      </c>
      <c r="Q23" s="402"/>
      <c r="R23" s="445"/>
      <c r="S23" s="426"/>
      <c r="T23" s="399"/>
      <c r="U23" s="399">
        <f>SUMIF(U3:U22,"&lt;9E307")</f>
        <v>272.54269752593768</v>
      </c>
      <c r="V23" s="399">
        <f>SUM(V3:V22)</f>
        <v>0</v>
      </c>
      <c r="W23" s="446">
        <f>IF(ISERROR(V23/U23),0,(V23/U23))</f>
        <v>0</v>
      </c>
      <c r="X23" s="453">
        <f>SUMIF(X3:X22,"&lt;9E307")</f>
        <v>1.090170790103751</v>
      </c>
      <c r="Y23" s="453">
        <f>SUMIF(Y3:Y22,"&lt;9E307")</f>
        <v>0</v>
      </c>
      <c r="Z23" s="579">
        <f>'４.１倒筒機(樣品製作)'!X23</f>
        <v>0</v>
      </c>
      <c r="AA23" s="579">
        <f>'４.１倒筒機(樣品製作)'!Y23</f>
        <v>0</v>
      </c>
    </row>
    <row r="24" spans="1:27" ht="16.5">
      <c r="A24" s="383">
        <f t="shared" si="10"/>
        <v>46174</v>
      </c>
      <c r="B24" s="432" t="s">
        <v>805</v>
      </c>
      <c r="C24" s="458"/>
      <c r="D24" s="473"/>
      <c r="E24" s="459"/>
      <c r="F24" s="507"/>
      <c r="G24" s="507"/>
      <c r="H24" s="460"/>
      <c r="I24" s="461"/>
      <c r="J24" s="462"/>
      <c r="K24" s="461"/>
      <c r="L24" s="463"/>
      <c r="M24" s="388"/>
      <c r="N24" s="389"/>
      <c r="O24" s="390"/>
      <c r="P24" s="389"/>
      <c r="Q24" s="410"/>
      <c r="R24" s="443"/>
      <c r="S24" s="424">
        <f>K24*0.85</f>
        <v>0</v>
      </c>
      <c r="T24" s="392">
        <f t="shared" ref="T24:T43" si="11">IF(J24="",0,(1440/(J24/S24)))</f>
        <v>0</v>
      </c>
      <c r="U24" s="405">
        <f>T24*L24*(N24+P24)/24*0.85</f>
        <v>0</v>
      </c>
      <c r="V24" s="406">
        <f>M24+O24</f>
        <v>0</v>
      </c>
      <c r="W24" s="442" t="str">
        <f>IF(U24=0,"",((V24/U24)))</f>
        <v/>
      </c>
      <c r="X24" s="452" t="str">
        <f t="shared" ref="X24:X43" si="12">IF(ISERROR((U24/(N24+P24)*N24)/250),"",((U24/(N24+P24)*N24)/250))</f>
        <v/>
      </c>
      <c r="Y24" s="452" t="str">
        <f t="shared" ref="Y24:Y43" si="13">IF(ISERROR(((U24/(N24+P24)*P24)/250)),"",(((U24/(N24+P24)*P24))/250))</f>
        <v/>
      </c>
      <c r="Z24" s="452" t="str">
        <f>'４.１倒筒機(樣品製作)'!X24</f>
        <v/>
      </c>
      <c r="AA24" s="452" t="str">
        <f>'４.１倒筒機(樣品製作)'!Y24</f>
        <v/>
      </c>
    </row>
    <row r="25" spans="1:27" ht="16.5">
      <c r="A25" s="383">
        <f t="shared" si="10"/>
        <v>46174</v>
      </c>
      <c r="B25" s="432" t="s">
        <v>805</v>
      </c>
      <c r="C25" s="458"/>
      <c r="D25" s="473"/>
      <c r="E25" s="459"/>
      <c r="F25" s="507" t="str">
        <f>IF(ISNA(VLOOKUP(D25,條件!$A$1:$L$65585,5,0)),"",(VLOOKUP(D25,條件!$A$1:$L$65585,5,0)))</f>
        <v/>
      </c>
      <c r="G25" s="507" t="str">
        <f>IF(ISNA(VLOOKUP(D25,條件!$A$1:$L$65585,11,0)),"",(VLOOKUP(D25,條件!$A$1:$L$65585,11,0)))</f>
        <v/>
      </c>
      <c r="H25" s="460"/>
      <c r="I25" s="461"/>
      <c r="J25" s="462"/>
      <c r="K25" s="461"/>
      <c r="L25" s="463"/>
      <c r="M25" s="388"/>
      <c r="N25" s="389"/>
      <c r="O25" s="390"/>
      <c r="P25" s="389"/>
      <c r="Q25" s="410"/>
      <c r="R25" s="443"/>
      <c r="S25" s="425">
        <f t="shared" ref="S25:S43" si="14">K25*0.85</f>
        <v>0</v>
      </c>
      <c r="T25" s="392">
        <f t="shared" si="11"/>
        <v>0</v>
      </c>
      <c r="U25" s="405">
        <f t="shared" ref="U25:U43" si="15">T25*L25*(N25+P25)/24*0.85</f>
        <v>0</v>
      </c>
      <c r="V25" s="393">
        <f t="shared" ref="V25:V43" si="16">M25+O25</f>
        <v>0</v>
      </c>
      <c r="W25" s="442" t="str">
        <f t="shared" ref="W25:W43" si="17">IF(U25=0,"",((V25/U25)))</f>
        <v/>
      </c>
      <c r="X25" s="452" t="str">
        <f t="shared" si="12"/>
        <v/>
      </c>
      <c r="Y25" s="452" t="str">
        <f t="shared" si="13"/>
        <v/>
      </c>
      <c r="Z25" s="452" t="str">
        <f>'４.１倒筒機(樣品製作)'!X25</f>
        <v/>
      </c>
      <c r="AA25" s="452" t="str">
        <f>'４.１倒筒機(樣品製作)'!Y25</f>
        <v/>
      </c>
    </row>
    <row r="26" spans="1:27" ht="16.5">
      <c r="A26" s="383">
        <f t="shared" si="10"/>
        <v>46174</v>
      </c>
      <c r="B26" s="432" t="s">
        <v>805</v>
      </c>
      <c r="C26" s="458"/>
      <c r="D26" s="473"/>
      <c r="E26" s="459"/>
      <c r="F26" s="507" t="str">
        <f>IF(ISNA(VLOOKUP(D26,條件!$A$1:$L$65585,5,0)),"",(VLOOKUP(D26,條件!$A$1:$L$65585,5,0)))</f>
        <v/>
      </c>
      <c r="G26" s="507" t="str">
        <f>IF(ISNA(VLOOKUP(D26,條件!$A$1:$L$65585,11,0)),"",(VLOOKUP(D26,條件!$A$1:$L$65585,11,0)))</f>
        <v/>
      </c>
      <c r="H26" s="460"/>
      <c r="I26" s="461"/>
      <c r="J26" s="462"/>
      <c r="K26" s="461"/>
      <c r="L26" s="463"/>
      <c r="M26" s="388"/>
      <c r="N26" s="389"/>
      <c r="O26" s="390"/>
      <c r="P26" s="389"/>
      <c r="Q26" s="410"/>
      <c r="R26" s="443"/>
      <c r="S26" s="425">
        <f t="shared" si="14"/>
        <v>0</v>
      </c>
      <c r="T26" s="392">
        <f t="shared" si="11"/>
        <v>0</v>
      </c>
      <c r="U26" s="405">
        <f t="shared" si="15"/>
        <v>0</v>
      </c>
      <c r="V26" s="393">
        <f t="shared" si="16"/>
        <v>0</v>
      </c>
      <c r="W26" s="442" t="str">
        <f t="shared" si="17"/>
        <v/>
      </c>
      <c r="X26" s="452" t="str">
        <f t="shared" si="12"/>
        <v/>
      </c>
      <c r="Y26" s="452" t="str">
        <f t="shared" si="13"/>
        <v/>
      </c>
      <c r="Z26" s="452" t="str">
        <f>'４.１倒筒機(樣品製作)'!X26</f>
        <v/>
      </c>
      <c r="AA26" s="452" t="str">
        <f>'４.１倒筒機(樣品製作)'!Y26</f>
        <v/>
      </c>
    </row>
    <row r="27" spans="1:27" ht="16.5">
      <c r="A27" s="383">
        <f t="shared" si="10"/>
        <v>46174</v>
      </c>
      <c r="B27" s="432" t="s">
        <v>805</v>
      </c>
      <c r="C27" s="458"/>
      <c r="D27" s="473"/>
      <c r="E27" s="459"/>
      <c r="F27" s="507" t="str">
        <f>IF(ISNA(VLOOKUP(D27,條件!$A$1:$L$65585,5,0)),"",(VLOOKUP(D27,條件!$A$1:$L$65585,5,0)))</f>
        <v/>
      </c>
      <c r="G27" s="507" t="str">
        <f>IF(ISNA(VLOOKUP(D27,條件!$A$1:$L$65585,11,0)),"",(VLOOKUP(D27,條件!$A$1:$L$65585,11,0)))</f>
        <v/>
      </c>
      <c r="H27" s="460"/>
      <c r="I27" s="461"/>
      <c r="J27" s="462"/>
      <c r="K27" s="461"/>
      <c r="L27" s="463"/>
      <c r="M27" s="388"/>
      <c r="N27" s="389"/>
      <c r="O27" s="390"/>
      <c r="P27" s="389"/>
      <c r="Q27" s="410"/>
      <c r="R27" s="443"/>
      <c r="S27" s="425">
        <f t="shared" si="14"/>
        <v>0</v>
      </c>
      <c r="T27" s="392">
        <f t="shared" si="11"/>
        <v>0</v>
      </c>
      <c r="U27" s="405">
        <f t="shared" si="15"/>
        <v>0</v>
      </c>
      <c r="V27" s="393">
        <f t="shared" si="16"/>
        <v>0</v>
      </c>
      <c r="W27" s="442" t="str">
        <f t="shared" si="17"/>
        <v/>
      </c>
      <c r="X27" s="452" t="str">
        <f t="shared" si="12"/>
        <v/>
      </c>
      <c r="Y27" s="452" t="str">
        <f t="shared" si="13"/>
        <v/>
      </c>
      <c r="Z27" s="452" t="str">
        <f>'４.１倒筒機(樣品製作)'!X27</f>
        <v/>
      </c>
      <c r="AA27" s="452" t="str">
        <f>'４.１倒筒機(樣品製作)'!Y27</f>
        <v/>
      </c>
    </row>
    <row r="28" spans="1:27" ht="16.5">
      <c r="A28" s="383">
        <f t="shared" si="10"/>
        <v>46174</v>
      </c>
      <c r="B28" s="432" t="s">
        <v>805</v>
      </c>
      <c r="C28" s="458"/>
      <c r="D28" s="473"/>
      <c r="E28" s="459"/>
      <c r="F28" s="507" t="str">
        <f>IF(ISNA(VLOOKUP(D28,條件!$A$1:$L$65585,5,0)),"",(VLOOKUP(D28,條件!$A$1:$L$65585,5,0)))</f>
        <v/>
      </c>
      <c r="G28" s="507" t="str">
        <f>IF(ISNA(VLOOKUP(D28,條件!$A$1:$L$65585,11,0)),"",(VLOOKUP(D28,條件!$A$1:$L$65585,11,0)))</f>
        <v/>
      </c>
      <c r="H28" s="460"/>
      <c r="I28" s="461"/>
      <c r="J28" s="462"/>
      <c r="K28" s="461"/>
      <c r="L28" s="463"/>
      <c r="M28" s="388"/>
      <c r="N28" s="389"/>
      <c r="O28" s="390"/>
      <c r="P28" s="389"/>
      <c r="Q28" s="410"/>
      <c r="R28" s="443"/>
      <c r="S28" s="425">
        <f t="shared" si="14"/>
        <v>0</v>
      </c>
      <c r="T28" s="392">
        <f t="shared" si="11"/>
        <v>0</v>
      </c>
      <c r="U28" s="405">
        <f t="shared" si="15"/>
        <v>0</v>
      </c>
      <c r="V28" s="393">
        <f t="shared" si="16"/>
        <v>0</v>
      </c>
      <c r="W28" s="442" t="str">
        <f t="shared" si="17"/>
        <v/>
      </c>
      <c r="X28" s="452" t="str">
        <f t="shared" si="12"/>
        <v/>
      </c>
      <c r="Y28" s="452" t="str">
        <f t="shared" si="13"/>
        <v/>
      </c>
      <c r="Z28" s="452" t="str">
        <f>'４.１倒筒機(樣品製作)'!X28</f>
        <v/>
      </c>
      <c r="AA28" s="452" t="str">
        <f>'４.１倒筒機(樣品製作)'!Y28</f>
        <v/>
      </c>
    </row>
    <row r="29" spans="1:27" ht="16.5">
      <c r="A29" s="383">
        <f t="shared" si="10"/>
        <v>46174</v>
      </c>
      <c r="B29" s="432" t="s">
        <v>805</v>
      </c>
      <c r="C29" s="458"/>
      <c r="D29" s="473"/>
      <c r="E29" s="459"/>
      <c r="F29" s="507" t="str">
        <f>IF(ISNA(VLOOKUP(D29,條件!$A$1:$L$65585,5,0)),"",(VLOOKUP(D29,條件!$A$1:$L$65585,5,0)))</f>
        <v/>
      </c>
      <c r="G29" s="507" t="str">
        <f>IF(ISNA(VLOOKUP(D29,條件!$A$1:$L$65585,11,0)),"",(VLOOKUP(D29,條件!$A$1:$L$65585,11,0)))</f>
        <v/>
      </c>
      <c r="H29" s="460"/>
      <c r="I29" s="461"/>
      <c r="J29" s="462"/>
      <c r="K29" s="461"/>
      <c r="L29" s="463"/>
      <c r="M29" s="388"/>
      <c r="N29" s="389"/>
      <c r="O29" s="390"/>
      <c r="P29" s="389"/>
      <c r="Q29" s="410"/>
      <c r="R29" s="443"/>
      <c r="S29" s="425">
        <f t="shared" si="14"/>
        <v>0</v>
      </c>
      <c r="T29" s="392">
        <f t="shared" si="11"/>
        <v>0</v>
      </c>
      <c r="U29" s="405">
        <f t="shared" si="15"/>
        <v>0</v>
      </c>
      <c r="V29" s="393">
        <f t="shared" si="16"/>
        <v>0</v>
      </c>
      <c r="W29" s="442" t="str">
        <f t="shared" si="17"/>
        <v/>
      </c>
      <c r="X29" s="452" t="str">
        <f t="shared" si="12"/>
        <v/>
      </c>
      <c r="Y29" s="452" t="str">
        <f t="shared" si="13"/>
        <v/>
      </c>
      <c r="Z29" s="452" t="str">
        <f>'４.１倒筒機(樣品製作)'!X29</f>
        <v/>
      </c>
      <c r="AA29" s="452" t="str">
        <f>'４.１倒筒機(樣品製作)'!Y29</f>
        <v/>
      </c>
    </row>
    <row r="30" spans="1:27" ht="16.5">
      <c r="A30" s="383">
        <f t="shared" si="10"/>
        <v>46174</v>
      </c>
      <c r="B30" s="432" t="s">
        <v>805</v>
      </c>
      <c r="C30" s="458"/>
      <c r="D30" s="473"/>
      <c r="E30" s="459"/>
      <c r="F30" s="507" t="str">
        <f>IF(ISNA(VLOOKUP(D30,條件!$A$1:$L$65585,5,0)),"",(VLOOKUP(D30,條件!$A$1:$L$65585,5,0)))</f>
        <v/>
      </c>
      <c r="G30" s="507" t="str">
        <f>IF(ISNA(VLOOKUP(D30,條件!$A$1:$L$65585,11,0)),"",(VLOOKUP(D30,條件!$A$1:$L$65585,11,0)))</f>
        <v/>
      </c>
      <c r="H30" s="460"/>
      <c r="I30" s="461"/>
      <c r="J30" s="462"/>
      <c r="K30" s="461"/>
      <c r="L30" s="463"/>
      <c r="M30" s="388"/>
      <c r="N30" s="389"/>
      <c r="O30" s="390"/>
      <c r="P30" s="389"/>
      <c r="Q30" s="410"/>
      <c r="R30" s="443"/>
      <c r="S30" s="425">
        <f t="shared" si="14"/>
        <v>0</v>
      </c>
      <c r="T30" s="392">
        <f t="shared" si="11"/>
        <v>0</v>
      </c>
      <c r="U30" s="405">
        <f t="shared" si="15"/>
        <v>0</v>
      </c>
      <c r="V30" s="393">
        <f t="shared" si="16"/>
        <v>0</v>
      </c>
      <c r="W30" s="442" t="str">
        <f t="shared" si="17"/>
        <v/>
      </c>
      <c r="X30" s="452" t="str">
        <f t="shared" si="12"/>
        <v/>
      </c>
      <c r="Y30" s="452" t="str">
        <f t="shared" si="13"/>
        <v/>
      </c>
      <c r="Z30" s="452" t="str">
        <f>'４.１倒筒機(樣品製作)'!X30</f>
        <v/>
      </c>
      <c r="AA30" s="452" t="str">
        <f>'４.１倒筒機(樣品製作)'!Y30</f>
        <v/>
      </c>
    </row>
    <row r="31" spans="1:27" ht="16.5">
      <c r="A31" s="383">
        <f t="shared" si="10"/>
        <v>46174</v>
      </c>
      <c r="B31" s="432" t="s">
        <v>805</v>
      </c>
      <c r="C31" s="458"/>
      <c r="D31" s="473"/>
      <c r="E31" s="459"/>
      <c r="F31" s="507" t="str">
        <f>IF(ISNA(VLOOKUP(D31,條件!$A$1:$L$65585,5,0)),"",(VLOOKUP(D31,條件!$A$1:$L$65585,5,0)))</f>
        <v/>
      </c>
      <c r="G31" s="507" t="str">
        <f>IF(ISNA(VLOOKUP(D31,條件!$A$1:$L$65585,11,0)),"",(VLOOKUP(D31,條件!$A$1:$L$65585,11,0)))</f>
        <v/>
      </c>
      <c r="H31" s="460"/>
      <c r="I31" s="461"/>
      <c r="J31" s="462"/>
      <c r="K31" s="461"/>
      <c r="L31" s="463"/>
      <c r="M31" s="388"/>
      <c r="N31" s="389"/>
      <c r="O31" s="390"/>
      <c r="P31" s="389"/>
      <c r="Q31" s="391"/>
      <c r="R31" s="443"/>
      <c r="S31" s="425">
        <f t="shared" si="14"/>
        <v>0</v>
      </c>
      <c r="T31" s="392">
        <f t="shared" si="11"/>
        <v>0</v>
      </c>
      <c r="U31" s="405">
        <f t="shared" si="15"/>
        <v>0</v>
      </c>
      <c r="V31" s="393">
        <f t="shared" si="16"/>
        <v>0</v>
      </c>
      <c r="W31" s="442" t="str">
        <f t="shared" si="17"/>
        <v/>
      </c>
      <c r="X31" s="452" t="str">
        <f t="shared" si="12"/>
        <v/>
      </c>
      <c r="Y31" s="452" t="str">
        <f t="shared" si="13"/>
        <v/>
      </c>
      <c r="Z31" s="452" t="str">
        <f>'４.１倒筒機(樣品製作)'!X31</f>
        <v/>
      </c>
      <c r="AA31" s="452" t="str">
        <f>'４.１倒筒機(樣品製作)'!Y31</f>
        <v/>
      </c>
    </row>
    <row r="32" spans="1:27" ht="16.5">
      <c r="A32" s="383">
        <f t="shared" si="10"/>
        <v>46174</v>
      </c>
      <c r="B32" s="432" t="s">
        <v>805</v>
      </c>
      <c r="C32" s="458"/>
      <c r="D32" s="473"/>
      <c r="E32" s="459"/>
      <c r="F32" s="507" t="str">
        <f>IF(ISNA(VLOOKUP(D32,條件!$A$1:$L$65585,5,0)),"",(VLOOKUP(D32,條件!$A$1:$L$65585,5,0)))</f>
        <v/>
      </c>
      <c r="G32" s="507" t="str">
        <f>IF(ISNA(VLOOKUP(D32,條件!$A$1:$L$65585,11,0)),"",(VLOOKUP(D32,條件!$A$1:$L$65585,11,0)))</f>
        <v/>
      </c>
      <c r="H32" s="460"/>
      <c r="I32" s="461"/>
      <c r="J32" s="462"/>
      <c r="K32" s="461"/>
      <c r="L32" s="463"/>
      <c r="M32" s="388"/>
      <c r="N32" s="389"/>
      <c r="O32" s="390"/>
      <c r="P32" s="389"/>
      <c r="Q32" s="391"/>
      <c r="R32" s="443"/>
      <c r="S32" s="425">
        <f t="shared" si="14"/>
        <v>0</v>
      </c>
      <c r="T32" s="392">
        <f t="shared" si="11"/>
        <v>0</v>
      </c>
      <c r="U32" s="405">
        <f t="shared" si="15"/>
        <v>0</v>
      </c>
      <c r="V32" s="393">
        <f t="shared" si="16"/>
        <v>0</v>
      </c>
      <c r="W32" s="442" t="str">
        <f t="shared" si="17"/>
        <v/>
      </c>
      <c r="X32" s="452" t="str">
        <f t="shared" si="12"/>
        <v/>
      </c>
      <c r="Y32" s="452" t="str">
        <f t="shared" si="13"/>
        <v/>
      </c>
      <c r="Z32" s="452" t="str">
        <f>'４.１倒筒機(樣品製作)'!X32</f>
        <v/>
      </c>
      <c r="AA32" s="452" t="str">
        <f>'４.１倒筒機(樣品製作)'!Y32</f>
        <v/>
      </c>
    </row>
    <row r="33" spans="1:27" ht="16.5">
      <c r="A33" s="383">
        <f t="shared" si="10"/>
        <v>46174</v>
      </c>
      <c r="B33" s="432" t="s">
        <v>805</v>
      </c>
      <c r="C33" s="458"/>
      <c r="D33" s="473"/>
      <c r="E33" s="459"/>
      <c r="F33" s="507" t="str">
        <f>IF(ISNA(VLOOKUP(D33,條件!$A$1:$L$65585,5,0)),"",(VLOOKUP(D33,條件!$A$1:$L$65585,5,0)))</f>
        <v/>
      </c>
      <c r="G33" s="507" t="str">
        <f>IF(ISNA(VLOOKUP(D33,條件!$A$1:$L$65585,11,0)),"",(VLOOKUP(D33,條件!$A$1:$L$65585,11,0)))</f>
        <v/>
      </c>
      <c r="H33" s="460"/>
      <c r="I33" s="461"/>
      <c r="J33" s="462"/>
      <c r="K33" s="461"/>
      <c r="L33" s="463"/>
      <c r="M33" s="388"/>
      <c r="N33" s="389"/>
      <c r="O33" s="390"/>
      <c r="P33" s="389"/>
      <c r="Q33" s="391"/>
      <c r="R33" s="443"/>
      <c r="S33" s="425">
        <f t="shared" si="14"/>
        <v>0</v>
      </c>
      <c r="T33" s="392">
        <f t="shared" si="11"/>
        <v>0</v>
      </c>
      <c r="U33" s="405">
        <f t="shared" si="15"/>
        <v>0</v>
      </c>
      <c r="V33" s="393">
        <f t="shared" si="16"/>
        <v>0</v>
      </c>
      <c r="W33" s="442" t="str">
        <f t="shared" si="17"/>
        <v/>
      </c>
      <c r="X33" s="452" t="str">
        <f t="shared" si="12"/>
        <v/>
      </c>
      <c r="Y33" s="452" t="str">
        <f t="shared" si="13"/>
        <v/>
      </c>
      <c r="Z33" s="452" t="str">
        <f>'４.１倒筒機(樣品製作)'!X33</f>
        <v/>
      </c>
      <c r="AA33" s="452" t="str">
        <f>'４.１倒筒機(樣品製作)'!Y33</f>
        <v/>
      </c>
    </row>
    <row r="34" spans="1:27" ht="16.5">
      <c r="A34" s="383">
        <f t="shared" si="10"/>
        <v>46174</v>
      </c>
      <c r="B34" s="432" t="s">
        <v>805</v>
      </c>
      <c r="C34" s="458"/>
      <c r="D34" s="473"/>
      <c r="E34" s="459"/>
      <c r="F34" s="507" t="str">
        <f>IF(ISNA(VLOOKUP(D34,條件!$A$1:$L$65585,5,0)),"",(VLOOKUP(D34,條件!$A$1:$L$65585,5,0)))</f>
        <v/>
      </c>
      <c r="G34" s="507" t="str">
        <f>IF(ISNA(VLOOKUP(D34,條件!$A$1:$L$65585,11,0)),"",(VLOOKUP(D34,條件!$A$1:$L$65585,11,0)))</f>
        <v/>
      </c>
      <c r="H34" s="460"/>
      <c r="I34" s="461"/>
      <c r="J34" s="462"/>
      <c r="K34" s="461"/>
      <c r="L34" s="463"/>
      <c r="M34" s="388"/>
      <c r="N34" s="389"/>
      <c r="O34" s="390"/>
      <c r="P34" s="389"/>
      <c r="Q34" s="391"/>
      <c r="R34" s="443"/>
      <c r="S34" s="425">
        <f t="shared" si="14"/>
        <v>0</v>
      </c>
      <c r="T34" s="392">
        <f t="shared" si="11"/>
        <v>0</v>
      </c>
      <c r="U34" s="405">
        <f t="shared" si="15"/>
        <v>0</v>
      </c>
      <c r="V34" s="393">
        <f t="shared" si="16"/>
        <v>0</v>
      </c>
      <c r="W34" s="442" t="str">
        <f t="shared" si="17"/>
        <v/>
      </c>
      <c r="X34" s="452" t="str">
        <f t="shared" si="12"/>
        <v/>
      </c>
      <c r="Y34" s="452" t="str">
        <f t="shared" si="13"/>
        <v/>
      </c>
      <c r="Z34" s="452" t="str">
        <f>'４.１倒筒機(樣品製作)'!X34</f>
        <v/>
      </c>
      <c r="AA34" s="452" t="str">
        <f>'４.１倒筒機(樣品製作)'!Y34</f>
        <v/>
      </c>
    </row>
    <row r="35" spans="1:27" ht="16.5">
      <c r="A35" s="383">
        <f t="shared" si="10"/>
        <v>46174</v>
      </c>
      <c r="B35" s="432" t="s">
        <v>805</v>
      </c>
      <c r="C35" s="458"/>
      <c r="D35" s="473"/>
      <c r="E35" s="459"/>
      <c r="F35" s="507" t="str">
        <f>IF(ISNA(VLOOKUP(D35,條件!$A$1:$L$65585,5,0)),"",(VLOOKUP(D35,條件!$A$1:$L$65585,5,0)))</f>
        <v/>
      </c>
      <c r="G35" s="507" t="str">
        <f>IF(ISNA(VLOOKUP(D35,條件!$A$1:$L$65585,11,0)),"",(VLOOKUP(D35,條件!$A$1:$L$65585,11,0)))</f>
        <v/>
      </c>
      <c r="H35" s="460"/>
      <c r="I35" s="461"/>
      <c r="J35" s="462"/>
      <c r="K35" s="461"/>
      <c r="L35" s="463"/>
      <c r="M35" s="388"/>
      <c r="N35" s="389"/>
      <c r="O35" s="390"/>
      <c r="P35" s="389"/>
      <c r="Q35" s="391"/>
      <c r="R35" s="443"/>
      <c r="S35" s="425">
        <f t="shared" si="14"/>
        <v>0</v>
      </c>
      <c r="T35" s="392">
        <f t="shared" si="11"/>
        <v>0</v>
      </c>
      <c r="U35" s="392">
        <f t="shared" si="15"/>
        <v>0</v>
      </c>
      <c r="V35" s="393">
        <f t="shared" si="16"/>
        <v>0</v>
      </c>
      <c r="W35" s="444" t="str">
        <f t="shared" si="17"/>
        <v/>
      </c>
      <c r="X35" s="452" t="str">
        <f t="shared" si="12"/>
        <v/>
      </c>
      <c r="Y35" s="452" t="str">
        <f t="shared" si="13"/>
        <v/>
      </c>
      <c r="Z35" s="452" t="str">
        <f>'４.１倒筒機(樣品製作)'!X35</f>
        <v/>
      </c>
      <c r="AA35" s="452" t="str">
        <f>'４.１倒筒機(樣品製作)'!Y35</f>
        <v/>
      </c>
    </row>
    <row r="36" spans="1:27" ht="16.5">
      <c r="A36" s="383">
        <f t="shared" si="10"/>
        <v>46174</v>
      </c>
      <c r="B36" s="432" t="s">
        <v>805</v>
      </c>
      <c r="C36" s="458"/>
      <c r="D36" s="473"/>
      <c r="E36" s="459"/>
      <c r="F36" s="507" t="str">
        <f>IF(ISNA(VLOOKUP(D36,條件!$A$1:$L$65585,5,0)),"",(VLOOKUP(D36,條件!$A$1:$L$65585,5,0)))</f>
        <v/>
      </c>
      <c r="G36" s="507" t="str">
        <f>IF(ISNA(VLOOKUP(D36,條件!$A$1:$L$65585,11,0)),"",(VLOOKUP(D36,條件!$A$1:$L$65585,11,0)))</f>
        <v/>
      </c>
      <c r="H36" s="460"/>
      <c r="I36" s="461"/>
      <c r="J36" s="462"/>
      <c r="K36" s="461"/>
      <c r="L36" s="463"/>
      <c r="M36" s="388"/>
      <c r="N36" s="389"/>
      <c r="O36" s="390"/>
      <c r="P36" s="389"/>
      <c r="Q36" s="391"/>
      <c r="R36" s="443"/>
      <c r="S36" s="425">
        <f t="shared" si="14"/>
        <v>0</v>
      </c>
      <c r="T36" s="392">
        <f t="shared" si="11"/>
        <v>0</v>
      </c>
      <c r="U36" s="392">
        <f t="shared" si="15"/>
        <v>0</v>
      </c>
      <c r="V36" s="393">
        <f t="shared" si="16"/>
        <v>0</v>
      </c>
      <c r="W36" s="444" t="str">
        <f t="shared" si="17"/>
        <v/>
      </c>
      <c r="X36" s="452" t="str">
        <f t="shared" si="12"/>
        <v/>
      </c>
      <c r="Y36" s="452" t="str">
        <f t="shared" si="13"/>
        <v/>
      </c>
      <c r="Z36" s="452" t="str">
        <f>'４.１倒筒機(樣品製作)'!X36</f>
        <v/>
      </c>
      <c r="AA36" s="452" t="str">
        <f>'４.１倒筒機(樣品製作)'!Y36</f>
        <v/>
      </c>
    </row>
    <row r="37" spans="1:27" ht="16.5">
      <c r="A37" s="383">
        <f t="shared" si="10"/>
        <v>46174</v>
      </c>
      <c r="B37" s="432" t="s">
        <v>805</v>
      </c>
      <c r="C37" s="458"/>
      <c r="D37" s="473"/>
      <c r="E37" s="459"/>
      <c r="F37" s="507" t="str">
        <f>IF(ISNA(VLOOKUP(D37,條件!$A$1:$L$65585,5,0)),"",(VLOOKUP(D37,條件!$A$1:$L$65585,5,0)))</f>
        <v/>
      </c>
      <c r="G37" s="507" t="str">
        <f>IF(ISNA(VLOOKUP(D37,條件!$A$1:$L$65585,11,0)),"",(VLOOKUP(D37,條件!$A$1:$L$65585,11,0)))</f>
        <v/>
      </c>
      <c r="H37" s="460"/>
      <c r="I37" s="461"/>
      <c r="J37" s="462"/>
      <c r="K37" s="461"/>
      <c r="L37" s="463"/>
      <c r="M37" s="388"/>
      <c r="N37" s="389"/>
      <c r="O37" s="390"/>
      <c r="P37" s="389"/>
      <c r="Q37" s="391"/>
      <c r="R37" s="443"/>
      <c r="S37" s="425">
        <f t="shared" si="14"/>
        <v>0</v>
      </c>
      <c r="T37" s="392">
        <f t="shared" si="11"/>
        <v>0</v>
      </c>
      <c r="U37" s="392">
        <f t="shared" si="15"/>
        <v>0</v>
      </c>
      <c r="V37" s="393">
        <f t="shared" si="16"/>
        <v>0</v>
      </c>
      <c r="W37" s="444" t="str">
        <f t="shared" si="17"/>
        <v/>
      </c>
      <c r="X37" s="452" t="str">
        <f t="shared" si="12"/>
        <v/>
      </c>
      <c r="Y37" s="452" t="str">
        <f t="shared" si="13"/>
        <v/>
      </c>
      <c r="Z37" s="452" t="str">
        <f>'４.１倒筒機(樣品製作)'!X37</f>
        <v/>
      </c>
      <c r="AA37" s="452" t="str">
        <f>'４.１倒筒機(樣品製作)'!Y37</f>
        <v/>
      </c>
    </row>
    <row r="38" spans="1:27" ht="16.5">
      <c r="A38" s="383">
        <f t="shared" si="10"/>
        <v>46174</v>
      </c>
      <c r="B38" s="432" t="s">
        <v>805</v>
      </c>
      <c r="C38" s="458"/>
      <c r="D38" s="473"/>
      <c r="E38" s="459"/>
      <c r="F38" s="507" t="str">
        <f>IF(ISNA(VLOOKUP(D38,條件!$A$1:$L$65585,5,0)),"",(VLOOKUP(D38,條件!$A$1:$L$65585,5,0)))</f>
        <v/>
      </c>
      <c r="G38" s="507" t="str">
        <f>IF(ISNA(VLOOKUP(D38,條件!$A$1:$L$65585,11,0)),"",(VLOOKUP(D38,條件!$A$1:$L$65585,11,0)))</f>
        <v/>
      </c>
      <c r="H38" s="460"/>
      <c r="I38" s="461"/>
      <c r="J38" s="462"/>
      <c r="K38" s="461"/>
      <c r="L38" s="463"/>
      <c r="M38" s="388"/>
      <c r="N38" s="389"/>
      <c r="O38" s="390"/>
      <c r="P38" s="389"/>
      <c r="Q38" s="391"/>
      <c r="R38" s="443"/>
      <c r="S38" s="425">
        <f t="shared" si="14"/>
        <v>0</v>
      </c>
      <c r="T38" s="392">
        <f t="shared" si="11"/>
        <v>0</v>
      </c>
      <c r="U38" s="392">
        <f t="shared" si="15"/>
        <v>0</v>
      </c>
      <c r="V38" s="393">
        <f t="shared" si="16"/>
        <v>0</v>
      </c>
      <c r="W38" s="444" t="str">
        <f t="shared" si="17"/>
        <v/>
      </c>
      <c r="X38" s="452" t="str">
        <f t="shared" si="12"/>
        <v/>
      </c>
      <c r="Y38" s="452" t="str">
        <f t="shared" si="13"/>
        <v/>
      </c>
      <c r="Z38" s="452" t="str">
        <f>'４.１倒筒機(樣品製作)'!X38</f>
        <v/>
      </c>
      <c r="AA38" s="452" t="str">
        <f>'４.１倒筒機(樣品製作)'!Y38</f>
        <v/>
      </c>
    </row>
    <row r="39" spans="1:27" ht="16.5">
      <c r="A39" s="383">
        <f t="shared" si="10"/>
        <v>46174</v>
      </c>
      <c r="B39" s="432" t="s">
        <v>805</v>
      </c>
      <c r="C39" s="458"/>
      <c r="D39" s="473"/>
      <c r="E39" s="459"/>
      <c r="F39" s="507" t="str">
        <f>IF(ISNA(VLOOKUP(D39,條件!$A$1:$L$65585,5,0)),"",(VLOOKUP(D39,條件!$A$1:$L$65585,5,0)))</f>
        <v/>
      </c>
      <c r="G39" s="507" t="str">
        <f>IF(ISNA(VLOOKUP(D39,條件!$A$1:$L$65585,11,0)),"",(VLOOKUP(D39,條件!$A$1:$L$65585,11,0)))</f>
        <v/>
      </c>
      <c r="H39" s="460"/>
      <c r="I39" s="461"/>
      <c r="J39" s="462"/>
      <c r="K39" s="461"/>
      <c r="L39" s="463"/>
      <c r="M39" s="388"/>
      <c r="N39" s="389"/>
      <c r="O39" s="390"/>
      <c r="P39" s="389"/>
      <c r="Q39" s="391"/>
      <c r="R39" s="443"/>
      <c r="S39" s="425">
        <f t="shared" si="14"/>
        <v>0</v>
      </c>
      <c r="T39" s="392">
        <f t="shared" si="11"/>
        <v>0</v>
      </c>
      <c r="U39" s="392">
        <f t="shared" si="15"/>
        <v>0</v>
      </c>
      <c r="V39" s="393">
        <f t="shared" si="16"/>
        <v>0</v>
      </c>
      <c r="W39" s="444" t="str">
        <f t="shared" si="17"/>
        <v/>
      </c>
      <c r="X39" s="452" t="str">
        <f t="shared" si="12"/>
        <v/>
      </c>
      <c r="Y39" s="452" t="str">
        <f t="shared" si="13"/>
        <v/>
      </c>
      <c r="Z39" s="452" t="str">
        <f>'４.１倒筒機(樣品製作)'!X39</f>
        <v/>
      </c>
      <c r="AA39" s="452" t="str">
        <f>'４.１倒筒機(樣品製作)'!Y39</f>
        <v/>
      </c>
    </row>
    <row r="40" spans="1:27" ht="16.5">
      <c r="A40" s="383">
        <f t="shared" si="10"/>
        <v>46174</v>
      </c>
      <c r="B40" s="432" t="s">
        <v>805</v>
      </c>
      <c r="C40" s="458"/>
      <c r="D40" s="473"/>
      <c r="E40" s="459"/>
      <c r="F40" s="507" t="str">
        <f>IF(ISNA(VLOOKUP(D40,條件!$A$1:$L$65585,5,0)),"",(VLOOKUP(D40,條件!$A$1:$L$65585,5,0)))</f>
        <v/>
      </c>
      <c r="G40" s="507" t="str">
        <f>IF(ISNA(VLOOKUP(D40,條件!$A$1:$L$65585,11,0)),"",(VLOOKUP(D40,條件!$A$1:$L$65585,11,0)))</f>
        <v/>
      </c>
      <c r="H40" s="460"/>
      <c r="I40" s="461"/>
      <c r="J40" s="462"/>
      <c r="K40" s="461"/>
      <c r="L40" s="463"/>
      <c r="M40" s="388"/>
      <c r="N40" s="389"/>
      <c r="O40" s="390"/>
      <c r="P40" s="389"/>
      <c r="Q40" s="391"/>
      <c r="R40" s="443"/>
      <c r="S40" s="425">
        <f t="shared" si="14"/>
        <v>0</v>
      </c>
      <c r="T40" s="392">
        <f t="shared" si="11"/>
        <v>0</v>
      </c>
      <c r="U40" s="392">
        <f t="shared" si="15"/>
        <v>0</v>
      </c>
      <c r="V40" s="393">
        <f t="shared" si="16"/>
        <v>0</v>
      </c>
      <c r="W40" s="444" t="str">
        <f t="shared" si="17"/>
        <v/>
      </c>
      <c r="X40" s="452" t="str">
        <f t="shared" si="12"/>
        <v/>
      </c>
      <c r="Y40" s="452" t="str">
        <f t="shared" si="13"/>
        <v/>
      </c>
      <c r="Z40" s="452" t="str">
        <f>'４.１倒筒機(樣品製作)'!X40</f>
        <v/>
      </c>
      <c r="AA40" s="452" t="str">
        <f>'４.１倒筒機(樣品製作)'!Y40</f>
        <v/>
      </c>
    </row>
    <row r="41" spans="1:27" ht="16.5">
      <c r="A41" s="383">
        <f t="shared" si="10"/>
        <v>46174</v>
      </c>
      <c r="B41" s="432" t="s">
        <v>805</v>
      </c>
      <c r="C41" s="458"/>
      <c r="D41" s="473"/>
      <c r="E41" s="459"/>
      <c r="F41" s="507" t="str">
        <f>IF(ISNA(VLOOKUP(D41,條件!$A$1:$L$65585,5,0)),"",(VLOOKUP(D41,條件!$A$1:$L$65585,5,0)))</f>
        <v/>
      </c>
      <c r="G41" s="507" t="str">
        <f>IF(ISNA(VLOOKUP(D41,條件!$A$1:$L$65585,11,0)),"",(VLOOKUP(D41,條件!$A$1:$L$65585,11,0)))</f>
        <v/>
      </c>
      <c r="H41" s="460"/>
      <c r="I41" s="461"/>
      <c r="J41" s="462"/>
      <c r="K41" s="461"/>
      <c r="L41" s="463"/>
      <c r="M41" s="388"/>
      <c r="N41" s="389"/>
      <c r="O41" s="390"/>
      <c r="P41" s="389"/>
      <c r="Q41" s="391"/>
      <c r="R41" s="443"/>
      <c r="S41" s="425">
        <f t="shared" si="14"/>
        <v>0</v>
      </c>
      <c r="T41" s="392">
        <f t="shared" si="11"/>
        <v>0</v>
      </c>
      <c r="U41" s="392">
        <f t="shared" si="15"/>
        <v>0</v>
      </c>
      <c r="V41" s="393">
        <f t="shared" si="16"/>
        <v>0</v>
      </c>
      <c r="W41" s="444" t="str">
        <f t="shared" si="17"/>
        <v/>
      </c>
      <c r="X41" s="452" t="str">
        <f t="shared" si="12"/>
        <v/>
      </c>
      <c r="Y41" s="452" t="str">
        <f t="shared" si="13"/>
        <v/>
      </c>
      <c r="Z41" s="452" t="str">
        <f>'４.１倒筒機(樣品製作)'!X41</f>
        <v/>
      </c>
      <c r="AA41" s="452" t="str">
        <f>'４.１倒筒機(樣品製作)'!Y41</f>
        <v/>
      </c>
    </row>
    <row r="42" spans="1:27" ht="16.5">
      <c r="A42" s="383">
        <f t="shared" si="10"/>
        <v>46174</v>
      </c>
      <c r="B42" s="432" t="s">
        <v>805</v>
      </c>
      <c r="C42" s="458"/>
      <c r="D42" s="473"/>
      <c r="E42" s="459"/>
      <c r="F42" s="507" t="str">
        <f>IF(ISNA(VLOOKUP(D42,條件!$A$1:$L$65585,5,0)),"",(VLOOKUP(D42,條件!$A$1:$L$65585,5,0)))</f>
        <v/>
      </c>
      <c r="G42" s="507" t="str">
        <f>IF(ISNA(VLOOKUP(D42,條件!$A$1:$L$65585,11,0)),"",(VLOOKUP(D42,條件!$A$1:$L$65585,11,0)))</f>
        <v/>
      </c>
      <c r="H42" s="460"/>
      <c r="I42" s="461"/>
      <c r="J42" s="462"/>
      <c r="K42" s="461"/>
      <c r="L42" s="463"/>
      <c r="M42" s="388"/>
      <c r="N42" s="389"/>
      <c r="O42" s="390"/>
      <c r="P42" s="389"/>
      <c r="Q42" s="391"/>
      <c r="R42" s="443"/>
      <c r="S42" s="425">
        <f t="shared" si="14"/>
        <v>0</v>
      </c>
      <c r="T42" s="392">
        <f t="shared" si="11"/>
        <v>0</v>
      </c>
      <c r="U42" s="392">
        <f t="shared" si="15"/>
        <v>0</v>
      </c>
      <c r="V42" s="393">
        <f t="shared" si="16"/>
        <v>0</v>
      </c>
      <c r="W42" s="444" t="str">
        <f t="shared" si="17"/>
        <v/>
      </c>
      <c r="X42" s="452" t="str">
        <f t="shared" si="12"/>
        <v/>
      </c>
      <c r="Y42" s="452" t="str">
        <f t="shared" si="13"/>
        <v/>
      </c>
      <c r="Z42" s="452" t="str">
        <f>'４.１倒筒機(樣品製作)'!X42</f>
        <v/>
      </c>
      <c r="AA42" s="452" t="str">
        <f>'４.１倒筒機(樣品製作)'!Y42</f>
        <v/>
      </c>
    </row>
    <row r="43" spans="1:27" ht="16.5">
      <c r="A43" s="383">
        <f t="shared" si="10"/>
        <v>46174</v>
      </c>
      <c r="B43" s="432" t="s">
        <v>805</v>
      </c>
      <c r="C43" s="458"/>
      <c r="D43" s="473"/>
      <c r="E43" s="459"/>
      <c r="F43" s="507" t="str">
        <f>IF(ISNA(VLOOKUP(D43,條件!$A$1:$L$65585,5,0)),"",(VLOOKUP(D43,條件!$A$1:$L$65585,5,0)))</f>
        <v/>
      </c>
      <c r="G43" s="507" t="str">
        <f>IF(ISNA(VLOOKUP(D43,條件!$A$1:$L$65585,11,0)),"",(VLOOKUP(D43,條件!$A$1:$L$65585,11,0)))</f>
        <v/>
      </c>
      <c r="H43" s="460"/>
      <c r="I43" s="461"/>
      <c r="J43" s="462"/>
      <c r="K43" s="461"/>
      <c r="L43" s="463"/>
      <c r="M43" s="388"/>
      <c r="N43" s="389"/>
      <c r="O43" s="390"/>
      <c r="P43" s="389"/>
      <c r="Q43" s="391"/>
      <c r="R43" s="443"/>
      <c r="S43" s="425">
        <f t="shared" si="14"/>
        <v>0</v>
      </c>
      <c r="T43" s="392">
        <f t="shared" si="11"/>
        <v>0</v>
      </c>
      <c r="U43" s="392">
        <f t="shared" si="15"/>
        <v>0</v>
      </c>
      <c r="V43" s="393">
        <f t="shared" si="16"/>
        <v>0</v>
      </c>
      <c r="W43" s="444" t="str">
        <f t="shared" si="17"/>
        <v/>
      </c>
      <c r="X43" s="452" t="str">
        <f t="shared" si="12"/>
        <v/>
      </c>
      <c r="Y43" s="452" t="str">
        <f t="shared" si="13"/>
        <v/>
      </c>
      <c r="Z43" s="452" t="str">
        <f>'４.１倒筒機(樣品製作)'!X43</f>
        <v/>
      </c>
      <c r="AA43" s="452" t="str">
        <f>'４.１倒筒機(樣品製作)'!Y43</f>
        <v/>
      </c>
    </row>
    <row r="44" spans="1:27" ht="16.5">
      <c r="A44" s="383">
        <f t="shared" si="10"/>
        <v>46174</v>
      </c>
      <c r="B44" s="398" t="s">
        <v>803</v>
      </c>
      <c r="C44" s="524"/>
      <c r="D44" s="525"/>
      <c r="E44" s="526"/>
      <c r="F44" s="527">
        <v>0</v>
      </c>
      <c r="G44" s="527"/>
      <c r="H44" s="528"/>
      <c r="I44" s="529">
        <f>COUNTA(I24:I43)</f>
        <v>0</v>
      </c>
      <c r="J44" s="529"/>
      <c r="K44" s="529"/>
      <c r="L44" s="530"/>
      <c r="M44" s="400"/>
      <c r="N44" s="401">
        <f>SUM(N24:N43)</f>
        <v>0</v>
      </c>
      <c r="O44" s="400"/>
      <c r="P44" s="401">
        <f>SUM(P24:P43)</f>
        <v>0</v>
      </c>
      <c r="Q44" s="402"/>
      <c r="R44" s="445"/>
      <c r="S44" s="427"/>
      <c r="T44" s="403"/>
      <c r="U44" s="399">
        <f>SUMIF(U24:U43,"&lt;9E307")</f>
        <v>0</v>
      </c>
      <c r="V44" s="399">
        <f>SUM(V24:V43)</f>
        <v>0</v>
      </c>
      <c r="W44" s="446">
        <f>IF(ISERROR(V44/U44),0,(V44/U44))</f>
        <v>0</v>
      </c>
      <c r="X44" s="453">
        <f>SUMIF(X24:X43,"&lt;9E307")</f>
        <v>0</v>
      </c>
      <c r="Y44" s="453">
        <f>SUMIF(Y24:Y43,"&lt;9E307")</f>
        <v>0</v>
      </c>
      <c r="Z44" s="453">
        <f>'４.１倒筒機(樣品製作)'!X44</f>
        <v>0</v>
      </c>
      <c r="AA44" s="453">
        <f>'４.１倒筒機(樣品製作)'!Y44</f>
        <v>0</v>
      </c>
    </row>
    <row r="45" spans="1:27" ht="16.5">
      <c r="A45" s="383">
        <f t="shared" si="10"/>
        <v>46174</v>
      </c>
      <c r="B45" s="404" t="s">
        <v>806</v>
      </c>
      <c r="C45" s="531"/>
      <c r="D45" s="532"/>
      <c r="E45" s="533"/>
      <c r="F45" s="534"/>
      <c r="G45" s="534"/>
      <c r="H45" s="535"/>
      <c r="I45" s="536">
        <f>SUM(I23,I44)</f>
        <v>2</v>
      </c>
      <c r="J45" s="536"/>
      <c r="K45" s="536"/>
      <c r="L45" s="537"/>
      <c r="M45" s="419"/>
      <c r="N45" s="420">
        <f>SUM(N23,N44)</f>
        <v>24</v>
      </c>
      <c r="O45" s="419"/>
      <c r="P45" s="420">
        <f>SUM(P23,P44)</f>
        <v>0</v>
      </c>
      <c r="Q45" s="421"/>
      <c r="R45" s="447"/>
      <c r="S45" s="428"/>
      <c r="T45" s="394"/>
      <c r="U45" s="394">
        <f t="shared" ref="U45:V45" si="18">SUM(U23,U44)</f>
        <v>272.54269752593768</v>
      </c>
      <c r="V45" s="394">
        <f t="shared" si="18"/>
        <v>0</v>
      </c>
      <c r="W45" s="448">
        <f>IF(ISERROR(V45/U45),0,V45/U45)</f>
        <v>0</v>
      </c>
      <c r="X45" s="454">
        <f>SUM(X23,X44)</f>
        <v>1.090170790103751</v>
      </c>
      <c r="Y45" s="454">
        <f>SUM(Y23,Y44)</f>
        <v>0</v>
      </c>
      <c r="Z45" s="454">
        <f>'４.１倒筒機(樣品製作)'!X45</f>
        <v>0</v>
      </c>
      <c r="AA45" s="454">
        <f>'４.１倒筒機(樣品製作)'!Y45</f>
        <v>0</v>
      </c>
    </row>
    <row r="46" spans="1:27" ht="16.5">
      <c r="A46" s="449">
        <f>A45+1</f>
        <v>46175</v>
      </c>
      <c r="B46" s="431" t="s">
        <v>804</v>
      </c>
      <c r="C46" s="458" t="s">
        <v>1052</v>
      </c>
      <c r="D46" s="473" t="s">
        <v>1921</v>
      </c>
      <c r="E46" s="459" t="s">
        <v>1658</v>
      </c>
      <c r="F46" s="507" t="s">
        <v>1689</v>
      </c>
      <c r="G46" s="507" t="s">
        <v>1622</v>
      </c>
      <c r="H46" s="460">
        <v>4</v>
      </c>
      <c r="I46" s="461">
        <v>150</v>
      </c>
      <c r="J46" s="462">
        <v>238000</v>
      </c>
      <c r="K46" s="461">
        <v>1200</v>
      </c>
      <c r="L46" s="463">
        <v>72</v>
      </c>
      <c r="M46" s="407">
        <v>70</v>
      </c>
      <c r="N46" s="408">
        <v>8</v>
      </c>
      <c r="O46" s="409">
        <v>0</v>
      </c>
      <c r="P46" s="408">
        <v>0</v>
      </c>
      <c r="Q46" s="410" t="s">
        <v>3004</v>
      </c>
      <c r="R46" s="441" t="s">
        <v>2783</v>
      </c>
      <c r="S46" s="424">
        <f>K46*0.85</f>
        <v>1020</v>
      </c>
      <c r="T46" s="405">
        <f t="shared" ref="T46:T65" si="19">IF(J46="",0,(1440/(J46/S46)))</f>
        <v>6.1714285714285708</v>
      </c>
      <c r="U46" s="405">
        <f>T46*L46*(N46+P46)/24*0.85</f>
        <v>125.89714285714284</v>
      </c>
      <c r="V46" s="406">
        <f>M46+O46</f>
        <v>70</v>
      </c>
      <c r="W46" s="442">
        <f>IF(U46=0,"",((V46/U46)))</f>
        <v>0.55600944081336245</v>
      </c>
      <c r="X46" s="452">
        <f t="shared" ref="X46:X65" si="20">IF(ISERROR((U46/(N46+P46)*N46)/250),"",((U46/(N46+P46)*N46)/250))</f>
        <v>0.50358857142857139</v>
      </c>
      <c r="Y46" s="452">
        <f t="shared" ref="Y46:Y65" si="21">IF(ISERROR(((U46/(N46+P46)*P46)/250)),"",(((U46/(N46+P46)*P46))/250))</f>
        <v>0</v>
      </c>
      <c r="Z46" s="452" t="str">
        <f>'４.１倒筒機(樣品製作)'!X46</f>
        <v/>
      </c>
      <c r="AA46" s="452" t="str">
        <f>'４.１倒筒機(樣品製作)'!Y46</f>
        <v/>
      </c>
    </row>
    <row r="47" spans="1:27" ht="16.5">
      <c r="A47" s="383">
        <f>A46</f>
        <v>46175</v>
      </c>
      <c r="B47" s="432" t="s">
        <v>804</v>
      </c>
      <c r="C47" s="458" t="s">
        <v>3003</v>
      </c>
      <c r="D47" s="473" t="s">
        <v>1922</v>
      </c>
      <c r="E47" s="459" t="s">
        <v>1658</v>
      </c>
      <c r="F47" s="507" t="s">
        <v>1675</v>
      </c>
      <c r="G47" s="507" t="s">
        <v>302</v>
      </c>
      <c r="H47" s="460">
        <v>4</v>
      </c>
      <c r="I47" s="461">
        <v>100</v>
      </c>
      <c r="J47" s="462">
        <v>358000</v>
      </c>
      <c r="K47" s="461">
        <v>1200</v>
      </c>
      <c r="L47" s="463">
        <v>48</v>
      </c>
      <c r="M47" s="388">
        <v>46</v>
      </c>
      <c r="N47" s="389">
        <v>8</v>
      </c>
      <c r="O47" s="390">
        <v>0</v>
      </c>
      <c r="P47" s="389">
        <v>0</v>
      </c>
      <c r="Q47" s="410" t="s">
        <v>3004</v>
      </c>
      <c r="R47" s="441" t="s">
        <v>2783</v>
      </c>
      <c r="S47" s="425">
        <f t="shared" ref="S47:S65" si="22">K47*0.85</f>
        <v>1020</v>
      </c>
      <c r="T47" s="392">
        <f t="shared" si="19"/>
        <v>4.1027932960893851</v>
      </c>
      <c r="U47" s="405">
        <f t="shared" ref="U47:U65" si="23">T47*L47*(N47+P47)/24*0.85</f>
        <v>55.797988826815633</v>
      </c>
      <c r="V47" s="393">
        <f t="shared" ref="V47:V65" si="24">M47+O47</f>
        <v>46</v>
      </c>
      <c r="W47" s="442">
        <f t="shared" ref="W47:W65" si="25">IF(U47=0,"",((V47/U47)))</f>
        <v>0.82440247340766382</v>
      </c>
      <c r="X47" s="452">
        <f t="shared" si="20"/>
        <v>0.22319195530726252</v>
      </c>
      <c r="Y47" s="452">
        <f t="shared" si="21"/>
        <v>0</v>
      </c>
      <c r="Z47" s="452" t="str">
        <f>'４.１倒筒機(樣品製作)'!X47</f>
        <v/>
      </c>
      <c r="AA47" s="452" t="str">
        <f>'４.１倒筒機(樣品製作)'!Y47</f>
        <v/>
      </c>
    </row>
    <row r="48" spans="1:27" ht="16.5">
      <c r="A48" s="383">
        <f t="shared" ref="A48:A88" si="26">A47</f>
        <v>46175</v>
      </c>
      <c r="B48" s="432" t="s">
        <v>804</v>
      </c>
      <c r="C48" s="458"/>
      <c r="D48" s="473"/>
      <c r="E48" s="459"/>
      <c r="F48" s="507" t="str">
        <f>IF(ISNA(VLOOKUP(D48,條件!$A$1:$L$65585,5,0)),"",(VLOOKUP(D48,條件!$A$1:$L$65585,5,0)))</f>
        <v/>
      </c>
      <c r="G48" s="507" t="str">
        <f>IF(ISNA(VLOOKUP(D48,條件!$A$1:$L$65585,11,0)),"",(VLOOKUP(D48,條件!$A$1:$L$65585,11,0)))</f>
        <v/>
      </c>
      <c r="H48" s="460"/>
      <c r="I48" s="461"/>
      <c r="J48" s="462"/>
      <c r="K48" s="461"/>
      <c r="L48" s="463"/>
      <c r="M48" s="388"/>
      <c r="N48" s="389"/>
      <c r="O48" s="390"/>
      <c r="P48" s="389"/>
      <c r="Q48" s="410"/>
      <c r="R48" s="441"/>
      <c r="S48" s="425">
        <f t="shared" si="22"/>
        <v>0</v>
      </c>
      <c r="T48" s="392">
        <f t="shared" si="19"/>
        <v>0</v>
      </c>
      <c r="U48" s="405">
        <f t="shared" si="23"/>
        <v>0</v>
      </c>
      <c r="V48" s="393">
        <f t="shared" si="24"/>
        <v>0</v>
      </c>
      <c r="W48" s="442" t="str">
        <f t="shared" si="25"/>
        <v/>
      </c>
      <c r="X48" s="452" t="str">
        <f t="shared" si="20"/>
        <v/>
      </c>
      <c r="Y48" s="452" t="str">
        <f t="shared" si="21"/>
        <v/>
      </c>
      <c r="Z48" s="452" t="str">
        <f>'４.１倒筒機(樣品製作)'!X48</f>
        <v/>
      </c>
      <c r="AA48" s="452" t="str">
        <f>'４.１倒筒機(樣品製作)'!Y48</f>
        <v/>
      </c>
    </row>
    <row r="49" spans="1:27" ht="16.5">
      <c r="A49" s="383">
        <f t="shared" si="26"/>
        <v>46175</v>
      </c>
      <c r="B49" s="432" t="s">
        <v>804</v>
      </c>
      <c r="C49" s="458"/>
      <c r="D49" s="473"/>
      <c r="E49" s="459"/>
      <c r="F49" s="507" t="str">
        <f>IF(ISNA(VLOOKUP(D49,條件!$A$1:$L$65585,5,0)),"",(VLOOKUP(D49,條件!$A$1:$L$65585,5,0)))</f>
        <v/>
      </c>
      <c r="G49" s="507" t="str">
        <f>IF(ISNA(VLOOKUP(D49,條件!$A$1:$L$65585,11,0)),"",(VLOOKUP(D49,條件!$A$1:$L$65585,11,0)))</f>
        <v/>
      </c>
      <c r="H49" s="460"/>
      <c r="I49" s="461"/>
      <c r="J49" s="462"/>
      <c r="K49" s="461"/>
      <c r="L49" s="463"/>
      <c r="M49" s="388"/>
      <c r="N49" s="389"/>
      <c r="O49" s="390"/>
      <c r="P49" s="389"/>
      <c r="Q49" s="410"/>
      <c r="R49" s="441"/>
      <c r="S49" s="425">
        <f t="shared" si="22"/>
        <v>0</v>
      </c>
      <c r="T49" s="392">
        <f t="shared" si="19"/>
        <v>0</v>
      </c>
      <c r="U49" s="405">
        <f t="shared" si="23"/>
        <v>0</v>
      </c>
      <c r="V49" s="393">
        <f t="shared" si="24"/>
        <v>0</v>
      </c>
      <c r="W49" s="442" t="str">
        <f t="shared" si="25"/>
        <v/>
      </c>
      <c r="X49" s="452" t="str">
        <f t="shared" si="20"/>
        <v/>
      </c>
      <c r="Y49" s="452" t="str">
        <f t="shared" si="21"/>
        <v/>
      </c>
      <c r="Z49" s="452" t="str">
        <f>'４.１倒筒機(樣品製作)'!X49</f>
        <v/>
      </c>
      <c r="AA49" s="452" t="str">
        <f>'４.１倒筒機(樣品製作)'!Y49</f>
        <v/>
      </c>
    </row>
    <row r="50" spans="1:27" ht="16.5">
      <c r="A50" s="383">
        <f t="shared" si="26"/>
        <v>46175</v>
      </c>
      <c r="B50" s="432" t="s">
        <v>804</v>
      </c>
      <c r="C50" s="458"/>
      <c r="D50" s="473"/>
      <c r="E50" s="459"/>
      <c r="F50" s="507" t="str">
        <f>IF(ISNA(VLOOKUP(D50,條件!$A$1:$L$65585,5,0)),"",(VLOOKUP(D50,條件!$A$1:$L$65585,5,0)))</f>
        <v/>
      </c>
      <c r="G50" s="507" t="str">
        <f>IF(ISNA(VLOOKUP(D50,條件!$A$1:$L$65585,11,0)),"",(VLOOKUP(D50,條件!$A$1:$L$65585,11,0)))</f>
        <v/>
      </c>
      <c r="H50" s="460"/>
      <c r="I50" s="461"/>
      <c r="J50" s="462"/>
      <c r="K50" s="461"/>
      <c r="L50" s="463"/>
      <c r="M50" s="388"/>
      <c r="N50" s="389"/>
      <c r="O50" s="390"/>
      <c r="P50" s="389"/>
      <c r="Q50" s="410"/>
      <c r="R50" s="441"/>
      <c r="S50" s="425">
        <f t="shared" si="22"/>
        <v>0</v>
      </c>
      <c r="T50" s="392">
        <f t="shared" si="19"/>
        <v>0</v>
      </c>
      <c r="U50" s="405">
        <f t="shared" si="23"/>
        <v>0</v>
      </c>
      <c r="V50" s="393">
        <f t="shared" si="24"/>
        <v>0</v>
      </c>
      <c r="W50" s="442" t="str">
        <f t="shared" si="25"/>
        <v/>
      </c>
      <c r="X50" s="452" t="str">
        <f t="shared" si="20"/>
        <v/>
      </c>
      <c r="Y50" s="452" t="str">
        <f t="shared" si="21"/>
        <v/>
      </c>
      <c r="Z50" s="452" t="str">
        <f>'４.１倒筒機(樣品製作)'!X50</f>
        <v/>
      </c>
      <c r="AA50" s="452" t="str">
        <f>'４.１倒筒機(樣品製作)'!Y50</f>
        <v/>
      </c>
    </row>
    <row r="51" spans="1:27" ht="16.5">
      <c r="A51" s="383">
        <f t="shared" si="26"/>
        <v>46175</v>
      </c>
      <c r="B51" s="431" t="s">
        <v>804</v>
      </c>
      <c r="C51" s="458"/>
      <c r="D51" s="473"/>
      <c r="E51" s="459"/>
      <c r="F51" s="507" t="str">
        <f>IF(ISNA(VLOOKUP(D51,條件!$A$1:$L$65585,5,0)),"",(VLOOKUP(D51,條件!$A$1:$L$65585,5,0)))</f>
        <v/>
      </c>
      <c r="G51" s="507" t="str">
        <f>IF(ISNA(VLOOKUP(D51,條件!$A$1:$L$65585,11,0)),"",(VLOOKUP(D51,條件!$A$1:$L$65585,11,0)))</f>
        <v/>
      </c>
      <c r="H51" s="460"/>
      <c r="I51" s="461"/>
      <c r="J51" s="462"/>
      <c r="K51" s="461"/>
      <c r="L51" s="463"/>
      <c r="M51" s="388"/>
      <c r="N51" s="389"/>
      <c r="O51" s="390"/>
      <c r="P51" s="389"/>
      <c r="Q51" s="410"/>
      <c r="R51" s="441"/>
      <c r="S51" s="425">
        <f t="shared" si="22"/>
        <v>0</v>
      </c>
      <c r="T51" s="392">
        <f t="shared" si="19"/>
        <v>0</v>
      </c>
      <c r="U51" s="405">
        <f t="shared" si="23"/>
        <v>0</v>
      </c>
      <c r="V51" s="393">
        <f t="shared" si="24"/>
        <v>0</v>
      </c>
      <c r="W51" s="442" t="str">
        <f t="shared" si="25"/>
        <v/>
      </c>
      <c r="X51" s="452" t="str">
        <f t="shared" si="20"/>
        <v/>
      </c>
      <c r="Y51" s="452" t="str">
        <f t="shared" si="21"/>
        <v/>
      </c>
      <c r="Z51" s="452" t="str">
        <f>'４.１倒筒機(樣品製作)'!X51</f>
        <v/>
      </c>
      <c r="AA51" s="452" t="str">
        <f>'４.１倒筒機(樣品製作)'!Y51</f>
        <v/>
      </c>
    </row>
    <row r="52" spans="1:27" ht="16.5">
      <c r="A52" s="383">
        <f t="shared" si="26"/>
        <v>46175</v>
      </c>
      <c r="B52" s="432" t="s">
        <v>804</v>
      </c>
      <c r="C52" s="458"/>
      <c r="D52" s="473"/>
      <c r="E52" s="459"/>
      <c r="F52" s="507" t="str">
        <f>IF(ISNA(VLOOKUP(D52,條件!$A$1:$L$65585,5,0)),"",(VLOOKUP(D52,條件!$A$1:$L$65585,5,0)))</f>
        <v/>
      </c>
      <c r="G52" s="507" t="str">
        <f>IF(ISNA(VLOOKUP(D52,條件!$A$1:$L$65585,11,0)),"",(VLOOKUP(D52,條件!$A$1:$L$65585,11,0)))</f>
        <v/>
      </c>
      <c r="H52" s="460"/>
      <c r="I52" s="461"/>
      <c r="J52" s="462"/>
      <c r="K52" s="461"/>
      <c r="L52" s="463"/>
      <c r="M52" s="388"/>
      <c r="N52" s="389"/>
      <c r="O52" s="390"/>
      <c r="P52" s="389"/>
      <c r="Q52" s="410"/>
      <c r="R52" s="441"/>
      <c r="S52" s="425">
        <f t="shared" si="22"/>
        <v>0</v>
      </c>
      <c r="T52" s="392">
        <f t="shared" si="19"/>
        <v>0</v>
      </c>
      <c r="U52" s="405">
        <f t="shared" si="23"/>
        <v>0</v>
      </c>
      <c r="V52" s="393">
        <f t="shared" si="24"/>
        <v>0</v>
      </c>
      <c r="W52" s="442" t="str">
        <f t="shared" si="25"/>
        <v/>
      </c>
      <c r="X52" s="452" t="str">
        <f t="shared" si="20"/>
        <v/>
      </c>
      <c r="Y52" s="452" t="str">
        <f t="shared" si="21"/>
        <v/>
      </c>
      <c r="Z52" s="452" t="str">
        <f>'４.１倒筒機(樣品製作)'!X52</f>
        <v/>
      </c>
      <c r="AA52" s="452" t="str">
        <f>'４.１倒筒機(樣品製作)'!Y52</f>
        <v/>
      </c>
    </row>
    <row r="53" spans="1:27" ht="16.5">
      <c r="A53" s="383">
        <f t="shared" si="26"/>
        <v>46175</v>
      </c>
      <c r="B53" s="432" t="s">
        <v>804</v>
      </c>
      <c r="C53" s="458"/>
      <c r="D53" s="473"/>
      <c r="E53" s="459"/>
      <c r="F53" s="507" t="str">
        <f>IF(ISNA(VLOOKUP(D53,條件!$A$1:$L$65585,5,0)),"",(VLOOKUP(D53,條件!$A$1:$L$65585,5,0)))</f>
        <v/>
      </c>
      <c r="G53" s="507" t="str">
        <f>IF(ISNA(VLOOKUP(D53,條件!$A$1:$L$65585,11,0)),"",(VLOOKUP(D53,條件!$A$1:$L$65585,11,0)))</f>
        <v/>
      </c>
      <c r="H53" s="460"/>
      <c r="I53" s="461"/>
      <c r="J53" s="462"/>
      <c r="K53" s="461"/>
      <c r="L53" s="463"/>
      <c r="M53" s="388"/>
      <c r="N53" s="389"/>
      <c r="O53" s="390"/>
      <c r="P53" s="389"/>
      <c r="Q53" s="410"/>
      <c r="R53" s="441"/>
      <c r="S53" s="425">
        <f t="shared" si="22"/>
        <v>0</v>
      </c>
      <c r="T53" s="392">
        <f t="shared" si="19"/>
        <v>0</v>
      </c>
      <c r="U53" s="405">
        <f t="shared" si="23"/>
        <v>0</v>
      </c>
      <c r="V53" s="393">
        <f t="shared" si="24"/>
        <v>0</v>
      </c>
      <c r="W53" s="442" t="str">
        <f t="shared" si="25"/>
        <v/>
      </c>
      <c r="X53" s="452" t="str">
        <f t="shared" si="20"/>
        <v/>
      </c>
      <c r="Y53" s="452" t="str">
        <f t="shared" si="21"/>
        <v/>
      </c>
      <c r="Z53" s="452" t="str">
        <f>'４.１倒筒機(樣品製作)'!X53</f>
        <v/>
      </c>
      <c r="AA53" s="452" t="str">
        <f>'４.１倒筒機(樣品製作)'!Y53</f>
        <v/>
      </c>
    </row>
    <row r="54" spans="1:27" ht="16.5">
      <c r="A54" s="383">
        <f t="shared" si="26"/>
        <v>46175</v>
      </c>
      <c r="B54" s="432" t="s">
        <v>804</v>
      </c>
      <c r="C54" s="458"/>
      <c r="D54" s="473"/>
      <c r="E54" s="459"/>
      <c r="F54" s="507"/>
      <c r="G54" s="507" t="str">
        <f>IF(ISNA(VLOOKUP(D54,條件!$A$1:$L$65585,11,0)),"",(VLOOKUP(D54,條件!$A$1:$L$65585,11,0)))</f>
        <v/>
      </c>
      <c r="H54" s="460"/>
      <c r="I54" s="461"/>
      <c r="J54" s="462"/>
      <c r="K54" s="461"/>
      <c r="L54" s="463"/>
      <c r="M54" s="388"/>
      <c r="N54" s="389"/>
      <c r="O54" s="390"/>
      <c r="P54" s="389"/>
      <c r="Q54" s="410"/>
      <c r="R54" s="441"/>
      <c r="S54" s="425">
        <f t="shared" si="22"/>
        <v>0</v>
      </c>
      <c r="T54" s="392">
        <f t="shared" si="19"/>
        <v>0</v>
      </c>
      <c r="U54" s="405">
        <f t="shared" si="23"/>
        <v>0</v>
      </c>
      <c r="V54" s="393">
        <f t="shared" si="24"/>
        <v>0</v>
      </c>
      <c r="W54" s="442" t="str">
        <f t="shared" si="25"/>
        <v/>
      </c>
      <c r="X54" s="452" t="str">
        <f t="shared" si="20"/>
        <v/>
      </c>
      <c r="Y54" s="452" t="str">
        <f t="shared" si="21"/>
        <v/>
      </c>
      <c r="Z54" s="452" t="str">
        <f>'４.１倒筒機(樣品製作)'!X54</f>
        <v/>
      </c>
      <c r="AA54" s="452" t="str">
        <f>'４.１倒筒機(樣品製作)'!Y54</f>
        <v/>
      </c>
    </row>
    <row r="55" spans="1:27" ht="16.5">
      <c r="A55" s="383">
        <f t="shared" si="26"/>
        <v>46175</v>
      </c>
      <c r="B55" s="432" t="s">
        <v>804</v>
      </c>
      <c r="C55" s="458"/>
      <c r="D55" s="473"/>
      <c r="E55" s="459"/>
      <c r="F55" s="507" t="str">
        <f>IF(ISNA(VLOOKUP(D55,條件!$A$1:$L$65585,5,0)),"",(VLOOKUP(D55,條件!$A$1:$L$65585,5,0)))</f>
        <v/>
      </c>
      <c r="G55" s="507" t="str">
        <f>IF(ISNA(VLOOKUP(D55,條件!$A$1:$L$65585,11,0)),"",(VLOOKUP(D55,條件!$A$1:$L$65585,11,0)))</f>
        <v/>
      </c>
      <c r="H55" s="460"/>
      <c r="I55" s="461"/>
      <c r="J55" s="462"/>
      <c r="K55" s="461"/>
      <c r="L55" s="463"/>
      <c r="M55" s="388"/>
      <c r="N55" s="389"/>
      <c r="O55" s="390"/>
      <c r="P55" s="389"/>
      <c r="Q55" s="410"/>
      <c r="R55" s="443"/>
      <c r="S55" s="425">
        <f t="shared" si="22"/>
        <v>0</v>
      </c>
      <c r="T55" s="392">
        <f t="shared" si="19"/>
        <v>0</v>
      </c>
      <c r="U55" s="405">
        <f t="shared" si="23"/>
        <v>0</v>
      </c>
      <c r="V55" s="393">
        <f t="shared" si="24"/>
        <v>0</v>
      </c>
      <c r="W55" s="442" t="str">
        <f t="shared" si="25"/>
        <v/>
      </c>
      <c r="X55" s="452" t="str">
        <f t="shared" si="20"/>
        <v/>
      </c>
      <c r="Y55" s="452" t="str">
        <f t="shared" si="21"/>
        <v/>
      </c>
      <c r="Z55" s="452" t="str">
        <f>'４.１倒筒機(樣品製作)'!X55</f>
        <v/>
      </c>
      <c r="AA55" s="452" t="str">
        <f>'４.１倒筒機(樣品製作)'!Y55</f>
        <v/>
      </c>
    </row>
    <row r="56" spans="1:27" ht="16.5">
      <c r="A56" s="383">
        <f t="shared" si="26"/>
        <v>46175</v>
      </c>
      <c r="B56" s="432" t="s">
        <v>804</v>
      </c>
      <c r="C56" s="458"/>
      <c r="D56" s="473"/>
      <c r="E56" s="459"/>
      <c r="F56" s="507" t="str">
        <f>IF(ISNA(VLOOKUP(D56,條件!$A$1:$L$65585,5,0)),"",(VLOOKUP(D56,條件!$A$1:$L$65585,5,0)))</f>
        <v/>
      </c>
      <c r="G56" s="507" t="str">
        <f>IF(ISNA(VLOOKUP(D56,條件!$A$1:$L$65585,11,0)),"",(VLOOKUP(D56,條件!$A$1:$L$65585,11,0)))</f>
        <v/>
      </c>
      <c r="H56" s="460"/>
      <c r="I56" s="461"/>
      <c r="J56" s="462"/>
      <c r="K56" s="461"/>
      <c r="L56" s="463"/>
      <c r="M56" s="388"/>
      <c r="N56" s="389"/>
      <c r="O56" s="390"/>
      <c r="P56" s="389"/>
      <c r="Q56" s="410"/>
      <c r="R56" s="443"/>
      <c r="S56" s="425">
        <f t="shared" si="22"/>
        <v>0</v>
      </c>
      <c r="T56" s="392">
        <f t="shared" si="19"/>
        <v>0</v>
      </c>
      <c r="U56" s="405">
        <f t="shared" si="23"/>
        <v>0</v>
      </c>
      <c r="V56" s="393">
        <f t="shared" si="24"/>
        <v>0</v>
      </c>
      <c r="W56" s="442" t="str">
        <f t="shared" si="25"/>
        <v/>
      </c>
      <c r="X56" s="452" t="str">
        <f t="shared" si="20"/>
        <v/>
      </c>
      <c r="Y56" s="452" t="str">
        <f t="shared" si="21"/>
        <v/>
      </c>
      <c r="Z56" s="452" t="str">
        <f>'４.１倒筒機(樣品製作)'!X56</f>
        <v/>
      </c>
      <c r="AA56" s="452" t="str">
        <f>'４.１倒筒機(樣品製作)'!Y56</f>
        <v/>
      </c>
    </row>
    <row r="57" spans="1:27" ht="16.5">
      <c r="A57" s="383">
        <f t="shared" si="26"/>
        <v>46175</v>
      </c>
      <c r="B57" s="432" t="s">
        <v>804</v>
      </c>
      <c r="C57" s="458"/>
      <c r="D57" s="473"/>
      <c r="E57" s="459"/>
      <c r="F57" s="507" t="str">
        <f>IF(ISNA(VLOOKUP(D57,條件!$A$1:$L$65585,5,0)),"",(VLOOKUP(D57,條件!$A$1:$L$65585,5,0)))</f>
        <v/>
      </c>
      <c r="G57" s="507" t="str">
        <f>IF(ISNA(VLOOKUP(D57,條件!$A$1:$L$65585,11,0)),"",(VLOOKUP(D57,條件!$A$1:$L$65585,11,0)))</f>
        <v/>
      </c>
      <c r="H57" s="460"/>
      <c r="I57" s="461"/>
      <c r="J57" s="462"/>
      <c r="K57" s="461"/>
      <c r="L57" s="463"/>
      <c r="M57" s="388"/>
      <c r="N57" s="389"/>
      <c r="O57" s="390"/>
      <c r="P57" s="389"/>
      <c r="Q57" s="410"/>
      <c r="R57" s="443"/>
      <c r="S57" s="425">
        <f t="shared" si="22"/>
        <v>0</v>
      </c>
      <c r="T57" s="392">
        <f t="shared" si="19"/>
        <v>0</v>
      </c>
      <c r="U57" s="392">
        <f t="shared" si="23"/>
        <v>0</v>
      </c>
      <c r="V57" s="393">
        <f t="shared" si="24"/>
        <v>0</v>
      </c>
      <c r="W57" s="442" t="str">
        <f t="shared" si="25"/>
        <v/>
      </c>
      <c r="X57" s="452" t="str">
        <f t="shared" si="20"/>
        <v/>
      </c>
      <c r="Y57" s="452" t="str">
        <f t="shared" si="21"/>
        <v/>
      </c>
      <c r="Z57" s="452" t="str">
        <f>'４.１倒筒機(樣品製作)'!X57</f>
        <v/>
      </c>
      <c r="AA57" s="452" t="str">
        <f>'４.１倒筒機(樣品製作)'!Y57</f>
        <v/>
      </c>
    </row>
    <row r="58" spans="1:27" ht="16.5">
      <c r="A58" s="383">
        <f t="shared" si="26"/>
        <v>46175</v>
      </c>
      <c r="B58" s="432" t="s">
        <v>804</v>
      </c>
      <c r="C58" s="458"/>
      <c r="D58" s="473"/>
      <c r="E58" s="459"/>
      <c r="F58" s="507" t="str">
        <f>IF(ISNA(VLOOKUP(D58,條件!$A$1:$L$65585,5,0)),"",(VLOOKUP(D58,條件!$A$1:$L$65585,5,0)))</f>
        <v/>
      </c>
      <c r="G58" s="507" t="str">
        <f>IF(ISNA(VLOOKUP(D58,條件!$A$1:$L$65585,11,0)),"",(VLOOKUP(D58,條件!$A$1:$L$65585,11,0)))</f>
        <v/>
      </c>
      <c r="H58" s="460"/>
      <c r="I58" s="461"/>
      <c r="J58" s="462"/>
      <c r="K58" s="461"/>
      <c r="L58" s="463"/>
      <c r="M58" s="388"/>
      <c r="N58" s="389"/>
      <c r="O58" s="390"/>
      <c r="P58" s="389"/>
      <c r="Q58" s="410"/>
      <c r="R58" s="443"/>
      <c r="S58" s="425">
        <f t="shared" si="22"/>
        <v>0</v>
      </c>
      <c r="T58" s="392">
        <f t="shared" si="19"/>
        <v>0</v>
      </c>
      <c r="U58" s="392">
        <f t="shared" si="23"/>
        <v>0</v>
      </c>
      <c r="V58" s="393">
        <f t="shared" si="24"/>
        <v>0</v>
      </c>
      <c r="W58" s="444" t="str">
        <f t="shared" si="25"/>
        <v/>
      </c>
      <c r="X58" s="452" t="str">
        <f t="shared" si="20"/>
        <v/>
      </c>
      <c r="Y58" s="452" t="str">
        <f t="shared" si="21"/>
        <v/>
      </c>
      <c r="Z58" s="452" t="str">
        <f>'４.１倒筒機(樣品製作)'!X58</f>
        <v/>
      </c>
      <c r="AA58" s="452" t="str">
        <f>'４.１倒筒機(樣品製作)'!Y58</f>
        <v/>
      </c>
    </row>
    <row r="59" spans="1:27" ht="16.5">
      <c r="A59" s="383">
        <f t="shared" si="26"/>
        <v>46175</v>
      </c>
      <c r="B59" s="432" t="s">
        <v>804</v>
      </c>
      <c r="C59" s="458"/>
      <c r="D59" s="473"/>
      <c r="E59" s="459"/>
      <c r="F59" s="507" t="str">
        <f>IF(ISNA(VLOOKUP(D59,條件!$A$1:$L$65585,5,0)),"",(VLOOKUP(D59,條件!$A$1:$L$65585,5,0)))</f>
        <v/>
      </c>
      <c r="G59" s="507" t="str">
        <f>IF(ISNA(VLOOKUP(D59,條件!$A$1:$L$65585,11,0)),"",(VLOOKUP(D59,條件!$A$1:$L$65585,11,0)))</f>
        <v/>
      </c>
      <c r="H59" s="460"/>
      <c r="I59" s="461"/>
      <c r="J59" s="462"/>
      <c r="K59" s="461"/>
      <c r="L59" s="463"/>
      <c r="M59" s="388"/>
      <c r="N59" s="389"/>
      <c r="O59" s="390"/>
      <c r="P59" s="389"/>
      <c r="Q59" s="410"/>
      <c r="R59" s="443"/>
      <c r="S59" s="425">
        <f t="shared" si="22"/>
        <v>0</v>
      </c>
      <c r="T59" s="392">
        <f t="shared" si="19"/>
        <v>0</v>
      </c>
      <c r="U59" s="392">
        <f t="shared" si="23"/>
        <v>0</v>
      </c>
      <c r="V59" s="393">
        <f t="shared" si="24"/>
        <v>0</v>
      </c>
      <c r="W59" s="444" t="str">
        <f t="shared" si="25"/>
        <v/>
      </c>
      <c r="X59" s="452" t="str">
        <f t="shared" si="20"/>
        <v/>
      </c>
      <c r="Y59" s="452" t="str">
        <f t="shared" si="21"/>
        <v/>
      </c>
      <c r="Z59" s="452" t="str">
        <f>'４.１倒筒機(樣品製作)'!X59</f>
        <v/>
      </c>
      <c r="AA59" s="452" t="str">
        <f>'４.１倒筒機(樣品製作)'!Y59</f>
        <v/>
      </c>
    </row>
    <row r="60" spans="1:27" ht="16.5">
      <c r="A60" s="383">
        <f t="shared" si="26"/>
        <v>46175</v>
      </c>
      <c r="B60" s="432" t="s">
        <v>804</v>
      </c>
      <c r="C60" s="458"/>
      <c r="D60" s="473"/>
      <c r="E60" s="459"/>
      <c r="F60" s="507" t="str">
        <f>IF(ISNA(VLOOKUP(D60,條件!$A$1:$L$65585,5,0)),"",(VLOOKUP(D60,條件!$A$1:$L$65585,5,0)))</f>
        <v/>
      </c>
      <c r="G60" s="507" t="str">
        <f>IF(ISNA(VLOOKUP(D60,條件!$A$1:$L$65585,11,0)),"",(VLOOKUP(D60,條件!$A$1:$L$65585,11,0)))</f>
        <v/>
      </c>
      <c r="H60" s="460"/>
      <c r="I60" s="461"/>
      <c r="J60" s="462"/>
      <c r="K60" s="461"/>
      <c r="L60" s="463"/>
      <c r="M60" s="388"/>
      <c r="N60" s="389"/>
      <c r="O60" s="390"/>
      <c r="P60" s="389"/>
      <c r="Q60" s="410"/>
      <c r="R60" s="443"/>
      <c r="S60" s="425">
        <f t="shared" si="22"/>
        <v>0</v>
      </c>
      <c r="T60" s="392">
        <f t="shared" si="19"/>
        <v>0</v>
      </c>
      <c r="U60" s="392">
        <f t="shared" si="23"/>
        <v>0</v>
      </c>
      <c r="V60" s="393">
        <f t="shared" si="24"/>
        <v>0</v>
      </c>
      <c r="W60" s="444" t="str">
        <f t="shared" si="25"/>
        <v/>
      </c>
      <c r="X60" s="452" t="str">
        <f t="shared" si="20"/>
        <v/>
      </c>
      <c r="Y60" s="452" t="str">
        <f t="shared" si="21"/>
        <v/>
      </c>
      <c r="Z60" s="452" t="str">
        <f>'４.１倒筒機(樣品製作)'!X60</f>
        <v/>
      </c>
      <c r="AA60" s="452" t="str">
        <f>'４.１倒筒機(樣品製作)'!Y60</f>
        <v/>
      </c>
    </row>
    <row r="61" spans="1:27" ht="16.5">
      <c r="A61" s="383">
        <f t="shared" si="26"/>
        <v>46175</v>
      </c>
      <c r="B61" s="432" t="s">
        <v>804</v>
      </c>
      <c r="C61" s="458"/>
      <c r="D61" s="473"/>
      <c r="E61" s="459"/>
      <c r="F61" s="507" t="str">
        <f>IF(ISNA(VLOOKUP(D61,條件!$A$1:$L$65585,5,0)),"",(VLOOKUP(D61,條件!$A$1:$L$65585,5,0)))</f>
        <v/>
      </c>
      <c r="G61" s="507" t="str">
        <f>IF(ISNA(VLOOKUP(D61,條件!$A$1:$L$65585,11,0)),"",(VLOOKUP(D61,條件!$A$1:$L$65585,11,0)))</f>
        <v/>
      </c>
      <c r="H61" s="460"/>
      <c r="I61" s="461"/>
      <c r="J61" s="462"/>
      <c r="K61" s="461"/>
      <c r="L61" s="463"/>
      <c r="M61" s="388"/>
      <c r="N61" s="389"/>
      <c r="O61" s="390"/>
      <c r="P61" s="389"/>
      <c r="Q61" s="410"/>
      <c r="R61" s="443"/>
      <c r="S61" s="425">
        <f t="shared" si="22"/>
        <v>0</v>
      </c>
      <c r="T61" s="392">
        <f t="shared" si="19"/>
        <v>0</v>
      </c>
      <c r="U61" s="392">
        <f t="shared" si="23"/>
        <v>0</v>
      </c>
      <c r="V61" s="393">
        <f t="shared" si="24"/>
        <v>0</v>
      </c>
      <c r="W61" s="444" t="str">
        <f t="shared" si="25"/>
        <v/>
      </c>
      <c r="X61" s="452" t="str">
        <f t="shared" si="20"/>
        <v/>
      </c>
      <c r="Y61" s="452" t="str">
        <f t="shared" si="21"/>
        <v/>
      </c>
      <c r="Z61" s="452" t="str">
        <f>'４.１倒筒機(樣品製作)'!X61</f>
        <v/>
      </c>
      <c r="AA61" s="452" t="str">
        <f>'４.１倒筒機(樣品製作)'!Y61</f>
        <v/>
      </c>
    </row>
    <row r="62" spans="1:27" ht="16.5">
      <c r="A62" s="383">
        <f t="shared" si="26"/>
        <v>46175</v>
      </c>
      <c r="B62" s="432" t="s">
        <v>804</v>
      </c>
      <c r="C62" s="458"/>
      <c r="D62" s="473"/>
      <c r="E62" s="459"/>
      <c r="F62" s="507" t="str">
        <f>IF(ISNA(VLOOKUP(D62,條件!$A$1:$L$65585,5,0)),"",(VLOOKUP(D62,條件!$A$1:$L$65585,5,0)))</f>
        <v/>
      </c>
      <c r="G62" s="507" t="str">
        <f>IF(ISNA(VLOOKUP(D62,條件!$A$1:$L$65585,11,0)),"",(VLOOKUP(D62,條件!$A$1:$L$65585,11,0)))</f>
        <v/>
      </c>
      <c r="H62" s="460"/>
      <c r="I62" s="461"/>
      <c r="J62" s="462"/>
      <c r="K62" s="461"/>
      <c r="L62" s="463"/>
      <c r="M62" s="388"/>
      <c r="N62" s="389"/>
      <c r="O62" s="390"/>
      <c r="P62" s="389"/>
      <c r="Q62" s="391"/>
      <c r="R62" s="443"/>
      <c r="S62" s="425">
        <f t="shared" si="22"/>
        <v>0</v>
      </c>
      <c r="T62" s="392">
        <f t="shared" si="19"/>
        <v>0</v>
      </c>
      <c r="U62" s="392">
        <f t="shared" si="23"/>
        <v>0</v>
      </c>
      <c r="V62" s="393">
        <f t="shared" si="24"/>
        <v>0</v>
      </c>
      <c r="W62" s="444" t="str">
        <f t="shared" si="25"/>
        <v/>
      </c>
      <c r="X62" s="452" t="str">
        <f t="shared" si="20"/>
        <v/>
      </c>
      <c r="Y62" s="452" t="str">
        <f t="shared" si="21"/>
        <v/>
      </c>
      <c r="Z62" s="452" t="str">
        <f>'４.１倒筒機(樣品製作)'!X62</f>
        <v/>
      </c>
      <c r="AA62" s="452" t="str">
        <f>'４.１倒筒機(樣品製作)'!Y62</f>
        <v/>
      </c>
    </row>
    <row r="63" spans="1:27" ht="16.5">
      <c r="A63" s="383">
        <f t="shared" si="26"/>
        <v>46175</v>
      </c>
      <c r="B63" s="432" t="s">
        <v>804</v>
      </c>
      <c r="C63" s="458"/>
      <c r="D63" s="473"/>
      <c r="E63" s="459"/>
      <c r="F63" s="507" t="str">
        <f>IF(ISNA(VLOOKUP(D63,條件!$A$1:$L$65585,5,0)),"",(VLOOKUP(D63,條件!$A$1:$L$65585,5,0)))</f>
        <v/>
      </c>
      <c r="G63" s="507" t="str">
        <f>IF(ISNA(VLOOKUP(D63,條件!$A$1:$L$65585,11,0)),"",(VLOOKUP(D63,條件!$A$1:$L$65585,11,0)))</f>
        <v/>
      </c>
      <c r="H63" s="460"/>
      <c r="I63" s="461"/>
      <c r="J63" s="462"/>
      <c r="K63" s="461"/>
      <c r="L63" s="463"/>
      <c r="M63" s="388"/>
      <c r="N63" s="389"/>
      <c r="O63" s="390"/>
      <c r="P63" s="389"/>
      <c r="Q63" s="391"/>
      <c r="R63" s="443"/>
      <c r="S63" s="425">
        <f t="shared" si="22"/>
        <v>0</v>
      </c>
      <c r="T63" s="392">
        <f t="shared" si="19"/>
        <v>0</v>
      </c>
      <c r="U63" s="392">
        <f t="shared" si="23"/>
        <v>0</v>
      </c>
      <c r="V63" s="393">
        <f t="shared" si="24"/>
        <v>0</v>
      </c>
      <c r="W63" s="444" t="str">
        <f t="shared" si="25"/>
        <v/>
      </c>
      <c r="X63" s="452" t="str">
        <f t="shared" si="20"/>
        <v/>
      </c>
      <c r="Y63" s="452" t="str">
        <f t="shared" si="21"/>
        <v/>
      </c>
      <c r="Z63" s="452" t="str">
        <f>'４.１倒筒機(樣品製作)'!X63</f>
        <v/>
      </c>
      <c r="AA63" s="452" t="str">
        <f>'４.１倒筒機(樣品製作)'!Y63</f>
        <v/>
      </c>
    </row>
    <row r="64" spans="1:27" ht="16.5">
      <c r="A64" s="383">
        <f t="shared" si="26"/>
        <v>46175</v>
      </c>
      <c r="B64" s="432" t="s">
        <v>804</v>
      </c>
      <c r="C64" s="458"/>
      <c r="D64" s="473"/>
      <c r="E64" s="459"/>
      <c r="F64" s="507" t="str">
        <f>IF(ISNA(VLOOKUP(D64,條件!$A$1:$L$65585,5,0)),"",(VLOOKUP(D64,條件!$A$1:$L$65585,5,0)))</f>
        <v/>
      </c>
      <c r="G64" s="507" t="str">
        <f>IF(ISNA(VLOOKUP(D64,條件!$A$1:$L$65585,11,0)),"",(VLOOKUP(D64,條件!$A$1:$L$65585,11,0)))</f>
        <v/>
      </c>
      <c r="H64" s="460"/>
      <c r="I64" s="461"/>
      <c r="J64" s="462"/>
      <c r="K64" s="461"/>
      <c r="L64" s="463"/>
      <c r="M64" s="388"/>
      <c r="N64" s="389"/>
      <c r="O64" s="390"/>
      <c r="P64" s="389"/>
      <c r="Q64" s="391"/>
      <c r="R64" s="443"/>
      <c r="S64" s="425">
        <f t="shared" si="22"/>
        <v>0</v>
      </c>
      <c r="T64" s="392">
        <f t="shared" si="19"/>
        <v>0</v>
      </c>
      <c r="U64" s="392">
        <f t="shared" si="23"/>
        <v>0</v>
      </c>
      <c r="V64" s="393">
        <f t="shared" si="24"/>
        <v>0</v>
      </c>
      <c r="W64" s="444" t="str">
        <f t="shared" si="25"/>
        <v/>
      </c>
      <c r="X64" s="452" t="str">
        <f t="shared" si="20"/>
        <v/>
      </c>
      <c r="Y64" s="452" t="str">
        <f t="shared" si="21"/>
        <v/>
      </c>
      <c r="Z64" s="452" t="str">
        <f>'４.１倒筒機(樣品製作)'!X64</f>
        <v/>
      </c>
      <c r="AA64" s="452" t="str">
        <f>'４.１倒筒機(樣品製作)'!Y64</f>
        <v/>
      </c>
    </row>
    <row r="65" spans="1:27" ht="16.5">
      <c r="A65" s="383">
        <f t="shared" si="26"/>
        <v>46175</v>
      </c>
      <c r="B65" s="432" t="s">
        <v>804</v>
      </c>
      <c r="C65" s="458"/>
      <c r="D65" s="473"/>
      <c r="E65" s="459"/>
      <c r="F65" s="507" t="str">
        <f>IF(ISNA(VLOOKUP(D65,條件!$A$1:$L$65585,5,0)),"",(VLOOKUP(D65,條件!$A$1:$L$65585,5,0)))</f>
        <v/>
      </c>
      <c r="G65" s="507" t="str">
        <f>IF(ISNA(VLOOKUP(D65,條件!$A$1:$L$65585,11,0)),"",(VLOOKUP(D65,條件!$A$1:$L$65585,11,0)))</f>
        <v/>
      </c>
      <c r="H65" s="460"/>
      <c r="I65" s="461"/>
      <c r="J65" s="462"/>
      <c r="K65" s="461"/>
      <c r="L65" s="463"/>
      <c r="M65" s="388"/>
      <c r="N65" s="389"/>
      <c r="O65" s="390"/>
      <c r="P65" s="389"/>
      <c r="Q65" s="391"/>
      <c r="R65" s="443"/>
      <c r="S65" s="425">
        <f t="shared" si="22"/>
        <v>0</v>
      </c>
      <c r="T65" s="392">
        <f t="shared" si="19"/>
        <v>0</v>
      </c>
      <c r="U65" s="392">
        <f t="shared" si="23"/>
        <v>0</v>
      </c>
      <c r="V65" s="393">
        <f t="shared" si="24"/>
        <v>0</v>
      </c>
      <c r="W65" s="444" t="str">
        <f t="shared" si="25"/>
        <v/>
      </c>
      <c r="X65" s="452" t="str">
        <f t="shared" si="20"/>
        <v/>
      </c>
      <c r="Y65" s="452" t="str">
        <f t="shared" si="21"/>
        <v/>
      </c>
      <c r="Z65" s="452" t="str">
        <f>'４.１倒筒機(樣品製作)'!X65</f>
        <v/>
      </c>
      <c r="AA65" s="452" t="str">
        <f>'４.１倒筒機(樣品製作)'!Y65</f>
        <v/>
      </c>
    </row>
    <row r="66" spans="1:27" ht="16.5">
      <c r="A66" s="383">
        <f t="shared" si="26"/>
        <v>46175</v>
      </c>
      <c r="B66" s="398" t="s">
        <v>807</v>
      </c>
      <c r="C66" s="524"/>
      <c r="D66" s="525"/>
      <c r="E66" s="526"/>
      <c r="F66" s="527"/>
      <c r="G66" s="527"/>
      <c r="H66" s="528"/>
      <c r="I66" s="529">
        <f>COUNTA(I46:I65)</f>
        <v>2</v>
      </c>
      <c r="J66" s="529"/>
      <c r="K66" s="529"/>
      <c r="L66" s="530"/>
      <c r="M66" s="400"/>
      <c r="N66" s="401">
        <f>SUM(N46:N65)</f>
        <v>16</v>
      </c>
      <c r="O66" s="400"/>
      <c r="P66" s="401">
        <f>SUM(P46:P65)</f>
        <v>0</v>
      </c>
      <c r="Q66" s="402"/>
      <c r="R66" s="445"/>
      <c r="S66" s="426"/>
      <c r="T66" s="399"/>
      <c r="U66" s="399">
        <f>SUMIF(U46:U65,"&lt;9E307")</f>
        <v>181.69513168395846</v>
      </c>
      <c r="V66" s="399">
        <f>SUM(V46:V65)</f>
        <v>116</v>
      </c>
      <c r="W66" s="446">
        <f>IF(ISERROR(V66/U66),0,(V66/U66))</f>
        <v>0.63843207533909629</v>
      </c>
      <c r="X66" s="453">
        <f>SUMIF(X46:X65,"&lt;9E307")</f>
        <v>0.72678052673583393</v>
      </c>
      <c r="Y66" s="453">
        <f>SUMIF(Y46:Y65,"&lt;9E307")</f>
        <v>0</v>
      </c>
      <c r="Z66" s="579">
        <f>'４.１倒筒機(樣品製作)'!X66</f>
        <v>0</v>
      </c>
      <c r="AA66" s="579">
        <f>'４.１倒筒機(樣品製作)'!Y66</f>
        <v>0</v>
      </c>
    </row>
    <row r="67" spans="1:27" ht="16.5">
      <c r="A67" s="383">
        <f t="shared" si="26"/>
        <v>46175</v>
      </c>
      <c r="B67" s="432" t="s">
        <v>805</v>
      </c>
      <c r="C67" s="458"/>
      <c r="D67" s="473"/>
      <c r="E67" s="459"/>
      <c r="F67" s="507" t="str">
        <f>IF(ISNA(VLOOKUP(D67,條件!$A$1:$L$65585,5,0)),"",(VLOOKUP(D67,條件!$A$1:$L$65585,5,0)))</f>
        <v/>
      </c>
      <c r="G67" s="507" t="str">
        <f>IF(ISNA(VLOOKUP(D67,條件!$A$1:$L$65585,11,0)),"",(VLOOKUP(D67,條件!$A$1:$L$65585,11,0)))</f>
        <v/>
      </c>
      <c r="H67" s="460"/>
      <c r="I67" s="461"/>
      <c r="J67" s="462"/>
      <c r="K67" s="461"/>
      <c r="L67" s="463"/>
      <c r="M67" s="388"/>
      <c r="N67" s="389"/>
      <c r="O67" s="390"/>
      <c r="P67" s="389"/>
      <c r="Q67" s="410"/>
      <c r="R67" s="441"/>
      <c r="S67" s="424">
        <f>K67*0.85</f>
        <v>0</v>
      </c>
      <c r="T67" s="392">
        <f t="shared" ref="T67:T86" si="27">IF(J67="",0,(1440/(J67/S67)))</f>
        <v>0</v>
      </c>
      <c r="U67" s="405">
        <f>T67*L67*(N67+P67)/24*0.85</f>
        <v>0</v>
      </c>
      <c r="V67" s="406">
        <f>M67+O67</f>
        <v>0</v>
      </c>
      <c r="W67" s="442" t="str">
        <f>IF(U67=0,"",((V67/U67)))</f>
        <v/>
      </c>
      <c r="X67" s="452" t="str">
        <f t="shared" ref="X67:X86" si="28">IF(ISERROR((U67/(N67+P67)*N67)/250),"",((U67/(N67+P67)*N67)/250))</f>
        <v/>
      </c>
      <c r="Y67" s="452" t="str">
        <f t="shared" ref="Y67:Y86" si="29">IF(ISERROR(((U67/(N67+P67)*P67)/250)),"",(((U67/(N67+P67)*P67))/250))</f>
        <v/>
      </c>
      <c r="Z67" s="452" t="str">
        <f>'４.１倒筒機(樣品製作)'!X67</f>
        <v/>
      </c>
      <c r="AA67" s="452" t="str">
        <f>'４.１倒筒機(樣品製作)'!Y67</f>
        <v/>
      </c>
    </row>
    <row r="68" spans="1:27" ht="16.5">
      <c r="A68" s="383">
        <f t="shared" si="26"/>
        <v>46175</v>
      </c>
      <c r="B68" s="432" t="s">
        <v>805</v>
      </c>
      <c r="C68" s="458"/>
      <c r="D68" s="473"/>
      <c r="E68" s="459"/>
      <c r="F68" s="507" t="str">
        <f>IF(ISNA(VLOOKUP(D68,條件!$A$1:$L$65585,5,0)),"",(VLOOKUP(D68,條件!$A$1:$L$65585,5,0)))</f>
        <v/>
      </c>
      <c r="G68" s="507" t="str">
        <f>IF(ISNA(VLOOKUP(D68,條件!$A$1:$L$65585,11,0)),"",(VLOOKUP(D68,條件!$A$1:$L$65585,11,0)))</f>
        <v/>
      </c>
      <c r="H68" s="460"/>
      <c r="I68" s="461"/>
      <c r="J68" s="462"/>
      <c r="K68" s="461"/>
      <c r="L68" s="463"/>
      <c r="M68" s="388"/>
      <c r="N68" s="389"/>
      <c r="O68" s="390"/>
      <c r="P68" s="389"/>
      <c r="Q68" s="410"/>
      <c r="R68" s="441"/>
      <c r="S68" s="425">
        <f t="shared" ref="S68:S86" si="30">K68*0.85</f>
        <v>0</v>
      </c>
      <c r="T68" s="392">
        <f t="shared" si="27"/>
        <v>0</v>
      </c>
      <c r="U68" s="405">
        <f t="shared" ref="U68:U86" si="31">T68*L68*(N68+P68)/24*0.85</f>
        <v>0</v>
      </c>
      <c r="V68" s="393">
        <f t="shared" ref="V68:V86" si="32">M68+O68</f>
        <v>0</v>
      </c>
      <c r="W68" s="442" t="str">
        <f t="shared" ref="W68:W86" si="33">IF(U68=0,"",((V68/U68)))</f>
        <v/>
      </c>
      <c r="X68" s="452" t="str">
        <f t="shared" si="28"/>
        <v/>
      </c>
      <c r="Y68" s="452" t="str">
        <f t="shared" si="29"/>
        <v/>
      </c>
      <c r="Z68" s="452" t="str">
        <f>'４.１倒筒機(樣品製作)'!X68</f>
        <v/>
      </c>
      <c r="AA68" s="452" t="str">
        <f>'４.１倒筒機(樣品製作)'!Y68</f>
        <v/>
      </c>
    </row>
    <row r="69" spans="1:27" ht="16.5">
      <c r="A69" s="383">
        <f t="shared" si="26"/>
        <v>46175</v>
      </c>
      <c r="B69" s="432" t="s">
        <v>805</v>
      </c>
      <c r="C69" s="458"/>
      <c r="D69" s="473"/>
      <c r="E69" s="459"/>
      <c r="F69" s="507" t="str">
        <f>IF(ISNA(VLOOKUP(D69,條件!$A$1:$L$65585,5,0)),"",(VLOOKUP(D69,條件!$A$1:$L$65585,5,0)))</f>
        <v/>
      </c>
      <c r="G69" s="507" t="str">
        <f>IF(ISNA(VLOOKUP(D69,條件!$A$1:$L$65585,11,0)),"",(VLOOKUP(D69,條件!$A$1:$L$65585,11,0)))</f>
        <v/>
      </c>
      <c r="H69" s="460"/>
      <c r="I69" s="461"/>
      <c r="J69" s="462"/>
      <c r="K69" s="461"/>
      <c r="L69" s="463"/>
      <c r="M69" s="388"/>
      <c r="N69" s="389"/>
      <c r="O69" s="390"/>
      <c r="P69" s="389"/>
      <c r="Q69" s="410"/>
      <c r="R69" s="441"/>
      <c r="S69" s="425">
        <f t="shared" si="30"/>
        <v>0</v>
      </c>
      <c r="T69" s="392">
        <f t="shared" si="27"/>
        <v>0</v>
      </c>
      <c r="U69" s="405">
        <f t="shared" si="31"/>
        <v>0</v>
      </c>
      <c r="V69" s="393">
        <f t="shared" si="32"/>
        <v>0</v>
      </c>
      <c r="W69" s="442" t="str">
        <f t="shared" si="33"/>
        <v/>
      </c>
      <c r="X69" s="452" t="str">
        <f t="shared" si="28"/>
        <v/>
      </c>
      <c r="Y69" s="452" t="str">
        <f t="shared" si="29"/>
        <v/>
      </c>
      <c r="Z69" s="452" t="str">
        <f>'４.１倒筒機(樣品製作)'!X69</f>
        <v/>
      </c>
      <c r="AA69" s="452" t="str">
        <f>'４.１倒筒機(樣品製作)'!Y69</f>
        <v/>
      </c>
    </row>
    <row r="70" spans="1:27" ht="16.5">
      <c r="A70" s="383">
        <f t="shared" si="26"/>
        <v>46175</v>
      </c>
      <c r="B70" s="432" t="s">
        <v>805</v>
      </c>
      <c r="C70" s="458"/>
      <c r="D70" s="473"/>
      <c r="E70" s="459"/>
      <c r="F70" s="507" t="str">
        <f>IF(ISNA(VLOOKUP(D70,條件!$A$1:$L$65585,5,0)),"",(VLOOKUP(D70,條件!$A$1:$L$65585,5,0)))</f>
        <v/>
      </c>
      <c r="G70" s="507" t="str">
        <f>IF(ISNA(VLOOKUP(D70,條件!$A$1:$L$65585,11,0)),"",(VLOOKUP(D70,條件!$A$1:$L$65585,11,0)))</f>
        <v/>
      </c>
      <c r="H70" s="460"/>
      <c r="I70" s="461"/>
      <c r="J70" s="462"/>
      <c r="K70" s="461"/>
      <c r="L70" s="463"/>
      <c r="M70" s="388"/>
      <c r="N70" s="389"/>
      <c r="O70" s="390"/>
      <c r="P70" s="389"/>
      <c r="Q70" s="391"/>
      <c r="R70" s="443"/>
      <c r="S70" s="425">
        <f t="shared" si="30"/>
        <v>0</v>
      </c>
      <c r="T70" s="392">
        <f t="shared" si="27"/>
        <v>0</v>
      </c>
      <c r="U70" s="405">
        <f t="shared" si="31"/>
        <v>0</v>
      </c>
      <c r="V70" s="393">
        <f t="shared" si="32"/>
        <v>0</v>
      </c>
      <c r="W70" s="442" t="str">
        <f t="shared" si="33"/>
        <v/>
      </c>
      <c r="X70" s="452" t="str">
        <f t="shared" si="28"/>
        <v/>
      </c>
      <c r="Y70" s="452" t="str">
        <f t="shared" si="29"/>
        <v/>
      </c>
      <c r="Z70" s="452" t="str">
        <f>'４.１倒筒機(樣品製作)'!X70</f>
        <v/>
      </c>
      <c r="AA70" s="452" t="str">
        <f>'４.１倒筒機(樣品製作)'!Y70</f>
        <v/>
      </c>
    </row>
    <row r="71" spans="1:27" ht="16.5">
      <c r="A71" s="383">
        <f t="shared" si="26"/>
        <v>46175</v>
      </c>
      <c r="B71" s="432" t="s">
        <v>805</v>
      </c>
      <c r="C71" s="458"/>
      <c r="D71" s="473"/>
      <c r="E71" s="459"/>
      <c r="F71" s="507" t="str">
        <f>IF(ISNA(VLOOKUP(D71,條件!$A$1:$L$65585,5,0)),"",(VLOOKUP(D71,條件!$A$1:$L$65585,5,0)))</f>
        <v/>
      </c>
      <c r="G71" s="507" t="str">
        <f>IF(ISNA(VLOOKUP(D71,條件!$A$1:$L$65585,11,0)),"",(VLOOKUP(D71,條件!$A$1:$L$65585,11,0)))</f>
        <v/>
      </c>
      <c r="H71" s="460"/>
      <c r="I71" s="461"/>
      <c r="J71" s="462"/>
      <c r="K71" s="461"/>
      <c r="L71" s="463"/>
      <c r="M71" s="388"/>
      <c r="N71" s="389"/>
      <c r="O71" s="390"/>
      <c r="P71" s="389"/>
      <c r="Q71" s="391"/>
      <c r="R71" s="443"/>
      <c r="S71" s="425">
        <f t="shared" si="30"/>
        <v>0</v>
      </c>
      <c r="T71" s="392">
        <f t="shared" si="27"/>
        <v>0</v>
      </c>
      <c r="U71" s="405">
        <f t="shared" si="31"/>
        <v>0</v>
      </c>
      <c r="V71" s="393">
        <f t="shared" si="32"/>
        <v>0</v>
      </c>
      <c r="W71" s="442" t="str">
        <f t="shared" si="33"/>
        <v/>
      </c>
      <c r="X71" s="452" t="str">
        <f t="shared" si="28"/>
        <v/>
      </c>
      <c r="Y71" s="452" t="str">
        <f t="shared" si="29"/>
        <v/>
      </c>
      <c r="Z71" s="452" t="str">
        <f>'４.１倒筒機(樣品製作)'!X71</f>
        <v/>
      </c>
      <c r="AA71" s="452" t="str">
        <f>'４.１倒筒機(樣品製作)'!Y71</f>
        <v/>
      </c>
    </row>
    <row r="72" spans="1:27" ht="16.5">
      <c r="A72" s="383">
        <f t="shared" si="26"/>
        <v>46175</v>
      </c>
      <c r="B72" s="432" t="s">
        <v>805</v>
      </c>
      <c r="C72" s="458"/>
      <c r="D72" s="473"/>
      <c r="E72" s="459"/>
      <c r="F72" s="507" t="str">
        <f>IF(ISNA(VLOOKUP(D72,條件!$A$1:$L$65585,5,0)),"",(VLOOKUP(D72,條件!$A$1:$L$65585,5,0)))</f>
        <v/>
      </c>
      <c r="G72" s="507" t="str">
        <f>IF(ISNA(VLOOKUP(D72,條件!$A$1:$L$65585,11,0)),"",(VLOOKUP(D72,條件!$A$1:$L$65585,11,0)))</f>
        <v/>
      </c>
      <c r="H72" s="460"/>
      <c r="I72" s="461"/>
      <c r="J72" s="462"/>
      <c r="K72" s="461"/>
      <c r="L72" s="463"/>
      <c r="M72" s="388"/>
      <c r="N72" s="389"/>
      <c r="O72" s="390"/>
      <c r="P72" s="389"/>
      <c r="Q72" s="391"/>
      <c r="R72" s="443"/>
      <c r="S72" s="425">
        <f t="shared" si="30"/>
        <v>0</v>
      </c>
      <c r="T72" s="392">
        <f t="shared" si="27"/>
        <v>0</v>
      </c>
      <c r="U72" s="405">
        <f t="shared" si="31"/>
        <v>0</v>
      </c>
      <c r="V72" s="393">
        <f t="shared" si="32"/>
        <v>0</v>
      </c>
      <c r="W72" s="442" t="str">
        <f t="shared" si="33"/>
        <v/>
      </c>
      <c r="X72" s="452" t="str">
        <f t="shared" si="28"/>
        <v/>
      </c>
      <c r="Y72" s="452" t="str">
        <f t="shared" si="29"/>
        <v/>
      </c>
      <c r="Z72" s="452" t="str">
        <f>'４.１倒筒機(樣品製作)'!X72</f>
        <v/>
      </c>
      <c r="AA72" s="452" t="str">
        <f>'４.１倒筒機(樣品製作)'!Y72</f>
        <v/>
      </c>
    </row>
    <row r="73" spans="1:27" ht="16.5">
      <c r="A73" s="383">
        <f t="shared" si="26"/>
        <v>46175</v>
      </c>
      <c r="B73" s="432" t="s">
        <v>805</v>
      </c>
      <c r="C73" s="458"/>
      <c r="D73" s="473"/>
      <c r="E73" s="459"/>
      <c r="F73" s="507" t="str">
        <f>IF(ISNA(VLOOKUP(D73,條件!$A$1:$L$65585,5,0)),"",(VLOOKUP(D73,條件!$A$1:$L$65585,5,0)))</f>
        <v/>
      </c>
      <c r="G73" s="507" t="str">
        <f>IF(ISNA(VLOOKUP(D73,條件!$A$1:$L$65585,11,0)),"",(VLOOKUP(D73,條件!$A$1:$L$65585,11,0)))</f>
        <v/>
      </c>
      <c r="H73" s="460"/>
      <c r="I73" s="461"/>
      <c r="J73" s="462"/>
      <c r="K73" s="461"/>
      <c r="L73" s="463"/>
      <c r="M73" s="388"/>
      <c r="N73" s="389"/>
      <c r="O73" s="390"/>
      <c r="P73" s="389"/>
      <c r="Q73" s="391"/>
      <c r="R73" s="443"/>
      <c r="S73" s="425">
        <f t="shared" si="30"/>
        <v>0</v>
      </c>
      <c r="T73" s="392">
        <f t="shared" si="27"/>
        <v>0</v>
      </c>
      <c r="U73" s="405">
        <f t="shared" si="31"/>
        <v>0</v>
      </c>
      <c r="V73" s="393">
        <f t="shared" si="32"/>
        <v>0</v>
      </c>
      <c r="W73" s="442" t="str">
        <f t="shared" si="33"/>
        <v/>
      </c>
      <c r="X73" s="452" t="str">
        <f t="shared" si="28"/>
        <v/>
      </c>
      <c r="Y73" s="452" t="str">
        <f t="shared" si="29"/>
        <v/>
      </c>
      <c r="Z73" s="452" t="str">
        <f>'４.１倒筒機(樣品製作)'!X73</f>
        <v/>
      </c>
      <c r="AA73" s="452" t="str">
        <f>'４.１倒筒機(樣品製作)'!Y73</f>
        <v/>
      </c>
    </row>
    <row r="74" spans="1:27" ht="16.5">
      <c r="A74" s="383">
        <f t="shared" si="26"/>
        <v>46175</v>
      </c>
      <c r="B74" s="432" t="s">
        <v>805</v>
      </c>
      <c r="C74" s="458"/>
      <c r="D74" s="473"/>
      <c r="E74" s="459"/>
      <c r="F74" s="507" t="str">
        <f>IF(ISNA(VLOOKUP(D74,條件!$A$1:$L$65585,5,0)),"",(VLOOKUP(D74,條件!$A$1:$L$65585,5,0)))</f>
        <v/>
      </c>
      <c r="G74" s="507" t="str">
        <f>IF(ISNA(VLOOKUP(D74,條件!$A$1:$L$65585,11,0)),"",(VLOOKUP(D74,條件!$A$1:$L$65585,11,0)))</f>
        <v/>
      </c>
      <c r="H74" s="460"/>
      <c r="I74" s="461"/>
      <c r="J74" s="462"/>
      <c r="K74" s="461"/>
      <c r="L74" s="463"/>
      <c r="M74" s="388"/>
      <c r="N74" s="389"/>
      <c r="O74" s="390"/>
      <c r="P74" s="389"/>
      <c r="Q74" s="391"/>
      <c r="R74" s="443"/>
      <c r="S74" s="425">
        <f t="shared" si="30"/>
        <v>0</v>
      </c>
      <c r="T74" s="392">
        <f t="shared" si="27"/>
        <v>0</v>
      </c>
      <c r="U74" s="405">
        <f t="shared" si="31"/>
        <v>0</v>
      </c>
      <c r="V74" s="393">
        <f t="shared" si="32"/>
        <v>0</v>
      </c>
      <c r="W74" s="442" t="str">
        <f t="shared" si="33"/>
        <v/>
      </c>
      <c r="X74" s="452" t="str">
        <f t="shared" si="28"/>
        <v/>
      </c>
      <c r="Y74" s="452" t="str">
        <f t="shared" si="29"/>
        <v/>
      </c>
      <c r="Z74" s="452" t="str">
        <f>'４.１倒筒機(樣品製作)'!X74</f>
        <v/>
      </c>
      <c r="AA74" s="452" t="str">
        <f>'４.１倒筒機(樣品製作)'!Y74</f>
        <v/>
      </c>
    </row>
    <row r="75" spans="1:27" ht="16.5">
      <c r="A75" s="383">
        <f t="shared" si="26"/>
        <v>46175</v>
      </c>
      <c r="B75" s="432" t="s">
        <v>805</v>
      </c>
      <c r="C75" s="458"/>
      <c r="D75" s="473"/>
      <c r="E75" s="459"/>
      <c r="F75" s="507" t="str">
        <f>IF(ISNA(VLOOKUP(D75,條件!$A$1:$L$65585,5,0)),"",(VLOOKUP(D75,條件!$A$1:$L$65585,5,0)))</f>
        <v/>
      </c>
      <c r="G75" s="507" t="str">
        <f>IF(ISNA(VLOOKUP(D75,條件!$A$1:$L$65585,11,0)),"",(VLOOKUP(D75,條件!$A$1:$L$65585,11,0)))</f>
        <v/>
      </c>
      <c r="H75" s="460"/>
      <c r="I75" s="461"/>
      <c r="J75" s="462"/>
      <c r="K75" s="461"/>
      <c r="L75" s="463"/>
      <c r="M75" s="388"/>
      <c r="N75" s="389"/>
      <c r="O75" s="390"/>
      <c r="P75" s="389"/>
      <c r="Q75" s="391"/>
      <c r="R75" s="443"/>
      <c r="S75" s="425">
        <f t="shared" si="30"/>
        <v>0</v>
      </c>
      <c r="T75" s="392">
        <f t="shared" si="27"/>
        <v>0</v>
      </c>
      <c r="U75" s="405">
        <f t="shared" si="31"/>
        <v>0</v>
      </c>
      <c r="V75" s="393">
        <f t="shared" si="32"/>
        <v>0</v>
      </c>
      <c r="W75" s="442" t="str">
        <f t="shared" si="33"/>
        <v/>
      </c>
      <c r="X75" s="452" t="str">
        <f t="shared" si="28"/>
        <v/>
      </c>
      <c r="Y75" s="452" t="str">
        <f t="shared" si="29"/>
        <v/>
      </c>
      <c r="Z75" s="452" t="str">
        <f>'４.１倒筒機(樣品製作)'!X75</f>
        <v/>
      </c>
      <c r="AA75" s="452" t="str">
        <f>'４.１倒筒機(樣品製作)'!Y75</f>
        <v/>
      </c>
    </row>
    <row r="76" spans="1:27" ht="16.5">
      <c r="A76" s="383">
        <f t="shared" si="26"/>
        <v>46175</v>
      </c>
      <c r="B76" s="432" t="s">
        <v>805</v>
      </c>
      <c r="C76" s="458"/>
      <c r="D76" s="473"/>
      <c r="E76" s="459"/>
      <c r="F76" s="507" t="str">
        <f>IF(ISNA(VLOOKUP(D76,條件!$A$1:$L$65585,5,0)),"",(VLOOKUP(D76,條件!$A$1:$L$65585,5,0)))</f>
        <v/>
      </c>
      <c r="G76" s="507" t="str">
        <f>IF(ISNA(VLOOKUP(D76,條件!$A$1:$L$65585,11,0)),"",(VLOOKUP(D76,條件!$A$1:$L$65585,11,0)))</f>
        <v/>
      </c>
      <c r="H76" s="460"/>
      <c r="I76" s="461"/>
      <c r="J76" s="462"/>
      <c r="K76" s="461"/>
      <c r="L76" s="463"/>
      <c r="M76" s="388"/>
      <c r="N76" s="389"/>
      <c r="O76" s="390"/>
      <c r="P76" s="389"/>
      <c r="Q76" s="391"/>
      <c r="R76" s="443"/>
      <c r="S76" s="425">
        <f t="shared" si="30"/>
        <v>0</v>
      </c>
      <c r="T76" s="392">
        <f t="shared" si="27"/>
        <v>0</v>
      </c>
      <c r="U76" s="405">
        <f t="shared" si="31"/>
        <v>0</v>
      </c>
      <c r="V76" s="393">
        <f t="shared" si="32"/>
        <v>0</v>
      </c>
      <c r="W76" s="442" t="str">
        <f t="shared" si="33"/>
        <v/>
      </c>
      <c r="X76" s="452" t="str">
        <f t="shared" si="28"/>
        <v/>
      </c>
      <c r="Y76" s="452" t="str">
        <f t="shared" si="29"/>
        <v/>
      </c>
      <c r="Z76" s="452" t="str">
        <f>'４.１倒筒機(樣品製作)'!X76</f>
        <v/>
      </c>
      <c r="AA76" s="452" t="str">
        <f>'４.１倒筒機(樣品製作)'!Y76</f>
        <v/>
      </c>
    </row>
    <row r="77" spans="1:27" ht="16.5">
      <c r="A77" s="383">
        <f t="shared" si="26"/>
        <v>46175</v>
      </c>
      <c r="B77" s="432" t="s">
        <v>805</v>
      </c>
      <c r="C77" s="458"/>
      <c r="D77" s="473"/>
      <c r="E77" s="459"/>
      <c r="F77" s="507" t="str">
        <f>IF(ISNA(VLOOKUP(D77,條件!$A$1:$L$65585,5,0)),"",(VLOOKUP(D77,條件!$A$1:$L$65585,5,0)))</f>
        <v/>
      </c>
      <c r="G77" s="507" t="str">
        <f>IF(ISNA(VLOOKUP(D77,條件!$A$1:$L$65585,11,0)),"",(VLOOKUP(D77,條件!$A$1:$L$65585,11,0)))</f>
        <v/>
      </c>
      <c r="H77" s="460"/>
      <c r="I77" s="461"/>
      <c r="J77" s="462"/>
      <c r="K77" s="461"/>
      <c r="L77" s="463"/>
      <c r="M77" s="388"/>
      <c r="N77" s="389"/>
      <c r="O77" s="390"/>
      <c r="P77" s="389"/>
      <c r="Q77" s="391"/>
      <c r="R77" s="443"/>
      <c r="S77" s="425">
        <f t="shared" si="30"/>
        <v>0</v>
      </c>
      <c r="T77" s="392">
        <f t="shared" si="27"/>
        <v>0</v>
      </c>
      <c r="U77" s="405">
        <f t="shared" si="31"/>
        <v>0</v>
      </c>
      <c r="V77" s="393">
        <f t="shared" si="32"/>
        <v>0</v>
      </c>
      <c r="W77" s="442" t="str">
        <f t="shared" si="33"/>
        <v/>
      </c>
      <c r="X77" s="452" t="str">
        <f t="shared" si="28"/>
        <v/>
      </c>
      <c r="Y77" s="452" t="str">
        <f t="shared" si="29"/>
        <v/>
      </c>
      <c r="Z77" s="452" t="str">
        <f>'４.１倒筒機(樣品製作)'!X77</f>
        <v/>
      </c>
      <c r="AA77" s="452" t="str">
        <f>'４.１倒筒機(樣品製作)'!Y77</f>
        <v/>
      </c>
    </row>
    <row r="78" spans="1:27" ht="16.5">
      <c r="A78" s="383">
        <f t="shared" si="26"/>
        <v>46175</v>
      </c>
      <c r="B78" s="432" t="s">
        <v>805</v>
      </c>
      <c r="C78" s="458"/>
      <c r="D78" s="473"/>
      <c r="E78" s="459"/>
      <c r="F78" s="507" t="str">
        <f>IF(ISNA(VLOOKUP(D78,條件!$A$1:$L$65585,5,0)),"",(VLOOKUP(D78,條件!$A$1:$L$65585,5,0)))</f>
        <v/>
      </c>
      <c r="G78" s="507" t="str">
        <f>IF(ISNA(VLOOKUP(D78,條件!$A$1:$L$65585,11,0)),"",(VLOOKUP(D78,條件!$A$1:$L$65585,11,0)))</f>
        <v/>
      </c>
      <c r="H78" s="460"/>
      <c r="I78" s="461"/>
      <c r="J78" s="462"/>
      <c r="K78" s="461"/>
      <c r="L78" s="463"/>
      <c r="M78" s="388"/>
      <c r="N78" s="389"/>
      <c r="O78" s="390"/>
      <c r="P78" s="389"/>
      <c r="Q78" s="391"/>
      <c r="R78" s="443"/>
      <c r="S78" s="425">
        <f t="shared" si="30"/>
        <v>0</v>
      </c>
      <c r="T78" s="392">
        <f t="shared" si="27"/>
        <v>0</v>
      </c>
      <c r="U78" s="392">
        <f t="shared" si="31"/>
        <v>0</v>
      </c>
      <c r="V78" s="393">
        <f t="shared" si="32"/>
        <v>0</v>
      </c>
      <c r="W78" s="444" t="str">
        <f t="shared" si="33"/>
        <v/>
      </c>
      <c r="X78" s="452" t="str">
        <f t="shared" si="28"/>
        <v/>
      </c>
      <c r="Y78" s="452" t="str">
        <f t="shared" si="29"/>
        <v/>
      </c>
      <c r="Z78" s="452" t="str">
        <f>'４.１倒筒機(樣品製作)'!X78</f>
        <v/>
      </c>
      <c r="AA78" s="452" t="str">
        <f>'４.１倒筒機(樣品製作)'!Y78</f>
        <v/>
      </c>
    </row>
    <row r="79" spans="1:27" ht="16.5">
      <c r="A79" s="383">
        <f t="shared" si="26"/>
        <v>46175</v>
      </c>
      <c r="B79" s="432" t="s">
        <v>805</v>
      </c>
      <c r="C79" s="458"/>
      <c r="D79" s="473"/>
      <c r="E79" s="459"/>
      <c r="F79" s="507" t="str">
        <f>IF(ISNA(VLOOKUP(D79,條件!$A$1:$L$65585,5,0)),"",(VLOOKUP(D79,條件!$A$1:$L$65585,5,0)))</f>
        <v/>
      </c>
      <c r="G79" s="507" t="str">
        <f>IF(ISNA(VLOOKUP(D79,條件!$A$1:$L$65585,11,0)),"",(VLOOKUP(D79,條件!$A$1:$L$65585,11,0)))</f>
        <v/>
      </c>
      <c r="H79" s="460"/>
      <c r="I79" s="461"/>
      <c r="J79" s="462"/>
      <c r="K79" s="461"/>
      <c r="L79" s="463"/>
      <c r="M79" s="388"/>
      <c r="N79" s="389"/>
      <c r="O79" s="390"/>
      <c r="P79" s="389"/>
      <c r="Q79" s="391"/>
      <c r="R79" s="443"/>
      <c r="S79" s="425">
        <f t="shared" si="30"/>
        <v>0</v>
      </c>
      <c r="T79" s="392">
        <f t="shared" si="27"/>
        <v>0</v>
      </c>
      <c r="U79" s="392">
        <f t="shared" si="31"/>
        <v>0</v>
      </c>
      <c r="V79" s="393">
        <f t="shared" si="32"/>
        <v>0</v>
      </c>
      <c r="W79" s="444" t="str">
        <f t="shared" si="33"/>
        <v/>
      </c>
      <c r="X79" s="452" t="str">
        <f t="shared" si="28"/>
        <v/>
      </c>
      <c r="Y79" s="452" t="str">
        <f t="shared" si="29"/>
        <v/>
      </c>
      <c r="Z79" s="452" t="str">
        <f>'４.１倒筒機(樣品製作)'!X79</f>
        <v/>
      </c>
      <c r="AA79" s="452" t="str">
        <f>'４.１倒筒機(樣品製作)'!Y79</f>
        <v/>
      </c>
    </row>
    <row r="80" spans="1:27" ht="16.5">
      <c r="A80" s="383">
        <f t="shared" si="26"/>
        <v>46175</v>
      </c>
      <c r="B80" s="432" t="s">
        <v>805</v>
      </c>
      <c r="C80" s="458"/>
      <c r="D80" s="473"/>
      <c r="E80" s="459"/>
      <c r="F80" s="507" t="str">
        <f>IF(ISNA(VLOOKUP(D80,條件!$A$1:$L$65585,5,0)),"",(VLOOKUP(D80,條件!$A$1:$L$65585,5,0)))</f>
        <v/>
      </c>
      <c r="G80" s="507" t="str">
        <f>IF(ISNA(VLOOKUP(D80,條件!$A$1:$L$65585,11,0)),"",(VLOOKUP(D80,條件!$A$1:$L$65585,11,0)))</f>
        <v/>
      </c>
      <c r="H80" s="460"/>
      <c r="I80" s="461"/>
      <c r="J80" s="462"/>
      <c r="K80" s="461"/>
      <c r="L80" s="463"/>
      <c r="M80" s="388"/>
      <c r="N80" s="389"/>
      <c r="O80" s="390"/>
      <c r="P80" s="389"/>
      <c r="Q80" s="391"/>
      <c r="R80" s="443"/>
      <c r="S80" s="425">
        <f t="shared" si="30"/>
        <v>0</v>
      </c>
      <c r="T80" s="392">
        <f t="shared" si="27"/>
        <v>0</v>
      </c>
      <c r="U80" s="392">
        <f t="shared" si="31"/>
        <v>0</v>
      </c>
      <c r="V80" s="393">
        <f t="shared" si="32"/>
        <v>0</v>
      </c>
      <c r="W80" s="444" t="str">
        <f t="shared" si="33"/>
        <v/>
      </c>
      <c r="X80" s="452" t="str">
        <f t="shared" si="28"/>
        <v/>
      </c>
      <c r="Y80" s="452" t="str">
        <f t="shared" si="29"/>
        <v/>
      </c>
      <c r="Z80" s="452" t="str">
        <f>'４.１倒筒機(樣品製作)'!X80</f>
        <v/>
      </c>
      <c r="AA80" s="452" t="str">
        <f>'４.１倒筒機(樣品製作)'!Y80</f>
        <v/>
      </c>
    </row>
    <row r="81" spans="1:27" ht="16.5">
      <c r="A81" s="383">
        <f t="shared" si="26"/>
        <v>46175</v>
      </c>
      <c r="B81" s="432" t="s">
        <v>805</v>
      </c>
      <c r="C81" s="458"/>
      <c r="D81" s="473"/>
      <c r="E81" s="459"/>
      <c r="F81" s="507" t="str">
        <f>IF(ISNA(VLOOKUP(D81,條件!$A$1:$L$65585,5,0)),"",(VLOOKUP(D81,條件!$A$1:$L$65585,5,0)))</f>
        <v/>
      </c>
      <c r="G81" s="507" t="str">
        <f>IF(ISNA(VLOOKUP(D81,條件!$A$1:$L$65585,11,0)),"",(VLOOKUP(D81,條件!$A$1:$L$65585,11,0)))</f>
        <v/>
      </c>
      <c r="H81" s="460"/>
      <c r="I81" s="461"/>
      <c r="J81" s="462"/>
      <c r="K81" s="461"/>
      <c r="L81" s="463"/>
      <c r="M81" s="388"/>
      <c r="N81" s="389"/>
      <c r="O81" s="390"/>
      <c r="P81" s="389"/>
      <c r="Q81" s="391"/>
      <c r="R81" s="443"/>
      <c r="S81" s="425">
        <f t="shared" si="30"/>
        <v>0</v>
      </c>
      <c r="T81" s="392">
        <f t="shared" si="27"/>
        <v>0</v>
      </c>
      <c r="U81" s="392">
        <f t="shared" si="31"/>
        <v>0</v>
      </c>
      <c r="V81" s="393">
        <f t="shared" si="32"/>
        <v>0</v>
      </c>
      <c r="W81" s="444" t="str">
        <f t="shared" si="33"/>
        <v/>
      </c>
      <c r="X81" s="452" t="str">
        <f t="shared" si="28"/>
        <v/>
      </c>
      <c r="Y81" s="452" t="str">
        <f t="shared" si="29"/>
        <v/>
      </c>
      <c r="Z81" s="452" t="str">
        <f>'４.１倒筒機(樣品製作)'!X81</f>
        <v/>
      </c>
      <c r="AA81" s="452" t="str">
        <f>'４.１倒筒機(樣品製作)'!Y81</f>
        <v/>
      </c>
    </row>
    <row r="82" spans="1:27" ht="16.5">
      <c r="A82" s="383">
        <f t="shared" si="26"/>
        <v>46175</v>
      </c>
      <c r="B82" s="432" t="s">
        <v>805</v>
      </c>
      <c r="C82" s="458"/>
      <c r="D82" s="473"/>
      <c r="E82" s="459"/>
      <c r="F82" s="507" t="str">
        <f>IF(ISNA(VLOOKUP(D82,條件!$A$1:$L$65585,5,0)),"",(VLOOKUP(D82,條件!$A$1:$L$65585,5,0)))</f>
        <v/>
      </c>
      <c r="G82" s="507" t="str">
        <f>IF(ISNA(VLOOKUP(D82,條件!$A$1:$L$65585,11,0)),"",(VLOOKUP(D82,條件!$A$1:$L$65585,11,0)))</f>
        <v/>
      </c>
      <c r="H82" s="460"/>
      <c r="I82" s="461"/>
      <c r="J82" s="462"/>
      <c r="K82" s="461"/>
      <c r="L82" s="463"/>
      <c r="M82" s="388"/>
      <c r="N82" s="389"/>
      <c r="O82" s="390"/>
      <c r="P82" s="389"/>
      <c r="Q82" s="391"/>
      <c r="R82" s="443"/>
      <c r="S82" s="425">
        <f t="shared" si="30"/>
        <v>0</v>
      </c>
      <c r="T82" s="392">
        <f t="shared" si="27"/>
        <v>0</v>
      </c>
      <c r="U82" s="392">
        <f t="shared" si="31"/>
        <v>0</v>
      </c>
      <c r="V82" s="393">
        <f t="shared" si="32"/>
        <v>0</v>
      </c>
      <c r="W82" s="444" t="str">
        <f t="shared" si="33"/>
        <v/>
      </c>
      <c r="X82" s="452" t="str">
        <f t="shared" si="28"/>
        <v/>
      </c>
      <c r="Y82" s="452" t="str">
        <f t="shared" si="29"/>
        <v/>
      </c>
      <c r="Z82" s="452" t="str">
        <f>'４.１倒筒機(樣品製作)'!X82</f>
        <v/>
      </c>
      <c r="AA82" s="452" t="str">
        <f>'４.１倒筒機(樣品製作)'!Y82</f>
        <v/>
      </c>
    </row>
    <row r="83" spans="1:27" ht="16.5">
      <c r="A83" s="383">
        <f t="shared" si="26"/>
        <v>46175</v>
      </c>
      <c r="B83" s="432" t="s">
        <v>805</v>
      </c>
      <c r="C83" s="458"/>
      <c r="D83" s="473"/>
      <c r="E83" s="459"/>
      <c r="F83" s="507" t="str">
        <f>IF(ISNA(VLOOKUP(D83,條件!$A$1:$L$65585,5,0)),"",(VLOOKUP(D83,條件!$A$1:$L$65585,5,0)))</f>
        <v/>
      </c>
      <c r="G83" s="507" t="str">
        <f>IF(ISNA(VLOOKUP(D83,條件!$A$1:$L$65585,11,0)),"",(VLOOKUP(D83,條件!$A$1:$L$65585,11,0)))</f>
        <v/>
      </c>
      <c r="H83" s="460"/>
      <c r="I83" s="461"/>
      <c r="J83" s="462"/>
      <c r="K83" s="461"/>
      <c r="L83" s="463"/>
      <c r="M83" s="388"/>
      <c r="N83" s="389"/>
      <c r="O83" s="390"/>
      <c r="P83" s="389"/>
      <c r="Q83" s="391"/>
      <c r="R83" s="443"/>
      <c r="S83" s="425">
        <f t="shared" si="30"/>
        <v>0</v>
      </c>
      <c r="T83" s="392">
        <f t="shared" si="27"/>
        <v>0</v>
      </c>
      <c r="U83" s="392">
        <f t="shared" si="31"/>
        <v>0</v>
      </c>
      <c r="V83" s="393">
        <f t="shared" si="32"/>
        <v>0</v>
      </c>
      <c r="W83" s="444" t="str">
        <f t="shared" si="33"/>
        <v/>
      </c>
      <c r="X83" s="452" t="str">
        <f t="shared" si="28"/>
        <v/>
      </c>
      <c r="Y83" s="452" t="str">
        <f t="shared" si="29"/>
        <v/>
      </c>
      <c r="Z83" s="452" t="str">
        <f>'４.１倒筒機(樣品製作)'!X83</f>
        <v/>
      </c>
      <c r="AA83" s="452" t="str">
        <f>'４.１倒筒機(樣品製作)'!Y83</f>
        <v/>
      </c>
    </row>
    <row r="84" spans="1:27" ht="16.5">
      <c r="A84" s="383">
        <f t="shared" si="26"/>
        <v>46175</v>
      </c>
      <c r="B84" s="432" t="s">
        <v>805</v>
      </c>
      <c r="C84" s="458"/>
      <c r="D84" s="473"/>
      <c r="E84" s="459"/>
      <c r="F84" s="507" t="str">
        <f>IF(ISNA(VLOOKUP(D84,條件!$A$1:$L$65585,5,0)),"",(VLOOKUP(D84,條件!$A$1:$L$65585,5,0)))</f>
        <v/>
      </c>
      <c r="G84" s="507" t="str">
        <f>IF(ISNA(VLOOKUP(D84,條件!$A$1:$L$65585,11,0)),"",(VLOOKUP(D84,條件!$A$1:$L$65585,11,0)))</f>
        <v/>
      </c>
      <c r="H84" s="460"/>
      <c r="I84" s="461"/>
      <c r="J84" s="462"/>
      <c r="K84" s="461"/>
      <c r="L84" s="463"/>
      <c r="M84" s="388"/>
      <c r="N84" s="389"/>
      <c r="O84" s="390"/>
      <c r="P84" s="389"/>
      <c r="Q84" s="391"/>
      <c r="R84" s="443"/>
      <c r="S84" s="425">
        <f t="shared" si="30"/>
        <v>0</v>
      </c>
      <c r="T84" s="392">
        <f t="shared" si="27"/>
        <v>0</v>
      </c>
      <c r="U84" s="392">
        <f t="shared" si="31"/>
        <v>0</v>
      </c>
      <c r="V84" s="393">
        <f t="shared" si="32"/>
        <v>0</v>
      </c>
      <c r="W84" s="444" t="str">
        <f t="shared" si="33"/>
        <v/>
      </c>
      <c r="X84" s="452" t="str">
        <f t="shared" si="28"/>
        <v/>
      </c>
      <c r="Y84" s="452" t="str">
        <f t="shared" si="29"/>
        <v/>
      </c>
      <c r="Z84" s="452" t="str">
        <f>'４.１倒筒機(樣品製作)'!X84</f>
        <v/>
      </c>
      <c r="AA84" s="452" t="str">
        <f>'４.１倒筒機(樣品製作)'!Y84</f>
        <v/>
      </c>
    </row>
    <row r="85" spans="1:27" ht="16.5">
      <c r="A85" s="383">
        <f t="shared" si="26"/>
        <v>46175</v>
      </c>
      <c r="B85" s="432" t="s">
        <v>805</v>
      </c>
      <c r="C85" s="458"/>
      <c r="D85" s="473"/>
      <c r="E85" s="459"/>
      <c r="F85" s="507" t="str">
        <f>IF(ISNA(VLOOKUP(D85,條件!$A$1:$L$65585,5,0)),"",(VLOOKUP(D85,條件!$A$1:$L$65585,5,0)))</f>
        <v/>
      </c>
      <c r="G85" s="507" t="str">
        <f>IF(ISNA(VLOOKUP(D85,條件!$A$1:$L$65585,11,0)),"",(VLOOKUP(D85,條件!$A$1:$L$65585,11,0)))</f>
        <v/>
      </c>
      <c r="H85" s="460"/>
      <c r="I85" s="461"/>
      <c r="J85" s="462"/>
      <c r="K85" s="461"/>
      <c r="L85" s="463"/>
      <c r="M85" s="388"/>
      <c r="N85" s="389"/>
      <c r="O85" s="390"/>
      <c r="P85" s="389"/>
      <c r="Q85" s="391"/>
      <c r="R85" s="443"/>
      <c r="S85" s="425">
        <f t="shared" si="30"/>
        <v>0</v>
      </c>
      <c r="T85" s="392">
        <f t="shared" si="27"/>
        <v>0</v>
      </c>
      <c r="U85" s="392">
        <f t="shared" si="31"/>
        <v>0</v>
      </c>
      <c r="V85" s="393">
        <f t="shared" si="32"/>
        <v>0</v>
      </c>
      <c r="W85" s="444" t="str">
        <f t="shared" si="33"/>
        <v/>
      </c>
      <c r="X85" s="452" t="str">
        <f t="shared" si="28"/>
        <v/>
      </c>
      <c r="Y85" s="452" t="str">
        <f t="shared" si="29"/>
        <v/>
      </c>
      <c r="Z85" s="452" t="str">
        <f>'４.１倒筒機(樣品製作)'!X85</f>
        <v/>
      </c>
      <c r="AA85" s="452" t="str">
        <f>'４.１倒筒機(樣品製作)'!Y85</f>
        <v/>
      </c>
    </row>
    <row r="86" spans="1:27" ht="16.5">
      <c r="A86" s="383">
        <f t="shared" si="26"/>
        <v>46175</v>
      </c>
      <c r="B86" s="432" t="s">
        <v>805</v>
      </c>
      <c r="C86" s="458"/>
      <c r="D86" s="473"/>
      <c r="E86" s="459"/>
      <c r="F86" s="507" t="str">
        <f>IF(ISNA(VLOOKUP(D86,條件!$A$1:$L$65585,5,0)),"",(VLOOKUP(D86,條件!$A$1:$L$65585,5,0)))</f>
        <v/>
      </c>
      <c r="G86" s="507" t="str">
        <f>IF(ISNA(VLOOKUP(D86,條件!$A$1:$L$65585,11,0)),"",(VLOOKUP(D86,條件!$A$1:$L$65585,11,0)))</f>
        <v/>
      </c>
      <c r="H86" s="460"/>
      <c r="I86" s="461"/>
      <c r="J86" s="462"/>
      <c r="K86" s="461"/>
      <c r="L86" s="463"/>
      <c r="M86" s="388"/>
      <c r="N86" s="389"/>
      <c r="O86" s="390"/>
      <c r="P86" s="389"/>
      <c r="Q86" s="391"/>
      <c r="R86" s="443"/>
      <c r="S86" s="425">
        <f t="shared" si="30"/>
        <v>0</v>
      </c>
      <c r="T86" s="392">
        <f t="shared" si="27"/>
        <v>0</v>
      </c>
      <c r="U86" s="392">
        <f t="shared" si="31"/>
        <v>0</v>
      </c>
      <c r="V86" s="393">
        <f t="shared" si="32"/>
        <v>0</v>
      </c>
      <c r="W86" s="444" t="str">
        <f t="shared" si="33"/>
        <v/>
      </c>
      <c r="X86" s="452" t="str">
        <f t="shared" si="28"/>
        <v/>
      </c>
      <c r="Y86" s="452" t="str">
        <f t="shared" si="29"/>
        <v/>
      </c>
      <c r="Z86" s="452" t="str">
        <f>'４.１倒筒機(樣品製作)'!X86</f>
        <v/>
      </c>
      <c r="AA86" s="452" t="str">
        <f>'４.１倒筒機(樣品製作)'!Y86</f>
        <v/>
      </c>
    </row>
    <row r="87" spans="1:27" ht="16.5">
      <c r="A87" s="383">
        <f t="shared" si="26"/>
        <v>46175</v>
      </c>
      <c r="B87" s="398" t="s">
        <v>803</v>
      </c>
      <c r="C87" s="524"/>
      <c r="D87" s="525"/>
      <c r="E87" s="526"/>
      <c r="F87" s="527">
        <v>0</v>
      </c>
      <c r="G87" s="527"/>
      <c r="H87" s="528"/>
      <c r="I87" s="529">
        <f>COUNTA(I67:I86)</f>
        <v>0</v>
      </c>
      <c r="J87" s="529"/>
      <c r="K87" s="529"/>
      <c r="L87" s="530"/>
      <c r="M87" s="400"/>
      <c r="N87" s="401">
        <f>SUM(N67:N86)</f>
        <v>0</v>
      </c>
      <c r="O87" s="400"/>
      <c r="P87" s="401">
        <f>SUM(P67:P86)</f>
        <v>0</v>
      </c>
      <c r="Q87" s="402"/>
      <c r="R87" s="445"/>
      <c r="S87" s="427"/>
      <c r="T87" s="403"/>
      <c r="U87" s="399">
        <f>SUMIF(U67:U86,"&lt;9E307")</f>
        <v>0</v>
      </c>
      <c r="V87" s="399">
        <f>SUM(V67:V86)</f>
        <v>0</v>
      </c>
      <c r="W87" s="446">
        <f>IF(ISERROR(V87/U87),0,(V87/U87))</f>
        <v>0</v>
      </c>
      <c r="X87" s="453">
        <f>SUMIF(X67:X86,"&lt;9E307")</f>
        <v>0</v>
      </c>
      <c r="Y87" s="453">
        <f>SUMIF(Y67:Y86,"&lt;9E307")</f>
        <v>0</v>
      </c>
      <c r="Z87" s="453">
        <f>'４.１倒筒機(樣品製作)'!X87</f>
        <v>0</v>
      </c>
      <c r="AA87" s="453">
        <f>'４.１倒筒機(樣品製作)'!Y87</f>
        <v>0</v>
      </c>
    </row>
    <row r="88" spans="1:27" ht="16.5">
      <c r="A88" s="383">
        <f t="shared" si="26"/>
        <v>46175</v>
      </c>
      <c r="B88" s="404" t="s">
        <v>806</v>
      </c>
      <c r="C88" s="531"/>
      <c r="D88" s="532"/>
      <c r="E88" s="533"/>
      <c r="F88" s="534"/>
      <c r="G88" s="534"/>
      <c r="H88" s="535"/>
      <c r="I88" s="536">
        <f>SUM(I66,I87)</f>
        <v>2</v>
      </c>
      <c r="J88" s="536"/>
      <c r="K88" s="536"/>
      <c r="L88" s="537"/>
      <c r="M88" s="419"/>
      <c r="N88" s="420">
        <f>SUM(N66,N87)</f>
        <v>16</v>
      </c>
      <c r="O88" s="419"/>
      <c r="P88" s="420">
        <f>SUM(P66,P87)</f>
        <v>0</v>
      </c>
      <c r="Q88" s="421"/>
      <c r="R88" s="447"/>
      <c r="S88" s="428"/>
      <c r="T88" s="394"/>
      <c r="U88" s="394">
        <f t="shared" ref="U88:V88" si="34">SUM(U66,U87)</f>
        <v>181.69513168395846</v>
      </c>
      <c r="V88" s="394">
        <f t="shared" si="34"/>
        <v>116</v>
      </c>
      <c r="W88" s="448">
        <f>IF(ISERROR(V88/U88),0,V88/U88)</f>
        <v>0.63843207533909629</v>
      </c>
      <c r="X88" s="454">
        <f>SUM(X66,X87)</f>
        <v>0.72678052673583393</v>
      </c>
      <c r="Y88" s="454">
        <f>SUM(Y66,Y87)</f>
        <v>0</v>
      </c>
      <c r="Z88" s="454">
        <f>'４.１倒筒機(樣品製作)'!X88</f>
        <v>0</v>
      </c>
      <c r="AA88" s="454">
        <f>'４.１倒筒機(樣品製作)'!Y88</f>
        <v>0</v>
      </c>
    </row>
    <row r="89" spans="1:27" ht="16.5">
      <c r="A89" s="449">
        <f>A88+1</f>
        <v>46176</v>
      </c>
      <c r="B89" s="431" t="s">
        <v>804</v>
      </c>
      <c r="C89" s="458" t="s">
        <v>1052</v>
      </c>
      <c r="D89" s="473" t="s">
        <v>1921</v>
      </c>
      <c r="E89" s="459" t="s">
        <v>1658</v>
      </c>
      <c r="F89" s="507" t="s">
        <v>1689</v>
      </c>
      <c r="G89" s="507" t="s">
        <v>1622</v>
      </c>
      <c r="H89" s="460">
        <v>4</v>
      </c>
      <c r="I89" s="461">
        <v>150</v>
      </c>
      <c r="J89" s="462">
        <v>238000</v>
      </c>
      <c r="K89" s="461">
        <v>1200</v>
      </c>
      <c r="L89" s="463">
        <v>48</v>
      </c>
      <c r="M89" s="407">
        <v>46</v>
      </c>
      <c r="N89" s="408">
        <v>8</v>
      </c>
      <c r="O89" s="409">
        <v>0</v>
      </c>
      <c r="P89" s="408">
        <v>8</v>
      </c>
      <c r="Q89" s="391" t="s">
        <v>3004</v>
      </c>
      <c r="R89" s="441" t="s">
        <v>2877</v>
      </c>
      <c r="S89" s="424">
        <f>K89*0.85</f>
        <v>1020</v>
      </c>
      <c r="T89" s="405">
        <f t="shared" ref="T89:T108" si="35">IF(J89="",0,(1440/(J89/S89)))</f>
        <v>6.1714285714285708</v>
      </c>
      <c r="U89" s="405">
        <f>T89*L89*(N89+P89)/24*0.85</f>
        <v>167.86285714285711</v>
      </c>
      <c r="V89" s="406">
        <f>M89+O89</f>
        <v>46</v>
      </c>
      <c r="W89" s="442">
        <f>IF(U89=0,"",((V89/U89)))</f>
        <v>0.27403322440087152</v>
      </c>
      <c r="X89" s="452">
        <f t="shared" ref="X89:X108" si="36">IF(ISERROR((U89/(N89+P89)*N89)/250),"",((U89/(N89+P89)*N89)/250))</f>
        <v>0.33572571428571424</v>
      </c>
      <c r="Y89" s="452">
        <f t="shared" ref="Y89:Y108" si="37">IF(ISERROR(((U89/(N89+P89)*P89)/250)),"",(((U89/(N89+P89)*P89))/250))</f>
        <v>0.33572571428571424</v>
      </c>
      <c r="Z89" s="452" t="str">
        <f>'４.１倒筒機(樣品製作)'!X89</f>
        <v/>
      </c>
      <c r="AA89" s="452" t="str">
        <f>'４.１倒筒機(樣品製作)'!Y89</f>
        <v/>
      </c>
    </row>
    <row r="90" spans="1:27" ht="16.5">
      <c r="A90" s="383">
        <f>A89</f>
        <v>46176</v>
      </c>
      <c r="B90" s="432" t="s">
        <v>804</v>
      </c>
      <c r="C90" s="458" t="s">
        <v>3003</v>
      </c>
      <c r="D90" s="473" t="s">
        <v>1922</v>
      </c>
      <c r="E90" s="459" t="s">
        <v>1658</v>
      </c>
      <c r="F90" s="507" t="s">
        <v>1675</v>
      </c>
      <c r="G90" s="507" t="s">
        <v>302</v>
      </c>
      <c r="H90" s="460">
        <v>4</v>
      </c>
      <c r="I90" s="461">
        <v>100</v>
      </c>
      <c r="J90" s="462">
        <v>358000</v>
      </c>
      <c r="K90" s="461">
        <v>1200</v>
      </c>
      <c r="L90" s="463">
        <v>48</v>
      </c>
      <c r="M90" s="388">
        <v>46</v>
      </c>
      <c r="N90" s="389">
        <v>8</v>
      </c>
      <c r="O90" s="390">
        <v>0</v>
      </c>
      <c r="P90" s="389">
        <v>8</v>
      </c>
      <c r="Q90" s="391" t="s">
        <v>3004</v>
      </c>
      <c r="R90" s="441" t="s">
        <v>2877</v>
      </c>
      <c r="S90" s="425">
        <f t="shared" ref="S90:S108" si="38">K90*0.85</f>
        <v>1020</v>
      </c>
      <c r="T90" s="392">
        <f t="shared" si="35"/>
        <v>4.1027932960893851</v>
      </c>
      <c r="U90" s="405">
        <f t="shared" ref="U90:U108" si="39">T90*L90*(N90+P90)/24*0.85</f>
        <v>111.59597765363127</v>
      </c>
      <c r="V90" s="393">
        <f t="shared" ref="V90:V108" si="40">M90+O90</f>
        <v>46</v>
      </c>
      <c r="W90" s="442">
        <f t="shared" ref="W90:W108" si="41">IF(U90=0,"",((V90/U90)))</f>
        <v>0.41220123670383191</v>
      </c>
      <c r="X90" s="452">
        <f t="shared" si="36"/>
        <v>0.22319195530726252</v>
      </c>
      <c r="Y90" s="452">
        <f t="shared" si="37"/>
        <v>0.22319195530726252</v>
      </c>
      <c r="Z90" s="452" t="str">
        <f>'４.１倒筒機(樣品製作)'!X90</f>
        <v/>
      </c>
      <c r="AA90" s="452" t="str">
        <f>'４.１倒筒機(樣品製作)'!Y90</f>
        <v/>
      </c>
    </row>
    <row r="91" spans="1:27" ht="16.5">
      <c r="A91" s="383">
        <f t="shared" ref="A91:A131" si="42">A90</f>
        <v>46176</v>
      </c>
      <c r="B91" s="432" t="s">
        <v>804</v>
      </c>
      <c r="C91" s="458" t="s">
        <v>1896</v>
      </c>
      <c r="D91" s="473" t="s">
        <v>2913</v>
      </c>
      <c r="E91" s="459"/>
      <c r="F91" s="507" t="str">
        <f>IF(ISNA(VLOOKUP(D91,條件!$A$1:$L$65585,5,0)),"",(VLOOKUP(D91,條件!$A$1:$L$65585,5,0)))</f>
        <v>75/72/2PFBR</v>
      </c>
      <c r="G91" s="507" t="str">
        <f>IF(ISNA(VLOOKUP(D91,條件!$A$1:$L$65585,11,0)),"",(VLOOKUP(D91,條件!$A$1:$L$65585,11,0)))</f>
        <v>紫色</v>
      </c>
      <c r="H91" s="460">
        <v>4</v>
      </c>
      <c r="I91" s="461">
        <v>100</v>
      </c>
      <c r="J91" s="462">
        <v>244000</v>
      </c>
      <c r="K91" s="461">
        <v>1200</v>
      </c>
      <c r="L91" s="463">
        <v>24</v>
      </c>
      <c r="M91" s="388">
        <v>24</v>
      </c>
      <c r="N91" s="389">
        <v>8</v>
      </c>
      <c r="O91" s="390">
        <v>24</v>
      </c>
      <c r="P91" s="389">
        <v>8</v>
      </c>
      <c r="Q91" s="391" t="s">
        <v>3004</v>
      </c>
      <c r="R91" s="441" t="s">
        <v>2877</v>
      </c>
      <c r="S91" s="425">
        <f t="shared" si="38"/>
        <v>1020</v>
      </c>
      <c r="T91" s="392">
        <f t="shared" si="35"/>
        <v>6.0196721311475407</v>
      </c>
      <c r="U91" s="405">
        <f t="shared" si="39"/>
        <v>81.867540983606546</v>
      </c>
      <c r="V91" s="393">
        <f t="shared" si="40"/>
        <v>48</v>
      </c>
      <c r="W91" s="442">
        <f t="shared" si="41"/>
        <v>0.58631295655517113</v>
      </c>
      <c r="X91" s="452">
        <f t="shared" si="36"/>
        <v>0.16373508196721309</v>
      </c>
      <c r="Y91" s="452">
        <f t="shared" si="37"/>
        <v>0.16373508196721309</v>
      </c>
      <c r="Z91" s="452" t="str">
        <f>'４.１倒筒機(樣品製作)'!X91</f>
        <v/>
      </c>
      <c r="AA91" s="452" t="str">
        <f>'４.１倒筒機(樣品製作)'!Y91</f>
        <v/>
      </c>
    </row>
    <row r="92" spans="1:27" ht="16.5">
      <c r="A92" s="383">
        <f t="shared" si="42"/>
        <v>46176</v>
      </c>
      <c r="B92" s="432" t="s">
        <v>804</v>
      </c>
      <c r="C92" s="458" t="s">
        <v>1052</v>
      </c>
      <c r="D92" s="473" t="s">
        <v>1921</v>
      </c>
      <c r="E92" s="459" t="s">
        <v>1658</v>
      </c>
      <c r="F92" s="507" t="s">
        <v>1689</v>
      </c>
      <c r="G92" s="507" t="s">
        <v>1622</v>
      </c>
      <c r="H92" s="460">
        <v>4</v>
      </c>
      <c r="I92" s="461">
        <v>150</v>
      </c>
      <c r="J92" s="462">
        <v>238000</v>
      </c>
      <c r="K92" s="461">
        <v>1200</v>
      </c>
      <c r="L92" s="463">
        <v>48</v>
      </c>
      <c r="M92" s="388">
        <v>46</v>
      </c>
      <c r="N92" s="389">
        <v>8</v>
      </c>
      <c r="O92" s="390"/>
      <c r="P92" s="389"/>
      <c r="Q92" s="391" t="s">
        <v>1508</v>
      </c>
      <c r="R92" s="441"/>
      <c r="S92" s="425">
        <f t="shared" si="38"/>
        <v>1020</v>
      </c>
      <c r="T92" s="392">
        <f t="shared" si="35"/>
        <v>6.1714285714285708</v>
      </c>
      <c r="U92" s="405">
        <f t="shared" si="39"/>
        <v>83.931428571428555</v>
      </c>
      <c r="V92" s="393">
        <f t="shared" si="40"/>
        <v>46</v>
      </c>
      <c r="W92" s="442">
        <f t="shared" si="41"/>
        <v>0.54806644880174304</v>
      </c>
      <c r="X92" s="452">
        <f t="shared" si="36"/>
        <v>0.33572571428571424</v>
      </c>
      <c r="Y92" s="452">
        <f t="shared" si="37"/>
        <v>0</v>
      </c>
      <c r="Z92" s="452" t="str">
        <f>'４.１倒筒機(樣品製作)'!X92</f>
        <v/>
      </c>
      <c r="AA92" s="452" t="str">
        <f>'４.１倒筒機(樣品製作)'!Y92</f>
        <v/>
      </c>
    </row>
    <row r="93" spans="1:27" ht="16.5">
      <c r="A93" s="383">
        <f t="shared" si="42"/>
        <v>46176</v>
      </c>
      <c r="B93" s="432" t="s">
        <v>804</v>
      </c>
      <c r="C93" s="458" t="s">
        <v>3003</v>
      </c>
      <c r="D93" s="473" t="s">
        <v>1922</v>
      </c>
      <c r="E93" s="459" t="s">
        <v>1658</v>
      </c>
      <c r="F93" s="507" t="s">
        <v>1675</v>
      </c>
      <c r="G93" s="507" t="s">
        <v>302</v>
      </c>
      <c r="H93" s="460">
        <v>4</v>
      </c>
      <c r="I93" s="461">
        <v>100</v>
      </c>
      <c r="J93" s="462">
        <v>358000</v>
      </c>
      <c r="K93" s="461">
        <v>1200</v>
      </c>
      <c r="L93" s="463">
        <v>48</v>
      </c>
      <c r="M93" s="388">
        <v>46</v>
      </c>
      <c r="N93" s="389">
        <v>8</v>
      </c>
      <c r="O93" s="390"/>
      <c r="P93" s="389"/>
      <c r="Q93" s="391" t="s">
        <v>1508</v>
      </c>
      <c r="R93" s="441"/>
      <c r="S93" s="425">
        <f t="shared" si="38"/>
        <v>1020</v>
      </c>
      <c r="T93" s="392">
        <f t="shared" si="35"/>
        <v>4.1027932960893851</v>
      </c>
      <c r="U93" s="405">
        <f t="shared" si="39"/>
        <v>55.797988826815633</v>
      </c>
      <c r="V93" s="393">
        <f t="shared" si="40"/>
        <v>46</v>
      </c>
      <c r="W93" s="442">
        <f t="shared" si="41"/>
        <v>0.82440247340766382</v>
      </c>
      <c r="X93" s="452">
        <f t="shared" si="36"/>
        <v>0.22319195530726252</v>
      </c>
      <c r="Y93" s="452">
        <f t="shared" si="37"/>
        <v>0</v>
      </c>
      <c r="Z93" s="452" t="str">
        <f>'４.１倒筒機(樣品製作)'!X93</f>
        <v/>
      </c>
      <c r="AA93" s="452" t="str">
        <f>'４.１倒筒機(樣品製作)'!Y93</f>
        <v/>
      </c>
    </row>
    <row r="94" spans="1:27" ht="16.5">
      <c r="A94" s="383">
        <f t="shared" si="42"/>
        <v>46176</v>
      </c>
      <c r="B94" s="432" t="s">
        <v>804</v>
      </c>
      <c r="C94" s="458" t="s">
        <v>1896</v>
      </c>
      <c r="D94" s="473" t="s">
        <v>2913</v>
      </c>
      <c r="E94" s="459"/>
      <c r="F94" s="507" t="str">
        <f>IF(ISNA(VLOOKUP(D94,條件!$A$1:$L$65585,5,0)),"",(VLOOKUP(D94,條件!$A$1:$L$65585,5,0)))</f>
        <v>75/72/2PFBR</v>
      </c>
      <c r="G94" s="507" t="str">
        <f>IF(ISNA(VLOOKUP(D94,條件!$A$1:$L$65585,11,0)),"",(VLOOKUP(D94,條件!$A$1:$L$65585,11,0)))</f>
        <v>紫色</v>
      </c>
      <c r="H94" s="460">
        <v>4</v>
      </c>
      <c r="I94" s="461">
        <v>100</v>
      </c>
      <c r="J94" s="462">
        <v>244000</v>
      </c>
      <c r="K94" s="461">
        <v>1200</v>
      </c>
      <c r="L94" s="463">
        <v>24</v>
      </c>
      <c r="M94" s="388">
        <v>24</v>
      </c>
      <c r="N94" s="389">
        <v>8</v>
      </c>
      <c r="O94" s="390"/>
      <c r="P94" s="389"/>
      <c r="Q94" s="391" t="s">
        <v>1508</v>
      </c>
      <c r="R94" s="441"/>
      <c r="S94" s="425">
        <f t="shared" si="38"/>
        <v>1020</v>
      </c>
      <c r="T94" s="392">
        <f t="shared" si="35"/>
        <v>6.0196721311475407</v>
      </c>
      <c r="U94" s="405">
        <f t="shared" si="39"/>
        <v>40.933770491803273</v>
      </c>
      <c r="V94" s="393">
        <f t="shared" si="40"/>
        <v>24</v>
      </c>
      <c r="W94" s="442">
        <f t="shared" si="41"/>
        <v>0.58631295655517113</v>
      </c>
      <c r="X94" s="452">
        <f t="shared" si="36"/>
        <v>0.16373508196721309</v>
      </c>
      <c r="Y94" s="452">
        <f t="shared" si="37"/>
        <v>0</v>
      </c>
      <c r="Z94" s="452" t="str">
        <f>'４.１倒筒機(樣品製作)'!X94</f>
        <v/>
      </c>
      <c r="AA94" s="452" t="str">
        <f>'４.１倒筒機(樣品製作)'!Y94</f>
        <v/>
      </c>
    </row>
    <row r="95" spans="1:27" ht="16.5">
      <c r="A95" s="383">
        <f t="shared" si="42"/>
        <v>46176</v>
      </c>
      <c r="B95" s="432" t="s">
        <v>804</v>
      </c>
      <c r="C95" s="458"/>
      <c r="D95" s="473"/>
      <c r="E95" s="459"/>
      <c r="F95" s="507" t="str">
        <f>IF(ISNA(VLOOKUP(D95,條件!$A$1:$L$65585,5,0)),"",(VLOOKUP(D95,條件!$A$1:$L$65585,5,0)))</f>
        <v/>
      </c>
      <c r="G95" s="507" t="str">
        <f>IF(ISNA(VLOOKUP(D95,條件!$A$1:$L$65585,11,0)),"",(VLOOKUP(D95,條件!$A$1:$L$65585,11,0)))</f>
        <v/>
      </c>
      <c r="H95" s="460"/>
      <c r="I95" s="461"/>
      <c r="J95" s="462"/>
      <c r="K95" s="461"/>
      <c r="L95" s="463"/>
      <c r="M95" s="388"/>
      <c r="N95" s="389"/>
      <c r="O95" s="390"/>
      <c r="P95" s="389"/>
      <c r="Q95" s="391"/>
      <c r="R95" s="441"/>
      <c r="S95" s="425">
        <f t="shared" si="38"/>
        <v>0</v>
      </c>
      <c r="T95" s="392">
        <f t="shared" si="35"/>
        <v>0</v>
      </c>
      <c r="U95" s="405">
        <f t="shared" si="39"/>
        <v>0</v>
      </c>
      <c r="V95" s="393">
        <f t="shared" si="40"/>
        <v>0</v>
      </c>
      <c r="W95" s="442" t="str">
        <f t="shared" si="41"/>
        <v/>
      </c>
      <c r="X95" s="452" t="str">
        <f t="shared" si="36"/>
        <v/>
      </c>
      <c r="Y95" s="452" t="str">
        <f t="shared" si="37"/>
        <v/>
      </c>
      <c r="Z95" s="452" t="str">
        <f>'４.１倒筒機(樣品製作)'!X95</f>
        <v/>
      </c>
      <c r="AA95" s="452" t="str">
        <f>'４.１倒筒機(樣品製作)'!Y95</f>
        <v/>
      </c>
    </row>
    <row r="96" spans="1:27" ht="16.5">
      <c r="A96" s="383">
        <f t="shared" si="42"/>
        <v>46176</v>
      </c>
      <c r="B96" s="432" t="s">
        <v>804</v>
      </c>
      <c r="C96" s="458"/>
      <c r="D96" s="473"/>
      <c r="E96" s="459"/>
      <c r="F96" s="507" t="str">
        <f>IF(ISNA(VLOOKUP(D96,條件!$A$1:$L$65585,5,0)),"",(VLOOKUP(D96,條件!$A$1:$L$65585,5,0)))</f>
        <v/>
      </c>
      <c r="G96" s="507" t="str">
        <f>IF(ISNA(VLOOKUP(D96,條件!$A$1:$L$65585,11,0)),"",(VLOOKUP(D96,條件!$A$1:$L$65585,11,0)))</f>
        <v/>
      </c>
      <c r="H96" s="460"/>
      <c r="I96" s="461"/>
      <c r="J96" s="462"/>
      <c r="K96" s="461"/>
      <c r="L96" s="463"/>
      <c r="M96" s="388"/>
      <c r="N96" s="389"/>
      <c r="O96" s="390"/>
      <c r="P96" s="389"/>
      <c r="Q96" s="410"/>
      <c r="R96" s="441"/>
      <c r="S96" s="425">
        <f t="shared" si="38"/>
        <v>0</v>
      </c>
      <c r="T96" s="392">
        <f t="shared" si="35"/>
        <v>0</v>
      </c>
      <c r="U96" s="405">
        <f t="shared" si="39"/>
        <v>0</v>
      </c>
      <c r="V96" s="393">
        <f t="shared" si="40"/>
        <v>0</v>
      </c>
      <c r="W96" s="442" t="str">
        <f t="shared" si="41"/>
        <v/>
      </c>
      <c r="X96" s="452" t="str">
        <f t="shared" si="36"/>
        <v/>
      </c>
      <c r="Y96" s="452" t="str">
        <f t="shared" si="37"/>
        <v/>
      </c>
      <c r="Z96" s="452" t="str">
        <f>'４.１倒筒機(樣品製作)'!X96</f>
        <v/>
      </c>
      <c r="AA96" s="452" t="str">
        <f>'４.１倒筒機(樣品製作)'!Y96</f>
        <v/>
      </c>
    </row>
    <row r="97" spans="1:27" ht="16.5">
      <c r="A97" s="383">
        <f t="shared" si="42"/>
        <v>46176</v>
      </c>
      <c r="B97" s="432" t="s">
        <v>804</v>
      </c>
      <c r="C97" s="458"/>
      <c r="D97" s="473"/>
      <c r="E97" s="459"/>
      <c r="F97" s="507" t="str">
        <f>IF(ISNA(VLOOKUP(D97,條件!$A$1:$L$65585,5,0)),"",(VLOOKUP(D97,條件!$A$1:$L$65585,5,0)))</f>
        <v/>
      </c>
      <c r="G97" s="507" t="str">
        <f>IF(ISNA(VLOOKUP(D97,條件!$A$1:$L$65585,11,0)),"",(VLOOKUP(D97,條件!$A$1:$L$65585,11,0)))</f>
        <v/>
      </c>
      <c r="H97" s="460"/>
      <c r="I97" s="461"/>
      <c r="J97" s="462"/>
      <c r="K97" s="461"/>
      <c r="L97" s="463"/>
      <c r="M97" s="388"/>
      <c r="N97" s="389"/>
      <c r="O97" s="390"/>
      <c r="P97" s="389"/>
      <c r="Q97" s="410"/>
      <c r="R97" s="441"/>
      <c r="S97" s="425">
        <f t="shared" si="38"/>
        <v>0</v>
      </c>
      <c r="T97" s="392">
        <f t="shared" si="35"/>
        <v>0</v>
      </c>
      <c r="U97" s="405">
        <f t="shared" si="39"/>
        <v>0</v>
      </c>
      <c r="V97" s="393">
        <f t="shared" si="40"/>
        <v>0</v>
      </c>
      <c r="W97" s="442" t="str">
        <f t="shared" si="41"/>
        <v/>
      </c>
      <c r="X97" s="452" t="str">
        <f t="shared" si="36"/>
        <v/>
      </c>
      <c r="Y97" s="452" t="str">
        <f t="shared" si="37"/>
        <v/>
      </c>
      <c r="Z97" s="452" t="str">
        <f>'４.１倒筒機(樣品製作)'!X97</f>
        <v/>
      </c>
      <c r="AA97" s="452" t="str">
        <f>'４.１倒筒機(樣品製作)'!Y97</f>
        <v/>
      </c>
    </row>
    <row r="98" spans="1:27" ht="16.5">
      <c r="A98" s="383">
        <f t="shared" si="42"/>
        <v>46176</v>
      </c>
      <c r="B98" s="432" t="s">
        <v>804</v>
      </c>
      <c r="C98" s="458"/>
      <c r="D98" s="473"/>
      <c r="E98" s="459"/>
      <c r="F98" s="507" t="str">
        <f>IF(ISNA(VLOOKUP(D98,條件!$A$1:$L$65585,5,0)),"",(VLOOKUP(D98,條件!$A$1:$L$65585,5,0)))</f>
        <v/>
      </c>
      <c r="G98" s="507" t="str">
        <f>IF(ISNA(VLOOKUP(D98,條件!$A$1:$L$65585,11,0)),"",(VLOOKUP(D98,條件!$A$1:$L$65585,11,0)))</f>
        <v/>
      </c>
      <c r="H98" s="460"/>
      <c r="I98" s="461"/>
      <c r="J98" s="462"/>
      <c r="K98" s="461"/>
      <c r="L98" s="463"/>
      <c r="M98" s="388"/>
      <c r="N98" s="389"/>
      <c r="O98" s="390"/>
      <c r="P98" s="389"/>
      <c r="Q98" s="410"/>
      <c r="R98" s="443"/>
      <c r="S98" s="425">
        <f t="shared" si="38"/>
        <v>0</v>
      </c>
      <c r="T98" s="392">
        <f t="shared" si="35"/>
        <v>0</v>
      </c>
      <c r="U98" s="405">
        <f t="shared" si="39"/>
        <v>0</v>
      </c>
      <c r="V98" s="393">
        <f t="shared" si="40"/>
        <v>0</v>
      </c>
      <c r="W98" s="442" t="str">
        <f t="shared" si="41"/>
        <v/>
      </c>
      <c r="X98" s="452" t="str">
        <f t="shared" si="36"/>
        <v/>
      </c>
      <c r="Y98" s="452" t="str">
        <f t="shared" si="37"/>
        <v/>
      </c>
      <c r="Z98" s="452" t="str">
        <f>'４.１倒筒機(樣品製作)'!X98</f>
        <v/>
      </c>
      <c r="AA98" s="452" t="str">
        <f>'４.１倒筒機(樣品製作)'!Y98</f>
        <v/>
      </c>
    </row>
    <row r="99" spans="1:27" ht="16.5">
      <c r="A99" s="383">
        <f t="shared" si="42"/>
        <v>46176</v>
      </c>
      <c r="B99" s="432" t="s">
        <v>804</v>
      </c>
      <c r="C99" s="458"/>
      <c r="D99" s="473"/>
      <c r="E99" s="459"/>
      <c r="F99" s="507" t="str">
        <f>IF(ISNA(VLOOKUP(D99,條件!$A$1:$L$65585,5,0)),"",(VLOOKUP(D99,條件!$A$1:$L$65585,5,0)))</f>
        <v/>
      </c>
      <c r="G99" s="507" t="str">
        <f>IF(ISNA(VLOOKUP(D99,條件!$A$1:$L$65585,11,0)),"",(VLOOKUP(D99,條件!$A$1:$L$65585,11,0)))</f>
        <v/>
      </c>
      <c r="H99" s="460"/>
      <c r="I99" s="461"/>
      <c r="J99" s="462"/>
      <c r="K99" s="461"/>
      <c r="L99" s="463"/>
      <c r="M99" s="388"/>
      <c r="N99" s="389"/>
      <c r="O99" s="390"/>
      <c r="P99" s="389"/>
      <c r="Q99" s="410"/>
      <c r="R99" s="443"/>
      <c r="S99" s="425">
        <f t="shared" si="38"/>
        <v>0</v>
      </c>
      <c r="T99" s="392">
        <f t="shared" si="35"/>
        <v>0</v>
      </c>
      <c r="U99" s="405">
        <f t="shared" si="39"/>
        <v>0</v>
      </c>
      <c r="V99" s="393">
        <f t="shared" si="40"/>
        <v>0</v>
      </c>
      <c r="W99" s="442" t="str">
        <f t="shared" si="41"/>
        <v/>
      </c>
      <c r="X99" s="452" t="str">
        <f t="shared" si="36"/>
        <v/>
      </c>
      <c r="Y99" s="452" t="str">
        <f t="shared" si="37"/>
        <v/>
      </c>
      <c r="Z99" s="452" t="str">
        <f>'４.１倒筒機(樣品製作)'!X99</f>
        <v/>
      </c>
      <c r="AA99" s="452" t="str">
        <f>'４.１倒筒機(樣品製作)'!Y99</f>
        <v/>
      </c>
    </row>
    <row r="100" spans="1:27" ht="16.5">
      <c r="A100" s="383">
        <f t="shared" si="42"/>
        <v>46176</v>
      </c>
      <c r="B100" s="432" t="s">
        <v>804</v>
      </c>
      <c r="C100" s="458"/>
      <c r="D100" s="473"/>
      <c r="E100" s="459"/>
      <c r="F100" s="507" t="str">
        <f>IF(ISNA(VLOOKUP(D100,條件!$A$1:$L$65585,5,0)),"",(VLOOKUP(D100,條件!$A$1:$L$65585,5,0)))</f>
        <v/>
      </c>
      <c r="G100" s="507" t="str">
        <f>IF(ISNA(VLOOKUP(D100,條件!$A$1:$L$65585,11,0)),"",(VLOOKUP(D100,條件!$A$1:$L$65585,11,0)))</f>
        <v/>
      </c>
      <c r="H100" s="460"/>
      <c r="I100" s="461"/>
      <c r="J100" s="462"/>
      <c r="K100" s="461"/>
      <c r="L100" s="463"/>
      <c r="M100" s="388"/>
      <c r="N100" s="389"/>
      <c r="O100" s="390"/>
      <c r="P100" s="389"/>
      <c r="Q100" s="410"/>
      <c r="R100" s="443"/>
      <c r="S100" s="425">
        <f t="shared" si="38"/>
        <v>0</v>
      </c>
      <c r="T100" s="392">
        <f t="shared" si="35"/>
        <v>0</v>
      </c>
      <c r="U100" s="392">
        <f t="shared" si="39"/>
        <v>0</v>
      </c>
      <c r="V100" s="393">
        <f t="shared" si="40"/>
        <v>0</v>
      </c>
      <c r="W100" s="442" t="str">
        <f t="shared" si="41"/>
        <v/>
      </c>
      <c r="X100" s="452" t="str">
        <f t="shared" si="36"/>
        <v/>
      </c>
      <c r="Y100" s="452" t="str">
        <f t="shared" si="37"/>
        <v/>
      </c>
      <c r="Z100" s="452" t="str">
        <f>'４.１倒筒機(樣品製作)'!X100</f>
        <v/>
      </c>
      <c r="AA100" s="452" t="str">
        <f>'４.１倒筒機(樣品製作)'!Y100</f>
        <v/>
      </c>
    </row>
    <row r="101" spans="1:27" ht="16.5">
      <c r="A101" s="383">
        <f t="shared" si="42"/>
        <v>46176</v>
      </c>
      <c r="B101" s="432" t="s">
        <v>804</v>
      </c>
      <c r="C101" s="458"/>
      <c r="D101" s="473"/>
      <c r="E101" s="459"/>
      <c r="F101" s="507" t="str">
        <f>IF(ISNA(VLOOKUP(D101,條件!$A$1:$L$65585,5,0)),"",(VLOOKUP(D101,條件!$A$1:$L$65585,5,0)))</f>
        <v/>
      </c>
      <c r="G101" s="507" t="str">
        <f>IF(ISNA(VLOOKUP(D101,條件!$A$1:$L$65585,11,0)),"",(VLOOKUP(D101,條件!$A$1:$L$65585,11,0)))</f>
        <v/>
      </c>
      <c r="H101" s="460"/>
      <c r="I101" s="461"/>
      <c r="J101" s="462"/>
      <c r="K101" s="461"/>
      <c r="L101" s="463"/>
      <c r="M101" s="388"/>
      <c r="N101" s="389"/>
      <c r="O101" s="390"/>
      <c r="P101" s="389"/>
      <c r="Q101" s="410"/>
      <c r="R101" s="443"/>
      <c r="S101" s="425">
        <f t="shared" si="38"/>
        <v>0</v>
      </c>
      <c r="T101" s="392">
        <f t="shared" si="35"/>
        <v>0</v>
      </c>
      <c r="U101" s="392">
        <f t="shared" si="39"/>
        <v>0</v>
      </c>
      <c r="V101" s="393">
        <f t="shared" si="40"/>
        <v>0</v>
      </c>
      <c r="W101" s="444" t="str">
        <f t="shared" si="41"/>
        <v/>
      </c>
      <c r="X101" s="452" t="str">
        <f t="shared" si="36"/>
        <v/>
      </c>
      <c r="Y101" s="452" t="str">
        <f t="shared" si="37"/>
        <v/>
      </c>
      <c r="Z101" s="452" t="str">
        <f>'４.１倒筒機(樣品製作)'!X101</f>
        <v/>
      </c>
      <c r="AA101" s="452" t="str">
        <f>'４.１倒筒機(樣品製作)'!Y101</f>
        <v/>
      </c>
    </row>
    <row r="102" spans="1:27" ht="16.5">
      <c r="A102" s="383">
        <f t="shared" si="42"/>
        <v>46176</v>
      </c>
      <c r="B102" s="432" t="s">
        <v>804</v>
      </c>
      <c r="C102" s="458"/>
      <c r="D102" s="473"/>
      <c r="E102" s="459"/>
      <c r="F102" s="507" t="str">
        <f>IF(ISNA(VLOOKUP(D102,條件!$A$1:$L$65585,5,0)),"",(VLOOKUP(D102,條件!$A$1:$L$65585,5,0)))</f>
        <v/>
      </c>
      <c r="G102" s="507" t="str">
        <f>IF(ISNA(VLOOKUP(D102,條件!$A$1:$L$65585,11,0)),"",(VLOOKUP(D102,條件!$A$1:$L$65585,11,0)))</f>
        <v/>
      </c>
      <c r="H102" s="460"/>
      <c r="I102" s="461"/>
      <c r="J102" s="462"/>
      <c r="K102" s="461"/>
      <c r="L102" s="463"/>
      <c r="M102" s="388"/>
      <c r="N102" s="389"/>
      <c r="O102" s="390"/>
      <c r="P102" s="389"/>
      <c r="Q102" s="410"/>
      <c r="R102" s="443"/>
      <c r="S102" s="425">
        <f t="shared" si="38"/>
        <v>0</v>
      </c>
      <c r="T102" s="392">
        <f t="shared" si="35"/>
        <v>0</v>
      </c>
      <c r="U102" s="392">
        <f t="shared" si="39"/>
        <v>0</v>
      </c>
      <c r="V102" s="393">
        <f t="shared" si="40"/>
        <v>0</v>
      </c>
      <c r="W102" s="444" t="str">
        <f t="shared" si="41"/>
        <v/>
      </c>
      <c r="X102" s="452" t="str">
        <f t="shared" si="36"/>
        <v/>
      </c>
      <c r="Y102" s="452" t="str">
        <f t="shared" si="37"/>
        <v/>
      </c>
      <c r="Z102" s="452" t="str">
        <f>'４.１倒筒機(樣品製作)'!X102</f>
        <v/>
      </c>
      <c r="AA102" s="452" t="str">
        <f>'４.１倒筒機(樣品製作)'!Y102</f>
        <v/>
      </c>
    </row>
    <row r="103" spans="1:27" ht="16.5">
      <c r="A103" s="383">
        <f t="shared" si="42"/>
        <v>46176</v>
      </c>
      <c r="B103" s="432" t="s">
        <v>804</v>
      </c>
      <c r="C103" s="458"/>
      <c r="D103" s="473"/>
      <c r="E103" s="459"/>
      <c r="F103" s="507" t="str">
        <f>IF(ISNA(VLOOKUP(D103,條件!$A$1:$L$65585,5,0)),"",(VLOOKUP(D103,條件!$A$1:$L$65585,5,0)))</f>
        <v/>
      </c>
      <c r="G103" s="507" t="str">
        <f>IF(ISNA(VLOOKUP(D103,條件!$A$1:$L$65585,11,0)),"",(VLOOKUP(D103,條件!$A$1:$L$65585,11,0)))</f>
        <v/>
      </c>
      <c r="H103" s="460"/>
      <c r="I103" s="461"/>
      <c r="J103" s="462"/>
      <c r="K103" s="461"/>
      <c r="L103" s="463"/>
      <c r="M103" s="388"/>
      <c r="N103" s="389"/>
      <c r="O103" s="390"/>
      <c r="P103" s="389"/>
      <c r="Q103" s="410"/>
      <c r="R103" s="443"/>
      <c r="S103" s="425">
        <f t="shared" si="38"/>
        <v>0</v>
      </c>
      <c r="T103" s="392">
        <f t="shared" si="35"/>
        <v>0</v>
      </c>
      <c r="U103" s="392">
        <f t="shared" si="39"/>
        <v>0</v>
      </c>
      <c r="V103" s="393">
        <f t="shared" si="40"/>
        <v>0</v>
      </c>
      <c r="W103" s="444" t="str">
        <f t="shared" si="41"/>
        <v/>
      </c>
      <c r="X103" s="452" t="str">
        <f t="shared" si="36"/>
        <v/>
      </c>
      <c r="Y103" s="452" t="str">
        <f t="shared" si="37"/>
        <v/>
      </c>
      <c r="Z103" s="452" t="str">
        <f>'４.１倒筒機(樣品製作)'!X103</f>
        <v/>
      </c>
      <c r="AA103" s="452" t="str">
        <f>'４.１倒筒機(樣品製作)'!Y103</f>
        <v/>
      </c>
    </row>
    <row r="104" spans="1:27" ht="16.5">
      <c r="A104" s="383">
        <f t="shared" si="42"/>
        <v>46176</v>
      </c>
      <c r="B104" s="432" t="s">
        <v>804</v>
      </c>
      <c r="C104" s="458"/>
      <c r="D104" s="473"/>
      <c r="E104" s="459"/>
      <c r="F104" s="507" t="str">
        <f>IF(ISNA(VLOOKUP(D104,條件!$A$1:$L$65585,5,0)),"",(VLOOKUP(D104,條件!$A$1:$L$65585,5,0)))</f>
        <v/>
      </c>
      <c r="G104" s="507" t="str">
        <f>IF(ISNA(VLOOKUP(D104,條件!$A$1:$L$65585,11,0)),"",(VLOOKUP(D104,條件!$A$1:$L$65585,11,0)))</f>
        <v/>
      </c>
      <c r="H104" s="460"/>
      <c r="I104" s="461"/>
      <c r="J104" s="462"/>
      <c r="K104" s="461"/>
      <c r="L104" s="463"/>
      <c r="M104" s="388"/>
      <c r="N104" s="389"/>
      <c r="O104" s="390"/>
      <c r="P104" s="389"/>
      <c r="Q104" s="410"/>
      <c r="R104" s="443"/>
      <c r="S104" s="425">
        <f t="shared" si="38"/>
        <v>0</v>
      </c>
      <c r="T104" s="392">
        <f t="shared" si="35"/>
        <v>0</v>
      </c>
      <c r="U104" s="392">
        <f t="shared" si="39"/>
        <v>0</v>
      </c>
      <c r="V104" s="393">
        <f t="shared" si="40"/>
        <v>0</v>
      </c>
      <c r="W104" s="444" t="str">
        <f t="shared" si="41"/>
        <v/>
      </c>
      <c r="X104" s="452" t="str">
        <f t="shared" si="36"/>
        <v/>
      </c>
      <c r="Y104" s="452" t="str">
        <f t="shared" si="37"/>
        <v/>
      </c>
      <c r="Z104" s="452" t="str">
        <f>'４.１倒筒機(樣品製作)'!X104</f>
        <v/>
      </c>
      <c r="AA104" s="452" t="str">
        <f>'４.１倒筒機(樣品製作)'!Y104</f>
        <v/>
      </c>
    </row>
    <row r="105" spans="1:27" ht="16.5">
      <c r="A105" s="383">
        <f t="shared" si="42"/>
        <v>46176</v>
      </c>
      <c r="B105" s="432" t="s">
        <v>804</v>
      </c>
      <c r="C105" s="458"/>
      <c r="D105" s="473"/>
      <c r="E105" s="459"/>
      <c r="F105" s="507" t="str">
        <f>IF(ISNA(VLOOKUP(D105,條件!$A$1:$L$65585,5,0)),"",(VLOOKUP(D105,條件!$A$1:$L$65585,5,0)))</f>
        <v/>
      </c>
      <c r="G105" s="507" t="str">
        <f>IF(ISNA(VLOOKUP(D105,條件!$A$1:$L$65585,11,0)),"",(VLOOKUP(D105,條件!$A$1:$L$65585,11,0)))</f>
        <v/>
      </c>
      <c r="H105" s="460"/>
      <c r="I105" s="461"/>
      <c r="J105" s="462"/>
      <c r="K105" s="461"/>
      <c r="L105" s="463"/>
      <c r="M105" s="388"/>
      <c r="N105" s="389"/>
      <c r="O105" s="390"/>
      <c r="P105" s="389"/>
      <c r="Q105" s="391"/>
      <c r="R105" s="443"/>
      <c r="S105" s="425">
        <f t="shared" si="38"/>
        <v>0</v>
      </c>
      <c r="T105" s="392">
        <f t="shared" si="35"/>
        <v>0</v>
      </c>
      <c r="U105" s="392">
        <f t="shared" si="39"/>
        <v>0</v>
      </c>
      <c r="V105" s="393">
        <f t="shared" si="40"/>
        <v>0</v>
      </c>
      <c r="W105" s="444" t="str">
        <f t="shared" si="41"/>
        <v/>
      </c>
      <c r="X105" s="452" t="str">
        <f t="shared" si="36"/>
        <v/>
      </c>
      <c r="Y105" s="452" t="str">
        <f t="shared" si="37"/>
        <v/>
      </c>
      <c r="Z105" s="452" t="str">
        <f>'４.１倒筒機(樣品製作)'!X105</f>
        <v/>
      </c>
      <c r="AA105" s="452" t="str">
        <f>'４.１倒筒機(樣品製作)'!Y105</f>
        <v/>
      </c>
    </row>
    <row r="106" spans="1:27" ht="16.5">
      <c r="A106" s="383">
        <f t="shared" si="42"/>
        <v>46176</v>
      </c>
      <c r="B106" s="432" t="s">
        <v>804</v>
      </c>
      <c r="C106" s="458"/>
      <c r="D106" s="473"/>
      <c r="E106" s="459"/>
      <c r="F106" s="507" t="str">
        <f>IF(ISNA(VLOOKUP(D106,條件!$A$1:$L$65585,5,0)),"",(VLOOKUP(D106,條件!$A$1:$L$65585,5,0)))</f>
        <v/>
      </c>
      <c r="G106" s="507" t="str">
        <f>IF(ISNA(VLOOKUP(D106,條件!$A$1:$L$65585,11,0)),"",(VLOOKUP(D106,條件!$A$1:$L$65585,11,0)))</f>
        <v/>
      </c>
      <c r="H106" s="460"/>
      <c r="I106" s="461"/>
      <c r="J106" s="462"/>
      <c r="K106" s="461"/>
      <c r="L106" s="463"/>
      <c r="M106" s="388"/>
      <c r="N106" s="389"/>
      <c r="O106" s="390"/>
      <c r="P106" s="389"/>
      <c r="Q106" s="391"/>
      <c r="R106" s="443"/>
      <c r="S106" s="425">
        <f t="shared" si="38"/>
        <v>0</v>
      </c>
      <c r="T106" s="392">
        <f t="shared" si="35"/>
        <v>0</v>
      </c>
      <c r="U106" s="392">
        <f t="shared" si="39"/>
        <v>0</v>
      </c>
      <c r="V106" s="393">
        <f t="shared" si="40"/>
        <v>0</v>
      </c>
      <c r="W106" s="444" t="str">
        <f t="shared" si="41"/>
        <v/>
      </c>
      <c r="X106" s="452" t="str">
        <f t="shared" si="36"/>
        <v/>
      </c>
      <c r="Y106" s="452" t="str">
        <f t="shared" si="37"/>
        <v/>
      </c>
      <c r="Z106" s="452" t="str">
        <f>'４.１倒筒機(樣品製作)'!X106</f>
        <v/>
      </c>
      <c r="AA106" s="452" t="str">
        <f>'４.１倒筒機(樣品製作)'!Y106</f>
        <v/>
      </c>
    </row>
    <row r="107" spans="1:27" ht="16.5">
      <c r="A107" s="383">
        <f t="shared" si="42"/>
        <v>46176</v>
      </c>
      <c r="B107" s="432" t="s">
        <v>804</v>
      </c>
      <c r="C107" s="458"/>
      <c r="D107" s="473"/>
      <c r="E107" s="459"/>
      <c r="F107" s="507" t="str">
        <f>IF(ISNA(VLOOKUP(D107,條件!$A$1:$L$65585,5,0)),"",(VLOOKUP(D107,條件!$A$1:$L$65585,5,0)))</f>
        <v/>
      </c>
      <c r="G107" s="507" t="str">
        <f>IF(ISNA(VLOOKUP(D107,條件!$A$1:$L$65585,11,0)),"",(VLOOKUP(D107,條件!$A$1:$L$65585,11,0)))</f>
        <v/>
      </c>
      <c r="H107" s="460"/>
      <c r="I107" s="461"/>
      <c r="J107" s="462"/>
      <c r="K107" s="461"/>
      <c r="L107" s="463"/>
      <c r="M107" s="388"/>
      <c r="N107" s="389"/>
      <c r="O107" s="390"/>
      <c r="P107" s="389"/>
      <c r="Q107" s="391"/>
      <c r="R107" s="443"/>
      <c r="S107" s="425">
        <f t="shared" si="38"/>
        <v>0</v>
      </c>
      <c r="T107" s="392">
        <f t="shared" si="35"/>
        <v>0</v>
      </c>
      <c r="U107" s="392">
        <f t="shared" si="39"/>
        <v>0</v>
      </c>
      <c r="V107" s="393">
        <f t="shared" si="40"/>
        <v>0</v>
      </c>
      <c r="W107" s="444" t="str">
        <f t="shared" si="41"/>
        <v/>
      </c>
      <c r="X107" s="452" t="str">
        <f t="shared" si="36"/>
        <v/>
      </c>
      <c r="Y107" s="452" t="str">
        <f t="shared" si="37"/>
        <v/>
      </c>
      <c r="Z107" s="452" t="str">
        <f>'４.１倒筒機(樣品製作)'!X107</f>
        <v/>
      </c>
      <c r="AA107" s="452" t="str">
        <f>'４.１倒筒機(樣品製作)'!Y107</f>
        <v/>
      </c>
    </row>
    <row r="108" spans="1:27" ht="16.5">
      <c r="A108" s="383">
        <f t="shared" si="42"/>
        <v>46176</v>
      </c>
      <c r="B108" s="432" t="s">
        <v>804</v>
      </c>
      <c r="C108" s="458"/>
      <c r="D108" s="473"/>
      <c r="E108" s="459"/>
      <c r="F108" s="507" t="str">
        <f>IF(ISNA(VLOOKUP(D108,條件!$A$1:$L$65585,5,0)),"",(VLOOKUP(D108,條件!$A$1:$L$65585,5,0)))</f>
        <v/>
      </c>
      <c r="G108" s="507" t="str">
        <f>IF(ISNA(VLOOKUP(D108,條件!$A$1:$L$65585,11,0)),"",(VLOOKUP(D108,條件!$A$1:$L$65585,11,0)))</f>
        <v/>
      </c>
      <c r="H108" s="460"/>
      <c r="I108" s="461"/>
      <c r="J108" s="462"/>
      <c r="K108" s="461"/>
      <c r="L108" s="463"/>
      <c r="M108" s="388"/>
      <c r="N108" s="389"/>
      <c r="O108" s="390"/>
      <c r="P108" s="389"/>
      <c r="Q108" s="391"/>
      <c r="R108" s="443"/>
      <c r="S108" s="425">
        <f t="shared" si="38"/>
        <v>0</v>
      </c>
      <c r="T108" s="392">
        <f t="shared" si="35"/>
        <v>0</v>
      </c>
      <c r="U108" s="392">
        <f t="shared" si="39"/>
        <v>0</v>
      </c>
      <c r="V108" s="393">
        <f t="shared" si="40"/>
        <v>0</v>
      </c>
      <c r="W108" s="444" t="str">
        <f t="shared" si="41"/>
        <v/>
      </c>
      <c r="X108" s="452" t="str">
        <f t="shared" si="36"/>
        <v/>
      </c>
      <c r="Y108" s="452" t="str">
        <f t="shared" si="37"/>
        <v/>
      </c>
      <c r="Z108" s="452" t="str">
        <f>'４.１倒筒機(樣品製作)'!X108</f>
        <v/>
      </c>
      <c r="AA108" s="452" t="str">
        <f>'４.１倒筒機(樣品製作)'!Y108</f>
        <v/>
      </c>
    </row>
    <row r="109" spans="1:27" ht="16.5">
      <c r="A109" s="383">
        <f t="shared" si="42"/>
        <v>46176</v>
      </c>
      <c r="B109" s="398" t="s">
        <v>807</v>
      </c>
      <c r="C109" s="524"/>
      <c r="D109" s="525"/>
      <c r="E109" s="526"/>
      <c r="F109" s="527"/>
      <c r="G109" s="527"/>
      <c r="H109" s="528"/>
      <c r="I109" s="529">
        <f>COUNTA(I89:I108)</f>
        <v>6</v>
      </c>
      <c r="J109" s="529"/>
      <c r="K109" s="529"/>
      <c r="L109" s="530"/>
      <c r="M109" s="400"/>
      <c r="N109" s="401">
        <f>SUM(N89:N108)</f>
        <v>48</v>
      </c>
      <c r="O109" s="400"/>
      <c r="P109" s="401">
        <f>SUM(P89:P108)</f>
        <v>24</v>
      </c>
      <c r="Q109" s="402"/>
      <c r="R109" s="445"/>
      <c r="S109" s="426"/>
      <c r="T109" s="399"/>
      <c r="U109" s="399">
        <f>SUMIF(U89:U108,"&lt;9E307")</f>
        <v>541.98956367014239</v>
      </c>
      <c r="V109" s="399">
        <f>SUM(V89:V108)</f>
        <v>256</v>
      </c>
      <c r="W109" s="446">
        <f>IF(ISERROR(V109/U109),0,(V109/U109))</f>
        <v>0.47233381813935243</v>
      </c>
      <c r="X109" s="453">
        <f>SUMIF(X89:X108,"&lt;9E307")</f>
        <v>1.4453055031203799</v>
      </c>
      <c r="Y109" s="453">
        <f>SUMIF(Y89:Y108,"&lt;9E307")</f>
        <v>0.72265275156018982</v>
      </c>
      <c r="Z109" s="579">
        <f>'４.１倒筒機(樣品製作)'!X109</f>
        <v>0</v>
      </c>
      <c r="AA109" s="579">
        <f>'４.１倒筒機(樣品製作)'!Y109</f>
        <v>0</v>
      </c>
    </row>
    <row r="110" spans="1:27" ht="16.5">
      <c r="A110" s="383">
        <f t="shared" si="42"/>
        <v>46176</v>
      </c>
      <c r="B110" s="432" t="s">
        <v>805</v>
      </c>
      <c r="C110" s="458"/>
      <c r="D110" s="473"/>
      <c r="E110" s="459"/>
      <c r="F110" s="507" t="str">
        <f>IF(ISNA(VLOOKUP(D110,條件!$A$1:$L$65585,5,0)),"",(VLOOKUP(D110,條件!$A$1:$L$65585,5,0)))</f>
        <v/>
      </c>
      <c r="G110" s="507" t="str">
        <f>IF(ISNA(VLOOKUP(D110,條件!$A$1:$L$65585,11,0)),"",(VLOOKUP(D110,條件!$A$1:$L$65585,11,0)))</f>
        <v/>
      </c>
      <c r="H110" s="460"/>
      <c r="I110" s="461"/>
      <c r="J110" s="462"/>
      <c r="K110" s="461"/>
      <c r="L110" s="463"/>
      <c r="M110" s="388"/>
      <c r="N110" s="389"/>
      <c r="O110" s="390"/>
      <c r="P110" s="389"/>
      <c r="Q110" s="391"/>
      <c r="R110" s="443"/>
      <c r="S110" s="425">
        <f>K110*0.85</f>
        <v>0</v>
      </c>
      <c r="T110" s="392">
        <f t="shared" ref="T110:T129" si="43">IF(J110="",0,(1440/(J110/S110)))</f>
        <v>0</v>
      </c>
      <c r="U110" s="405">
        <f>T110*L110*(N110+P110)/24*0.85</f>
        <v>0</v>
      </c>
      <c r="V110" s="406">
        <f>M110+O110</f>
        <v>0</v>
      </c>
      <c r="W110" s="442" t="str">
        <f>IF(U110=0,"",((V110/U110)))</f>
        <v/>
      </c>
      <c r="X110" s="452" t="str">
        <f t="shared" ref="X110:X129" si="44">IF(ISERROR((U110/(N110+P110)*N110)/250),"",((U110/(N110+P110)*N110)/250))</f>
        <v/>
      </c>
      <c r="Y110" s="452" t="str">
        <f t="shared" ref="Y110:Y129" si="45">IF(ISERROR(((U110/(N110+P110)*P110)/250)),"",(((U110/(N110+P110)*P110))/250))</f>
        <v/>
      </c>
      <c r="Z110" s="452" t="str">
        <f>'４.１倒筒機(樣品製作)'!X110</f>
        <v/>
      </c>
      <c r="AA110" s="452" t="str">
        <f>'４.１倒筒機(樣品製作)'!Y110</f>
        <v/>
      </c>
    </row>
    <row r="111" spans="1:27" ht="16.5">
      <c r="A111" s="383">
        <f t="shared" si="42"/>
        <v>46176</v>
      </c>
      <c r="B111" s="432" t="s">
        <v>805</v>
      </c>
      <c r="C111" s="458"/>
      <c r="D111" s="473"/>
      <c r="E111" s="459"/>
      <c r="F111" s="507" t="str">
        <f>IF(ISNA(VLOOKUP(D111,條件!$A$1:$L$65585,5,0)),"",(VLOOKUP(D111,條件!$A$1:$L$65585,5,0)))</f>
        <v/>
      </c>
      <c r="G111" s="507" t="str">
        <f>IF(ISNA(VLOOKUP(D111,條件!$A$1:$L$65585,11,0)),"",(VLOOKUP(D111,條件!$A$1:$L$65585,11,0)))</f>
        <v/>
      </c>
      <c r="H111" s="460"/>
      <c r="I111" s="461"/>
      <c r="J111" s="462"/>
      <c r="K111" s="461"/>
      <c r="L111" s="463"/>
      <c r="M111" s="388"/>
      <c r="N111" s="389"/>
      <c r="O111" s="390"/>
      <c r="P111" s="389"/>
      <c r="Q111" s="391"/>
      <c r="R111" s="443"/>
      <c r="S111" s="425">
        <f t="shared" ref="S111:S129" si="46">K111*0.85</f>
        <v>0</v>
      </c>
      <c r="T111" s="392">
        <f t="shared" si="43"/>
        <v>0</v>
      </c>
      <c r="U111" s="405">
        <f t="shared" ref="U111:U129" si="47">T111*L111*(N111+P111)/24*0.85</f>
        <v>0</v>
      </c>
      <c r="V111" s="393">
        <f t="shared" ref="V111:V129" si="48">M111+O111</f>
        <v>0</v>
      </c>
      <c r="W111" s="442" t="str">
        <f t="shared" ref="W111:W129" si="49">IF(U111=0,"",((V111/U111)))</f>
        <v/>
      </c>
      <c r="X111" s="452" t="str">
        <f t="shared" si="44"/>
        <v/>
      </c>
      <c r="Y111" s="452" t="str">
        <f t="shared" si="45"/>
        <v/>
      </c>
      <c r="Z111" s="452" t="str">
        <f>'４.１倒筒機(樣品製作)'!X111</f>
        <v/>
      </c>
      <c r="AA111" s="452" t="str">
        <f>'４.１倒筒機(樣品製作)'!Y111</f>
        <v/>
      </c>
    </row>
    <row r="112" spans="1:27" ht="16.5">
      <c r="A112" s="383">
        <f t="shared" si="42"/>
        <v>46176</v>
      </c>
      <c r="B112" s="432" t="s">
        <v>805</v>
      </c>
      <c r="C112" s="458"/>
      <c r="D112" s="473"/>
      <c r="E112" s="459"/>
      <c r="F112" s="507" t="str">
        <f>IF(ISNA(VLOOKUP(D112,條件!$A$1:$L$65585,5,0)),"",(VLOOKUP(D112,條件!$A$1:$L$65585,5,0)))</f>
        <v/>
      </c>
      <c r="G112" s="507" t="str">
        <f>IF(ISNA(VLOOKUP(D112,條件!$A$1:$L$65585,11,0)),"",(VLOOKUP(D112,條件!$A$1:$L$65585,11,0)))</f>
        <v/>
      </c>
      <c r="H112" s="460"/>
      <c r="I112" s="461"/>
      <c r="J112" s="462"/>
      <c r="K112" s="461"/>
      <c r="L112" s="463"/>
      <c r="M112" s="388"/>
      <c r="N112" s="389"/>
      <c r="O112" s="390"/>
      <c r="P112" s="389"/>
      <c r="Q112" s="391"/>
      <c r="R112" s="443"/>
      <c r="S112" s="425">
        <f t="shared" si="46"/>
        <v>0</v>
      </c>
      <c r="T112" s="392">
        <f t="shared" si="43"/>
        <v>0</v>
      </c>
      <c r="U112" s="405">
        <f t="shared" si="47"/>
        <v>0</v>
      </c>
      <c r="V112" s="393">
        <f t="shared" si="48"/>
        <v>0</v>
      </c>
      <c r="W112" s="442" t="str">
        <f t="shared" si="49"/>
        <v/>
      </c>
      <c r="X112" s="452" t="str">
        <f t="shared" si="44"/>
        <v/>
      </c>
      <c r="Y112" s="452" t="str">
        <f t="shared" si="45"/>
        <v/>
      </c>
      <c r="Z112" s="452" t="str">
        <f>'４.１倒筒機(樣品製作)'!X112</f>
        <v/>
      </c>
      <c r="AA112" s="452" t="str">
        <f>'４.１倒筒機(樣品製作)'!Y112</f>
        <v/>
      </c>
    </row>
    <row r="113" spans="1:27" ht="16.5">
      <c r="A113" s="383">
        <f t="shared" si="42"/>
        <v>46176</v>
      </c>
      <c r="B113" s="432" t="s">
        <v>805</v>
      </c>
      <c r="C113" s="458"/>
      <c r="D113" s="473"/>
      <c r="E113" s="459"/>
      <c r="F113" s="507" t="str">
        <f>IF(ISNA(VLOOKUP(D113,條件!$A$1:$L$65585,5,0)),"",(VLOOKUP(D113,條件!$A$1:$L$65585,5,0)))</f>
        <v/>
      </c>
      <c r="G113" s="507" t="str">
        <f>IF(ISNA(VLOOKUP(D113,條件!$A$1:$L$65585,11,0)),"",(VLOOKUP(D113,條件!$A$1:$L$65585,11,0)))</f>
        <v/>
      </c>
      <c r="H113" s="460"/>
      <c r="I113" s="461"/>
      <c r="J113" s="462"/>
      <c r="K113" s="461"/>
      <c r="L113" s="463"/>
      <c r="M113" s="388"/>
      <c r="N113" s="389"/>
      <c r="O113" s="390"/>
      <c r="P113" s="389"/>
      <c r="Q113" s="391"/>
      <c r="R113" s="443"/>
      <c r="S113" s="425">
        <f t="shared" si="46"/>
        <v>0</v>
      </c>
      <c r="T113" s="392">
        <f t="shared" si="43"/>
        <v>0</v>
      </c>
      <c r="U113" s="405">
        <f t="shared" si="47"/>
        <v>0</v>
      </c>
      <c r="V113" s="393">
        <f t="shared" si="48"/>
        <v>0</v>
      </c>
      <c r="W113" s="442" t="str">
        <f t="shared" si="49"/>
        <v/>
      </c>
      <c r="X113" s="452" t="str">
        <f t="shared" si="44"/>
        <v/>
      </c>
      <c r="Y113" s="452" t="str">
        <f t="shared" si="45"/>
        <v/>
      </c>
      <c r="Z113" s="452" t="str">
        <f>'４.１倒筒機(樣品製作)'!X113</f>
        <v/>
      </c>
      <c r="AA113" s="452" t="str">
        <f>'４.１倒筒機(樣品製作)'!Y113</f>
        <v/>
      </c>
    </row>
    <row r="114" spans="1:27" ht="16.5">
      <c r="A114" s="383">
        <f t="shared" si="42"/>
        <v>46176</v>
      </c>
      <c r="B114" s="432" t="s">
        <v>805</v>
      </c>
      <c r="C114" s="458"/>
      <c r="D114" s="473"/>
      <c r="E114" s="459"/>
      <c r="F114" s="507" t="str">
        <f>IF(ISNA(VLOOKUP(D114,條件!$A$1:$L$65585,5,0)),"",(VLOOKUP(D114,條件!$A$1:$L$65585,5,0)))</f>
        <v/>
      </c>
      <c r="G114" s="507" t="str">
        <f>IF(ISNA(VLOOKUP(D114,條件!$A$1:$L$65585,11,0)),"",(VLOOKUP(D114,條件!$A$1:$L$65585,11,0)))</f>
        <v/>
      </c>
      <c r="H114" s="460"/>
      <c r="I114" s="461"/>
      <c r="J114" s="462"/>
      <c r="K114" s="461"/>
      <c r="L114" s="463"/>
      <c r="M114" s="388"/>
      <c r="N114" s="389"/>
      <c r="O114" s="390"/>
      <c r="P114" s="389"/>
      <c r="Q114" s="391"/>
      <c r="R114" s="443"/>
      <c r="S114" s="425">
        <f t="shared" si="46"/>
        <v>0</v>
      </c>
      <c r="T114" s="392">
        <f t="shared" si="43"/>
        <v>0</v>
      </c>
      <c r="U114" s="405">
        <f t="shared" si="47"/>
        <v>0</v>
      </c>
      <c r="V114" s="393">
        <f t="shared" si="48"/>
        <v>0</v>
      </c>
      <c r="W114" s="442" t="str">
        <f t="shared" si="49"/>
        <v/>
      </c>
      <c r="X114" s="452" t="str">
        <f t="shared" si="44"/>
        <v/>
      </c>
      <c r="Y114" s="452" t="str">
        <f t="shared" si="45"/>
        <v/>
      </c>
      <c r="Z114" s="452" t="str">
        <f>'４.１倒筒機(樣品製作)'!X114</f>
        <v/>
      </c>
      <c r="AA114" s="452" t="str">
        <f>'４.１倒筒機(樣品製作)'!Y114</f>
        <v/>
      </c>
    </row>
    <row r="115" spans="1:27" ht="16.5">
      <c r="A115" s="383">
        <f t="shared" si="42"/>
        <v>46176</v>
      </c>
      <c r="B115" s="432" t="s">
        <v>805</v>
      </c>
      <c r="C115" s="458"/>
      <c r="D115" s="473"/>
      <c r="E115" s="459"/>
      <c r="F115" s="507" t="str">
        <f>IF(ISNA(VLOOKUP(D115,條件!$A$1:$L$65585,5,0)),"",(VLOOKUP(D115,條件!$A$1:$L$65585,5,0)))</f>
        <v/>
      </c>
      <c r="G115" s="507" t="str">
        <f>IF(ISNA(VLOOKUP(D115,條件!$A$1:$L$65585,11,0)),"",(VLOOKUP(D115,條件!$A$1:$L$65585,11,0)))</f>
        <v/>
      </c>
      <c r="H115" s="460"/>
      <c r="I115" s="461"/>
      <c r="J115" s="462"/>
      <c r="K115" s="461"/>
      <c r="L115" s="463"/>
      <c r="M115" s="388"/>
      <c r="N115" s="389"/>
      <c r="O115" s="390"/>
      <c r="P115" s="389"/>
      <c r="Q115" s="391"/>
      <c r="R115" s="443"/>
      <c r="S115" s="425">
        <f t="shared" si="46"/>
        <v>0</v>
      </c>
      <c r="T115" s="392">
        <f t="shared" si="43"/>
        <v>0</v>
      </c>
      <c r="U115" s="405">
        <f t="shared" si="47"/>
        <v>0</v>
      </c>
      <c r="V115" s="393">
        <f t="shared" si="48"/>
        <v>0</v>
      </c>
      <c r="W115" s="442" t="str">
        <f t="shared" si="49"/>
        <v/>
      </c>
      <c r="X115" s="452" t="str">
        <f t="shared" si="44"/>
        <v/>
      </c>
      <c r="Y115" s="452" t="str">
        <f t="shared" si="45"/>
        <v/>
      </c>
      <c r="Z115" s="452" t="str">
        <f>'４.１倒筒機(樣品製作)'!X115</f>
        <v/>
      </c>
      <c r="AA115" s="452" t="str">
        <f>'４.１倒筒機(樣品製作)'!Y115</f>
        <v/>
      </c>
    </row>
    <row r="116" spans="1:27" ht="16.5">
      <c r="A116" s="383">
        <f t="shared" si="42"/>
        <v>46176</v>
      </c>
      <c r="B116" s="432" t="s">
        <v>805</v>
      </c>
      <c r="C116" s="458"/>
      <c r="D116" s="473"/>
      <c r="E116" s="459"/>
      <c r="F116" s="507" t="str">
        <f>IF(ISNA(VLOOKUP(D116,條件!$A$1:$L$65585,5,0)),"",(VLOOKUP(D116,條件!$A$1:$L$65585,5,0)))</f>
        <v/>
      </c>
      <c r="G116" s="507" t="str">
        <f>IF(ISNA(VLOOKUP(D116,條件!$A$1:$L$65585,11,0)),"",(VLOOKUP(D116,條件!$A$1:$L$65585,11,0)))</f>
        <v/>
      </c>
      <c r="H116" s="460"/>
      <c r="I116" s="461"/>
      <c r="J116" s="462"/>
      <c r="K116" s="461"/>
      <c r="L116" s="463"/>
      <c r="M116" s="388"/>
      <c r="N116" s="389"/>
      <c r="O116" s="390"/>
      <c r="P116" s="389"/>
      <c r="Q116" s="391"/>
      <c r="R116" s="443"/>
      <c r="S116" s="425">
        <f t="shared" si="46"/>
        <v>0</v>
      </c>
      <c r="T116" s="392">
        <f t="shared" si="43"/>
        <v>0</v>
      </c>
      <c r="U116" s="405">
        <f t="shared" si="47"/>
        <v>0</v>
      </c>
      <c r="V116" s="393">
        <f t="shared" si="48"/>
        <v>0</v>
      </c>
      <c r="W116" s="442" t="str">
        <f t="shared" si="49"/>
        <v/>
      </c>
      <c r="X116" s="452" t="str">
        <f t="shared" si="44"/>
        <v/>
      </c>
      <c r="Y116" s="452" t="str">
        <f t="shared" si="45"/>
        <v/>
      </c>
      <c r="Z116" s="452" t="str">
        <f>'４.１倒筒機(樣品製作)'!X116</f>
        <v/>
      </c>
      <c r="AA116" s="452" t="str">
        <f>'４.１倒筒機(樣品製作)'!Y116</f>
        <v/>
      </c>
    </row>
    <row r="117" spans="1:27" ht="16.5">
      <c r="A117" s="383">
        <f t="shared" si="42"/>
        <v>46176</v>
      </c>
      <c r="B117" s="432" t="s">
        <v>805</v>
      </c>
      <c r="C117" s="458"/>
      <c r="D117" s="473"/>
      <c r="E117" s="459"/>
      <c r="F117" s="507" t="str">
        <f>IF(ISNA(VLOOKUP(D117,條件!$A$1:$L$65585,5,0)),"",(VLOOKUP(D117,條件!$A$1:$L$65585,5,0)))</f>
        <v/>
      </c>
      <c r="G117" s="507" t="str">
        <f>IF(ISNA(VLOOKUP(D117,條件!$A$1:$L$65585,11,0)),"",(VLOOKUP(D117,條件!$A$1:$L$65585,11,0)))</f>
        <v/>
      </c>
      <c r="H117" s="460"/>
      <c r="I117" s="461"/>
      <c r="J117" s="462"/>
      <c r="K117" s="461"/>
      <c r="L117" s="463"/>
      <c r="M117" s="388"/>
      <c r="N117" s="389"/>
      <c r="O117" s="390"/>
      <c r="P117" s="389"/>
      <c r="Q117" s="391"/>
      <c r="R117" s="443"/>
      <c r="S117" s="425">
        <f t="shared" si="46"/>
        <v>0</v>
      </c>
      <c r="T117" s="392">
        <f t="shared" si="43"/>
        <v>0</v>
      </c>
      <c r="U117" s="405">
        <f t="shared" si="47"/>
        <v>0</v>
      </c>
      <c r="V117" s="393">
        <f t="shared" si="48"/>
        <v>0</v>
      </c>
      <c r="W117" s="442" t="str">
        <f t="shared" si="49"/>
        <v/>
      </c>
      <c r="X117" s="452" t="str">
        <f t="shared" si="44"/>
        <v/>
      </c>
      <c r="Y117" s="452" t="str">
        <f t="shared" si="45"/>
        <v/>
      </c>
      <c r="Z117" s="452" t="str">
        <f>'４.１倒筒機(樣品製作)'!X117</f>
        <v/>
      </c>
      <c r="AA117" s="452" t="str">
        <f>'４.１倒筒機(樣品製作)'!Y117</f>
        <v/>
      </c>
    </row>
    <row r="118" spans="1:27" ht="16.5">
      <c r="A118" s="383">
        <f t="shared" si="42"/>
        <v>46176</v>
      </c>
      <c r="B118" s="432" t="s">
        <v>805</v>
      </c>
      <c r="C118" s="458"/>
      <c r="D118" s="473"/>
      <c r="E118" s="459"/>
      <c r="F118" s="507" t="str">
        <f>IF(ISNA(VLOOKUP(D118,條件!$A$1:$L$65585,5,0)),"",(VLOOKUP(D118,條件!$A$1:$L$65585,5,0)))</f>
        <v/>
      </c>
      <c r="G118" s="507" t="str">
        <f>IF(ISNA(VLOOKUP(D118,條件!$A$1:$L$65585,11,0)),"",(VLOOKUP(D118,條件!$A$1:$L$65585,11,0)))</f>
        <v/>
      </c>
      <c r="H118" s="460"/>
      <c r="I118" s="461"/>
      <c r="J118" s="462"/>
      <c r="K118" s="461"/>
      <c r="L118" s="463"/>
      <c r="M118" s="388"/>
      <c r="N118" s="389"/>
      <c r="O118" s="390"/>
      <c r="P118" s="389"/>
      <c r="Q118" s="391"/>
      <c r="R118" s="443"/>
      <c r="S118" s="425">
        <f t="shared" si="46"/>
        <v>0</v>
      </c>
      <c r="T118" s="392">
        <f t="shared" si="43"/>
        <v>0</v>
      </c>
      <c r="U118" s="405">
        <f t="shared" si="47"/>
        <v>0</v>
      </c>
      <c r="V118" s="393">
        <f t="shared" si="48"/>
        <v>0</v>
      </c>
      <c r="W118" s="442" t="str">
        <f t="shared" si="49"/>
        <v/>
      </c>
      <c r="X118" s="452" t="str">
        <f t="shared" si="44"/>
        <v/>
      </c>
      <c r="Y118" s="452" t="str">
        <f t="shared" si="45"/>
        <v/>
      </c>
      <c r="Z118" s="452" t="str">
        <f>'４.１倒筒機(樣品製作)'!X118</f>
        <v/>
      </c>
      <c r="AA118" s="452" t="str">
        <f>'４.１倒筒機(樣品製作)'!Y118</f>
        <v/>
      </c>
    </row>
    <row r="119" spans="1:27" ht="16.5">
      <c r="A119" s="383">
        <f t="shared" si="42"/>
        <v>46176</v>
      </c>
      <c r="B119" s="432" t="s">
        <v>805</v>
      </c>
      <c r="C119" s="458"/>
      <c r="D119" s="473"/>
      <c r="E119" s="459"/>
      <c r="F119" s="507" t="str">
        <f>IF(ISNA(VLOOKUP(D119,條件!$A$1:$L$65585,5,0)),"",(VLOOKUP(D119,條件!$A$1:$L$65585,5,0)))</f>
        <v/>
      </c>
      <c r="G119" s="507" t="str">
        <f>IF(ISNA(VLOOKUP(D119,條件!$A$1:$L$65585,11,0)),"",(VLOOKUP(D119,條件!$A$1:$L$65585,11,0)))</f>
        <v/>
      </c>
      <c r="H119" s="460"/>
      <c r="I119" s="461"/>
      <c r="J119" s="462"/>
      <c r="K119" s="461"/>
      <c r="L119" s="463"/>
      <c r="M119" s="388"/>
      <c r="N119" s="389"/>
      <c r="O119" s="390"/>
      <c r="P119" s="389"/>
      <c r="Q119" s="391"/>
      <c r="R119" s="443"/>
      <c r="S119" s="425">
        <f t="shared" si="46"/>
        <v>0</v>
      </c>
      <c r="T119" s="392">
        <f t="shared" si="43"/>
        <v>0</v>
      </c>
      <c r="U119" s="405">
        <f t="shared" si="47"/>
        <v>0</v>
      </c>
      <c r="V119" s="393">
        <f t="shared" si="48"/>
        <v>0</v>
      </c>
      <c r="W119" s="442" t="str">
        <f t="shared" si="49"/>
        <v/>
      </c>
      <c r="X119" s="452" t="str">
        <f t="shared" si="44"/>
        <v/>
      </c>
      <c r="Y119" s="452" t="str">
        <f t="shared" si="45"/>
        <v/>
      </c>
      <c r="Z119" s="452" t="str">
        <f>'４.１倒筒機(樣品製作)'!X119</f>
        <v/>
      </c>
      <c r="AA119" s="452" t="str">
        <f>'４.１倒筒機(樣品製作)'!Y119</f>
        <v/>
      </c>
    </row>
    <row r="120" spans="1:27" ht="16.5">
      <c r="A120" s="383">
        <f t="shared" si="42"/>
        <v>46176</v>
      </c>
      <c r="B120" s="432" t="s">
        <v>805</v>
      </c>
      <c r="C120" s="458"/>
      <c r="D120" s="473"/>
      <c r="E120" s="459"/>
      <c r="F120" s="507" t="str">
        <f>IF(ISNA(VLOOKUP(D120,條件!$A$1:$L$65585,5,0)),"",(VLOOKUP(D120,條件!$A$1:$L$65585,5,0)))</f>
        <v/>
      </c>
      <c r="G120" s="507" t="str">
        <f>IF(ISNA(VLOOKUP(D120,條件!$A$1:$L$65585,11,0)),"",(VLOOKUP(D120,條件!$A$1:$L$65585,11,0)))</f>
        <v/>
      </c>
      <c r="H120" s="460"/>
      <c r="I120" s="461"/>
      <c r="J120" s="462"/>
      <c r="K120" s="461"/>
      <c r="L120" s="463"/>
      <c r="M120" s="388"/>
      <c r="N120" s="389"/>
      <c r="O120" s="390"/>
      <c r="P120" s="389"/>
      <c r="Q120" s="391"/>
      <c r="R120" s="443"/>
      <c r="S120" s="425">
        <f t="shared" si="46"/>
        <v>0</v>
      </c>
      <c r="T120" s="392">
        <f t="shared" si="43"/>
        <v>0</v>
      </c>
      <c r="U120" s="405">
        <f t="shared" si="47"/>
        <v>0</v>
      </c>
      <c r="V120" s="393">
        <f t="shared" si="48"/>
        <v>0</v>
      </c>
      <c r="W120" s="442" t="str">
        <f t="shared" si="49"/>
        <v/>
      </c>
      <c r="X120" s="452" t="str">
        <f t="shared" si="44"/>
        <v/>
      </c>
      <c r="Y120" s="452" t="str">
        <f t="shared" si="45"/>
        <v/>
      </c>
      <c r="Z120" s="452" t="str">
        <f>'４.１倒筒機(樣品製作)'!X120</f>
        <v/>
      </c>
      <c r="AA120" s="452" t="str">
        <f>'４.１倒筒機(樣品製作)'!Y120</f>
        <v/>
      </c>
    </row>
    <row r="121" spans="1:27" ht="16.5">
      <c r="A121" s="383">
        <f t="shared" si="42"/>
        <v>46176</v>
      </c>
      <c r="B121" s="432" t="s">
        <v>805</v>
      </c>
      <c r="C121" s="458"/>
      <c r="D121" s="473"/>
      <c r="E121" s="459"/>
      <c r="F121" s="507" t="str">
        <f>IF(ISNA(VLOOKUP(D121,條件!$A$1:$L$65585,5,0)),"",(VLOOKUP(D121,條件!$A$1:$L$65585,5,0)))</f>
        <v/>
      </c>
      <c r="G121" s="507" t="str">
        <f>IF(ISNA(VLOOKUP(D121,條件!$A$1:$L$65585,11,0)),"",(VLOOKUP(D121,條件!$A$1:$L$65585,11,0)))</f>
        <v/>
      </c>
      <c r="H121" s="460"/>
      <c r="I121" s="461"/>
      <c r="J121" s="462"/>
      <c r="K121" s="461"/>
      <c r="L121" s="463"/>
      <c r="M121" s="388"/>
      <c r="N121" s="389"/>
      <c r="O121" s="390"/>
      <c r="P121" s="389"/>
      <c r="Q121" s="391"/>
      <c r="R121" s="443"/>
      <c r="S121" s="425">
        <f t="shared" si="46"/>
        <v>0</v>
      </c>
      <c r="T121" s="392">
        <f t="shared" si="43"/>
        <v>0</v>
      </c>
      <c r="U121" s="392">
        <f t="shared" si="47"/>
        <v>0</v>
      </c>
      <c r="V121" s="393">
        <f t="shared" si="48"/>
        <v>0</v>
      </c>
      <c r="W121" s="444" t="str">
        <f t="shared" si="49"/>
        <v/>
      </c>
      <c r="X121" s="452" t="str">
        <f t="shared" si="44"/>
        <v/>
      </c>
      <c r="Y121" s="452" t="str">
        <f t="shared" si="45"/>
        <v/>
      </c>
      <c r="Z121" s="452" t="str">
        <f>'４.１倒筒機(樣品製作)'!X121</f>
        <v/>
      </c>
      <c r="AA121" s="452" t="str">
        <f>'４.１倒筒機(樣品製作)'!Y121</f>
        <v/>
      </c>
    </row>
    <row r="122" spans="1:27" ht="16.5">
      <c r="A122" s="383">
        <f t="shared" si="42"/>
        <v>46176</v>
      </c>
      <c r="B122" s="432" t="s">
        <v>805</v>
      </c>
      <c r="C122" s="458"/>
      <c r="D122" s="473"/>
      <c r="E122" s="459"/>
      <c r="F122" s="507" t="str">
        <f>IF(ISNA(VLOOKUP(D122,條件!$A$1:$L$65585,5,0)),"",(VLOOKUP(D122,條件!$A$1:$L$65585,5,0)))</f>
        <v/>
      </c>
      <c r="G122" s="507" t="str">
        <f>IF(ISNA(VLOOKUP(D122,條件!$A$1:$L$65585,11,0)),"",(VLOOKUP(D122,條件!$A$1:$L$65585,11,0)))</f>
        <v/>
      </c>
      <c r="H122" s="460"/>
      <c r="I122" s="461"/>
      <c r="J122" s="462"/>
      <c r="K122" s="461"/>
      <c r="L122" s="463"/>
      <c r="M122" s="388"/>
      <c r="N122" s="389"/>
      <c r="O122" s="390"/>
      <c r="P122" s="389"/>
      <c r="Q122" s="391"/>
      <c r="R122" s="443"/>
      <c r="S122" s="425">
        <f t="shared" si="46"/>
        <v>0</v>
      </c>
      <c r="T122" s="392">
        <f t="shared" si="43"/>
        <v>0</v>
      </c>
      <c r="U122" s="392">
        <f t="shared" si="47"/>
        <v>0</v>
      </c>
      <c r="V122" s="393">
        <f t="shared" si="48"/>
        <v>0</v>
      </c>
      <c r="W122" s="444" t="str">
        <f t="shared" si="49"/>
        <v/>
      </c>
      <c r="X122" s="452" t="str">
        <f t="shared" si="44"/>
        <v/>
      </c>
      <c r="Y122" s="452" t="str">
        <f t="shared" si="45"/>
        <v/>
      </c>
      <c r="Z122" s="452" t="str">
        <f>'４.１倒筒機(樣品製作)'!X122</f>
        <v/>
      </c>
      <c r="AA122" s="452" t="str">
        <f>'４.１倒筒機(樣品製作)'!Y122</f>
        <v/>
      </c>
    </row>
    <row r="123" spans="1:27" ht="16.5">
      <c r="A123" s="383">
        <f t="shared" si="42"/>
        <v>46176</v>
      </c>
      <c r="B123" s="432" t="s">
        <v>805</v>
      </c>
      <c r="C123" s="458"/>
      <c r="D123" s="473"/>
      <c r="E123" s="459"/>
      <c r="F123" s="507" t="str">
        <f>IF(ISNA(VLOOKUP(D123,條件!$A$1:$L$65585,5,0)),"",(VLOOKUP(D123,條件!$A$1:$L$65585,5,0)))</f>
        <v/>
      </c>
      <c r="G123" s="507" t="str">
        <f>IF(ISNA(VLOOKUP(D123,條件!$A$1:$L$65585,11,0)),"",(VLOOKUP(D123,條件!$A$1:$L$65585,11,0)))</f>
        <v/>
      </c>
      <c r="H123" s="460"/>
      <c r="I123" s="461"/>
      <c r="J123" s="462"/>
      <c r="K123" s="461"/>
      <c r="L123" s="463"/>
      <c r="M123" s="388"/>
      <c r="N123" s="389"/>
      <c r="O123" s="390"/>
      <c r="P123" s="389"/>
      <c r="Q123" s="391"/>
      <c r="R123" s="443"/>
      <c r="S123" s="425">
        <f t="shared" si="46"/>
        <v>0</v>
      </c>
      <c r="T123" s="392">
        <f t="shared" si="43"/>
        <v>0</v>
      </c>
      <c r="U123" s="392">
        <f t="shared" si="47"/>
        <v>0</v>
      </c>
      <c r="V123" s="393">
        <f t="shared" si="48"/>
        <v>0</v>
      </c>
      <c r="W123" s="444" t="str">
        <f t="shared" si="49"/>
        <v/>
      </c>
      <c r="X123" s="452" t="str">
        <f t="shared" si="44"/>
        <v/>
      </c>
      <c r="Y123" s="452" t="str">
        <f t="shared" si="45"/>
        <v/>
      </c>
      <c r="Z123" s="452" t="str">
        <f>'４.１倒筒機(樣品製作)'!X123</f>
        <v/>
      </c>
      <c r="AA123" s="452" t="str">
        <f>'４.１倒筒機(樣品製作)'!Y123</f>
        <v/>
      </c>
    </row>
    <row r="124" spans="1:27" ht="16.5">
      <c r="A124" s="383">
        <f t="shared" si="42"/>
        <v>46176</v>
      </c>
      <c r="B124" s="432" t="s">
        <v>805</v>
      </c>
      <c r="C124" s="458"/>
      <c r="D124" s="473"/>
      <c r="E124" s="459"/>
      <c r="F124" s="507" t="str">
        <f>IF(ISNA(VLOOKUP(D124,條件!$A$1:$L$65585,5,0)),"",(VLOOKUP(D124,條件!$A$1:$L$65585,5,0)))</f>
        <v/>
      </c>
      <c r="G124" s="507" t="str">
        <f>IF(ISNA(VLOOKUP(D124,條件!$A$1:$L$65585,11,0)),"",(VLOOKUP(D124,條件!$A$1:$L$65585,11,0)))</f>
        <v/>
      </c>
      <c r="H124" s="460"/>
      <c r="I124" s="461"/>
      <c r="J124" s="462"/>
      <c r="K124" s="461"/>
      <c r="L124" s="463"/>
      <c r="M124" s="388"/>
      <c r="N124" s="389"/>
      <c r="O124" s="390"/>
      <c r="P124" s="389"/>
      <c r="Q124" s="391"/>
      <c r="R124" s="443"/>
      <c r="S124" s="425">
        <f t="shared" si="46"/>
        <v>0</v>
      </c>
      <c r="T124" s="392">
        <f t="shared" si="43"/>
        <v>0</v>
      </c>
      <c r="U124" s="392">
        <f t="shared" si="47"/>
        <v>0</v>
      </c>
      <c r="V124" s="393">
        <f t="shared" si="48"/>
        <v>0</v>
      </c>
      <c r="W124" s="444" t="str">
        <f t="shared" si="49"/>
        <v/>
      </c>
      <c r="X124" s="452" t="str">
        <f t="shared" si="44"/>
        <v/>
      </c>
      <c r="Y124" s="452" t="str">
        <f t="shared" si="45"/>
        <v/>
      </c>
      <c r="Z124" s="452" t="str">
        <f>'４.１倒筒機(樣品製作)'!X124</f>
        <v/>
      </c>
      <c r="AA124" s="452" t="str">
        <f>'４.１倒筒機(樣品製作)'!Y124</f>
        <v/>
      </c>
    </row>
    <row r="125" spans="1:27" ht="16.5">
      <c r="A125" s="383">
        <f t="shared" si="42"/>
        <v>46176</v>
      </c>
      <c r="B125" s="432" t="s">
        <v>805</v>
      </c>
      <c r="C125" s="458"/>
      <c r="D125" s="473"/>
      <c r="E125" s="459"/>
      <c r="F125" s="507" t="str">
        <f>IF(ISNA(VLOOKUP(D125,條件!$A$1:$L$65585,5,0)),"",(VLOOKUP(D125,條件!$A$1:$L$65585,5,0)))</f>
        <v/>
      </c>
      <c r="G125" s="507" t="str">
        <f>IF(ISNA(VLOOKUP(D125,條件!$A$1:$L$65585,11,0)),"",(VLOOKUP(D125,條件!$A$1:$L$65585,11,0)))</f>
        <v/>
      </c>
      <c r="H125" s="460"/>
      <c r="I125" s="461"/>
      <c r="J125" s="462"/>
      <c r="K125" s="461"/>
      <c r="L125" s="463"/>
      <c r="M125" s="388"/>
      <c r="N125" s="389"/>
      <c r="O125" s="390"/>
      <c r="P125" s="389"/>
      <c r="Q125" s="391"/>
      <c r="R125" s="443"/>
      <c r="S125" s="425">
        <f t="shared" si="46"/>
        <v>0</v>
      </c>
      <c r="T125" s="392">
        <f t="shared" si="43"/>
        <v>0</v>
      </c>
      <c r="U125" s="392">
        <f t="shared" si="47"/>
        <v>0</v>
      </c>
      <c r="V125" s="393">
        <f t="shared" si="48"/>
        <v>0</v>
      </c>
      <c r="W125" s="444" t="str">
        <f t="shared" si="49"/>
        <v/>
      </c>
      <c r="X125" s="452" t="str">
        <f t="shared" si="44"/>
        <v/>
      </c>
      <c r="Y125" s="452" t="str">
        <f t="shared" si="45"/>
        <v/>
      </c>
      <c r="Z125" s="452" t="str">
        <f>'４.１倒筒機(樣品製作)'!X125</f>
        <v/>
      </c>
      <c r="AA125" s="452" t="str">
        <f>'４.１倒筒機(樣品製作)'!Y125</f>
        <v/>
      </c>
    </row>
    <row r="126" spans="1:27" ht="16.5">
      <c r="A126" s="383">
        <f t="shared" si="42"/>
        <v>46176</v>
      </c>
      <c r="B126" s="432" t="s">
        <v>805</v>
      </c>
      <c r="C126" s="458"/>
      <c r="D126" s="473"/>
      <c r="E126" s="459"/>
      <c r="F126" s="507" t="str">
        <f>IF(ISNA(VLOOKUP(D126,條件!$A$1:$L$65585,5,0)),"",(VLOOKUP(D126,條件!$A$1:$L$65585,5,0)))</f>
        <v/>
      </c>
      <c r="G126" s="507" t="str">
        <f>IF(ISNA(VLOOKUP(D126,條件!$A$1:$L$65585,11,0)),"",(VLOOKUP(D126,條件!$A$1:$L$65585,11,0)))</f>
        <v/>
      </c>
      <c r="H126" s="460"/>
      <c r="I126" s="461"/>
      <c r="J126" s="462"/>
      <c r="K126" s="461"/>
      <c r="L126" s="463"/>
      <c r="M126" s="388"/>
      <c r="N126" s="389"/>
      <c r="O126" s="390"/>
      <c r="P126" s="389"/>
      <c r="Q126" s="391"/>
      <c r="R126" s="443"/>
      <c r="S126" s="425">
        <f t="shared" si="46"/>
        <v>0</v>
      </c>
      <c r="T126" s="392">
        <f t="shared" si="43"/>
        <v>0</v>
      </c>
      <c r="U126" s="392">
        <f t="shared" si="47"/>
        <v>0</v>
      </c>
      <c r="V126" s="393">
        <f t="shared" si="48"/>
        <v>0</v>
      </c>
      <c r="W126" s="444" t="str">
        <f t="shared" si="49"/>
        <v/>
      </c>
      <c r="X126" s="452" t="str">
        <f t="shared" si="44"/>
        <v/>
      </c>
      <c r="Y126" s="452" t="str">
        <f t="shared" si="45"/>
        <v/>
      </c>
      <c r="Z126" s="452" t="str">
        <f>'４.１倒筒機(樣品製作)'!X126</f>
        <v/>
      </c>
      <c r="AA126" s="452" t="str">
        <f>'４.１倒筒機(樣品製作)'!Y126</f>
        <v/>
      </c>
    </row>
    <row r="127" spans="1:27" ht="16.5">
      <c r="A127" s="383">
        <f t="shared" si="42"/>
        <v>46176</v>
      </c>
      <c r="B127" s="432" t="s">
        <v>805</v>
      </c>
      <c r="C127" s="458"/>
      <c r="D127" s="473"/>
      <c r="E127" s="459"/>
      <c r="F127" s="507" t="str">
        <f>IF(ISNA(VLOOKUP(D127,條件!$A$1:$L$65585,5,0)),"",(VLOOKUP(D127,條件!$A$1:$L$65585,5,0)))</f>
        <v/>
      </c>
      <c r="G127" s="507" t="str">
        <f>IF(ISNA(VLOOKUP(D127,條件!$A$1:$L$65585,11,0)),"",(VLOOKUP(D127,條件!$A$1:$L$65585,11,0)))</f>
        <v/>
      </c>
      <c r="H127" s="460"/>
      <c r="I127" s="461"/>
      <c r="J127" s="462"/>
      <c r="K127" s="461"/>
      <c r="L127" s="463"/>
      <c r="M127" s="388"/>
      <c r="N127" s="389"/>
      <c r="O127" s="390"/>
      <c r="P127" s="389"/>
      <c r="Q127" s="391"/>
      <c r="R127" s="443"/>
      <c r="S127" s="425">
        <f t="shared" si="46"/>
        <v>0</v>
      </c>
      <c r="T127" s="392">
        <f t="shared" si="43"/>
        <v>0</v>
      </c>
      <c r="U127" s="392">
        <f t="shared" si="47"/>
        <v>0</v>
      </c>
      <c r="V127" s="393">
        <f t="shared" si="48"/>
        <v>0</v>
      </c>
      <c r="W127" s="444" t="str">
        <f t="shared" si="49"/>
        <v/>
      </c>
      <c r="X127" s="452" t="str">
        <f t="shared" si="44"/>
        <v/>
      </c>
      <c r="Y127" s="452" t="str">
        <f t="shared" si="45"/>
        <v/>
      </c>
      <c r="Z127" s="452" t="str">
        <f>'４.１倒筒機(樣品製作)'!X127</f>
        <v/>
      </c>
      <c r="AA127" s="452" t="str">
        <f>'４.１倒筒機(樣品製作)'!Y127</f>
        <v/>
      </c>
    </row>
    <row r="128" spans="1:27" ht="16.5">
      <c r="A128" s="383">
        <f t="shared" si="42"/>
        <v>46176</v>
      </c>
      <c r="B128" s="432" t="s">
        <v>805</v>
      </c>
      <c r="C128" s="458"/>
      <c r="D128" s="473"/>
      <c r="E128" s="459"/>
      <c r="F128" s="507" t="str">
        <f>IF(ISNA(VLOOKUP(D128,條件!$A$1:$L$65585,5,0)),"",(VLOOKUP(D128,條件!$A$1:$L$65585,5,0)))</f>
        <v/>
      </c>
      <c r="G128" s="507" t="str">
        <f>IF(ISNA(VLOOKUP(D128,條件!$A$1:$L$65585,11,0)),"",(VLOOKUP(D128,條件!$A$1:$L$65585,11,0)))</f>
        <v/>
      </c>
      <c r="H128" s="460"/>
      <c r="I128" s="461"/>
      <c r="J128" s="462"/>
      <c r="K128" s="461"/>
      <c r="L128" s="463"/>
      <c r="M128" s="388"/>
      <c r="N128" s="389"/>
      <c r="O128" s="390"/>
      <c r="P128" s="389"/>
      <c r="Q128" s="391"/>
      <c r="R128" s="443"/>
      <c r="S128" s="425">
        <f t="shared" si="46"/>
        <v>0</v>
      </c>
      <c r="T128" s="392">
        <f t="shared" si="43"/>
        <v>0</v>
      </c>
      <c r="U128" s="392">
        <f t="shared" si="47"/>
        <v>0</v>
      </c>
      <c r="V128" s="393">
        <f t="shared" si="48"/>
        <v>0</v>
      </c>
      <c r="W128" s="444" t="str">
        <f t="shared" si="49"/>
        <v/>
      </c>
      <c r="X128" s="452" t="str">
        <f t="shared" si="44"/>
        <v/>
      </c>
      <c r="Y128" s="452" t="str">
        <f t="shared" si="45"/>
        <v/>
      </c>
      <c r="Z128" s="452" t="str">
        <f>'４.１倒筒機(樣品製作)'!X128</f>
        <v/>
      </c>
      <c r="AA128" s="452" t="str">
        <f>'４.１倒筒機(樣品製作)'!Y128</f>
        <v/>
      </c>
    </row>
    <row r="129" spans="1:27" ht="16.5">
      <c r="A129" s="383">
        <f t="shared" si="42"/>
        <v>46176</v>
      </c>
      <c r="B129" s="432" t="s">
        <v>805</v>
      </c>
      <c r="C129" s="458"/>
      <c r="D129" s="473"/>
      <c r="E129" s="459"/>
      <c r="F129" s="507" t="str">
        <f>IF(ISNA(VLOOKUP(D129,條件!$A$1:$L$65585,5,0)),"",(VLOOKUP(D129,條件!$A$1:$L$65585,5,0)))</f>
        <v/>
      </c>
      <c r="G129" s="507" t="str">
        <f>IF(ISNA(VLOOKUP(D129,條件!$A$1:$L$65585,11,0)),"",(VLOOKUP(D129,條件!$A$1:$L$65585,11,0)))</f>
        <v/>
      </c>
      <c r="H129" s="460"/>
      <c r="I129" s="461"/>
      <c r="J129" s="462"/>
      <c r="K129" s="461"/>
      <c r="L129" s="463"/>
      <c r="M129" s="388"/>
      <c r="N129" s="389"/>
      <c r="O129" s="390"/>
      <c r="P129" s="389"/>
      <c r="Q129" s="391"/>
      <c r="R129" s="443"/>
      <c r="S129" s="425">
        <f t="shared" si="46"/>
        <v>0</v>
      </c>
      <c r="T129" s="392">
        <f t="shared" si="43"/>
        <v>0</v>
      </c>
      <c r="U129" s="392">
        <f t="shared" si="47"/>
        <v>0</v>
      </c>
      <c r="V129" s="393">
        <f t="shared" si="48"/>
        <v>0</v>
      </c>
      <c r="W129" s="444" t="str">
        <f t="shared" si="49"/>
        <v/>
      </c>
      <c r="X129" s="452" t="str">
        <f t="shared" si="44"/>
        <v/>
      </c>
      <c r="Y129" s="452" t="str">
        <f t="shared" si="45"/>
        <v/>
      </c>
      <c r="Z129" s="452" t="str">
        <f>'４.１倒筒機(樣品製作)'!X129</f>
        <v/>
      </c>
      <c r="AA129" s="452" t="str">
        <f>'４.１倒筒機(樣品製作)'!Y129</f>
        <v/>
      </c>
    </row>
    <row r="130" spans="1:27" ht="16.5">
      <c r="A130" s="383">
        <f t="shared" si="42"/>
        <v>46176</v>
      </c>
      <c r="B130" s="398" t="s">
        <v>803</v>
      </c>
      <c r="C130" s="524"/>
      <c r="D130" s="525"/>
      <c r="E130" s="526"/>
      <c r="F130" s="527">
        <v>0</v>
      </c>
      <c r="G130" s="527"/>
      <c r="H130" s="528"/>
      <c r="I130" s="529">
        <f>COUNTA(I110:I129)</f>
        <v>0</v>
      </c>
      <c r="J130" s="529"/>
      <c r="K130" s="529"/>
      <c r="L130" s="530"/>
      <c r="M130" s="400"/>
      <c r="N130" s="401">
        <f>SUM(N110:N129)</f>
        <v>0</v>
      </c>
      <c r="O130" s="400"/>
      <c r="P130" s="401">
        <f>SUM(P110:P129)</f>
        <v>0</v>
      </c>
      <c r="Q130" s="402"/>
      <c r="R130" s="445"/>
      <c r="S130" s="427"/>
      <c r="T130" s="403"/>
      <c r="U130" s="399">
        <f>SUMIF(U110:U129,"&lt;9E307")</f>
        <v>0</v>
      </c>
      <c r="V130" s="399">
        <f>SUM(V110:V129)</f>
        <v>0</v>
      </c>
      <c r="W130" s="446">
        <f>IF(ISERROR(V130/U130),0,(V130/U130))</f>
        <v>0</v>
      </c>
      <c r="X130" s="453">
        <f>SUMIF(X110:X129,"&lt;9E307")</f>
        <v>0</v>
      </c>
      <c r="Y130" s="453">
        <f>SUMIF(Y110:Y129,"&lt;9E307")</f>
        <v>0</v>
      </c>
      <c r="Z130" s="453">
        <f>'４.１倒筒機(樣品製作)'!X130</f>
        <v>0</v>
      </c>
      <c r="AA130" s="453">
        <f>'４.１倒筒機(樣品製作)'!Y130</f>
        <v>0</v>
      </c>
    </row>
    <row r="131" spans="1:27" ht="16.5">
      <c r="A131" s="383">
        <f t="shared" si="42"/>
        <v>46176</v>
      </c>
      <c r="B131" s="404" t="s">
        <v>806</v>
      </c>
      <c r="C131" s="531"/>
      <c r="D131" s="532"/>
      <c r="E131" s="533"/>
      <c r="F131" s="534"/>
      <c r="G131" s="534"/>
      <c r="H131" s="535"/>
      <c r="I131" s="536">
        <f>SUM(I109,I130)</f>
        <v>6</v>
      </c>
      <c r="J131" s="536"/>
      <c r="K131" s="536"/>
      <c r="L131" s="537"/>
      <c r="M131" s="419"/>
      <c r="N131" s="420">
        <f>SUM(N109,N130)</f>
        <v>48</v>
      </c>
      <c r="O131" s="419"/>
      <c r="P131" s="420">
        <f>SUM(P109,P130)</f>
        <v>24</v>
      </c>
      <c r="Q131" s="421"/>
      <c r="R131" s="447"/>
      <c r="S131" s="428"/>
      <c r="T131" s="394"/>
      <c r="U131" s="394">
        <f t="shared" ref="U131:V131" si="50">SUM(U109,U130)</f>
        <v>541.98956367014239</v>
      </c>
      <c r="V131" s="394">
        <f t="shared" si="50"/>
        <v>256</v>
      </c>
      <c r="W131" s="448">
        <f>IF(ISERROR(V131/U131),0,V131/U131)</f>
        <v>0.47233381813935243</v>
      </c>
      <c r="X131" s="454">
        <f>SUM(X109,X130)</f>
        <v>1.4453055031203799</v>
      </c>
      <c r="Y131" s="454">
        <f>SUM(Y109,Y130)</f>
        <v>0.72265275156018982</v>
      </c>
      <c r="Z131" s="454">
        <f>'４.１倒筒機(樣品製作)'!X131</f>
        <v>0</v>
      </c>
      <c r="AA131" s="454">
        <f>'４.１倒筒機(樣品製作)'!Y131</f>
        <v>0</v>
      </c>
    </row>
    <row r="132" spans="1:27" ht="16.5">
      <c r="A132" s="449">
        <f>A131+1</f>
        <v>46177</v>
      </c>
      <c r="B132" s="431" t="s">
        <v>804</v>
      </c>
      <c r="C132" s="458" t="s">
        <v>1052</v>
      </c>
      <c r="D132" s="473" t="s">
        <v>1921</v>
      </c>
      <c r="E132" s="459" t="s">
        <v>1658</v>
      </c>
      <c r="F132" s="507" t="s">
        <v>1689</v>
      </c>
      <c r="G132" s="507" t="s">
        <v>1622</v>
      </c>
      <c r="H132" s="460">
        <v>4</v>
      </c>
      <c r="I132" s="461">
        <v>150</v>
      </c>
      <c r="J132" s="462">
        <v>238000</v>
      </c>
      <c r="K132" s="461">
        <v>1200</v>
      </c>
      <c r="L132" s="463">
        <v>48</v>
      </c>
      <c r="M132" s="407">
        <v>12</v>
      </c>
      <c r="N132" s="408">
        <v>8</v>
      </c>
      <c r="O132" s="409"/>
      <c r="P132" s="408"/>
      <c r="Q132" s="391" t="s">
        <v>3004</v>
      </c>
      <c r="R132" s="441"/>
      <c r="S132" s="424">
        <f>K132*0.85</f>
        <v>1020</v>
      </c>
      <c r="T132" s="405">
        <f t="shared" ref="T132:T151" si="51">IF(J132="",0,(1440/(J132/S132)))</f>
        <v>6.1714285714285708</v>
      </c>
      <c r="U132" s="405">
        <f>T132*L132*(N132+P132)/24*0.85</f>
        <v>83.931428571428555</v>
      </c>
      <c r="V132" s="406">
        <f>M132+O132</f>
        <v>12</v>
      </c>
      <c r="W132" s="442">
        <f>IF(U132=0,"",((V132/U132)))</f>
        <v>0.14297385620915035</v>
      </c>
      <c r="X132" s="452">
        <f t="shared" ref="X132:X151" si="52">IF(ISERROR((U132/(N132+P132)*N132)/250),"",((U132/(N132+P132)*N132)/250))</f>
        <v>0.33572571428571424</v>
      </c>
      <c r="Y132" s="452">
        <f t="shared" ref="Y132:Y151" si="53">IF(ISERROR(((U132/(N132+P132)*P132)/250)),"",(((U132/(N132+P132)*P132))/250))</f>
        <v>0</v>
      </c>
      <c r="Z132" s="452" t="str">
        <f>'４.１倒筒機(樣品製作)'!X132</f>
        <v/>
      </c>
      <c r="AA132" s="452" t="str">
        <f>'４.１倒筒機(樣品製作)'!Y132</f>
        <v/>
      </c>
    </row>
    <row r="133" spans="1:27" ht="16.5">
      <c r="A133" s="383">
        <f>A132</f>
        <v>46177</v>
      </c>
      <c r="B133" s="432" t="s">
        <v>804</v>
      </c>
      <c r="C133" s="458" t="s">
        <v>3253</v>
      </c>
      <c r="D133" s="473" t="s">
        <v>1922</v>
      </c>
      <c r="E133" s="459" t="s">
        <v>1658</v>
      </c>
      <c r="F133" s="507" t="s">
        <v>1675</v>
      </c>
      <c r="G133" s="507" t="s">
        <v>302</v>
      </c>
      <c r="H133" s="460">
        <v>4</v>
      </c>
      <c r="I133" s="461">
        <v>100</v>
      </c>
      <c r="J133" s="462">
        <v>358000</v>
      </c>
      <c r="K133" s="461">
        <v>1200</v>
      </c>
      <c r="L133" s="463">
        <v>48</v>
      </c>
      <c r="M133" s="388">
        <v>12</v>
      </c>
      <c r="N133" s="389">
        <v>8</v>
      </c>
      <c r="O133" s="390"/>
      <c r="P133" s="389"/>
      <c r="Q133" s="391" t="s">
        <v>3004</v>
      </c>
      <c r="R133" s="441"/>
      <c r="S133" s="425">
        <f t="shared" ref="S133:S151" si="54">K133*0.85</f>
        <v>1020</v>
      </c>
      <c r="T133" s="392">
        <f t="shared" si="51"/>
        <v>4.1027932960893851</v>
      </c>
      <c r="U133" s="405">
        <f t="shared" ref="U133:U151" si="55">T133*L133*(N133+P133)/24*0.85</f>
        <v>55.797988826815633</v>
      </c>
      <c r="V133" s="393">
        <f t="shared" ref="V133:V151" si="56">M133+O133</f>
        <v>12</v>
      </c>
      <c r="W133" s="442">
        <f t="shared" ref="W133:W151" si="57">IF(U133=0,"",((V133/U133)))</f>
        <v>0.21506151480199925</v>
      </c>
      <c r="X133" s="452">
        <f t="shared" si="52"/>
        <v>0.22319195530726252</v>
      </c>
      <c r="Y133" s="452">
        <f t="shared" si="53"/>
        <v>0</v>
      </c>
      <c r="Z133" s="452" t="str">
        <f>'４.１倒筒機(樣品製作)'!X133</f>
        <v/>
      </c>
      <c r="AA133" s="452" t="str">
        <f>'４.１倒筒機(樣品製作)'!Y133</f>
        <v/>
      </c>
    </row>
    <row r="134" spans="1:27" ht="16.5">
      <c r="A134" s="383">
        <f t="shared" ref="A134:A174" si="58">A133</f>
        <v>46177</v>
      </c>
      <c r="B134" s="432" t="s">
        <v>804</v>
      </c>
      <c r="C134" s="458" t="s">
        <v>1896</v>
      </c>
      <c r="D134" s="473" t="s">
        <v>2913</v>
      </c>
      <c r="E134" s="459"/>
      <c r="F134" s="507" t="str">
        <f>IF(ISNA(VLOOKUP(D134,條件!$A$1:$L$65585,5,0)),"",(VLOOKUP(D134,條件!$A$1:$L$65585,5,0)))</f>
        <v>75/72/2PFBR</v>
      </c>
      <c r="G134" s="507" t="str">
        <f>IF(ISNA(VLOOKUP(D134,條件!$A$1:$L$65585,11,0)),"",(VLOOKUP(D134,條件!$A$1:$L$65585,11,0)))</f>
        <v>紫色</v>
      </c>
      <c r="H134" s="460">
        <v>4</v>
      </c>
      <c r="I134" s="461">
        <v>100</v>
      </c>
      <c r="J134" s="462">
        <v>244000</v>
      </c>
      <c r="K134" s="461">
        <v>1200</v>
      </c>
      <c r="L134" s="463">
        <v>24</v>
      </c>
      <c r="M134" s="388">
        <v>12</v>
      </c>
      <c r="N134" s="389">
        <v>8</v>
      </c>
      <c r="O134" s="390"/>
      <c r="P134" s="389"/>
      <c r="Q134" s="391" t="s">
        <v>3004</v>
      </c>
      <c r="R134" s="441"/>
      <c r="S134" s="425">
        <f t="shared" si="54"/>
        <v>1020</v>
      </c>
      <c r="T134" s="392">
        <f t="shared" si="51"/>
        <v>6.0196721311475407</v>
      </c>
      <c r="U134" s="405">
        <f t="shared" si="55"/>
        <v>40.933770491803273</v>
      </c>
      <c r="V134" s="393">
        <f t="shared" si="56"/>
        <v>12</v>
      </c>
      <c r="W134" s="442">
        <f t="shared" si="57"/>
        <v>0.29315647827758556</v>
      </c>
      <c r="X134" s="452">
        <f t="shared" si="52"/>
        <v>0.16373508196721309</v>
      </c>
      <c r="Y134" s="452">
        <f t="shared" si="53"/>
        <v>0</v>
      </c>
      <c r="Z134" s="452" t="str">
        <f>'４.１倒筒機(樣品製作)'!X134</f>
        <v/>
      </c>
      <c r="AA134" s="452" t="str">
        <f>'４.１倒筒機(樣品製作)'!Y134</f>
        <v/>
      </c>
    </row>
    <row r="135" spans="1:27" ht="16.5">
      <c r="A135" s="383">
        <f t="shared" si="58"/>
        <v>46177</v>
      </c>
      <c r="B135" s="432" t="s">
        <v>804</v>
      </c>
      <c r="C135" s="458" t="s">
        <v>1052</v>
      </c>
      <c r="D135" s="473" t="s">
        <v>1921</v>
      </c>
      <c r="E135" s="459" t="s">
        <v>1658</v>
      </c>
      <c r="F135" s="507" t="s">
        <v>1689</v>
      </c>
      <c r="G135" s="507" t="s">
        <v>1622</v>
      </c>
      <c r="H135" s="460">
        <v>4</v>
      </c>
      <c r="I135" s="461">
        <v>150</v>
      </c>
      <c r="J135" s="462">
        <v>238000</v>
      </c>
      <c r="K135" s="461">
        <v>1200</v>
      </c>
      <c r="L135" s="463">
        <v>12</v>
      </c>
      <c r="M135" s="388">
        <v>12</v>
      </c>
      <c r="N135" s="389">
        <v>8</v>
      </c>
      <c r="O135" s="390"/>
      <c r="P135" s="389"/>
      <c r="Q135" s="391" t="s">
        <v>3005</v>
      </c>
      <c r="R135" s="441"/>
      <c r="S135" s="425">
        <f t="shared" si="54"/>
        <v>1020</v>
      </c>
      <c r="T135" s="392">
        <f t="shared" si="51"/>
        <v>6.1714285714285708</v>
      </c>
      <c r="U135" s="405">
        <f t="shared" si="55"/>
        <v>20.982857142857139</v>
      </c>
      <c r="V135" s="393">
        <f t="shared" si="56"/>
        <v>12</v>
      </c>
      <c r="W135" s="442">
        <f t="shared" si="57"/>
        <v>0.57189542483660138</v>
      </c>
      <c r="X135" s="452">
        <f t="shared" si="52"/>
        <v>8.393142857142856E-2</v>
      </c>
      <c r="Y135" s="452">
        <f t="shared" si="53"/>
        <v>0</v>
      </c>
      <c r="Z135" s="452" t="str">
        <f>'４.１倒筒機(樣品製作)'!X135</f>
        <v/>
      </c>
      <c r="AA135" s="452" t="str">
        <f>'４.１倒筒機(樣品製作)'!Y135</f>
        <v/>
      </c>
    </row>
    <row r="136" spans="1:27" ht="16.5">
      <c r="A136" s="383">
        <f t="shared" si="58"/>
        <v>46177</v>
      </c>
      <c r="B136" s="432" t="s">
        <v>804</v>
      </c>
      <c r="C136" s="747" t="s">
        <v>1896</v>
      </c>
      <c r="D136" s="748" t="s">
        <v>2913</v>
      </c>
      <c r="E136" s="749"/>
      <c r="F136" s="750" t="str">
        <f>IF(ISNA(VLOOKUP(D136,條件!$A$1:$L$65585,5,0)),"",(VLOOKUP(D136,條件!$A$1:$L$65585,5,0)))</f>
        <v>75/72/2PFBR</v>
      </c>
      <c r="G136" s="750" t="str">
        <f>IF(ISNA(VLOOKUP(D136,條件!$A$1:$L$65585,11,0)),"",(VLOOKUP(D136,條件!$A$1:$L$65585,11,0)))</f>
        <v>紫色</v>
      </c>
      <c r="H136" s="751">
        <v>4</v>
      </c>
      <c r="I136" s="752">
        <v>100</v>
      </c>
      <c r="J136" s="753">
        <v>244000</v>
      </c>
      <c r="K136" s="752">
        <v>1200</v>
      </c>
      <c r="L136" s="754">
        <v>12</v>
      </c>
      <c r="M136" s="388">
        <v>6</v>
      </c>
      <c r="N136" s="389">
        <v>8</v>
      </c>
      <c r="O136" s="390">
        <v>6</v>
      </c>
      <c r="P136" s="389">
        <v>4</v>
      </c>
      <c r="Q136" s="391" t="s">
        <v>1508</v>
      </c>
      <c r="R136" s="441" t="s">
        <v>2877</v>
      </c>
      <c r="S136" s="425">
        <f t="shared" si="54"/>
        <v>1020</v>
      </c>
      <c r="T136" s="392">
        <f t="shared" si="51"/>
        <v>6.0196721311475407</v>
      </c>
      <c r="U136" s="405">
        <f t="shared" si="55"/>
        <v>30.700327868852458</v>
      </c>
      <c r="V136" s="393">
        <f t="shared" si="56"/>
        <v>12</v>
      </c>
      <c r="W136" s="442">
        <f t="shared" si="57"/>
        <v>0.39087530437011409</v>
      </c>
      <c r="X136" s="452">
        <f t="shared" si="52"/>
        <v>8.186754098360656E-2</v>
      </c>
      <c r="Y136" s="452">
        <f t="shared" si="53"/>
        <v>4.093377049180328E-2</v>
      </c>
      <c r="Z136" s="452" t="str">
        <f>'４.１倒筒機(樣品製作)'!X136</f>
        <v/>
      </c>
      <c r="AA136" s="452" t="str">
        <f>'４.１倒筒機(樣品製作)'!Y136</f>
        <v/>
      </c>
    </row>
    <row r="137" spans="1:27" ht="16.5">
      <c r="A137" s="383">
        <f t="shared" si="58"/>
        <v>46177</v>
      </c>
      <c r="B137" s="432" t="s">
        <v>804</v>
      </c>
      <c r="C137" s="747" t="s">
        <v>1896</v>
      </c>
      <c r="D137" s="748" t="s">
        <v>2913</v>
      </c>
      <c r="E137" s="749"/>
      <c r="F137" s="750" t="str">
        <f>IF(ISNA(VLOOKUP(D137,條件!$A$1:$L$65585,5,0)),"",(VLOOKUP(D137,條件!$A$1:$L$65585,5,0)))</f>
        <v>75/72/2PFBR</v>
      </c>
      <c r="G137" s="750" t="str">
        <f>IF(ISNA(VLOOKUP(D137,條件!$A$1:$L$65585,11,0)),"",(VLOOKUP(D137,條件!$A$1:$L$65585,11,0)))</f>
        <v>紫色</v>
      </c>
      <c r="H137" s="751">
        <v>4</v>
      </c>
      <c r="I137" s="752">
        <v>100</v>
      </c>
      <c r="J137" s="753">
        <v>244000</v>
      </c>
      <c r="K137" s="752">
        <v>1200</v>
      </c>
      <c r="L137" s="754">
        <v>12</v>
      </c>
      <c r="M137" s="388">
        <v>12</v>
      </c>
      <c r="N137" s="389">
        <v>4</v>
      </c>
      <c r="O137" s="390"/>
      <c r="P137" s="389"/>
      <c r="Q137" s="391" t="s">
        <v>1508</v>
      </c>
      <c r="R137" s="441"/>
      <c r="S137" s="425">
        <f t="shared" si="54"/>
        <v>1020</v>
      </c>
      <c r="T137" s="392">
        <f t="shared" si="51"/>
        <v>6.0196721311475407</v>
      </c>
      <c r="U137" s="405">
        <f t="shared" si="55"/>
        <v>10.233442622950818</v>
      </c>
      <c r="V137" s="393">
        <f t="shared" si="56"/>
        <v>12</v>
      </c>
      <c r="W137" s="442">
        <f t="shared" si="57"/>
        <v>1.1726259131103423</v>
      </c>
      <c r="X137" s="452">
        <f t="shared" si="52"/>
        <v>4.0933770491803273E-2</v>
      </c>
      <c r="Y137" s="452">
        <f t="shared" si="53"/>
        <v>0</v>
      </c>
      <c r="Z137" s="452" t="str">
        <f>'４.１倒筒機(樣品製作)'!X137</f>
        <v/>
      </c>
      <c r="AA137" s="452" t="str">
        <f>'４.１倒筒機(樣品製作)'!Y137</f>
        <v/>
      </c>
    </row>
    <row r="138" spans="1:27" ht="16.5">
      <c r="A138" s="383">
        <f t="shared" si="58"/>
        <v>46177</v>
      </c>
      <c r="B138" s="432" t="s">
        <v>804</v>
      </c>
      <c r="C138" s="747" t="s">
        <v>1052</v>
      </c>
      <c r="D138" s="748" t="s">
        <v>1921</v>
      </c>
      <c r="E138" s="749" t="s">
        <v>1658</v>
      </c>
      <c r="F138" s="750" t="s">
        <v>1689</v>
      </c>
      <c r="G138" s="750" t="s">
        <v>1622</v>
      </c>
      <c r="H138" s="751">
        <v>4</v>
      </c>
      <c r="I138" s="752">
        <v>150</v>
      </c>
      <c r="J138" s="753">
        <v>238000</v>
      </c>
      <c r="K138" s="752">
        <v>1200</v>
      </c>
      <c r="L138" s="754">
        <v>12</v>
      </c>
      <c r="M138" s="388">
        <v>0</v>
      </c>
      <c r="N138" s="389">
        <v>4</v>
      </c>
      <c r="O138" s="390"/>
      <c r="P138" s="389"/>
      <c r="Q138" s="391" t="s">
        <v>1508</v>
      </c>
      <c r="R138" s="441"/>
      <c r="S138" s="425">
        <f t="shared" si="54"/>
        <v>1020</v>
      </c>
      <c r="T138" s="392">
        <f t="shared" si="51"/>
        <v>6.1714285714285708</v>
      </c>
      <c r="U138" s="405">
        <f t="shared" si="55"/>
        <v>10.491428571428569</v>
      </c>
      <c r="V138" s="393">
        <f t="shared" si="56"/>
        <v>0</v>
      </c>
      <c r="W138" s="442">
        <f t="shared" si="57"/>
        <v>0</v>
      </c>
      <c r="X138" s="452">
        <f t="shared" si="52"/>
        <v>4.196571428571428E-2</v>
      </c>
      <c r="Y138" s="452">
        <f t="shared" si="53"/>
        <v>0</v>
      </c>
      <c r="Z138" s="452" t="str">
        <f>'４.１倒筒機(樣品製作)'!X138</f>
        <v/>
      </c>
      <c r="AA138" s="452" t="str">
        <f>'４.１倒筒機(樣品製作)'!Y138</f>
        <v/>
      </c>
    </row>
    <row r="139" spans="1:27" ht="16.5">
      <c r="A139" s="383">
        <f t="shared" si="58"/>
        <v>46177</v>
      </c>
      <c r="B139" s="432" t="s">
        <v>804</v>
      </c>
      <c r="C139" s="747" t="s">
        <v>1052</v>
      </c>
      <c r="D139" s="748" t="s">
        <v>1921</v>
      </c>
      <c r="E139" s="749" t="s">
        <v>1658</v>
      </c>
      <c r="F139" s="750" t="s">
        <v>1689</v>
      </c>
      <c r="G139" s="750" t="s">
        <v>1622</v>
      </c>
      <c r="H139" s="751">
        <v>4</v>
      </c>
      <c r="I139" s="752">
        <v>150</v>
      </c>
      <c r="J139" s="753">
        <v>238000</v>
      </c>
      <c r="K139" s="752">
        <v>1200</v>
      </c>
      <c r="L139" s="754">
        <v>36</v>
      </c>
      <c r="M139" s="388">
        <v>34</v>
      </c>
      <c r="N139" s="389">
        <v>4</v>
      </c>
      <c r="O139" s="390"/>
      <c r="P139" s="389"/>
      <c r="Q139" s="410" t="s">
        <v>1508</v>
      </c>
      <c r="R139" s="443"/>
      <c r="S139" s="425">
        <f t="shared" si="54"/>
        <v>1020</v>
      </c>
      <c r="T139" s="392">
        <f t="shared" si="51"/>
        <v>6.1714285714285708</v>
      </c>
      <c r="U139" s="405">
        <f t="shared" si="55"/>
        <v>31.47428571428571</v>
      </c>
      <c r="V139" s="393">
        <f t="shared" si="56"/>
        <v>34</v>
      </c>
      <c r="W139" s="442">
        <f t="shared" si="57"/>
        <v>1.080246913580247</v>
      </c>
      <c r="X139" s="452">
        <f t="shared" si="52"/>
        <v>0.12589714285714285</v>
      </c>
      <c r="Y139" s="452">
        <f t="shared" si="53"/>
        <v>0</v>
      </c>
      <c r="Z139" s="452" t="str">
        <f>'４.１倒筒機(樣品製作)'!X139</f>
        <v/>
      </c>
      <c r="AA139" s="452" t="str">
        <f>'４.１倒筒機(樣品製作)'!Y139</f>
        <v/>
      </c>
    </row>
    <row r="140" spans="1:27" ht="16.5">
      <c r="A140" s="383">
        <f t="shared" si="58"/>
        <v>46177</v>
      </c>
      <c r="B140" s="432" t="s">
        <v>804</v>
      </c>
      <c r="C140" s="747" t="s">
        <v>3253</v>
      </c>
      <c r="D140" s="748" t="s">
        <v>1922</v>
      </c>
      <c r="E140" s="749" t="s">
        <v>1658</v>
      </c>
      <c r="F140" s="750" t="s">
        <v>1675</v>
      </c>
      <c r="G140" s="750" t="s">
        <v>302</v>
      </c>
      <c r="H140" s="751">
        <v>4</v>
      </c>
      <c r="I140" s="752">
        <v>100</v>
      </c>
      <c r="J140" s="753">
        <v>358000</v>
      </c>
      <c r="K140" s="752">
        <v>1200</v>
      </c>
      <c r="L140" s="754">
        <v>36</v>
      </c>
      <c r="M140" s="388">
        <v>0</v>
      </c>
      <c r="N140" s="389">
        <v>4</v>
      </c>
      <c r="O140" s="390"/>
      <c r="P140" s="389"/>
      <c r="Q140" s="410" t="s">
        <v>1508</v>
      </c>
      <c r="R140" s="443"/>
      <c r="S140" s="425">
        <f t="shared" si="54"/>
        <v>1020</v>
      </c>
      <c r="T140" s="392">
        <f t="shared" si="51"/>
        <v>4.1027932960893851</v>
      </c>
      <c r="U140" s="405">
        <f t="shared" si="55"/>
        <v>20.924245810055865</v>
      </c>
      <c r="V140" s="393">
        <f t="shared" si="56"/>
        <v>0</v>
      </c>
      <c r="W140" s="442">
        <f t="shared" si="57"/>
        <v>0</v>
      </c>
      <c r="X140" s="452">
        <f t="shared" si="52"/>
        <v>8.3696983240223455E-2</v>
      </c>
      <c r="Y140" s="452">
        <f t="shared" si="53"/>
        <v>0</v>
      </c>
      <c r="Z140" s="452" t="str">
        <f>'４.１倒筒機(樣品製作)'!X140</f>
        <v/>
      </c>
      <c r="AA140" s="452" t="str">
        <f>'４.１倒筒機(樣品製作)'!Y140</f>
        <v/>
      </c>
    </row>
    <row r="141" spans="1:27" ht="16.5">
      <c r="A141" s="383">
        <f t="shared" si="58"/>
        <v>46177</v>
      </c>
      <c r="B141" s="432" t="s">
        <v>804</v>
      </c>
      <c r="C141" s="458" t="s">
        <v>3253</v>
      </c>
      <c r="D141" s="473" t="s">
        <v>1922</v>
      </c>
      <c r="E141" s="459" t="s">
        <v>1658</v>
      </c>
      <c r="F141" s="507" t="s">
        <v>1675</v>
      </c>
      <c r="G141" s="507" t="s">
        <v>302</v>
      </c>
      <c r="H141" s="460">
        <v>4</v>
      </c>
      <c r="I141" s="461">
        <v>100</v>
      </c>
      <c r="J141" s="462">
        <v>358000</v>
      </c>
      <c r="K141" s="461">
        <v>1200</v>
      </c>
      <c r="L141" s="463">
        <v>48</v>
      </c>
      <c r="M141" s="388">
        <v>44</v>
      </c>
      <c r="N141" s="389">
        <v>8</v>
      </c>
      <c r="O141" s="390"/>
      <c r="P141" s="389"/>
      <c r="Q141" s="410" t="s">
        <v>1508</v>
      </c>
      <c r="R141" s="443"/>
      <c r="S141" s="425">
        <f t="shared" si="54"/>
        <v>1020</v>
      </c>
      <c r="T141" s="392">
        <f t="shared" si="51"/>
        <v>4.1027932960893851</v>
      </c>
      <c r="U141" s="405">
        <f t="shared" si="55"/>
        <v>55.797988826815633</v>
      </c>
      <c r="V141" s="393">
        <f t="shared" si="56"/>
        <v>44</v>
      </c>
      <c r="W141" s="442">
        <f t="shared" si="57"/>
        <v>0.78855888760733062</v>
      </c>
      <c r="X141" s="452">
        <f t="shared" si="52"/>
        <v>0.22319195530726252</v>
      </c>
      <c r="Y141" s="452">
        <f t="shared" si="53"/>
        <v>0</v>
      </c>
      <c r="Z141" s="452" t="str">
        <f>'４.１倒筒機(樣品製作)'!X141</f>
        <v/>
      </c>
      <c r="AA141" s="452" t="str">
        <f>'４.１倒筒機(樣品製作)'!Y141</f>
        <v/>
      </c>
    </row>
    <row r="142" spans="1:27" ht="16.5">
      <c r="A142" s="383">
        <f t="shared" si="58"/>
        <v>46177</v>
      </c>
      <c r="B142" s="432" t="s">
        <v>804</v>
      </c>
      <c r="C142" s="458" t="s">
        <v>1052</v>
      </c>
      <c r="D142" s="473" t="s">
        <v>1921</v>
      </c>
      <c r="E142" s="459" t="s">
        <v>1658</v>
      </c>
      <c r="F142" s="507" t="s">
        <v>1689</v>
      </c>
      <c r="G142" s="507" t="s">
        <v>1622</v>
      </c>
      <c r="H142" s="460">
        <v>4</v>
      </c>
      <c r="I142" s="461">
        <v>150</v>
      </c>
      <c r="J142" s="462">
        <v>238000</v>
      </c>
      <c r="K142" s="461">
        <v>1200</v>
      </c>
      <c r="L142" s="463">
        <v>24</v>
      </c>
      <c r="M142" s="388"/>
      <c r="N142" s="389"/>
      <c r="O142" s="390">
        <v>14</v>
      </c>
      <c r="P142" s="389">
        <v>8</v>
      </c>
      <c r="Q142" s="410"/>
      <c r="R142" s="443" t="s">
        <v>2877</v>
      </c>
      <c r="S142" s="425">
        <f t="shared" si="54"/>
        <v>1020</v>
      </c>
      <c r="T142" s="392">
        <f t="shared" si="51"/>
        <v>6.1714285714285708</v>
      </c>
      <c r="U142" s="405">
        <f t="shared" si="55"/>
        <v>41.965714285714277</v>
      </c>
      <c r="V142" s="393">
        <f t="shared" si="56"/>
        <v>14</v>
      </c>
      <c r="W142" s="442">
        <f t="shared" si="57"/>
        <v>0.33360566448801748</v>
      </c>
      <c r="X142" s="452">
        <f t="shared" si="52"/>
        <v>0</v>
      </c>
      <c r="Y142" s="452">
        <f t="shared" si="53"/>
        <v>0.16786285714285712</v>
      </c>
      <c r="Z142" s="452" t="str">
        <f>'４.１倒筒機(樣品製作)'!X142</f>
        <v/>
      </c>
      <c r="AA142" s="452" t="str">
        <f>'４.１倒筒機(樣品製作)'!Y142</f>
        <v/>
      </c>
    </row>
    <row r="143" spans="1:27" ht="16.5">
      <c r="A143" s="383">
        <f t="shared" si="58"/>
        <v>46177</v>
      </c>
      <c r="B143" s="432" t="s">
        <v>804</v>
      </c>
      <c r="C143" s="458" t="s">
        <v>2658</v>
      </c>
      <c r="D143" s="473" t="s">
        <v>3250</v>
      </c>
      <c r="E143" s="459" t="s">
        <v>3251</v>
      </c>
      <c r="F143" s="507" t="str">
        <f>IF(ISNA(VLOOKUP(D143,條件!$A$1:$L$65585,5,0)),"",(VLOOKUP(D143,條件!$A$1:$L$65585,5,0)))</f>
        <v>100/72PFR</v>
      </c>
      <c r="G143" s="507" t="s">
        <v>3252</v>
      </c>
      <c r="H143" s="460">
        <v>4</v>
      </c>
      <c r="I143" s="461">
        <v>100</v>
      </c>
      <c r="J143" s="462">
        <v>358000</v>
      </c>
      <c r="K143" s="461">
        <v>1200</v>
      </c>
      <c r="L143" s="463">
        <v>12</v>
      </c>
      <c r="M143" s="388"/>
      <c r="N143" s="389"/>
      <c r="O143" s="390">
        <v>0</v>
      </c>
      <c r="P143" s="389">
        <v>4</v>
      </c>
      <c r="Q143" s="410"/>
      <c r="R143" s="443" t="s">
        <v>2877</v>
      </c>
      <c r="S143" s="425">
        <f t="shared" si="54"/>
        <v>1020</v>
      </c>
      <c r="T143" s="392">
        <f t="shared" si="51"/>
        <v>4.1027932960893851</v>
      </c>
      <c r="U143" s="392">
        <f t="shared" si="55"/>
        <v>6.9747486033519541</v>
      </c>
      <c r="V143" s="393">
        <f t="shared" si="56"/>
        <v>0</v>
      </c>
      <c r="W143" s="442">
        <f t="shared" si="57"/>
        <v>0</v>
      </c>
      <c r="X143" s="452">
        <f t="shared" si="52"/>
        <v>0</v>
      </c>
      <c r="Y143" s="452">
        <f t="shared" si="53"/>
        <v>2.7898994413407815E-2</v>
      </c>
      <c r="Z143" s="452" t="str">
        <f>'４.１倒筒機(樣品製作)'!X143</f>
        <v/>
      </c>
      <c r="AA143" s="452" t="str">
        <f>'４.１倒筒機(樣品製作)'!Y143</f>
        <v/>
      </c>
    </row>
    <row r="144" spans="1:27" ht="16.5">
      <c r="A144" s="383">
        <f t="shared" si="58"/>
        <v>46177</v>
      </c>
      <c r="B144" s="432" t="s">
        <v>804</v>
      </c>
      <c r="C144" s="458" t="s">
        <v>3253</v>
      </c>
      <c r="D144" s="473" t="s">
        <v>1922</v>
      </c>
      <c r="E144" s="459" t="s">
        <v>1658</v>
      </c>
      <c r="F144" s="507" t="s">
        <v>1675</v>
      </c>
      <c r="G144" s="507" t="s">
        <v>302</v>
      </c>
      <c r="H144" s="460">
        <v>4</v>
      </c>
      <c r="I144" s="461">
        <v>100</v>
      </c>
      <c r="J144" s="462">
        <v>358000</v>
      </c>
      <c r="K144" s="461">
        <v>1200</v>
      </c>
      <c r="L144" s="463">
        <v>84</v>
      </c>
      <c r="M144" s="388"/>
      <c r="N144" s="389"/>
      <c r="O144" s="390">
        <v>69</v>
      </c>
      <c r="P144" s="389">
        <v>8</v>
      </c>
      <c r="Q144" s="410"/>
      <c r="R144" s="443" t="s">
        <v>2877</v>
      </c>
      <c r="S144" s="425">
        <f t="shared" si="54"/>
        <v>1020</v>
      </c>
      <c r="T144" s="392">
        <f t="shared" si="51"/>
        <v>4.1027932960893851</v>
      </c>
      <c r="U144" s="392">
        <f t="shared" si="55"/>
        <v>97.64648044692737</v>
      </c>
      <c r="V144" s="393">
        <f t="shared" si="56"/>
        <v>69</v>
      </c>
      <c r="W144" s="444">
        <f t="shared" si="57"/>
        <v>0.70663069149228319</v>
      </c>
      <c r="X144" s="452">
        <f t="shared" si="52"/>
        <v>0</v>
      </c>
      <c r="Y144" s="452">
        <f t="shared" si="53"/>
        <v>0.39058592178770946</v>
      </c>
      <c r="Z144" s="452" t="str">
        <f>'４.１倒筒機(樣品製作)'!X144</f>
        <v/>
      </c>
      <c r="AA144" s="452" t="str">
        <f>'４.１倒筒機(樣品製作)'!Y144</f>
        <v/>
      </c>
    </row>
    <row r="145" spans="1:27" ht="16.5">
      <c r="A145" s="383">
        <f t="shared" si="58"/>
        <v>46177</v>
      </c>
      <c r="B145" s="432" t="s">
        <v>804</v>
      </c>
      <c r="C145" s="458"/>
      <c r="D145" s="473"/>
      <c r="E145" s="459"/>
      <c r="F145" s="507" t="str">
        <f>IF(ISNA(VLOOKUP(D145,條件!$A$1:$L$65585,5,0)),"",(VLOOKUP(D145,條件!$A$1:$L$65585,5,0)))</f>
        <v/>
      </c>
      <c r="G145" s="507" t="str">
        <f>IF(ISNA(VLOOKUP(D145,條件!$A$1:$L$65585,11,0)),"",(VLOOKUP(D145,條件!$A$1:$L$65585,11,0)))</f>
        <v/>
      </c>
      <c r="H145" s="460"/>
      <c r="I145" s="461"/>
      <c r="J145" s="462"/>
      <c r="K145" s="461"/>
      <c r="L145" s="463"/>
      <c r="M145" s="388"/>
      <c r="N145" s="389"/>
      <c r="O145" s="390"/>
      <c r="P145" s="389"/>
      <c r="Q145" s="410"/>
      <c r="R145" s="443"/>
      <c r="S145" s="425">
        <f t="shared" si="54"/>
        <v>0</v>
      </c>
      <c r="T145" s="392">
        <f t="shared" si="51"/>
        <v>0</v>
      </c>
      <c r="U145" s="392">
        <f t="shared" si="55"/>
        <v>0</v>
      </c>
      <c r="V145" s="393">
        <f t="shared" si="56"/>
        <v>0</v>
      </c>
      <c r="W145" s="444" t="str">
        <f t="shared" si="57"/>
        <v/>
      </c>
      <c r="X145" s="452" t="str">
        <f t="shared" si="52"/>
        <v/>
      </c>
      <c r="Y145" s="452" t="str">
        <f t="shared" si="53"/>
        <v/>
      </c>
      <c r="Z145" s="452" t="str">
        <f>'４.１倒筒機(樣品製作)'!X145</f>
        <v/>
      </c>
      <c r="AA145" s="452" t="str">
        <f>'４.１倒筒機(樣品製作)'!Y145</f>
        <v/>
      </c>
    </row>
    <row r="146" spans="1:27" ht="16.5">
      <c r="A146" s="383">
        <f t="shared" si="58"/>
        <v>46177</v>
      </c>
      <c r="B146" s="432" t="s">
        <v>804</v>
      </c>
      <c r="C146" s="458"/>
      <c r="D146" s="473"/>
      <c r="E146" s="459"/>
      <c r="F146" s="507" t="str">
        <f>IF(ISNA(VLOOKUP(D146,條件!$A$1:$L$65585,5,0)),"",(VLOOKUP(D146,條件!$A$1:$L$65585,5,0)))</f>
        <v/>
      </c>
      <c r="G146" s="507" t="str">
        <f>IF(ISNA(VLOOKUP(D146,條件!$A$1:$L$65585,11,0)),"",(VLOOKUP(D146,條件!$A$1:$L$65585,11,0)))</f>
        <v/>
      </c>
      <c r="H146" s="460"/>
      <c r="I146" s="461"/>
      <c r="J146" s="462"/>
      <c r="K146" s="461"/>
      <c r="L146" s="463"/>
      <c r="M146" s="388"/>
      <c r="N146" s="389"/>
      <c r="O146" s="390"/>
      <c r="P146" s="389"/>
      <c r="Q146" s="410"/>
      <c r="R146" s="443"/>
      <c r="S146" s="425">
        <f t="shared" si="54"/>
        <v>0</v>
      </c>
      <c r="T146" s="392">
        <f t="shared" si="51"/>
        <v>0</v>
      </c>
      <c r="U146" s="392">
        <f t="shared" si="55"/>
        <v>0</v>
      </c>
      <c r="V146" s="393">
        <f t="shared" si="56"/>
        <v>0</v>
      </c>
      <c r="W146" s="444" t="str">
        <f t="shared" si="57"/>
        <v/>
      </c>
      <c r="X146" s="452" t="str">
        <f t="shared" si="52"/>
        <v/>
      </c>
      <c r="Y146" s="452" t="str">
        <f t="shared" si="53"/>
        <v/>
      </c>
      <c r="Z146" s="452" t="str">
        <f>'４.１倒筒機(樣品製作)'!X146</f>
        <v/>
      </c>
      <c r="AA146" s="452" t="str">
        <f>'４.１倒筒機(樣品製作)'!Y146</f>
        <v/>
      </c>
    </row>
    <row r="147" spans="1:27" ht="16.5">
      <c r="A147" s="383">
        <f t="shared" si="58"/>
        <v>46177</v>
      </c>
      <c r="B147" s="432" t="s">
        <v>804</v>
      </c>
      <c r="C147" s="458"/>
      <c r="D147" s="473"/>
      <c r="E147" s="459"/>
      <c r="F147" s="507" t="str">
        <f>IF(ISNA(VLOOKUP(D147,條件!$A$1:$L$65585,5,0)),"",(VLOOKUP(D147,條件!$A$1:$L$65585,5,0)))</f>
        <v/>
      </c>
      <c r="G147" s="507" t="str">
        <f>IF(ISNA(VLOOKUP(D147,條件!$A$1:$L$65585,11,0)),"",(VLOOKUP(D147,條件!$A$1:$L$65585,11,0)))</f>
        <v/>
      </c>
      <c r="H147" s="460"/>
      <c r="I147" s="461"/>
      <c r="J147" s="462"/>
      <c r="K147" s="461"/>
      <c r="L147" s="463"/>
      <c r="M147" s="388"/>
      <c r="N147" s="389"/>
      <c r="O147" s="390"/>
      <c r="P147" s="389"/>
      <c r="Q147" s="410"/>
      <c r="R147" s="443"/>
      <c r="S147" s="425">
        <f t="shared" si="54"/>
        <v>0</v>
      </c>
      <c r="T147" s="392">
        <f t="shared" si="51"/>
        <v>0</v>
      </c>
      <c r="U147" s="392">
        <f t="shared" si="55"/>
        <v>0</v>
      </c>
      <c r="V147" s="393">
        <f t="shared" si="56"/>
        <v>0</v>
      </c>
      <c r="W147" s="444" t="str">
        <f t="shared" si="57"/>
        <v/>
      </c>
      <c r="X147" s="452" t="str">
        <f t="shared" si="52"/>
        <v/>
      </c>
      <c r="Y147" s="452" t="str">
        <f t="shared" si="53"/>
        <v/>
      </c>
      <c r="Z147" s="452" t="str">
        <f>'４.１倒筒機(樣品製作)'!X147</f>
        <v/>
      </c>
      <c r="AA147" s="452" t="str">
        <f>'４.１倒筒機(樣品製作)'!Y147</f>
        <v/>
      </c>
    </row>
    <row r="148" spans="1:27" ht="16.5">
      <c r="A148" s="383">
        <f t="shared" si="58"/>
        <v>46177</v>
      </c>
      <c r="B148" s="432" t="s">
        <v>804</v>
      </c>
      <c r="C148" s="458"/>
      <c r="D148" s="473"/>
      <c r="E148" s="459"/>
      <c r="F148" s="507" t="str">
        <f>IF(ISNA(VLOOKUP(D148,條件!$A$1:$L$65585,5,0)),"",(VLOOKUP(D148,條件!$A$1:$L$65585,5,0)))</f>
        <v/>
      </c>
      <c r="G148" s="507" t="str">
        <f>IF(ISNA(VLOOKUP(D148,條件!$A$1:$L$65585,11,0)),"",(VLOOKUP(D148,條件!$A$1:$L$65585,11,0)))</f>
        <v/>
      </c>
      <c r="H148" s="460"/>
      <c r="I148" s="461"/>
      <c r="J148" s="462"/>
      <c r="K148" s="461"/>
      <c r="L148" s="463"/>
      <c r="M148" s="388"/>
      <c r="N148" s="389"/>
      <c r="O148" s="390"/>
      <c r="P148" s="389"/>
      <c r="Q148" s="391"/>
      <c r="R148" s="443"/>
      <c r="S148" s="425">
        <f t="shared" si="54"/>
        <v>0</v>
      </c>
      <c r="T148" s="392">
        <f t="shared" si="51"/>
        <v>0</v>
      </c>
      <c r="U148" s="392">
        <f t="shared" si="55"/>
        <v>0</v>
      </c>
      <c r="V148" s="393">
        <f t="shared" si="56"/>
        <v>0</v>
      </c>
      <c r="W148" s="444" t="str">
        <f t="shared" si="57"/>
        <v/>
      </c>
      <c r="X148" s="452" t="str">
        <f t="shared" si="52"/>
        <v/>
      </c>
      <c r="Y148" s="452" t="str">
        <f t="shared" si="53"/>
        <v/>
      </c>
      <c r="Z148" s="452" t="str">
        <f>'４.１倒筒機(樣品製作)'!X148</f>
        <v/>
      </c>
      <c r="AA148" s="452" t="str">
        <f>'４.１倒筒機(樣品製作)'!Y148</f>
        <v/>
      </c>
    </row>
    <row r="149" spans="1:27" ht="16.5">
      <c r="A149" s="383">
        <f t="shared" si="58"/>
        <v>46177</v>
      </c>
      <c r="B149" s="432" t="s">
        <v>804</v>
      </c>
      <c r="C149" s="458"/>
      <c r="D149" s="473"/>
      <c r="E149" s="459"/>
      <c r="F149" s="507" t="str">
        <f>IF(ISNA(VLOOKUP(D149,條件!$A$1:$L$65585,5,0)),"",(VLOOKUP(D149,條件!$A$1:$L$65585,5,0)))</f>
        <v/>
      </c>
      <c r="G149" s="507" t="str">
        <f>IF(ISNA(VLOOKUP(D149,條件!$A$1:$L$65585,11,0)),"",(VLOOKUP(D149,條件!$A$1:$L$65585,11,0)))</f>
        <v/>
      </c>
      <c r="H149" s="460"/>
      <c r="I149" s="461"/>
      <c r="J149" s="462"/>
      <c r="K149" s="461"/>
      <c r="L149" s="463"/>
      <c r="M149" s="388"/>
      <c r="N149" s="389"/>
      <c r="O149" s="390"/>
      <c r="P149" s="389"/>
      <c r="Q149" s="391"/>
      <c r="R149" s="443"/>
      <c r="S149" s="425">
        <f t="shared" si="54"/>
        <v>0</v>
      </c>
      <c r="T149" s="392">
        <f t="shared" si="51"/>
        <v>0</v>
      </c>
      <c r="U149" s="392">
        <f t="shared" si="55"/>
        <v>0</v>
      </c>
      <c r="V149" s="393">
        <f t="shared" si="56"/>
        <v>0</v>
      </c>
      <c r="W149" s="444" t="str">
        <f t="shared" si="57"/>
        <v/>
      </c>
      <c r="X149" s="452" t="str">
        <f t="shared" si="52"/>
        <v/>
      </c>
      <c r="Y149" s="452" t="str">
        <f t="shared" si="53"/>
        <v/>
      </c>
      <c r="Z149" s="452" t="str">
        <f>'４.１倒筒機(樣品製作)'!X149</f>
        <v/>
      </c>
      <c r="AA149" s="452" t="str">
        <f>'４.１倒筒機(樣品製作)'!Y149</f>
        <v/>
      </c>
    </row>
    <row r="150" spans="1:27" ht="16.5">
      <c r="A150" s="383">
        <f t="shared" si="58"/>
        <v>46177</v>
      </c>
      <c r="B150" s="432" t="s">
        <v>804</v>
      </c>
      <c r="C150" s="458"/>
      <c r="D150" s="473"/>
      <c r="E150" s="459"/>
      <c r="F150" s="507" t="str">
        <f>IF(ISNA(VLOOKUP(D150,條件!$A$1:$L$65585,5,0)),"",(VLOOKUP(D150,條件!$A$1:$L$65585,5,0)))</f>
        <v/>
      </c>
      <c r="G150" s="507" t="str">
        <f>IF(ISNA(VLOOKUP(D150,條件!$A$1:$L$65585,11,0)),"",(VLOOKUP(D150,條件!$A$1:$L$65585,11,0)))</f>
        <v/>
      </c>
      <c r="H150" s="460"/>
      <c r="I150" s="461"/>
      <c r="J150" s="462"/>
      <c r="K150" s="461"/>
      <c r="L150" s="463"/>
      <c r="M150" s="388"/>
      <c r="N150" s="389"/>
      <c r="O150" s="390"/>
      <c r="P150" s="389"/>
      <c r="Q150" s="391"/>
      <c r="R150" s="443"/>
      <c r="S150" s="425">
        <f t="shared" si="54"/>
        <v>0</v>
      </c>
      <c r="T150" s="392">
        <f t="shared" si="51"/>
        <v>0</v>
      </c>
      <c r="U150" s="392">
        <f t="shared" si="55"/>
        <v>0</v>
      </c>
      <c r="V150" s="393">
        <f t="shared" si="56"/>
        <v>0</v>
      </c>
      <c r="W150" s="444" t="str">
        <f t="shared" si="57"/>
        <v/>
      </c>
      <c r="X150" s="452" t="str">
        <f t="shared" si="52"/>
        <v/>
      </c>
      <c r="Y150" s="452" t="str">
        <f t="shared" si="53"/>
        <v/>
      </c>
      <c r="Z150" s="452" t="str">
        <f>'４.１倒筒機(樣品製作)'!X150</f>
        <v/>
      </c>
      <c r="AA150" s="452" t="str">
        <f>'４.１倒筒機(樣品製作)'!Y150</f>
        <v/>
      </c>
    </row>
    <row r="151" spans="1:27" ht="16.5">
      <c r="A151" s="383">
        <f t="shared" si="58"/>
        <v>46177</v>
      </c>
      <c r="B151" s="432" t="s">
        <v>804</v>
      </c>
      <c r="C151" s="458"/>
      <c r="D151" s="473"/>
      <c r="E151" s="459"/>
      <c r="F151" s="507" t="str">
        <f>IF(ISNA(VLOOKUP(D151,條件!$A$1:$L$65585,5,0)),"",(VLOOKUP(D151,條件!$A$1:$L$65585,5,0)))</f>
        <v/>
      </c>
      <c r="G151" s="507" t="str">
        <f>IF(ISNA(VLOOKUP(D151,條件!$A$1:$L$65585,11,0)),"",(VLOOKUP(D151,條件!$A$1:$L$65585,11,0)))</f>
        <v/>
      </c>
      <c r="H151" s="460"/>
      <c r="I151" s="461"/>
      <c r="J151" s="462"/>
      <c r="K151" s="461"/>
      <c r="L151" s="463"/>
      <c r="M151" s="388"/>
      <c r="N151" s="389"/>
      <c r="O151" s="390"/>
      <c r="P151" s="389"/>
      <c r="Q151" s="391"/>
      <c r="R151" s="443"/>
      <c r="S151" s="425">
        <f t="shared" si="54"/>
        <v>0</v>
      </c>
      <c r="T151" s="392">
        <f t="shared" si="51"/>
        <v>0</v>
      </c>
      <c r="U151" s="392">
        <f t="shared" si="55"/>
        <v>0</v>
      </c>
      <c r="V151" s="393">
        <f t="shared" si="56"/>
        <v>0</v>
      </c>
      <c r="W151" s="444" t="str">
        <f t="shared" si="57"/>
        <v/>
      </c>
      <c r="X151" s="452" t="str">
        <f t="shared" si="52"/>
        <v/>
      </c>
      <c r="Y151" s="452" t="str">
        <f t="shared" si="53"/>
        <v/>
      </c>
      <c r="Z151" s="452" t="str">
        <f>'４.１倒筒機(樣品製作)'!X151</f>
        <v/>
      </c>
      <c r="AA151" s="452" t="str">
        <f>'４.１倒筒機(樣品製作)'!Y151</f>
        <v/>
      </c>
    </row>
    <row r="152" spans="1:27" ht="16.5">
      <c r="A152" s="383">
        <f t="shared" si="58"/>
        <v>46177</v>
      </c>
      <c r="B152" s="398" t="s">
        <v>807</v>
      </c>
      <c r="C152" s="524"/>
      <c r="D152" s="525"/>
      <c r="E152" s="526"/>
      <c r="F152" s="527"/>
      <c r="G152" s="527"/>
      <c r="H152" s="528"/>
      <c r="I152" s="529">
        <f>COUNTA(I132:I151)</f>
        <v>13</v>
      </c>
      <c r="J152" s="529"/>
      <c r="K152" s="529"/>
      <c r="L152" s="530"/>
      <c r="M152" s="400"/>
      <c r="N152" s="401">
        <f>SUM(N132:N151)</f>
        <v>64</v>
      </c>
      <c r="O152" s="400"/>
      <c r="P152" s="401">
        <f>SUM(P132:P151)</f>
        <v>24</v>
      </c>
      <c r="Q152" s="402"/>
      <c r="R152" s="445"/>
      <c r="S152" s="426"/>
      <c r="T152" s="399"/>
      <c r="U152" s="399">
        <f>SUMIF(U132:U151,"&lt;9E307")</f>
        <v>507.85470778328727</v>
      </c>
      <c r="V152" s="399">
        <f>SUM(V132:V151)</f>
        <v>233</v>
      </c>
      <c r="W152" s="446">
        <f>IF(ISERROR(V152/U152),0,(V152/U152))</f>
        <v>0.4587926358249419</v>
      </c>
      <c r="X152" s="453">
        <f>SUMIF(X132:X151,"&lt;9E307")</f>
        <v>1.4041372872973714</v>
      </c>
      <c r="Y152" s="453">
        <f>SUMIF(Y132:Y151,"&lt;9E307")</f>
        <v>0.62728154383577772</v>
      </c>
      <c r="Z152" s="579">
        <f>'４.１倒筒機(樣品製作)'!X152</f>
        <v>0</v>
      </c>
      <c r="AA152" s="579">
        <f>'４.１倒筒機(樣品製作)'!Y152</f>
        <v>0</v>
      </c>
    </row>
    <row r="153" spans="1:27" ht="16.5">
      <c r="A153" s="383">
        <f t="shared" si="58"/>
        <v>46177</v>
      </c>
      <c r="B153" s="432" t="s">
        <v>805</v>
      </c>
      <c r="C153" s="458"/>
      <c r="D153" s="473"/>
      <c r="E153" s="459"/>
      <c r="F153" s="507" t="str">
        <f>IF(ISNA(VLOOKUP(D153,條件!$A$1:$L$65585,5,0)),"",(VLOOKUP(D153,條件!$A$1:$L$65585,5,0)))</f>
        <v/>
      </c>
      <c r="G153" s="507" t="str">
        <f>IF(ISNA(VLOOKUP(D153,條件!$A$1:$L$65585,11,0)),"",(VLOOKUP(D153,條件!$A$1:$L$65585,11,0)))</f>
        <v/>
      </c>
      <c r="H153" s="460"/>
      <c r="I153" s="461"/>
      <c r="J153" s="462"/>
      <c r="K153" s="461"/>
      <c r="L153" s="463"/>
      <c r="M153" s="388"/>
      <c r="N153" s="389"/>
      <c r="O153" s="390"/>
      <c r="P153" s="389"/>
      <c r="Q153" s="391"/>
      <c r="R153" s="443"/>
      <c r="S153" s="425">
        <f>K153*0.85</f>
        <v>0</v>
      </c>
      <c r="T153" s="392">
        <f t="shared" ref="T153:T172" si="59">IF(J153="",0,(1440/(J153/S153)))</f>
        <v>0</v>
      </c>
      <c r="U153" s="405">
        <f>T153*L153*(N153+P153)/24*0.85</f>
        <v>0</v>
      </c>
      <c r="V153" s="406">
        <f>M153+O153</f>
        <v>0</v>
      </c>
      <c r="W153" s="442" t="str">
        <f>IF(U153=0,"",((V153/U153)))</f>
        <v/>
      </c>
      <c r="X153" s="452" t="str">
        <f t="shared" ref="X153:X172" si="60">IF(ISERROR((U153/(N153+P153)*N153)/250),"",((U153/(N153+P153)*N153)/250))</f>
        <v/>
      </c>
      <c r="Y153" s="452" t="str">
        <f t="shared" ref="Y153:Y172" si="61">IF(ISERROR(((U153/(N153+P153)*P153)/250)),"",(((U153/(N153+P153)*P153))/250))</f>
        <v/>
      </c>
      <c r="Z153" s="452" t="str">
        <f>'４.１倒筒機(樣品製作)'!X153</f>
        <v/>
      </c>
      <c r="AA153" s="452" t="str">
        <f>'４.１倒筒機(樣品製作)'!Y153</f>
        <v/>
      </c>
    </row>
    <row r="154" spans="1:27" ht="16.5">
      <c r="A154" s="383">
        <f t="shared" si="58"/>
        <v>46177</v>
      </c>
      <c r="B154" s="432" t="s">
        <v>805</v>
      </c>
      <c r="C154" s="458"/>
      <c r="D154" s="473"/>
      <c r="E154" s="459"/>
      <c r="F154" s="507" t="str">
        <f>IF(ISNA(VLOOKUP(D154,條件!$A$1:$L$65585,5,0)),"",(VLOOKUP(D154,條件!$A$1:$L$65585,5,0)))</f>
        <v/>
      </c>
      <c r="G154" s="507" t="str">
        <f>IF(ISNA(VLOOKUP(D154,條件!$A$1:$L$65585,11,0)),"",(VLOOKUP(D154,條件!$A$1:$L$65585,11,0)))</f>
        <v/>
      </c>
      <c r="H154" s="460"/>
      <c r="I154" s="461"/>
      <c r="J154" s="462"/>
      <c r="K154" s="461"/>
      <c r="L154" s="463"/>
      <c r="M154" s="388"/>
      <c r="N154" s="389"/>
      <c r="O154" s="390"/>
      <c r="P154" s="389"/>
      <c r="Q154" s="391"/>
      <c r="R154" s="443"/>
      <c r="S154" s="425">
        <f t="shared" ref="S154:S172" si="62">K154*0.85</f>
        <v>0</v>
      </c>
      <c r="T154" s="392">
        <f t="shared" si="59"/>
        <v>0</v>
      </c>
      <c r="U154" s="405">
        <f t="shared" ref="U154:U172" si="63">T154*L154*(N154+P154)/24*0.85</f>
        <v>0</v>
      </c>
      <c r="V154" s="393">
        <f t="shared" ref="V154:V172" si="64">M154+O154</f>
        <v>0</v>
      </c>
      <c r="W154" s="442" t="str">
        <f t="shared" ref="W154:W172" si="65">IF(U154=0,"",((V154/U154)))</f>
        <v/>
      </c>
      <c r="X154" s="452" t="str">
        <f t="shared" si="60"/>
        <v/>
      </c>
      <c r="Y154" s="452" t="str">
        <f t="shared" si="61"/>
        <v/>
      </c>
      <c r="Z154" s="452" t="str">
        <f>'４.１倒筒機(樣品製作)'!X154</f>
        <v/>
      </c>
      <c r="AA154" s="452" t="str">
        <f>'４.１倒筒機(樣品製作)'!Y154</f>
        <v/>
      </c>
    </row>
    <row r="155" spans="1:27" ht="16.5">
      <c r="A155" s="383">
        <f t="shared" si="58"/>
        <v>46177</v>
      </c>
      <c r="B155" s="432" t="s">
        <v>805</v>
      </c>
      <c r="C155" s="458"/>
      <c r="D155" s="473"/>
      <c r="E155" s="459"/>
      <c r="F155" s="507" t="str">
        <f>IF(ISNA(VLOOKUP(D155,條件!$A$1:$L$65585,5,0)),"",(VLOOKUP(D155,條件!$A$1:$L$65585,5,0)))</f>
        <v/>
      </c>
      <c r="G155" s="507" t="str">
        <f>IF(ISNA(VLOOKUP(D155,條件!$A$1:$L$65585,11,0)),"",(VLOOKUP(D155,條件!$A$1:$L$65585,11,0)))</f>
        <v/>
      </c>
      <c r="H155" s="460"/>
      <c r="I155" s="461"/>
      <c r="J155" s="462"/>
      <c r="K155" s="461"/>
      <c r="L155" s="463"/>
      <c r="M155" s="388"/>
      <c r="N155" s="389"/>
      <c r="O155" s="390"/>
      <c r="P155" s="389"/>
      <c r="Q155" s="391"/>
      <c r="R155" s="443"/>
      <c r="S155" s="425">
        <f t="shared" si="62"/>
        <v>0</v>
      </c>
      <c r="T155" s="392">
        <f t="shared" si="59"/>
        <v>0</v>
      </c>
      <c r="U155" s="405">
        <f t="shared" si="63"/>
        <v>0</v>
      </c>
      <c r="V155" s="393">
        <f t="shared" si="64"/>
        <v>0</v>
      </c>
      <c r="W155" s="442" t="str">
        <f t="shared" si="65"/>
        <v/>
      </c>
      <c r="X155" s="452" t="str">
        <f t="shared" si="60"/>
        <v/>
      </c>
      <c r="Y155" s="452" t="str">
        <f t="shared" si="61"/>
        <v/>
      </c>
      <c r="Z155" s="452" t="str">
        <f>'４.１倒筒機(樣品製作)'!X155</f>
        <v/>
      </c>
      <c r="AA155" s="452" t="str">
        <f>'４.１倒筒機(樣品製作)'!Y155</f>
        <v/>
      </c>
    </row>
    <row r="156" spans="1:27" ht="16.5">
      <c r="A156" s="383">
        <f t="shared" si="58"/>
        <v>46177</v>
      </c>
      <c r="B156" s="432" t="s">
        <v>805</v>
      </c>
      <c r="C156" s="458"/>
      <c r="D156" s="473"/>
      <c r="E156" s="459"/>
      <c r="F156" s="507" t="str">
        <f>IF(ISNA(VLOOKUP(D156,條件!$A$1:$L$65585,5,0)),"",(VLOOKUP(D156,條件!$A$1:$L$65585,5,0)))</f>
        <v/>
      </c>
      <c r="G156" s="507" t="str">
        <f>IF(ISNA(VLOOKUP(D156,條件!$A$1:$L$65585,11,0)),"",(VLOOKUP(D156,條件!$A$1:$L$65585,11,0)))</f>
        <v/>
      </c>
      <c r="H156" s="460"/>
      <c r="I156" s="461"/>
      <c r="J156" s="462"/>
      <c r="K156" s="461"/>
      <c r="L156" s="463"/>
      <c r="M156" s="388"/>
      <c r="N156" s="389"/>
      <c r="O156" s="390"/>
      <c r="P156" s="389"/>
      <c r="Q156" s="391"/>
      <c r="R156" s="443"/>
      <c r="S156" s="425">
        <f t="shared" si="62"/>
        <v>0</v>
      </c>
      <c r="T156" s="392">
        <f t="shared" si="59"/>
        <v>0</v>
      </c>
      <c r="U156" s="405">
        <f t="shared" si="63"/>
        <v>0</v>
      </c>
      <c r="V156" s="393">
        <f t="shared" si="64"/>
        <v>0</v>
      </c>
      <c r="W156" s="442" t="str">
        <f t="shared" si="65"/>
        <v/>
      </c>
      <c r="X156" s="452" t="str">
        <f t="shared" si="60"/>
        <v/>
      </c>
      <c r="Y156" s="452" t="str">
        <f t="shared" si="61"/>
        <v/>
      </c>
      <c r="Z156" s="452" t="str">
        <f>'４.１倒筒機(樣品製作)'!X156</f>
        <v/>
      </c>
      <c r="AA156" s="452" t="str">
        <f>'４.１倒筒機(樣品製作)'!Y156</f>
        <v/>
      </c>
    </row>
    <row r="157" spans="1:27" ht="16.5">
      <c r="A157" s="383">
        <f t="shared" si="58"/>
        <v>46177</v>
      </c>
      <c r="B157" s="432" t="s">
        <v>805</v>
      </c>
      <c r="C157" s="458"/>
      <c r="D157" s="473"/>
      <c r="E157" s="459"/>
      <c r="F157" s="507" t="str">
        <f>IF(ISNA(VLOOKUP(D157,條件!$A$1:$L$65585,5,0)),"",(VLOOKUP(D157,條件!$A$1:$L$65585,5,0)))</f>
        <v/>
      </c>
      <c r="G157" s="507" t="str">
        <f>IF(ISNA(VLOOKUP(D157,條件!$A$1:$L$65585,11,0)),"",(VLOOKUP(D157,條件!$A$1:$L$65585,11,0)))</f>
        <v/>
      </c>
      <c r="H157" s="460"/>
      <c r="I157" s="461"/>
      <c r="J157" s="462"/>
      <c r="K157" s="461"/>
      <c r="L157" s="463"/>
      <c r="M157" s="388"/>
      <c r="N157" s="389"/>
      <c r="O157" s="390"/>
      <c r="P157" s="389"/>
      <c r="Q157" s="391"/>
      <c r="R157" s="443"/>
      <c r="S157" s="425">
        <f t="shared" si="62"/>
        <v>0</v>
      </c>
      <c r="T157" s="392">
        <f t="shared" si="59"/>
        <v>0</v>
      </c>
      <c r="U157" s="405">
        <f t="shared" si="63"/>
        <v>0</v>
      </c>
      <c r="V157" s="393">
        <f t="shared" si="64"/>
        <v>0</v>
      </c>
      <c r="W157" s="442" t="str">
        <f t="shared" si="65"/>
        <v/>
      </c>
      <c r="X157" s="452" t="str">
        <f t="shared" si="60"/>
        <v/>
      </c>
      <c r="Y157" s="452" t="str">
        <f t="shared" si="61"/>
        <v/>
      </c>
      <c r="Z157" s="452" t="str">
        <f>'４.１倒筒機(樣品製作)'!X157</f>
        <v/>
      </c>
      <c r="AA157" s="452" t="str">
        <f>'４.１倒筒機(樣品製作)'!Y157</f>
        <v/>
      </c>
    </row>
    <row r="158" spans="1:27" ht="16.5">
      <c r="A158" s="383">
        <f t="shared" si="58"/>
        <v>46177</v>
      </c>
      <c r="B158" s="432" t="s">
        <v>805</v>
      </c>
      <c r="C158" s="458"/>
      <c r="D158" s="473"/>
      <c r="E158" s="459"/>
      <c r="F158" s="507" t="str">
        <f>IF(ISNA(VLOOKUP(D158,條件!$A$1:$L$65585,5,0)),"",(VLOOKUP(D158,條件!$A$1:$L$65585,5,0)))</f>
        <v/>
      </c>
      <c r="G158" s="507" t="str">
        <f>IF(ISNA(VLOOKUP(D158,條件!$A$1:$L$65585,11,0)),"",(VLOOKUP(D158,條件!$A$1:$L$65585,11,0)))</f>
        <v/>
      </c>
      <c r="H158" s="460"/>
      <c r="I158" s="461"/>
      <c r="J158" s="462"/>
      <c r="K158" s="461"/>
      <c r="L158" s="463"/>
      <c r="M158" s="388"/>
      <c r="N158" s="389"/>
      <c r="O158" s="390"/>
      <c r="P158" s="389"/>
      <c r="Q158" s="391"/>
      <c r="R158" s="443"/>
      <c r="S158" s="425">
        <f t="shared" si="62"/>
        <v>0</v>
      </c>
      <c r="T158" s="392">
        <f t="shared" si="59"/>
        <v>0</v>
      </c>
      <c r="U158" s="405">
        <f t="shared" si="63"/>
        <v>0</v>
      </c>
      <c r="V158" s="393">
        <f t="shared" si="64"/>
        <v>0</v>
      </c>
      <c r="W158" s="442" t="str">
        <f t="shared" si="65"/>
        <v/>
      </c>
      <c r="X158" s="452" t="str">
        <f t="shared" si="60"/>
        <v/>
      </c>
      <c r="Y158" s="452" t="str">
        <f t="shared" si="61"/>
        <v/>
      </c>
      <c r="Z158" s="452" t="str">
        <f>'４.１倒筒機(樣品製作)'!X158</f>
        <v/>
      </c>
      <c r="AA158" s="452" t="str">
        <f>'４.１倒筒機(樣品製作)'!Y158</f>
        <v/>
      </c>
    </row>
    <row r="159" spans="1:27" ht="16.5">
      <c r="A159" s="383">
        <f t="shared" si="58"/>
        <v>46177</v>
      </c>
      <c r="B159" s="432" t="s">
        <v>805</v>
      </c>
      <c r="C159" s="458"/>
      <c r="D159" s="473"/>
      <c r="E159" s="459"/>
      <c r="F159" s="507" t="str">
        <f>IF(ISNA(VLOOKUP(D159,條件!$A$1:$L$65585,5,0)),"",(VLOOKUP(D159,條件!$A$1:$L$65585,5,0)))</f>
        <v/>
      </c>
      <c r="G159" s="507" t="str">
        <f>IF(ISNA(VLOOKUP(D159,條件!$A$1:$L$65585,11,0)),"",(VLOOKUP(D159,條件!$A$1:$L$65585,11,0)))</f>
        <v/>
      </c>
      <c r="H159" s="460"/>
      <c r="I159" s="461"/>
      <c r="J159" s="462"/>
      <c r="K159" s="461"/>
      <c r="L159" s="463"/>
      <c r="M159" s="388"/>
      <c r="N159" s="389"/>
      <c r="O159" s="390"/>
      <c r="P159" s="389"/>
      <c r="Q159" s="391"/>
      <c r="R159" s="443"/>
      <c r="S159" s="425">
        <f t="shared" si="62"/>
        <v>0</v>
      </c>
      <c r="T159" s="392">
        <f t="shared" si="59"/>
        <v>0</v>
      </c>
      <c r="U159" s="405">
        <f t="shared" si="63"/>
        <v>0</v>
      </c>
      <c r="V159" s="393">
        <f t="shared" si="64"/>
        <v>0</v>
      </c>
      <c r="W159" s="442" t="str">
        <f t="shared" si="65"/>
        <v/>
      </c>
      <c r="X159" s="452" t="str">
        <f t="shared" si="60"/>
        <v/>
      </c>
      <c r="Y159" s="452" t="str">
        <f t="shared" si="61"/>
        <v/>
      </c>
      <c r="Z159" s="452" t="str">
        <f>'４.１倒筒機(樣品製作)'!X159</f>
        <v/>
      </c>
      <c r="AA159" s="452" t="str">
        <f>'４.１倒筒機(樣品製作)'!Y159</f>
        <v/>
      </c>
    </row>
    <row r="160" spans="1:27" ht="16.5">
      <c r="A160" s="383">
        <f t="shared" si="58"/>
        <v>46177</v>
      </c>
      <c r="B160" s="432" t="s">
        <v>805</v>
      </c>
      <c r="C160" s="458"/>
      <c r="D160" s="473"/>
      <c r="E160" s="459"/>
      <c r="F160" s="507" t="str">
        <f>IF(ISNA(VLOOKUP(D160,條件!$A$1:$L$65585,5,0)),"",(VLOOKUP(D160,條件!$A$1:$L$65585,5,0)))</f>
        <v/>
      </c>
      <c r="G160" s="507" t="str">
        <f>IF(ISNA(VLOOKUP(D160,條件!$A$1:$L$65585,11,0)),"",(VLOOKUP(D160,條件!$A$1:$L$65585,11,0)))</f>
        <v/>
      </c>
      <c r="H160" s="460"/>
      <c r="I160" s="461"/>
      <c r="J160" s="462"/>
      <c r="K160" s="461"/>
      <c r="L160" s="463"/>
      <c r="M160" s="388"/>
      <c r="N160" s="389"/>
      <c r="O160" s="390"/>
      <c r="P160" s="389"/>
      <c r="Q160" s="391"/>
      <c r="R160" s="443"/>
      <c r="S160" s="425">
        <f t="shared" si="62"/>
        <v>0</v>
      </c>
      <c r="T160" s="392">
        <f t="shared" si="59"/>
        <v>0</v>
      </c>
      <c r="U160" s="405">
        <f t="shared" si="63"/>
        <v>0</v>
      </c>
      <c r="V160" s="393">
        <f t="shared" si="64"/>
        <v>0</v>
      </c>
      <c r="W160" s="442" t="str">
        <f t="shared" si="65"/>
        <v/>
      </c>
      <c r="X160" s="452" t="str">
        <f t="shared" si="60"/>
        <v/>
      </c>
      <c r="Y160" s="452" t="str">
        <f t="shared" si="61"/>
        <v/>
      </c>
      <c r="Z160" s="452" t="str">
        <f>'４.１倒筒機(樣品製作)'!X160</f>
        <v/>
      </c>
      <c r="AA160" s="452" t="str">
        <f>'４.１倒筒機(樣品製作)'!Y160</f>
        <v/>
      </c>
    </row>
    <row r="161" spans="1:27" ht="16.5">
      <c r="A161" s="383">
        <f t="shared" si="58"/>
        <v>46177</v>
      </c>
      <c r="B161" s="432" t="s">
        <v>805</v>
      </c>
      <c r="C161" s="458"/>
      <c r="D161" s="473"/>
      <c r="E161" s="459"/>
      <c r="F161" s="507" t="str">
        <f>IF(ISNA(VLOOKUP(D161,條件!$A$1:$L$65585,5,0)),"",(VLOOKUP(D161,條件!$A$1:$L$65585,5,0)))</f>
        <v/>
      </c>
      <c r="G161" s="507" t="str">
        <f>IF(ISNA(VLOOKUP(D161,條件!$A$1:$L$65585,11,0)),"",(VLOOKUP(D161,條件!$A$1:$L$65585,11,0)))</f>
        <v/>
      </c>
      <c r="H161" s="460"/>
      <c r="I161" s="461"/>
      <c r="J161" s="462"/>
      <c r="K161" s="461"/>
      <c r="L161" s="463"/>
      <c r="M161" s="388"/>
      <c r="N161" s="389"/>
      <c r="O161" s="390"/>
      <c r="P161" s="389"/>
      <c r="Q161" s="391"/>
      <c r="R161" s="443"/>
      <c r="S161" s="425">
        <f t="shared" si="62"/>
        <v>0</v>
      </c>
      <c r="T161" s="392">
        <f t="shared" si="59"/>
        <v>0</v>
      </c>
      <c r="U161" s="405">
        <f t="shared" si="63"/>
        <v>0</v>
      </c>
      <c r="V161" s="393">
        <f t="shared" si="64"/>
        <v>0</v>
      </c>
      <c r="W161" s="442" t="str">
        <f t="shared" si="65"/>
        <v/>
      </c>
      <c r="X161" s="452" t="str">
        <f t="shared" si="60"/>
        <v/>
      </c>
      <c r="Y161" s="452" t="str">
        <f t="shared" si="61"/>
        <v/>
      </c>
      <c r="Z161" s="452" t="str">
        <f>'４.１倒筒機(樣品製作)'!X161</f>
        <v/>
      </c>
      <c r="AA161" s="452" t="str">
        <f>'４.１倒筒機(樣品製作)'!Y161</f>
        <v/>
      </c>
    </row>
    <row r="162" spans="1:27" ht="16.5">
      <c r="A162" s="383">
        <f t="shared" si="58"/>
        <v>46177</v>
      </c>
      <c r="B162" s="432" t="s">
        <v>805</v>
      </c>
      <c r="C162" s="458"/>
      <c r="D162" s="473"/>
      <c r="E162" s="459"/>
      <c r="F162" s="507" t="str">
        <f>IF(ISNA(VLOOKUP(D162,條件!$A$1:$L$65585,5,0)),"",(VLOOKUP(D162,條件!$A$1:$L$65585,5,0)))</f>
        <v/>
      </c>
      <c r="G162" s="507" t="str">
        <f>IF(ISNA(VLOOKUP(D162,條件!$A$1:$L$65585,11,0)),"",(VLOOKUP(D162,條件!$A$1:$L$65585,11,0)))</f>
        <v/>
      </c>
      <c r="H162" s="460"/>
      <c r="I162" s="461"/>
      <c r="J162" s="462"/>
      <c r="K162" s="461"/>
      <c r="L162" s="463"/>
      <c r="M162" s="388"/>
      <c r="N162" s="389"/>
      <c r="O162" s="390"/>
      <c r="P162" s="389"/>
      <c r="Q162" s="391"/>
      <c r="R162" s="443"/>
      <c r="S162" s="425">
        <f t="shared" si="62"/>
        <v>0</v>
      </c>
      <c r="T162" s="392">
        <f t="shared" si="59"/>
        <v>0</v>
      </c>
      <c r="U162" s="405">
        <f t="shared" si="63"/>
        <v>0</v>
      </c>
      <c r="V162" s="393">
        <f t="shared" si="64"/>
        <v>0</v>
      </c>
      <c r="W162" s="442" t="str">
        <f t="shared" si="65"/>
        <v/>
      </c>
      <c r="X162" s="452" t="str">
        <f t="shared" si="60"/>
        <v/>
      </c>
      <c r="Y162" s="452" t="str">
        <f t="shared" si="61"/>
        <v/>
      </c>
      <c r="Z162" s="452" t="str">
        <f>'４.１倒筒機(樣品製作)'!X162</f>
        <v/>
      </c>
      <c r="AA162" s="452" t="str">
        <f>'４.１倒筒機(樣品製作)'!Y162</f>
        <v/>
      </c>
    </row>
    <row r="163" spans="1:27" ht="16.5">
      <c r="A163" s="383">
        <f t="shared" si="58"/>
        <v>46177</v>
      </c>
      <c r="B163" s="432" t="s">
        <v>805</v>
      </c>
      <c r="C163" s="458"/>
      <c r="D163" s="473"/>
      <c r="E163" s="459"/>
      <c r="F163" s="507" t="str">
        <f>IF(ISNA(VLOOKUP(D163,條件!$A$1:$L$65585,5,0)),"",(VLOOKUP(D163,條件!$A$1:$L$65585,5,0)))</f>
        <v/>
      </c>
      <c r="G163" s="507" t="str">
        <f>IF(ISNA(VLOOKUP(D163,條件!$A$1:$L$65585,11,0)),"",(VLOOKUP(D163,條件!$A$1:$L$65585,11,0)))</f>
        <v/>
      </c>
      <c r="H163" s="460"/>
      <c r="I163" s="461"/>
      <c r="J163" s="462"/>
      <c r="K163" s="461"/>
      <c r="L163" s="463"/>
      <c r="M163" s="388"/>
      <c r="N163" s="389"/>
      <c r="O163" s="390"/>
      <c r="P163" s="389"/>
      <c r="Q163" s="391"/>
      <c r="R163" s="443"/>
      <c r="S163" s="425">
        <f t="shared" si="62"/>
        <v>0</v>
      </c>
      <c r="T163" s="392">
        <f t="shared" si="59"/>
        <v>0</v>
      </c>
      <c r="U163" s="405">
        <f t="shared" si="63"/>
        <v>0</v>
      </c>
      <c r="V163" s="393">
        <f t="shared" si="64"/>
        <v>0</v>
      </c>
      <c r="W163" s="442" t="str">
        <f t="shared" si="65"/>
        <v/>
      </c>
      <c r="X163" s="452" t="str">
        <f t="shared" si="60"/>
        <v/>
      </c>
      <c r="Y163" s="452" t="str">
        <f t="shared" si="61"/>
        <v/>
      </c>
      <c r="Z163" s="452" t="str">
        <f>'４.１倒筒機(樣品製作)'!X163</f>
        <v/>
      </c>
      <c r="AA163" s="452" t="str">
        <f>'４.１倒筒機(樣品製作)'!Y163</f>
        <v/>
      </c>
    </row>
    <row r="164" spans="1:27" ht="16.5">
      <c r="A164" s="383">
        <f t="shared" si="58"/>
        <v>46177</v>
      </c>
      <c r="B164" s="432" t="s">
        <v>805</v>
      </c>
      <c r="C164" s="458"/>
      <c r="D164" s="473"/>
      <c r="E164" s="459"/>
      <c r="F164" s="507" t="str">
        <f>IF(ISNA(VLOOKUP(D164,條件!$A$1:$L$65585,5,0)),"",(VLOOKUP(D164,條件!$A$1:$L$65585,5,0)))</f>
        <v/>
      </c>
      <c r="G164" s="507" t="str">
        <f>IF(ISNA(VLOOKUP(D164,條件!$A$1:$L$65585,11,0)),"",(VLOOKUP(D164,條件!$A$1:$L$65585,11,0)))</f>
        <v/>
      </c>
      <c r="H164" s="460"/>
      <c r="I164" s="461"/>
      <c r="J164" s="462"/>
      <c r="K164" s="461"/>
      <c r="L164" s="463"/>
      <c r="M164" s="388"/>
      <c r="N164" s="389"/>
      <c r="O164" s="390"/>
      <c r="P164" s="389"/>
      <c r="Q164" s="391"/>
      <c r="R164" s="443"/>
      <c r="S164" s="425">
        <f t="shared" si="62"/>
        <v>0</v>
      </c>
      <c r="T164" s="392">
        <f t="shared" si="59"/>
        <v>0</v>
      </c>
      <c r="U164" s="392">
        <f t="shared" si="63"/>
        <v>0</v>
      </c>
      <c r="V164" s="393">
        <f t="shared" si="64"/>
        <v>0</v>
      </c>
      <c r="W164" s="444" t="str">
        <f t="shared" si="65"/>
        <v/>
      </c>
      <c r="X164" s="452" t="str">
        <f t="shared" si="60"/>
        <v/>
      </c>
      <c r="Y164" s="452" t="str">
        <f t="shared" si="61"/>
        <v/>
      </c>
      <c r="Z164" s="452" t="str">
        <f>'４.１倒筒機(樣品製作)'!X164</f>
        <v/>
      </c>
      <c r="AA164" s="452" t="str">
        <f>'４.１倒筒機(樣品製作)'!Y164</f>
        <v/>
      </c>
    </row>
    <row r="165" spans="1:27" ht="16.5">
      <c r="A165" s="383">
        <f t="shared" si="58"/>
        <v>46177</v>
      </c>
      <c r="B165" s="432" t="s">
        <v>805</v>
      </c>
      <c r="C165" s="458"/>
      <c r="D165" s="473"/>
      <c r="E165" s="459"/>
      <c r="F165" s="507" t="str">
        <f>IF(ISNA(VLOOKUP(D165,條件!$A$1:$L$65585,5,0)),"",(VLOOKUP(D165,條件!$A$1:$L$65585,5,0)))</f>
        <v/>
      </c>
      <c r="G165" s="507" t="str">
        <f>IF(ISNA(VLOOKUP(D165,條件!$A$1:$L$65585,11,0)),"",(VLOOKUP(D165,條件!$A$1:$L$65585,11,0)))</f>
        <v/>
      </c>
      <c r="H165" s="460"/>
      <c r="I165" s="461"/>
      <c r="J165" s="462"/>
      <c r="K165" s="461"/>
      <c r="L165" s="463"/>
      <c r="M165" s="388"/>
      <c r="N165" s="389"/>
      <c r="O165" s="390"/>
      <c r="P165" s="389"/>
      <c r="Q165" s="391"/>
      <c r="R165" s="443"/>
      <c r="S165" s="425">
        <f t="shared" si="62"/>
        <v>0</v>
      </c>
      <c r="T165" s="392">
        <f t="shared" si="59"/>
        <v>0</v>
      </c>
      <c r="U165" s="392">
        <f t="shared" si="63"/>
        <v>0</v>
      </c>
      <c r="V165" s="393">
        <f t="shared" si="64"/>
        <v>0</v>
      </c>
      <c r="W165" s="444" t="str">
        <f t="shared" si="65"/>
        <v/>
      </c>
      <c r="X165" s="452" t="str">
        <f t="shared" si="60"/>
        <v/>
      </c>
      <c r="Y165" s="452" t="str">
        <f t="shared" si="61"/>
        <v/>
      </c>
      <c r="Z165" s="452" t="str">
        <f>'４.１倒筒機(樣品製作)'!X165</f>
        <v/>
      </c>
      <c r="AA165" s="452" t="str">
        <f>'４.１倒筒機(樣品製作)'!Y165</f>
        <v/>
      </c>
    </row>
    <row r="166" spans="1:27" ht="16.5">
      <c r="A166" s="383">
        <f t="shared" si="58"/>
        <v>46177</v>
      </c>
      <c r="B166" s="432" t="s">
        <v>805</v>
      </c>
      <c r="C166" s="458"/>
      <c r="D166" s="473"/>
      <c r="E166" s="459"/>
      <c r="F166" s="507" t="str">
        <f>IF(ISNA(VLOOKUP(D166,條件!$A$1:$L$65585,5,0)),"",(VLOOKUP(D166,條件!$A$1:$L$65585,5,0)))</f>
        <v/>
      </c>
      <c r="G166" s="507" t="str">
        <f>IF(ISNA(VLOOKUP(D166,條件!$A$1:$L$65585,11,0)),"",(VLOOKUP(D166,條件!$A$1:$L$65585,11,0)))</f>
        <v/>
      </c>
      <c r="H166" s="460"/>
      <c r="I166" s="461"/>
      <c r="J166" s="462"/>
      <c r="K166" s="461"/>
      <c r="L166" s="463"/>
      <c r="M166" s="388"/>
      <c r="N166" s="389"/>
      <c r="O166" s="390"/>
      <c r="P166" s="389"/>
      <c r="Q166" s="391"/>
      <c r="R166" s="443"/>
      <c r="S166" s="425">
        <f t="shared" si="62"/>
        <v>0</v>
      </c>
      <c r="T166" s="392">
        <f t="shared" si="59"/>
        <v>0</v>
      </c>
      <c r="U166" s="392">
        <f t="shared" si="63"/>
        <v>0</v>
      </c>
      <c r="V166" s="393">
        <f t="shared" si="64"/>
        <v>0</v>
      </c>
      <c r="W166" s="444" t="str">
        <f t="shared" si="65"/>
        <v/>
      </c>
      <c r="X166" s="452" t="str">
        <f t="shared" si="60"/>
        <v/>
      </c>
      <c r="Y166" s="452" t="str">
        <f t="shared" si="61"/>
        <v/>
      </c>
      <c r="Z166" s="452" t="str">
        <f>'４.１倒筒機(樣品製作)'!X166</f>
        <v/>
      </c>
      <c r="AA166" s="452" t="str">
        <f>'４.１倒筒機(樣品製作)'!Y166</f>
        <v/>
      </c>
    </row>
    <row r="167" spans="1:27" ht="16.5">
      <c r="A167" s="383">
        <f t="shared" si="58"/>
        <v>46177</v>
      </c>
      <c r="B167" s="432" t="s">
        <v>805</v>
      </c>
      <c r="C167" s="458"/>
      <c r="D167" s="473"/>
      <c r="E167" s="459"/>
      <c r="F167" s="507" t="str">
        <f>IF(ISNA(VLOOKUP(D167,條件!$A$1:$L$65585,5,0)),"",(VLOOKUP(D167,條件!$A$1:$L$65585,5,0)))</f>
        <v/>
      </c>
      <c r="G167" s="507" t="str">
        <f>IF(ISNA(VLOOKUP(D167,條件!$A$1:$L$65585,11,0)),"",(VLOOKUP(D167,條件!$A$1:$L$65585,11,0)))</f>
        <v/>
      </c>
      <c r="H167" s="460"/>
      <c r="I167" s="461"/>
      <c r="J167" s="462"/>
      <c r="K167" s="461"/>
      <c r="L167" s="463"/>
      <c r="M167" s="388"/>
      <c r="N167" s="389"/>
      <c r="O167" s="390"/>
      <c r="P167" s="389"/>
      <c r="Q167" s="391"/>
      <c r="R167" s="443"/>
      <c r="S167" s="425">
        <f t="shared" si="62"/>
        <v>0</v>
      </c>
      <c r="T167" s="392">
        <f t="shared" si="59"/>
        <v>0</v>
      </c>
      <c r="U167" s="392">
        <f t="shared" si="63"/>
        <v>0</v>
      </c>
      <c r="V167" s="393">
        <f t="shared" si="64"/>
        <v>0</v>
      </c>
      <c r="W167" s="444" t="str">
        <f t="shared" si="65"/>
        <v/>
      </c>
      <c r="X167" s="452" t="str">
        <f t="shared" si="60"/>
        <v/>
      </c>
      <c r="Y167" s="452" t="str">
        <f t="shared" si="61"/>
        <v/>
      </c>
      <c r="Z167" s="452" t="str">
        <f>'４.１倒筒機(樣品製作)'!X167</f>
        <v/>
      </c>
      <c r="AA167" s="452" t="str">
        <f>'４.１倒筒機(樣品製作)'!Y167</f>
        <v/>
      </c>
    </row>
    <row r="168" spans="1:27" ht="16.5">
      <c r="A168" s="383">
        <f t="shared" si="58"/>
        <v>46177</v>
      </c>
      <c r="B168" s="432" t="s">
        <v>805</v>
      </c>
      <c r="C168" s="458"/>
      <c r="D168" s="473"/>
      <c r="E168" s="459"/>
      <c r="F168" s="507" t="str">
        <f>IF(ISNA(VLOOKUP(D168,條件!$A$1:$L$65585,5,0)),"",(VLOOKUP(D168,條件!$A$1:$L$65585,5,0)))</f>
        <v/>
      </c>
      <c r="G168" s="507" t="str">
        <f>IF(ISNA(VLOOKUP(D168,條件!$A$1:$L$65585,11,0)),"",(VLOOKUP(D168,條件!$A$1:$L$65585,11,0)))</f>
        <v/>
      </c>
      <c r="H168" s="460"/>
      <c r="I168" s="461"/>
      <c r="J168" s="462"/>
      <c r="K168" s="461"/>
      <c r="L168" s="463"/>
      <c r="M168" s="388"/>
      <c r="N168" s="389"/>
      <c r="O168" s="390"/>
      <c r="P168" s="389"/>
      <c r="Q168" s="391"/>
      <c r="R168" s="443"/>
      <c r="S168" s="425">
        <f t="shared" si="62"/>
        <v>0</v>
      </c>
      <c r="T168" s="392">
        <f t="shared" si="59"/>
        <v>0</v>
      </c>
      <c r="U168" s="392">
        <f t="shared" si="63"/>
        <v>0</v>
      </c>
      <c r="V168" s="393">
        <f t="shared" si="64"/>
        <v>0</v>
      </c>
      <c r="W168" s="444" t="str">
        <f t="shared" si="65"/>
        <v/>
      </c>
      <c r="X168" s="452" t="str">
        <f t="shared" si="60"/>
        <v/>
      </c>
      <c r="Y168" s="452" t="str">
        <f t="shared" si="61"/>
        <v/>
      </c>
      <c r="Z168" s="452" t="str">
        <f>'４.１倒筒機(樣品製作)'!X168</f>
        <v/>
      </c>
      <c r="AA168" s="452" t="str">
        <f>'４.１倒筒機(樣品製作)'!Y168</f>
        <v/>
      </c>
    </row>
    <row r="169" spans="1:27" ht="16.5">
      <c r="A169" s="383">
        <f t="shared" si="58"/>
        <v>46177</v>
      </c>
      <c r="B169" s="432" t="s">
        <v>805</v>
      </c>
      <c r="C169" s="458"/>
      <c r="D169" s="473"/>
      <c r="E169" s="459"/>
      <c r="F169" s="507" t="str">
        <f>IF(ISNA(VLOOKUP(D169,條件!$A$1:$L$65585,5,0)),"",(VLOOKUP(D169,條件!$A$1:$L$65585,5,0)))</f>
        <v/>
      </c>
      <c r="G169" s="507" t="str">
        <f>IF(ISNA(VLOOKUP(D169,條件!$A$1:$L$65585,11,0)),"",(VLOOKUP(D169,條件!$A$1:$L$65585,11,0)))</f>
        <v/>
      </c>
      <c r="H169" s="460"/>
      <c r="I169" s="461"/>
      <c r="J169" s="462"/>
      <c r="K169" s="461"/>
      <c r="L169" s="463"/>
      <c r="M169" s="388"/>
      <c r="N169" s="389"/>
      <c r="O169" s="390"/>
      <c r="P169" s="389"/>
      <c r="Q169" s="391"/>
      <c r="R169" s="443"/>
      <c r="S169" s="425">
        <f t="shared" si="62"/>
        <v>0</v>
      </c>
      <c r="T169" s="392">
        <f t="shared" si="59"/>
        <v>0</v>
      </c>
      <c r="U169" s="392">
        <f t="shared" si="63"/>
        <v>0</v>
      </c>
      <c r="V169" s="393">
        <f t="shared" si="64"/>
        <v>0</v>
      </c>
      <c r="W169" s="444" t="str">
        <f t="shared" si="65"/>
        <v/>
      </c>
      <c r="X169" s="452" t="str">
        <f t="shared" si="60"/>
        <v/>
      </c>
      <c r="Y169" s="452" t="str">
        <f t="shared" si="61"/>
        <v/>
      </c>
      <c r="Z169" s="452" t="str">
        <f>'４.１倒筒機(樣品製作)'!X169</f>
        <v/>
      </c>
      <c r="AA169" s="452" t="str">
        <f>'４.１倒筒機(樣品製作)'!Y169</f>
        <v/>
      </c>
    </row>
    <row r="170" spans="1:27" ht="16.5">
      <c r="A170" s="383">
        <f t="shared" si="58"/>
        <v>46177</v>
      </c>
      <c r="B170" s="432" t="s">
        <v>805</v>
      </c>
      <c r="C170" s="458"/>
      <c r="D170" s="473"/>
      <c r="E170" s="459"/>
      <c r="F170" s="507" t="str">
        <f>IF(ISNA(VLOOKUP(D170,條件!$A$1:$L$65585,5,0)),"",(VLOOKUP(D170,條件!$A$1:$L$65585,5,0)))</f>
        <v/>
      </c>
      <c r="G170" s="507" t="str">
        <f>IF(ISNA(VLOOKUP(D170,條件!$A$1:$L$65585,11,0)),"",(VLOOKUP(D170,條件!$A$1:$L$65585,11,0)))</f>
        <v/>
      </c>
      <c r="H170" s="460"/>
      <c r="I170" s="461"/>
      <c r="J170" s="462"/>
      <c r="K170" s="461"/>
      <c r="L170" s="463"/>
      <c r="M170" s="388"/>
      <c r="N170" s="389"/>
      <c r="O170" s="390"/>
      <c r="P170" s="389"/>
      <c r="Q170" s="391"/>
      <c r="R170" s="443"/>
      <c r="S170" s="425">
        <f t="shared" si="62"/>
        <v>0</v>
      </c>
      <c r="T170" s="392">
        <f t="shared" si="59"/>
        <v>0</v>
      </c>
      <c r="U170" s="392">
        <f t="shared" si="63"/>
        <v>0</v>
      </c>
      <c r="V170" s="393">
        <f t="shared" si="64"/>
        <v>0</v>
      </c>
      <c r="W170" s="444" t="str">
        <f t="shared" si="65"/>
        <v/>
      </c>
      <c r="X170" s="452" t="str">
        <f t="shared" si="60"/>
        <v/>
      </c>
      <c r="Y170" s="452" t="str">
        <f t="shared" si="61"/>
        <v/>
      </c>
      <c r="Z170" s="452" t="str">
        <f>'４.１倒筒機(樣品製作)'!X170</f>
        <v/>
      </c>
      <c r="AA170" s="452" t="str">
        <f>'４.１倒筒機(樣品製作)'!Y170</f>
        <v/>
      </c>
    </row>
    <row r="171" spans="1:27" ht="16.5">
      <c r="A171" s="383">
        <f t="shared" si="58"/>
        <v>46177</v>
      </c>
      <c r="B171" s="432" t="s">
        <v>805</v>
      </c>
      <c r="C171" s="458"/>
      <c r="D171" s="473"/>
      <c r="E171" s="459"/>
      <c r="F171" s="507" t="str">
        <f>IF(ISNA(VLOOKUP(D171,條件!$A$1:$L$65585,5,0)),"",(VLOOKUP(D171,條件!$A$1:$L$65585,5,0)))</f>
        <v/>
      </c>
      <c r="G171" s="507" t="str">
        <f>IF(ISNA(VLOOKUP(D171,條件!$A$1:$L$65585,11,0)),"",(VLOOKUP(D171,條件!$A$1:$L$65585,11,0)))</f>
        <v/>
      </c>
      <c r="H171" s="460"/>
      <c r="I171" s="461"/>
      <c r="J171" s="462"/>
      <c r="K171" s="461"/>
      <c r="L171" s="463"/>
      <c r="M171" s="388"/>
      <c r="N171" s="389"/>
      <c r="O171" s="390"/>
      <c r="P171" s="389"/>
      <c r="Q171" s="391"/>
      <c r="R171" s="443"/>
      <c r="S171" s="425">
        <f t="shared" si="62"/>
        <v>0</v>
      </c>
      <c r="T171" s="392">
        <f t="shared" si="59"/>
        <v>0</v>
      </c>
      <c r="U171" s="392">
        <f t="shared" si="63"/>
        <v>0</v>
      </c>
      <c r="V171" s="393">
        <f t="shared" si="64"/>
        <v>0</v>
      </c>
      <c r="W171" s="444" t="str">
        <f t="shared" si="65"/>
        <v/>
      </c>
      <c r="X171" s="452" t="str">
        <f t="shared" si="60"/>
        <v/>
      </c>
      <c r="Y171" s="452" t="str">
        <f t="shared" si="61"/>
        <v/>
      </c>
      <c r="Z171" s="452" t="str">
        <f>'４.１倒筒機(樣品製作)'!X171</f>
        <v/>
      </c>
      <c r="AA171" s="452" t="str">
        <f>'４.１倒筒機(樣品製作)'!Y171</f>
        <v/>
      </c>
    </row>
    <row r="172" spans="1:27" ht="16.5">
      <c r="A172" s="383">
        <f t="shared" si="58"/>
        <v>46177</v>
      </c>
      <c r="B172" s="432" t="s">
        <v>805</v>
      </c>
      <c r="C172" s="458"/>
      <c r="D172" s="473"/>
      <c r="E172" s="459"/>
      <c r="F172" s="507" t="str">
        <f>IF(ISNA(VLOOKUP(D172,條件!$A$1:$L$65585,5,0)),"",(VLOOKUP(D172,條件!$A$1:$L$65585,5,0)))</f>
        <v/>
      </c>
      <c r="G172" s="507" t="str">
        <f>IF(ISNA(VLOOKUP(D172,條件!$A$1:$L$65585,11,0)),"",(VLOOKUP(D172,條件!$A$1:$L$65585,11,0)))</f>
        <v/>
      </c>
      <c r="H172" s="460"/>
      <c r="I172" s="461"/>
      <c r="J172" s="462"/>
      <c r="K172" s="461"/>
      <c r="L172" s="463"/>
      <c r="M172" s="388"/>
      <c r="N172" s="389"/>
      <c r="O172" s="390"/>
      <c r="P172" s="389"/>
      <c r="Q172" s="391"/>
      <c r="R172" s="443"/>
      <c r="S172" s="425">
        <f t="shared" si="62"/>
        <v>0</v>
      </c>
      <c r="T172" s="392">
        <f t="shared" si="59"/>
        <v>0</v>
      </c>
      <c r="U172" s="392">
        <f t="shared" si="63"/>
        <v>0</v>
      </c>
      <c r="V172" s="393">
        <f t="shared" si="64"/>
        <v>0</v>
      </c>
      <c r="W172" s="444" t="str">
        <f t="shared" si="65"/>
        <v/>
      </c>
      <c r="X172" s="452" t="str">
        <f t="shared" si="60"/>
        <v/>
      </c>
      <c r="Y172" s="452" t="str">
        <f t="shared" si="61"/>
        <v/>
      </c>
      <c r="Z172" s="452" t="str">
        <f>'４.１倒筒機(樣品製作)'!X172</f>
        <v/>
      </c>
      <c r="AA172" s="452" t="str">
        <f>'４.１倒筒機(樣品製作)'!Y172</f>
        <v/>
      </c>
    </row>
    <row r="173" spans="1:27" ht="16.5">
      <c r="A173" s="383">
        <f t="shared" si="58"/>
        <v>46177</v>
      </c>
      <c r="B173" s="398" t="s">
        <v>803</v>
      </c>
      <c r="C173" s="524"/>
      <c r="D173" s="525"/>
      <c r="E173" s="526"/>
      <c r="F173" s="527">
        <v>0</v>
      </c>
      <c r="G173" s="527"/>
      <c r="H173" s="528"/>
      <c r="I173" s="529">
        <f>COUNTA(I153:I172)</f>
        <v>0</v>
      </c>
      <c r="J173" s="529"/>
      <c r="K173" s="529"/>
      <c r="L173" s="530"/>
      <c r="M173" s="400"/>
      <c r="N173" s="401">
        <f>SUM(N153:N172)</f>
        <v>0</v>
      </c>
      <c r="O173" s="400"/>
      <c r="P173" s="401">
        <f>SUM(P153:P172)</f>
        <v>0</v>
      </c>
      <c r="Q173" s="402"/>
      <c r="R173" s="445"/>
      <c r="S173" s="427"/>
      <c r="T173" s="403"/>
      <c r="U173" s="399">
        <f>SUMIF(U153:U172,"&lt;9E307")</f>
        <v>0</v>
      </c>
      <c r="V173" s="399">
        <f>SUM(V153:V172)</f>
        <v>0</v>
      </c>
      <c r="W173" s="446">
        <f>IF(ISERROR(V173/U173),0,(V173/U173))</f>
        <v>0</v>
      </c>
      <c r="X173" s="453">
        <f>SUMIF(X153:X172,"&lt;9E307")</f>
        <v>0</v>
      </c>
      <c r="Y173" s="453">
        <f>SUMIF(Y153:Y172,"&lt;9E307")</f>
        <v>0</v>
      </c>
      <c r="Z173" s="453">
        <f>'４.１倒筒機(樣品製作)'!X173</f>
        <v>0</v>
      </c>
      <c r="AA173" s="453">
        <f>'４.１倒筒機(樣品製作)'!Y173</f>
        <v>0</v>
      </c>
    </row>
    <row r="174" spans="1:27" ht="16.5">
      <c r="A174" s="383">
        <f t="shared" si="58"/>
        <v>46177</v>
      </c>
      <c r="B174" s="404" t="s">
        <v>806</v>
      </c>
      <c r="C174" s="531"/>
      <c r="D174" s="532"/>
      <c r="E174" s="533"/>
      <c r="F174" s="534"/>
      <c r="G174" s="534"/>
      <c r="H174" s="535"/>
      <c r="I174" s="536">
        <f>SUM(I152,I173)</f>
        <v>13</v>
      </c>
      <c r="J174" s="536"/>
      <c r="K174" s="536"/>
      <c r="L174" s="537"/>
      <c r="M174" s="419"/>
      <c r="N174" s="420">
        <f>SUM(N152,N173)</f>
        <v>64</v>
      </c>
      <c r="O174" s="419"/>
      <c r="P174" s="420">
        <f>SUM(P152,P173)</f>
        <v>24</v>
      </c>
      <c r="Q174" s="421"/>
      <c r="R174" s="447"/>
      <c r="S174" s="428"/>
      <c r="T174" s="394"/>
      <c r="U174" s="394">
        <f t="shared" ref="U174:V174" si="66">SUM(U152,U173)</f>
        <v>507.85470778328727</v>
      </c>
      <c r="V174" s="394">
        <f t="shared" si="66"/>
        <v>233</v>
      </c>
      <c r="W174" s="448">
        <f>IF(ISERROR(V174/U174),0,V174/U174)</f>
        <v>0.4587926358249419</v>
      </c>
      <c r="X174" s="454">
        <f>SUM(X152,X173)</f>
        <v>1.4041372872973714</v>
      </c>
      <c r="Y174" s="454">
        <f>SUM(Y152,Y173)</f>
        <v>0.62728154383577772</v>
      </c>
      <c r="Z174" s="454">
        <f>'４.１倒筒機(樣品製作)'!X174</f>
        <v>0</v>
      </c>
      <c r="AA174" s="454">
        <f>'４.１倒筒機(樣品製作)'!Y174</f>
        <v>0</v>
      </c>
    </row>
    <row r="175" spans="1:27" ht="16.5">
      <c r="A175" s="449">
        <f>A174+1</f>
        <v>46178</v>
      </c>
      <c r="B175" s="431" t="s">
        <v>804</v>
      </c>
      <c r="C175" s="458" t="s">
        <v>1052</v>
      </c>
      <c r="D175" s="473" t="s">
        <v>1921</v>
      </c>
      <c r="E175" s="459" t="s">
        <v>1658</v>
      </c>
      <c r="F175" s="507" t="s">
        <v>1689</v>
      </c>
      <c r="G175" s="507" t="s">
        <v>1622</v>
      </c>
      <c r="H175" s="460">
        <v>4</v>
      </c>
      <c r="I175" s="461">
        <v>150</v>
      </c>
      <c r="J175" s="462">
        <v>238000</v>
      </c>
      <c r="K175" s="461">
        <v>1200</v>
      </c>
      <c r="L175" s="463">
        <v>24</v>
      </c>
      <c r="M175" s="407">
        <v>24</v>
      </c>
      <c r="N175" s="408">
        <v>8</v>
      </c>
      <c r="O175" s="409"/>
      <c r="P175" s="408"/>
      <c r="Q175" s="410" t="s">
        <v>3004</v>
      </c>
      <c r="R175" s="441" t="s">
        <v>2816</v>
      </c>
      <c r="S175" s="424">
        <f>K175*0.85</f>
        <v>1020</v>
      </c>
      <c r="T175" s="405">
        <f t="shared" ref="T175:T194" si="67">IF(J175="",0,(1440/(J175/S175)))</f>
        <v>6.1714285714285708</v>
      </c>
      <c r="U175" s="405">
        <f>T175*L175*(N175+P175)/24*0.85</f>
        <v>41.965714285714277</v>
      </c>
      <c r="V175" s="406">
        <f>M175+O175</f>
        <v>24</v>
      </c>
      <c r="W175" s="442">
        <f>IF(U175=0,"",((V175/U175)))</f>
        <v>0.57189542483660138</v>
      </c>
      <c r="X175" s="452">
        <f t="shared" ref="X175:X194" si="68">IF(ISERROR((U175/(N175+P175)*N175)/250),"",((U175/(N175+P175)*N175)/250))</f>
        <v>0.16786285714285712</v>
      </c>
      <c r="Y175" s="452">
        <f t="shared" ref="Y175:Y194" si="69">IF(ISERROR(((U175/(N175+P175)*P175)/250)),"",(((U175/(N175+P175)*P175))/250))</f>
        <v>0</v>
      </c>
      <c r="Z175" s="452" t="str">
        <f>'４.１倒筒機(樣品製作)'!X175</f>
        <v/>
      </c>
      <c r="AA175" s="452" t="str">
        <f>'４.１倒筒機(樣品製作)'!Y175</f>
        <v/>
      </c>
    </row>
    <row r="176" spans="1:27" ht="16.5">
      <c r="A176" s="383">
        <f>A175</f>
        <v>46178</v>
      </c>
      <c r="B176" s="432" t="s">
        <v>804</v>
      </c>
      <c r="C176" s="458" t="s">
        <v>2658</v>
      </c>
      <c r="D176" s="473" t="s">
        <v>3250</v>
      </c>
      <c r="E176" s="459" t="s">
        <v>3251</v>
      </c>
      <c r="F176" s="507" t="str">
        <f>IF(ISNA(VLOOKUP(D176,條件!$A$1:$L$65585,5,0)),"",(VLOOKUP(D176,條件!$A$1:$L$65585,5,0)))</f>
        <v>100/72PFR</v>
      </c>
      <c r="G176" s="507" t="s">
        <v>3252</v>
      </c>
      <c r="H176" s="460">
        <v>4</v>
      </c>
      <c r="I176" s="461">
        <v>100</v>
      </c>
      <c r="J176" s="462">
        <v>358000</v>
      </c>
      <c r="K176" s="461">
        <v>1200</v>
      </c>
      <c r="L176" s="463">
        <v>12</v>
      </c>
      <c r="M176" s="388">
        <v>0</v>
      </c>
      <c r="N176" s="389">
        <v>8</v>
      </c>
      <c r="O176" s="390"/>
      <c r="P176" s="389"/>
      <c r="Q176" s="410" t="s">
        <v>3004</v>
      </c>
      <c r="R176" s="441" t="s">
        <v>2816</v>
      </c>
      <c r="S176" s="425">
        <f t="shared" ref="S176:S194" si="70">K176*0.85</f>
        <v>1020</v>
      </c>
      <c r="T176" s="392">
        <f t="shared" si="67"/>
        <v>4.1027932960893851</v>
      </c>
      <c r="U176" s="405">
        <f t="shared" ref="U176:U194" si="71">T176*L176*(N176+P176)/24*0.85</f>
        <v>13.949497206703908</v>
      </c>
      <c r="V176" s="393">
        <f t="shared" ref="V176:V194" si="72">M176+O176</f>
        <v>0</v>
      </c>
      <c r="W176" s="442">
        <f t="shared" ref="W176:W194" si="73">IF(U176=0,"",((V176/U176)))</f>
        <v>0</v>
      </c>
      <c r="X176" s="452">
        <f t="shared" si="68"/>
        <v>5.579798882681563E-2</v>
      </c>
      <c r="Y176" s="452">
        <f t="shared" si="69"/>
        <v>0</v>
      </c>
      <c r="Z176" s="452" t="str">
        <f>'４.１倒筒機(樣品製作)'!X176</f>
        <v/>
      </c>
      <c r="AA176" s="452" t="str">
        <f>'４.１倒筒機(樣品製作)'!Y176</f>
        <v/>
      </c>
    </row>
    <row r="177" spans="1:27" ht="16.5">
      <c r="A177" s="383">
        <f t="shared" ref="A177:A217" si="74">A176</f>
        <v>46178</v>
      </c>
      <c r="B177" s="432" t="s">
        <v>804</v>
      </c>
      <c r="C177" s="458" t="s">
        <v>3253</v>
      </c>
      <c r="D177" s="473" t="s">
        <v>1922</v>
      </c>
      <c r="E177" s="459" t="s">
        <v>1658</v>
      </c>
      <c r="F177" s="507" t="s">
        <v>1675</v>
      </c>
      <c r="G177" s="507" t="s">
        <v>302</v>
      </c>
      <c r="H177" s="460">
        <v>4</v>
      </c>
      <c r="I177" s="461">
        <v>100</v>
      </c>
      <c r="J177" s="462">
        <v>358000</v>
      </c>
      <c r="K177" s="461">
        <v>1200</v>
      </c>
      <c r="L177" s="463">
        <v>84</v>
      </c>
      <c r="M177" s="388">
        <v>36</v>
      </c>
      <c r="N177" s="389">
        <v>8</v>
      </c>
      <c r="O177" s="390"/>
      <c r="P177" s="389"/>
      <c r="Q177" s="410" t="s">
        <v>3004</v>
      </c>
      <c r="R177" s="441" t="s">
        <v>2816</v>
      </c>
      <c r="S177" s="425">
        <f t="shared" si="70"/>
        <v>1020</v>
      </c>
      <c r="T177" s="392">
        <f t="shared" si="67"/>
        <v>4.1027932960893851</v>
      </c>
      <c r="U177" s="405">
        <f t="shared" si="71"/>
        <v>97.64648044692737</v>
      </c>
      <c r="V177" s="393">
        <f t="shared" si="72"/>
        <v>36</v>
      </c>
      <c r="W177" s="442">
        <f t="shared" si="73"/>
        <v>0.36867688251771297</v>
      </c>
      <c r="X177" s="452">
        <f t="shared" si="68"/>
        <v>0.39058592178770946</v>
      </c>
      <c r="Y177" s="452">
        <f t="shared" si="69"/>
        <v>0</v>
      </c>
      <c r="Z177" s="452" t="str">
        <f>'４.１倒筒機(樣品製作)'!X177</f>
        <v/>
      </c>
      <c r="AA177" s="452" t="str">
        <f>'４.１倒筒機(樣品製作)'!Y177</f>
        <v/>
      </c>
    </row>
    <row r="178" spans="1:27" ht="16.5">
      <c r="A178" s="383">
        <f t="shared" si="74"/>
        <v>46178</v>
      </c>
      <c r="B178" s="432" t="s">
        <v>804</v>
      </c>
      <c r="C178" s="458"/>
      <c r="D178" s="473"/>
      <c r="E178" s="459"/>
      <c r="F178" s="507" t="str">
        <f>IF(ISNA(VLOOKUP(D178,條件!$A$1:$L$65585,5,0)),"",(VLOOKUP(D178,條件!$A$1:$L$65585,5,0)))</f>
        <v/>
      </c>
      <c r="G178" s="507" t="str">
        <f>IF(ISNA(VLOOKUP(D178,條件!$A$1:$L$65585,11,0)),"",(VLOOKUP(D178,條件!$A$1:$L$65585,11,0)))</f>
        <v/>
      </c>
      <c r="H178" s="460"/>
      <c r="I178" s="461"/>
      <c r="J178" s="462"/>
      <c r="K178" s="461"/>
      <c r="L178" s="463"/>
      <c r="M178" s="388"/>
      <c r="N178" s="389"/>
      <c r="O178" s="390"/>
      <c r="P178" s="389"/>
      <c r="Q178" s="410"/>
      <c r="R178" s="443"/>
      <c r="S178" s="425">
        <f t="shared" si="70"/>
        <v>0</v>
      </c>
      <c r="T178" s="392">
        <f t="shared" si="67"/>
        <v>0</v>
      </c>
      <c r="U178" s="405">
        <f t="shared" si="71"/>
        <v>0</v>
      </c>
      <c r="V178" s="393">
        <f t="shared" si="72"/>
        <v>0</v>
      </c>
      <c r="W178" s="442" t="str">
        <f t="shared" si="73"/>
        <v/>
      </c>
      <c r="X178" s="452" t="str">
        <f t="shared" si="68"/>
        <v/>
      </c>
      <c r="Y178" s="452" t="str">
        <f t="shared" si="69"/>
        <v/>
      </c>
      <c r="Z178" s="452" t="str">
        <f>'４.１倒筒機(樣品製作)'!X178</f>
        <v/>
      </c>
      <c r="AA178" s="452" t="str">
        <f>'４.１倒筒機(樣品製作)'!Y178</f>
        <v/>
      </c>
    </row>
    <row r="179" spans="1:27" ht="16.5">
      <c r="A179" s="383">
        <f t="shared" si="74"/>
        <v>46178</v>
      </c>
      <c r="B179" s="432" t="s">
        <v>804</v>
      </c>
      <c r="C179" s="458"/>
      <c r="D179" s="473"/>
      <c r="E179" s="459"/>
      <c r="F179" s="507" t="str">
        <f>IF(ISNA(VLOOKUP(D179,條件!$A$1:$L$65585,5,0)),"",(VLOOKUP(D179,條件!$A$1:$L$65585,5,0)))</f>
        <v/>
      </c>
      <c r="G179" s="507" t="str">
        <f>IF(ISNA(VLOOKUP(D179,條件!$A$1:$L$65585,11,0)),"",(VLOOKUP(D179,條件!$A$1:$L$65585,11,0)))</f>
        <v/>
      </c>
      <c r="H179" s="460"/>
      <c r="I179" s="461"/>
      <c r="J179" s="462"/>
      <c r="K179" s="461"/>
      <c r="L179" s="463"/>
      <c r="M179" s="388"/>
      <c r="N179" s="389"/>
      <c r="O179" s="390"/>
      <c r="P179" s="389"/>
      <c r="Q179" s="410"/>
      <c r="R179" s="443"/>
      <c r="S179" s="425">
        <f t="shared" si="70"/>
        <v>0</v>
      </c>
      <c r="T179" s="392">
        <f t="shared" si="67"/>
        <v>0</v>
      </c>
      <c r="U179" s="405">
        <f t="shared" si="71"/>
        <v>0</v>
      </c>
      <c r="V179" s="393">
        <f t="shared" si="72"/>
        <v>0</v>
      </c>
      <c r="W179" s="442" t="str">
        <f t="shared" si="73"/>
        <v/>
      </c>
      <c r="X179" s="452" t="str">
        <f t="shared" si="68"/>
        <v/>
      </c>
      <c r="Y179" s="452" t="str">
        <f t="shared" si="69"/>
        <v/>
      </c>
      <c r="Z179" s="452" t="str">
        <f>'４.１倒筒機(樣品製作)'!X179</f>
        <v/>
      </c>
      <c r="AA179" s="452" t="str">
        <f>'４.１倒筒機(樣品製作)'!Y179</f>
        <v/>
      </c>
    </row>
    <row r="180" spans="1:27" ht="16.5">
      <c r="A180" s="383">
        <f t="shared" si="74"/>
        <v>46178</v>
      </c>
      <c r="B180" s="432" t="s">
        <v>804</v>
      </c>
      <c r="C180" s="458"/>
      <c r="D180" s="473"/>
      <c r="E180" s="459"/>
      <c r="F180" s="507" t="str">
        <f>IF(ISNA(VLOOKUP(D180,條件!$A$1:$L$65585,5,0)),"",(VLOOKUP(D180,條件!$A$1:$L$65585,5,0)))</f>
        <v/>
      </c>
      <c r="G180" s="507" t="str">
        <f>IF(ISNA(VLOOKUP(D180,條件!$A$1:$L$65585,11,0)),"",(VLOOKUP(D180,條件!$A$1:$L$65585,11,0)))</f>
        <v/>
      </c>
      <c r="H180" s="460"/>
      <c r="I180" s="461"/>
      <c r="J180" s="462"/>
      <c r="K180" s="461"/>
      <c r="L180" s="463"/>
      <c r="M180" s="388"/>
      <c r="N180" s="389"/>
      <c r="O180" s="390"/>
      <c r="P180" s="389"/>
      <c r="Q180" s="410"/>
      <c r="R180" s="443"/>
      <c r="S180" s="425">
        <f t="shared" si="70"/>
        <v>0</v>
      </c>
      <c r="T180" s="392">
        <f t="shared" si="67"/>
        <v>0</v>
      </c>
      <c r="U180" s="405">
        <f t="shared" si="71"/>
        <v>0</v>
      </c>
      <c r="V180" s="393">
        <f t="shared" si="72"/>
        <v>0</v>
      </c>
      <c r="W180" s="442" t="str">
        <f t="shared" si="73"/>
        <v/>
      </c>
      <c r="X180" s="452" t="str">
        <f t="shared" si="68"/>
        <v/>
      </c>
      <c r="Y180" s="452" t="str">
        <f t="shared" si="69"/>
        <v/>
      </c>
      <c r="Z180" s="452" t="str">
        <f>'４.１倒筒機(樣品製作)'!X180</f>
        <v/>
      </c>
      <c r="AA180" s="452" t="str">
        <f>'４.１倒筒機(樣品製作)'!Y180</f>
        <v/>
      </c>
    </row>
    <row r="181" spans="1:27" ht="16.5">
      <c r="A181" s="383">
        <f t="shared" si="74"/>
        <v>46178</v>
      </c>
      <c r="B181" s="432" t="s">
        <v>804</v>
      </c>
      <c r="C181" s="458"/>
      <c r="D181" s="473"/>
      <c r="E181" s="459"/>
      <c r="F181" s="507" t="str">
        <f>IF(ISNA(VLOOKUP(D181,條件!$A$1:$L$65585,5,0)),"",(VLOOKUP(D181,條件!$A$1:$L$65585,5,0)))</f>
        <v/>
      </c>
      <c r="G181" s="507" t="str">
        <f>IF(ISNA(VLOOKUP(D181,條件!$A$1:$L$65585,11,0)),"",(VLOOKUP(D181,條件!$A$1:$L$65585,11,0)))</f>
        <v/>
      </c>
      <c r="H181" s="460"/>
      <c r="I181" s="461"/>
      <c r="J181" s="462"/>
      <c r="K181" s="461"/>
      <c r="L181" s="463"/>
      <c r="M181" s="388"/>
      <c r="N181" s="389"/>
      <c r="O181" s="390"/>
      <c r="P181" s="389"/>
      <c r="Q181" s="410"/>
      <c r="R181" s="443"/>
      <c r="S181" s="425">
        <f t="shared" si="70"/>
        <v>0</v>
      </c>
      <c r="T181" s="392">
        <f t="shared" si="67"/>
        <v>0</v>
      </c>
      <c r="U181" s="405">
        <f t="shared" si="71"/>
        <v>0</v>
      </c>
      <c r="V181" s="393">
        <f t="shared" si="72"/>
        <v>0</v>
      </c>
      <c r="W181" s="442" t="str">
        <f t="shared" si="73"/>
        <v/>
      </c>
      <c r="X181" s="452" t="str">
        <f t="shared" si="68"/>
        <v/>
      </c>
      <c r="Y181" s="452" t="str">
        <f t="shared" si="69"/>
        <v/>
      </c>
      <c r="Z181" s="452" t="str">
        <f>'４.１倒筒機(樣品製作)'!X181</f>
        <v/>
      </c>
      <c r="AA181" s="452" t="str">
        <f>'４.１倒筒機(樣品製作)'!Y181</f>
        <v/>
      </c>
    </row>
    <row r="182" spans="1:27" ht="16.5">
      <c r="A182" s="383">
        <f t="shared" si="74"/>
        <v>46178</v>
      </c>
      <c r="B182" s="432" t="s">
        <v>804</v>
      </c>
      <c r="C182" s="458"/>
      <c r="D182" s="473"/>
      <c r="E182" s="459"/>
      <c r="F182" s="507" t="str">
        <f>IF(ISNA(VLOOKUP(D182,條件!$A$1:$L$65585,5,0)),"",(VLOOKUP(D182,條件!$A$1:$L$65585,5,0)))</f>
        <v/>
      </c>
      <c r="G182" s="507" t="str">
        <f>IF(ISNA(VLOOKUP(D182,條件!$A$1:$L$65585,11,0)),"",(VLOOKUP(D182,條件!$A$1:$L$65585,11,0)))</f>
        <v/>
      </c>
      <c r="H182" s="460"/>
      <c r="I182" s="461"/>
      <c r="J182" s="462"/>
      <c r="K182" s="461"/>
      <c r="L182" s="463"/>
      <c r="M182" s="388"/>
      <c r="N182" s="389"/>
      <c r="O182" s="390"/>
      <c r="P182" s="389"/>
      <c r="Q182" s="410"/>
      <c r="R182" s="443"/>
      <c r="S182" s="425">
        <f t="shared" si="70"/>
        <v>0</v>
      </c>
      <c r="T182" s="392">
        <f t="shared" si="67"/>
        <v>0</v>
      </c>
      <c r="U182" s="405">
        <f t="shared" si="71"/>
        <v>0</v>
      </c>
      <c r="V182" s="393">
        <f t="shared" si="72"/>
        <v>0</v>
      </c>
      <c r="W182" s="442" t="str">
        <f t="shared" si="73"/>
        <v/>
      </c>
      <c r="X182" s="452" t="str">
        <f t="shared" si="68"/>
        <v/>
      </c>
      <c r="Y182" s="452" t="str">
        <f t="shared" si="69"/>
        <v/>
      </c>
      <c r="Z182" s="452" t="str">
        <f>'４.１倒筒機(樣品製作)'!X182</f>
        <v/>
      </c>
      <c r="AA182" s="452" t="str">
        <f>'４.１倒筒機(樣品製作)'!Y182</f>
        <v/>
      </c>
    </row>
    <row r="183" spans="1:27" ht="16.5">
      <c r="A183" s="383">
        <f t="shared" si="74"/>
        <v>46178</v>
      </c>
      <c r="B183" s="432" t="s">
        <v>804</v>
      </c>
      <c r="C183" s="458"/>
      <c r="D183" s="473"/>
      <c r="E183" s="459"/>
      <c r="F183" s="507" t="str">
        <f>IF(ISNA(VLOOKUP(D183,條件!$A$1:$L$65585,5,0)),"",(VLOOKUP(D183,條件!$A$1:$L$65585,5,0)))</f>
        <v/>
      </c>
      <c r="G183" s="507" t="str">
        <f>IF(ISNA(VLOOKUP(D183,條件!$A$1:$L$65585,11,0)),"",(VLOOKUP(D183,條件!$A$1:$L$65585,11,0)))</f>
        <v/>
      </c>
      <c r="H183" s="460"/>
      <c r="I183" s="461"/>
      <c r="J183" s="462"/>
      <c r="K183" s="461"/>
      <c r="L183" s="463"/>
      <c r="M183" s="388"/>
      <c r="N183" s="389"/>
      <c r="O183" s="390"/>
      <c r="P183" s="389"/>
      <c r="Q183" s="410"/>
      <c r="R183" s="443"/>
      <c r="S183" s="425">
        <f t="shared" si="70"/>
        <v>0</v>
      </c>
      <c r="T183" s="392">
        <f t="shared" si="67"/>
        <v>0</v>
      </c>
      <c r="U183" s="405">
        <f t="shared" si="71"/>
        <v>0</v>
      </c>
      <c r="V183" s="393">
        <f t="shared" si="72"/>
        <v>0</v>
      </c>
      <c r="W183" s="442" t="str">
        <f t="shared" si="73"/>
        <v/>
      </c>
      <c r="X183" s="452" t="str">
        <f t="shared" si="68"/>
        <v/>
      </c>
      <c r="Y183" s="452" t="str">
        <f t="shared" si="69"/>
        <v/>
      </c>
      <c r="Z183" s="452" t="str">
        <f>'４.１倒筒機(樣品製作)'!X183</f>
        <v/>
      </c>
      <c r="AA183" s="452" t="str">
        <f>'４.１倒筒機(樣品製作)'!Y183</f>
        <v/>
      </c>
    </row>
    <row r="184" spans="1:27" ht="16.5">
      <c r="A184" s="383">
        <f t="shared" si="74"/>
        <v>46178</v>
      </c>
      <c r="B184" s="432" t="s">
        <v>804</v>
      </c>
      <c r="C184" s="458"/>
      <c r="D184" s="473"/>
      <c r="E184" s="459"/>
      <c r="F184" s="507" t="str">
        <f>IF(ISNA(VLOOKUP(D184,條件!$A$1:$L$65585,5,0)),"",(VLOOKUP(D184,條件!$A$1:$L$65585,5,0)))</f>
        <v/>
      </c>
      <c r="G184" s="507" t="str">
        <f>IF(ISNA(VLOOKUP(D184,條件!$A$1:$L$65585,11,0)),"",(VLOOKUP(D184,條件!$A$1:$L$65585,11,0)))</f>
        <v/>
      </c>
      <c r="H184" s="460"/>
      <c r="I184" s="461"/>
      <c r="J184" s="462"/>
      <c r="K184" s="461"/>
      <c r="L184" s="463"/>
      <c r="M184" s="388"/>
      <c r="N184" s="389"/>
      <c r="O184" s="390"/>
      <c r="P184" s="389"/>
      <c r="Q184" s="410"/>
      <c r="R184" s="443"/>
      <c r="S184" s="425">
        <f t="shared" si="70"/>
        <v>0</v>
      </c>
      <c r="T184" s="392">
        <f t="shared" si="67"/>
        <v>0</v>
      </c>
      <c r="U184" s="405">
        <f t="shared" si="71"/>
        <v>0</v>
      </c>
      <c r="V184" s="393">
        <f t="shared" si="72"/>
        <v>0</v>
      </c>
      <c r="W184" s="442" t="str">
        <f t="shared" si="73"/>
        <v/>
      </c>
      <c r="X184" s="452" t="str">
        <f t="shared" si="68"/>
        <v/>
      </c>
      <c r="Y184" s="452" t="str">
        <f t="shared" si="69"/>
        <v/>
      </c>
      <c r="Z184" s="452" t="str">
        <f>'４.１倒筒機(樣品製作)'!X184</f>
        <v/>
      </c>
      <c r="AA184" s="452" t="str">
        <f>'４.１倒筒機(樣品製作)'!Y184</f>
        <v/>
      </c>
    </row>
    <row r="185" spans="1:27" ht="16.5">
      <c r="A185" s="383">
        <f t="shared" si="74"/>
        <v>46178</v>
      </c>
      <c r="B185" s="432" t="s">
        <v>804</v>
      </c>
      <c r="C185" s="458"/>
      <c r="D185" s="473"/>
      <c r="E185" s="459"/>
      <c r="F185" s="507" t="str">
        <f>IF(ISNA(VLOOKUP(D185,條件!$A$1:$L$65585,5,0)),"",(VLOOKUP(D185,條件!$A$1:$L$65585,5,0)))</f>
        <v/>
      </c>
      <c r="G185" s="507" t="str">
        <f>IF(ISNA(VLOOKUP(D185,條件!$A$1:$L$65585,11,0)),"",(VLOOKUP(D185,條件!$A$1:$L$65585,11,0)))</f>
        <v/>
      </c>
      <c r="H185" s="460"/>
      <c r="I185" s="461"/>
      <c r="J185" s="462"/>
      <c r="K185" s="461"/>
      <c r="L185" s="463"/>
      <c r="M185" s="388"/>
      <c r="N185" s="389"/>
      <c r="O185" s="390"/>
      <c r="P185" s="389"/>
      <c r="Q185" s="410"/>
      <c r="R185" s="443"/>
      <c r="S185" s="425">
        <f t="shared" si="70"/>
        <v>0</v>
      </c>
      <c r="T185" s="392">
        <f t="shared" si="67"/>
        <v>0</v>
      </c>
      <c r="U185" s="405">
        <f t="shared" si="71"/>
        <v>0</v>
      </c>
      <c r="V185" s="393">
        <f t="shared" si="72"/>
        <v>0</v>
      </c>
      <c r="W185" s="442" t="str">
        <f t="shared" si="73"/>
        <v/>
      </c>
      <c r="X185" s="452" t="str">
        <f t="shared" si="68"/>
        <v/>
      </c>
      <c r="Y185" s="452" t="str">
        <f t="shared" si="69"/>
        <v/>
      </c>
      <c r="Z185" s="452" t="str">
        <f>'４.１倒筒機(樣品製作)'!X185</f>
        <v/>
      </c>
      <c r="AA185" s="452" t="str">
        <f>'４.１倒筒機(樣品製作)'!Y185</f>
        <v/>
      </c>
    </row>
    <row r="186" spans="1:27" ht="16.5">
      <c r="A186" s="383">
        <f t="shared" si="74"/>
        <v>46178</v>
      </c>
      <c r="B186" s="432" t="s">
        <v>804</v>
      </c>
      <c r="C186" s="458"/>
      <c r="D186" s="473"/>
      <c r="E186" s="459"/>
      <c r="F186" s="507" t="str">
        <f>IF(ISNA(VLOOKUP(D186,條件!$A$1:$L$65585,5,0)),"",(VLOOKUP(D186,條件!$A$1:$L$65585,5,0)))</f>
        <v/>
      </c>
      <c r="G186" s="507" t="str">
        <f>IF(ISNA(VLOOKUP(D186,條件!$A$1:$L$65585,11,0)),"",(VLOOKUP(D186,條件!$A$1:$L$65585,11,0)))</f>
        <v/>
      </c>
      <c r="H186" s="460"/>
      <c r="I186" s="461"/>
      <c r="J186" s="462"/>
      <c r="K186" s="461"/>
      <c r="L186" s="463"/>
      <c r="M186" s="388"/>
      <c r="N186" s="389"/>
      <c r="O186" s="390"/>
      <c r="P186" s="389"/>
      <c r="Q186" s="410"/>
      <c r="R186" s="443"/>
      <c r="S186" s="425">
        <f t="shared" si="70"/>
        <v>0</v>
      </c>
      <c r="T186" s="392">
        <f t="shared" si="67"/>
        <v>0</v>
      </c>
      <c r="U186" s="392">
        <f t="shared" si="71"/>
        <v>0</v>
      </c>
      <c r="V186" s="393">
        <f t="shared" si="72"/>
        <v>0</v>
      </c>
      <c r="W186" s="442" t="str">
        <f t="shared" si="73"/>
        <v/>
      </c>
      <c r="X186" s="452" t="str">
        <f t="shared" si="68"/>
        <v/>
      </c>
      <c r="Y186" s="452" t="str">
        <f t="shared" si="69"/>
        <v/>
      </c>
      <c r="Z186" s="452" t="str">
        <f>'４.１倒筒機(樣品製作)'!X186</f>
        <v/>
      </c>
      <c r="AA186" s="452" t="str">
        <f>'４.１倒筒機(樣品製作)'!Y186</f>
        <v/>
      </c>
    </row>
    <row r="187" spans="1:27" ht="16.5">
      <c r="A187" s="383">
        <f t="shared" si="74"/>
        <v>46178</v>
      </c>
      <c r="B187" s="432" t="s">
        <v>804</v>
      </c>
      <c r="C187" s="458"/>
      <c r="D187" s="473"/>
      <c r="E187" s="459"/>
      <c r="F187" s="507" t="str">
        <f>IF(ISNA(VLOOKUP(D187,條件!$A$1:$L$65585,5,0)),"",(VLOOKUP(D187,條件!$A$1:$L$65585,5,0)))</f>
        <v/>
      </c>
      <c r="G187" s="507" t="str">
        <f>IF(ISNA(VLOOKUP(D187,條件!$A$1:$L$65585,11,0)),"",(VLOOKUP(D187,條件!$A$1:$L$65585,11,0)))</f>
        <v/>
      </c>
      <c r="H187" s="460"/>
      <c r="I187" s="461"/>
      <c r="J187" s="462"/>
      <c r="K187" s="461"/>
      <c r="L187" s="463"/>
      <c r="M187" s="388"/>
      <c r="N187" s="389"/>
      <c r="O187" s="390"/>
      <c r="P187" s="389"/>
      <c r="Q187" s="410"/>
      <c r="R187" s="443"/>
      <c r="S187" s="425">
        <f t="shared" si="70"/>
        <v>0</v>
      </c>
      <c r="T187" s="392">
        <f t="shared" si="67"/>
        <v>0</v>
      </c>
      <c r="U187" s="392">
        <f t="shared" si="71"/>
        <v>0</v>
      </c>
      <c r="V187" s="393">
        <f t="shared" si="72"/>
        <v>0</v>
      </c>
      <c r="W187" s="444" t="str">
        <f t="shared" si="73"/>
        <v/>
      </c>
      <c r="X187" s="452" t="str">
        <f t="shared" si="68"/>
        <v/>
      </c>
      <c r="Y187" s="452" t="str">
        <f t="shared" si="69"/>
        <v/>
      </c>
      <c r="Z187" s="452" t="str">
        <f>'４.１倒筒機(樣品製作)'!X187</f>
        <v/>
      </c>
      <c r="AA187" s="452" t="str">
        <f>'４.１倒筒機(樣品製作)'!Y187</f>
        <v/>
      </c>
    </row>
    <row r="188" spans="1:27" ht="16.5">
      <c r="A188" s="383">
        <f t="shared" si="74"/>
        <v>46178</v>
      </c>
      <c r="B188" s="432" t="s">
        <v>804</v>
      </c>
      <c r="C188" s="458"/>
      <c r="D188" s="473"/>
      <c r="E188" s="459"/>
      <c r="F188" s="507" t="str">
        <f>IF(ISNA(VLOOKUP(D188,條件!$A$1:$L$65585,5,0)),"",(VLOOKUP(D188,條件!$A$1:$L$65585,5,0)))</f>
        <v/>
      </c>
      <c r="G188" s="507" t="str">
        <f>IF(ISNA(VLOOKUP(D188,條件!$A$1:$L$65585,11,0)),"",(VLOOKUP(D188,條件!$A$1:$L$65585,11,0)))</f>
        <v/>
      </c>
      <c r="H188" s="460"/>
      <c r="I188" s="461"/>
      <c r="J188" s="462"/>
      <c r="K188" s="461"/>
      <c r="L188" s="463"/>
      <c r="M188" s="388"/>
      <c r="N188" s="389"/>
      <c r="O188" s="390"/>
      <c r="P188" s="389"/>
      <c r="Q188" s="410"/>
      <c r="R188" s="443"/>
      <c r="S188" s="425">
        <f t="shared" si="70"/>
        <v>0</v>
      </c>
      <c r="T188" s="392">
        <f t="shared" si="67"/>
        <v>0</v>
      </c>
      <c r="U188" s="392">
        <f t="shared" si="71"/>
        <v>0</v>
      </c>
      <c r="V188" s="393">
        <f t="shared" si="72"/>
        <v>0</v>
      </c>
      <c r="W188" s="444" t="str">
        <f t="shared" si="73"/>
        <v/>
      </c>
      <c r="X188" s="452" t="str">
        <f t="shared" si="68"/>
        <v/>
      </c>
      <c r="Y188" s="452" t="str">
        <f t="shared" si="69"/>
        <v/>
      </c>
      <c r="Z188" s="452" t="str">
        <f>'４.１倒筒機(樣品製作)'!X188</f>
        <v/>
      </c>
      <c r="AA188" s="452" t="str">
        <f>'４.１倒筒機(樣品製作)'!Y188</f>
        <v/>
      </c>
    </row>
    <row r="189" spans="1:27" ht="16.5">
      <c r="A189" s="383">
        <f t="shared" si="74"/>
        <v>46178</v>
      </c>
      <c r="B189" s="432" t="s">
        <v>804</v>
      </c>
      <c r="C189" s="458"/>
      <c r="D189" s="473"/>
      <c r="E189" s="459"/>
      <c r="F189" s="507" t="str">
        <f>IF(ISNA(VLOOKUP(D189,條件!$A$1:$L$65585,5,0)),"",(VLOOKUP(D189,條件!$A$1:$L$65585,5,0)))</f>
        <v/>
      </c>
      <c r="G189" s="507" t="str">
        <f>IF(ISNA(VLOOKUP(D189,條件!$A$1:$L$65585,11,0)),"",(VLOOKUP(D189,條件!$A$1:$L$65585,11,0)))</f>
        <v/>
      </c>
      <c r="H189" s="460"/>
      <c r="I189" s="461"/>
      <c r="J189" s="462"/>
      <c r="K189" s="461"/>
      <c r="L189" s="463"/>
      <c r="M189" s="388"/>
      <c r="N189" s="389"/>
      <c r="O189" s="390"/>
      <c r="P189" s="389"/>
      <c r="Q189" s="410"/>
      <c r="R189" s="443"/>
      <c r="S189" s="425">
        <f t="shared" si="70"/>
        <v>0</v>
      </c>
      <c r="T189" s="392">
        <f t="shared" si="67"/>
        <v>0</v>
      </c>
      <c r="U189" s="392">
        <f t="shared" si="71"/>
        <v>0</v>
      </c>
      <c r="V189" s="393">
        <f t="shared" si="72"/>
        <v>0</v>
      </c>
      <c r="W189" s="444" t="str">
        <f t="shared" si="73"/>
        <v/>
      </c>
      <c r="X189" s="452" t="str">
        <f t="shared" si="68"/>
        <v/>
      </c>
      <c r="Y189" s="452" t="str">
        <f t="shared" si="69"/>
        <v/>
      </c>
      <c r="Z189" s="452" t="str">
        <f>'４.１倒筒機(樣品製作)'!X189</f>
        <v/>
      </c>
      <c r="AA189" s="452" t="str">
        <f>'４.１倒筒機(樣品製作)'!Y189</f>
        <v/>
      </c>
    </row>
    <row r="190" spans="1:27" ht="16.5">
      <c r="A190" s="383">
        <f t="shared" si="74"/>
        <v>46178</v>
      </c>
      <c r="B190" s="432" t="s">
        <v>804</v>
      </c>
      <c r="C190" s="458"/>
      <c r="D190" s="473"/>
      <c r="E190" s="459"/>
      <c r="F190" s="507" t="str">
        <f>IF(ISNA(VLOOKUP(D190,條件!$A$1:$L$65585,5,0)),"",(VLOOKUP(D190,條件!$A$1:$L$65585,5,0)))</f>
        <v/>
      </c>
      <c r="G190" s="507" t="str">
        <f>IF(ISNA(VLOOKUP(D190,條件!$A$1:$L$65585,11,0)),"",(VLOOKUP(D190,條件!$A$1:$L$65585,11,0)))</f>
        <v/>
      </c>
      <c r="H190" s="460"/>
      <c r="I190" s="461"/>
      <c r="J190" s="462"/>
      <c r="K190" s="461"/>
      <c r="L190" s="463"/>
      <c r="M190" s="388"/>
      <c r="N190" s="389"/>
      <c r="O190" s="390"/>
      <c r="P190" s="389"/>
      <c r="Q190" s="410"/>
      <c r="R190" s="443"/>
      <c r="S190" s="425">
        <f t="shared" si="70"/>
        <v>0</v>
      </c>
      <c r="T190" s="392">
        <f t="shared" si="67"/>
        <v>0</v>
      </c>
      <c r="U190" s="392">
        <f t="shared" si="71"/>
        <v>0</v>
      </c>
      <c r="V190" s="393">
        <f t="shared" si="72"/>
        <v>0</v>
      </c>
      <c r="W190" s="444" t="str">
        <f t="shared" si="73"/>
        <v/>
      </c>
      <c r="X190" s="452" t="str">
        <f t="shared" si="68"/>
        <v/>
      </c>
      <c r="Y190" s="452" t="str">
        <f t="shared" si="69"/>
        <v/>
      </c>
      <c r="Z190" s="452" t="str">
        <f>'４.１倒筒機(樣品製作)'!X190</f>
        <v/>
      </c>
      <c r="AA190" s="452" t="str">
        <f>'４.１倒筒機(樣品製作)'!Y190</f>
        <v/>
      </c>
    </row>
    <row r="191" spans="1:27" ht="16.5">
      <c r="A191" s="383">
        <f t="shared" si="74"/>
        <v>46178</v>
      </c>
      <c r="B191" s="432" t="s">
        <v>804</v>
      </c>
      <c r="C191" s="458"/>
      <c r="D191" s="473"/>
      <c r="E191" s="459"/>
      <c r="F191" s="507" t="str">
        <f>IF(ISNA(VLOOKUP(D191,條件!$A$1:$L$65585,5,0)),"",(VLOOKUP(D191,條件!$A$1:$L$65585,5,0)))</f>
        <v/>
      </c>
      <c r="G191" s="507" t="str">
        <f>IF(ISNA(VLOOKUP(D191,條件!$A$1:$L$65585,11,0)),"",(VLOOKUP(D191,條件!$A$1:$L$65585,11,0)))</f>
        <v/>
      </c>
      <c r="H191" s="460"/>
      <c r="I191" s="461"/>
      <c r="J191" s="462"/>
      <c r="K191" s="461"/>
      <c r="L191" s="463"/>
      <c r="M191" s="388"/>
      <c r="N191" s="389"/>
      <c r="O191" s="390"/>
      <c r="P191" s="389"/>
      <c r="Q191" s="391"/>
      <c r="R191" s="443"/>
      <c r="S191" s="425">
        <f t="shared" si="70"/>
        <v>0</v>
      </c>
      <c r="T191" s="392">
        <f t="shared" si="67"/>
        <v>0</v>
      </c>
      <c r="U191" s="392">
        <f t="shared" si="71"/>
        <v>0</v>
      </c>
      <c r="V191" s="393">
        <f t="shared" si="72"/>
        <v>0</v>
      </c>
      <c r="W191" s="444" t="str">
        <f t="shared" si="73"/>
        <v/>
      </c>
      <c r="X191" s="452" t="str">
        <f t="shared" si="68"/>
        <v/>
      </c>
      <c r="Y191" s="452" t="str">
        <f t="shared" si="69"/>
        <v/>
      </c>
      <c r="Z191" s="452" t="str">
        <f>'４.１倒筒機(樣品製作)'!X191</f>
        <v/>
      </c>
      <c r="AA191" s="452" t="str">
        <f>'４.１倒筒機(樣品製作)'!Y191</f>
        <v/>
      </c>
    </row>
    <row r="192" spans="1:27" ht="16.5">
      <c r="A192" s="383">
        <f t="shared" si="74"/>
        <v>46178</v>
      </c>
      <c r="B192" s="432" t="s">
        <v>804</v>
      </c>
      <c r="C192" s="458"/>
      <c r="D192" s="473"/>
      <c r="E192" s="459"/>
      <c r="F192" s="507" t="str">
        <f>IF(ISNA(VLOOKUP(D192,條件!$A$1:$L$65585,5,0)),"",(VLOOKUP(D192,條件!$A$1:$L$65585,5,0)))</f>
        <v/>
      </c>
      <c r="G192" s="507" t="str">
        <f>IF(ISNA(VLOOKUP(D192,條件!$A$1:$L$65585,11,0)),"",(VLOOKUP(D192,條件!$A$1:$L$65585,11,0)))</f>
        <v/>
      </c>
      <c r="H192" s="460"/>
      <c r="I192" s="461"/>
      <c r="J192" s="462"/>
      <c r="K192" s="461"/>
      <c r="L192" s="463"/>
      <c r="M192" s="388"/>
      <c r="N192" s="389"/>
      <c r="O192" s="390"/>
      <c r="P192" s="389"/>
      <c r="Q192" s="391"/>
      <c r="R192" s="443"/>
      <c r="S192" s="425">
        <f t="shared" si="70"/>
        <v>0</v>
      </c>
      <c r="T192" s="392">
        <f t="shared" si="67"/>
        <v>0</v>
      </c>
      <c r="U192" s="392">
        <f t="shared" si="71"/>
        <v>0</v>
      </c>
      <c r="V192" s="393">
        <f t="shared" si="72"/>
        <v>0</v>
      </c>
      <c r="W192" s="444" t="str">
        <f t="shared" si="73"/>
        <v/>
      </c>
      <c r="X192" s="452" t="str">
        <f t="shared" si="68"/>
        <v/>
      </c>
      <c r="Y192" s="452" t="str">
        <f t="shared" si="69"/>
        <v/>
      </c>
      <c r="Z192" s="452" t="str">
        <f>'４.１倒筒機(樣品製作)'!X192</f>
        <v/>
      </c>
      <c r="AA192" s="452" t="str">
        <f>'４.１倒筒機(樣品製作)'!Y192</f>
        <v/>
      </c>
    </row>
    <row r="193" spans="1:27" ht="16.5">
      <c r="A193" s="383">
        <f t="shared" si="74"/>
        <v>46178</v>
      </c>
      <c r="B193" s="432" t="s">
        <v>804</v>
      </c>
      <c r="C193" s="458"/>
      <c r="D193" s="473"/>
      <c r="E193" s="459"/>
      <c r="F193" s="507" t="str">
        <f>IF(ISNA(VLOOKUP(D193,條件!$A$1:$L$65585,5,0)),"",(VLOOKUP(D193,條件!$A$1:$L$65585,5,0)))</f>
        <v/>
      </c>
      <c r="G193" s="507" t="str">
        <f>IF(ISNA(VLOOKUP(D193,條件!$A$1:$L$65585,11,0)),"",(VLOOKUP(D193,條件!$A$1:$L$65585,11,0)))</f>
        <v/>
      </c>
      <c r="H193" s="460"/>
      <c r="I193" s="461"/>
      <c r="J193" s="462"/>
      <c r="K193" s="461"/>
      <c r="L193" s="463"/>
      <c r="M193" s="388"/>
      <c r="N193" s="389"/>
      <c r="O193" s="390"/>
      <c r="P193" s="389"/>
      <c r="Q193" s="391"/>
      <c r="R193" s="443"/>
      <c r="S193" s="425">
        <f t="shared" si="70"/>
        <v>0</v>
      </c>
      <c r="T193" s="392">
        <f t="shared" si="67"/>
        <v>0</v>
      </c>
      <c r="U193" s="392">
        <f t="shared" si="71"/>
        <v>0</v>
      </c>
      <c r="V193" s="393">
        <f t="shared" si="72"/>
        <v>0</v>
      </c>
      <c r="W193" s="444" t="str">
        <f t="shared" si="73"/>
        <v/>
      </c>
      <c r="X193" s="452" t="str">
        <f t="shared" si="68"/>
        <v/>
      </c>
      <c r="Y193" s="452" t="str">
        <f t="shared" si="69"/>
        <v/>
      </c>
      <c r="Z193" s="452" t="str">
        <f>'４.１倒筒機(樣品製作)'!X193</f>
        <v/>
      </c>
      <c r="AA193" s="452" t="str">
        <f>'４.１倒筒機(樣品製作)'!Y193</f>
        <v/>
      </c>
    </row>
    <row r="194" spans="1:27" ht="16.5">
      <c r="A194" s="383">
        <f t="shared" si="74"/>
        <v>46178</v>
      </c>
      <c r="B194" s="432" t="s">
        <v>804</v>
      </c>
      <c r="C194" s="458"/>
      <c r="D194" s="473"/>
      <c r="E194" s="459"/>
      <c r="F194" s="507" t="str">
        <f>IF(ISNA(VLOOKUP(D194,條件!$A$1:$L$65585,5,0)),"",(VLOOKUP(D194,條件!$A$1:$L$65585,5,0)))</f>
        <v/>
      </c>
      <c r="G194" s="507" t="str">
        <f>IF(ISNA(VLOOKUP(D194,條件!$A$1:$L$65585,11,0)),"",(VLOOKUP(D194,條件!$A$1:$L$65585,11,0)))</f>
        <v/>
      </c>
      <c r="H194" s="460"/>
      <c r="I194" s="461"/>
      <c r="J194" s="462"/>
      <c r="K194" s="461"/>
      <c r="L194" s="463"/>
      <c r="M194" s="388"/>
      <c r="N194" s="389"/>
      <c r="O194" s="390"/>
      <c r="P194" s="389"/>
      <c r="Q194" s="391"/>
      <c r="R194" s="443"/>
      <c r="S194" s="425">
        <f t="shared" si="70"/>
        <v>0</v>
      </c>
      <c r="T194" s="392">
        <f t="shared" si="67"/>
        <v>0</v>
      </c>
      <c r="U194" s="392">
        <f t="shared" si="71"/>
        <v>0</v>
      </c>
      <c r="V194" s="393">
        <f t="shared" si="72"/>
        <v>0</v>
      </c>
      <c r="W194" s="444" t="str">
        <f t="shared" si="73"/>
        <v/>
      </c>
      <c r="X194" s="452" t="str">
        <f t="shared" si="68"/>
        <v/>
      </c>
      <c r="Y194" s="452" t="str">
        <f t="shared" si="69"/>
        <v/>
      </c>
      <c r="Z194" s="452" t="str">
        <f>'４.１倒筒機(樣品製作)'!X194</f>
        <v/>
      </c>
      <c r="AA194" s="452" t="str">
        <f>'４.１倒筒機(樣品製作)'!Y194</f>
        <v/>
      </c>
    </row>
    <row r="195" spans="1:27" ht="16.5">
      <c r="A195" s="383">
        <f t="shared" si="74"/>
        <v>46178</v>
      </c>
      <c r="B195" s="398" t="s">
        <v>807</v>
      </c>
      <c r="C195" s="524"/>
      <c r="D195" s="525"/>
      <c r="E195" s="526"/>
      <c r="F195" s="527"/>
      <c r="G195" s="527"/>
      <c r="H195" s="528"/>
      <c r="I195" s="529">
        <f>COUNTA(I175:I194)</f>
        <v>3</v>
      </c>
      <c r="J195" s="529"/>
      <c r="K195" s="529"/>
      <c r="L195" s="530"/>
      <c r="M195" s="400"/>
      <c r="N195" s="401">
        <f>SUM(N175:N194)</f>
        <v>24</v>
      </c>
      <c r="O195" s="400"/>
      <c r="P195" s="401">
        <f>SUM(P175:P194)</f>
        <v>0</v>
      </c>
      <c r="Q195" s="402"/>
      <c r="R195" s="445"/>
      <c r="S195" s="426"/>
      <c r="T195" s="399"/>
      <c r="U195" s="399">
        <f>SUMIF(U175:U194,"&lt;9E307")</f>
        <v>153.56169193934556</v>
      </c>
      <c r="V195" s="399">
        <f>SUM(V175:V194)</f>
        <v>60</v>
      </c>
      <c r="W195" s="446">
        <f>IF(ISERROR(V195/U195),0,(V195/U195))</f>
        <v>0.39072244673951007</v>
      </c>
      <c r="X195" s="453">
        <f>SUMIF(X175:X194,"&lt;9E307")</f>
        <v>0.61424676775738218</v>
      </c>
      <c r="Y195" s="453">
        <f>SUMIF(Y175:Y194,"&lt;9E307")</f>
        <v>0</v>
      </c>
      <c r="Z195" s="579">
        <f>'４.１倒筒機(樣品製作)'!X195</f>
        <v>0</v>
      </c>
      <c r="AA195" s="579">
        <f>'４.１倒筒機(樣品製作)'!Y195</f>
        <v>0</v>
      </c>
    </row>
    <row r="196" spans="1:27" ht="16.5">
      <c r="A196" s="383">
        <f t="shared" si="74"/>
        <v>46178</v>
      </c>
      <c r="B196" s="432" t="s">
        <v>805</v>
      </c>
      <c r="C196" s="458"/>
      <c r="D196" s="473"/>
      <c r="E196" s="459"/>
      <c r="F196" s="507" t="str">
        <f>IF(ISNA(VLOOKUP(D196,條件!$A$1:$L$65585,5,0)),"",(VLOOKUP(D196,條件!$A$1:$L$65585,5,0)))</f>
        <v/>
      </c>
      <c r="G196" s="507" t="str">
        <f>IF(ISNA(VLOOKUP(D196,條件!$A$1:$L$65585,11,0)),"",(VLOOKUP(D196,條件!$A$1:$L$65585,11,0)))</f>
        <v/>
      </c>
      <c r="H196" s="460"/>
      <c r="I196" s="461"/>
      <c r="J196" s="462"/>
      <c r="K196" s="461"/>
      <c r="L196" s="463"/>
      <c r="M196" s="388"/>
      <c r="N196" s="389"/>
      <c r="O196" s="390"/>
      <c r="P196" s="389"/>
      <c r="Q196" s="391"/>
      <c r="R196" s="443"/>
      <c r="S196" s="425">
        <f>K196*0.85</f>
        <v>0</v>
      </c>
      <c r="T196" s="392">
        <f t="shared" ref="T196:T215" si="75">IF(J196="",0,(1440/(J196/S196)))</f>
        <v>0</v>
      </c>
      <c r="U196" s="405">
        <f>T196*L196*(N196+P196)/24*0.85</f>
        <v>0</v>
      </c>
      <c r="V196" s="406">
        <f>M196+O196</f>
        <v>0</v>
      </c>
      <c r="W196" s="442" t="str">
        <f>IF(U196=0,"",((V196/U196)))</f>
        <v/>
      </c>
      <c r="X196" s="452" t="str">
        <f t="shared" ref="X196:X215" si="76">IF(ISERROR((U196/(N196+P196)*N196)/250),"",((U196/(N196+P196)*N196)/250))</f>
        <v/>
      </c>
      <c r="Y196" s="452" t="str">
        <f t="shared" ref="Y196:Y215" si="77">IF(ISERROR(((U196/(N196+P196)*P196)/250)),"",(((U196/(N196+P196)*P196))/250))</f>
        <v/>
      </c>
      <c r="Z196" s="452" t="str">
        <f>'４.１倒筒機(樣品製作)'!X196</f>
        <v/>
      </c>
      <c r="AA196" s="452" t="str">
        <f>'４.１倒筒機(樣品製作)'!Y196</f>
        <v/>
      </c>
    </row>
    <row r="197" spans="1:27" ht="16.5">
      <c r="A197" s="383">
        <f t="shared" si="74"/>
        <v>46178</v>
      </c>
      <c r="B197" s="432" t="s">
        <v>805</v>
      </c>
      <c r="C197" s="458"/>
      <c r="D197" s="473"/>
      <c r="E197" s="459"/>
      <c r="F197" s="507" t="str">
        <f>IF(ISNA(VLOOKUP(D197,條件!$A$1:$L$65585,5,0)),"",(VLOOKUP(D197,條件!$A$1:$L$65585,5,0)))</f>
        <v/>
      </c>
      <c r="G197" s="507" t="str">
        <f>IF(ISNA(VLOOKUP(D197,條件!$A$1:$L$65585,11,0)),"",(VLOOKUP(D197,條件!$A$1:$L$65585,11,0)))</f>
        <v/>
      </c>
      <c r="H197" s="460"/>
      <c r="I197" s="461"/>
      <c r="J197" s="462"/>
      <c r="K197" s="461"/>
      <c r="L197" s="463"/>
      <c r="M197" s="388"/>
      <c r="N197" s="389"/>
      <c r="O197" s="390"/>
      <c r="P197" s="389"/>
      <c r="Q197" s="391"/>
      <c r="R197" s="443"/>
      <c r="S197" s="425">
        <f t="shared" ref="S197:S215" si="78">K197*0.85</f>
        <v>0</v>
      </c>
      <c r="T197" s="392">
        <f t="shared" si="75"/>
        <v>0</v>
      </c>
      <c r="U197" s="405">
        <f t="shared" ref="U197:U215" si="79">T197*L197*(N197+P197)/24*0.85</f>
        <v>0</v>
      </c>
      <c r="V197" s="393">
        <f t="shared" ref="V197:V215" si="80">M197+O197</f>
        <v>0</v>
      </c>
      <c r="W197" s="442" t="str">
        <f t="shared" ref="W197:W215" si="81">IF(U197=0,"",((V197/U197)))</f>
        <v/>
      </c>
      <c r="X197" s="452" t="str">
        <f t="shared" si="76"/>
        <v/>
      </c>
      <c r="Y197" s="452" t="str">
        <f t="shared" si="77"/>
        <v/>
      </c>
      <c r="Z197" s="452" t="str">
        <f>'４.１倒筒機(樣品製作)'!X197</f>
        <v/>
      </c>
      <c r="AA197" s="452" t="str">
        <f>'４.１倒筒機(樣品製作)'!Y197</f>
        <v/>
      </c>
    </row>
    <row r="198" spans="1:27" ht="16.5">
      <c r="A198" s="383">
        <f t="shared" si="74"/>
        <v>46178</v>
      </c>
      <c r="B198" s="432" t="s">
        <v>805</v>
      </c>
      <c r="C198" s="458"/>
      <c r="D198" s="473"/>
      <c r="E198" s="459"/>
      <c r="F198" s="507" t="str">
        <f>IF(ISNA(VLOOKUP(D198,條件!$A$1:$L$65585,5,0)),"",(VLOOKUP(D198,條件!$A$1:$L$65585,5,0)))</f>
        <v/>
      </c>
      <c r="G198" s="507" t="str">
        <f>IF(ISNA(VLOOKUP(D198,條件!$A$1:$L$65585,11,0)),"",(VLOOKUP(D198,條件!$A$1:$L$65585,11,0)))</f>
        <v/>
      </c>
      <c r="H198" s="460"/>
      <c r="I198" s="461"/>
      <c r="J198" s="462"/>
      <c r="K198" s="461"/>
      <c r="L198" s="463"/>
      <c r="M198" s="388"/>
      <c r="N198" s="389"/>
      <c r="O198" s="390"/>
      <c r="P198" s="389"/>
      <c r="Q198" s="391"/>
      <c r="R198" s="443"/>
      <c r="S198" s="425">
        <f t="shared" si="78"/>
        <v>0</v>
      </c>
      <c r="T198" s="392">
        <f t="shared" si="75"/>
        <v>0</v>
      </c>
      <c r="U198" s="405">
        <f t="shared" si="79"/>
        <v>0</v>
      </c>
      <c r="V198" s="393">
        <f t="shared" si="80"/>
        <v>0</v>
      </c>
      <c r="W198" s="442" t="str">
        <f t="shared" si="81"/>
        <v/>
      </c>
      <c r="X198" s="452" t="str">
        <f t="shared" si="76"/>
        <v/>
      </c>
      <c r="Y198" s="452" t="str">
        <f t="shared" si="77"/>
        <v/>
      </c>
      <c r="Z198" s="452" t="str">
        <f>'４.１倒筒機(樣品製作)'!X198</f>
        <v/>
      </c>
      <c r="AA198" s="452" t="str">
        <f>'４.１倒筒機(樣品製作)'!Y198</f>
        <v/>
      </c>
    </row>
    <row r="199" spans="1:27" ht="16.5">
      <c r="A199" s="383">
        <f t="shared" si="74"/>
        <v>46178</v>
      </c>
      <c r="B199" s="432" t="s">
        <v>805</v>
      </c>
      <c r="C199" s="458"/>
      <c r="D199" s="473"/>
      <c r="E199" s="459"/>
      <c r="F199" s="507" t="str">
        <f>IF(ISNA(VLOOKUP(D199,條件!$A$1:$L$65585,5,0)),"",(VLOOKUP(D199,條件!$A$1:$L$65585,5,0)))</f>
        <v/>
      </c>
      <c r="G199" s="507" t="str">
        <f>IF(ISNA(VLOOKUP(D199,條件!$A$1:$L$65585,11,0)),"",(VLOOKUP(D199,條件!$A$1:$L$65585,11,0)))</f>
        <v/>
      </c>
      <c r="H199" s="460"/>
      <c r="I199" s="461"/>
      <c r="J199" s="462"/>
      <c r="K199" s="461"/>
      <c r="L199" s="463"/>
      <c r="M199" s="388"/>
      <c r="N199" s="389"/>
      <c r="O199" s="390"/>
      <c r="P199" s="389"/>
      <c r="Q199" s="391"/>
      <c r="R199" s="443"/>
      <c r="S199" s="425">
        <f t="shared" si="78"/>
        <v>0</v>
      </c>
      <c r="T199" s="392">
        <f t="shared" si="75"/>
        <v>0</v>
      </c>
      <c r="U199" s="405">
        <f t="shared" si="79"/>
        <v>0</v>
      </c>
      <c r="V199" s="393">
        <f t="shared" si="80"/>
        <v>0</v>
      </c>
      <c r="W199" s="442" t="str">
        <f t="shared" si="81"/>
        <v/>
      </c>
      <c r="X199" s="452" t="str">
        <f t="shared" si="76"/>
        <v/>
      </c>
      <c r="Y199" s="452" t="str">
        <f t="shared" si="77"/>
        <v/>
      </c>
      <c r="Z199" s="452" t="str">
        <f>'４.１倒筒機(樣品製作)'!X199</f>
        <v/>
      </c>
      <c r="AA199" s="452" t="str">
        <f>'４.１倒筒機(樣品製作)'!Y199</f>
        <v/>
      </c>
    </row>
    <row r="200" spans="1:27" ht="16.5">
      <c r="A200" s="383">
        <f t="shared" si="74"/>
        <v>46178</v>
      </c>
      <c r="B200" s="432" t="s">
        <v>805</v>
      </c>
      <c r="C200" s="458"/>
      <c r="D200" s="473"/>
      <c r="E200" s="459"/>
      <c r="F200" s="507" t="str">
        <f>IF(ISNA(VLOOKUP(D200,條件!$A$1:$L$65585,5,0)),"",(VLOOKUP(D200,條件!$A$1:$L$65585,5,0)))</f>
        <v/>
      </c>
      <c r="G200" s="507" t="str">
        <f>IF(ISNA(VLOOKUP(D200,條件!$A$1:$L$65585,11,0)),"",(VLOOKUP(D200,條件!$A$1:$L$65585,11,0)))</f>
        <v/>
      </c>
      <c r="H200" s="460"/>
      <c r="I200" s="461"/>
      <c r="J200" s="462"/>
      <c r="K200" s="461"/>
      <c r="L200" s="463"/>
      <c r="M200" s="388"/>
      <c r="N200" s="389"/>
      <c r="O200" s="390"/>
      <c r="P200" s="389"/>
      <c r="Q200" s="391"/>
      <c r="R200" s="443"/>
      <c r="S200" s="425">
        <f t="shared" si="78"/>
        <v>0</v>
      </c>
      <c r="T200" s="392">
        <f t="shared" si="75"/>
        <v>0</v>
      </c>
      <c r="U200" s="405">
        <f t="shared" si="79"/>
        <v>0</v>
      </c>
      <c r="V200" s="393">
        <f t="shared" si="80"/>
        <v>0</v>
      </c>
      <c r="W200" s="442" t="str">
        <f t="shared" si="81"/>
        <v/>
      </c>
      <c r="X200" s="452" t="str">
        <f t="shared" si="76"/>
        <v/>
      </c>
      <c r="Y200" s="452" t="str">
        <f t="shared" si="77"/>
        <v/>
      </c>
      <c r="Z200" s="452" t="str">
        <f>'４.１倒筒機(樣品製作)'!X200</f>
        <v/>
      </c>
      <c r="AA200" s="452" t="str">
        <f>'４.１倒筒機(樣品製作)'!Y200</f>
        <v/>
      </c>
    </row>
    <row r="201" spans="1:27" ht="16.5">
      <c r="A201" s="383">
        <f t="shared" si="74"/>
        <v>46178</v>
      </c>
      <c r="B201" s="432" t="s">
        <v>805</v>
      </c>
      <c r="C201" s="458"/>
      <c r="D201" s="473"/>
      <c r="E201" s="459"/>
      <c r="F201" s="507" t="str">
        <f>IF(ISNA(VLOOKUP(D201,條件!$A$1:$L$65585,5,0)),"",(VLOOKUP(D201,條件!$A$1:$L$65585,5,0)))</f>
        <v/>
      </c>
      <c r="G201" s="507" t="str">
        <f>IF(ISNA(VLOOKUP(D201,條件!$A$1:$L$65585,11,0)),"",(VLOOKUP(D201,條件!$A$1:$L$65585,11,0)))</f>
        <v/>
      </c>
      <c r="H201" s="460"/>
      <c r="I201" s="461"/>
      <c r="J201" s="462"/>
      <c r="K201" s="461"/>
      <c r="L201" s="463"/>
      <c r="M201" s="388"/>
      <c r="N201" s="389"/>
      <c r="O201" s="390"/>
      <c r="P201" s="389"/>
      <c r="Q201" s="391"/>
      <c r="R201" s="443"/>
      <c r="S201" s="425">
        <f t="shared" si="78"/>
        <v>0</v>
      </c>
      <c r="T201" s="392">
        <f t="shared" si="75"/>
        <v>0</v>
      </c>
      <c r="U201" s="405">
        <f t="shared" si="79"/>
        <v>0</v>
      </c>
      <c r="V201" s="393">
        <f t="shared" si="80"/>
        <v>0</v>
      </c>
      <c r="W201" s="442" t="str">
        <f t="shared" si="81"/>
        <v/>
      </c>
      <c r="X201" s="452" t="str">
        <f t="shared" si="76"/>
        <v/>
      </c>
      <c r="Y201" s="452" t="str">
        <f t="shared" si="77"/>
        <v/>
      </c>
      <c r="Z201" s="452" t="str">
        <f>'４.１倒筒機(樣品製作)'!X201</f>
        <v/>
      </c>
      <c r="AA201" s="452" t="str">
        <f>'４.１倒筒機(樣品製作)'!Y201</f>
        <v/>
      </c>
    </row>
    <row r="202" spans="1:27" ht="16.5">
      <c r="A202" s="383">
        <f t="shared" si="74"/>
        <v>46178</v>
      </c>
      <c r="B202" s="432" t="s">
        <v>805</v>
      </c>
      <c r="C202" s="458"/>
      <c r="D202" s="473"/>
      <c r="E202" s="459"/>
      <c r="F202" s="507" t="str">
        <f>IF(ISNA(VLOOKUP(D202,條件!$A$1:$L$65585,5,0)),"",(VLOOKUP(D202,條件!$A$1:$L$65585,5,0)))</f>
        <v/>
      </c>
      <c r="G202" s="507" t="str">
        <f>IF(ISNA(VLOOKUP(D202,條件!$A$1:$L$65585,11,0)),"",(VLOOKUP(D202,條件!$A$1:$L$65585,11,0)))</f>
        <v/>
      </c>
      <c r="H202" s="460"/>
      <c r="I202" s="461"/>
      <c r="J202" s="462"/>
      <c r="K202" s="461"/>
      <c r="L202" s="463"/>
      <c r="M202" s="388"/>
      <c r="N202" s="389"/>
      <c r="O202" s="390"/>
      <c r="P202" s="389"/>
      <c r="Q202" s="391"/>
      <c r="R202" s="443"/>
      <c r="S202" s="425">
        <f t="shared" si="78"/>
        <v>0</v>
      </c>
      <c r="T202" s="392">
        <f t="shared" si="75"/>
        <v>0</v>
      </c>
      <c r="U202" s="405">
        <f t="shared" si="79"/>
        <v>0</v>
      </c>
      <c r="V202" s="393">
        <f t="shared" si="80"/>
        <v>0</v>
      </c>
      <c r="W202" s="442" t="str">
        <f t="shared" si="81"/>
        <v/>
      </c>
      <c r="X202" s="452" t="str">
        <f t="shared" si="76"/>
        <v/>
      </c>
      <c r="Y202" s="452" t="str">
        <f t="shared" si="77"/>
        <v/>
      </c>
      <c r="Z202" s="452" t="str">
        <f>'４.１倒筒機(樣品製作)'!X202</f>
        <v/>
      </c>
      <c r="AA202" s="452" t="str">
        <f>'４.１倒筒機(樣品製作)'!Y202</f>
        <v/>
      </c>
    </row>
    <row r="203" spans="1:27" ht="16.5">
      <c r="A203" s="383">
        <f t="shared" si="74"/>
        <v>46178</v>
      </c>
      <c r="B203" s="432" t="s">
        <v>805</v>
      </c>
      <c r="C203" s="458"/>
      <c r="D203" s="473"/>
      <c r="E203" s="459"/>
      <c r="F203" s="507" t="str">
        <f>IF(ISNA(VLOOKUP(D203,條件!$A$1:$L$65585,5,0)),"",(VLOOKUP(D203,條件!$A$1:$L$65585,5,0)))</f>
        <v/>
      </c>
      <c r="G203" s="507" t="str">
        <f>IF(ISNA(VLOOKUP(D203,條件!$A$1:$L$65585,11,0)),"",(VLOOKUP(D203,條件!$A$1:$L$65585,11,0)))</f>
        <v/>
      </c>
      <c r="H203" s="460"/>
      <c r="I203" s="461"/>
      <c r="J203" s="462"/>
      <c r="K203" s="461"/>
      <c r="L203" s="463"/>
      <c r="M203" s="388"/>
      <c r="N203" s="389"/>
      <c r="O203" s="390"/>
      <c r="P203" s="389"/>
      <c r="Q203" s="391"/>
      <c r="R203" s="443"/>
      <c r="S203" s="425">
        <f t="shared" si="78"/>
        <v>0</v>
      </c>
      <c r="T203" s="392">
        <f t="shared" si="75"/>
        <v>0</v>
      </c>
      <c r="U203" s="405">
        <f t="shared" si="79"/>
        <v>0</v>
      </c>
      <c r="V203" s="393">
        <f t="shared" si="80"/>
        <v>0</v>
      </c>
      <c r="W203" s="442" t="str">
        <f t="shared" si="81"/>
        <v/>
      </c>
      <c r="X203" s="452" t="str">
        <f t="shared" si="76"/>
        <v/>
      </c>
      <c r="Y203" s="452" t="str">
        <f t="shared" si="77"/>
        <v/>
      </c>
      <c r="Z203" s="452" t="str">
        <f>'４.１倒筒機(樣品製作)'!X203</f>
        <v/>
      </c>
      <c r="AA203" s="452" t="str">
        <f>'４.１倒筒機(樣品製作)'!Y203</f>
        <v/>
      </c>
    </row>
    <row r="204" spans="1:27" ht="16.5">
      <c r="A204" s="383">
        <f t="shared" si="74"/>
        <v>46178</v>
      </c>
      <c r="B204" s="432" t="s">
        <v>805</v>
      </c>
      <c r="C204" s="458"/>
      <c r="D204" s="473"/>
      <c r="E204" s="459"/>
      <c r="F204" s="507" t="str">
        <f>IF(ISNA(VLOOKUP(D204,條件!$A$1:$L$65585,5,0)),"",(VLOOKUP(D204,條件!$A$1:$L$65585,5,0)))</f>
        <v/>
      </c>
      <c r="G204" s="507" t="str">
        <f>IF(ISNA(VLOOKUP(D204,條件!$A$1:$L$65585,11,0)),"",(VLOOKUP(D204,條件!$A$1:$L$65585,11,0)))</f>
        <v/>
      </c>
      <c r="H204" s="460"/>
      <c r="I204" s="461"/>
      <c r="J204" s="462"/>
      <c r="K204" s="461"/>
      <c r="L204" s="463"/>
      <c r="M204" s="388"/>
      <c r="N204" s="389"/>
      <c r="O204" s="390"/>
      <c r="P204" s="389"/>
      <c r="Q204" s="391"/>
      <c r="R204" s="443"/>
      <c r="S204" s="425">
        <f t="shared" si="78"/>
        <v>0</v>
      </c>
      <c r="T204" s="392">
        <f t="shared" si="75"/>
        <v>0</v>
      </c>
      <c r="U204" s="405">
        <f t="shared" si="79"/>
        <v>0</v>
      </c>
      <c r="V204" s="393">
        <f t="shared" si="80"/>
        <v>0</v>
      </c>
      <c r="W204" s="442" t="str">
        <f t="shared" si="81"/>
        <v/>
      </c>
      <c r="X204" s="452" t="str">
        <f t="shared" si="76"/>
        <v/>
      </c>
      <c r="Y204" s="452" t="str">
        <f t="shared" si="77"/>
        <v/>
      </c>
      <c r="Z204" s="452" t="str">
        <f>'４.１倒筒機(樣品製作)'!X204</f>
        <v/>
      </c>
      <c r="AA204" s="452" t="str">
        <f>'４.１倒筒機(樣品製作)'!Y204</f>
        <v/>
      </c>
    </row>
    <row r="205" spans="1:27" ht="16.5">
      <c r="A205" s="383">
        <f t="shared" si="74"/>
        <v>46178</v>
      </c>
      <c r="B205" s="432" t="s">
        <v>805</v>
      </c>
      <c r="C205" s="458"/>
      <c r="D205" s="473"/>
      <c r="E205" s="459"/>
      <c r="F205" s="507" t="str">
        <f>IF(ISNA(VLOOKUP(D205,條件!$A$1:$L$65585,5,0)),"",(VLOOKUP(D205,條件!$A$1:$L$65585,5,0)))</f>
        <v/>
      </c>
      <c r="G205" s="507" t="str">
        <f>IF(ISNA(VLOOKUP(D205,條件!$A$1:$L$65585,11,0)),"",(VLOOKUP(D205,條件!$A$1:$L$65585,11,0)))</f>
        <v/>
      </c>
      <c r="H205" s="460"/>
      <c r="I205" s="461"/>
      <c r="J205" s="462"/>
      <c r="K205" s="461"/>
      <c r="L205" s="463"/>
      <c r="M205" s="388"/>
      <c r="N205" s="389"/>
      <c r="O205" s="390"/>
      <c r="P205" s="389"/>
      <c r="Q205" s="391"/>
      <c r="R205" s="443"/>
      <c r="S205" s="425">
        <f t="shared" si="78"/>
        <v>0</v>
      </c>
      <c r="T205" s="392">
        <f t="shared" si="75"/>
        <v>0</v>
      </c>
      <c r="U205" s="405">
        <f t="shared" si="79"/>
        <v>0</v>
      </c>
      <c r="V205" s="393">
        <f t="shared" si="80"/>
        <v>0</v>
      </c>
      <c r="W205" s="442" t="str">
        <f t="shared" si="81"/>
        <v/>
      </c>
      <c r="X205" s="452" t="str">
        <f t="shared" si="76"/>
        <v/>
      </c>
      <c r="Y205" s="452" t="str">
        <f t="shared" si="77"/>
        <v/>
      </c>
      <c r="Z205" s="452" t="str">
        <f>'４.１倒筒機(樣品製作)'!X205</f>
        <v/>
      </c>
      <c r="AA205" s="452" t="str">
        <f>'４.１倒筒機(樣品製作)'!Y205</f>
        <v/>
      </c>
    </row>
    <row r="206" spans="1:27" ht="16.5">
      <c r="A206" s="383">
        <f t="shared" si="74"/>
        <v>46178</v>
      </c>
      <c r="B206" s="432" t="s">
        <v>805</v>
      </c>
      <c r="C206" s="458"/>
      <c r="D206" s="473"/>
      <c r="E206" s="459"/>
      <c r="F206" s="507" t="str">
        <f>IF(ISNA(VLOOKUP(D206,條件!$A$1:$L$65585,5,0)),"",(VLOOKUP(D206,條件!$A$1:$L$65585,5,0)))</f>
        <v/>
      </c>
      <c r="G206" s="507" t="str">
        <f>IF(ISNA(VLOOKUP(D206,條件!$A$1:$L$65585,11,0)),"",(VLOOKUP(D206,條件!$A$1:$L$65585,11,0)))</f>
        <v/>
      </c>
      <c r="H206" s="460"/>
      <c r="I206" s="461"/>
      <c r="J206" s="462"/>
      <c r="K206" s="461"/>
      <c r="L206" s="463"/>
      <c r="M206" s="388"/>
      <c r="N206" s="389"/>
      <c r="O206" s="390"/>
      <c r="P206" s="389"/>
      <c r="Q206" s="391"/>
      <c r="R206" s="443"/>
      <c r="S206" s="425">
        <f t="shared" si="78"/>
        <v>0</v>
      </c>
      <c r="T206" s="392">
        <f t="shared" si="75"/>
        <v>0</v>
      </c>
      <c r="U206" s="405">
        <f t="shared" si="79"/>
        <v>0</v>
      </c>
      <c r="V206" s="393">
        <f t="shared" si="80"/>
        <v>0</v>
      </c>
      <c r="W206" s="442" t="str">
        <f t="shared" si="81"/>
        <v/>
      </c>
      <c r="X206" s="452" t="str">
        <f t="shared" si="76"/>
        <v/>
      </c>
      <c r="Y206" s="452" t="str">
        <f t="shared" si="77"/>
        <v/>
      </c>
      <c r="Z206" s="452" t="str">
        <f>'４.１倒筒機(樣品製作)'!X206</f>
        <v/>
      </c>
      <c r="AA206" s="452" t="str">
        <f>'４.１倒筒機(樣品製作)'!Y206</f>
        <v/>
      </c>
    </row>
    <row r="207" spans="1:27" ht="16.5">
      <c r="A207" s="383">
        <f t="shared" si="74"/>
        <v>46178</v>
      </c>
      <c r="B207" s="432" t="s">
        <v>805</v>
      </c>
      <c r="C207" s="458"/>
      <c r="D207" s="473"/>
      <c r="E207" s="459"/>
      <c r="F207" s="507" t="str">
        <f>IF(ISNA(VLOOKUP(D207,條件!$A$1:$L$65585,5,0)),"",(VLOOKUP(D207,條件!$A$1:$L$65585,5,0)))</f>
        <v/>
      </c>
      <c r="G207" s="507" t="str">
        <f>IF(ISNA(VLOOKUP(D207,條件!$A$1:$L$65585,11,0)),"",(VLOOKUP(D207,條件!$A$1:$L$65585,11,0)))</f>
        <v/>
      </c>
      <c r="H207" s="460"/>
      <c r="I207" s="461"/>
      <c r="J207" s="462"/>
      <c r="K207" s="461"/>
      <c r="L207" s="463"/>
      <c r="M207" s="388"/>
      <c r="N207" s="389"/>
      <c r="O207" s="390"/>
      <c r="P207" s="389"/>
      <c r="Q207" s="391"/>
      <c r="R207" s="443"/>
      <c r="S207" s="425">
        <f t="shared" si="78"/>
        <v>0</v>
      </c>
      <c r="T207" s="392">
        <f t="shared" si="75"/>
        <v>0</v>
      </c>
      <c r="U207" s="392">
        <f t="shared" si="79"/>
        <v>0</v>
      </c>
      <c r="V207" s="393">
        <f t="shared" si="80"/>
        <v>0</v>
      </c>
      <c r="W207" s="444" t="str">
        <f t="shared" si="81"/>
        <v/>
      </c>
      <c r="X207" s="452" t="str">
        <f t="shared" si="76"/>
        <v/>
      </c>
      <c r="Y207" s="452" t="str">
        <f t="shared" si="77"/>
        <v/>
      </c>
      <c r="Z207" s="452" t="str">
        <f>'４.１倒筒機(樣品製作)'!X207</f>
        <v/>
      </c>
      <c r="AA207" s="452" t="str">
        <f>'４.１倒筒機(樣品製作)'!Y207</f>
        <v/>
      </c>
    </row>
    <row r="208" spans="1:27" ht="16.5">
      <c r="A208" s="383">
        <f t="shared" si="74"/>
        <v>46178</v>
      </c>
      <c r="B208" s="432" t="s">
        <v>805</v>
      </c>
      <c r="C208" s="458"/>
      <c r="D208" s="473"/>
      <c r="E208" s="459"/>
      <c r="F208" s="507" t="str">
        <f>IF(ISNA(VLOOKUP(D208,條件!$A$1:$L$65585,5,0)),"",(VLOOKUP(D208,條件!$A$1:$L$65585,5,0)))</f>
        <v/>
      </c>
      <c r="G208" s="507" t="str">
        <f>IF(ISNA(VLOOKUP(D208,條件!$A$1:$L$65585,11,0)),"",(VLOOKUP(D208,條件!$A$1:$L$65585,11,0)))</f>
        <v/>
      </c>
      <c r="H208" s="460"/>
      <c r="I208" s="461"/>
      <c r="J208" s="462"/>
      <c r="K208" s="461"/>
      <c r="L208" s="463"/>
      <c r="M208" s="388"/>
      <c r="N208" s="389"/>
      <c r="O208" s="390"/>
      <c r="P208" s="389"/>
      <c r="Q208" s="391"/>
      <c r="R208" s="443"/>
      <c r="S208" s="425">
        <f t="shared" si="78"/>
        <v>0</v>
      </c>
      <c r="T208" s="392">
        <f t="shared" si="75"/>
        <v>0</v>
      </c>
      <c r="U208" s="392">
        <f t="shared" si="79"/>
        <v>0</v>
      </c>
      <c r="V208" s="393">
        <f t="shared" si="80"/>
        <v>0</v>
      </c>
      <c r="W208" s="444" t="str">
        <f t="shared" si="81"/>
        <v/>
      </c>
      <c r="X208" s="452" t="str">
        <f t="shared" si="76"/>
        <v/>
      </c>
      <c r="Y208" s="452" t="str">
        <f t="shared" si="77"/>
        <v/>
      </c>
      <c r="Z208" s="452" t="str">
        <f>'４.１倒筒機(樣品製作)'!X208</f>
        <v/>
      </c>
      <c r="AA208" s="452" t="str">
        <f>'４.１倒筒機(樣品製作)'!Y208</f>
        <v/>
      </c>
    </row>
    <row r="209" spans="1:27" ht="16.5">
      <c r="A209" s="383">
        <f t="shared" si="74"/>
        <v>46178</v>
      </c>
      <c r="B209" s="432" t="s">
        <v>805</v>
      </c>
      <c r="C209" s="458"/>
      <c r="D209" s="473"/>
      <c r="E209" s="459"/>
      <c r="F209" s="507" t="str">
        <f>IF(ISNA(VLOOKUP(D209,條件!$A$1:$L$65585,5,0)),"",(VLOOKUP(D209,條件!$A$1:$L$65585,5,0)))</f>
        <v/>
      </c>
      <c r="G209" s="507" t="str">
        <f>IF(ISNA(VLOOKUP(D209,條件!$A$1:$L$65585,11,0)),"",(VLOOKUP(D209,條件!$A$1:$L$65585,11,0)))</f>
        <v/>
      </c>
      <c r="H209" s="460"/>
      <c r="I209" s="461"/>
      <c r="J209" s="462"/>
      <c r="K209" s="461"/>
      <c r="L209" s="463"/>
      <c r="M209" s="388"/>
      <c r="N209" s="389"/>
      <c r="O209" s="390"/>
      <c r="P209" s="389"/>
      <c r="Q209" s="391"/>
      <c r="R209" s="443"/>
      <c r="S209" s="425">
        <f t="shared" si="78"/>
        <v>0</v>
      </c>
      <c r="T209" s="392">
        <f t="shared" si="75"/>
        <v>0</v>
      </c>
      <c r="U209" s="392">
        <f t="shared" si="79"/>
        <v>0</v>
      </c>
      <c r="V209" s="393">
        <f t="shared" si="80"/>
        <v>0</v>
      </c>
      <c r="W209" s="444" t="str">
        <f t="shared" si="81"/>
        <v/>
      </c>
      <c r="X209" s="452" t="str">
        <f t="shared" si="76"/>
        <v/>
      </c>
      <c r="Y209" s="452" t="str">
        <f t="shared" si="77"/>
        <v/>
      </c>
      <c r="Z209" s="452" t="str">
        <f>'４.１倒筒機(樣品製作)'!X209</f>
        <v/>
      </c>
      <c r="AA209" s="452" t="str">
        <f>'４.１倒筒機(樣品製作)'!Y209</f>
        <v/>
      </c>
    </row>
    <row r="210" spans="1:27" ht="16.5">
      <c r="A210" s="383">
        <f t="shared" si="74"/>
        <v>46178</v>
      </c>
      <c r="B210" s="432" t="s">
        <v>805</v>
      </c>
      <c r="C210" s="458"/>
      <c r="D210" s="473"/>
      <c r="E210" s="459"/>
      <c r="F210" s="507" t="str">
        <f>IF(ISNA(VLOOKUP(D210,條件!$A$1:$L$65585,5,0)),"",(VLOOKUP(D210,條件!$A$1:$L$65585,5,0)))</f>
        <v/>
      </c>
      <c r="G210" s="507" t="str">
        <f>IF(ISNA(VLOOKUP(D210,條件!$A$1:$L$65585,11,0)),"",(VLOOKUP(D210,條件!$A$1:$L$65585,11,0)))</f>
        <v/>
      </c>
      <c r="H210" s="460"/>
      <c r="I210" s="461"/>
      <c r="J210" s="462"/>
      <c r="K210" s="461"/>
      <c r="L210" s="463"/>
      <c r="M210" s="388"/>
      <c r="N210" s="389"/>
      <c r="O210" s="390"/>
      <c r="P210" s="389"/>
      <c r="Q210" s="391"/>
      <c r="R210" s="443"/>
      <c r="S210" s="425">
        <f t="shared" si="78"/>
        <v>0</v>
      </c>
      <c r="T210" s="392">
        <f t="shared" si="75"/>
        <v>0</v>
      </c>
      <c r="U210" s="392">
        <f t="shared" si="79"/>
        <v>0</v>
      </c>
      <c r="V210" s="393">
        <f t="shared" si="80"/>
        <v>0</v>
      </c>
      <c r="W210" s="444" t="str">
        <f t="shared" si="81"/>
        <v/>
      </c>
      <c r="X210" s="452" t="str">
        <f t="shared" si="76"/>
        <v/>
      </c>
      <c r="Y210" s="452" t="str">
        <f t="shared" si="77"/>
        <v/>
      </c>
      <c r="Z210" s="452" t="str">
        <f>'４.１倒筒機(樣品製作)'!X210</f>
        <v/>
      </c>
      <c r="AA210" s="452" t="str">
        <f>'４.１倒筒機(樣品製作)'!Y210</f>
        <v/>
      </c>
    </row>
    <row r="211" spans="1:27" ht="16.5">
      <c r="A211" s="383">
        <f t="shared" si="74"/>
        <v>46178</v>
      </c>
      <c r="B211" s="432" t="s">
        <v>805</v>
      </c>
      <c r="C211" s="458"/>
      <c r="D211" s="473"/>
      <c r="E211" s="459"/>
      <c r="F211" s="507" t="str">
        <f>IF(ISNA(VLOOKUP(D211,條件!$A$1:$L$65585,5,0)),"",(VLOOKUP(D211,條件!$A$1:$L$65585,5,0)))</f>
        <v/>
      </c>
      <c r="G211" s="507" t="str">
        <f>IF(ISNA(VLOOKUP(D211,條件!$A$1:$L$65585,11,0)),"",(VLOOKUP(D211,條件!$A$1:$L$65585,11,0)))</f>
        <v/>
      </c>
      <c r="H211" s="460"/>
      <c r="I211" s="461"/>
      <c r="J211" s="462"/>
      <c r="K211" s="461"/>
      <c r="L211" s="463"/>
      <c r="M211" s="388"/>
      <c r="N211" s="389"/>
      <c r="O211" s="390"/>
      <c r="P211" s="389"/>
      <c r="Q211" s="391"/>
      <c r="R211" s="443"/>
      <c r="S211" s="425">
        <f t="shared" si="78"/>
        <v>0</v>
      </c>
      <c r="T211" s="392">
        <f t="shared" si="75"/>
        <v>0</v>
      </c>
      <c r="U211" s="392">
        <f t="shared" si="79"/>
        <v>0</v>
      </c>
      <c r="V211" s="393">
        <f t="shared" si="80"/>
        <v>0</v>
      </c>
      <c r="W211" s="444" t="str">
        <f t="shared" si="81"/>
        <v/>
      </c>
      <c r="X211" s="452" t="str">
        <f t="shared" si="76"/>
        <v/>
      </c>
      <c r="Y211" s="452" t="str">
        <f t="shared" si="77"/>
        <v/>
      </c>
      <c r="Z211" s="452" t="str">
        <f>'４.１倒筒機(樣品製作)'!X211</f>
        <v/>
      </c>
      <c r="AA211" s="452" t="str">
        <f>'４.１倒筒機(樣品製作)'!Y211</f>
        <v/>
      </c>
    </row>
    <row r="212" spans="1:27" ht="16.5">
      <c r="A212" s="383">
        <f t="shared" si="74"/>
        <v>46178</v>
      </c>
      <c r="B212" s="432" t="s">
        <v>805</v>
      </c>
      <c r="C212" s="458"/>
      <c r="D212" s="473"/>
      <c r="E212" s="459"/>
      <c r="F212" s="507" t="str">
        <f>IF(ISNA(VLOOKUP(D212,條件!$A$1:$L$65585,5,0)),"",(VLOOKUP(D212,條件!$A$1:$L$65585,5,0)))</f>
        <v/>
      </c>
      <c r="G212" s="507" t="str">
        <f>IF(ISNA(VLOOKUP(D212,條件!$A$1:$L$65585,11,0)),"",(VLOOKUP(D212,條件!$A$1:$L$65585,11,0)))</f>
        <v/>
      </c>
      <c r="H212" s="460"/>
      <c r="I212" s="461"/>
      <c r="J212" s="462"/>
      <c r="K212" s="461"/>
      <c r="L212" s="463"/>
      <c r="M212" s="388"/>
      <c r="N212" s="389"/>
      <c r="O212" s="390"/>
      <c r="P212" s="389"/>
      <c r="Q212" s="391"/>
      <c r="R212" s="443"/>
      <c r="S212" s="425">
        <f t="shared" si="78"/>
        <v>0</v>
      </c>
      <c r="T212" s="392">
        <f t="shared" si="75"/>
        <v>0</v>
      </c>
      <c r="U212" s="392">
        <f t="shared" si="79"/>
        <v>0</v>
      </c>
      <c r="V212" s="393">
        <f t="shared" si="80"/>
        <v>0</v>
      </c>
      <c r="W212" s="444" t="str">
        <f t="shared" si="81"/>
        <v/>
      </c>
      <c r="X212" s="452" t="str">
        <f t="shared" si="76"/>
        <v/>
      </c>
      <c r="Y212" s="452" t="str">
        <f t="shared" si="77"/>
        <v/>
      </c>
      <c r="Z212" s="452" t="str">
        <f>'４.１倒筒機(樣品製作)'!X212</f>
        <v/>
      </c>
      <c r="AA212" s="452" t="str">
        <f>'４.１倒筒機(樣品製作)'!Y212</f>
        <v/>
      </c>
    </row>
    <row r="213" spans="1:27" ht="16.5">
      <c r="A213" s="383">
        <f t="shared" si="74"/>
        <v>46178</v>
      </c>
      <c r="B213" s="432" t="s">
        <v>805</v>
      </c>
      <c r="C213" s="458"/>
      <c r="D213" s="473"/>
      <c r="E213" s="459"/>
      <c r="F213" s="507" t="str">
        <f>IF(ISNA(VLOOKUP(D213,條件!$A$1:$L$65585,5,0)),"",(VLOOKUP(D213,條件!$A$1:$L$65585,5,0)))</f>
        <v/>
      </c>
      <c r="G213" s="507" t="str">
        <f>IF(ISNA(VLOOKUP(D213,條件!$A$1:$L$65585,11,0)),"",(VLOOKUP(D213,條件!$A$1:$L$65585,11,0)))</f>
        <v/>
      </c>
      <c r="H213" s="460"/>
      <c r="I213" s="461"/>
      <c r="J213" s="462"/>
      <c r="K213" s="461"/>
      <c r="L213" s="463"/>
      <c r="M213" s="388"/>
      <c r="N213" s="389"/>
      <c r="O213" s="390"/>
      <c r="P213" s="389"/>
      <c r="Q213" s="391"/>
      <c r="R213" s="443"/>
      <c r="S213" s="425">
        <f t="shared" si="78"/>
        <v>0</v>
      </c>
      <c r="T213" s="392">
        <f t="shared" si="75"/>
        <v>0</v>
      </c>
      <c r="U213" s="392">
        <f t="shared" si="79"/>
        <v>0</v>
      </c>
      <c r="V213" s="393">
        <f t="shared" si="80"/>
        <v>0</v>
      </c>
      <c r="W213" s="444" t="str">
        <f t="shared" si="81"/>
        <v/>
      </c>
      <c r="X213" s="452" t="str">
        <f t="shared" si="76"/>
        <v/>
      </c>
      <c r="Y213" s="452" t="str">
        <f t="shared" si="77"/>
        <v/>
      </c>
      <c r="Z213" s="452" t="str">
        <f>'４.１倒筒機(樣品製作)'!X213</f>
        <v/>
      </c>
      <c r="AA213" s="452" t="str">
        <f>'４.１倒筒機(樣品製作)'!Y213</f>
        <v/>
      </c>
    </row>
    <row r="214" spans="1:27" ht="16.5">
      <c r="A214" s="383">
        <f t="shared" si="74"/>
        <v>46178</v>
      </c>
      <c r="B214" s="432" t="s">
        <v>805</v>
      </c>
      <c r="C214" s="458"/>
      <c r="D214" s="473"/>
      <c r="E214" s="459"/>
      <c r="F214" s="507" t="str">
        <f>IF(ISNA(VLOOKUP(D214,條件!$A$1:$L$65585,5,0)),"",(VLOOKUP(D214,條件!$A$1:$L$65585,5,0)))</f>
        <v/>
      </c>
      <c r="G214" s="507" t="str">
        <f>IF(ISNA(VLOOKUP(D214,條件!$A$1:$L$65585,11,0)),"",(VLOOKUP(D214,條件!$A$1:$L$65585,11,0)))</f>
        <v/>
      </c>
      <c r="H214" s="460"/>
      <c r="I214" s="461"/>
      <c r="J214" s="462"/>
      <c r="K214" s="461"/>
      <c r="L214" s="463"/>
      <c r="M214" s="388"/>
      <c r="N214" s="389"/>
      <c r="O214" s="390"/>
      <c r="P214" s="389"/>
      <c r="Q214" s="391"/>
      <c r="R214" s="443"/>
      <c r="S214" s="425">
        <f t="shared" si="78"/>
        <v>0</v>
      </c>
      <c r="T214" s="392">
        <f t="shared" si="75"/>
        <v>0</v>
      </c>
      <c r="U214" s="392">
        <f t="shared" si="79"/>
        <v>0</v>
      </c>
      <c r="V214" s="393">
        <f t="shared" si="80"/>
        <v>0</v>
      </c>
      <c r="W214" s="444" t="str">
        <f t="shared" si="81"/>
        <v/>
      </c>
      <c r="X214" s="452" t="str">
        <f t="shared" si="76"/>
        <v/>
      </c>
      <c r="Y214" s="452" t="str">
        <f t="shared" si="77"/>
        <v/>
      </c>
      <c r="Z214" s="452" t="str">
        <f>'４.１倒筒機(樣品製作)'!X214</f>
        <v/>
      </c>
      <c r="AA214" s="452" t="str">
        <f>'４.１倒筒機(樣品製作)'!Y214</f>
        <v/>
      </c>
    </row>
    <row r="215" spans="1:27" ht="16.5">
      <c r="A215" s="383">
        <f t="shared" si="74"/>
        <v>46178</v>
      </c>
      <c r="B215" s="432" t="s">
        <v>805</v>
      </c>
      <c r="C215" s="458"/>
      <c r="D215" s="473"/>
      <c r="E215" s="459"/>
      <c r="F215" s="507" t="str">
        <f>IF(ISNA(VLOOKUP(D215,條件!$A$1:$L$65585,5,0)),"",(VLOOKUP(D215,條件!$A$1:$L$65585,5,0)))</f>
        <v/>
      </c>
      <c r="G215" s="507" t="str">
        <f>IF(ISNA(VLOOKUP(D215,條件!$A$1:$L$65585,11,0)),"",(VLOOKUP(D215,條件!$A$1:$L$65585,11,0)))</f>
        <v/>
      </c>
      <c r="H215" s="460"/>
      <c r="I215" s="461"/>
      <c r="J215" s="462"/>
      <c r="K215" s="461"/>
      <c r="L215" s="463"/>
      <c r="M215" s="388"/>
      <c r="N215" s="389"/>
      <c r="O215" s="390"/>
      <c r="P215" s="389"/>
      <c r="Q215" s="391"/>
      <c r="R215" s="443"/>
      <c r="S215" s="425">
        <f t="shared" si="78"/>
        <v>0</v>
      </c>
      <c r="T215" s="392">
        <f t="shared" si="75"/>
        <v>0</v>
      </c>
      <c r="U215" s="392">
        <f t="shared" si="79"/>
        <v>0</v>
      </c>
      <c r="V215" s="393">
        <f t="shared" si="80"/>
        <v>0</v>
      </c>
      <c r="W215" s="444" t="str">
        <f t="shared" si="81"/>
        <v/>
      </c>
      <c r="X215" s="452" t="str">
        <f t="shared" si="76"/>
        <v/>
      </c>
      <c r="Y215" s="452" t="str">
        <f t="shared" si="77"/>
        <v/>
      </c>
      <c r="Z215" s="452" t="str">
        <f>'４.１倒筒機(樣品製作)'!X215</f>
        <v/>
      </c>
      <c r="AA215" s="452" t="str">
        <f>'４.１倒筒機(樣品製作)'!Y215</f>
        <v/>
      </c>
    </row>
    <row r="216" spans="1:27" ht="16.5">
      <c r="A216" s="383">
        <f t="shared" si="74"/>
        <v>46178</v>
      </c>
      <c r="B216" s="398" t="s">
        <v>803</v>
      </c>
      <c r="C216" s="524"/>
      <c r="D216" s="525"/>
      <c r="E216" s="526"/>
      <c r="F216" s="527">
        <v>0</v>
      </c>
      <c r="G216" s="527"/>
      <c r="H216" s="528"/>
      <c r="I216" s="529">
        <f>COUNTA(I196:I215)</f>
        <v>0</v>
      </c>
      <c r="J216" s="529"/>
      <c r="K216" s="529"/>
      <c r="L216" s="530"/>
      <c r="M216" s="400"/>
      <c r="N216" s="401">
        <f>SUM(N196:N215)</f>
        <v>0</v>
      </c>
      <c r="O216" s="400"/>
      <c r="P216" s="401">
        <f>SUM(P196:P215)</f>
        <v>0</v>
      </c>
      <c r="Q216" s="402"/>
      <c r="R216" s="445"/>
      <c r="S216" s="427"/>
      <c r="T216" s="403"/>
      <c r="U216" s="399">
        <f>SUMIF(U196:U215,"&lt;9E307")</f>
        <v>0</v>
      </c>
      <c r="V216" s="399">
        <f>SUM(V196:V215)</f>
        <v>0</v>
      </c>
      <c r="W216" s="446">
        <f>IF(ISERROR(V216/U216),0,(V216/U216))</f>
        <v>0</v>
      </c>
      <c r="X216" s="453">
        <f>SUMIF(X196:X215,"&lt;9E307")</f>
        <v>0</v>
      </c>
      <c r="Y216" s="453">
        <f>SUMIF(Y196:Y215,"&lt;9E307")</f>
        <v>0</v>
      </c>
      <c r="Z216" s="453">
        <f>'４.１倒筒機(樣品製作)'!X216</f>
        <v>0</v>
      </c>
      <c r="AA216" s="453">
        <f>'４.１倒筒機(樣品製作)'!Y216</f>
        <v>0</v>
      </c>
    </row>
    <row r="217" spans="1:27" ht="16.5">
      <c r="A217" s="383">
        <f t="shared" si="74"/>
        <v>46178</v>
      </c>
      <c r="B217" s="404" t="s">
        <v>806</v>
      </c>
      <c r="C217" s="531"/>
      <c r="D217" s="532"/>
      <c r="E217" s="533"/>
      <c r="F217" s="534"/>
      <c r="G217" s="534"/>
      <c r="H217" s="535"/>
      <c r="I217" s="536">
        <f>SUM(I195,I216)</f>
        <v>3</v>
      </c>
      <c r="J217" s="536"/>
      <c r="K217" s="536"/>
      <c r="L217" s="537"/>
      <c r="M217" s="419"/>
      <c r="N217" s="420">
        <f>SUM(N195,N216)</f>
        <v>24</v>
      </c>
      <c r="O217" s="419"/>
      <c r="P217" s="420">
        <f>SUM(P195,P216)</f>
        <v>0</v>
      </c>
      <c r="Q217" s="421"/>
      <c r="R217" s="447"/>
      <c r="S217" s="428"/>
      <c r="T217" s="394"/>
      <c r="U217" s="394">
        <f t="shared" ref="U217:V217" si="82">SUM(U195,U216)</f>
        <v>153.56169193934556</v>
      </c>
      <c r="V217" s="394">
        <f t="shared" si="82"/>
        <v>60</v>
      </c>
      <c r="W217" s="448">
        <f>IF(ISERROR(V217/U217),0,V217/U217)</f>
        <v>0.39072244673951007</v>
      </c>
      <c r="X217" s="454">
        <f>SUM(X195,X216)</f>
        <v>0.61424676775738218</v>
      </c>
      <c r="Y217" s="454">
        <f>SUM(Y195,Y216)</f>
        <v>0</v>
      </c>
      <c r="Z217" s="454">
        <f>'４.１倒筒機(樣品製作)'!X217</f>
        <v>0</v>
      </c>
      <c r="AA217" s="454">
        <f>'４.１倒筒機(樣品製作)'!Y217</f>
        <v>0</v>
      </c>
    </row>
    <row r="218" spans="1:27" ht="16.5">
      <c r="A218" s="449">
        <f>A217+1</f>
        <v>46179</v>
      </c>
      <c r="B218" s="431" t="s">
        <v>847</v>
      </c>
      <c r="C218" s="458" t="s">
        <v>2658</v>
      </c>
      <c r="D218" s="473" t="s">
        <v>3250</v>
      </c>
      <c r="E218" s="459" t="s">
        <v>3251</v>
      </c>
      <c r="F218" s="507" t="str">
        <f>IF(ISNA(VLOOKUP(D218,條件!$A$1:$L$65585,5,0)),"",(VLOOKUP(D218,條件!$A$1:$L$65585,5,0)))</f>
        <v>100/72PFR</v>
      </c>
      <c r="G218" s="507" t="s">
        <v>3252</v>
      </c>
      <c r="H218" s="460">
        <v>4</v>
      </c>
      <c r="I218" s="461">
        <v>100</v>
      </c>
      <c r="J218" s="462">
        <v>358000</v>
      </c>
      <c r="K218" s="461">
        <v>1200</v>
      </c>
      <c r="L218" s="463">
        <v>36</v>
      </c>
      <c r="M218" s="407">
        <v>36</v>
      </c>
      <c r="N218" s="408">
        <v>8</v>
      </c>
      <c r="O218" s="409"/>
      <c r="P218" s="408"/>
      <c r="Q218" s="410" t="s">
        <v>3368</v>
      </c>
      <c r="R218" s="441" t="s">
        <v>1657</v>
      </c>
      <c r="S218" s="424">
        <f>K218*0.85</f>
        <v>1020</v>
      </c>
      <c r="T218" s="405">
        <f t="shared" ref="T218:T237" si="83">IF(J218="",0,(1440/(J218/S218)))</f>
        <v>4.1027932960893851</v>
      </c>
      <c r="U218" s="405">
        <f>T218*L218*(N218+P218)/24*0.85</f>
        <v>41.84849162011173</v>
      </c>
      <c r="V218" s="406">
        <f>M218+O218</f>
        <v>36</v>
      </c>
      <c r="W218" s="442">
        <f>IF(U218=0,"",((V218/U218)))</f>
        <v>0.86024605920799702</v>
      </c>
      <c r="X218" s="452">
        <f t="shared" ref="X218:X237" si="84">IF(ISERROR((U218/(N218+P218)*N218)/250),"",((U218/(N218+P218)*N218)/250))</f>
        <v>0.16739396648044691</v>
      </c>
      <c r="Y218" s="452">
        <f t="shared" ref="Y218:Y237" si="85">IF(ISERROR(((U218/(N218+P218)*P218)/250)),"",(((U218/(N218+P218)*P218))/250))</f>
        <v>0</v>
      </c>
      <c r="Z218" s="452" t="str">
        <f>'４.１倒筒機(樣品製作)'!X218</f>
        <v/>
      </c>
      <c r="AA218" s="452" t="str">
        <f>'４.１倒筒機(樣品製作)'!Y218</f>
        <v/>
      </c>
    </row>
    <row r="219" spans="1:27" ht="16.5">
      <c r="A219" s="383">
        <f>A218</f>
        <v>46179</v>
      </c>
      <c r="B219" s="432" t="s">
        <v>847</v>
      </c>
      <c r="C219" s="458" t="s">
        <v>3253</v>
      </c>
      <c r="D219" s="473" t="s">
        <v>1922</v>
      </c>
      <c r="E219" s="459" t="s">
        <v>1658</v>
      </c>
      <c r="F219" s="507" t="s">
        <v>1675</v>
      </c>
      <c r="G219" s="507" t="s">
        <v>302</v>
      </c>
      <c r="H219" s="460">
        <v>4</v>
      </c>
      <c r="I219" s="461">
        <v>100</v>
      </c>
      <c r="J219" s="462">
        <v>358000</v>
      </c>
      <c r="K219" s="461">
        <v>1200</v>
      </c>
      <c r="L219" s="463">
        <v>84</v>
      </c>
      <c r="M219" s="388">
        <v>0</v>
      </c>
      <c r="N219" s="389">
        <v>8</v>
      </c>
      <c r="O219" s="390"/>
      <c r="P219" s="389"/>
      <c r="Q219" s="410" t="s">
        <v>3368</v>
      </c>
      <c r="R219" s="443" t="s">
        <v>1657</v>
      </c>
      <c r="S219" s="425">
        <f t="shared" ref="S219:S237" si="86">K219*0.85</f>
        <v>1020</v>
      </c>
      <c r="T219" s="392">
        <f t="shared" si="83"/>
        <v>4.1027932960893851</v>
      </c>
      <c r="U219" s="405">
        <f t="shared" ref="U219:U237" si="87">T219*L219*(N219+P219)/24*0.85</f>
        <v>97.64648044692737</v>
      </c>
      <c r="V219" s="393">
        <f t="shared" ref="V219:V237" si="88">M219+O219</f>
        <v>0</v>
      </c>
      <c r="W219" s="442">
        <f t="shared" ref="W219:W237" si="89">IF(U219=0,"",((V219/U219)))</f>
        <v>0</v>
      </c>
      <c r="X219" s="452">
        <f t="shared" si="84"/>
        <v>0.39058592178770946</v>
      </c>
      <c r="Y219" s="452">
        <f t="shared" si="85"/>
        <v>0</v>
      </c>
      <c r="Z219" s="452" t="str">
        <f>'４.１倒筒機(樣品製作)'!X219</f>
        <v/>
      </c>
      <c r="AA219" s="452" t="str">
        <f>'４.１倒筒機(樣品製作)'!Y219</f>
        <v/>
      </c>
    </row>
    <row r="220" spans="1:27" ht="16.5">
      <c r="A220" s="383">
        <f t="shared" ref="A220:A260" si="90">A219</f>
        <v>46179</v>
      </c>
      <c r="B220" s="432" t="s">
        <v>847</v>
      </c>
      <c r="C220" s="458"/>
      <c r="D220" s="473"/>
      <c r="E220" s="459"/>
      <c r="F220" s="507"/>
      <c r="G220" s="507"/>
      <c r="H220" s="460"/>
      <c r="I220" s="461"/>
      <c r="J220" s="462"/>
      <c r="K220" s="461"/>
      <c r="L220" s="463"/>
      <c r="M220" s="388"/>
      <c r="N220" s="389"/>
      <c r="O220" s="390"/>
      <c r="P220" s="389"/>
      <c r="Q220" s="410"/>
      <c r="R220" s="443"/>
      <c r="S220" s="425">
        <f t="shared" si="86"/>
        <v>0</v>
      </c>
      <c r="T220" s="392">
        <f t="shared" si="83"/>
        <v>0</v>
      </c>
      <c r="U220" s="405">
        <f t="shared" si="87"/>
        <v>0</v>
      </c>
      <c r="V220" s="393">
        <f t="shared" si="88"/>
        <v>0</v>
      </c>
      <c r="W220" s="442" t="str">
        <f t="shared" si="89"/>
        <v/>
      </c>
      <c r="X220" s="452" t="str">
        <f t="shared" si="84"/>
        <v/>
      </c>
      <c r="Y220" s="452" t="str">
        <f t="shared" si="85"/>
        <v/>
      </c>
      <c r="Z220" s="452" t="str">
        <f>'４.１倒筒機(樣品製作)'!X220</f>
        <v/>
      </c>
      <c r="AA220" s="452" t="str">
        <f>'４.１倒筒機(樣品製作)'!Y220</f>
        <v/>
      </c>
    </row>
    <row r="221" spans="1:27" ht="16.5">
      <c r="A221" s="383">
        <f t="shared" si="90"/>
        <v>46179</v>
      </c>
      <c r="B221" s="432" t="s">
        <v>847</v>
      </c>
      <c r="C221" s="458"/>
      <c r="D221" s="473"/>
      <c r="E221" s="459"/>
      <c r="F221" s="507" t="str">
        <f>IF(ISNA(VLOOKUP(D221,條件!$A$1:$L$65585,5,0)),"",(VLOOKUP(D221,條件!$A$1:$L$65585,5,0)))</f>
        <v/>
      </c>
      <c r="G221" s="507" t="str">
        <f>IF(ISNA(VLOOKUP(D221,條件!$A$1:$L$65585,11,0)),"",(VLOOKUP(D221,條件!$A$1:$L$65585,11,0)))</f>
        <v/>
      </c>
      <c r="H221" s="460"/>
      <c r="I221" s="461"/>
      <c r="J221" s="462"/>
      <c r="K221" s="462"/>
      <c r="L221" s="463"/>
      <c r="M221" s="388"/>
      <c r="N221" s="389"/>
      <c r="O221" s="390"/>
      <c r="P221" s="389"/>
      <c r="Q221" s="410"/>
      <c r="R221" s="443"/>
      <c r="S221" s="425">
        <f t="shared" si="86"/>
        <v>0</v>
      </c>
      <c r="T221" s="392">
        <f t="shared" si="83"/>
        <v>0</v>
      </c>
      <c r="U221" s="405">
        <f t="shared" si="87"/>
        <v>0</v>
      </c>
      <c r="V221" s="393">
        <f t="shared" si="88"/>
        <v>0</v>
      </c>
      <c r="W221" s="442" t="str">
        <f t="shared" si="89"/>
        <v/>
      </c>
      <c r="X221" s="452" t="str">
        <f t="shared" si="84"/>
        <v/>
      </c>
      <c r="Y221" s="452" t="str">
        <f t="shared" si="85"/>
        <v/>
      </c>
      <c r="Z221" s="452" t="str">
        <f>'４.１倒筒機(樣品製作)'!X221</f>
        <v/>
      </c>
      <c r="AA221" s="452" t="str">
        <f>'４.１倒筒機(樣品製作)'!Y221</f>
        <v/>
      </c>
    </row>
    <row r="222" spans="1:27" ht="16.5">
      <c r="A222" s="383">
        <f t="shared" si="90"/>
        <v>46179</v>
      </c>
      <c r="B222" s="432" t="s">
        <v>847</v>
      </c>
      <c r="C222" s="458"/>
      <c r="D222" s="473"/>
      <c r="E222" s="459"/>
      <c r="F222" s="507" t="str">
        <f>IF(ISNA(VLOOKUP(D222,條件!$A$1:$L$65585,5,0)),"",(VLOOKUP(D222,條件!$A$1:$L$65585,5,0)))</f>
        <v/>
      </c>
      <c r="G222" s="507" t="str">
        <f>IF(ISNA(VLOOKUP(D222,條件!$A$1:$L$65585,11,0)),"",(VLOOKUP(D222,條件!$A$1:$L$65585,11,0)))</f>
        <v/>
      </c>
      <c r="H222" s="460"/>
      <c r="I222" s="461"/>
      <c r="J222" s="462"/>
      <c r="K222" s="462"/>
      <c r="L222" s="463"/>
      <c r="M222" s="388"/>
      <c r="N222" s="389"/>
      <c r="O222" s="390"/>
      <c r="P222" s="389"/>
      <c r="Q222" s="410"/>
      <c r="R222" s="443"/>
      <c r="S222" s="425">
        <f t="shared" si="86"/>
        <v>0</v>
      </c>
      <c r="T222" s="392">
        <f t="shared" si="83"/>
        <v>0</v>
      </c>
      <c r="U222" s="405">
        <f t="shared" si="87"/>
        <v>0</v>
      </c>
      <c r="V222" s="393">
        <f t="shared" si="88"/>
        <v>0</v>
      </c>
      <c r="W222" s="442" t="str">
        <f t="shared" si="89"/>
        <v/>
      </c>
      <c r="X222" s="452" t="str">
        <f t="shared" si="84"/>
        <v/>
      </c>
      <c r="Y222" s="452" t="str">
        <f t="shared" si="85"/>
        <v/>
      </c>
      <c r="Z222" s="452" t="str">
        <f>'４.１倒筒機(樣品製作)'!X222</f>
        <v/>
      </c>
      <c r="AA222" s="452" t="str">
        <f>'４.１倒筒機(樣品製作)'!Y222</f>
        <v/>
      </c>
    </row>
    <row r="223" spans="1:27" ht="16.5">
      <c r="A223" s="383">
        <f t="shared" si="90"/>
        <v>46179</v>
      </c>
      <c r="B223" s="432" t="s">
        <v>847</v>
      </c>
      <c r="C223" s="458"/>
      <c r="D223" s="473"/>
      <c r="E223" s="459"/>
      <c r="F223" s="507" t="str">
        <f>IF(ISNA(VLOOKUP(D223,條件!$A$1:$L$65585,5,0)),"",(VLOOKUP(D223,條件!$A$1:$L$65585,5,0)))</f>
        <v/>
      </c>
      <c r="G223" s="507" t="str">
        <f>IF(ISNA(VLOOKUP(D223,條件!$A$1:$L$65585,11,0)),"",(VLOOKUP(D223,條件!$A$1:$L$65585,11,0)))</f>
        <v/>
      </c>
      <c r="H223" s="460"/>
      <c r="I223" s="461"/>
      <c r="J223" s="462"/>
      <c r="K223" s="462"/>
      <c r="L223" s="463"/>
      <c r="M223" s="388"/>
      <c r="N223" s="389"/>
      <c r="O223" s="390"/>
      <c r="P223" s="389"/>
      <c r="Q223" s="410"/>
      <c r="R223" s="443"/>
      <c r="S223" s="425">
        <f t="shared" si="86"/>
        <v>0</v>
      </c>
      <c r="T223" s="392">
        <f t="shared" si="83"/>
        <v>0</v>
      </c>
      <c r="U223" s="405">
        <f t="shared" si="87"/>
        <v>0</v>
      </c>
      <c r="V223" s="393">
        <f t="shared" si="88"/>
        <v>0</v>
      </c>
      <c r="W223" s="442" t="str">
        <f t="shared" si="89"/>
        <v/>
      </c>
      <c r="X223" s="452" t="str">
        <f t="shared" si="84"/>
        <v/>
      </c>
      <c r="Y223" s="452" t="str">
        <f t="shared" si="85"/>
        <v/>
      </c>
      <c r="Z223" s="452" t="str">
        <f>'４.１倒筒機(樣品製作)'!X223</f>
        <v/>
      </c>
      <c r="AA223" s="452" t="str">
        <f>'４.１倒筒機(樣品製作)'!Y223</f>
        <v/>
      </c>
    </row>
    <row r="224" spans="1:27" ht="16.5">
      <c r="A224" s="383">
        <f t="shared" si="90"/>
        <v>46179</v>
      </c>
      <c r="B224" s="432" t="s">
        <v>847</v>
      </c>
      <c r="C224" s="458"/>
      <c r="D224" s="473"/>
      <c r="E224" s="459"/>
      <c r="F224" s="507" t="str">
        <f>IF(ISNA(VLOOKUP(D224,條件!$A$1:$L$65585,5,0)),"",(VLOOKUP(D224,條件!$A$1:$L$65585,5,0)))</f>
        <v/>
      </c>
      <c r="G224" s="507" t="str">
        <f>IF(ISNA(VLOOKUP(D224,條件!$A$1:$L$65585,11,0)),"",(VLOOKUP(D224,條件!$A$1:$L$65585,11,0)))</f>
        <v/>
      </c>
      <c r="H224" s="460"/>
      <c r="I224" s="461"/>
      <c r="J224" s="462"/>
      <c r="K224" s="462"/>
      <c r="L224" s="463"/>
      <c r="M224" s="388"/>
      <c r="N224" s="389"/>
      <c r="O224" s="390"/>
      <c r="P224" s="389"/>
      <c r="Q224" s="410"/>
      <c r="R224" s="443"/>
      <c r="S224" s="425">
        <f t="shared" si="86"/>
        <v>0</v>
      </c>
      <c r="T224" s="392">
        <f t="shared" si="83"/>
        <v>0</v>
      </c>
      <c r="U224" s="405">
        <f t="shared" si="87"/>
        <v>0</v>
      </c>
      <c r="V224" s="393">
        <f t="shared" si="88"/>
        <v>0</v>
      </c>
      <c r="W224" s="442" t="str">
        <f t="shared" si="89"/>
        <v/>
      </c>
      <c r="X224" s="452" t="str">
        <f t="shared" si="84"/>
        <v/>
      </c>
      <c r="Y224" s="452" t="str">
        <f t="shared" si="85"/>
        <v/>
      </c>
      <c r="Z224" s="452" t="str">
        <f>'４.１倒筒機(樣品製作)'!X224</f>
        <v/>
      </c>
      <c r="AA224" s="452" t="str">
        <f>'４.１倒筒機(樣品製作)'!Y224</f>
        <v/>
      </c>
    </row>
    <row r="225" spans="1:27" ht="16.5">
      <c r="A225" s="383">
        <f t="shared" si="90"/>
        <v>46179</v>
      </c>
      <c r="B225" s="432" t="s">
        <v>847</v>
      </c>
      <c r="C225" s="458"/>
      <c r="D225" s="473"/>
      <c r="E225" s="459"/>
      <c r="F225" s="507" t="str">
        <f>IF(ISNA(VLOOKUP(D225,條件!$A$1:$L$65585,5,0)),"",(VLOOKUP(D225,條件!$A$1:$L$65585,5,0)))</f>
        <v/>
      </c>
      <c r="G225" s="507" t="str">
        <f>IF(ISNA(VLOOKUP(D225,條件!$A$1:$L$65585,11,0)),"",(VLOOKUP(D225,條件!$A$1:$L$65585,11,0)))</f>
        <v/>
      </c>
      <c r="H225" s="460"/>
      <c r="I225" s="461"/>
      <c r="J225" s="462"/>
      <c r="K225" s="462"/>
      <c r="L225" s="463"/>
      <c r="M225" s="388"/>
      <c r="N225" s="389"/>
      <c r="O225" s="390"/>
      <c r="P225" s="389"/>
      <c r="Q225" s="410"/>
      <c r="R225" s="443"/>
      <c r="S225" s="425">
        <f t="shared" si="86"/>
        <v>0</v>
      </c>
      <c r="T225" s="392">
        <f t="shared" si="83"/>
        <v>0</v>
      </c>
      <c r="U225" s="405">
        <f t="shared" si="87"/>
        <v>0</v>
      </c>
      <c r="V225" s="393">
        <f t="shared" si="88"/>
        <v>0</v>
      </c>
      <c r="W225" s="442" t="str">
        <f t="shared" si="89"/>
        <v/>
      </c>
      <c r="X225" s="452" t="str">
        <f t="shared" si="84"/>
        <v/>
      </c>
      <c r="Y225" s="452" t="str">
        <f t="shared" si="85"/>
        <v/>
      </c>
      <c r="Z225" s="452" t="str">
        <f>'４.１倒筒機(樣品製作)'!X225</f>
        <v/>
      </c>
      <c r="AA225" s="452" t="str">
        <f>'４.１倒筒機(樣品製作)'!Y225</f>
        <v/>
      </c>
    </row>
    <row r="226" spans="1:27" ht="16.5">
      <c r="A226" s="383">
        <f t="shared" si="90"/>
        <v>46179</v>
      </c>
      <c r="B226" s="432" t="s">
        <v>847</v>
      </c>
      <c r="C226" s="458"/>
      <c r="D226" s="473"/>
      <c r="E226" s="459"/>
      <c r="F226" s="507" t="str">
        <f>IF(ISNA(VLOOKUP(D226,條件!$A$1:$L$65585,5,0)),"",(VLOOKUP(D226,條件!$A$1:$L$65585,5,0)))</f>
        <v/>
      </c>
      <c r="G226" s="507" t="str">
        <f>IF(ISNA(VLOOKUP(D226,條件!$A$1:$L$65585,11,0)),"",(VLOOKUP(D226,條件!$A$1:$L$65585,11,0)))</f>
        <v/>
      </c>
      <c r="H226" s="460"/>
      <c r="I226" s="461"/>
      <c r="J226" s="462"/>
      <c r="K226" s="462"/>
      <c r="L226" s="463"/>
      <c r="M226" s="388"/>
      <c r="N226" s="389"/>
      <c r="O226" s="390"/>
      <c r="P226" s="389"/>
      <c r="Q226" s="410"/>
      <c r="R226" s="443"/>
      <c r="S226" s="425">
        <f t="shared" si="86"/>
        <v>0</v>
      </c>
      <c r="T226" s="392">
        <f t="shared" si="83"/>
        <v>0</v>
      </c>
      <c r="U226" s="405">
        <f t="shared" si="87"/>
        <v>0</v>
      </c>
      <c r="V226" s="393">
        <f t="shared" si="88"/>
        <v>0</v>
      </c>
      <c r="W226" s="442" t="str">
        <f t="shared" si="89"/>
        <v/>
      </c>
      <c r="X226" s="452" t="str">
        <f t="shared" si="84"/>
        <v/>
      </c>
      <c r="Y226" s="452" t="str">
        <f t="shared" si="85"/>
        <v/>
      </c>
      <c r="Z226" s="452" t="str">
        <f>'４.１倒筒機(樣品製作)'!X226</f>
        <v/>
      </c>
      <c r="AA226" s="452" t="str">
        <f>'４.１倒筒機(樣品製作)'!Y226</f>
        <v/>
      </c>
    </row>
    <row r="227" spans="1:27" ht="16.5">
      <c r="A227" s="383">
        <f t="shared" si="90"/>
        <v>46179</v>
      </c>
      <c r="B227" s="432" t="s">
        <v>847</v>
      </c>
      <c r="C227" s="458"/>
      <c r="D227" s="473"/>
      <c r="E227" s="459"/>
      <c r="F227" s="507" t="str">
        <f>IF(ISNA(VLOOKUP(D227,條件!$A$1:$L$65585,5,0)),"",(VLOOKUP(D227,條件!$A$1:$L$65585,5,0)))</f>
        <v/>
      </c>
      <c r="G227" s="507" t="str">
        <f>IF(ISNA(VLOOKUP(D227,條件!$A$1:$L$65585,11,0)),"",(VLOOKUP(D227,條件!$A$1:$L$65585,11,0)))</f>
        <v/>
      </c>
      <c r="H227" s="460"/>
      <c r="I227" s="461"/>
      <c r="J227" s="462"/>
      <c r="K227" s="462"/>
      <c r="L227" s="463"/>
      <c r="M227" s="388"/>
      <c r="N227" s="389"/>
      <c r="O227" s="390"/>
      <c r="P227" s="389"/>
      <c r="Q227" s="410"/>
      <c r="R227" s="443"/>
      <c r="S227" s="425">
        <f t="shared" si="86"/>
        <v>0</v>
      </c>
      <c r="T227" s="392">
        <f t="shared" si="83"/>
        <v>0</v>
      </c>
      <c r="U227" s="405">
        <f t="shared" si="87"/>
        <v>0</v>
      </c>
      <c r="V227" s="393">
        <f t="shared" si="88"/>
        <v>0</v>
      </c>
      <c r="W227" s="442" t="str">
        <f t="shared" si="89"/>
        <v/>
      </c>
      <c r="X227" s="452" t="str">
        <f t="shared" si="84"/>
        <v/>
      </c>
      <c r="Y227" s="452" t="str">
        <f t="shared" si="85"/>
        <v/>
      </c>
      <c r="Z227" s="452" t="str">
        <f>'４.１倒筒機(樣品製作)'!X227</f>
        <v/>
      </c>
      <c r="AA227" s="452" t="str">
        <f>'４.１倒筒機(樣品製作)'!Y227</f>
        <v/>
      </c>
    </row>
    <row r="228" spans="1:27" ht="16.5">
      <c r="A228" s="383">
        <f t="shared" si="90"/>
        <v>46179</v>
      </c>
      <c r="B228" s="432" t="s">
        <v>847</v>
      </c>
      <c r="C228" s="458"/>
      <c r="D228" s="473"/>
      <c r="E228" s="459"/>
      <c r="F228" s="507" t="str">
        <f>IF(ISNA(VLOOKUP(D228,條件!$A$1:$L$65585,5,0)),"",(VLOOKUP(D228,條件!$A$1:$L$65585,5,0)))</f>
        <v/>
      </c>
      <c r="G228" s="507" t="str">
        <f>IF(ISNA(VLOOKUP(D228,條件!$A$1:$L$65585,11,0)),"",(VLOOKUP(D228,條件!$A$1:$L$65585,11,0)))</f>
        <v/>
      </c>
      <c r="H228" s="460"/>
      <c r="I228" s="461"/>
      <c r="J228" s="462"/>
      <c r="K228" s="462"/>
      <c r="L228" s="463"/>
      <c r="M228" s="388"/>
      <c r="N228" s="389"/>
      <c r="O228" s="390"/>
      <c r="P228" s="389"/>
      <c r="Q228" s="410"/>
      <c r="R228" s="443"/>
      <c r="S228" s="425">
        <f t="shared" si="86"/>
        <v>0</v>
      </c>
      <c r="T228" s="392">
        <f t="shared" si="83"/>
        <v>0</v>
      </c>
      <c r="U228" s="405">
        <f t="shared" si="87"/>
        <v>0</v>
      </c>
      <c r="V228" s="393">
        <f t="shared" si="88"/>
        <v>0</v>
      </c>
      <c r="W228" s="442" t="str">
        <f t="shared" si="89"/>
        <v/>
      </c>
      <c r="X228" s="452" t="str">
        <f t="shared" si="84"/>
        <v/>
      </c>
      <c r="Y228" s="452" t="str">
        <f t="shared" si="85"/>
        <v/>
      </c>
      <c r="Z228" s="452" t="str">
        <f>'４.１倒筒機(樣品製作)'!X228</f>
        <v/>
      </c>
      <c r="AA228" s="452" t="str">
        <f>'４.１倒筒機(樣品製作)'!Y228</f>
        <v/>
      </c>
    </row>
    <row r="229" spans="1:27" ht="16.5">
      <c r="A229" s="383">
        <f t="shared" si="90"/>
        <v>46179</v>
      </c>
      <c r="B229" s="432" t="s">
        <v>847</v>
      </c>
      <c r="C229" s="458"/>
      <c r="D229" s="473"/>
      <c r="E229" s="459"/>
      <c r="F229" s="507" t="str">
        <f>IF(ISNA(VLOOKUP(D229,條件!$A$1:$L$65585,5,0)),"",(VLOOKUP(D229,條件!$A$1:$L$65585,5,0)))</f>
        <v/>
      </c>
      <c r="G229" s="507" t="str">
        <f>IF(ISNA(VLOOKUP(D229,條件!$A$1:$L$65585,11,0)),"",(VLOOKUP(D229,條件!$A$1:$L$65585,11,0)))</f>
        <v/>
      </c>
      <c r="H229" s="460"/>
      <c r="I229" s="461"/>
      <c r="J229" s="462"/>
      <c r="K229" s="462"/>
      <c r="L229" s="463"/>
      <c r="M229" s="388"/>
      <c r="N229" s="389"/>
      <c r="O229" s="390"/>
      <c r="P229" s="389"/>
      <c r="Q229" s="410"/>
      <c r="R229" s="443"/>
      <c r="S229" s="425">
        <f t="shared" si="86"/>
        <v>0</v>
      </c>
      <c r="T229" s="392">
        <f t="shared" si="83"/>
        <v>0</v>
      </c>
      <c r="U229" s="392">
        <f t="shared" si="87"/>
        <v>0</v>
      </c>
      <c r="V229" s="393">
        <f t="shared" si="88"/>
        <v>0</v>
      </c>
      <c r="W229" s="442" t="str">
        <f t="shared" si="89"/>
        <v/>
      </c>
      <c r="X229" s="452" t="str">
        <f t="shared" si="84"/>
        <v/>
      </c>
      <c r="Y229" s="452" t="str">
        <f t="shared" si="85"/>
        <v/>
      </c>
      <c r="Z229" s="452" t="str">
        <f>'４.１倒筒機(樣品製作)'!X229</f>
        <v/>
      </c>
      <c r="AA229" s="452" t="str">
        <f>'４.１倒筒機(樣品製作)'!Y229</f>
        <v/>
      </c>
    </row>
    <row r="230" spans="1:27" ht="16.5">
      <c r="A230" s="383">
        <f t="shared" si="90"/>
        <v>46179</v>
      </c>
      <c r="B230" s="432" t="s">
        <v>847</v>
      </c>
      <c r="C230" s="458"/>
      <c r="D230" s="473"/>
      <c r="E230" s="459"/>
      <c r="F230" s="507" t="str">
        <f>IF(ISNA(VLOOKUP(D230,條件!$A$1:$L$65585,5,0)),"",(VLOOKUP(D230,條件!$A$1:$L$65585,5,0)))</f>
        <v/>
      </c>
      <c r="G230" s="507" t="str">
        <f>IF(ISNA(VLOOKUP(D230,條件!$A$1:$L$65585,11,0)),"",(VLOOKUP(D230,條件!$A$1:$L$65585,11,0)))</f>
        <v/>
      </c>
      <c r="H230" s="460"/>
      <c r="I230" s="461"/>
      <c r="J230" s="462"/>
      <c r="K230" s="462"/>
      <c r="L230" s="463"/>
      <c r="M230" s="388"/>
      <c r="N230" s="389"/>
      <c r="O230" s="390"/>
      <c r="P230" s="389"/>
      <c r="Q230" s="410"/>
      <c r="R230" s="443"/>
      <c r="S230" s="425">
        <f t="shared" si="86"/>
        <v>0</v>
      </c>
      <c r="T230" s="392">
        <f t="shared" si="83"/>
        <v>0</v>
      </c>
      <c r="U230" s="392">
        <f t="shared" si="87"/>
        <v>0</v>
      </c>
      <c r="V230" s="393">
        <f t="shared" si="88"/>
        <v>0</v>
      </c>
      <c r="W230" s="444" t="str">
        <f t="shared" si="89"/>
        <v/>
      </c>
      <c r="X230" s="452" t="str">
        <f t="shared" si="84"/>
        <v/>
      </c>
      <c r="Y230" s="452" t="str">
        <f t="shared" si="85"/>
        <v/>
      </c>
      <c r="Z230" s="452" t="str">
        <f>'４.１倒筒機(樣品製作)'!X230</f>
        <v/>
      </c>
      <c r="AA230" s="452" t="str">
        <f>'４.１倒筒機(樣品製作)'!Y230</f>
        <v/>
      </c>
    </row>
    <row r="231" spans="1:27" ht="16.5">
      <c r="A231" s="383">
        <f t="shared" si="90"/>
        <v>46179</v>
      </c>
      <c r="B231" s="432" t="s">
        <v>847</v>
      </c>
      <c r="C231" s="458"/>
      <c r="D231" s="473"/>
      <c r="E231" s="459"/>
      <c r="F231" s="507" t="str">
        <f>IF(ISNA(VLOOKUP(D231,條件!$A$1:$L$65585,5,0)),"",(VLOOKUP(D231,條件!$A$1:$L$65585,5,0)))</f>
        <v/>
      </c>
      <c r="G231" s="507" t="str">
        <f>IF(ISNA(VLOOKUP(D231,條件!$A$1:$L$65585,11,0)),"",(VLOOKUP(D231,條件!$A$1:$L$65585,11,0)))</f>
        <v/>
      </c>
      <c r="H231" s="460"/>
      <c r="I231" s="461"/>
      <c r="J231" s="462"/>
      <c r="K231" s="462"/>
      <c r="L231" s="463"/>
      <c r="M231" s="388"/>
      <c r="N231" s="389"/>
      <c r="O231" s="390"/>
      <c r="P231" s="389"/>
      <c r="Q231" s="410"/>
      <c r="R231" s="443"/>
      <c r="S231" s="425">
        <f t="shared" si="86"/>
        <v>0</v>
      </c>
      <c r="T231" s="392">
        <f t="shared" si="83"/>
        <v>0</v>
      </c>
      <c r="U231" s="392">
        <f t="shared" si="87"/>
        <v>0</v>
      </c>
      <c r="V231" s="393">
        <f t="shared" si="88"/>
        <v>0</v>
      </c>
      <c r="W231" s="444" t="str">
        <f t="shared" si="89"/>
        <v/>
      </c>
      <c r="X231" s="452" t="str">
        <f t="shared" si="84"/>
        <v/>
      </c>
      <c r="Y231" s="452" t="str">
        <f t="shared" si="85"/>
        <v/>
      </c>
      <c r="Z231" s="452" t="str">
        <f>'４.１倒筒機(樣品製作)'!X231</f>
        <v/>
      </c>
      <c r="AA231" s="452" t="str">
        <f>'４.１倒筒機(樣品製作)'!Y231</f>
        <v/>
      </c>
    </row>
    <row r="232" spans="1:27" ht="16.5">
      <c r="A232" s="383">
        <f t="shared" si="90"/>
        <v>46179</v>
      </c>
      <c r="B232" s="432" t="s">
        <v>847</v>
      </c>
      <c r="C232" s="458"/>
      <c r="D232" s="473"/>
      <c r="E232" s="459"/>
      <c r="F232" s="507" t="str">
        <f>IF(ISNA(VLOOKUP(D232,條件!$A$1:$L$65585,5,0)),"",(VLOOKUP(D232,條件!$A$1:$L$65585,5,0)))</f>
        <v/>
      </c>
      <c r="G232" s="507" t="str">
        <f>IF(ISNA(VLOOKUP(D232,條件!$A$1:$L$65585,11,0)),"",(VLOOKUP(D232,條件!$A$1:$L$65585,11,0)))</f>
        <v/>
      </c>
      <c r="H232" s="460"/>
      <c r="I232" s="461"/>
      <c r="J232" s="462"/>
      <c r="K232" s="462"/>
      <c r="L232" s="463"/>
      <c r="M232" s="388"/>
      <c r="N232" s="389"/>
      <c r="O232" s="390"/>
      <c r="P232" s="389"/>
      <c r="Q232" s="410"/>
      <c r="R232" s="443"/>
      <c r="S232" s="425">
        <f t="shared" si="86"/>
        <v>0</v>
      </c>
      <c r="T232" s="392">
        <f t="shared" si="83"/>
        <v>0</v>
      </c>
      <c r="U232" s="392">
        <f t="shared" si="87"/>
        <v>0</v>
      </c>
      <c r="V232" s="393">
        <f t="shared" si="88"/>
        <v>0</v>
      </c>
      <c r="W232" s="444" t="str">
        <f t="shared" si="89"/>
        <v/>
      </c>
      <c r="X232" s="452" t="str">
        <f t="shared" si="84"/>
        <v/>
      </c>
      <c r="Y232" s="452" t="str">
        <f t="shared" si="85"/>
        <v/>
      </c>
      <c r="Z232" s="452" t="str">
        <f>'４.１倒筒機(樣品製作)'!X232</f>
        <v/>
      </c>
      <c r="AA232" s="452" t="str">
        <f>'４.１倒筒機(樣品製作)'!Y232</f>
        <v/>
      </c>
    </row>
    <row r="233" spans="1:27" ht="16.5">
      <c r="A233" s="383">
        <f t="shared" si="90"/>
        <v>46179</v>
      </c>
      <c r="B233" s="432" t="s">
        <v>847</v>
      </c>
      <c r="C233" s="458"/>
      <c r="D233" s="473"/>
      <c r="E233" s="459"/>
      <c r="F233" s="507" t="str">
        <f>IF(ISNA(VLOOKUP(D233,條件!$A$1:$L$65585,5,0)),"",(VLOOKUP(D233,條件!$A$1:$L$65585,5,0)))</f>
        <v/>
      </c>
      <c r="G233" s="507" t="str">
        <f>IF(ISNA(VLOOKUP(D233,條件!$A$1:$L$65585,11,0)),"",(VLOOKUP(D233,條件!$A$1:$L$65585,11,0)))</f>
        <v/>
      </c>
      <c r="H233" s="460"/>
      <c r="I233" s="461"/>
      <c r="J233" s="462"/>
      <c r="K233" s="462"/>
      <c r="L233" s="463"/>
      <c r="M233" s="388"/>
      <c r="N233" s="389"/>
      <c r="O233" s="390"/>
      <c r="P233" s="389"/>
      <c r="Q233" s="410"/>
      <c r="R233" s="443"/>
      <c r="S233" s="425">
        <f t="shared" si="86"/>
        <v>0</v>
      </c>
      <c r="T233" s="392">
        <f t="shared" si="83"/>
        <v>0</v>
      </c>
      <c r="U233" s="392">
        <f t="shared" si="87"/>
        <v>0</v>
      </c>
      <c r="V233" s="393">
        <f t="shared" si="88"/>
        <v>0</v>
      </c>
      <c r="W233" s="444" t="str">
        <f t="shared" si="89"/>
        <v/>
      </c>
      <c r="X233" s="452" t="str">
        <f t="shared" si="84"/>
        <v/>
      </c>
      <c r="Y233" s="452" t="str">
        <f t="shared" si="85"/>
        <v/>
      </c>
      <c r="Z233" s="452" t="str">
        <f>'４.１倒筒機(樣品製作)'!X233</f>
        <v/>
      </c>
      <c r="AA233" s="452" t="str">
        <f>'４.１倒筒機(樣品製作)'!Y233</f>
        <v/>
      </c>
    </row>
    <row r="234" spans="1:27" ht="16.5">
      <c r="A234" s="383">
        <f t="shared" si="90"/>
        <v>46179</v>
      </c>
      <c r="B234" s="432" t="s">
        <v>847</v>
      </c>
      <c r="C234" s="458"/>
      <c r="D234" s="473"/>
      <c r="E234" s="459"/>
      <c r="F234" s="507" t="str">
        <f>IF(ISNA(VLOOKUP(D234,條件!$A$1:$L$65585,5,0)),"",(VLOOKUP(D234,條件!$A$1:$L$65585,5,0)))</f>
        <v/>
      </c>
      <c r="G234" s="507" t="str">
        <f>IF(ISNA(VLOOKUP(D234,條件!$A$1:$L$65585,11,0)),"",(VLOOKUP(D234,條件!$A$1:$L$65585,11,0)))</f>
        <v/>
      </c>
      <c r="H234" s="460"/>
      <c r="I234" s="461"/>
      <c r="J234" s="462"/>
      <c r="K234" s="462"/>
      <c r="L234" s="463"/>
      <c r="M234" s="388"/>
      <c r="N234" s="389"/>
      <c r="O234" s="390"/>
      <c r="P234" s="389"/>
      <c r="Q234" s="391"/>
      <c r="R234" s="443"/>
      <c r="S234" s="425">
        <f t="shared" si="86"/>
        <v>0</v>
      </c>
      <c r="T234" s="392">
        <f t="shared" si="83"/>
        <v>0</v>
      </c>
      <c r="U234" s="392">
        <f t="shared" si="87"/>
        <v>0</v>
      </c>
      <c r="V234" s="393">
        <f t="shared" si="88"/>
        <v>0</v>
      </c>
      <c r="W234" s="444" t="str">
        <f t="shared" si="89"/>
        <v/>
      </c>
      <c r="X234" s="452" t="str">
        <f t="shared" si="84"/>
        <v/>
      </c>
      <c r="Y234" s="452" t="str">
        <f t="shared" si="85"/>
        <v/>
      </c>
      <c r="Z234" s="452" t="str">
        <f>'４.１倒筒機(樣品製作)'!X234</f>
        <v/>
      </c>
      <c r="AA234" s="452" t="str">
        <f>'４.１倒筒機(樣品製作)'!Y234</f>
        <v/>
      </c>
    </row>
    <row r="235" spans="1:27" ht="16.5">
      <c r="A235" s="383">
        <f t="shared" si="90"/>
        <v>46179</v>
      </c>
      <c r="B235" s="432" t="s">
        <v>847</v>
      </c>
      <c r="C235" s="458"/>
      <c r="D235" s="473"/>
      <c r="E235" s="459"/>
      <c r="F235" s="507" t="str">
        <f>IF(ISNA(VLOOKUP(D235,條件!$A$1:$L$65585,5,0)),"",(VLOOKUP(D235,條件!$A$1:$L$65585,5,0)))</f>
        <v/>
      </c>
      <c r="G235" s="507" t="str">
        <f>IF(ISNA(VLOOKUP(D235,條件!$A$1:$L$65585,11,0)),"",(VLOOKUP(D235,條件!$A$1:$L$65585,11,0)))</f>
        <v/>
      </c>
      <c r="H235" s="460"/>
      <c r="I235" s="461"/>
      <c r="J235" s="462"/>
      <c r="K235" s="462"/>
      <c r="L235" s="463"/>
      <c r="M235" s="388"/>
      <c r="N235" s="389"/>
      <c r="O235" s="390"/>
      <c r="P235" s="389"/>
      <c r="Q235" s="391"/>
      <c r="R235" s="443"/>
      <c r="S235" s="425">
        <f t="shared" si="86"/>
        <v>0</v>
      </c>
      <c r="T235" s="392">
        <f t="shared" si="83"/>
        <v>0</v>
      </c>
      <c r="U235" s="392">
        <f t="shared" si="87"/>
        <v>0</v>
      </c>
      <c r="V235" s="393">
        <f t="shared" si="88"/>
        <v>0</v>
      </c>
      <c r="W235" s="444" t="str">
        <f t="shared" si="89"/>
        <v/>
      </c>
      <c r="X235" s="452" t="str">
        <f t="shared" si="84"/>
        <v/>
      </c>
      <c r="Y235" s="452" t="str">
        <f t="shared" si="85"/>
        <v/>
      </c>
      <c r="Z235" s="452" t="str">
        <f>'４.１倒筒機(樣品製作)'!X235</f>
        <v/>
      </c>
      <c r="AA235" s="452" t="str">
        <f>'４.１倒筒機(樣品製作)'!Y235</f>
        <v/>
      </c>
    </row>
    <row r="236" spans="1:27" ht="16.5">
      <c r="A236" s="383">
        <f t="shared" si="90"/>
        <v>46179</v>
      </c>
      <c r="B236" s="432" t="s">
        <v>847</v>
      </c>
      <c r="C236" s="458"/>
      <c r="D236" s="473"/>
      <c r="E236" s="459"/>
      <c r="F236" s="507" t="str">
        <f>IF(ISNA(VLOOKUP(D236,條件!$A$1:$L$65585,5,0)),"",(VLOOKUP(D236,條件!$A$1:$L$65585,5,0)))</f>
        <v/>
      </c>
      <c r="G236" s="507" t="str">
        <f>IF(ISNA(VLOOKUP(D236,條件!$A$1:$L$65585,11,0)),"",(VLOOKUP(D236,條件!$A$1:$L$65585,11,0)))</f>
        <v/>
      </c>
      <c r="H236" s="460"/>
      <c r="I236" s="461"/>
      <c r="J236" s="462"/>
      <c r="K236" s="462"/>
      <c r="L236" s="463"/>
      <c r="M236" s="388"/>
      <c r="N236" s="389"/>
      <c r="O236" s="390"/>
      <c r="P236" s="389"/>
      <c r="Q236" s="391"/>
      <c r="R236" s="443"/>
      <c r="S236" s="425">
        <f t="shared" si="86"/>
        <v>0</v>
      </c>
      <c r="T236" s="392">
        <f t="shared" si="83"/>
        <v>0</v>
      </c>
      <c r="U236" s="392">
        <f t="shared" si="87"/>
        <v>0</v>
      </c>
      <c r="V236" s="393">
        <f t="shared" si="88"/>
        <v>0</v>
      </c>
      <c r="W236" s="444" t="str">
        <f t="shared" si="89"/>
        <v/>
      </c>
      <c r="X236" s="452" t="str">
        <f t="shared" si="84"/>
        <v/>
      </c>
      <c r="Y236" s="452" t="str">
        <f t="shared" si="85"/>
        <v/>
      </c>
      <c r="Z236" s="452" t="str">
        <f>'４.１倒筒機(樣品製作)'!X236</f>
        <v/>
      </c>
      <c r="AA236" s="452" t="str">
        <f>'４.１倒筒機(樣品製作)'!Y236</f>
        <v/>
      </c>
    </row>
    <row r="237" spans="1:27" ht="16.5">
      <c r="A237" s="383">
        <f t="shared" si="90"/>
        <v>46179</v>
      </c>
      <c r="B237" s="432" t="s">
        <v>847</v>
      </c>
      <c r="C237" s="458"/>
      <c r="D237" s="473"/>
      <c r="E237" s="459"/>
      <c r="F237" s="507" t="str">
        <f>IF(ISNA(VLOOKUP(D237,條件!$A$1:$L$65585,5,0)),"",(VLOOKUP(D237,條件!$A$1:$L$65585,5,0)))</f>
        <v/>
      </c>
      <c r="G237" s="507" t="str">
        <f>IF(ISNA(VLOOKUP(D237,條件!$A$1:$L$65585,11,0)),"",(VLOOKUP(D237,條件!$A$1:$L$65585,11,0)))</f>
        <v/>
      </c>
      <c r="H237" s="460"/>
      <c r="I237" s="461"/>
      <c r="J237" s="462"/>
      <c r="K237" s="462"/>
      <c r="L237" s="463"/>
      <c r="M237" s="388"/>
      <c r="N237" s="389"/>
      <c r="O237" s="390"/>
      <c r="P237" s="389"/>
      <c r="Q237" s="391"/>
      <c r="R237" s="443"/>
      <c r="S237" s="425">
        <f t="shared" si="86"/>
        <v>0</v>
      </c>
      <c r="T237" s="392">
        <f t="shared" si="83"/>
        <v>0</v>
      </c>
      <c r="U237" s="392">
        <f t="shared" si="87"/>
        <v>0</v>
      </c>
      <c r="V237" s="393">
        <f t="shared" si="88"/>
        <v>0</v>
      </c>
      <c r="W237" s="444" t="str">
        <f t="shared" si="89"/>
        <v/>
      </c>
      <c r="X237" s="452" t="str">
        <f t="shared" si="84"/>
        <v/>
      </c>
      <c r="Y237" s="452" t="str">
        <f t="shared" si="85"/>
        <v/>
      </c>
      <c r="Z237" s="452" t="str">
        <f>'４.１倒筒機(樣品製作)'!X237</f>
        <v/>
      </c>
      <c r="AA237" s="452" t="str">
        <f>'４.１倒筒機(樣品製作)'!Y237</f>
        <v/>
      </c>
    </row>
    <row r="238" spans="1:27" ht="16.5">
      <c r="A238" s="383">
        <f t="shared" si="90"/>
        <v>46179</v>
      </c>
      <c r="B238" s="398" t="s">
        <v>848</v>
      </c>
      <c r="C238" s="524"/>
      <c r="D238" s="525"/>
      <c r="E238" s="526"/>
      <c r="F238" s="527"/>
      <c r="G238" s="527"/>
      <c r="H238" s="528"/>
      <c r="I238" s="529">
        <f>COUNTA(I218:I237)</f>
        <v>2</v>
      </c>
      <c r="J238" s="529"/>
      <c r="K238" s="529"/>
      <c r="L238" s="530"/>
      <c r="M238" s="400"/>
      <c r="N238" s="401">
        <f>SUM(N218:N237)</f>
        <v>16</v>
      </c>
      <c r="O238" s="400"/>
      <c r="P238" s="401">
        <f>SUM(P218:P237)</f>
        <v>0</v>
      </c>
      <c r="Q238" s="402"/>
      <c r="R238" s="445"/>
      <c r="S238" s="426"/>
      <c r="T238" s="399"/>
      <c r="U238" s="399">
        <f>SUMIF(U218:U237,"&lt;9E307")</f>
        <v>139.4949720670391</v>
      </c>
      <c r="V238" s="399">
        <f>SUM(V218:V237)</f>
        <v>36</v>
      </c>
      <c r="W238" s="446">
        <f>IF(ISERROR(V238/U238),0,(V238/U238))</f>
        <v>0.25807381776239907</v>
      </c>
      <c r="X238" s="453">
        <f>SUMIF(X218:X237,"&lt;9E307")</f>
        <v>0.55797988826815637</v>
      </c>
      <c r="Y238" s="453">
        <f>SUMIF(Y218:Y237,"&lt;9E307")</f>
        <v>0</v>
      </c>
      <c r="Z238" s="579">
        <f>'４.１倒筒機(樣品製作)'!X238</f>
        <v>0</v>
      </c>
      <c r="AA238" s="579">
        <f>'４.１倒筒機(樣品製作)'!Y238</f>
        <v>0</v>
      </c>
    </row>
    <row r="239" spans="1:27" ht="16.5">
      <c r="A239" s="383">
        <f t="shared" si="90"/>
        <v>46179</v>
      </c>
      <c r="B239" s="432" t="s">
        <v>849</v>
      </c>
      <c r="C239" s="458"/>
      <c r="D239" s="473"/>
      <c r="E239" s="459"/>
      <c r="F239" s="507" t="str">
        <f>IF(ISNA(VLOOKUP(D239,條件!$A$1:$L$65585,5,0)),"",(VLOOKUP(D239,條件!$A$1:$L$65585,5,0)))</f>
        <v/>
      </c>
      <c r="G239" s="507" t="str">
        <f>IF(ISNA(VLOOKUP(D239,條件!$A$1:$L$65585,11,0)),"",(VLOOKUP(D239,條件!$A$1:$L$65585,11,0)))</f>
        <v/>
      </c>
      <c r="H239" s="460"/>
      <c r="I239" s="461"/>
      <c r="J239" s="462"/>
      <c r="K239" s="461"/>
      <c r="L239" s="463"/>
      <c r="M239" s="388"/>
      <c r="N239" s="389"/>
      <c r="O239" s="390"/>
      <c r="P239" s="389"/>
      <c r="Q239" s="391"/>
      <c r="R239" s="443"/>
      <c r="S239" s="425">
        <f>K239*0.85</f>
        <v>0</v>
      </c>
      <c r="T239" s="392">
        <f t="shared" ref="T239:T258" si="91">IF(J239="",0,(1440/(J239/S239)))</f>
        <v>0</v>
      </c>
      <c r="U239" s="405">
        <f>T239*L239*(N239+P239)/24*0.85</f>
        <v>0</v>
      </c>
      <c r="V239" s="406">
        <f>M239+O239</f>
        <v>0</v>
      </c>
      <c r="W239" s="442" t="str">
        <f>IF(U239=0,"",((V239/U239)))</f>
        <v/>
      </c>
      <c r="X239" s="452" t="str">
        <f t="shared" ref="X239:X258" si="92">IF(ISERROR((U239/(N239+P239)*N239)/250),"",((U239/(N239+P239)*N239)/250))</f>
        <v/>
      </c>
      <c r="Y239" s="452" t="str">
        <f t="shared" ref="Y239:Y258" si="93">IF(ISERROR(((U239/(N239+P239)*P239)/250)),"",(((U239/(N239+P239)*P239))/250))</f>
        <v/>
      </c>
      <c r="Z239" s="452" t="str">
        <f>'４.１倒筒機(樣品製作)'!X239</f>
        <v/>
      </c>
      <c r="AA239" s="452" t="str">
        <f>'４.１倒筒機(樣品製作)'!Y239</f>
        <v/>
      </c>
    </row>
    <row r="240" spans="1:27" ht="16.5">
      <c r="A240" s="383">
        <f t="shared" si="90"/>
        <v>46179</v>
      </c>
      <c r="B240" s="432" t="s">
        <v>849</v>
      </c>
      <c r="C240" s="458"/>
      <c r="D240" s="473"/>
      <c r="E240" s="459"/>
      <c r="F240" s="507" t="str">
        <f>IF(ISNA(VLOOKUP(D240,條件!$A$1:$L$65585,5,0)),"",(VLOOKUP(D240,條件!$A$1:$L$65585,5,0)))</f>
        <v/>
      </c>
      <c r="G240" s="507" t="str">
        <f>IF(ISNA(VLOOKUP(D240,條件!$A$1:$L$65585,11,0)),"",(VLOOKUP(D240,條件!$A$1:$L$65585,11,0)))</f>
        <v/>
      </c>
      <c r="H240" s="460"/>
      <c r="I240" s="461"/>
      <c r="J240" s="462"/>
      <c r="K240" s="461"/>
      <c r="L240" s="463"/>
      <c r="M240" s="388"/>
      <c r="N240" s="389"/>
      <c r="O240" s="390"/>
      <c r="P240" s="389"/>
      <c r="Q240" s="391"/>
      <c r="R240" s="443"/>
      <c r="S240" s="425">
        <f t="shared" ref="S240:S258" si="94">K240*0.85</f>
        <v>0</v>
      </c>
      <c r="T240" s="392">
        <f t="shared" si="91"/>
        <v>0</v>
      </c>
      <c r="U240" s="405">
        <f t="shared" ref="U240:U258" si="95">T240*L240*(N240+P240)/24*0.85</f>
        <v>0</v>
      </c>
      <c r="V240" s="393">
        <f t="shared" ref="V240:V258" si="96">M240+O240</f>
        <v>0</v>
      </c>
      <c r="W240" s="442" t="str">
        <f t="shared" ref="W240:W258" si="97">IF(U240=0,"",((V240/U240)))</f>
        <v/>
      </c>
      <c r="X240" s="452" t="str">
        <f t="shared" si="92"/>
        <v/>
      </c>
      <c r="Y240" s="452" t="str">
        <f t="shared" si="93"/>
        <v/>
      </c>
      <c r="Z240" s="452" t="str">
        <f>'４.１倒筒機(樣品製作)'!X240</f>
        <v/>
      </c>
      <c r="AA240" s="452" t="str">
        <f>'４.１倒筒機(樣品製作)'!Y240</f>
        <v/>
      </c>
    </row>
    <row r="241" spans="1:27" ht="16.5">
      <c r="A241" s="383">
        <f t="shared" si="90"/>
        <v>46179</v>
      </c>
      <c r="B241" s="432" t="s">
        <v>849</v>
      </c>
      <c r="C241" s="458"/>
      <c r="D241" s="473"/>
      <c r="E241" s="459"/>
      <c r="F241" s="507" t="str">
        <f>IF(ISNA(VLOOKUP(D241,條件!$A$1:$L$65585,5,0)),"",(VLOOKUP(D241,條件!$A$1:$L$65585,5,0)))</f>
        <v/>
      </c>
      <c r="G241" s="507" t="str">
        <f>IF(ISNA(VLOOKUP(D241,條件!$A$1:$L$65585,11,0)),"",(VLOOKUP(D241,條件!$A$1:$L$65585,11,0)))</f>
        <v/>
      </c>
      <c r="H241" s="460"/>
      <c r="I241" s="461"/>
      <c r="J241" s="462"/>
      <c r="K241" s="461"/>
      <c r="L241" s="463"/>
      <c r="M241" s="388"/>
      <c r="N241" s="389"/>
      <c r="O241" s="390"/>
      <c r="P241" s="389"/>
      <c r="Q241" s="391"/>
      <c r="R241" s="443"/>
      <c r="S241" s="425">
        <f t="shared" si="94"/>
        <v>0</v>
      </c>
      <c r="T241" s="392">
        <f t="shared" si="91"/>
        <v>0</v>
      </c>
      <c r="U241" s="405">
        <f t="shared" si="95"/>
        <v>0</v>
      </c>
      <c r="V241" s="393">
        <f t="shared" si="96"/>
        <v>0</v>
      </c>
      <c r="W241" s="442" t="str">
        <f t="shared" si="97"/>
        <v/>
      </c>
      <c r="X241" s="452" t="str">
        <f t="shared" si="92"/>
        <v/>
      </c>
      <c r="Y241" s="452" t="str">
        <f t="shared" si="93"/>
        <v/>
      </c>
      <c r="Z241" s="452" t="str">
        <f>'４.１倒筒機(樣品製作)'!X241</f>
        <v/>
      </c>
      <c r="AA241" s="452" t="str">
        <f>'４.１倒筒機(樣品製作)'!Y241</f>
        <v/>
      </c>
    </row>
    <row r="242" spans="1:27" ht="16.5">
      <c r="A242" s="383">
        <f t="shared" si="90"/>
        <v>46179</v>
      </c>
      <c r="B242" s="432" t="s">
        <v>849</v>
      </c>
      <c r="C242" s="458"/>
      <c r="D242" s="473"/>
      <c r="E242" s="459"/>
      <c r="F242" s="507" t="str">
        <f>IF(ISNA(VLOOKUP(D242,條件!$A$1:$L$65585,5,0)),"",(VLOOKUP(D242,條件!$A$1:$L$65585,5,0)))</f>
        <v/>
      </c>
      <c r="G242" s="507" t="str">
        <f>IF(ISNA(VLOOKUP(D242,條件!$A$1:$L$65585,11,0)),"",(VLOOKUP(D242,條件!$A$1:$L$65585,11,0)))</f>
        <v/>
      </c>
      <c r="H242" s="460"/>
      <c r="I242" s="461"/>
      <c r="J242" s="462"/>
      <c r="K242" s="461"/>
      <c r="L242" s="463"/>
      <c r="M242" s="388"/>
      <c r="N242" s="389"/>
      <c r="O242" s="390"/>
      <c r="P242" s="389"/>
      <c r="Q242" s="391"/>
      <c r="R242" s="443"/>
      <c r="S242" s="425">
        <f t="shared" si="94"/>
        <v>0</v>
      </c>
      <c r="T242" s="392">
        <f t="shared" si="91"/>
        <v>0</v>
      </c>
      <c r="U242" s="405">
        <f t="shared" si="95"/>
        <v>0</v>
      </c>
      <c r="V242" s="393">
        <f t="shared" si="96"/>
        <v>0</v>
      </c>
      <c r="W242" s="442" t="str">
        <f t="shared" si="97"/>
        <v/>
      </c>
      <c r="X242" s="452" t="str">
        <f t="shared" si="92"/>
        <v/>
      </c>
      <c r="Y242" s="452" t="str">
        <f t="shared" si="93"/>
        <v/>
      </c>
      <c r="Z242" s="452" t="str">
        <f>'４.１倒筒機(樣品製作)'!X242</f>
        <v/>
      </c>
      <c r="AA242" s="452" t="str">
        <f>'４.１倒筒機(樣品製作)'!Y242</f>
        <v/>
      </c>
    </row>
    <row r="243" spans="1:27" ht="16.5">
      <c r="A243" s="383">
        <f t="shared" si="90"/>
        <v>46179</v>
      </c>
      <c r="B243" s="432" t="s">
        <v>849</v>
      </c>
      <c r="C243" s="458"/>
      <c r="D243" s="473"/>
      <c r="E243" s="459"/>
      <c r="F243" s="507" t="str">
        <f>IF(ISNA(VLOOKUP(D243,條件!$A$1:$L$65585,5,0)),"",(VLOOKUP(D243,條件!$A$1:$L$65585,5,0)))</f>
        <v/>
      </c>
      <c r="G243" s="507" t="str">
        <f>IF(ISNA(VLOOKUP(D243,條件!$A$1:$L$65585,11,0)),"",(VLOOKUP(D243,條件!$A$1:$L$65585,11,0)))</f>
        <v/>
      </c>
      <c r="H243" s="460"/>
      <c r="I243" s="461"/>
      <c r="J243" s="462"/>
      <c r="K243" s="462"/>
      <c r="L243" s="463"/>
      <c r="M243" s="388"/>
      <c r="N243" s="389"/>
      <c r="O243" s="390"/>
      <c r="P243" s="389"/>
      <c r="Q243" s="391"/>
      <c r="R243" s="443"/>
      <c r="S243" s="425">
        <f t="shared" si="94"/>
        <v>0</v>
      </c>
      <c r="T243" s="392">
        <f t="shared" si="91"/>
        <v>0</v>
      </c>
      <c r="U243" s="405">
        <f t="shared" si="95"/>
        <v>0</v>
      </c>
      <c r="V243" s="393">
        <f t="shared" si="96"/>
        <v>0</v>
      </c>
      <c r="W243" s="442" t="str">
        <f t="shared" si="97"/>
        <v/>
      </c>
      <c r="X243" s="452" t="str">
        <f t="shared" si="92"/>
        <v/>
      </c>
      <c r="Y243" s="452" t="str">
        <f t="shared" si="93"/>
        <v/>
      </c>
      <c r="Z243" s="452" t="str">
        <f>'４.１倒筒機(樣品製作)'!X243</f>
        <v/>
      </c>
      <c r="AA243" s="452" t="str">
        <f>'４.１倒筒機(樣品製作)'!Y243</f>
        <v/>
      </c>
    </row>
    <row r="244" spans="1:27" ht="16.5">
      <c r="A244" s="383">
        <f t="shared" si="90"/>
        <v>46179</v>
      </c>
      <c r="B244" s="432" t="s">
        <v>849</v>
      </c>
      <c r="C244" s="458"/>
      <c r="D244" s="473"/>
      <c r="E244" s="459"/>
      <c r="F244" s="507" t="str">
        <f>IF(ISNA(VLOOKUP(D244,條件!$A$1:$L$65585,5,0)),"",(VLOOKUP(D244,條件!$A$1:$L$65585,5,0)))</f>
        <v/>
      </c>
      <c r="G244" s="507" t="str">
        <f>IF(ISNA(VLOOKUP(D244,條件!$A$1:$L$65585,11,0)),"",(VLOOKUP(D244,條件!$A$1:$L$65585,11,0)))</f>
        <v/>
      </c>
      <c r="H244" s="460"/>
      <c r="I244" s="461"/>
      <c r="J244" s="462"/>
      <c r="K244" s="462"/>
      <c r="L244" s="463"/>
      <c r="M244" s="388"/>
      <c r="N244" s="389"/>
      <c r="O244" s="390"/>
      <c r="P244" s="389"/>
      <c r="Q244" s="391"/>
      <c r="R244" s="443"/>
      <c r="S244" s="425">
        <f t="shared" si="94"/>
        <v>0</v>
      </c>
      <c r="T244" s="392">
        <f t="shared" si="91"/>
        <v>0</v>
      </c>
      <c r="U244" s="405">
        <f t="shared" si="95"/>
        <v>0</v>
      </c>
      <c r="V244" s="393">
        <f t="shared" si="96"/>
        <v>0</v>
      </c>
      <c r="W244" s="442" t="str">
        <f t="shared" si="97"/>
        <v/>
      </c>
      <c r="X244" s="452" t="str">
        <f t="shared" si="92"/>
        <v/>
      </c>
      <c r="Y244" s="452" t="str">
        <f t="shared" si="93"/>
        <v/>
      </c>
      <c r="Z244" s="452" t="str">
        <f>'４.１倒筒機(樣品製作)'!X244</f>
        <v/>
      </c>
      <c r="AA244" s="452" t="str">
        <f>'４.１倒筒機(樣品製作)'!Y244</f>
        <v/>
      </c>
    </row>
    <row r="245" spans="1:27" ht="16.5">
      <c r="A245" s="383">
        <f t="shared" si="90"/>
        <v>46179</v>
      </c>
      <c r="B245" s="432" t="s">
        <v>849</v>
      </c>
      <c r="C245" s="458"/>
      <c r="D245" s="473"/>
      <c r="E245" s="459"/>
      <c r="F245" s="507" t="str">
        <f>IF(ISNA(VLOOKUP(D245,條件!$A$1:$L$65585,5,0)),"",(VLOOKUP(D245,條件!$A$1:$L$65585,5,0)))</f>
        <v/>
      </c>
      <c r="G245" s="507" t="str">
        <f>IF(ISNA(VLOOKUP(D245,條件!$A$1:$L$65585,11,0)),"",(VLOOKUP(D245,條件!$A$1:$L$65585,11,0)))</f>
        <v/>
      </c>
      <c r="H245" s="460"/>
      <c r="I245" s="461"/>
      <c r="J245" s="462"/>
      <c r="K245" s="462"/>
      <c r="L245" s="463"/>
      <c r="M245" s="388"/>
      <c r="N245" s="389"/>
      <c r="O245" s="390"/>
      <c r="P245" s="389"/>
      <c r="Q245" s="391"/>
      <c r="R245" s="443"/>
      <c r="S245" s="425">
        <f t="shared" si="94"/>
        <v>0</v>
      </c>
      <c r="T245" s="392">
        <f t="shared" si="91"/>
        <v>0</v>
      </c>
      <c r="U245" s="405">
        <f t="shared" si="95"/>
        <v>0</v>
      </c>
      <c r="V245" s="393">
        <f t="shared" si="96"/>
        <v>0</v>
      </c>
      <c r="W245" s="442" t="str">
        <f t="shared" si="97"/>
        <v/>
      </c>
      <c r="X245" s="452" t="str">
        <f t="shared" si="92"/>
        <v/>
      </c>
      <c r="Y245" s="452" t="str">
        <f t="shared" si="93"/>
        <v/>
      </c>
      <c r="Z245" s="452" t="str">
        <f>'４.１倒筒機(樣品製作)'!X245</f>
        <v/>
      </c>
      <c r="AA245" s="452" t="str">
        <f>'４.１倒筒機(樣品製作)'!Y245</f>
        <v/>
      </c>
    </row>
    <row r="246" spans="1:27" ht="16.5">
      <c r="A246" s="383">
        <f t="shared" si="90"/>
        <v>46179</v>
      </c>
      <c r="B246" s="432" t="s">
        <v>849</v>
      </c>
      <c r="C246" s="458"/>
      <c r="D246" s="473"/>
      <c r="E246" s="459"/>
      <c r="F246" s="507" t="str">
        <f>IF(ISNA(VLOOKUP(D246,條件!$A$1:$L$65585,5,0)),"",(VLOOKUP(D246,條件!$A$1:$L$65585,5,0)))</f>
        <v/>
      </c>
      <c r="G246" s="507" t="str">
        <f>IF(ISNA(VLOOKUP(D246,條件!$A$1:$L$65585,11,0)),"",(VLOOKUP(D246,條件!$A$1:$L$65585,11,0)))</f>
        <v/>
      </c>
      <c r="H246" s="460"/>
      <c r="I246" s="461"/>
      <c r="J246" s="462"/>
      <c r="K246" s="462"/>
      <c r="L246" s="463"/>
      <c r="M246" s="388"/>
      <c r="N246" s="389"/>
      <c r="O246" s="390"/>
      <c r="P246" s="389"/>
      <c r="Q246" s="391"/>
      <c r="R246" s="443"/>
      <c r="S246" s="425">
        <f t="shared" si="94"/>
        <v>0</v>
      </c>
      <c r="T246" s="392">
        <f t="shared" si="91"/>
        <v>0</v>
      </c>
      <c r="U246" s="405">
        <f t="shared" si="95"/>
        <v>0</v>
      </c>
      <c r="V246" s="393">
        <f t="shared" si="96"/>
        <v>0</v>
      </c>
      <c r="W246" s="442" t="str">
        <f t="shared" si="97"/>
        <v/>
      </c>
      <c r="X246" s="452" t="str">
        <f t="shared" si="92"/>
        <v/>
      </c>
      <c r="Y246" s="452" t="str">
        <f t="shared" si="93"/>
        <v/>
      </c>
      <c r="Z246" s="452" t="str">
        <f>'４.１倒筒機(樣品製作)'!X246</f>
        <v/>
      </c>
      <c r="AA246" s="452" t="str">
        <f>'４.１倒筒機(樣品製作)'!Y246</f>
        <v/>
      </c>
    </row>
    <row r="247" spans="1:27" ht="16.5">
      <c r="A247" s="383">
        <f t="shared" si="90"/>
        <v>46179</v>
      </c>
      <c r="B247" s="432" t="s">
        <v>849</v>
      </c>
      <c r="C247" s="458"/>
      <c r="D247" s="473"/>
      <c r="E247" s="459"/>
      <c r="F247" s="507" t="str">
        <f>IF(ISNA(VLOOKUP(D247,條件!$A$1:$L$65585,5,0)),"",(VLOOKUP(D247,條件!$A$1:$L$65585,5,0)))</f>
        <v/>
      </c>
      <c r="G247" s="507" t="str">
        <f>IF(ISNA(VLOOKUP(D247,條件!$A$1:$L$65585,11,0)),"",(VLOOKUP(D247,條件!$A$1:$L$65585,11,0)))</f>
        <v/>
      </c>
      <c r="H247" s="460"/>
      <c r="I247" s="461"/>
      <c r="J247" s="462"/>
      <c r="K247" s="462"/>
      <c r="L247" s="463"/>
      <c r="M247" s="388"/>
      <c r="N247" s="389"/>
      <c r="O247" s="390"/>
      <c r="P247" s="389"/>
      <c r="Q247" s="391"/>
      <c r="R247" s="443"/>
      <c r="S247" s="425">
        <f t="shared" si="94"/>
        <v>0</v>
      </c>
      <c r="T247" s="392">
        <f t="shared" si="91"/>
        <v>0</v>
      </c>
      <c r="U247" s="405">
        <f t="shared" si="95"/>
        <v>0</v>
      </c>
      <c r="V247" s="393">
        <f t="shared" si="96"/>
        <v>0</v>
      </c>
      <c r="W247" s="442" t="str">
        <f t="shared" si="97"/>
        <v/>
      </c>
      <c r="X247" s="452" t="str">
        <f t="shared" si="92"/>
        <v/>
      </c>
      <c r="Y247" s="452" t="str">
        <f t="shared" si="93"/>
        <v/>
      </c>
      <c r="Z247" s="452" t="str">
        <f>'４.１倒筒機(樣品製作)'!X247</f>
        <v/>
      </c>
      <c r="AA247" s="452" t="str">
        <f>'４.１倒筒機(樣品製作)'!Y247</f>
        <v/>
      </c>
    </row>
    <row r="248" spans="1:27" ht="16.5">
      <c r="A248" s="383">
        <f t="shared" si="90"/>
        <v>46179</v>
      </c>
      <c r="B248" s="432" t="s">
        <v>849</v>
      </c>
      <c r="C248" s="458"/>
      <c r="D248" s="473"/>
      <c r="E248" s="459"/>
      <c r="F248" s="507" t="str">
        <f>IF(ISNA(VLOOKUP(D248,條件!$A$1:$L$65585,5,0)),"",(VLOOKUP(D248,條件!$A$1:$L$65585,5,0)))</f>
        <v/>
      </c>
      <c r="G248" s="507" t="str">
        <f>IF(ISNA(VLOOKUP(D248,條件!$A$1:$L$65585,11,0)),"",(VLOOKUP(D248,條件!$A$1:$L$65585,11,0)))</f>
        <v/>
      </c>
      <c r="H248" s="460"/>
      <c r="I248" s="461"/>
      <c r="J248" s="462"/>
      <c r="K248" s="462"/>
      <c r="L248" s="463"/>
      <c r="M248" s="388"/>
      <c r="N248" s="389"/>
      <c r="O248" s="390"/>
      <c r="P248" s="389"/>
      <c r="Q248" s="391"/>
      <c r="R248" s="443"/>
      <c r="S248" s="425">
        <f t="shared" si="94"/>
        <v>0</v>
      </c>
      <c r="T248" s="392">
        <f t="shared" si="91"/>
        <v>0</v>
      </c>
      <c r="U248" s="405">
        <f t="shared" si="95"/>
        <v>0</v>
      </c>
      <c r="V248" s="393">
        <f t="shared" si="96"/>
        <v>0</v>
      </c>
      <c r="W248" s="442" t="str">
        <f t="shared" si="97"/>
        <v/>
      </c>
      <c r="X248" s="452" t="str">
        <f t="shared" si="92"/>
        <v/>
      </c>
      <c r="Y248" s="452" t="str">
        <f t="shared" si="93"/>
        <v/>
      </c>
      <c r="Z248" s="452" t="str">
        <f>'４.１倒筒機(樣品製作)'!X248</f>
        <v/>
      </c>
      <c r="AA248" s="452" t="str">
        <f>'４.１倒筒機(樣品製作)'!Y248</f>
        <v/>
      </c>
    </row>
    <row r="249" spans="1:27" ht="16.5">
      <c r="A249" s="383">
        <f t="shared" si="90"/>
        <v>46179</v>
      </c>
      <c r="B249" s="432" t="s">
        <v>849</v>
      </c>
      <c r="C249" s="458"/>
      <c r="D249" s="473"/>
      <c r="E249" s="459"/>
      <c r="F249" s="507" t="str">
        <f>IF(ISNA(VLOOKUP(D249,條件!$A$1:$L$65585,5,0)),"",(VLOOKUP(D249,條件!$A$1:$L$65585,5,0)))</f>
        <v/>
      </c>
      <c r="G249" s="507" t="str">
        <f>IF(ISNA(VLOOKUP(D249,條件!$A$1:$L$65585,11,0)),"",(VLOOKUP(D249,條件!$A$1:$L$65585,11,0)))</f>
        <v/>
      </c>
      <c r="H249" s="460"/>
      <c r="I249" s="461"/>
      <c r="J249" s="462"/>
      <c r="K249" s="462"/>
      <c r="L249" s="463"/>
      <c r="M249" s="388"/>
      <c r="N249" s="389"/>
      <c r="O249" s="390"/>
      <c r="P249" s="389"/>
      <c r="Q249" s="391"/>
      <c r="R249" s="443"/>
      <c r="S249" s="425">
        <f t="shared" si="94"/>
        <v>0</v>
      </c>
      <c r="T249" s="392">
        <f t="shared" si="91"/>
        <v>0</v>
      </c>
      <c r="U249" s="405">
        <f t="shared" si="95"/>
        <v>0</v>
      </c>
      <c r="V249" s="393">
        <f t="shared" si="96"/>
        <v>0</v>
      </c>
      <c r="W249" s="442" t="str">
        <f t="shared" si="97"/>
        <v/>
      </c>
      <c r="X249" s="452" t="str">
        <f t="shared" si="92"/>
        <v/>
      </c>
      <c r="Y249" s="452" t="str">
        <f t="shared" si="93"/>
        <v/>
      </c>
      <c r="Z249" s="452" t="str">
        <f>'４.１倒筒機(樣品製作)'!X249</f>
        <v/>
      </c>
      <c r="AA249" s="452" t="str">
        <f>'４.１倒筒機(樣品製作)'!Y249</f>
        <v/>
      </c>
    </row>
    <row r="250" spans="1:27" ht="16.5">
      <c r="A250" s="383">
        <f t="shared" si="90"/>
        <v>46179</v>
      </c>
      <c r="B250" s="432" t="s">
        <v>849</v>
      </c>
      <c r="C250" s="458"/>
      <c r="D250" s="473"/>
      <c r="E250" s="459"/>
      <c r="F250" s="507" t="str">
        <f>IF(ISNA(VLOOKUP(D250,條件!$A$1:$L$65585,5,0)),"",(VLOOKUP(D250,條件!$A$1:$L$65585,5,0)))</f>
        <v/>
      </c>
      <c r="G250" s="507" t="str">
        <f>IF(ISNA(VLOOKUP(D250,條件!$A$1:$L$65585,11,0)),"",(VLOOKUP(D250,條件!$A$1:$L$65585,11,0)))</f>
        <v/>
      </c>
      <c r="H250" s="460"/>
      <c r="I250" s="461"/>
      <c r="J250" s="462"/>
      <c r="K250" s="462"/>
      <c r="L250" s="463"/>
      <c r="M250" s="388"/>
      <c r="N250" s="389"/>
      <c r="O250" s="390"/>
      <c r="P250" s="389"/>
      <c r="Q250" s="391"/>
      <c r="R250" s="443"/>
      <c r="S250" s="425">
        <f t="shared" si="94"/>
        <v>0</v>
      </c>
      <c r="T250" s="392">
        <f t="shared" si="91"/>
        <v>0</v>
      </c>
      <c r="U250" s="392">
        <f t="shared" si="95"/>
        <v>0</v>
      </c>
      <c r="V250" s="393">
        <f t="shared" si="96"/>
        <v>0</v>
      </c>
      <c r="W250" s="444" t="str">
        <f t="shared" si="97"/>
        <v/>
      </c>
      <c r="X250" s="452" t="str">
        <f t="shared" si="92"/>
        <v/>
      </c>
      <c r="Y250" s="452" t="str">
        <f t="shared" si="93"/>
        <v/>
      </c>
      <c r="Z250" s="452" t="str">
        <f>'４.１倒筒機(樣品製作)'!X250</f>
        <v/>
      </c>
      <c r="AA250" s="452" t="str">
        <f>'４.１倒筒機(樣品製作)'!Y250</f>
        <v/>
      </c>
    </row>
    <row r="251" spans="1:27" ht="16.5">
      <c r="A251" s="383">
        <f t="shared" si="90"/>
        <v>46179</v>
      </c>
      <c r="B251" s="432" t="s">
        <v>805</v>
      </c>
      <c r="C251" s="458"/>
      <c r="D251" s="473"/>
      <c r="E251" s="459"/>
      <c r="F251" s="507" t="str">
        <f>IF(ISNA(VLOOKUP(D251,條件!$A$1:$L$65585,5,0)),"",(VLOOKUP(D251,條件!$A$1:$L$65585,5,0)))</f>
        <v/>
      </c>
      <c r="G251" s="507" t="str">
        <f>IF(ISNA(VLOOKUP(D251,條件!$A$1:$L$65585,11,0)),"",(VLOOKUP(D251,條件!$A$1:$L$65585,11,0)))</f>
        <v/>
      </c>
      <c r="H251" s="460"/>
      <c r="I251" s="461"/>
      <c r="J251" s="462"/>
      <c r="K251" s="461"/>
      <c r="L251" s="463"/>
      <c r="M251" s="388"/>
      <c r="N251" s="389"/>
      <c r="O251" s="390"/>
      <c r="P251" s="389"/>
      <c r="Q251" s="391"/>
      <c r="R251" s="443"/>
      <c r="S251" s="425">
        <f t="shared" si="94"/>
        <v>0</v>
      </c>
      <c r="T251" s="392">
        <f t="shared" si="91"/>
        <v>0</v>
      </c>
      <c r="U251" s="392">
        <f t="shared" si="95"/>
        <v>0</v>
      </c>
      <c r="V251" s="393">
        <f t="shared" si="96"/>
        <v>0</v>
      </c>
      <c r="W251" s="444" t="str">
        <f t="shared" si="97"/>
        <v/>
      </c>
      <c r="X251" s="452" t="str">
        <f t="shared" si="92"/>
        <v/>
      </c>
      <c r="Y251" s="452" t="str">
        <f t="shared" si="93"/>
        <v/>
      </c>
      <c r="Z251" s="452" t="str">
        <f>'４.１倒筒機(樣品製作)'!X251</f>
        <v/>
      </c>
      <c r="AA251" s="452" t="str">
        <f>'４.１倒筒機(樣品製作)'!Y251</f>
        <v/>
      </c>
    </row>
    <row r="252" spans="1:27" ht="16.5">
      <c r="A252" s="383">
        <f t="shared" si="90"/>
        <v>46179</v>
      </c>
      <c r="B252" s="432" t="s">
        <v>805</v>
      </c>
      <c r="C252" s="458"/>
      <c r="D252" s="473"/>
      <c r="E252" s="459"/>
      <c r="F252" s="507" t="str">
        <f>IF(ISNA(VLOOKUP(D252,條件!$A$1:$L$65585,5,0)),"",(VLOOKUP(D252,條件!$A$1:$L$65585,5,0)))</f>
        <v/>
      </c>
      <c r="G252" s="507" t="str">
        <f>IF(ISNA(VLOOKUP(D252,條件!$A$1:$L$65585,11,0)),"",(VLOOKUP(D252,條件!$A$1:$L$65585,11,0)))</f>
        <v/>
      </c>
      <c r="H252" s="460"/>
      <c r="I252" s="461"/>
      <c r="J252" s="462"/>
      <c r="K252" s="461"/>
      <c r="L252" s="463"/>
      <c r="M252" s="388"/>
      <c r="N252" s="389"/>
      <c r="O252" s="390"/>
      <c r="P252" s="389"/>
      <c r="Q252" s="391"/>
      <c r="R252" s="443"/>
      <c r="S252" s="425">
        <f t="shared" si="94"/>
        <v>0</v>
      </c>
      <c r="T252" s="392">
        <f t="shared" si="91"/>
        <v>0</v>
      </c>
      <c r="U252" s="392">
        <f t="shared" si="95"/>
        <v>0</v>
      </c>
      <c r="V252" s="393">
        <f t="shared" si="96"/>
        <v>0</v>
      </c>
      <c r="W252" s="444" t="str">
        <f t="shared" si="97"/>
        <v/>
      </c>
      <c r="X252" s="452" t="str">
        <f t="shared" si="92"/>
        <v/>
      </c>
      <c r="Y252" s="452" t="str">
        <f t="shared" si="93"/>
        <v/>
      </c>
      <c r="Z252" s="452" t="str">
        <f>'４.１倒筒機(樣品製作)'!X252</f>
        <v/>
      </c>
      <c r="AA252" s="452" t="str">
        <f>'４.１倒筒機(樣品製作)'!Y252</f>
        <v/>
      </c>
    </row>
    <row r="253" spans="1:27" ht="16.5">
      <c r="A253" s="383">
        <f t="shared" si="90"/>
        <v>46179</v>
      </c>
      <c r="B253" s="432" t="s">
        <v>805</v>
      </c>
      <c r="C253" s="458"/>
      <c r="D253" s="473"/>
      <c r="E253" s="459"/>
      <c r="F253" s="507" t="str">
        <f>IF(ISNA(VLOOKUP(D253,條件!$A$1:$L$65585,5,0)),"",(VLOOKUP(D253,條件!$A$1:$L$65585,5,0)))</f>
        <v/>
      </c>
      <c r="G253" s="507" t="str">
        <f>IF(ISNA(VLOOKUP(D253,條件!$A$1:$L$65585,11,0)),"",(VLOOKUP(D253,條件!$A$1:$L$65585,11,0)))</f>
        <v/>
      </c>
      <c r="H253" s="460"/>
      <c r="I253" s="461"/>
      <c r="J253" s="462"/>
      <c r="K253" s="461"/>
      <c r="L253" s="463"/>
      <c r="M253" s="388"/>
      <c r="N253" s="389"/>
      <c r="O253" s="390"/>
      <c r="P253" s="389"/>
      <c r="Q253" s="391"/>
      <c r="R253" s="443"/>
      <c r="S253" s="425">
        <f t="shared" si="94"/>
        <v>0</v>
      </c>
      <c r="T253" s="392">
        <f t="shared" si="91"/>
        <v>0</v>
      </c>
      <c r="U253" s="392">
        <f t="shared" si="95"/>
        <v>0</v>
      </c>
      <c r="V253" s="393">
        <f t="shared" si="96"/>
        <v>0</v>
      </c>
      <c r="W253" s="444" t="str">
        <f t="shared" si="97"/>
        <v/>
      </c>
      <c r="X253" s="452" t="str">
        <f t="shared" si="92"/>
        <v/>
      </c>
      <c r="Y253" s="452" t="str">
        <f t="shared" si="93"/>
        <v/>
      </c>
      <c r="Z253" s="452" t="str">
        <f>'４.１倒筒機(樣品製作)'!X253</f>
        <v/>
      </c>
      <c r="AA253" s="452" t="str">
        <f>'４.１倒筒機(樣品製作)'!Y253</f>
        <v/>
      </c>
    </row>
    <row r="254" spans="1:27" ht="16.5">
      <c r="A254" s="383">
        <f t="shared" si="90"/>
        <v>46179</v>
      </c>
      <c r="B254" s="432" t="s">
        <v>805</v>
      </c>
      <c r="C254" s="458"/>
      <c r="D254" s="473"/>
      <c r="E254" s="459"/>
      <c r="F254" s="507" t="str">
        <f>IF(ISNA(VLOOKUP(D254,條件!$A$1:$L$65585,5,0)),"",(VLOOKUP(D254,條件!$A$1:$L$65585,5,0)))</f>
        <v/>
      </c>
      <c r="G254" s="507" t="str">
        <f>IF(ISNA(VLOOKUP(D254,條件!$A$1:$L$65585,11,0)),"",(VLOOKUP(D254,條件!$A$1:$L$65585,11,0)))</f>
        <v/>
      </c>
      <c r="H254" s="460"/>
      <c r="I254" s="461"/>
      <c r="J254" s="462"/>
      <c r="K254" s="461"/>
      <c r="L254" s="463"/>
      <c r="M254" s="388"/>
      <c r="N254" s="389"/>
      <c r="O254" s="390"/>
      <c r="P254" s="389"/>
      <c r="Q254" s="391"/>
      <c r="R254" s="443"/>
      <c r="S254" s="425">
        <f t="shared" si="94"/>
        <v>0</v>
      </c>
      <c r="T254" s="392">
        <f t="shared" si="91"/>
        <v>0</v>
      </c>
      <c r="U254" s="392">
        <f t="shared" si="95"/>
        <v>0</v>
      </c>
      <c r="V254" s="393">
        <f t="shared" si="96"/>
        <v>0</v>
      </c>
      <c r="W254" s="444" t="str">
        <f t="shared" si="97"/>
        <v/>
      </c>
      <c r="X254" s="452" t="str">
        <f t="shared" si="92"/>
        <v/>
      </c>
      <c r="Y254" s="452" t="str">
        <f t="shared" si="93"/>
        <v/>
      </c>
      <c r="Z254" s="452" t="str">
        <f>'４.１倒筒機(樣品製作)'!X254</f>
        <v/>
      </c>
      <c r="AA254" s="452" t="str">
        <f>'４.１倒筒機(樣品製作)'!Y254</f>
        <v/>
      </c>
    </row>
    <row r="255" spans="1:27" ht="16.5">
      <c r="A255" s="383">
        <f t="shared" si="90"/>
        <v>46179</v>
      </c>
      <c r="B255" s="432" t="s">
        <v>805</v>
      </c>
      <c r="C255" s="458"/>
      <c r="D255" s="473"/>
      <c r="E255" s="459"/>
      <c r="F255" s="507" t="str">
        <f>IF(ISNA(VLOOKUP(D255,條件!$A$1:$L$65585,5,0)),"",(VLOOKUP(D255,條件!$A$1:$L$65585,5,0)))</f>
        <v/>
      </c>
      <c r="G255" s="507" t="str">
        <f>IF(ISNA(VLOOKUP(D255,條件!$A$1:$L$65585,11,0)),"",(VLOOKUP(D255,條件!$A$1:$L$65585,11,0)))</f>
        <v/>
      </c>
      <c r="H255" s="460"/>
      <c r="I255" s="461"/>
      <c r="J255" s="462"/>
      <c r="K255" s="461"/>
      <c r="L255" s="463"/>
      <c r="M255" s="388"/>
      <c r="N255" s="389"/>
      <c r="O255" s="390"/>
      <c r="P255" s="389"/>
      <c r="Q255" s="391"/>
      <c r="R255" s="443"/>
      <c r="S255" s="425">
        <f t="shared" si="94"/>
        <v>0</v>
      </c>
      <c r="T255" s="392">
        <f t="shared" si="91"/>
        <v>0</v>
      </c>
      <c r="U255" s="392">
        <f t="shared" si="95"/>
        <v>0</v>
      </c>
      <c r="V255" s="393">
        <f t="shared" si="96"/>
        <v>0</v>
      </c>
      <c r="W255" s="444" t="str">
        <f t="shared" si="97"/>
        <v/>
      </c>
      <c r="X255" s="452" t="str">
        <f t="shared" si="92"/>
        <v/>
      </c>
      <c r="Y255" s="452" t="str">
        <f t="shared" si="93"/>
        <v/>
      </c>
      <c r="Z255" s="452" t="str">
        <f>'４.１倒筒機(樣品製作)'!X255</f>
        <v/>
      </c>
      <c r="AA255" s="452" t="str">
        <f>'４.１倒筒機(樣品製作)'!Y255</f>
        <v/>
      </c>
    </row>
    <row r="256" spans="1:27" ht="16.5">
      <c r="A256" s="383">
        <f t="shared" si="90"/>
        <v>46179</v>
      </c>
      <c r="B256" s="432" t="s">
        <v>805</v>
      </c>
      <c r="C256" s="458"/>
      <c r="D256" s="473"/>
      <c r="E256" s="459"/>
      <c r="F256" s="507" t="str">
        <f>IF(ISNA(VLOOKUP(D256,條件!$A$1:$L$65585,5,0)),"",(VLOOKUP(D256,條件!$A$1:$L$65585,5,0)))</f>
        <v/>
      </c>
      <c r="G256" s="507" t="str">
        <f>IF(ISNA(VLOOKUP(D256,條件!$A$1:$L$65585,11,0)),"",(VLOOKUP(D256,條件!$A$1:$L$65585,11,0)))</f>
        <v/>
      </c>
      <c r="H256" s="460"/>
      <c r="I256" s="461"/>
      <c r="J256" s="462"/>
      <c r="K256" s="461"/>
      <c r="L256" s="463"/>
      <c r="M256" s="388"/>
      <c r="N256" s="389"/>
      <c r="O256" s="390"/>
      <c r="P256" s="389"/>
      <c r="Q256" s="391"/>
      <c r="R256" s="443"/>
      <c r="S256" s="425">
        <f t="shared" si="94"/>
        <v>0</v>
      </c>
      <c r="T256" s="392">
        <f t="shared" si="91"/>
        <v>0</v>
      </c>
      <c r="U256" s="392">
        <f t="shared" si="95"/>
        <v>0</v>
      </c>
      <c r="V256" s="393">
        <f t="shared" si="96"/>
        <v>0</v>
      </c>
      <c r="W256" s="444" t="str">
        <f t="shared" si="97"/>
        <v/>
      </c>
      <c r="X256" s="452" t="str">
        <f t="shared" si="92"/>
        <v/>
      </c>
      <c r="Y256" s="452" t="str">
        <f t="shared" si="93"/>
        <v/>
      </c>
      <c r="Z256" s="452" t="str">
        <f>'４.１倒筒機(樣品製作)'!X256</f>
        <v/>
      </c>
      <c r="AA256" s="452" t="str">
        <f>'４.１倒筒機(樣品製作)'!Y256</f>
        <v/>
      </c>
    </row>
    <row r="257" spans="1:27" ht="16.5">
      <c r="A257" s="383">
        <f t="shared" si="90"/>
        <v>46179</v>
      </c>
      <c r="B257" s="432" t="s">
        <v>805</v>
      </c>
      <c r="C257" s="458"/>
      <c r="D257" s="473"/>
      <c r="E257" s="459"/>
      <c r="F257" s="507" t="str">
        <f>IF(ISNA(VLOOKUP(D257,條件!$A$1:$L$65585,5,0)),"",(VLOOKUP(D257,條件!$A$1:$L$65585,5,0)))</f>
        <v/>
      </c>
      <c r="G257" s="507" t="str">
        <f>IF(ISNA(VLOOKUP(D257,條件!$A$1:$L$65585,11,0)),"",(VLOOKUP(D257,條件!$A$1:$L$65585,11,0)))</f>
        <v/>
      </c>
      <c r="H257" s="460"/>
      <c r="I257" s="461"/>
      <c r="J257" s="462"/>
      <c r="K257" s="461"/>
      <c r="L257" s="463"/>
      <c r="M257" s="388"/>
      <c r="N257" s="389"/>
      <c r="O257" s="390"/>
      <c r="P257" s="389"/>
      <c r="Q257" s="391"/>
      <c r="R257" s="443"/>
      <c r="S257" s="425">
        <f t="shared" si="94"/>
        <v>0</v>
      </c>
      <c r="T257" s="392">
        <f t="shared" si="91"/>
        <v>0</v>
      </c>
      <c r="U257" s="392">
        <f t="shared" si="95"/>
        <v>0</v>
      </c>
      <c r="V257" s="393">
        <f t="shared" si="96"/>
        <v>0</v>
      </c>
      <c r="W257" s="444" t="str">
        <f t="shared" si="97"/>
        <v/>
      </c>
      <c r="X257" s="452" t="str">
        <f t="shared" si="92"/>
        <v/>
      </c>
      <c r="Y257" s="452" t="str">
        <f t="shared" si="93"/>
        <v/>
      </c>
      <c r="Z257" s="452" t="str">
        <f>'４.１倒筒機(樣品製作)'!X257</f>
        <v/>
      </c>
      <c r="AA257" s="452" t="str">
        <f>'４.１倒筒機(樣品製作)'!Y257</f>
        <v/>
      </c>
    </row>
    <row r="258" spans="1:27" ht="16.5">
      <c r="A258" s="383">
        <f t="shared" si="90"/>
        <v>46179</v>
      </c>
      <c r="B258" s="432" t="s">
        <v>805</v>
      </c>
      <c r="C258" s="458"/>
      <c r="D258" s="473"/>
      <c r="E258" s="459"/>
      <c r="F258" s="507" t="str">
        <f>IF(ISNA(VLOOKUP(D258,條件!$A$1:$L$65585,5,0)),"",(VLOOKUP(D258,條件!$A$1:$L$65585,5,0)))</f>
        <v/>
      </c>
      <c r="G258" s="507" t="str">
        <f>IF(ISNA(VLOOKUP(D258,條件!$A$1:$L$65585,11,0)),"",(VLOOKUP(D258,條件!$A$1:$L$65585,11,0)))</f>
        <v/>
      </c>
      <c r="H258" s="460"/>
      <c r="I258" s="461"/>
      <c r="J258" s="462"/>
      <c r="K258" s="461"/>
      <c r="L258" s="463"/>
      <c r="M258" s="388"/>
      <c r="N258" s="389"/>
      <c r="O258" s="390"/>
      <c r="P258" s="389"/>
      <c r="Q258" s="391"/>
      <c r="R258" s="443"/>
      <c r="S258" s="425">
        <f t="shared" si="94"/>
        <v>0</v>
      </c>
      <c r="T258" s="392">
        <f t="shared" si="91"/>
        <v>0</v>
      </c>
      <c r="U258" s="392">
        <f t="shared" si="95"/>
        <v>0</v>
      </c>
      <c r="V258" s="393">
        <f t="shared" si="96"/>
        <v>0</v>
      </c>
      <c r="W258" s="444" t="str">
        <f t="shared" si="97"/>
        <v/>
      </c>
      <c r="X258" s="452" t="str">
        <f t="shared" si="92"/>
        <v/>
      </c>
      <c r="Y258" s="452" t="str">
        <f t="shared" si="93"/>
        <v/>
      </c>
      <c r="Z258" s="452" t="str">
        <f>'４.１倒筒機(樣品製作)'!X258</f>
        <v/>
      </c>
      <c r="AA258" s="452" t="str">
        <f>'４.１倒筒機(樣品製作)'!Y258</f>
        <v/>
      </c>
    </row>
    <row r="259" spans="1:27" ht="16.5">
      <c r="A259" s="383">
        <f t="shared" si="90"/>
        <v>46179</v>
      </c>
      <c r="B259" s="398" t="s">
        <v>803</v>
      </c>
      <c r="C259" s="524"/>
      <c r="D259" s="525"/>
      <c r="E259" s="526"/>
      <c r="F259" s="527">
        <v>0</v>
      </c>
      <c r="G259" s="527"/>
      <c r="H259" s="528"/>
      <c r="I259" s="529">
        <f>COUNTA(I239:I258)</f>
        <v>0</v>
      </c>
      <c r="J259" s="529"/>
      <c r="K259" s="529"/>
      <c r="L259" s="530"/>
      <c r="M259" s="400"/>
      <c r="N259" s="401">
        <f>SUM(N239:N258)</f>
        <v>0</v>
      </c>
      <c r="O259" s="400"/>
      <c r="P259" s="401">
        <f>SUM(P239:P258)</f>
        <v>0</v>
      </c>
      <c r="Q259" s="402"/>
      <c r="R259" s="445"/>
      <c r="S259" s="427"/>
      <c r="T259" s="403"/>
      <c r="U259" s="399">
        <f>SUMIF(U239:U258,"&lt;9E307")</f>
        <v>0</v>
      </c>
      <c r="V259" s="399">
        <f>SUM(V239:V258)</f>
        <v>0</v>
      </c>
      <c r="W259" s="446">
        <f>IF(ISERROR(V259/U259),0,(V259/U259))</f>
        <v>0</v>
      </c>
      <c r="X259" s="453">
        <f>SUMIF(X239:X258,"&lt;9E307")</f>
        <v>0</v>
      </c>
      <c r="Y259" s="453">
        <f>SUMIF(Y239:Y258,"&lt;9E307")</f>
        <v>0</v>
      </c>
      <c r="Z259" s="453">
        <f>'４.１倒筒機(樣品製作)'!X259</f>
        <v>0</v>
      </c>
      <c r="AA259" s="453">
        <f>'４.１倒筒機(樣品製作)'!Y259</f>
        <v>0</v>
      </c>
    </row>
    <row r="260" spans="1:27" ht="16.5">
      <c r="A260" s="383">
        <f t="shared" si="90"/>
        <v>46179</v>
      </c>
      <c r="B260" s="404" t="s">
        <v>806</v>
      </c>
      <c r="C260" s="531"/>
      <c r="D260" s="532"/>
      <c r="E260" s="533"/>
      <c r="F260" s="534"/>
      <c r="G260" s="534"/>
      <c r="H260" s="535"/>
      <c r="I260" s="536">
        <f>SUM(I238,I259)</f>
        <v>2</v>
      </c>
      <c r="J260" s="536"/>
      <c r="K260" s="536"/>
      <c r="L260" s="537"/>
      <c r="M260" s="419"/>
      <c r="N260" s="420">
        <f>SUM(N238,N259)</f>
        <v>16</v>
      </c>
      <c r="O260" s="419"/>
      <c r="P260" s="420">
        <f>SUM(P238,P259)</f>
        <v>0</v>
      </c>
      <c r="Q260" s="421"/>
      <c r="R260" s="447"/>
      <c r="S260" s="428"/>
      <c r="T260" s="394"/>
      <c r="U260" s="394">
        <f t="shared" ref="U260:V260" si="98">SUM(U238,U259)</f>
        <v>139.4949720670391</v>
      </c>
      <c r="V260" s="394">
        <f t="shared" si="98"/>
        <v>36</v>
      </c>
      <c r="W260" s="448">
        <f>IF(ISERROR(V260/U260),0,V260/U260)</f>
        <v>0.25807381776239907</v>
      </c>
      <c r="X260" s="454">
        <f>SUM(X238,X259)</f>
        <v>0.55797988826815637</v>
      </c>
      <c r="Y260" s="454">
        <f>SUM(Y238,Y259)</f>
        <v>0</v>
      </c>
      <c r="Z260" s="454">
        <f>'４.１倒筒機(樣品製作)'!X260</f>
        <v>0</v>
      </c>
      <c r="AA260" s="454">
        <f>'４.１倒筒機(樣品製作)'!Y260</f>
        <v>0</v>
      </c>
    </row>
    <row r="261" spans="1:27" ht="16.5">
      <c r="A261" s="449">
        <f>A260+1</f>
        <v>46180</v>
      </c>
      <c r="B261" s="431" t="s">
        <v>847</v>
      </c>
      <c r="C261" s="747" t="s">
        <v>1038</v>
      </c>
      <c r="D261" s="748" t="s">
        <v>2480</v>
      </c>
      <c r="E261" s="749" t="s">
        <v>1658</v>
      </c>
      <c r="F261" s="750" t="s">
        <v>1675</v>
      </c>
      <c r="G261" s="750" t="s">
        <v>3474</v>
      </c>
      <c r="H261" s="751">
        <v>4</v>
      </c>
      <c r="I261" s="752">
        <v>100</v>
      </c>
      <c r="J261" s="753">
        <v>358000</v>
      </c>
      <c r="K261" s="753">
        <v>1200</v>
      </c>
      <c r="L261" s="754">
        <v>36</v>
      </c>
      <c r="M261" s="1055">
        <v>36</v>
      </c>
      <c r="N261" s="1056">
        <v>8</v>
      </c>
      <c r="O261" s="409"/>
      <c r="P261" s="408"/>
      <c r="Q261" s="410" t="s">
        <v>3004</v>
      </c>
      <c r="R261" s="441" t="s">
        <v>3440</v>
      </c>
      <c r="S261" s="424">
        <f>K261*0.85</f>
        <v>1020</v>
      </c>
      <c r="T261" s="405">
        <f t="shared" ref="T261:T280" si="99">IF(J261="",0,(1440/(J261/S261)))</f>
        <v>4.1027932960893851</v>
      </c>
      <c r="U261" s="405">
        <f>T261*L261*(N261+P261)/24*0.85</f>
        <v>41.84849162011173</v>
      </c>
      <c r="V261" s="406">
        <f>M261+O261</f>
        <v>36</v>
      </c>
      <c r="W261" s="442">
        <f>IF(U261=0,"",((V261/U261)))</f>
        <v>0.86024605920799702</v>
      </c>
      <c r="X261" s="452">
        <f t="shared" ref="X261:X280" si="100">IF(ISERROR((U261/(N261+P261)*N261)/250),"",((U261/(N261+P261)*N261)/250))</f>
        <v>0.16739396648044691</v>
      </c>
      <c r="Y261" s="452">
        <f t="shared" ref="Y261:Y280" si="101">IF(ISERROR(((U261/(N261+P261)*P261)/250)),"",(((U261/(N261+P261)*P261))/250))</f>
        <v>0</v>
      </c>
      <c r="Z261" s="452" t="str">
        <f>'４.１倒筒機(樣品製作)'!X261</f>
        <v/>
      </c>
      <c r="AA261" s="452" t="str">
        <f>'４.１倒筒機(樣品製作)'!Y261</f>
        <v/>
      </c>
    </row>
    <row r="262" spans="1:27" ht="16.5">
      <c r="A262" s="383">
        <f>A261</f>
        <v>46180</v>
      </c>
      <c r="B262" s="432" t="s">
        <v>847</v>
      </c>
      <c r="C262" s="747" t="s">
        <v>1045</v>
      </c>
      <c r="D262" s="748" t="s">
        <v>1922</v>
      </c>
      <c r="E262" s="749" t="s">
        <v>1658</v>
      </c>
      <c r="F262" s="750" t="s">
        <v>1675</v>
      </c>
      <c r="G262" s="750" t="s">
        <v>302</v>
      </c>
      <c r="H262" s="751">
        <v>4</v>
      </c>
      <c r="I262" s="752">
        <v>100</v>
      </c>
      <c r="J262" s="753">
        <v>358000</v>
      </c>
      <c r="K262" s="753">
        <v>1200</v>
      </c>
      <c r="L262" s="754">
        <v>84</v>
      </c>
      <c r="M262" s="1057">
        <v>0</v>
      </c>
      <c r="N262" s="1058">
        <v>8</v>
      </c>
      <c r="O262" s="390"/>
      <c r="P262" s="389"/>
      <c r="Q262" s="410" t="s">
        <v>3004</v>
      </c>
      <c r="R262" s="443" t="s">
        <v>1657</v>
      </c>
      <c r="S262" s="425">
        <f t="shared" ref="S262:S280" si="102">K262*0.85</f>
        <v>1020</v>
      </c>
      <c r="T262" s="392">
        <f t="shared" si="99"/>
        <v>4.1027932960893851</v>
      </c>
      <c r="U262" s="405">
        <f t="shared" ref="U262:U280" si="103">T262*L262*(N262+P262)/24*0.85</f>
        <v>97.64648044692737</v>
      </c>
      <c r="V262" s="393">
        <f t="shared" ref="V262:V280" si="104">M262+O262</f>
        <v>0</v>
      </c>
      <c r="W262" s="442">
        <f t="shared" ref="W262:W280" si="105">IF(U262=0,"",((V262/U262)))</f>
        <v>0</v>
      </c>
      <c r="X262" s="452">
        <f t="shared" si="100"/>
        <v>0.39058592178770946</v>
      </c>
      <c r="Y262" s="452">
        <f t="shared" si="101"/>
        <v>0</v>
      </c>
      <c r="Z262" s="452" t="str">
        <f>'４.１倒筒機(樣品製作)'!X262</f>
        <v/>
      </c>
      <c r="AA262" s="452" t="str">
        <f>'４.１倒筒機(樣品製作)'!Y262</f>
        <v/>
      </c>
    </row>
    <row r="263" spans="1:27" ht="16.5">
      <c r="A263" s="383">
        <f t="shared" ref="A263:A303" si="106">A262</f>
        <v>46180</v>
      </c>
      <c r="B263" s="432" t="s">
        <v>847</v>
      </c>
      <c r="C263" s="458"/>
      <c r="D263" s="473"/>
      <c r="E263" s="459"/>
      <c r="F263" s="507" t="str">
        <f>IF(ISNA(VLOOKUP(D263,條件!$A$1:$L$65585,5,0)),"",(VLOOKUP(D263,條件!$A$1:$L$65585,5,0)))</f>
        <v/>
      </c>
      <c r="G263" s="507" t="str">
        <f>IF(ISNA(VLOOKUP(D263,條件!$A$1:$L$65585,11,0)),"",(VLOOKUP(D263,條件!$A$1:$L$65585,11,0)))</f>
        <v/>
      </c>
      <c r="H263" s="460"/>
      <c r="I263" s="461"/>
      <c r="J263" s="462"/>
      <c r="K263" s="462"/>
      <c r="L263" s="463"/>
      <c r="M263" s="388"/>
      <c r="N263" s="389"/>
      <c r="O263" s="390"/>
      <c r="P263" s="389"/>
      <c r="Q263" s="410"/>
      <c r="R263" s="443"/>
      <c r="S263" s="425">
        <f t="shared" si="102"/>
        <v>0</v>
      </c>
      <c r="T263" s="392">
        <f t="shared" si="99"/>
        <v>0</v>
      </c>
      <c r="U263" s="405">
        <f t="shared" si="103"/>
        <v>0</v>
      </c>
      <c r="V263" s="393">
        <f t="shared" si="104"/>
        <v>0</v>
      </c>
      <c r="W263" s="442" t="str">
        <f t="shared" si="105"/>
        <v/>
      </c>
      <c r="X263" s="452" t="str">
        <f t="shared" si="100"/>
        <v/>
      </c>
      <c r="Y263" s="452" t="str">
        <f t="shared" si="101"/>
        <v/>
      </c>
      <c r="Z263" s="452" t="str">
        <f>'４.１倒筒機(樣品製作)'!X263</f>
        <v/>
      </c>
      <c r="AA263" s="452" t="str">
        <f>'４.１倒筒機(樣品製作)'!Y263</f>
        <v/>
      </c>
    </row>
    <row r="264" spans="1:27" ht="16.5">
      <c r="A264" s="383">
        <f t="shared" si="106"/>
        <v>46180</v>
      </c>
      <c r="B264" s="432" t="s">
        <v>847</v>
      </c>
      <c r="C264" s="458"/>
      <c r="D264" s="473"/>
      <c r="E264" s="459"/>
      <c r="F264" s="507" t="str">
        <f>IF(ISNA(VLOOKUP(D264,條件!$A$1:$L$65585,5,0)),"",(VLOOKUP(D264,條件!$A$1:$L$65585,5,0)))</f>
        <v/>
      </c>
      <c r="G264" s="507" t="str">
        <f>IF(ISNA(VLOOKUP(D264,條件!$A$1:$L$65585,11,0)),"",(VLOOKUP(D264,條件!$A$1:$L$65585,11,0)))</f>
        <v/>
      </c>
      <c r="H264" s="460"/>
      <c r="I264" s="461"/>
      <c r="J264" s="462"/>
      <c r="K264" s="462"/>
      <c r="L264" s="463"/>
      <c r="M264" s="388"/>
      <c r="N264" s="389"/>
      <c r="O264" s="390"/>
      <c r="P264" s="389"/>
      <c r="Q264" s="410"/>
      <c r="R264" s="443"/>
      <c r="S264" s="425">
        <f t="shared" si="102"/>
        <v>0</v>
      </c>
      <c r="T264" s="392">
        <f t="shared" si="99"/>
        <v>0</v>
      </c>
      <c r="U264" s="405">
        <f t="shared" si="103"/>
        <v>0</v>
      </c>
      <c r="V264" s="393">
        <f t="shared" si="104"/>
        <v>0</v>
      </c>
      <c r="W264" s="442" t="str">
        <f t="shared" si="105"/>
        <v/>
      </c>
      <c r="X264" s="452" t="str">
        <f t="shared" si="100"/>
        <v/>
      </c>
      <c r="Y264" s="452" t="str">
        <f t="shared" si="101"/>
        <v/>
      </c>
      <c r="Z264" s="452" t="str">
        <f>'４.１倒筒機(樣品製作)'!X264</f>
        <v/>
      </c>
      <c r="AA264" s="452" t="str">
        <f>'４.１倒筒機(樣品製作)'!Y264</f>
        <v/>
      </c>
    </row>
    <row r="265" spans="1:27" ht="16.5">
      <c r="A265" s="383">
        <f t="shared" si="106"/>
        <v>46180</v>
      </c>
      <c r="B265" s="432" t="s">
        <v>847</v>
      </c>
      <c r="C265" s="458"/>
      <c r="D265" s="473"/>
      <c r="E265" s="459"/>
      <c r="F265" s="507" t="str">
        <f>IF(ISNA(VLOOKUP(D265,條件!$A$1:$L$65585,5,0)),"",(VLOOKUP(D265,條件!$A$1:$L$65585,5,0)))</f>
        <v/>
      </c>
      <c r="G265" s="507" t="str">
        <f>IF(ISNA(VLOOKUP(D265,條件!$A$1:$L$65585,11,0)),"",(VLOOKUP(D265,條件!$A$1:$L$65585,11,0)))</f>
        <v/>
      </c>
      <c r="H265" s="460"/>
      <c r="I265" s="461"/>
      <c r="J265" s="462"/>
      <c r="K265" s="462"/>
      <c r="L265" s="463"/>
      <c r="M265" s="388"/>
      <c r="N265" s="389"/>
      <c r="O265" s="390"/>
      <c r="P265" s="389"/>
      <c r="Q265" s="410"/>
      <c r="R265" s="441"/>
      <c r="S265" s="425">
        <f t="shared" si="102"/>
        <v>0</v>
      </c>
      <c r="T265" s="392">
        <f t="shared" si="99"/>
        <v>0</v>
      </c>
      <c r="U265" s="405">
        <f t="shared" si="103"/>
        <v>0</v>
      </c>
      <c r="V265" s="393">
        <f t="shared" si="104"/>
        <v>0</v>
      </c>
      <c r="W265" s="442" t="str">
        <f t="shared" si="105"/>
        <v/>
      </c>
      <c r="X265" s="452" t="str">
        <f t="shared" si="100"/>
        <v/>
      </c>
      <c r="Y265" s="452" t="str">
        <f t="shared" si="101"/>
        <v/>
      </c>
      <c r="Z265" s="452" t="str">
        <f>'４.１倒筒機(樣品製作)'!X265</f>
        <v/>
      </c>
      <c r="AA265" s="452" t="str">
        <f>'４.１倒筒機(樣品製作)'!Y265</f>
        <v/>
      </c>
    </row>
    <row r="266" spans="1:27" ht="16.5">
      <c r="A266" s="383">
        <f t="shared" si="106"/>
        <v>46180</v>
      </c>
      <c r="B266" s="432" t="s">
        <v>847</v>
      </c>
      <c r="C266" s="458"/>
      <c r="D266" s="473"/>
      <c r="E266" s="459"/>
      <c r="F266" s="507" t="str">
        <f>IF(ISNA(VLOOKUP(D266,條件!$A$1:$L$65585,5,0)),"",(VLOOKUP(D266,條件!$A$1:$L$65585,5,0)))</f>
        <v/>
      </c>
      <c r="G266" s="507" t="str">
        <f>IF(ISNA(VLOOKUP(D266,條件!$A$1:$L$65585,11,0)),"",(VLOOKUP(D266,條件!$A$1:$L$65585,11,0)))</f>
        <v/>
      </c>
      <c r="H266" s="460"/>
      <c r="I266" s="461"/>
      <c r="J266" s="462"/>
      <c r="K266" s="462"/>
      <c r="L266" s="463"/>
      <c r="M266" s="388"/>
      <c r="N266" s="389"/>
      <c r="O266" s="390"/>
      <c r="P266" s="389"/>
      <c r="Q266" s="410"/>
      <c r="R266" s="441"/>
      <c r="S266" s="425">
        <f t="shared" si="102"/>
        <v>0</v>
      </c>
      <c r="T266" s="392">
        <f t="shared" si="99"/>
        <v>0</v>
      </c>
      <c r="U266" s="405">
        <f t="shared" si="103"/>
        <v>0</v>
      </c>
      <c r="V266" s="393">
        <f t="shared" si="104"/>
        <v>0</v>
      </c>
      <c r="W266" s="442" t="str">
        <f t="shared" si="105"/>
        <v/>
      </c>
      <c r="X266" s="452" t="str">
        <f t="shared" si="100"/>
        <v/>
      </c>
      <c r="Y266" s="452" t="str">
        <f t="shared" si="101"/>
        <v/>
      </c>
      <c r="Z266" s="452" t="str">
        <f>'４.１倒筒機(樣品製作)'!X266</f>
        <v/>
      </c>
      <c r="AA266" s="452" t="str">
        <f>'４.１倒筒機(樣品製作)'!Y266</f>
        <v/>
      </c>
    </row>
    <row r="267" spans="1:27" ht="16.5">
      <c r="A267" s="383">
        <f t="shared" si="106"/>
        <v>46180</v>
      </c>
      <c r="B267" s="432" t="s">
        <v>847</v>
      </c>
      <c r="C267" s="458"/>
      <c r="D267" s="473"/>
      <c r="E267" s="459"/>
      <c r="F267" s="507" t="str">
        <f>IF(ISNA(VLOOKUP(D267,條件!$A$1:$L$65585,5,0)),"",(VLOOKUP(D267,條件!$A$1:$L$65585,5,0)))</f>
        <v/>
      </c>
      <c r="G267" s="507" t="str">
        <f>IF(ISNA(VLOOKUP(D267,條件!$A$1:$L$65585,11,0)),"",(VLOOKUP(D267,條件!$A$1:$L$65585,11,0)))</f>
        <v/>
      </c>
      <c r="H267" s="460"/>
      <c r="I267" s="461"/>
      <c r="J267" s="462"/>
      <c r="K267" s="462"/>
      <c r="L267" s="463"/>
      <c r="M267" s="388"/>
      <c r="N267" s="389"/>
      <c r="O267" s="390"/>
      <c r="P267" s="389"/>
      <c r="Q267" s="410"/>
      <c r="R267" s="441"/>
      <c r="S267" s="425">
        <f t="shared" si="102"/>
        <v>0</v>
      </c>
      <c r="T267" s="392">
        <f t="shared" si="99"/>
        <v>0</v>
      </c>
      <c r="U267" s="405">
        <f t="shared" si="103"/>
        <v>0</v>
      </c>
      <c r="V267" s="393">
        <f t="shared" si="104"/>
        <v>0</v>
      </c>
      <c r="W267" s="442" t="str">
        <f t="shared" si="105"/>
        <v/>
      </c>
      <c r="X267" s="452" t="str">
        <f t="shared" si="100"/>
        <v/>
      </c>
      <c r="Y267" s="452" t="str">
        <f t="shared" si="101"/>
        <v/>
      </c>
      <c r="Z267" s="452" t="str">
        <f>'４.１倒筒機(樣品製作)'!X267</f>
        <v/>
      </c>
      <c r="AA267" s="452" t="str">
        <f>'４.１倒筒機(樣品製作)'!Y267</f>
        <v/>
      </c>
    </row>
    <row r="268" spans="1:27" ht="16.5">
      <c r="A268" s="383">
        <f t="shared" si="106"/>
        <v>46180</v>
      </c>
      <c r="B268" s="432" t="s">
        <v>847</v>
      </c>
      <c r="C268" s="458"/>
      <c r="D268" s="473"/>
      <c r="E268" s="459"/>
      <c r="F268" s="507" t="str">
        <f>IF(ISNA(VLOOKUP(D268,條件!$A$1:$L$65585,5,0)),"",(VLOOKUP(D268,條件!$A$1:$L$65585,5,0)))</f>
        <v/>
      </c>
      <c r="G268" s="507" t="str">
        <f>IF(ISNA(VLOOKUP(D268,條件!$A$1:$L$65585,11,0)),"",(VLOOKUP(D268,條件!$A$1:$L$65585,11,0)))</f>
        <v/>
      </c>
      <c r="H268" s="460"/>
      <c r="I268" s="461"/>
      <c r="J268" s="462"/>
      <c r="K268" s="462"/>
      <c r="L268" s="463"/>
      <c r="M268" s="388"/>
      <c r="N268" s="389"/>
      <c r="O268" s="390"/>
      <c r="P268" s="389"/>
      <c r="Q268" s="410"/>
      <c r="R268" s="443"/>
      <c r="S268" s="425">
        <f t="shared" si="102"/>
        <v>0</v>
      </c>
      <c r="T268" s="392">
        <f t="shared" si="99"/>
        <v>0</v>
      </c>
      <c r="U268" s="405">
        <f t="shared" si="103"/>
        <v>0</v>
      </c>
      <c r="V268" s="393">
        <f t="shared" si="104"/>
        <v>0</v>
      </c>
      <c r="W268" s="442" t="str">
        <f t="shared" si="105"/>
        <v/>
      </c>
      <c r="X268" s="452" t="str">
        <f t="shared" si="100"/>
        <v/>
      </c>
      <c r="Y268" s="452" t="str">
        <f t="shared" si="101"/>
        <v/>
      </c>
      <c r="Z268" s="452" t="str">
        <f>'４.１倒筒機(樣品製作)'!X268</f>
        <v/>
      </c>
      <c r="AA268" s="452" t="str">
        <f>'４.１倒筒機(樣品製作)'!Y268</f>
        <v/>
      </c>
    </row>
    <row r="269" spans="1:27" ht="16.5">
      <c r="A269" s="383">
        <f t="shared" si="106"/>
        <v>46180</v>
      </c>
      <c r="B269" s="432" t="s">
        <v>847</v>
      </c>
      <c r="C269" s="458"/>
      <c r="D269" s="473"/>
      <c r="E269" s="459"/>
      <c r="F269" s="507" t="str">
        <f>IF(ISNA(VLOOKUP(D269,條件!$A$1:$L$65585,5,0)),"",(VLOOKUP(D269,條件!$A$1:$L$65585,5,0)))</f>
        <v/>
      </c>
      <c r="G269" s="507" t="str">
        <f>IF(ISNA(VLOOKUP(D269,條件!$A$1:$L$65585,11,0)),"",(VLOOKUP(D269,條件!$A$1:$L$65585,11,0)))</f>
        <v/>
      </c>
      <c r="H269" s="460"/>
      <c r="I269" s="461"/>
      <c r="J269" s="462"/>
      <c r="K269" s="462"/>
      <c r="L269" s="463"/>
      <c r="M269" s="388"/>
      <c r="N269" s="389"/>
      <c r="O269" s="390"/>
      <c r="P269" s="389"/>
      <c r="Q269" s="410"/>
      <c r="R269" s="443"/>
      <c r="S269" s="425">
        <f t="shared" si="102"/>
        <v>0</v>
      </c>
      <c r="T269" s="392">
        <f t="shared" si="99"/>
        <v>0</v>
      </c>
      <c r="U269" s="405">
        <f t="shared" si="103"/>
        <v>0</v>
      </c>
      <c r="V269" s="393">
        <f t="shared" si="104"/>
        <v>0</v>
      </c>
      <c r="W269" s="442" t="str">
        <f t="shared" si="105"/>
        <v/>
      </c>
      <c r="X269" s="452" t="str">
        <f t="shared" si="100"/>
        <v/>
      </c>
      <c r="Y269" s="452" t="str">
        <f t="shared" si="101"/>
        <v/>
      </c>
      <c r="Z269" s="452" t="str">
        <f>'４.１倒筒機(樣品製作)'!X269</f>
        <v/>
      </c>
      <c r="AA269" s="452" t="str">
        <f>'４.１倒筒機(樣品製作)'!Y269</f>
        <v/>
      </c>
    </row>
    <row r="270" spans="1:27" ht="16.5">
      <c r="A270" s="383">
        <f t="shared" si="106"/>
        <v>46180</v>
      </c>
      <c r="B270" s="432" t="s">
        <v>847</v>
      </c>
      <c r="C270" s="458"/>
      <c r="D270" s="473"/>
      <c r="E270" s="459"/>
      <c r="F270" s="507" t="str">
        <f>IF(ISNA(VLOOKUP(D270,條件!$A$1:$L$65585,5,0)),"",(VLOOKUP(D270,條件!$A$1:$L$65585,5,0)))</f>
        <v/>
      </c>
      <c r="G270" s="507" t="str">
        <f>IF(ISNA(VLOOKUP(D270,條件!$A$1:$L$65585,11,0)),"",(VLOOKUP(D270,條件!$A$1:$L$65585,11,0)))</f>
        <v/>
      </c>
      <c r="H270" s="460"/>
      <c r="I270" s="461"/>
      <c r="J270" s="462"/>
      <c r="K270" s="462"/>
      <c r="L270" s="463"/>
      <c r="M270" s="388"/>
      <c r="N270" s="389"/>
      <c r="O270" s="390"/>
      <c r="P270" s="389"/>
      <c r="Q270" s="410"/>
      <c r="R270" s="443"/>
      <c r="S270" s="425">
        <f t="shared" si="102"/>
        <v>0</v>
      </c>
      <c r="T270" s="392">
        <f t="shared" si="99"/>
        <v>0</v>
      </c>
      <c r="U270" s="405">
        <f t="shared" si="103"/>
        <v>0</v>
      </c>
      <c r="V270" s="393">
        <f t="shared" si="104"/>
        <v>0</v>
      </c>
      <c r="W270" s="442" t="str">
        <f t="shared" si="105"/>
        <v/>
      </c>
      <c r="X270" s="452" t="str">
        <f t="shared" si="100"/>
        <v/>
      </c>
      <c r="Y270" s="452" t="str">
        <f t="shared" si="101"/>
        <v/>
      </c>
      <c r="Z270" s="452" t="str">
        <f>'４.１倒筒機(樣品製作)'!X270</f>
        <v/>
      </c>
      <c r="AA270" s="452" t="str">
        <f>'４.１倒筒機(樣品製作)'!Y270</f>
        <v/>
      </c>
    </row>
    <row r="271" spans="1:27" ht="16.5">
      <c r="A271" s="383">
        <f t="shared" si="106"/>
        <v>46180</v>
      </c>
      <c r="B271" s="432" t="s">
        <v>847</v>
      </c>
      <c r="C271" s="458"/>
      <c r="D271" s="473"/>
      <c r="E271" s="459"/>
      <c r="F271" s="507" t="str">
        <f>IF(ISNA(VLOOKUP(D271,條件!$A$1:$L$65585,5,0)),"",(VLOOKUP(D271,條件!$A$1:$L$65585,5,0)))</f>
        <v/>
      </c>
      <c r="G271" s="507" t="str">
        <f>IF(ISNA(VLOOKUP(D271,條件!$A$1:$L$65585,11,0)),"",(VLOOKUP(D271,條件!$A$1:$L$65585,11,0)))</f>
        <v/>
      </c>
      <c r="H271" s="460"/>
      <c r="I271" s="461"/>
      <c r="J271" s="462"/>
      <c r="K271" s="462"/>
      <c r="L271" s="463"/>
      <c r="M271" s="388"/>
      <c r="N271" s="389"/>
      <c r="O271" s="390"/>
      <c r="P271" s="389"/>
      <c r="Q271" s="410"/>
      <c r="R271" s="443"/>
      <c r="S271" s="425">
        <f t="shared" si="102"/>
        <v>0</v>
      </c>
      <c r="T271" s="392">
        <f t="shared" si="99"/>
        <v>0</v>
      </c>
      <c r="U271" s="405">
        <f t="shared" si="103"/>
        <v>0</v>
      </c>
      <c r="V271" s="393">
        <f t="shared" si="104"/>
        <v>0</v>
      </c>
      <c r="W271" s="442" t="str">
        <f t="shared" si="105"/>
        <v/>
      </c>
      <c r="X271" s="452" t="str">
        <f t="shared" si="100"/>
        <v/>
      </c>
      <c r="Y271" s="452" t="str">
        <f t="shared" si="101"/>
        <v/>
      </c>
      <c r="Z271" s="452" t="str">
        <f>'４.１倒筒機(樣品製作)'!X271</f>
        <v/>
      </c>
      <c r="AA271" s="452" t="str">
        <f>'４.１倒筒機(樣品製作)'!Y271</f>
        <v/>
      </c>
    </row>
    <row r="272" spans="1:27" ht="16.5">
      <c r="A272" s="383">
        <f t="shared" si="106"/>
        <v>46180</v>
      </c>
      <c r="B272" s="432" t="s">
        <v>847</v>
      </c>
      <c r="C272" s="458"/>
      <c r="D272" s="473"/>
      <c r="E272" s="459"/>
      <c r="F272" s="507" t="str">
        <f>IF(ISNA(VLOOKUP(D272,條件!$A$1:$L$65585,5,0)),"",(VLOOKUP(D272,條件!$A$1:$L$65585,5,0)))</f>
        <v/>
      </c>
      <c r="G272" s="507" t="str">
        <f>IF(ISNA(VLOOKUP(D272,條件!$A$1:$L$65585,11,0)),"",(VLOOKUP(D272,條件!$A$1:$L$65585,11,0)))</f>
        <v/>
      </c>
      <c r="H272" s="460"/>
      <c r="I272" s="461"/>
      <c r="J272" s="462"/>
      <c r="K272" s="462"/>
      <c r="L272" s="463"/>
      <c r="M272" s="388"/>
      <c r="N272" s="389"/>
      <c r="O272" s="390"/>
      <c r="P272" s="389"/>
      <c r="Q272" s="410"/>
      <c r="R272" s="443"/>
      <c r="S272" s="425">
        <f t="shared" si="102"/>
        <v>0</v>
      </c>
      <c r="T272" s="392">
        <f t="shared" si="99"/>
        <v>0</v>
      </c>
      <c r="U272" s="392">
        <f t="shared" si="103"/>
        <v>0</v>
      </c>
      <c r="V272" s="393">
        <f t="shared" si="104"/>
        <v>0</v>
      </c>
      <c r="W272" s="442" t="str">
        <f t="shared" si="105"/>
        <v/>
      </c>
      <c r="X272" s="452" t="str">
        <f t="shared" si="100"/>
        <v/>
      </c>
      <c r="Y272" s="452" t="str">
        <f t="shared" si="101"/>
        <v/>
      </c>
      <c r="Z272" s="452" t="str">
        <f>'４.１倒筒機(樣品製作)'!X272</f>
        <v/>
      </c>
      <c r="AA272" s="452" t="str">
        <f>'４.１倒筒機(樣品製作)'!Y272</f>
        <v/>
      </c>
    </row>
    <row r="273" spans="1:27" ht="16.5">
      <c r="A273" s="383">
        <f t="shared" si="106"/>
        <v>46180</v>
      </c>
      <c r="B273" s="432" t="s">
        <v>847</v>
      </c>
      <c r="C273" s="458"/>
      <c r="D273" s="473"/>
      <c r="E273" s="459"/>
      <c r="F273" s="507" t="str">
        <f>IF(ISNA(VLOOKUP(D273,條件!$A$1:$L$65585,5,0)),"",(VLOOKUP(D273,條件!$A$1:$L$65585,5,0)))</f>
        <v/>
      </c>
      <c r="G273" s="507" t="str">
        <f>IF(ISNA(VLOOKUP(D273,條件!$A$1:$L$65585,11,0)),"",(VLOOKUP(D273,條件!$A$1:$L$65585,11,0)))</f>
        <v/>
      </c>
      <c r="H273" s="460"/>
      <c r="I273" s="461"/>
      <c r="J273" s="462"/>
      <c r="K273" s="462"/>
      <c r="L273" s="463"/>
      <c r="M273" s="388"/>
      <c r="N273" s="389"/>
      <c r="O273" s="390"/>
      <c r="P273" s="389"/>
      <c r="Q273" s="410"/>
      <c r="R273" s="443"/>
      <c r="S273" s="425">
        <f t="shared" si="102"/>
        <v>0</v>
      </c>
      <c r="T273" s="392">
        <f t="shared" si="99"/>
        <v>0</v>
      </c>
      <c r="U273" s="392">
        <f t="shared" si="103"/>
        <v>0</v>
      </c>
      <c r="V273" s="393">
        <f t="shared" si="104"/>
        <v>0</v>
      </c>
      <c r="W273" s="444" t="str">
        <f t="shared" si="105"/>
        <v/>
      </c>
      <c r="X273" s="452" t="str">
        <f t="shared" si="100"/>
        <v/>
      </c>
      <c r="Y273" s="452" t="str">
        <f t="shared" si="101"/>
        <v/>
      </c>
      <c r="Z273" s="452" t="str">
        <f>'４.１倒筒機(樣品製作)'!X273</f>
        <v/>
      </c>
      <c r="AA273" s="452" t="str">
        <f>'４.１倒筒機(樣品製作)'!Y273</f>
        <v/>
      </c>
    </row>
    <row r="274" spans="1:27" ht="16.5">
      <c r="A274" s="383">
        <f t="shared" si="106"/>
        <v>46180</v>
      </c>
      <c r="B274" s="432" t="s">
        <v>847</v>
      </c>
      <c r="C274" s="458"/>
      <c r="D274" s="473"/>
      <c r="E274" s="459"/>
      <c r="F274" s="507" t="str">
        <f>IF(ISNA(VLOOKUP(D274,條件!$A$1:$L$65585,5,0)),"",(VLOOKUP(D274,條件!$A$1:$L$65585,5,0)))</f>
        <v/>
      </c>
      <c r="G274" s="507" t="str">
        <f>IF(ISNA(VLOOKUP(D274,條件!$A$1:$L$65585,11,0)),"",(VLOOKUP(D274,條件!$A$1:$L$65585,11,0)))</f>
        <v/>
      </c>
      <c r="H274" s="460"/>
      <c r="I274" s="461"/>
      <c r="J274" s="462"/>
      <c r="K274" s="462"/>
      <c r="L274" s="463"/>
      <c r="M274" s="388"/>
      <c r="N274" s="389"/>
      <c r="O274" s="390"/>
      <c r="P274" s="389"/>
      <c r="Q274" s="410"/>
      <c r="R274" s="443"/>
      <c r="S274" s="425">
        <f t="shared" si="102"/>
        <v>0</v>
      </c>
      <c r="T274" s="392">
        <f t="shared" si="99"/>
        <v>0</v>
      </c>
      <c r="U274" s="392">
        <f t="shared" si="103"/>
        <v>0</v>
      </c>
      <c r="V274" s="393">
        <f t="shared" si="104"/>
        <v>0</v>
      </c>
      <c r="W274" s="444" t="str">
        <f t="shared" si="105"/>
        <v/>
      </c>
      <c r="X274" s="452" t="str">
        <f t="shared" si="100"/>
        <v/>
      </c>
      <c r="Y274" s="452" t="str">
        <f t="shared" si="101"/>
        <v/>
      </c>
      <c r="Z274" s="452" t="str">
        <f>'４.１倒筒機(樣品製作)'!X274</f>
        <v/>
      </c>
      <c r="AA274" s="452" t="str">
        <f>'４.１倒筒機(樣品製作)'!Y274</f>
        <v/>
      </c>
    </row>
    <row r="275" spans="1:27" ht="16.5">
      <c r="A275" s="383">
        <f t="shared" si="106"/>
        <v>46180</v>
      </c>
      <c r="B275" s="432" t="s">
        <v>847</v>
      </c>
      <c r="C275" s="458"/>
      <c r="D275" s="473"/>
      <c r="E275" s="459"/>
      <c r="F275" s="507" t="str">
        <f>IF(ISNA(VLOOKUP(D275,條件!$A$1:$L$65585,5,0)),"",(VLOOKUP(D275,條件!$A$1:$L$65585,5,0)))</f>
        <v/>
      </c>
      <c r="G275" s="507" t="str">
        <f>IF(ISNA(VLOOKUP(D275,條件!$A$1:$L$65585,11,0)),"",(VLOOKUP(D275,條件!$A$1:$L$65585,11,0)))</f>
        <v/>
      </c>
      <c r="H275" s="460"/>
      <c r="I275" s="461"/>
      <c r="J275" s="462"/>
      <c r="K275" s="462"/>
      <c r="L275" s="463"/>
      <c r="M275" s="388"/>
      <c r="N275" s="389"/>
      <c r="O275" s="390"/>
      <c r="P275" s="389"/>
      <c r="Q275" s="410"/>
      <c r="R275" s="443"/>
      <c r="S275" s="425">
        <f t="shared" si="102"/>
        <v>0</v>
      </c>
      <c r="T275" s="392">
        <f t="shared" si="99"/>
        <v>0</v>
      </c>
      <c r="U275" s="392">
        <f t="shared" si="103"/>
        <v>0</v>
      </c>
      <c r="V275" s="393">
        <f t="shared" si="104"/>
        <v>0</v>
      </c>
      <c r="W275" s="444" t="str">
        <f t="shared" si="105"/>
        <v/>
      </c>
      <c r="X275" s="452" t="str">
        <f t="shared" si="100"/>
        <v/>
      </c>
      <c r="Y275" s="452" t="str">
        <f t="shared" si="101"/>
        <v/>
      </c>
      <c r="Z275" s="452" t="str">
        <f>'４.１倒筒機(樣品製作)'!X275</f>
        <v/>
      </c>
      <c r="AA275" s="452" t="str">
        <f>'４.１倒筒機(樣品製作)'!Y275</f>
        <v/>
      </c>
    </row>
    <row r="276" spans="1:27" ht="16.5">
      <c r="A276" s="383">
        <f t="shared" si="106"/>
        <v>46180</v>
      </c>
      <c r="B276" s="432" t="s">
        <v>847</v>
      </c>
      <c r="C276" s="458"/>
      <c r="D276" s="473"/>
      <c r="E276" s="459"/>
      <c r="F276" s="507" t="str">
        <f>IF(ISNA(VLOOKUP(D276,條件!$A$1:$L$65585,5,0)),"",(VLOOKUP(D276,條件!$A$1:$L$65585,5,0)))</f>
        <v/>
      </c>
      <c r="G276" s="507" t="str">
        <f>IF(ISNA(VLOOKUP(D276,條件!$A$1:$L$65585,11,0)),"",(VLOOKUP(D276,條件!$A$1:$L$65585,11,0)))</f>
        <v/>
      </c>
      <c r="H276" s="460"/>
      <c r="I276" s="461"/>
      <c r="J276" s="462"/>
      <c r="K276" s="462"/>
      <c r="L276" s="463"/>
      <c r="M276" s="388"/>
      <c r="N276" s="389"/>
      <c r="O276" s="390"/>
      <c r="P276" s="389"/>
      <c r="Q276" s="410"/>
      <c r="R276" s="443"/>
      <c r="S276" s="425">
        <f t="shared" si="102"/>
        <v>0</v>
      </c>
      <c r="T276" s="392">
        <f t="shared" si="99"/>
        <v>0</v>
      </c>
      <c r="U276" s="392">
        <f t="shared" si="103"/>
        <v>0</v>
      </c>
      <c r="V276" s="393">
        <f t="shared" si="104"/>
        <v>0</v>
      </c>
      <c r="W276" s="444" t="str">
        <f t="shared" si="105"/>
        <v/>
      </c>
      <c r="X276" s="452" t="str">
        <f t="shared" si="100"/>
        <v/>
      </c>
      <c r="Y276" s="452" t="str">
        <f t="shared" si="101"/>
        <v/>
      </c>
      <c r="Z276" s="452" t="str">
        <f>'４.１倒筒機(樣品製作)'!X276</f>
        <v/>
      </c>
      <c r="AA276" s="452" t="str">
        <f>'４.１倒筒機(樣品製作)'!Y276</f>
        <v/>
      </c>
    </row>
    <row r="277" spans="1:27" ht="16.5">
      <c r="A277" s="383">
        <f t="shared" si="106"/>
        <v>46180</v>
      </c>
      <c r="B277" s="432" t="s">
        <v>847</v>
      </c>
      <c r="C277" s="458"/>
      <c r="D277" s="473"/>
      <c r="E277" s="459"/>
      <c r="F277" s="507" t="str">
        <f>IF(ISNA(VLOOKUP(D277,條件!$A$1:$L$65585,5,0)),"",(VLOOKUP(D277,條件!$A$1:$L$65585,5,0)))</f>
        <v/>
      </c>
      <c r="G277" s="507" t="str">
        <f>IF(ISNA(VLOOKUP(D277,條件!$A$1:$L$65585,11,0)),"",(VLOOKUP(D277,條件!$A$1:$L$65585,11,0)))</f>
        <v/>
      </c>
      <c r="H277" s="460"/>
      <c r="I277" s="461"/>
      <c r="J277" s="462"/>
      <c r="K277" s="462"/>
      <c r="L277" s="463"/>
      <c r="M277" s="388"/>
      <c r="N277" s="389"/>
      <c r="O277" s="390"/>
      <c r="P277" s="389"/>
      <c r="Q277" s="391"/>
      <c r="R277" s="443"/>
      <c r="S277" s="425">
        <f t="shared" si="102"/>
        <v>0</v>
      </c>
      <c r="T277" s="392">
        <f t="shared" si="99"/>
        <v>0</v>
      </c>
      <c r="U277" s="392">
        <f t="shared" si="103"/>
        <v>0</v>
      </c>
      <c r="V277" s="393">
        <f t="shared" si="104"/>
        <v>0</v>
      </c>
      <c r="W277" s="444" t="str">
        <f t="shared" si="105"/>
        <v/>
      </c>
      <c r="X277" s="452" t="str">
        <f t="shared" si="100"/>
        <v/>
      </c>
      <c r="Y277" s="452" t="str">
        <f t="shared" si="101"/>
        <v/>
      </c>
      <c r="Z277" s="452" t="str">
        <f>'４.１倒筒機(樣品製作)'!X277</f>
        <v/>
      </c>
      <c r="AA277" s="452" t="str">
        <f>'４.１倒筒機(樣品製作)'!Y277</f>
        <v/>
      </c>
    </row>
    <row r="278" spans="1:27" ht="16.5">
      <c r="A278" s="383">
        <f t="shared" si="106"/>
        <v>46180</v>
      </c>
      <c r="B278" s="432" t="s">
        <v>847</v>
      </c>
      <c r="C278" s="458"/>
      <c r="D278" s="473"/>
      <c r="E278" s="459"/>
      <c r="F278" s="507" t="str">
        <f>IF(ISNA(VLOOKUP(D278,條件!$A$1:$L$65585,5,0)),"",(VLOOKUP(D278,條件!$A$1:$L$65585,5,0)))</f>
        <v/>
      </c>
      <c r="G278" s="507" t="str">
        <f>IF(ISNA(VLOOKUP(D278,條件!$A$1:$L$65585,11,0)),"",(VLOOKUP(D278,條件!$A$1:$L$65585,11,0)))</f>
        <v/>
      </c>
      <c r="H278" s="460"/>
      <c r="I278" s="461"/>
      <c r="J278" s="462"/>
      <c r="K278" s="462"/>
      <c r="L278" s="463"/>
      <c r="M278" s="388"/>
      <c r="N278" s="389"/>
      <c r="O278" s="390"/>
      <c r="P278" s="389"/>
      <c r="Q278" s="391"/>
      <c r="R278" s="443"/>
      <c r="S278" s="425">
        <f t="shared" si="102"/>
        <v>0</v>
      </c>
      <c r="T278" s="392">
        <f t="shared" si="99"/>
        <v>0</v>
      </c>
      <c r="U278" s="392">
        <f t="shared" si="103"/>
        <v>0</v>
      </c>
      <c r="V278" s="393">
        <f t="shared" si="104"/>
        <v>0</v>
      </c>
      <c r="W278" s="444" t="str">
        <f t="shared" si="105"/>
        <v/>
      </c>
      <c r="X278" s="452" t="str">
        <f t="shared" si="100"/>
        <v/>
      </c>
      <c r="Y278" s="452" t="str">
        <f t="shared" si="101"/>
        <v/>
      </c>
      <c r="Z278" s="452" t="str">
        <f>'４.１倒筒機(樣品製作)'!X278</f>
        <v/>
      </c>
      <c r="AA278" s="452" t="str">
        <f>'４.１倒筒機(樣品製作)'!Y278</f>
        <v/>
      </c>
    </row>
    <row r="279" spans="1:27" ht="16.5">
      <c r="A279" s="383">
        <f t="shared" si="106"/>
        <v>46180</v>
      </c>
      <c r="B279" s="432" t="s">
        <v>847</v>
      </c>
      <c r="C279" s="458"/>
      <c r="D279" s="473"/>
      <c r="E279" s="459"/>
      <c r="F279" s="507" t="str">
        <f>IF(ISNA(VLOOKUP(D279,條件!$A$1:$L$65585,5,0)),"",(VLOOKUP(D279,條件!$A$1:$L$65585,5,0)))</f>
        <v/>
      </c>
      <c r="G279" s="507" t="str">
        <f>IF(ISNA(VLOOKUP(D279,條件!$A$1:$L$65585,11,0)),"",(VLOOKUP(D279,條件!$A$1:$L$65585,11,0)))</f>
        <v/>
      </c>
      <c r="H279" s="460"/>
      <c r="I279" s="461"/>
      <c r="J279" s="462"/>
      <c r="K279" s="462"/>
      <c r="L279" s="463"/>
      <c r="M279" s="388"/>
      <c r="N279" s="389"/>
      <c r="O279" s="390"/>
      <c r="P279" s="389"/>
      <c r="Q279" s="391"/>
      <c r="R279" s="443"/>
      <c r="S279" s="425">
        <f t="shared" si="102"/>
        <v>0</v>
      </c>
      <c r="T279" s="392">
        <f t="shared" si="99"/>
        <v>0</v>
      </c>
      <c r="U279" s="392">
        <f t="shared" si="103"/>
        <v>0</v>
      </c>
      <c r="V279" s="393">
        <f t="shared" si="104"/>
        <v>0</v>
      </c>
      <c r="W279" s="444" t="str">
        <f t="shared" si="105"/>
        <v/>
      </c>
      <c r="X279" s="452" t="str">
        <f t="shared" si="100"/>
        <v/>
      </c>
      <c r="Y279" s="452" t="str">
        <f t="shared" si="101"/>
        <v/>
      </c>
      <c r="Z279" s="452" t="str">
        <f>'４.１倒筒機(樣品製作)'!X279</f>
        <v/>
      </c>
      <c r="AA279" s="452" t="str">
        <f>'４.１倒筒機(樣品製作)'!Y279</f>
        <v/>
      </c>
    </row>
    <row r="280" spans="1:27" ht="16.5">
      <c r="A280" s="383">
        <f t="shared" si="106"/>
        <v>46180</v>
      </c>
      <c r="B280" s="432" t="s">
        <v>847</v>
      </c>
      <c r="C280" s="458"/>
      <c r="D280" s="473"/>
      <c r="E280" s="459"/>
      <c r="F280" s="507" t="str">
        <f>IF(ISNA(VLOOKUP(D280,條件!$A$1:$L$65585,5,0)),"",(VLOOKUP(D280,條件!$A$1:$L$65585,5,0)))</f>
        <v/>
      </c>
      <c r="G280" s="507" t="str">
        <f>IF(ISNA(VLOOKUP(D280,條件!$A$1:$L$65585,11,0)),"",(VLOOKUP(D280,條件!$A$1:$L$65585,11,0)))</f>
        <v/>
      </c>
      <c r="H280" s="460"/>
      <c r="I280" s="461"/>
      <c r="J280" s="462"/>
      <c r="K280" s="462"/>
      <c r="L280" s="463"/>
      <c r="M280" s="388"/>
      <c r="N280" s="389"/>
      <c r="O280" s="390"/>
      <c r="P280" s="389"/>
      <c r="Q280" s="391"/>
      <c r="R280" s="443"/>
      <c r="S280" s="425">
        <f t="shared" si="102"/>
        <v>0</v>
      </c>
      <c r="T280" s="392">
        <f t="shared" si="99"/>
        <v>0</v>
      </c>
      <c r="U280" s="392">
        <f t="shared" si="103"/>
        <v>0</v>
      </c>
      <c r="V280" s="393">
        <f t="shared" si="104"/>
        <v>0</v>
      </c>
      <c r="W280" s="444" t="str">
        <f t="shared" si="105"/>
        <v/>
      </c>
      <c r="X280" s="452" t="str">
        <f t="shared" si="100"/>
        <v/>
      </c>
      <c r="Y280" s="452" t="str">
        <f t="shared" si="101"/>
        <v/>
      </c>
      <c r="Z280" s="452" t="str">
        <f>'４.１倒筒機(樣品製作)'!X280</f>
        <v/>
      </c>
      <c r="AA280" s="452" t="str">
        <f>'４.１倒筒機(樣品製作)'!Y280</f>
        <v/>
      </c>
    </row>
    <row r="281" spans="1:27" ht="16.5">
      <c r="A281" s="383">
        <f t="shared" si="106"/>
        <v>46180</v>
      </c>
      <c r="B281" s="398" t="s">
        <v>848</v>
      </c>
      <c r="C281" s="524"/>
      <c r="D281" s="525"/>
      <c r="E281" s="526"/>
      <c r="F281" s="527"/>
      <c r="G281" s="527"/>
      <c r="H281" s="528"/>
      <c r="I281" s="529">
        <f>COUNTA(I261:I280)</f>
        <v>2</v>
      </c>
      <c r="J281" s="529"/>
      <c r="K281" s="529"/>
      <c r="L281" s="530"/>
      <c r="M281" s="400"/>
      <c r="N281" s="401">
        <f>SUM(N261:N280)</f>
        <v>16</v>
      </c>
      <c r="O281" s="400"/>
      <c r="P281" s="401">
        <f>SUM(P261:P280)</f>
        <v>0</v>
      </c>
      <c r="Q281" s="402"/>
      <c r="R281" s="445"/>
      <c r="S281" s="426"/>
      <c r="T281" s="399"/>
      <c r="U281" s="399">
        <f>SUMIF(U261:U280,"&lt;9E307")</f>
        <v>139.4949720670391</v>
      </c>
      <c r="V281" s="399">
        <f>SUM(V261:V280)</f>
        <v>36</v>
      </c>
      <c r="W281" s="446">
        <f>IF(ISERROR(V281/U281),0,(V281/U281))</f>
        <v>0.25807381776239907</v>
      </c>
      <c r="X281" s="453">
        <f>SUMIF(X261:X280,"&lt;9E307")</f>
        <v>0.55797988826815637</v>
      </c>
      <c r="Y281" s="453">
        <f>SUMIF(Y261:Y280,"&lt;9E307")</f>
        <v>0</v>
      </c>
      <c r="Z281" s="579">
        <f>'４.１倒筒機(樣品製作)'!X281</f>
        <v>0</v>
      </c>
      <c r="AA281" s="579">
        <f>'４.１倒筒機(樣品製作)'!Y281</f>
        <v>0</v>
      </c>
    </row>
    <row r="282" spans="1:27" ht="16.5">
      <c r="A282" s="383">
        <f t="shared" si="106"/>
        <v>46180</v>
      </c>
      <c r="B282" s="432" t="s">
        <v>849</v>
      </c>
      <c r="C282" s="458"/>
      <c r="D282" s="473"/>
      <c r="E282" s="459"/>
      <c r="F282" s="507" t="str">
        <f>IF(ISNA(VLOOKUP(D282,條件!$A$1:$L$65585,5,0)),"",(VLOOKUP(D282,條件!$A$1:$L$65585,5,0)))</f>
        <v/>
      </c>
      <c r="G282" s="507" t="str">
        <f>IF(ISNA(VLOOKUP(D282,條件!$A$1:$L$65585,11,0)),"",(VLOOKUP(D282,條件!$A$1:$L$65585,11,0)))</f>
        <v/>
      </c>
      <c r="H282" s="460"/>
      <c r="I282" s="461"/>
      <c r="J282" s="462"/>
      <c r="K282" s="461"/>
      <c r="L282" s="463"/>
      <c r="M282" s="388"/>
      <c r="N282" s="389"/>
      <c r="O282" s="390"/>
      <c r="P282" s="389"/>
      <c r="Q282" s="391"/>
      <c r="R282" s="443"/>
      <c r="S282" s="425">
        <f>K282*0.85</f>
        <v>0</v>
      </c>
      <c r="T282" s="392">
        <f t="shared" ref="T282:T301" si="107">IF(J282="",0,(1440/(J282/S282)))</f>
        <v>0</v>
      </c>
      <c r="U282" s="405">
        <f>T282*L282*(N282+P282)/24*0.85</f>
        <v>0</v>
      </c>
      <c r="V282" s="406">
        <f>M282+O282</f>
        <v>0</v>
      </c>
      <c r="W282" s="442" t="str">
        <f>IF(U282=0,"",((V282/U282)))</f>
        <v/>
      </c>
      <c r="X282" s="452" t="str">
        <f t="shared" ref="X282:X301" si="108">IF(ISERROR((U282/(N282+P282)*N282)/250),"",((U282/(N282+P282)*N282)/250))</f>
        <v/>
      </c>
      <c r="Y282" s="452" t="str">
        <f t="shared" ref="Y282:Y301" si="109">IF(ISERROR(((U282/(N282+P282)*P282)/250)),"",(((U282/(N282+P282)*P282))/250))</f>
        <v/>
      </c>
      <c r="Z282" s="452" t="str">
        <f>'４.１倒筒機(樣品製作)'!X282</f>
        <v/>
      </c>
      <c r="AA282" s="452" t="str">
        <f>'４.１倒筒機(樣品製作)'!Y282</f>
        <v/>
      </c>
    </row>
    <row r="283" spans="1:27" ht="16.5">
      <c r="A283" s="383">
        <f t="shared" si="106"/>
        <v>46180</v>
      </c>
      <c r="B283" s="432" t="s">
        <v>849</v>
      </c>
      <c r="C283" s="458"/>
      <c r="D283" s="473"/>
      <c r="E283" s="459"/>
      <c r="F283" s="507" t="str">
        <f>IF(ISNA(VLOOKUP(D283,條件!$A$1:$L$65585,5,0)),"",(VLOOKUP(D283,條件!$A$1:$L$65585,5,0)))</f>
        <v/>
      </c>
      <c r="G283" s="507" t="str">
        <f>IF(ISNA(VLOOKUP(D283,條件!$A$1:$L$65585,11,0)),"",(VLOOKUP(D283,條件!$A$1:$L$65585,11,0)))</f>
        <v/>
      </c>
      <c r="H283" s="460"/>
      <c r="I283" s="461"/>
      <c r="J283" s="462"/>
      <c r="K283" s="461"/>
      <c r="L283" s="463"/>
      <c r="M283" s="388"/>
      <c r="N283" s="389"/>
      <c r="O283" s="390"/>
      <c r="P283" s="389"/>
      <c r="Q283" s="391"/>
      <c r="R283" s="443"/>
      <c r="S283" s="425">
        <f t="shared" ref="S283:S301" si="110">K283*0.85</f>
        <v>0</v>
      </c>
      <c r="T283" s="392">
        <f t="shared" si="107"/>
        <v>0</v>
      </c>
      <c r="U283" s="405">
        <f t="shared" ref="U283:U301" si="111">T283*L283*(N283+P283)/24*0.85</f>
        <v>0</v>
      </c>
      <c r="V283" s="393">
        <f t="shared" ref="V283:V301" si="112">M283+O283</f>
        <v>0</v>
      </c>
      <c r="W283" s="442" t="str">
        <f t="shared" ref="W283:W301" si="113">IF(U283=0,"",((V283/U283)))</f>
        <v/>
      </c>
      <c r="X283" s="452" t="str">
        <f t="shared" si="108"/>
        <v/>
      </c>
      <c r="Y283" s="452" t="str">
        <f t="shared" si="109"/>
        <v/>
      </c>
      <c r="Z283" s="452" t="str">
        <f>'４.１倒筒機(樣品製作)'!X283</f>
        <v/>
      </c>
      <c r="AA283" s="452" t="str">
        <f>'４.１倒筒機(樣品製作)'!Y283</f>
        <v/>
      </c>
    </row>
    <row r="284" spans="1:27" ht="16.5">
      <c r="A284" s="383">
        <f t="shared" si="106"/>
        <v>46180</v>
      </c>
      <c r="B284" s="432" t="s">
        <v>849</v>
      </c>
      <c r="C284" s="458"/>
      <c r="D284" s="473"/>
      <c r="E284" s="459"/>
      <c r="F284" s="507" t="str">
        <f>IF(ISNA(VLOOKUP(D284,條件!$A$1:$L$65585,5,0)),"",(VLOOKUP(D284,條件!$A$1:$L$65585,5,0)))</f>
        <v/>
      </c>
      <c r="G284" s="507" t="str">
        <f>IF(ISNA(VLOOKUP(D284,條件!$A$1:$L$65585,11,0)),"",(VLOOKUP(D284,條件!$A$1:$L$65585,11,0)))</f>
        <v/>
      </c>
      <c r="H284" s="460"/>
      <c r="I284" s="461"/>
      <c r="J284" s="462"/>
      <c r="K284" s="461"/>
      <c r="L284" s="463"/>
      <c r="M284" s="388"/>
      <c r="N284" s="389"/>
      <c r="O284" s="390"/>
      <c r="P284" s="389"/>
      <c r="Q284" s="391"/>
      <c r="R284" s="443"/>
      <c r="S284" s="425">
        <f t="shared" si="110"/>
        <v>0</v>
      </c>
      <c r="T284" s="392">
        <f t="shared" si="107"/>
        <v>0</v>
      </c>
      <c r="U284" s="405">
        <f t="shared" si="111"/>
        <v>0</v>
      </c>
      <c r="V284" s="393">
        <f t="shared" si="112"/>
        <v>0</v>
      </c>
      <c r="W284" s="442" t="str">
        <f t="shared" si="113"/>
        <v/>
      </c>
      <c r="X284" s="452" t="str">
        <f t="shared" si="108"/>
        <v/>
      </c>
      <c r="Y284" s="452" t="str">
        <f t="shared" si="109"/>
        <v/>
      </c>
      <c r="Z284" s="452" t="str">
        <f>'４.１倒筒機(樣品製作)'!X284</f>
        <v/>
      </c>
      <c r="AA284" s="452" t="str">
        <f>'４.１倒筒機(樣品製作)'!Y284</f>
        <v/>
      </c>
    </row>
    <row r="285" spans="1:27" ht="16.5">
      <c r="A285" s="383">
        <f t="shared" si="106"/>
        <v>46180</v>
      </c>
      <c r="B285" s="432" t="s">
        <v>849</v>
      </c>
      <c r="C285" s="458"/>
      <c r="D285" s="473"/>
      <c r="E285" s="459"/>
      <c r="F285" s="507" t="str">
        <f>IF(ISNA(VLOOKUP(D285,條件!$A$1:$L$65585,5,0)),"",(VLOOKUP(D285,條件!$A$1:$L$65585,5,0)))</f>
        <v/>
      </c>
      <c r="G285" s="507" t="str">
        <f>IF(ISNA(VLOOKUP(D285,條件!$A$1:$L$65585,11,0)),"",(VLOOKUP(D285,條件!$A$1:$L$65585,11,0)))</f>
        <v/>
      </c>
      <c r="H285" s="460"/>
      <c r="I285" s="461"/>
      <c r="J285" s="462"/>
      <c r="K285" s="461"/>
      <c r="L285" s="463"/>
      <c r="M285" s="388"/>
      <c r="N285" s="389"/>
      <c r="O285" s="390"/>
      <c r="P285" s="389"/>
      <c r="Q285" s="391"/>
      <c r="R285" s="443"/>
      <c r="S285" s="425">
        <f t="shared" si="110"/>
        <v>0</v>
      </c>
      <c r="T285" s="392">
        <f t="shared" si="107"/>
        <v>0</v>
      </c>
      <c r="U285" s="405">
        <f t="shared" si="111"/>
        <v>0</v>
      </c>
      <c r="V285" s="393">
        <f t="shared" si="112"/>
        <v>0</v>
      </c>
      <c r="W285" s="442" t="str">
        <f t="shared" si="113"/>
        <v/>
      </c>
      <c r="X285" s="452" t="str">
        <f t="shared" si="108"/>
        <v/>
      </c>
      <c r="Y285" s="452" t="str">
        <f t="shared" si="109"/>
        <v/>
      </c>
      <c r="Z285" s="452" t="str">
        <f>'４.１倒筒機(樣品製作)'!X285</f>
        <v/>
      </c>
      <c r="AA285" s="452" t="str">
        <f>'４.１倒筒機(樣品製作)'!Y285</f>
        <v/>
      </c>
    </row>
    <row r="286" spans="1:27" ht="16.5">
      <c r="A286" s="383">
        <f t="shared" si="106"/>
        <v>46180</v>
      </c>
      <c r="B286" s="432" t="s">
        <v>849</v>
      </c>
      <c r="C286" s="458"/>
      <c r="D286" s="473"/>
      <c r="E286" s="459"/>
      <c r="F286" s="507" t="str">
        <f>IF(ISNA(VLOOKUP(D286,條件!$A$1:$L$65585,5,0)),"",(VLOOKUP(D286,條件!$A$1:$L$65585,5,0)))</f>
        <v/>
      </c>
      <c r="G286" s="507" t="str">
        <f>IF(ISNA(VLOOKUP(D286,條件!$A$1:$L$65585,11,0)),"",(VLOOKUP(D286,條件!$A$1:$L$65585,11,0)))</f>
        <v/>
      </c>
      <c r="H286" s="460"/>
      <c r="I286" s="461"/>
      <c r="J286" s="462"/>
      <c r="K286" s="462"/>
      <c r="L286" s="463"/>
      <c r="M286" s="388"/>
      <c r="N286" s="389"/>
      <c r="O286" s="390"/>
      <c r="P286" s="389"/>
      <c r="Q286" s="391"/>
      <c r="R286" s="443"/>
      <c r="S286" s="425">
        <f t="shared" si="110"/>
        <v>0</v>
      </c>
      <c r="T286" s="392">
        <f t="shared" si="107"/>
        <v>0</v>
      </c>
      <c r="U286" s="405">
        <f t="shared" si="111"/>
        <v>0</v>
      </c>
      <c r="V286" s="393">
        <f t="shared" si="112"/>
        <v>0</v>
      </c>
      <c r="W286" s="442" t="str">
        <f t="shared" si="113"/>
        <v/>
      </c>
      <c r="X286" s="452" t="str">
        <f t="shared" si="108"/>
        <v/>
      </c>
      <c r="Y286" s="452" t="str">
        <f t="shared" si="109"/>
        <v/>
      </c>
      <c r="Z286" s="452" t="str">
        <f>'４.１倒筒機(樣品製作)'!X286</f>
        <v/>
      </c>
      <c r="AA286" s="452" t="str">
        <f>'４.１倒筒機(樣品製作)'!Y286</f>
        <v/>
      </c>
    </row>
    <row r="287" spans="1:27" ht="16.5">
      <c r="A287" s="383">
        <f t="shared" si="106"/>
        <v>46180</v>
      </c>
      <c r="B287" s="432" t="s">
        <v>805</v>
      </c>
      <c r="C287" s="458"/>
      <c r="D287" s="473"/>
      <c r="E287" s="459"/>
      <c r="F287" s="507" t="str">
        <f>IF(ISNA(VLOOKUP(D287,條件!$A$1:$L$65585,5,0)),"",(VLOOKUP(D287,條件!$A$1:$L$65585,5,0)))</f>
        <v/>
      </c>
      <c r="G287" s="507" t="str">
        <f>IF(ISNA(VLOOKUP(D287,條件!$A$1:$L$65585,11,0)),"",(VLOOKUP(D287,條件!$A$1:$L$65585,11,0)))</f>
        <v/>
      </c>
      <c r="H287" s="460"/>
      <c r="I287" s="461"/>
      <c r="J287" s="462"/>
      <c r="K287" s="461"/>
      <c r="L287" s="463"/>
      <c r="M287" s="388"/>
      <c r="N287" s="389"/>
      <c r="O287" s="390"/>
      <c r="P287" s="389"/>
      <c r="Q287" s="391"/>
      <c r="R287" s="443"/>
      <c r="S287" s="425">
        <f t="shared" si="110"/>
        <v>0</v>
      </c>
      <c r="T287" s="392">
        <f t="shared" si="107"/>
        <v>0</v>
      </c>
      <c r="U287" s="405">
        <f t="shared" si="111"/>
        <v>0</v>
      </c>
      <c r="V287" s="393">
        <f t="shared" si="112"/>
        <v>0</v>
      </c>
      <c r="W287" s="442" t="str">
        <f t="shared" si="113"/>
        <v/>
      </c>
      <c r="X287" s="452" t="str">
        <f t="shared" si="108"/>
        <v/>
      </c>
      <c r="Y287" s="452" t="str">
        <f t="shared" si="109"/>
        <v/>
      </c>
      <c r="Z287" s="452" t="str">
        <f>'４.１倒筒機(樣品製作)'!X287</f>
        <v/>
      </c>
      <c r="AA287" s="452" t="str">
        <f>'４.１倒筒機(樣品製作)'!Y287</f>
        <v/>
      </c>
    </row>
    <row r="288" spans="1:27" ht="16.5">
      <c r="A288" s="383">
        <f t="shared" si="106"/>
        <v>46180</v>
      </c>
      <c r="B288" s="432" t="s">
        <v>805</v>
      </c>
      <c r="C288" s="458"/>
      <c r="D288" s="473"/>
      <c r="E288" s="459"/>
      <c r="F288" s="507" t="str">
        <f>IF(ISNA(VLOOKUP(D288,條件!$A$1:$L$65585,5,0)),"",(VLOOKUP(D288,條件!$A$1:$L$65585,5,0)))</f>
        <v/>
      </c>
      <c r="G288" s="507" t="str">
        <f>IF(ISNA(VLOOKUP(D288,條件!$A$1:$L$65585,11,0)),"",(VLOOKUP(D288,條件!$A$1:$L$65585,11,0)))</f>
        <v/>
      </c>
      <c r="H288" s="460"/>
      <c r="I288" s="461"/>
      <c r="J288" s="462"/>
      <c r="K288" s="461"/>
      <c r="L288" s="463"/>
      <c r="M288" s="388"/>
      <c r="N288" s="389"/>
      <c r="O288" s="390"/>
      <c r="P288" s="389"/>
      <c r="Q288" s="391"/>
      <c r="R288" s="443"/>
      <c r="S288" s="425">
        <f t="shared" si="110"/>
        <v>0</v>
      </c>
      <c r="T288" s="392">
        <f t="shared" si="107"/>
        <v>0</v>
      </c>
      <c r="U288" s="405">
        <f t="shared" si="111"/>
        <v>0</v>
      </c>
      <c r="V288" s="393">
        <f t="shared" si="112"/>
        <v>0</v>
      </c>
      <c r="W288" s="442" t="str">
        <f t="shared" si="113"/>
        <v/>
      </c>
      <c r="X288" s="452" t="str">
        <f t="shared" si="108"/>
        <v/>
      </c>
      <c r="Y288" s="452" t="str">
        <f t="shared" si="109"/>
        <v/>
      </c>
      <c r="Z288" s="452" t="str">
        <f>'４.１倒筒機(樣品製作)'!X288</f>
        <v/>
      </c>
      <c r="AA288" s="452" t="str">
        <f>'４.１倒筒機(樣品製作)'!Y288</f>
        <v/>
      </c>
    </row>
    <row r="289" spans="1:27" ht="16.5">
      <c r="A289" s="383">
        <f t="shared" si="106"/>
        <v>46180</v>
      </c>
      <c r="B289" s="432" t="s">
        <v>805</v>
      </c>
      <c r="C289" s="458"/>
      <c r="D289" s="473"/>
      <c r="E289" s="459"/>
      <c r="F289" s="507" t="str">
        <f>IF(ISNA(VLOOKUP(D289,條件!$A$1:$L$65585,5,0)),"",(VLOOKUP(D289,條件!$A$1:$L$65585,5,0)))</f>
        <v/>
      </c>
      <c r="G289" s="507" t="str">
        <f>IF(ISNA(VLOOKUP(D289,條件!$A$1:$L$65585,11,0)),"",(VLOOKUP(D289,條件!$A$1:$L$65585,11,0)))</f>
        <v/>
      </c>
      <c r="H289" s="460"/>
      <c r="I289" s="461"/>
      <c r="J289" s="462"/>
      <c r="K289" s="461"/>
      <c r="L289" s="463"/>
      <c r="M289" s="388"/>
      <c r="N289" s="389"/>
      <c r="O289" s="390"/>
      <c r="P289" s="389"/>
      <c r="Q289" s="391"/>
      <c r="R289" s="443"/>
      <c r="S289" s="425">
        <f t="shared" si="110"/>
        <v>0</v>
      </c>
      <c r="T289" s="392">
        <f t="shared" si="107"/>
        <v>0</v>
      </c>
      <c r="U289" s="405">
        <f t="shared" si="111"/>
        <v>0</v>
      </c>
      <c r="V289" s="393">
        <f t="shared" si="112"/>
        <v>0</v>
      </c>
      <c r="W289" s="442" t="str">
        <f t="shared" si="113"/>
        <v/>
      </c>
      <c r="X289" s="452" t="str">
        <f t="shared" si="108"/>
        <v/>
      </c>
      <c r="Y289" s="452" t="str">
        <f t="shared" si="109"/>
        <v/>
      </c>
      <c r="Z289" s="452" t="str">
        <f>'４.１倒筒機(樣品製作)'!X289</f>
        <v/>
      </c>
      <c r="AA289" s="452" t="str">
        <f>'４.１倒筒機(樣品製作)'!Y289</f>
        <v/>
      </c>
    </row>
    <row r="290" spans="1:27" ht="16.5">
      <c r="A290" s="383">
        <f t="shared" si="106"/>
        <v>46180</v>
      </c>
      <c r="B290" s="432" t="s">
        <v>805</v>
      </c>
      <c r="C290" s="458"/>
      <c r="D290" s="473"/>
      <c r="E290" s="459"/>
      <c r="F290" s="507" t="str">
        <f>IF(ISNA(VLOOKUP(D290,條件!$A$1:$L$65585,5,0)),"",(VLOOKUP(D290,條件!$A$1:$L$65585,5,0)))</f>
        <v/>
      </c>
      <c r="G290" s="507" t="str">
        <f>IF(ISNA(VLOOKUP(D290,條件!$A$1:$L$65585,11,0)),"",(VLOOKUP(D290,條件!$A$1:$L$65585,11,0)))</f>
        <v/>
      </c>
      <c r="H290" s="460"/>
      <c r="I290" s="461"/>
      <c r="J290" s="462"/>
      <c r="K290" s="461"/>
      <c r="L290" s="463"/>
      <c r="M290" s="388"/>
      <c r="N290" s="389"/>
      <c r="O290" s="390"/>
      <c r="P290" s="389"/>
      <c r="Q290" s="391"/>
      <c r="R290" s="443"/>
      <c r="S290" s="425">
        <f t="shared" si="110"/>
        <v>0</v>
      </c>
      <c r="T290" s="392">
        <f t="shared" si="107"/>
        <v>0</v>
      </c>
      <c r="U290" s="405">
        <f t="shared" si="111"/>
        <v>0</v>
      </c>
      <c r="V290" s="393">
        <f t="shared" si="112"/>
        <v>0</v>
      </c>
      <c r="W290" s="442" t="str">
        <f t="shared" si="113"/>
        <v/>
      </c>
      <c r="X290" s="452" t="str">
        <f t="shared" si="108"/>
        <v/>
      </c>
      <c r="Y290" s="452" t="str">
        <f t="shared" si="109"/>
        <v/>
      </c>
      <c r="Z290" s="452" t="str">
        <f>'４.１倒筒機(樣品製作)'!X290</f>
        <v/>
      </c>
      <c r="AA290" s="452" t="str">
        <f>'４.１倒筒機(樣品製作)'!Y290</f>
        <v/>
      </c>
    </row>
    <row r="291" spans="1:27" ht="16.5">
      <c r="A291" s="383">
        <f t="shared" si="106"/>
        <v>46180</v>
      </c>
      <c r="B291" s="432" t="s">
        <v>805</v>
      </c>
      <c r="C291" s="458"/>
      <c r="D291" s="473"/>
      <c r="E291" s="459"/>
      <c r="F291" s="507" t="str">
        <f>IF(ISNA(VLOOKUP(D291,條件!$A$1:$L$65585,5,0)),"",(VLOOKUP(D291,條件!$A$1:$L$65585,5,0)))</f>
        <v/>
      </c>
      <c r="G291" s="507" t="str">
        <f>IF(ISNA(VLOOKUP(D291,條件!$A$1:$L$65585,11,0)),"",(VLOOKUP(D291,條件!$A$1:$L$65585,11,0)))</f>
        <v/>
      </c>
      <c r="H291" s="460"/>
      <c r="I291" s="461"/>
      <c r="J291" s="462"/>
      <c r="K291" s="461"/>
      <c r="L291" s="463"/>
      <c r="M291" s="388"/>
      <c r="N291" s="389"/>
      <c r="O291" s="390"/>
      <c r="P291" s="389"/>
      <c r="Q291" s="391"/>
      <c r="R291" s="443"/>
      <c r="S291" s="425">
        <f t="shared" si="110"/>
        <v>0</v>
      </c>
      <c r="T291" s="392">
        <f t="shared" si="107"/>
        <v>0</v>
      </c>
      <c r="U291" s="405">
        <f t="shared" si="111"/>
        <v>0</v>
      </c>
      <c r="V291" s="393">
        <f t="shared" si="112"/>
        <v>0</v>
      </c>
      <c r="W291" s="442" t="str">
        <f t="shared" si="113"/>
        <v/>
      </c>
      <c r="X291" s="452" t="str">
        <f t="shared" si="108"/>
        <v/>
      </c>
      <c r="Y291" s="452" t="str">
        <f t="shared" si="109"/>
        <v/>
      </c>
      <c r="Z291" s="452" t="str">
        <f>'４.１倒筒機(樣品製作)'!X291</f>
        <v/>
      </c>
      <c r="AA291" s="452" t="str">
        <f>'４.１倒筒機(樣品製作)'!Y291</f>
        <v/>
      </c>
    </row>
    <row r="292" spans="1:27" ht="16.5">
      <c r="A292" s="383">
        <f t="shared" si="106"/>
        <v>46180</v>
      </c>
      <c r="B292" s="432" t="s">
        <v>805</v>
      </c>
      <c r="C292" s="458"/>
      <c r="D292" s="473"/>
      <c r="E292" s="459"/>
      <c r="F292" s="507" t="str">
        <f>IF(ISNA(VLOOKUP(D292,條件!$A$1:$L$65585,5,0)),"",(VLOOKUP(D292,條件!$A$1:$L$65585,5,0)))</f>
        <v/>
      </c>
      <c r="G292" s="507" t="str">
        <f>IF(ISNA(VLOOKUP(D292,條件!$A$1:$L$65585,11,0)),"",(VLOOKUP(D292,條件!$A$1:$L$65585,11,0)))</f>
        <v/>
      </c>
      <c r="H292" s="460"/>
      <c r="I292" s="461"/>
      <c r="J292" s="462"/>
      <c r="K292" s="461"/>
      <c r="L292" s="463"/>
      <c r="M292" s="388"/>
      <c r="N292" s="389"/>
      <c r="O292" s="390"/>
      <c r="P292" s="389"/>
      <c r="Q292" s="391"/>
      <c r="R292" s="443"/>
      <c r="S292" s="425">
        <f t="shared" si="110"/>
        <v>0</v>
      </c>
      <c r="T292" s="392">
        <f t="shared" si="107"/>
        <v>0</v>
      </c>
      <c r="U292" s="405">
        <f t="shared" si="111"/>
        <v>0</v>
      </c>
      <c r="V292" s="393">
        <f t="shared" si="112"/>
        <v>0</v>
      </c>
      <c r="W292" s="442" t="str">
        <f t="shared" si="113"/>
        <v/>
      </c>
      <c r="X292" s="452" t="str">
        <f t="shared" si="108"/>
        <v/>
      </c>
      <c r="Y292" s="452" t="str">
        <f t="shared" si="109"/>
        <v/>
      </c>
      <c r="Z292" s="452" t="str">
        <f>'４.１倒筒機(樣品製作)'!X292</f>
        <v/>
      </c>
      <c r="AA292" s="452" t="str">
        <f>'４.１倒筒機(樣品製作)'!Y292</f>
        <v/>
      </c>
    </row>
    <row r="293" spans="1:27" ht="16.5">
      <c r="A293" s="383">
        <f t="shared" si="106"/>
        <v>46180</v>
      </c>
      <c r="B293" s="432" t="s">
        <v>805</v>
      </c>
      <c r="C293" s="458"/>
      <c r="D293" s="473"/>
      <c r="E293" s="459"/>
      <c r="F293" s="507" t="str">
        <f>IF(ISNA(VLOOKUP(D293,條件!$A$1:$L$65585,5,0)),"",(VLOOKUP(D293,條件!$A$1:$L$65585,5,0)))</f>
        <v/>
      </c>
      <c r="G293" s="507" t="str">
        <f>IF(ISNA(VLOOKUP(D293,條件!$A$1:$L$65585,11,0)),"",(VLOOKUP(D293,條件!$A$1:$L$65585,11,0)))</f>
        <v/>
      </c>
      <c r="H293" s="460"/>
      <c r="I293" s="461"/>
      <c r="J293" s="462"/>
      <c r="K293" s="461"/>
      <c r="L293" s="463"/>
      <c r="M293" s="388"/>
      <c r="N293" s="389"/>
      <c r="O293" s="390"/>
      <c r="P293" s="389"/>
      <c r="Q293" s="391"/>
      <c r="R293" s="443"/>
      <c r="S293" s="425">
        <f t="shared" si="110"/>
        <v>0</v>
      </c>
      <c r="T293" s="392">
        <f t="shared" si="107"/>
        <v>0</v>
      </c>
      <c r="U293" s="392">
        <f t="shared" si="111"/>
        <v>0</v>
      </c>
      <c r="V293" s="393">
        <f t="shared" si="112"/>
        <v>0</v>
      </c>
      <c r="W293" s="444" t="str">
        <f t="shared" si="113"/>
        <v/>
      </c>
      <c r="X293" s="452" t="str">
        <f t="shared" si="108"/>
        <v/>
      </c>
      <c r="Y293" s="452" t="str">
        <f t="shared" si="109"/>
        <v/>
      </c>
      <c r="Z293" s="452" t="str">
        <f>'４.１倒筒機(樣品製作)'!X293</f>
        <v/>
      </c>
      <c r="AA293" s="452" t="str">
        <f>'４.１倒筒機(樣品製作)'!Y293</f>
        <v/>
      </c>
    </row>
    <row r="294" spans="1:27" ht="16.5">
      <c r="A294" s="383">
        <f t="shared" si="106"/>
        <v>46180</v>
      </c>
      <c r="B294" s="432" t="s">
        <v>805</v>
      </c>
      <c r="C294" s="458"/>
      <c r="D294" s="473"/>
      <c r="E294" s="459"/>
      <c r="F294" s="507" t="str">
        <f>IF(ISNA(VLOOKUP(D294,條件!$A$1:$L$65585,5,0)),"",(VLOOKUP(D294,條件!$A$1:$L$65585,5,0)))</f>
        <v/>
      </c>
      <c r="G294" s="507" t="str">
        <f>IF(ISNA(VLOOKUP(D294,條件!$A$1:$L$65585,11,0)),"",(VLOOKUP(D294,條件!$A$1:$L$65585,11,0)))</f>
        <v/>
      </c>
      <c r="H294" s="460"/>
      <c r="I294" s="461"/>
      <c r="J294" s="462"/>
      <c r="K294" s="461"/>
      <c r="L294" s="463"/>
      <c r="M294" s="388"/>
      <c r="N294" s="389"/>
      <c r="O294" s="390"/>
      <c r="P294" s="389"/>
      <c r="Q294" s="391"/>
      <c r="R294" s="443"/>
      <c r="S294" s="425">
        <f t="shared" si="110"/>
        <v>0</v>
      </c>
      <c r="T294" s="392">
        <f t="shared" si="107"/>
        <v>0</v>
      </c>
      <c r="U294" s="392">
        <f t="shared" si="111"/>
        <v>0</v>
      </c>
      <c r="V294" s="393">
        <f t="shared" si="112"/>
        <v>0</v>
      </c>
      <c r="W294" s="444" t="str">
        <f t="shared" si="113"/>
        <v/>
      </c>
      <c r="X294" s="452" t="str">
        <f t="shared" si="108"/>
        <v/>
      </c>
      <c r="Y294" s="452" t="str">
        <f t="shared" si="109"/>
        <v/>
      </c>
      <c r="Z294" s="452" t="str">
        <f>'４.１倒筒機(樣品製作)'!X294</f>
        <v/>
      </c>
      <c r="AA294" s="452" t="str">
        <f>'４.１倒筒機(樣品製作)'!Y294</f>
        <v/>
      </c>
    </row>
    <row r="295" spans="1:27" ht="16.5">
      <c r="A295" s="383">
        <f t="shared" si="106"/>
        <v>46180</v>
      </c>
      <c r="B295" s="432" t="s">
        <v>805</v>
      </c>
      <c r="C295" s="458"/>
      <c r="D295" s="473"/>
      <c r="E295" s="459"/>
      <c r="F295" s="507" t="str">
        <f>IF(ISNA(VLOOKUP(D295,條件!$A$1:$L$65585,5,0)),"",(VLOOKUP(D295,條件!$A$1:$L$65585,5,0)))</f>
        <v/>
      </c>
      <c r="G295" s="507" t="str">
        <f>IF(ISNA(VLOOKUP(D295,條件!$A$1:$L$65585,11,0)),"",(VLOOKUP(D295,條件!$A$1:$L$65585,11,0)))</f>
        <v/>
      </c>
      <c r="H295" s="460"/>
      <c r="I295" s="461"/>
      <c r="J295" s="462"/>
      <c r="K295" s="461"/>
      <c r="L295" s="463"/>
      <c r="M295" s="388"/>
      <c r="N295" s="389"/>
      <c r="O295" s="390"/>
      <c r="P295" s="389"/>
      <c r="Q295" s="391"/>
      <c r="R295" s="443"/>
      <c r="S295" s="425">
        <f t="shared" si="110"/>
        <v>0</v>
      </c>
      <c r="T295" s="392">
        <f t="shared" si="107"/>
        <v>0</v>
      </c>
      <c r="U295" s="392">
        <f t="shared" si="111"/>
        <v>0</v>
      </c>
      <c r="V295" s="393">
        <f t="shared" si="112"/>
        <v>0</v>
      </c>
      <c r="W295" s="444" t="str">
        <f t="shared" si="113"/>
        <v/>
      </c>
      <c r="X295" s="452" t="str">
        <f t="shared" si="108"/>
        <v/>
      </c>
      <c r="Y295" s="452" t="str">
        <f t="shared" si="109"/>
        <v/>
      </c>
      <c r="Z295" s="452" t="str">
        <f>'４.１倒筒機(樣品製作)'!X295</f>
        <v/>
      </c>
      <c r="AA295" s="452" t="str">
        <f>'４.１倒筒機(樣品製作)'!Y295</f>
        <v/>
      </c>
    </row>
    <row r="296" spans="1:27" ht="16.5">
      <c r="A296" s="383">
        <f t="shared" si="106"/>
        <v>46180</v>
      </c>
      <c r="B296" s="432" t="s">
        <v>805</v>
      </c>
      <c r="C296" s="458"/>
      <c r="D296" s="473"/>
      <c r="E296" s="459"/>
      <c r="F296" s="507" t="str">
        <f>IF(ISNA(VLOOKUP(D296,條件!$A$1:$L$65585,5,0)),"",(VLOOKUP(D296,條件!$A$1:$L$65585,5,0)))</f>
        <v/>
      </c>
      <c r="G296" s="507" t="str">
        <f>IF(ISNA(VLOOKUP(D296,條件!$A$1:$L$65585,11,0)),"",(VLOOKUP(D296,條件!$A$1:$L$65585,11,0)))</f>
        <v/>
      </c>
      <c r="H296" s="460"/>
      <c r="I296" s="461"/>
      <c r="J296" s="462"/>
      <c r="K296" s="461"/>
      <c r="L296" s="463"/>
      <c r="M296" s="388"/>
      <c r="N296" s="389"/>
      <c r="O296" s="390"/>
      <c r="P296" s="389"/>
      <c r="Q296" s="391"/>
      <c r="R296" s="443"/>
      <c r="S296" s="425">
        <f t="shared" si="110"/>
        <v>0</v>
      </c>
      <c r="T296" s="392">
        <f t="shared" si="107"/>
        <v>0</v>
      </c>
      <c r="U296" s="392">
        <f t="shared" si="111"/>
        <v>0</v>
      </c>
      <c r="V296" s="393">
        <f t="shared" si="112"/>
        <v>0</v>
      </c>
      <c r="W296" s="444" t="str">
        <f t="shared" si="113"/>
        <v/>
      </c>
      <c r="X296" s="452" t="str">
        <f t="shared" si="108"/>
        <v/>
      </c>
      <c r="Y296" s="452" t="str">
        <f t="shared" si="109"/>
        <v/>
      </c>
      <c r="Z296" s="452" t="str">
        <f>'４.１倒筒機(樣品製作)'!X296</f>
        <v/>
      </c>
      <c r="AA296" s="452" t="str">
        <f>'４.１倒筒機(樣品製作)'!Y296</f>
        <v/>
      </c>
    </row>
    <row r="297" spans="1:27" ht="16.5">
      <c r="A297" s="383">
        <f t="shared" si="106"/>
        <v>46180</v>
      </c>
      <c r="B297" s="432" t="s">
        <v>805</v>
      </c>
      <c r="C297" s="458"/>
      <c r="D297" s="473"/>
      <c r="E297" s="459"/>
      <c r="F297" s="507" t="str">
        <f>IF(ISNA(VLOOKUP(D297,條件!$A$1:$L$65585,5,0)),"",(VLOOKUP(D297,條件!$A$1:$L$65585,5,0)))</f>
        <v/>
      </c>
      <c r="G297" s="507" t="str">
        <f>IF(ISNA(VLOOKUP(D297,條件!$A$1:$L$65585,11,0)),"",(VLOOKUP(D297,條件!$A$1:$L$65585,11,0)))</f>
        <v/>
      </c>
      <c r="H297" s="460"/>
      <c r="I297" s="461"/>
      <c r="J297" s="462"/>
      <c r="K297" s="461"/>
      <c r="L297" s="463"/>
      <c r="M297" s="388"/>
      <c r="N297" s="389"/>
      <c r="O297" s="390"/>
      <c r="P297" s="389"/>
      <c r="Q297" s="391"/>
      <c r="R297" s="443"/>
      <c r="S297" s="425">
        <f t="shared" si="110"/>
        <v>0</v>
      </c>
      <c r="T297" s="392">
        <f t="shared" si="107"/>
        <v>0</v>
      </c>
      <c r="U297" s="392">
        <f t="shared" si="111"/>
        <v>0</v>
      </c>
      <c r="V297" s="393">
        <f t="shared" si="112"/>
        <v>0</v>
      </c>
      <c r="W297" s="444" t="str">
        <f t="shared" si="113"/>
        <v/>
      </c>
      <c r="X297" s="452" t="str">
        <f t="shared" si="108"/>
        <v/>
      </c>
      <c r="Y297" s="452" t="str">
        <f t="shared" si="109"/>
        <v/>
      </c>
      <c r="Z297" s="452" t="str">
        <f>'４.１倒筒機(樣品製作)'!X297</f>
        <v/>
      </c>
      <c r="AA297" s="452" t="str">
        <f>'４.１倒筒機(樣品製作)'!Y297</f>
        <v/>
      </c>
    </row>
    <row r="298" spans="1:27" ht="16.5">
      <c r="A298" s="383">
        <f t="shared" si="106"/>
        <v>46180</v>
      </c>
      <c r="B298" s="432" t="s">
        <v>805</v>
      </c>
      <c r="C298" s="458"/>
      <c r="D298" s="473"/>
      <c r="E298" s="459"/>
      <c r="F298" s="507" t="str">
        <f>IF(ISNA(VLOOKUP(D298,條件!$A$1:$L$65585,5,0)),"",(VLOOKUP(D298,條件!$A$1:$L$65585,5,0)))</f>
        <v/>
      </c>
      <c r="G298" s="507" t="str">
        <f>IF(ISNA(VLOOKUP(D298,條件!$A$1:$L$65585,11,0)),"",(VLOOKUP(D298,條件!$A$1:$L$65585,11,0)))</f>
        <v/>
      </c>
      <c r="H298" s="460"/>
      <c r="I298" s="461"/>
      <c r="J298" s="462"/>
      <c r="K298" s="461"/>
      <c r="L298" s="463"/>
      <c r="M298" s="388"/>
      <c r="N298" s="389"/>
      <c r="O298" s="390"/>
      <c r="P298" s="389"/>
      <c r="Q298" s="391"/>
      <c r="R298" s="443"/>
      <c r="S298" s="425">
        <f t="shared" si="110"/>
        <v>0</v>
      </c>
      <c r="T298" s="392">
        <f t="shared" si="107"/>
        <v>0</v>
      </c>
      <c r="U298" s="392">
        <f t="shared" si="111"/>
        <v>0</v>
      </c>
      <c r="V298" s="393">
        <f t="shared" si="112"/>
        <v>0</v>
      </c>
      <c r="W298" s="444" t="str">
        <f t="shared" si="113"/>
        <v/>
      </c>
      <c r="X298" s="452" t="str">
        <f t="shared" si="108"/>
        <v/>
      </c>
      <c r="Y298" s="452" t="str">
        <f t="shared" si="109"/>
        <v/>
      </c>
      <c r="Z298" s="452" t="str">
        <f>'４.１倒筒機(樣品製作)'!X298</f>
        <v/>
      </c>
      <c r="AA298" s="452" t="str">
        <f>'４.１倒筒機(樣品製作)'!Y298</f>
        <v/>
      </c>
    </row>
    <row r="299" spans="1:27" ht="16.5">
      <c r="A299" s="383">
        <f t="shared" si="106"/>
        <v>46180</v>
      </c>
      <c r="B299" s="432" t="s">
        <v>805</v>
      </c>
      <c r="C299" s="458"/>
      <c r="D299" s="473"/>
      <c r="E299" s="459"/>
      <c r="F299" s="507" t="str">
        <f>IF(ISNA(VLOOKUP(D299,條件!$A$1:$L$65585,5,0)),"",(VLOOKUP(D299,條件!$A$1:$L$65585,5,0)))</f>
        <v/>
      </c>
      <c r="G299" s="507" t="str">
        <f>IF(ISNA(VLOOKUP(D299,條件!$A$1:$L$65585,11,0)),"",(VLOOKUP(D299,條件!$A$1:$L$65585,11,0)))</f>
        <v/>
      </c>
      <c r="H299" s="460"/>
      <c r="I299" s="461"/>
      <c r="J299" s="462"/>
      <c r="K299" s="461"/>
      <c r="L299" s="463"/>
      <c r="M299" s="388"/>
      <c r="N299" s="389"/>
      <c r="O299" s="390"/>
      <c r="P299" s="389"/>
      <c r="Q299" s="391"/>
      <c r="R299" s="443"/>
      <c r="S299" s="425">
        <f t="shared" si="110"/>
        <v>0</v>
      </c>
      <c r="T299" s="392">
        <f t="shared" si="107"/>
        <v>0</v>
      </c>
      <c r="U299" s="392">
        <f t="shared" si="111"/>
        <v>0</v>
      </c>
      <c r="V299" s="393">
        <f t="shared" si="112"/>
        <v>0</v>
      </c>
      <c r="W299" s="444" t="str">
        <f t="shared" si="113"/>
        <v/>
      </c>
      <c r="X299" s="452" t="str">
        <f t="shared" si="108"/>
        <v/>
      </c>
      <c r="Y299" s="452" t="str">
        <f t="shared" si="109"/>
        <v/>
      </c>
      <c r="Z299" s="452" t="str">
        <f>'４.１倒筒機(樣品製作)'!X299</f>
        <v/>
      </c>
      <c r="AA299" s="452" t="str">
        <f>'４.１倒筒機(樣品製作)'!Y299</f>
        <v/>
      </c>
    </row>
    <row r="300" spans="1:27" ht="16.5">
      <c r="A300" s="383">
        <f t="shared" si="106"/>
        <v>46180</v>
      </c>
      <c r="B300" s="432" t="s">
        <v>805</v>
      </c>
      <c r="C300" s="458"/>
      <c r="D300" s="473"/>
      <c r="E300" s="459"/>
      <c r="F300" s="507" t="str">
        <f>IF(ISNA(VLOOKUP(D300,條件!$A$1:$L$65585,5,0)),"",(VLOOKUP(D300,條件!$A$1:$L$65585,5,0)))</f>
        <v/>
      </c>
      <c r="G300" s="507" t="str">
        <f>IF(ISNA(VLOOKUP(D300,條件!$A$1:$L$65585,11,0)),"",(VLOOKUP(D300,條件!$A$1:$L$65585,11,0)))</f>
        <v/>
      </c>
      <c r="H300" s="460"/>
      <c r="I300" s="461"/>
      <c r="J300" s="462"/>
      <c r="K300" s="461"/>
      <c r="L300" s="463"/>
      <c r="M300" s="388"/>
      <c r="N300" s="389"/>
      <c r="O300" s="390"/>
      <c r="P300" s="389"/>
      <c r="Q300" s="391"/>
      <c r="R300" s="443"/>
      <c r="S300" s="425">
        <f t="shared" si="110"/>
        <v>0</v>
      </c>
      <c r="T300" s="392">
        <f t="shared" si="107"/>
        <v>0</v>
      </c>
      <c r="U300" s="392">
        <f t="shared" si="111"/>
        <v>0</v>
      </c>
      <c r="V300" s="393">
        <f t="shared" si="112"/>
        <v>0</v>
      </c>
      <c r="W300" s="444" t="str">
        <f t="shared" si="113"/>
        <v/>
      </c>
      <c r="X300" s="452" t="str">
        <f t="shared" si="108"/>
        <v/>
      </c>
      <c r="Y300" s="452" t="str">
        <f t="shared" si="109"/>
        <v/>
      </c>
      <c r="Z300" s="452" t="str">
        <f>'４.１倒筒機(樣品製作)'!X300</f>
        <v/>
      </c>
      <c r="AA300" s="452" t="str">
        <f>'４.１倒筒機(樣品製作)'!Y300</f>
        <v/>
      </c>
    </row>
    <row r="301" spans="1:27" ht="16.5">
      <c r="A301" s="383">
        <f t="shared" si="106"/>
        <v>46180</v>
      </c>
      <c r="B301" s="432" t="s">
        <v>805</v>
      </c>
      <c r="C301" s="458"/>
      <c r="D301" s="473"/>
      <c r="E301" s="459"/>
      <c r="F301" s="507" t="str">
        <f>IF(ISNA(VLOOKUP(D301,條件!$A$1:$L$65585,5,0)),"",(VLOOKUP(D301,條件!$A$1:$L$65585,5,0)))</f>
        <v/>
      </c>
      <c r="G301" s="507" t="str">
        <f>IF(ISNA(VLOOKUP(D301,條件!$A$1:$L$65585,11,0)),"",(VLOOKUP(D301,條件!$A$1:$L$65585,11,0)))</f>
        <v/>
      </c>
      <c r="H301" s="460"/>
      <c r="I301" s="461"/>
      <c r="J301" s="462"/>
      <c r="K301" s="461"/>
      <c r="L301" s="463"/>
      <c r="M301" s="388"/>
      <c r="N301" s="389"/>
      <c r="O301" s="390"/>
      <c r="P301" s="389"/>
      <c r="Q301" s="391"/>
      <c r="R301" s="443"/>
      <c r="S301" s="425">
        <f t="shared" si="110"/>
        <v>0</v>
      </c>
      <c r="T301" s="392">
        <f t="shared" si="107"/>
        <v>0</v>
      </c>
      <c r="U301" s="392">
        <f t="shared" si="111"/>
        <v>0</v>
      </c>
      <c r="V301" s="393">
        <f t="shared" si="112"/>
        <v>0</v>
      </c>
      <c r="W301" s="444" t="str">
        <f t="shared" si="113"/>
        <v/>
      </c>
      <c r="X301" s="452" t="str">
        <f t="shared" si="108"/>
        <v/>
      </c>
      <c r="Y301" s="452" t="str">
        <f t="shared" si="109"/>
        <v/>
      </c>
      <c r="Z301" s="452" t="str">
        <f>'４.１倒筒機(樣品製作)'!X301</f>
        <v/>
      </c>
      <c r="AA301" s="452" t="str">
        <f>'４.１倒筒機(樣品製作)'!Y301</f>
        <v/>
      </c>
    </row>
    <row r="302" spans="1:27" ht="16.5">
      <c r="A302" s="383">
        <f t="shared" si="106"/>
        <v>46180</v>
      </c>
      <c r="B302" s="398" t="s">
        <v>803</v>
      </c>
      <c r="C302" s="524"/>
      <c r="D302" s="525"/>
      <c r="E302" s="526"/>
      <c r="F302" s="527">
        <v>0</v>
      </c>
      <c r="G302" s="527"/>
      <c r="H302" s="528"/>
      <c r="I302" s="529">
        <f>COUNTA(I282:I301)</f>
        <v>0</v>
      </c>
      <c r="J302" s="529"/>
      <c r="K302" s="529"/>
      <c r="L302" s="530"/>
      <c r="M302" s="400"/>
      <c r="N302" s="401">
        <f>SUM(N282:N301)</f>
        <v>0</v>
      </c>
      <c r="O302" s="400"/>
      <c r="P302" s="401">
        <f>SUM(P282:P301)</f>
        <v>0</v>
      </c>
      <c r="Q302" s="402"/>
      <c r="R302" s="445"/>
      <c r="S302" s="427"/>
      <c r="T302" s="403"/>
      <c r="U302" s="399">
        <f>SUMIF(U282:U301,"&lt;9E307")</f>
        <v>0</v>
      </c>
      <c r="V302" s="399">
        <f>SUM(V282:V301)</f>
        <v>0</v>
      </c>
      <c r="W302" s="446">
        <f>IF(ISERROR(V302/U302),0,(V302/U302))</f>
        <v>0</v>
      </c>
      <c r="X302" s="453">
        <f>SUMIF(X282:X301,"&lt;9E307")</f>
        <v>0</v>
      </c>
      <c r="Y302" s="453">
        <f>SUMIF(Y282:Y301,"&lt;9E307")</f>
        <v>0</v>
      </c>
      <c r="Z302" s="453">
        <f>'４.１倒筒機(樣品製作)'!X302</f>
        <v>0</v>
      </c>
      <c r="AA302" s="453">
        <f>'４.１倒筒機(樣品製作)'!Y302</f>
        <v>0</v>
      </c>
    </row>
    <row r="303" spans="1:27" ht="16.5">
      <c r="A303" s="383">
        <f t="shared" si="106"/>
        <v>46180</v>
      </c>
      <c r="B303" s="404" t="s">
        <v>806</v>
      </c>
      <c r="C303" s="531"/>
      <c r="D303" s="532"/>
      <c r="E303" s="533"/>
      <c r="F303" s="534"/>
      <c r="G303" s="534"/>
      <c r="H303" s="535"/>
      <c r="I303" s="536">
        <f>SUM(I281,I302)</f>
        <v>2</v>
      </c>
      <c r="J303" s="536"/>
      <c r="K303" s="536"/>
      <c r="L303" s="537"/>
      <c r="M303" s="419"/>
      <c r="N303" s="420">
        <f>SUM(N281,N302)</f>
        <v>16</v>
      </c>
      <c r="O303" s="419"/>
      <c r="P303" s="420">
        <f>SUM(P281,P302)</f>
        <v>0</v>
      </c>
      <c r="Q303" s="421"/>
      <c r="R303" s="447"/>
      <c r="S303" s="428"/>
      <c r="T303" s="394"/>
      <c r="U303" s="394">
        <f t="shared" ref="U303:V303" si="114">SUM(U281,U302)</f>
        <v>139.4949720670391</v>
      </c>
      <c r="V303" s="394">
        <f t="shared" si="114"/>
        <v>36</v>
      </c>
      <c r="W303" s="448">
        <f>IF(ISERROR(V303/U303),0,V303/U303)</f>
        <v>0.25807381776239907</v>
      </c>
      <c r="X303" s="454">
        <f>SUM(X281,X302)</f>
        <v>0.55797988826815637</v>
      </c>
      <c r="Y303" s="454">
        <f>SUM(Y281,Y302)</f>
        <v>0</v>
      </c>
      <c r="Z303" s="454">
        <f>'４.１倒筒機(樣品製作)'!X303</f>
        <v>0</v>
      </c>
      <c r="AA303" s="454">
        <f>'４.１倒筒機(樣品製作)'!Y303</f>
        <v>0</v>
      </c>
    </row>
    <row r="304" spans="1:27" ht="16.5">
      <c r="A304" s="449">
        <f>A303+1</f>
        <v>46181</v>
      </c>
      <c r="B304" s="431" t="s">
        <v>804</v>
      </c>
      <c r="C304" s="538"/>
      <c r="D304" s="539"/>
      <c r="E304" s="540"/>
      <c r="F304" s="507" t="str">
        <f>IF(ISNA(VLOOKUP(D304,條件!$A$1:$L$65585,5,0)),"",(VLOOKUP(D304,條件!$A$1:$L$65585,5,0)))</f>
        <v/>
      </c>
      <c r="G304" s="507" t="str">
        <f>IF(ISNA(VLOOKUP(D304,條件!$A$1:$L$65585,11,0)),"",(VLOOKUP(D304,條件!$A$1:$L$65585,11,0)))</f>
        <v/>
      </c>
      <c r="H304" s="542"/>
      <c r="I304" s="543"/>
      <c r="J304" s="462"/>
      <c r="K304" s="543"/>
      <c r="L304" s="544"/>
      <c r="M304" s="407"/>
      <c r="N304" s="408"/>
      <c r="O304" s="409"/>
      <c r="P304" s="408"/>
      <c r="Q304" s="410"/>
      <c r="R304" s="441"/>
      <c r="S304" s="424">
        <f>K304*0.85</f>
        <v>0</v>
      </c>
      <c r="T304" s="405">
        <f t="shared" ref="T304:T323" si="115">IF(J304="",0,(1440/(J304/S304)))</f>
        <v>0</v>
      </c>
      <c r="U304" s="405">
        <f>T304*L304*(N304+P304)/24*0.85</f>
        <v>0</v>
      </c>
      <c r="V304" s="406">
        <f>M304+O304</f>
        <v>0</v>
      </c>
      <c r="W304" s="442" t="str">
        <f>IF(U304=0,"",((V304/U304)))</f>
        <v/>
      </c>
      <c r="X304" s="452" t="str">
        <f t="shared" ref="X304:X323" si="116">IF(ISERROR((U304/(N304+P304)*N304)/250),"",((U304/(N304+P304)*N304)/250))</f>
        <v/>
      </c>
      <c r="Y304" s="452" t="str">
        <f t="shared" ref="Y304:Y323" si="117">IF(ISERROR(((U304/(N304+P304)*P304)/250)),"",(((U304/(N304+P304)*P304))/250))</f>
        <v/>
      </c>
      <c r="Z304" s="452" t="str">
        <f>'４.１倒筒機(樣品製作)'!X304</f>
        <v/>
      </c>
      <c r="AA304" s="452" t="str">
        <f>'４.１倒筒機(樣品製作)'!Y304</f>
        <v/>
      </c>
    </row>
    <row r="305" spans="1:27" ht="16.5">
      <c r="A305" s="383">
        <f>A304</f>
        <v>46181</v>
      </c>
      <c r="B305" s="432" t="s">
        <v>804</v>
      </c>
      <c r="C305" s="458"/>
      <c r="D305" s="473"/>
      <c r="E305" s="459"/>
      <c r="F305" s="507" t="str">
        <f>IF(ISNA(VLOOKUP(D305,條件!$A$1:$L$65585,5,0)),"",(VLOOKUP(D305,條件!$A$1:$L$65585,5,0)))</f>
        <v/>
      </c>
      <c r="G305" s="507" t="str">
        <f>IF(ISNA(VLOOKUP(D305,條件!$A$1:$L$65585,11,0)),"",(VLOOKUP(D305,條件!$A$1:$L$65585,11,0)))</f>
        <v/>
      </c>
      <c r="H305" s="460"/>
      <c r="I305" s="461"/>
      <c r="J305" s="462"/>
      <c r="K305" s="461"/>
      <c r="L305" s="463"/>
      <c r="M305" s="388"/>
      <c r="N305" s="389"/>
      <c r="O305" s="390"/>
      <c r="P305" s="389"/>
      <c r="Q305" s="410"/>
      <c r="R305" s="443"/>
      <c r="S305" s="425">
        <f t="shared" ref="S305:S323" si="118">K305*0.85</f>
        <v>0</v>
      </c>
      <c r="T305" s="392">
        <f t="shared" si="115"/>
        <v>0</v>
      </c>
      <c r="U305" s="405">
        <f t="shared" ref="U305:U323" si="119">T305*L305*(N305+P305)/24*0.85</f>
        <v>0</v>
      </c>
      <c r="V305" s="393">
        <f t="shared" ref="V305:V323" si="120">M305+O305</f>
        <v>0</v>
      </c>
      <c r="W305" s="442" t="str">
        <f t="shared" ref="W305:W323" si="121">IF(U305=0,"",((V305/U305)))</f>
        <v/>
      </c>
      <c r="X305" s="452" t="str">
        <f t="shared" si="116"/>
        <v/>
      </c>
      <c r="Y305" s="452" t="str">
        <f t="shared" si="117"/>
        <v/>
      </c>
      <c r="Z305" s="452" t="str">
        <f>'４.１倒筒機(樣品製作)'!X305</f>
        <v/>
      </c>
      <c r="AA305" s="452" t="str">
        <f>'４.１倒筒機(樣品製作)'!Y305</f>
        <v/>
      </c>
    </row>
    <row r="306" spans="1:27" ht="16.5">
      <c r="A306" s="383">
        <f t="shared" ref="A306:A346" si="122">A305</f>
        <v>46181</v>
      </c>
      <c r="B306" s="432" t="s">
        <v>804</v>
      </c>
      <c r="C306" s="458"/>
      <c r="D306" s="473"/>
      <c r="E306" s="459"/>
      <c r="F306" s="507" t="str">
        <f>IF(ISNA(VLOOKUP(D306,條件!$A$1:$L$65585,5,0)),"",(VLOOKUP(D306,條件!$A$1:$L$65585,5,0)))</f>
        <v/>
      </c>
      <c r="G306" s="507" t="str">
        <f>IF(ISNA(VLOOKUP(D306,條件!$A$1:$L$65585,11,0)),"",(VLOOKUP(D306,條件!$A$1:$L$65585,11,0)))</f>
        <v/>
      </c>
      <c r="H306" s="460"/>
      <c r="I306" s="461"/>
      <c r="J306" s="462"/>
      <c r="K306" s="461"/>
      <c r="L306" s="463"/>
      <c r="M306" s="388"/>
      <c r="N306" s="389"/>
      <c r="O306" s="390"/>
      <c r="P306" s="389"/>
      <c r="Q306" s="410"/>
      <c r="R306" s="443"/>
      <c r="S306" s="425">
        <f t="shared" si="118"/>
        <v>0</v>
      </c>
      <c r="T306" s="392">
        <f t="shared" si="115"/>
        <v>0</v>
      </c>
      <c r="U306" s="405">
        <f t="shared" si="119"/>
        <v>0</v>
      </c>
      <c r="V306" s="393">
        <f t="shared" si="120"/>
        <v>0</v>
      </c>
      <c r="W306" s="442" t="str">
        <f t="shared" si="121"/>
        <v/>
      </c>
      <c r="X306" s="452" t="str">
        <f t="shared" si="116"/>
        <v/>
      </c>
      <c r="Y306" s="452" t="str">
        <f t="shared" si="117"/>
        <v/>
      </c>
      <c r="Z306" s="452" t="str">
        <f>'４.１倒筒機(樣品製作)'!X306</f>
        <v/>
      </c>
      <c r="AA306" s="452" t="str">
        <f>'４.１倒筒機(樣品製作)'!Y306</f>
        <v/>
      </c>
    </row>
    <row r="307" spans="1:27" ht="16.5">
      <c r="A307" s="383">
        <f t="shared" si="122"/>
        <v>46181</v>
      </c>
      <c r="B307" s="432" t="s">
        <v>804</v>
      </c>
      <c r="C307" s="458"/>
      <c r="D307" s="473"/>
      <c r="E307" s="459"/>
      <c r="F307" s="507" t="str">
        <f>IF(ISNA(VLOOKUP(D307,條件!$A$1:$L$65585,5,0)),"",(VLOOKUP(D307,條件!$A$1:$L$65585,5,0)))</f>
        <v/>
      </c>
      <c r="G307" s="507" t="str">
        <f>IF(ISNA(VLOOKUP(D307,條件!$A$1:$L$65585,11,0)),"",(VLOOKUP(D307,條件!$A$1:$L$65585,11,0)))</f>
        <v/>
      </c>
      <c r="H307" s="460"/>
      <c r="I307" s="461"/>
      <c r="J307" s="462"/>
      <c r="K307" s="461"/>
      <c r="L307" s="463"/>
      <c r="M307" s="388"/>
      <c r="N307" s="389"/>
      <c r="O307" s="390"/>
      <c r="P307" s="389"/>
      <c r="Q307" s="410"/>
      <c r="R307" s="443"/>
      <c r="S307" s="425">
        <f t="shared" si="118"/>
        <v>0</v>
      </c>
      <c r="T307" s="392">
        <f t="shared" si="115"/>
        <v>0</v>
      </c>
      <c r="U307" s="405">
        <f t="shared" si="119"/>
        <v>0</v>
      </c>
      <c r="V307" s="393">
        <f t="shared" si="120"/>
        <v>0</v>
      </c>
      <c r="W307" s="442" t="str">
        <f t="shared" si="121"/>
        <v/>
      </c>
      <c r="X307" s="452" t="str">
        <f t="shared" si="116"/>
        <v/>
      </c>
      <c r="Y307" s="452" t="str">
        <f t="shared" si="117"/>
        <v/>
      </c>
      <c r="Z307" s="452" t="str">
        <f>'４.１倒筒機(樣品製作)'!X307</f>
        <v/>
      </c>
      <c r="AA307" s="452" t="str">
        <f>'４.１倒筒機(樣品製作)'!Y307</f>
        <v/>
      </c>
    </row>
    <row r="308" spans="1:27" ht="16.5">
      <c r="A308" s="383">
        <f t="shared" si="122"/>
        <v>46181</v>
      </c>
      <c r="B308" s="432" t="s">
        <v>804</v>
      </c>
      <c r="C308" s="458"/>
      <c r="D308" s="473"/>
      <c r="E308" s="459"/>
      <c r="F308" s="507" t="str">
        <f>IF(ISNA(VLOOKUP(D308,條件!$A$1:$L$65585,5,0)),"",(VLOOKUP(D308,條件!$A$1:$L$65585,5,0)))</f>
        <v/>
      </c>
      <c r="G308" s="507" t="str">
        <f>IF(ISNA(VLOOKUP(D308,條件!$A$1:$L$65585,11,0)),"",(VLOOKUP(D308,條件!$A$1:$L$65585,11,0)))</f>
        <v/>
      </c>
      <c r="H308" s="460"/>
      <c r="I308" s="461"/>
      <c r="J308" s="462"/>
      <c r="K308" s="461"/>
      <c r="L308" s="463"/>
      <c r="M308" s="388"/>
      <c r="N308" s="389"/>
      <c r="O308" s="390"/>
      <c r="P308" s="389"/>
      <c r="Q308" s="410"/>
      <c r="R308" s="443"/>
      <c r="S308" s="425">
        <f t="shared" si="118"/>
        <v>0</v>
      </c>
      <c r="T308" s="392">
        <f t="shared" si="115"/>
        <v>0</v>
      </c>
      <c r="U308" s="405">
        <f t="shared" si="119"/>
        <v>0</v>
      </c>
      <c r="V308" s="393">
        <f t="shared" si="120"/>
        <v>0</v>
      </c>
      <c r="W308" s="442" t="str">
        <f t="shared" si="121"/>
        <v/>
      </c>
      <c r="X308" s="452" t="str">
        <f t="shared" si="116"/>
        <v/>
      </c>
      <c r="Y308" s="452" t="str">
        <f t="shared" si="117"/>
        <v/>
      </c>
      <c r="Z308" s="452" t="str">
        <f>'４.１倒筒機(樣品製作)'!X308</f>
        <v/>
      </c>
      <c r="AA308" s="452" t="str">
        <f>'４.１倒筒機(樣品製作)'!Y308</f>
        <v/>
      </c>
    </row>
    <row r="309" spans="1:27" ht="16.5">
      <c r="A309" s="383">
        <f t="shared" si="122"/>
        <v>46181</v>
      </c>
      <c r="B309" s="432" t="s">
        <v>804</v>
      </c>
      <c r="C309" s="458"/>
      <c r="D309" s="473"/>
      <c r="E309" s="459"/>
      <c r="F309" s="507" t="str">
        <f>IF(ISNA(VLOOKUP(D309,條件!$A$1:$L$65585,5,0)),"",(VLOOKUP(D309,條件!$A$1:$L$65585,5,0)))</f>
        <v/>
      </c>
      <c r="G309" s="507" t="str">
        <f>IF(ISNA(VLOOKUP(D309,條件!$A$1:$L$65585,11,0)),"",(VLOOKUP(D309,條件!$A$1:$L$65585,11,0)))</f>
        <v/>
      </c>
      <c r="H309" s="460"/>
      <c r="I309" s="461"/>
      <c r="J309" s="462"/>
      <c r="K309" s="461"/>
      <c r="L309" s="463"/>
      <c r="M309" s="388"/>
      <c r="N309" s="389"/>
      <c r="O309" s="390"/>
      <c r="P309" s="389"/>
      <c r="Q309" s="410"/>
      <c r="R309" s="443"/>
      <c r="S309" s="425">
        <f t="shared" si="118"/>
        <v>0</v>
      </c>
      <c r="T309" s="392">
        <f t="shared" si="115"/>
        <v>0</v>
      </c>
      <c r="U309" s="405">
        <f t="shared" si="119"/>
        <v>0</v>
      </c>
      <c r="V309" s="393">
        <f t="shared" si="120"/>
        <v>0</v>
      </c>
      <c r="W309" s="442" t="str">
        <f t="shared" si="121"/>
        <v/>
      </c>
      <c r="X309" s="452" t="str">
        <f t="shared" si="116"/>
        <v/>
      </c>
      <c r="Y309" s="452" t="str">
        <f t="shared" si="117"/>
        <v/>
      </c>
      <c r="Z309" s="452" t="str">
        <f>'４.１倒筒機(樣品製作)'!X309</f>
        <v/>
      </c>
      <c r="AA309" s="452" t="str">
        <f>'４.１倒筒機(樣品製作)'!Y309</f>
        <v/>
      </c>
    </row>
    <row r="310" spans="1:27" ht="16.5">
      <c r="A310" s="383">
        <f t="shared" si="122"/>
        <v>46181</v>
      </c>
      <c r="B310" s="432" t="s">
        <v>804</v>
      </c>
      <c r="C310" s="458"/>
      <c r="D310" s="473"/>
      <c r="E310" s="459"/>
      <c r="F310" s="507" t="str">
        <f>IF(ISNA(VLOOKUP(D310,條件!$A$1:$L$65585,5,0)),"",(VLOOKUP(D310,條件!$A$1:$L$65585,5,0)))</f>
        <v/>
      </c>
      <c r="G310" s="507" t="str">
        <f>IF(ISNA(VLOOKUP(D310,條件!$A$1:$L$65585,11,0)),"",(VLOOKUP(D310,條件!$A$1:$L$65585,11,0)))</f>
        <v/>
      </c>
      <c r="H310" s="460"/>
      <c r="I310" s="461"/>
      <c r="J310" s="462"/>
      <c r="K310" s="461"/>
      <c r="L310" s="463"/>
      <c r="M310" s="388"/>
      <c r="N310" s="389"/>
      <c r="O310" s="390"/>
      <c r="P310" s="389"/>
      <c r="Q310" s="410"/>
      <c r="R310" s="443"/>
      <c r="S310" s="425">
        <f t="shared" si="118"/>
        <v>0</v>
      </c>
      <c r="T310" s="392">
        <f t="shared" si="115"/>
        <v>0</v>
      </c>
      <c r="U310" s="405">
        <f t="shared" si="119"/>
        <v>0</v>
      </c>
      <c r="V310" s="393">
        <f t="shared" si="120"/>
        <v>0</v>
      </c>
      <c r="W310" s="442" t="str">
        <f t="shared" si="121"/>
        <v/>
      </c>
      <c r="X310" s="452" t="str">
        <f t="shared" si="116"/>
        <v/>
      </c>
      <c r="Y310" s="452" t="str">
        <f t="shared" si="117"/>
        <v/>
      </c>
      <c r="Z310" s="452" t="str">
        <f>'４.１倒筒機(樣品製作)'!X310</f>
        <v/>
      </c>
      <c r="AA310" s="452" t="str">
        <f>'４.１倒筒機(樣品製作)'!Y310</f>
        <v/>
      </c>
    </row>
    <row r="311" spans="1:27" ht="16.5">
      <c r="A311" s="383">
        <f t="shared" si="122"/>
        <v>46181</v>
      </c>
      <c r="B311" s="432" t="s">
        <v>804</v>
      </c>
      <c r="C311" s="458"/>
      <c r="D311" s="473"/>
      <c r="E311" s="459"/>
      <c r="F311" s="507" t="str">
        <f>IF(ISNA(VLOOKUP(D311,條件!$A$1:$L$65585,5,0)),"",(VLOOKUP(D311,條件!$A$1:$L$65585,5,0)))</f>
        <v/>
      </c>
      <c r="G311" s="507" t="str">
        <f>IF(ISNA(VLOOKUP(D311,條件!$A$1:$L$65585,11,0)),"",(VLOOKUP(D311,條件!$A$1:$L$65585,11,0)))</f>
        <v/>
      </c>
      <c r="H311" s="460"/>
      <c r="I311" s="461"/>
      <c r="J311" s="462"/>
      <c r="K311" s="461"/>
      <c r="L311" s="463"/>
      <c r="M311" s="388"/>
      <c r="N311" s="389"/>
      <c r="O311" s="390"/>
      <c r="P311" s="389"/>
      <c r="Q311" s="410"/>
      <c r="R311" s="443"/>
      <c r="S311" s="425">
        <f t="shared" si="118"/>
        <v>0</v>
      </c>
      <c r="T311" s="392">
        <f t="shared" si="115"/>
        <v>0</v>
      </c>
      <c r="U311" s="405">
        <f t="shared" si="119"/>
        <v>0</v>
      </c>
      <c r="V311" s="393">
        <f t="shared" si="120"/>
        <v>0</v>
      </c>
      <c r="W311" s="442" t="str">
        <f t="shared" si="121"/>
        <v/>
      </c>
      <c r="X311" s="452" t="str">
        <f t="shared" si="116"/>
        <v/>
      </c>
      <c r="Y311" s="452" t="str">
        <f t="shared" si="117"/>
        <v/>
      </c>
      <c r="Z311" s="452" t="str">
        <f>'４.１倒筒機(樣品製作)'!X311</f>
        <v/>
      </c>
      <c r="AA311" s="452" t="str">
        <f>'４.１倒筒機(樣品製作)'!Y311</f>
        <v/>
      </c>
    </row>
    <row r="312" spans="1:27" ht="16.5">
      <c r="A312" s="383">
        <f t="shared" si="122"/>
        <v>46181</v>
      </c>
      <c r="B312" s="432" t="s">
        <v>804</v>
      </c>
      <c r="C312" s="458"/>
      <c r="D312" s="473"/>
      <c r="E312" s="459"/>
      <c r="F312" s="507" t="str">
        <f>IF(ISNA(VLOOKUP(D312,條件!$A$1:$L$65585,5,0)),"",(VLOOKUP(D312,條件!$A$1:$L$65585,5,0)))</f>
        <v/>
      </c>
      <c r="G312" s="507" t="str">
        <f>IF(ISNA(VLOOKUP(D312,條件!$A$1:$L$65585,11,0)),"",(VLOOKUP(D312,條件!$A$1:$L$65585,11,0)))</f>
        <v/>
      </c>
      <c r="H312" s="460"/>
      <c r="I312" s="461"/>
      <c r="J312" s="462"/>
      <c r="K312" s="461"/>
      <c r="L312" s="463"/>
      <c r="M312" s="388"/>
      <c r="N312" s="389"/>
      <c r="O312" s="390"/>
      <c r="P312" s="389"/>
      <c r="Q312" s="410"/>
      <c r="R312" s="443"/>
      <c r="S312" s="425">
        <f t="shared" si="118"/>
        <v>0</v>
      </c>
      <c r="T312" s="392">
        <f t="shared" si="115"/>
        <v>0</v>
      </c>
      <c r="U312" s="405">
        <f t="shared" si="119"/>
        <v>0</v>
      </c>
      <c r="V312" s="393">
        <f t="shared" si="120"/>
        <v>0</v>
      </c>
      <c r="W312" s="442" t="str">
        <f t="shared" si="121"/>
        <v/>
      </c>
      <c r="X312" s="452" t="str">
        <f t="shared" si="116"/>
        <v/>
      </c>
      <c r="Y312" s="452" t="str">
        <f t="shared" si="117"/>
        <v/>
      </c>
      <c r="Z312" s="452" t="str">
        <f>'４.１倒筒機(樣品製作)'!X312</f>
        <v/>
      </c>
      <c r="AA312" s="452" t="str">
        <f>'４.１倒筒機(樣品製作)'!Y312</f>
        <v/>
      </c>
    </row>
    <row r="313" spans="1:27" ht="16.5">
      <c r="A313" s="383">
        <f t="shared" si="122"/>
        <v>46181</v>
      </c>
      <c r="B313" s="432" t="s">
        <v>804</v>
      </c>
      <c r="C313" s="458"/>
      <c r="D313" s="473"/>
      <c r="E313" s="459"/>
      <c r="F313" s="507" t="str">
        <f>IF(ISNA(VLOOKUP(D313,條件!$A$1:$L$65585,5,0)),"",(VLOOKUP(D313,條件!$A$1:$L$65585,5,0)))</f>
        <v/>
      </c>
      <c r="G313" s="507" t="str">
        <f>IF(ISNA(VLOOKUP(D313,條件!$A$1:$L$65585,11,0)),"",(VLOOKUP(D313,條件!$A$1:$L$65585,11,0)))</f>
        <v/>
      </c>
      <c r="H313" s="460"/>
      <c r="I313" s="461"/>
      <c r="J313" s="462"/>
      <c r="K313" s="461"/>
      <c r="L313" s="463"/>
      <c r="M313" s="388"/>
      <c r="N313" s="389"/>
      <c r="O313" s="390"/>
      <c r="P313" s="389"/>
      <c r="Q313" s="410"/>
      <c r="R313" s="443"/>
      <c r="S313" s="425">
        <f t="shared" si="118"/>
        <v>0</v>
      </c>
      <c r="T313" s="392">
        <f t="shared" si="115"/>
        <v>0</v>
      </c>
      <c r="U313" s="405">
        <f t="shared" si="119"/>
        <v>0</v>
      </c>
      <c r="V313" s="393">
        <f t="shared" si="120"/>
        <v>0</v>
      </c>
      <c r="W313" s="442" t="str">
        <f t="shared" si="121"/>
        <v/>
      </c>
      <c r="X313" s="452" t="str">
        <f t="shared" si="116"/>
        <v/>
      </c>
      <c r="Y313" s="452" t="str">
        <f t="shared" si="117"/>
        <v/>
      </c>
      <c r="Z313" s="452" t="str">
        <f>'４.１倒筒機(樣品製作)'!X313</f>
        <v/>
      </c>
      <c r="AA313" s="452" t="str">
        <f>'４.１倒筒機(樣品製作)'!Y313</f>
        <v/>
      </c>
    </row>
    <row r="314" spans="1:27" ht="16.5">
      <c r="A314" s="383">
        <f t="shared" si="122"/>
        <v>46181</v>
      </c>
      <c r="B314" s="432" t="s">
        <v>804</v>
      </c>
      <c r="C314" s="458"/>
      <c r="D314" s="473"/>
      <c r="E314" s="459"/>
      <c r="F314" s="507" t="str">
        <f>IF(ISNA(VLOOKUP(D314,條件!$A$1:$L$65585,5,0)),"",(VLOOKUP(D314,條件!$A$1:$L$65585,5,0)))</f>
        <v/>
      </c>
      <c r="G314" s="507" t="str">
        <f>IF(ISNA(VLOOKUP(D314,條件!$A$1:$L$65585,11,0)),"",(VLOOKUP(D314,條件!$A$1:$L$65585,11,0)))</f>
        <v/>
      </c>
      <c r="H314" s="460"/>
      <c r="I314" s="461"/>
      <c r="J314" s="462"/>
      <c r="K314" s="461"/>
      <c r="L314" s="463"/>
      <c r="M314" s="388"/>
      <c r="N314" s="389"/>
      <c r="O314" s="390"/>
      <c r="P314" s="389"/>
      <c r="Q314" s="410"/>
      <c r="R314" s="443"/>
      <c r="S314" s="425">
        <f t="shared" si="118"/>
        <v>0</v>
      </c>
      <c r="T314" s="392">
        <f t="shared" si="115"/>
        <v>0</v>
      </c>
      <c r="U314" s="405">
        <f t="shared" si="119"/>
        <v>0</v>
      </c>
      <c r="V314" s="393">
        <f t="shared" si="120"/>
        <v>0</v>
      </c>
      <c r="W314" s="442" t="str">
        <f t="shared" si="121"/>
        <v/>
      </c>
      <c r="X314" s="452" t="str">
        <f t="shared" si="116"/>
        <v/>
      </c>
      <c r="Y314" s="452" t="str">
        <f t="shared" si="117"/>
        <v/>
      </c>
      <c r="Z314" s="452" t="str">
        <f>'４.１倒筒機(樣品製作)'!X314</f>
        <v/>
      </c>
      <c r="AA314" s="452" t="str">
        <f>'４.１倒筒機(樣品製作)'!Y314</f>
        <v/>
      </c>
    </row>
    <row r="315" spans="1:27" ht="16.5">
      <c r="A315" s="383">
        <f t="shared" si="122"/>
        <v>46181</v>
      </c>
      <c r="B315" s="432" t="s">
        <v>804</v>
      </c>
      <c r="C315" s="458"/>
      <c r="D315" s="473"/>
      <c r="E315" s="459"/>
      <c r="F315" s="507" t="str">
        <f>IF(ISNA(VLOOKUP(D315,條件!$A$1:$L$65585,5,0)),"",(VLOOKUP(D315,條件!$A$1:$L$65585,5,0)))</f>
        <v/>
      </c>
      <c r="G315" s="507" t="str">
        <f>IF(ISNA(VLOOKUP(D315,條件!$A$1:$L$65585,11,0)),"",(VLOOKUP(D315,條件!$A$1:$L$65585,11,0)))</f>
        <v/>
      </c>
      <c r="H315" s="460"/>
      <c r="I315" s="461"/>
      <c r="J315" s="462"/>
      <c r="K315" s="461"/>
      <c r="L315" s="463"/>
      <c r="M315" s="388"/>
      <c r="N315" s="389"/>
      <c r="O315" s="390"/>
      <c r="P315" s="389"/>
      <c r="Q315" s="410"/>
      <c r="R315" s="443"/>
      <c r="S315" s="425">
        <f t="shared" si="118"/>
        <v>0</v>
      </c>
      <c r="T315" s="392">
        <f t="shared" si="115"/>
        <v>0</v>
      </c>
      <c r="U315" s="392">
        <f t="shared" si="119"/>
        <v>0</v>
      </c>
      <c r="V315" s="393">
        <f t="shared" si="120"/>
        <v>0</v>
      </c>
      <c r="W315" s="442" t="str">
        <f t="shared" si="121"/>
        <v/>
      </c>
      <c r="X315" s="452" t="str">
        <f t="shared" si="116"/>
        <v/>
      </c>
      <c r="Y315" s="452" t="str">
        <f t="shared" si="117"/>
        <v/>
      </c>
      <c r="Z315" s="452" t="str">
        <f>'４.１倒筒機(樣品製作)'!X315</f>
        <v/>
      </c>
      <c r="AA315" s="452" t="str">
        <f>'４.１倒筒機(樣品製作)'!Y315</f>
        <v/>
      </c>
    </row>
    <row r="316" spans="1:27" ht="16.5">
      <c r="A316" s="383">
        <f t="shared" si="122"/>
        <v>46181</v>
      </c>
      <c r="B316" s="432" t="s">
        <v>804</v>
      </c>
      <c r="C316" s="458"/>
      <c r="D316" s="473"/>
      <c r="E316" s="459"/>
      <c r="F316" s="507" t="str">
        <f>IF(ISNA(VLOOKUP(D316,條件!$A$1:$L$65585,5,0)),"",(VLOOKUP(D316,條件!$A$1:$L$65585,5,0)))</f>
        <v/>
      </c>
      <c r="G316" s="507" t="str">
        <f>IF(ISNA(VLOOKUP(D316,條件!$A$1:$L$65585,11,0)),"",(VLOOKUP(D316,條件!$A$1:$L$65585,11,0)))</f>
        <v/>
      </c>
      <c r="H316" s="460"/>
      <c r="I316" s="461"/>
      <c r="J316" s="462"/>
      <c r="K316" s="461"/>
      <c r="L316" s="463"/>
      <c r="M316" s="388"/>
      <c r="N316" s="389"/>
      <c r="O316" s="390"/>
      <c r="P316" s="389"/>
      <c r="Q316" s="410"/>
      <c r="R316" s="443"/>
      <c r="S316" s="425">
        <f t="shared" si="118"/>
        <v>0</v>
      </c>
      <c r="T316" s="392">
        <f t="shared" si="115"/>
        <v>0</v>
      </c>
      <c r="U316" s="392">
        <f t="shared" si="119"/>
        <v>0</v>
      </c>
      <c r="V316" s="393">
        <f t="shared" si="120"/>
        <v>0</v>
      </c>
      <c r="W316" s="444" t="str">
        <f t="shared" si="121"/>
        <v/>
      </c>
      <c r="X316" s="452" t="str">
        <f t="shared" si="116"/>
        <v/>
      </c>
      <c r="Y316" s="452" t="str">
        <f t="shared" si="117"/>
        <v/>
      </c>
      <c r="Z316" s="452" t="str">
        <f>'４.１倒筒機(樣品製作)'!X316</f>
        <v/>
      </c>
      <c r="AA316" s="452" t="str">
        <f>'４.１倒筒機(樣品製作)'!Y316</f>
        <v/>
      </c>
    </row>
    <row r="317" spans="1:27" ht="16.5">
      <c r="A317" s="383">
        <f t="shared" si="122"/>
        <v>46181</v>
      </c>
      <c r="B317" s="432" t="s">
        <v>804</v>
      </c>
      <c r="C317" s="458"/>
      <c r="D317" s="473"/>
      <c r="E317" s="459"/>
      <c r="F317" s="507" t="str">
        <f>IF(ISNA(VLOOKUP(D317,條件!$A$1:$L$65585,5,0)),"",(VLOOKUP(D317,條件!$A$1:$L$65585,5,0)))</f>
        <v/>
      </c>
      <c r="G317" s="507" t="str">
        <f>IF(ISNA(VLOOKUP(D317,條件!$A$1:$L$65585,11,0)),"",(VLOOKUP(D317,條件!$A$1:$L$65585,11,0)))</f>
        <v/>
      </c>
      <c r="H317" s="460"/>
      <c r="I317" s="461"/>
      <c r="J317" s="462"/>
      <c r="K317" s="461"/>
      <c r="L317" s="463"/>
      <c r="M317" s="388"/>
      <c r="N317" s="389"/>
      <c r="O317" s="390"/>
      <c r="P317" s="389"/>
      <c r="Q317" s="410"/>
      <c r="R317" s="443"/>
      <c r="S317" s="425">
        <f t="shared" si="118"/>
        <v>0</v>
      </c>
      <c r="T317" s="392">
        <f t="shared" si="115"/>
        <v>0</v>
      </c>
      <c r="U317" s="392">
        <f t="shared" si="119"/>
        <v>0</v>
      </c>
      <c r="V317" s="393">
        <f t="shared" si="120"/>
        <v>0</v>
      </c>
      <c r="W317" s="444" t="str">
        <f t="shared" si="121"/>
        <v/>
      </c>
      <c r="X317" s="452" t="str">
        <f t="shared" si="116"/>
        <v/>
      </c>
      <c r="Y317" s="452" t="str">
        <f t="shared" si="117"/>
        <v/>
      </c>
      <c r="Z317" s="452" t="str">
        <f>'４.１倒筒機(樣品製作)'!X317</f>
        <v/>
      </c>
      <c r="AA317" s="452" t="str">
        <f>'４.１倒筒機(樣品製作)'!Y317</f>
        <v/>
      </c>
    </row>
    <row r="318" spans="1:27" ht="16.5">
      <c r="A318" s="383">
        <f t="shared" si="122"/>
        <v>46181</v>
      </c>
      <c r="B318" s="432" t="s">
        <v>804</v>
      </c>
      <c r="C318" s="458"/>
      <c r="D318" s="473"/>
      <c r="E318" s="459"/>
      <c r="F318" s="507" t="str">
        <f>IF(ISNA(VLOOKUP(D318,條件!$A$1:$L$65585,5,0)),"",(VLOOKUP(D318,條件!$A$1:$L$65585,5,0)))</f>
        <v/>
      </c>
      <c r="G318" s="507" t="str">
        <f>IF(ISNA(VLOOKUP(D318,條件!$A$1:$L$65585,11,0)),"",(VLOOKUP(D318,條件!$A$1:$L$65585,11,0)))</f>
        <v/>
      </c>
      <c r="H318" s="460"/>
      <c r="I318" s="461"/>
      <c r="J318" s="462"/>
      <c r="K318" s="461"/>
      <c r="L318" s="463"/>
      <c r="M318" s="388"/>
      <c r="N318" s="389"/>
      <c r="O318" s="390"/>
      <c r="P318" s="389"/>
      <c r="Q318" s="410"/>
      <c r="R318" s="443"/>
      <c r="S318" s="425">
        <f t="shared" si="118"/>
        <v>0</v>
      </c>
      <c r="T318" s="392">
        <f t="shared" si="115"/>
        <v>0</v>
      </c>
      <c r="U318" s="392">
        <f t="shared" si="119"/>
        <v>0</v>
      </c>
      <c r="V318" s="393">
        <f t="shared" si="120"/>
        <v>0</v>
      </c>
      <c r="W318" s="444" t="str">
        <f t="shared" si="121"/>
        <v/>
      </c>
      <c r="X318" s="452" t="str">
        <f t="shared" si="116"/>
        <v/>
      </c>
      <c r="Y318" s="452" t="str">
        <f t="shared" si="117"/>
        <v/>
      </c>
      <c r="Z318" s="452" t="str">
        <f>'４.１倒筒機(樣品製作)'!X318</f>
        <v/>
      </c>
      <c r="AA318" s="452" t="str">
        <f>'４.１倒筒機(樣品製作)'!Y318</f>
        <v/>
      </c>
    </row>
    <row r="319" spans="1:27" ht="16.5">
      <c r="A319" s="383">
        <f t="shared" si="122"/>
        <v>46181</v>
      </c>
      <c r="B319" s="432" t="s">
        <v>804</v>
      </c>
      <c r="C319" s="458"/>
      <c r="D319" s="473"/>
      <c r="E319" s="459"/>
      <c r="F319" s="507" t="str">
        <f>IF(ISNA(VLOOKUP(D319,條件!$A$1:$L$65585,5,0)),"",(VLOOKUP(D319,條件!$A$1:$L$65585,5,0)))</f>
        <v/>
      </c>
      <c r="G319" s="507" t="str">
        <f>IF(ISNA(VLOOKUP(D319,條件!$A$1:$L$65585,11,0)),"",(VLOOKUP(D319,條件!$A$1:$L$65585,11,0)))</f>
        <v/>
      </c>
      <c r="H319" s="460"/>
      <c r="I319" s="461"/>
      <c r="J319" s="462"/>
      <c r="K319" s="461"/>
      <c r="L319" s="463"/>
      <c r="M319" s="388"/>
      <c r="N319" s="389"/>
      <c r="O319" s="390"/>
      <c r="P319" s="389"/>
      <c r="Q319" s="410"/>
      <c r="R319" s="443"/>
      <c r="S319" s="425">
        <f t="shared" si="118"/>
        <v>0</v>
      </c>
      <c r="T319" s="392">
        <f t="shared" si="115"/>
        <v>0</v>
      </c>
      <c r="U319" s="392">
        <f t="shared" si="119"/>
        <v>0</v>
      </c>
      <c r="V319" s="393">
        <f t="shared" si="120"/>
        <v>0</v>
      </c>
      <c r="W319" s="444" t="str">
        <f t="shared" si="121"/>
        <v/>
      </c>
      <c r="X319" s="452" t="str">
        <f t="shared" si="116"/>
        <v/>
      </c>
      <c r="Y319" s="452" t="str">
        <f t="shared" si="117"/>
        <v/>
      </c>
      <c r="Z319" s="452" t="str">
        <f>'４.１倒筒機(樣品製作)'!X319</f>
        <v/>
      </c>
      <c r="AA319" s="452" t="str">
        <f>'４.１倒筒機(樣品製作)'!Y319</f>
        <v/>
      </c>
    </row>
    <row r="320" spans="1:27" ht="16.5">
      <c r="A320" s="383">
        <f t="shared" si="122"/>
        <v>46181</v>
      </c>
      <c r="B320" s="432" t="s">
        <v>804</v>
      </c>
      <c r="C320" s="458"/>
      <c r="D320" s="473"/>
      <c r="E320" s="459"/>
      <c r="F320" s="507" t="str">
        <f>IF(ISNA(VLOOKUP(D320,條件!$A$1:$L$65585,5,0)),"",(VLOOKUP(D320,條件!$A$1:$L$65585,5,0)))</f>
        <v/>
      </c>
      <c r="G320" s="507" t="str">
        <f>IF(ISNA(VLOOKUP(D320,條件!$A$1:$L$65585,11,0)),"",(VLOOKUP(D320,條件!$A$1:$L$65585,11,0)))</f>
        <v/>
      </c>
      <c r="H320" s="460"/>
      <c r="I320" s="461"/>
      <c r="J320" s="462"/>
      <c r="K320" s="461"/>
      <c r="L320" s="463"/>
      <c r="M320" s="388"/>
      <c r="N320" s="389"/>
      <c r="O320" s="390"/>
      <c r="P320" s="389"/>
      <c r="Q320" s="391"/>
      <c r="R320" s="443"/>
      <c r="S320" s="425">
        <f t="shared" si="118"/>
        <v>0</v>
      </c>
      <c r="T320" s="392">
        <f t="shared" si="115"/>
        <v>0</v>
      </c>
      <c r="U320" s="392">
        <f t="shared" si="119"/>
        <v>0</v>
      </c>
      <c r="V320" s="393">
        <f t="shared" si="120"/>
        <v>0</v>
      </c>
      <c r="W320" s="444" t="str">
        <f t="shared" si="121"/>
        <v/>
      </c>
      <c r="X320" s="452" t="str">
        <f t="shared" si="116"/>
        <v/>
      </c>
      <c r="Y320" s="452" t="str">
        <f t="shared" si="117"/>
        <v/>
      </c>
      <c r="Z320" s="452" t="str">
        <f>'４.１倒筒機(樣品製作)'!X320</f>
        <v/>
      </c>
      <c r="AA320" s="452" t="str">
        <f>'４.１倒筒機(樣品製作)'!Y320</f>
        <v/>
      </c>
    </row>
    <row r="321" spans="1:27" ht="16.5">
      <c r="A321" s="383">
        <f t="shared" si="122"/>
        <v>46181</v>
      </c>
      <c r="B321" s="432" t="s">
        <v>804</v>
      </c>
      <c r="C321" s="458"/>
      <c r="D321" s="473"/>
      <c r="E321" s="459"/>
      <c r="F321" s="507" t="str">
        <f>IF(ISNA(VLOOKUP(D321,條件!$A$1:$L$65585,5,0)),"",(VLOOKUP(D321,條件!$A$1:$L$65585,5,0)))</f>
        <v/>
      </c>
      <c r="G321" s="507" t="str">
        <f>IF(ISNA(VLOOKUP(D321,條件!$A$1:$L$65585,11,0)),"",(VLOOKUP(D321,條件!$A$1:$L$65585,11,0)))</f>
        <v/>
      </c>
      <c r="H321" s="460"/>
      <c r="I321" s="461"/>
      <c r="J321" s="462"/>
      <c r="K321" s="461"/>
      <c r="L321" s="463"/>
      <c r="M321" s="388"/>
      <c r="N321" s="389"/>
      <c r="O321" s="390"/>
      <c r="P321" s="389"/>
      <c r="Q321" s="391"/>
      <c r="R321" s="443"/>
      <c r="S321" s="425">
        <f t="shared" si="118"/>
        <v>0</v>
      </c>
      <c r="T321" s="392">
        <f t="shared" si="115"/>
        <v>0</v>
      </c>
      <c r="U321" s="392">
        <f t="shared" si="119"/>
        <v>0</v>
      </c>
      <c r="V321" s="393">
        <f t="shared" si="120"/>
        <v>0</v>
      </c>
      <c r="W321" s="444" t="str">
        <f t="shared" si="121"/>
        <v/>
      </c>
      <c r="X321" s="452" t="str">
        <f t="shared" si="116"/>
        <v/>
      </c>
      <c r="Y321" s="452" t="str">
        <f t="shared" si="117"/>
        <v/>
      </c>
      <c r="Z321" s="452" t="str">
        <f>'４.１倒筒機(樣品製作)'!X321</f>
        <v/>
      </c>
      <c r="AA321" s="452" t="str">
        <f>'４.１倒筒機(樣品製作)'!Y321</f>
        <v/>
      </c>
    </row>
    <row r="322" spans="1:27" ht="16.5">
      <c r="A322" s="383">
        <f t="shared" si="122"/>
        <v>46181</v>
      </c>
      <c r="B322" s="432" t="s">
        <v>804</v>
      </c>
      <c r="C322" s="458"/>
      <c r="D322" s="473"/>
      <c r="E322" s="459"/>
      <c r="F322" s="507" t="str">
        <f>IF(ISNA(VLOOKUP(D322,條件!$A$1:$L$65585,5,0)),"",(VLOOKUP(D322,條件!$A$1:$L$65585,5,0)))</f>
        <v/>
      </c>
      <c r="G322" s="507" t="str">
        <f>IF(ISNA(VLOOKUP(D322,條件!$A$1:$L$65585,11,0)),"",(VLOOKUP(D322,條件!$A$1:$L$65585,11,0)))</f>
        <v/>
      </c>
      <c r="H322" s="460"/>
      <c r="I322" s="461"/>
      <c r="J322" s="462"/>
      <c r="K322" s="461"/>
      <c r="L322" s="463"/>
      <c r="M322" s="388"/>
      <c r="N322" s="389"/>
      <c r="O322" s="390"/>
      <c r="P322" s="389"/>
      <c r="Q322" s="391"/>
      <c r="R322" s="443"/>
      <c r="S322" s="425">
        <f t="shared" si="118"/>
        <v>0</v>
      </c>
      <c r="T322" s="392">
        <f t="shared" si="115"/>
        <v>0</v>
      </c>
      <c r="U322" s="392">
        <f t="shared" si="119"/>
        <v>0</v>
      </c>
      <c r="V322" s="393">
        <f t="shared" si="120"/>
        <v>0</v>
      </c>
      <c r="W322" s="444" t="str">
        <f t="shared" si="121"/>
        <v/>
      </c>
      <c r="X322" s="452" t="str">
        <f t="shared" si="116"/>
        <v/>
      </c>
      <c r="Y322" s="452" t="str">
        <f t="shared" si="117"/>
        <v/>
      </c>
      <c r="Z322" s="452" t="str">
        <f>'４.１倒筒機(樣品製作)'!X322</f>
        <v/>
      </c>
      <c r="AA322" s="452" t="str">
        <f>'４.１倒筒機(樣品製作)'!Y322</f>
        <v/>
      </c>
    </row>
    <row r="323" spans="1:27" ht="16.5">
      <c r="A323" s="383">
        <f t="shared" si="122"/>
        <v>46181</v>
      </c>
      <c r="B323" s="432" t="s">
        <v>804</v>
      </c>
      <c r="C323" s="458"/>
      <c r="D323" s="473"/>
      <c r="E323" s="459"/>
      <c r="F323" s="507" t="str">
        <f>IF(ISNA(VLOOKUP(D323,條件!$A$1:$L$65585,5,0)),"",(VLOOKUP(D323,條件!$A$1:$L$65585,5,0)))</f>
        <v/>
      </c>
      <c r="G323" s="507" t="str">
        <f>IF(ISNA(VLOOKUP(D323,條件!$A$1:$L$65585,11,0)),"",(VLOOKUP(D323,條件!$A$1:$L$65585,11,0)))</f>
        <v/>
      </c>
      <c r="H323" s="460"/>
      <c r="I323" s="461"/>
      <c r="J323" s="462"/>
      <c r="K323" s="461"/>
      <c r="L323" s="463"/>
      <c r="M323" s="388"/>
      <c r="N323" s="389"/>
      <c r="O323" s="390"/>
      <c r="P323" s="389"/>
      <c r="Q323" s="391"/>
      <c r="R323" s="443"/>
      <c r="S323" s="425">
        <f t="shared" si="118"/>
        <v>0</v>
      </c>
      <c r="T323" s="392">
        <f t="shared" si="115"/>
        <v>0</v>
      </c>
      <c r="U323" s="392">
        <f t="shared" si="119"/>
        <v>0</v>
      </c>
      <c r="V323" s="393">
        <f t="shared" si="120"/>
        <v>0</v>
      </c>
      <c r="W323" s="444" t="str">
        <f t="shared" si="121"/>
        <v/>
      </c>
      <c r="X323" s="452" t="str">
        <f t="shared" si="116"/>
        <v/>
      </c>
      <c r="Y323" s="452" t="str">
        <f t="shared" si="117"/>
        <v/>
      </c>
      <c r="Z323" s="452" t="str">
        <f>'４.１倒筒機(樣品製作)'!X323</f>
        <v/>
      </c>
      <c r="AA323" s="452" t="str">
        <f>'４.１倒筒機(樣品製作)'!Y323</f>
        <v/>
      </c>
    </row>
    <row r="324" spans="1:27" ht="16.5">
      <c r="A324" s="383">
        <f t="shared" si="122"/>
        <v>46181</v>
      </c>
      <c r="B324" s="398" t="s">
        <v>807</v>
      </c>
      <c r="C324" s="524"/>
      <c r="D324" s="525"/>
      <c r="E324" s="526"/>
      <c r="F324" s="527"/>
      <c r="G324" s="527"/>
      <c r="H324" s="528"/>
      <c r="I324" s="529">
        <f>COUNTA(I304:I323)</f>
        <v>0</v>
      </c>
      <c r="J324" s="529"/>
      <c r="K324" s="529"/>
      <c r="L324" s="530"/>
      <c r="M324" s="400"/>
      <c r="N324" s="401">
        <f>SUM(N304:N323)</f>
        <v>0</v>
      </c>
      <c r="O324" s="400"/>
      <c r="P324" s="401">
        <f>SUM(P304:P323)</f>
        <v>0</v>
      </c>
      <c r="Q324" s="402"/>
      <c r="R324" s="445"/>
      <c r="S324" s="426"/>
      <c r="T324" s="399"/>
      <c r="U324" s="399">
        <f>SUMIF(U304:U323,"&lt;9E307")</f>
        <v>0</v>
      </c>
      <c r="V324" s="399">
        <f>SUM(V304:V323)</f>
        <v>0</v>
      </c>
      <c r="W324" s="446">
        <f>IF(ISERROR(V324/U324),0,(V324/U324))</f>
        <v>0</v>
      </c>
      <c r="X324" s="453">
        <f>SUMIF(X304:X323,"&lt;9E307")</f>
        <v>0</v>
      </c>
      <c r="Y324" s="453">
        <f>SUMIF(Y304:Y323,"&lt;9E307")</f>
        <v>0</v>
      </c>
      <c r="Z324" s="579">
        <f>'４.１倒筒機(樣品製作)'!X324</f>
        <v>0</v>
      </c>
      <c r="AA324" s="579">
        <f>'４.１倒筒機(樣品製作)'!Y324</f>
        <v>0</v>
      </c>
    </row>
    <row r="325" spans="1:27" ht="16.5">
      <c r="A325" s="383">
        <f t="shared" si="122"/>
        <v>46181</v>
      </c>
      <c r="B325" s="432" t="s">
        <v>805</v>
      </c>
      <c r="C325" s="458"/>
      <c r="D325" s="473"/>
      <c r="E325" s="459"/>
      <c r="F325" s="507" t="str">
        <f>IF(ISNA(VLOOKUP(D325,條件!$A$1:$L$65585,5,0)),"",(VLOOKUP(D325,條件!$A$1:$L$65585,5,0)))</f>
        <v/>
      </c>
      <c r="G325" s="507" t="str">
        <f>IF(ISNA(VLOOKUP(D325,條件!$A$1:$L$65585,11,0)),"",(VLOOKUP(D325,條件!$A$1:$L$65585,11,0)))</f>
        <v/>
      </c>
      <c r="H325" s="460"/>
      <c r="I325" s="461"/>
      <c r="J325" s="462"/>
      <c r="K325" s="461"/>
      <c r="L325" s="463"/>
      <c r="M325" s="388"/>
      <c r="N325" s="389"/>
      <c r="O325" s="390"/>
      <c r="P325" s="389"/>
      <c r="Q325" s="391"/>
      <c r="R325" s="443"/>
      <c r="S325" s="425">
        <f>K325*0.85</f>
        <v>0</v>
      </c>
      <c r="T325" s="392">
        <f t="shared" ref="T325:T344" si="123">IF(J325="",0,(1440/(J325/S325)))</f>
        <v>0</v>
      </c>
      <c r="U325" s="405">
        <f>T325*L325*(N325+P325)/24*0.85</f>
        <v>0</v>
      </c>
      <c r="V325" s="406">
        <f>M325+O325</f>
        <v>0</v>
      </c>
      <c r="W325" s="442" t="str">
        <f>IF(U325=0,"",((V325/U325)))</f>
        <v/>
      </c>
      <c r="X325" s="452" t="str">
        <f t="shared" ref="X325:X344" si="124">IF(ISERROR((U325/(N325+P325)*N325)/250),"",((U325/(N325+P325)*N325)/250))</f>
        <v/>
      </c>
      <c r="Y325" s="452" t="str">
        <f t="shared" ref="Y325:Y344" si="125">IF(ISERROR(((U325/(N325+P325)*P325)/250)),"",(((U325/(N325+P325)*P325))/250))</f>
        <v/>
      </c>
      <c r="Z325" s="452" t="str">
        <f>'４.１倒筒機(樣品製作)'!X325</f>
        <v/>
      </c>
      <c r="AA325" s="452" t="str">
        <f>'４.１倒筒機(樣品製作)'!Y325</f>
        <v/>
      </c>
    </row>
    <row r="326" spans="1:27" ht="16.5">
      <c r="A326" s="383">
        <f t="shared" si="122"/>
        <v>46181</v>
      </c>
      <c r="B326" s="432" t="s">
        <v>805</v>
      </c>
      <c r="C326" s="458"/>
      <c r="D326" s="473"/>
      <c r="E326" s="459"/>
      <c r="F326" s="507" t="str">
        <f>IF(ISNA(VLOOKUP(D326,條件!$A$1:$L$65585,5,0)),"",(VLOOKUP(D326,條件!$A$1:$L$65585,5,0)))</f>
        <v/>
      </c>
      <c r="G326" s="507" t="str">
        <f>IF(ISNA(VLOOKUP(D326,條件!$A$1:$L$65585,11,0)),"",(VLOOKUP(D326,條件!$A$1:$L$65585,11,0)))</f>
        <v/>
      </c>
      <c r="H326" s="460"/>
      <c r="I326" s="461"/>
      <c r="J326" s="462"/>
      <c r="K326" s="461"/>
      <c r="L326" s="463"/>
      <c r="M326" s="388"/>
      <c r="N326" s="389"/>
      <c r="O326" s="390"/>
      <c r="P326" s="389"/>
      <c r="Q326" s="391"/>
      <c r="R326" s="443"/>
      <c r="S326" s="425">
        <f t="shared" ref="S326:S344" si="126">K326*0.85</f>
        <v>0</v>
      </c>
      <c r="T326" s="392">
        <f t="shared" si="123"/>
        <v>0</v>
      </c>
      <c r="U326" s="405">
        <f t="shared" ref="U326:U344" si="127">T326*L326*(N326+P326)/24*0.85</f>
        <v>0</v>
      </c>
      <c r="V326" s="393">
        <f t="shared" ref="V326:V344" si="128">M326+O326</f>
        <v>0</v>
      </c>
      <c r="W326" s="442" t="str">
        <f t="shared" ref="W326:W344" si="129">IF(U326=0,"",((V326/U326)))</f>
        <v/>
      </c>
      <c r="X326" s="452" t="str">
        <f t="shared" si="124"/>
        <v/>
      </c>
      <c r="Y326" s="452" t="str">
        <f t="shared" si="125"/>
        <v/>
      </c>
      <c r="Z326" s="452" t="str">
        <f>'４.１倒筒機(樣品製作)'!X326</f>
        <v/>
      </c>
      <c r="AA326" s="452" t="str">
        <f>'４.１倒筒機(樣品製作)'!Y326</f>
        <v/>
      </c>
    </row>
    <row r="327" spans="1:27" ht="16.5">
      <c r="A327" s="383">
        <f t="shared" si="122"/>
        <v>46181</v>
      </c>
      <c r="B327" s="432" t="s">
        <v>805</v>
      </c>
      <c r="C327" s="458"/>
      <c r="D327" s="473"/>
      <c r="E327" s="459"/>
      <c r="F327" s="507" t="str">
        <f>IF(ISNA(VLOOKUP(D327,條件!$A$1:$L$65585,5,0)),"",(VLOOKUP(D327,條件!$A$1:$L$65585,5,0)))</f>
        <v/>
      </c>
      <c r="G327" s="507" t="str">
        <f>IF(ISNA(VLOOKUP(D327,條件!$A$1:$L$65585,11,0)),"",(VLOOKUP(D327,條件!$A$1:$L$65585,11,0)))</f>
        <v/>
      </c>
      <c r="H327" s="460"/>
      <c r="I327" s="461"/>
      <c r="J327" s="462"/>
      <c r="K327" s="461"/>
      <c r="L327" s="463"/>
      <c r="M327" s="388"/>
      <c r="N327" s="389"/>
      <c r="O327" s="390"/>
      <c r="P327" s="389"/>
      <c r="Q327" s="391"/>
      <c r="R327" s="443"/>
      <c r="S327" s="425">
        <f t="shared" si="126"/>
        <v>0</v>
      </c>
      <c r="T327" s="392">
        <f t="shared" si="123"/>
        <v>0</v>
      </c>
      <c r="U327" s="405">
        <f t="shared" si="127"/>
        <v>0</v>
      </c>
      <c r="V327" s="393">
        <f t="shared" si="128"/>
        <v>0</v>
      </c>
      <c r="W327" s="442" t="str">
        <f t="shared" si="129"/>
        <v/>
      </c>
      <c r="X327" s="452" t="str">
        <f t="shared" si="124"/>
        <v/>
      </c>
      <c r="Y327" s="452" t="str">
        <f t="shared" si="125"/>
        <v/>
      </c>
      <c r="Z327" s="452" t="str">
        <f>'４.１倒筒機(樣品製作)'!X327</f>
        <v/>
      </c>
      <c r="AA327" s="452" t="str">
        <f>'４.１倒筒機(樣品製作)'!Y327</f>
        <v/>
      </c>
    </row>
    <row r="328" spans="1:27" ht="16.5">
      <c r="A328" s="383">
        <f t="shared" si="122"/>
        <v>46181</v>
      </c>
      <c r="B328" s="432" t="s">
        <v>805</v>
      </c>
      <c r="C328" s="458"/>
      <c r="D328" s="473"/>
      <c r="E328" s="459"/>
      <c r="F328" s="507" t="str">
        <f>IF(ISNA(VLOOKUP(D328,條件!$A$1:$L$65585,5,0)),"",(VLOOKUP(D328,條件!$A$1:$L$65585,5,0)))</f>
        <v/>
      </c>
      <c r="G328" s="507" t="str">
        <f>IF(ISNA(VLOOKUP(D328,條件!$A$1:$L$65585,11,0)),"",(VLOOKUP(D328,條件!$A$1:$L$65585,11,0)))</f>
        <v/>
      </c>
      <c r="H328" s="460"/>
      <c r="I328" s="461"/>
      <c r="J328" s="462"/>
      <c r="K328" s="461"/>
      <c r="L328" s="463"/>
      <c r="M328" s="388"/>
      <c r="N328" s="389"/>
      <c r="O328" s="390"/>
      <c r="P328" s="389"/>
      <c r="Q328" s="391"/>
      <c r="R328" s="443"/>
      <c r="S328" s="425">
        <f t="shared" si="126"/>
        <v>0</v>
      </c>
      <c r="T328" s="392">
        <f t="shared" si="123"/>
        <v>0</v>
      </c>
      <c r="U328" s="405">
        <f t="shared" si="127"/>
        <v>0</v>
      </c>
      <c r="V328" s="393">
        <f t="shared" si="128"/>
        <v>0</v>
      </c>
      <c r="W328" s="442" t="str">
        <f t="shared" si="129"/>
        <v/>
      </c>
      <c r="X328" s="452" t="str">
        <f t="shared" si="124"/>
        <v/>
      </c>
      <c r="Y328" s="452" t="str">
        <f t="shared" si="125"/>
        <v/>
      </c>
      <c r="Z328" s="452" t="str">
        <f>'４.１倒筒機(樣品製作)'!X328</f>
        <v/>
      </c>
      <c r="AA328" s="452" t="str">
        <f>'４.１倒筒機(樣品製作)'!Y328</f>
        <v/>
      </c>
    </row>
    <row r="329" spans="1:27" ht="16.5">
      <c r="A329" s="383">
        <f t="shared" si="122"/>
        <v>46181</v>
      </c>
      <c r="B329" s="432" t="s">
        <v>805</v>
      </c>
      <c r="C329" s="458"/>
      <c r="D329" s="473"/>
      <c r="E329" s="459"/>
      <c r="F329" s="507" t="str">
        <f>IF(ISNA(VLOOKUP(D329,條件!$A$1:$L$65585,5,0)),"",(VLOOKUP(D329,條件!$A$1:$L$65585,5,0)))</f>
        <v/>
      </c>
      <c r="G329" s="507" t="str">
        <f>IF(ISNA(VLOOKUP(D329,條件!$A$1:$L$65585,11,0)),"",(VLOOKUP(D329,條件!$A$1:$L$65585,11,0)))</f>
        <v/>
      </c>
      <c r="H329" s="460"/>
      <c r="I329" s="461"/>
      <c r="J329" s="462"/>
      <c r="K329" s="461"/>
      <c r="L329" s="463"/>
      <c r="M329" s="388"/>
      <c r="N329" s="389"/>
      <c r="O329" s="390"/>
      <c r="P329" s="389"/>
      <c r="Q329" s="391"/>
      <c r="R329" s="443"/>
      <c r="S329" s="425">
        <f t="shared" si="126"/>
        <v>0</v>
      </c>
      <c r="T329" s="392">
        <f t="shared" si="123"/>
        <v>0</v>
      </c>
      <c r="U329" s="405">
        <f t="shared" si="127"/>
        <v>0</v>
      </c>
      <c r="V329" s="393">
        <f t="shared" si="128"/>
        <v>0</v>
      </c>
      <c r="W329" s="442" t="str">
        <f t="shared" si="129"/>
        <v/>
      </c>
      <c r="X329" s="452" t="str">
        <f t="shared" si="124"/>
        <v/>
      </c>
      <c r="Y329" s="452" t="str">
        <f t="shared" si="125"/>
        <v/>
      </c>
      <c r="Z329" s="452" t="str">
        <f>'４.１倒筒機(樣品製作)'!X329</f>
        <v/>
      </c>
      <c r="AA329" s="452" t="str">
        <f>'４.１倒筒機(樣品製作)'!Y329</f>
        <v/>
      </c>
    </row>
    <row r="330" spans="1:27" ht="16.5">
      <c r="A330" s="383">
        <f t="shared" si="122"/>
        <v>46181</v>
      </c>
      <c r="B330" s="432" t="s">
        <v>805</v>
      </c>
      <c r="C330" s="458"/>
      <c r="D330" s="473"/>
      <c r="E330" s="459"/>
      <c r="F330" s="507" t="str">
        <f>IF(ISNA(VLOOKUP(D330,條件!$A$1:$L$65585,5,0)),"",(VLOOKUP(D330,條件!$A$1:$L$65585,5,0)))</f>
        <v/>
      </c>
      <c r="G330" s="507" t="str">
        <f>IF(ISNA(VLOOKUP(D330,條件!$A$1:$L$65585,11,0)),"",(VLOOKUP(D330,條件!$A$1:$L$65585,11,0)))</f>
        <v/>
      </c>
      <c r="H330" s="460"/>
      <c r="I330" s="461"/>
      <c r="J330" s="462"/>
      <c r="K330" s="461"/>
      <c r="L330" s="463"/>
      <c r="M330" s="388"/>
      <c r="N330" s="389"/>
      <c r="O330" s="390"/>
      <c r="P330" s="389"/>
      <c r="Q330" s="391"/>
      <c r="R330" s="443"/>
      <c r="S330" s="425">
        <f t="shared" si="126"/>
        <v>0</v>
      </c>
      <c r="T330" s="392">
        <f t="shared" si="123"/>
        <v>0</v>
      </c>
      <c r="U330" s="405">
        <f t="shared" si="127"/>
        <v>0</v>
      </c>
      <c r="V330" s="393">
        <f t="shared" si="128"/>
        <v>0</v>
      </c>
      <c r="W330" s="442" t="str">
        <f t="shared" si="129"/>
        <v/>
      </c>
      <c r="X330" s="452" t="str">
        <f t="shared" si="124"/>
        <v/>
      </c>
      <c r="Y330" s="452" t="str">
        <f t="shared" si="125"/>
        <v/>
      </c>
      <c r="Z330" s="452" t="str">
        <f>'４.１倒筒機(樣品製作)'!X330</f>
        <v/>
      </c>
      <c r="AA330" s="452" t="str">
        <f>'４.１倒筒機(樣品製作)'!Y330</f>
        <v/>
      </c>
    </row>
    <row r="331" spans="1:27" ht="16.5">
      <c r="A331" s="383">
        <f t="shared" si="122"/>
        <v>46181</v>
      </c>
      <c r="B331" s="432" t="s">
        <v>805</v>
      </c>
      <c r="C331" s="458"/>
      <c r="D331" s="473"/>
      <c r="E331" s="459"/>
      <c r="F331" s="507" t="str">
        <f>IF(ISNA(VLOOKUP(D331,條件!$A$1:$L$65585,5,0)),"",(VLOOKUP(D331,條件!$A$1:$L$65585,5,0)))</f>
        <v/>
      </c>
      <c r="G331" s="507" t="str">
        <f>IF(ISNA(VLOOKUP(D331,條件!$A$1:$L$65585,11,0)),"",(VLOOKUP(D331,條件!$A$1:$L$65585,11,0)))</f>
        <v/>
      </c>
      <c r="H331" s="460"/>
      <c r="I331" s="461"/>
      <c r="J331" s="462"/>
      <c r="K331" s="461"/>
      <c r="L331" s="463"/>
      <c r="M331" s="388"/>
      <c r="N331" s="389"/>
      <c r="O331" s="390"/>
      <c r="P331" s="389"/>
      <c r="Q331" s="391"/>
      <c r="R331" s="443"/>
      <c r="S331" s="425">
        <f t="shared" si="126"/>
        <v>0</v>
      </c>
      <c r="T331" s="392">
        <f t="shared" si="123"/>
        <v>0</v>
      </c>
      <c r="U331" s="405">
        <f t="shared" si="127"/>
        <v>0</v>
      </c>
      <c r="V331" s="393">
        <f t="shared" si="128"/>
        <v>0</v>
      </c>
      <c r="W331" s="442" t="str">
        <f t="shared" si="129"/>
        <v/>
      </c>
      <c r="X331" s="452" t="str">
        <f t="shared" si="124"/>
        <v/>
      </c>
      <c r="Y331" s="452" t="str">
        <f t="shared" si="125"/>
        <v/>
      </c>
      <c r="Z331" s="452" t="str">
        <f>'４.１倒筒機(樣品製作)'!X331</f>
        <v/>
      </c>
      <c r="AA331" s="452" t="str">
        <f>'４.１倒筒機(樣品製作)'!Y331</f>
        <v/>
      </c>
    </row>
    <row r="332" spans="1:27" ht="16.5">
      <c r="A332" s="383">
        <f t="shared" si="122"/>
        <v>46181</v>
      </c>
      <c r="B332" s="432" t="s">
        <v>805</v>
      </c>
      <c r="C332" s="458"/>
      <c r="D332" s="473"/>
      <c r="E332" s="459"/>
      <c r="F332" s="507" t="str">
        <f>IF(ISNA(VLOOKUP(D332,條件!$A$1:$L$65585,5,0)),"",(VLOOKUP(D332,條件!$A$1:$L$65585,5,0)))</f>
        <v/>
      </c>
      <c r="G332" s="507" t="str">
        <f>IF(ISNA(VLOOKUP(D332,條件!$A$1:$L$65585,11,0)),"",(VLOOKUP(D332,條件!$A$1:$L$65585,11,0)))</f>
        <v/>
      </c>
      <c r="H332" s="460"/>
      <c r="I332" s="461"/>
      <c r="J332" s="462"/>
      <c r="K332" s="461"/>
      <c r="L332" s="463"/>
      <c r="M332" s="388"/>
      <c r="N332" s="389"/>
      <c r="O332" s="390"/>
      <c r="P332" s="389"/>
      <c r="Q332" s="391"/>
      <c r="R332" s="443"/>
      <c r="S332" s="425">
        <f t="shared" si="126"/>
        <v>0</v>
      </c>
      <c r="T332" s="392">
        <f t="shared" si="123"/>
        <v>0</v>
      </c>
      <c r="U332" s="405">
        <f t="shared" si="127"/>
        <v>0</v>
      </c>
      <c r="V332" s="393">
        <f t="shared" si="128"/>
        <v>0</v>
      </c>
      <c r="W332" s="442" t="str">
        <f t="shared" si="129"/>
        <v/>
      </c>
      <c r="X332" s="452" t="str">
        <f t="shared" si="124"/>
        <v/>
      </c>
      <c r="Y332" s="452" t="str">
        <f t="shared" si="125"/>
        <v/>
      </c>
      <c r="Z332" s="452" t="str">
        <f>'４.１倒筒機(樣品製作)'!X332</f>
        <v/>
      </c>
      <c r="AA332" s="452" t="str">
        <f>'４.１倒筒機(樣品製作)'!Y332</f>
        <v/>
      </c>
    </row>
    <row r="333" spans="1:27" ht="16.5">
      <c r="A333" s="383">
        <f t="shared" si="122"/>
        <v>46181</v>
      </c>
      <c r="B333" s="432" t="s">
        <v>805</v>
      </c>
      <c r="C333" s="458"/>
      <c r="D333" s="473"/>
      <c r="E333" s="459"/>
      <c r="F333" s="507" t="str">
        <f>IF(ISNA(VLOOKUP(D333,條件!$A$1:$L$65585,5,0)),"",(VLOOKUP(D333,條件!$A$1:$L$65585,5,0)))</f>
        <v/>
      </c>
      <c r="G333" s="507" t="str">
        <f>IF(ISNA(VLOOKUP(D333,條件!$A$1:$L$65585,11,0)),"",(VLOOKUP(D333,條件!$A$1:$L$65585,11,0)))</f>
        <v/>
      </c>
      <c r="H333" s="460"/>
      <c r="I333" s="461"/>
      <c r="J333" s="462"/>
      <c r="K333" s="461"/>
      <c r="L333" s="463"/>
      <c r="M333" s="388"/>
      <c r="N333" s="389"/>
      <c r="O333" s="390"/>
      <c r="P333" s="389"/>
      <c r="Q333" s="391"/>
      <c r="R333" s="443"/>
      <c r="S333" s="425">
        <f t="shared" si="126"/>
        <v>0</v>
      </c>
      <c r="T333" s="392">
        <f t="shared" si="123"/>
        <v>0</v>
      </c>
      <c r="U333" s="405">
        <f t="shared" si="127"/>
        <v>0</v>
      </c>
      <c r="V333" s="393">
        <f t="shared" si="128"/>
        <v>0</v>
      </c>
      <c r="W333" s="442" t="str">
        <f t="shared" si="129"/>
        <v/>
      </c>
      <c r="X333" s="452" t="str">
        <f t="shared" si="124"/>
        <v/>
      </c>
      <c r="Y333" s="452" t="str">
        <f t="shared" si="125"/>
        <v/>
      </c>
      <c r="Z333" s="452" t="str">
        <f>'４.１倒筒機(樣品製作)'!X333</f>
        <v/>
      </c>
      <c r="AA333" s="452" t="str">
        <f>'４.１倒筒機(樣品製作)'!Y333</f>
        <v/>
      </c>
    </row>
    <row r="334" spans="1:27" ht="16.5">
      <c r="A334" s="383">
        <f t="shared" si="122"/>
        <v>46181</v>
      </c>
      <c r="B334" s="432" t="s">
        <v>805</v>
      </c>
      <c r="C334" s="458"/>
      <c r="D334" s="473"/>
      <c r="E334" s="459"/>
      <c r="F334" s="507" t="str">
        <f>IF(ISNA(VLOOKUP(D334,條件!$A$1:$L$65585,5,0)),"",(VLOOKUP(D334,條件!$A$1:$L$65585,5,0)))</f>
        <v/>
      </c>
      <c r="G334" s="507" t="str">
        <f>IF(ISNA(VLOOKUP(D334,條件!$A$1:$L$65585,11,0)),"",(VLOOKUP(D334,條件!$A$1:$L$65585,11,0)))</f>
        <v/>
      </c>
      <c r="H334" s="460"/>
      <c r="I334" s="461"/>
      <c r="J334" s="462"/>
      <c r="K334" s="461"/>
      <c r="L334" s="463"/>
      <c r="M334" s="388"/>
      <c r="N334" s="389"/>
      <c r="O334" s="390"/>
      <c r="P334" s="389"/>
      <c r="Q334" s="391"/>
      <c r="R334" s="443"/>
      <c r="S334" s="425">
        <f t="shared" si="126"/>
        <v>0</v>
      </c>
      <c r="T334" s="392">
        <f t="shared" si="123"/>
        <v>0</v>
      </c>
      <c r="U334" s="405">
        <f t="shared" si="127"/>
        <v>0</v>
      </c>
      <c r="V334" s="393">
        <f t="shared" si="128"/>
        <v>0</v>
      </c>
      <c r="W334" s="442" t="str">
        <f t="shared" si="129"/>
        <v/>
      </c>
      <c r="X334" s="452" t="str">
        <f t="shared" si="124"/>
        <v/>
      </c>
      <c r="Y334" s="452" t="str">
        <f t="shared" si="125"/>
        <v/>
      </c>
      <c r="Z334" s="452" t="str">
        <f>'４.１倒筒機(樣品製作)'!X334</f>
        <v/>
      </c>
      <c r="AA334" s="452" t="str">
        <f>'４.１倒筒機(樣品製作)'!Y334</f>
        <v/>
      </c>
    </row>
    <row r="335" spans="1:27" ht="16.5">
      <c r="A335" s="383">
        <f t="shared" si="122"/>
        <v>46181</v>
      </c>
      <c r="B335" s="432" t="s">
        <v>805</v>
      </c>
      <c r="C335" s="458"/>
      <c r="D335" s="473"/>
      <c r="E335" s="459"/>
      <c r="F335" s="507" t="str">
        <f>IF(ISNA(VLOOKUP(D335,條件!$A$1:$L$65585,5,0)),"",(VLOOKUP(D335,條件!$A$1:$L$65585,5,0)))</f>
        <v/>
      </c>
      <c r="G335" s="507" t="str">
        <f>IF(ISNA(VLOOKUP(D335,條件!$A$1:$L$65585,11,0)),"",(VLOOKUP(D335,條件!$A$1:$L$65585,11,0)))</f>
        <v/>
      </c>
      <c r="H335" s="460"/>
      <c r="I335" s="461"/>
      <c r="J335" s="462"/>
      <c r="K335" s="461"/>
      <c r="L335" s="463"/>
      <c r="M335" s="388"/>
      <c r="N335" s="389"/>
      <c r="O335" s="390"/>
      <c r="P335" s="389"/>
      <c r="Q335" s="391"/>
      <c r="R335" s="443"/>
      <c r="S335" s="425">
        <f t="shared" si="126"/>
        <v>0</v>
      </c>
      <c r="T335" s="392">
        <f t="shared" si="123"/>
        <v>0</v>
      </c>
      <c r="U335" s="405">
        <f t="shared" si="127"/>
        <v>0</v>
      </c>
      <c r="V335" s="393">
        <f t="shared" si="128"/>
        <v>0</v>
      </c>
      <c r="W335" s="442" t="str">
        <f t="shared" si="129"/>
        <v/>
      </c>
      <c r="X335" s="452" t="str">
        <f t="shared" si="124"/>
        <v/>
      </c>
      <c r="Y335" s="452" t="str">
        <f t="shared" si="125"/>
        <v/>
      </c>
      <c r="Z335" s="452" t="str">
        <f>'４.１倒筒機(樣品製作)'!X335</f>
        <v/>
      </c>
      <c r="AA335" s="452" t="str">
        <f>'４.１倒筒機(樣品製作)'!Y335</f>
        <v/>
      </c>
    </row>
    <row r="336" spans="1:27" ht="16.5">
      <c r="A336" s="383">
        <f t="shared" si="122"/>
        <v>46181</v>
      </c>
      <c r="B336" s="432" t="s">
        <v>805</v>
      </c>
      <c r="C336" s="458"/>
      <c r="D336" s="473"/>
      <c r="E336" s="459"/>
      <c r="F336" s="507" t="str">
        <f>IF(ISNA(VLOOKUP(D336,條件!$A$1:$L$65585,5,0)),"",(VLOOKUP(D336,條件!$A$1:$L$65585,5,0)))</f>
        <v/>
      </c>
      <c r="G336" s="507" t="str">
        <f>IF(ISNA(VLOOKUP(D336,條件!$A$1:$L$65585,11,0)),"",(VLOOKUP(D336,條件!$A$1:$L$65585,11,0)))</f>
        <v/>
      </c>
      <c r="H336" s="460"/>
      <c r="I336" s="461"/>
      <c r="J336" s="462"/>
      <c r="K336" s="461"/>
      <c r="L336" s="463"/>
      <c r="M336" s="388"/>
      <c r="N336" s="389"/>
      <c r="O336" s="390"/>
      <c r="P336" s="389"/>
      <c r="Q336" s="391"/>
      <c r="R336" s="443"/>
      <c r="S336" s="425">
        <f t="shared" si="126"/>
        <v>0</v>
      </c>
      <c r="T336" s="392">
        <f t="shared" si="123"/>
        <v>0</v>
      </c>
      <c r="U336" s="392">
        <f t="shared" si="127"/>
        <v>0</v>
      </c>
      <c r="V336" s="393">
        <f t="shared" si="128"/>
        <v>0</v>
      </c>
      <c r="W336" s="444" t="str">
        <f t="shared" si="129"/>
        <v/>
      </c>
      <c r="X336" s="452" t="str">
        <f t="shared" si="124"/>
        <v/>
      </c>
      <c r="Y336" s="452" t="str">
        <f t="shared" si="125"/>
        <v/>
      </c>
      <c r="Z336" s="452" t="str">
        <f>'４.１倒筒機(樣品製作)'!X336</f>
        <v/>
      </c>
      <c r="AA336" s="452" t="str">
        <f>'４.１倒筒機(樣品製作)'!Y336</f>
        <v/>
      </c>
    </row>
    <row r="337" spans="1:27" ht="16.5">
      <c r="A337" s="383">
        <f t="shared" si="122"/>
        <v>46181</v>
      </c>
      <c r="B337" s="432" t="s">
        <v>805</v>
      </c>
      <c r="C337" s="458"/>
      <c r="D337" s="473"/>
      <c r="E337" s="459"/>
      <c r="F337" s="507" t="str">
        <f>IF(ISNA(VLOOKUP(D337,條件!$A$1:$L$65585,5,0)),"",(VLOOKUP(D337,條件!$A$1:$L$65585,5,0)))</f>
        <v/>
      </c>
      <c r="G337" s="507" t="str">
        <f>IF(ISNA(VLOOKUP(D337,條件!$A$1:$L$65585,11,0)),"",(VLOOKUP(D337,條件!$A$1:$L$65585,11,0)))</f>
        <v/>
      </c>
      <c r="H337" s="460"/>
      <c r="I337" s="461"/>
      <c r="J337" s="462"/>
      <c r="K337" s="461"/>
      <c r="L337" s="463"/>
      <c r="M337" s="388"/>
      <c r="N337" s="389"/>
      <c r="O337" s="390"/>
      <c r="P337" s="389"/>
      <c r="Q337" s="391"/>
      <c r="R337" s="443"/>
      <c r="S337" s="425">
        <f t="shared" si="126"/>
        <v>0</v>
      </c>
      <c r="T337" s="392">
        <f t="shared" si="123"/>
        <v>0</v>
      </c>
      <c r="U337" s="392">
        <f t="shared" si="127"/>
        <v>0</v>
      </c>
      <c r="V337" s="393">
        <f t="shared" si="128"/>
        <v>0</v>
      </c>
      <c r="W337" s="444" t="str">
        <f t="shared" si="129"/>
        <v/>
      </c>
      <c r="X337" s="452" t="str">
        <f t="shared" si="124"/>
        <v/>
      </c>
      <c r="Y337" s="452" t="str">
        <f t="shared" si="125"/>
        <v/>
      </c>
      <c r="Z337" s="452" t="str">
        <f>'４.１倒筒機(樣品製作)'!X337</f>
        <v/>
      </c>
      <c r="AA337" s="452" t="str">
        <f>'４.１倒筒機(樣品製作)'!Y337</f>
        <v/>
      </c>
    </row>
    <row r="338" spans="1:27" ht="16.5">
      <c r="A338" s="383">
        <f t="shared" si="122"/>
        <v>46181</v>
      </c>
      <c r="B338" s="432" t="s">
        <v>805</v>
      </c>
      <c r="C338" s="458"/>
      <c r="D338" s="473"/>
      <c r="E338" s="459"/>
      <c r="F338" s="507" t="str">
        <f>IF(ISNA(VLOOKUP(D338,條件!$A$1:$L$65585,5,0)),"",(VLOOKUP(D338,條件!$A$1:$L$65585,5,0)))</f>
        <v/>
      </c>
      <c r="G338" s="507" t="str">
        <f>IF(ISNA(VLOOKUP(D338,條件!$A$1:$L$65585,11,0)),"",(VLOOKUP(D338,條件!$A$1:$L$65585,11,0)))</f>
        <v/>
      </c>
      <c r="H338" s="460"/>
      <c r="I338" s="461"/>
      <c r="J338" s="462"/>
      <c r="K338" s="461"/>
      <c r="L338" s="463"/>
      <c r="M338" s="388"/>
      <c r="N338" s="389"/>
      <c r="O338" s="390"/>
      <c r="P338" s="389"/>
      <c r="Q338" s="391"/>
      <c r="R338" s="443"/>
      <c r="S338" s="425">
        <f t="shared" si="126"/>
        <v>0</v>
      </c>
      <c r="T338" s="392">
        <f t="shared" si="123"/>
        <v>0</v>
      </c>
      <c r="U338" s="392">
        <f t="shared" si="127"/>
        <v>0</v>
      </c>
      <c r="V338" s="393">
        <f t="shared" si="128"/>
        <v>0</v>
      </c>
      <c r="W338" s="444" t="str">
        <f t="shared" si="129"/>
        <v/>
      </c>
      <c r="X338" s="452" t="str">
        <f t="shared" si="124"/>
        <v/>
      </c>
      <c r="Y338" s="452" t="str">
        <f t="shared" si="125"/>
        <v/>
      </c>
      <c r="Z338" s="452" t="str">
        <f>'４.１倒筒機(樣品製作)'!X338</f>
        <v/>
      </c>
      <c r="AA338" s="452" t="str">
        <f>'４.１倒筒機(樣品製作)'!Y338</f>
        <v/>
      </c>
    </row>
    <row r="339" spans="1:27" ht="16.5">
      <c r="A339" s="383">
        <f t="shared" si="122"/>
        <v>46181</v>
      </c>
      <c r="B339" s="432" t="s">
        <v>805</v>
      </c>
      <c r="C339" s="458"/>
      <c r="D339" s="473"/>
      <c r="E339" s="459"/>
      <c r="F339" s="507" t="str">
        <f>IF(ISNA(VLOOKUP(D339,條件!$A$1:$L$65585,5,0)),"",(VLOOKUP(D339,條件!$A$1:$L$65585,5,0)))</f>
        <v/>
      </c>
      <c r="G339" s="507" t="str">
        <f>IF(ISNA(VLOOKUP(D339,條件!$A$1:$L$65585,11,0)),"",(VLOOKUP(D339,條件!$A$1:$L$65585,11,0)))</f>
        <v/>
      </c>
      <c r="H339" s="460"/>
      <c r="I339" s="461"/>
      <c r="J339" s="462"/>
      <c r="K339" s="461"/>
      <c r="L339" s="463"/>
      <c r="M339" s="388"/>
      <c r="N339" s="389"/>
      <c r="O339" s="390"/>
      <c r="P339" s="389"/>
      <c r="Q339" s="391"/>
      <c r="R339" s="443"/>
      <c r="S339" s="425">
        <f t="shared" si="126"/>
        <v>0</v>
      </c>
      <c r="T339" s="392">
        <f t="shared" si="123"/>
        <v>0</v>
      </c>
      <c r="U339" s="392">
        <f t="shared" si="127"/>
        <v>0</v>
      </c>
      <c r="V339" s="393">
        <f t="shared" si="128"/>
        <v>0</v>
      </c>
      <c r="W339" s="444" t="str">
        <f t="shared" si="129"/>
        <v/>
      </c>
      <c r="X339" s="452" t="str">
        <f t="shared" si="124"/>
        <v/>
      </c>
      <c r="Y339" s="452" t="str">
        <f t="shared" si="125"/>
        <v/>
      </c>
      <c r="Z339" s="452" t="str">
        <f>'４.１倒筒機(樣品製作)'!X339</f>
        <v/>
      </c>
      <c r="AA339" s="452" t="str">
        <f>'４.１倒筒機(樣品製作)'!Y339</f>
        <v/>
      </c>
    </row>
    <row r="340" spans="1:27" ht="16.5">
      <c r="A340" s="383">
        <f t="shared" si="122"/>
        <v>46181</v>
      </c>
      <c r="B340" s="432" t="s">
        <v>805</v>
      </c>
      <c r="C340" s="458"/>
      <c r="D340" s="473"/>
      <c r="E340" s="459"/>
      <c r="F340" s="507" t="str">
        <f>IF(ISNA(VLOOKUP(D340,條件!$A$1:$L$65585,5,0)),"",(VLOOKUP(D340,條件!$A$1:$L$65585,5,0)))</f>
        <v/>
      </c>
      <c r="G340" s="507" t="str">
        <f>IF(ISNA(VLOOKUP(D340,條件!$A$1:$L$65585,11,0)),"",(VLOOKUP(D340,條件!$A$1:$L$65585,11,0)))</f>
        <v/>
      </c>
      <c r="H340" s="460"/>
      <c r="I340" s="461"/>
      <c r="J340" s="462"/>
      <c r="K340" s="461"/>
      <c r="L340" s="463"/>
      <c r="M340" s="388"/>
      <c r="N340" s="389"/>
      <c r="O340" s="390"/>
      <c r="P340" s="389"/>
      <c r="Q340" s="391"/>
      <c r="R340" s="443"/>
      <c r="S340" s="425">
        <f t="shared" si="126"/>
        <v>0</v>
      </c>
      <c r="T340" s="392">
        <f t="shared" si="123"/>
        <v>0</v>
      </c>
      <c r="U340" s="392">
        <f t="shared" si="127"/>
        <v>0</v>
      </c>
      <c r="V340" s="393">
        <f t="shared" si="128"/>
        <v>0</v>
      </c>
      <c r="W340" s="444" t="str">
        <f t="shared" si="129"/>
        <v/>
      </c>
      <c r="X340" s="452" t="str">
        <f t="shared" si="124"/>
        <v/>
      </c>
      <c r="Y340" s="452" t="str">
        <f t="shared" si="125"/>
        <v/>
      </c>
      <c r="Z340" s="452" t="str">
        <f>'４.１倒筒機(樣品製作)'!X340</f>
        <v/>
      </c>
      <c r="AA340" s="452" t="str">
        <f>'４.１倒筒機(樣品製作)'!Y340</f>
        <v/>
      </c>
    </row>
    <row r="341" spans="1:27" ht="16.5">
      <c r="A341" s="383">
        <f t="shared" si="122"/>
        <v>46181</v>
      </c>
      <c r="B341" s="432" t="s">
        <v>805</v>
      </c>
      <c r="C341" s="458"/>
      <c r="D341" s="473"/>
      <c r="E341" s="459"/>
      <c r="F341" s="507" t="str">
        <f>IF(ISNA(VLOOKUP(D341,條件!$A$1:$L$65585,5,0)),"",(VLOOKUP(D341,條件!$A$1:$L$65585,5,0)))</f>
        <v/>
      </c>
      <c r="G341" s="507" t="str">
        <f>IF(ISNA(VLOOKUP(D341,條件!$A$1:$L$65585,11,0)),"",(VLOOKUP(D341,條件!$A$1:$L$65585,11,0)))</f>
        <v/>
      </c>
      <c r="H341" s="460"/>
      <c r="I341" s="461"/>
      <c r="J341" s="462"/>
      <c r="K341" s="461"/>
      <c r="L341" s="463"/>
      <c r="M341" s="388"/>
      <c r="N341" s="389"/>
      <c r="O341" s="390"/>
      <c r="P341" s="389"/>
      <c r="Q341" s="391"/>
      <c r="R341" s="443"/>
      <c r="S341" s="425">
        <f t="shared" si="126"/>
        <v>0</v>
      </c>
      <c r="T341" s="392">
        <f t="shared" si="123"/>
        <v>0</v>
      </c>
      <c r="U341" s="392">
        <f t="shared" si="127"/>
        <v>0</v>
      </c>
      <c r="V341" s="393">
        <f t="shared" si="128"/>
        <v>0</v>
      </c>
      <c r="W341" s="444" t="str">
        <f t="shared" si="129"/>
        <v/>
      </c>
      <c r="X341" s="452" t="str">
        <f t="shared" si="124"/>
        <v/>
      </c>
      <c r="Y341" s="452" t="str">
        <f t="shared" si="125"/>
        <v/>
      </c>
      <c r="Z341" s="452" t="str">
        <f>'４.１倒筒機(樣品製作)'!X341</f>
        <v/>
      </c>
      <c r="AA341" s="452" t="str">
        <f>'４.１倒筒機(樣品製作)'!Y341</f>
        <v/>
      </c>
    </row>
    <row r="342" spans="1:27" ht="16.5">
      <c r="A342" s="383">
        <f t="shared" si="122"/>
        <v>46181</v>
      </c>
      <c r="B342" s="432" t="s">
        <v>805</v>
      </c>
      <c r="C342" s="458"/>
      <c r="D342" s="473"/>
      <c r="E342" s="459"/>
      <c r="F342" s="507" t="str">
        <f>IF(ISNA(VLOOKUP(D342,條件!$A$1:$L$65585,5,0)),"",(VLOOKUP(D342,條件!$A$1:$L$65585,5,0)))</f>
        <v/>
      </c>
      <c r="G342" s="507" t="str">
        <f>IF(ISNA(VLOOKUP(D342,條件!$A$1:$L$65585,11,0)),"",(VLOOKUP(D342,條件!$A$1:$L$65585,11,0)))</f>
        <v/>
      </c>
      <c r="H342" s="460"/>
      <c r="I342" s="461"/>
      <c r="J342" s="462"/>
      <c r="K342" s="461"/>
      <c r="L342" s="463"/>
      <c r="M342" s="388"/>
      <c r="N342" s="389"/>
      <c r="O342" s="390"/>
      <c r="P342" s="389"/>
      <c r="Q342" s="391"/>
      <c r="R342" s="443"/>
      <c r="S342" s="425">
        <f t="shared" si="126"/>
        <v>0</v>
      </c>
      <c r="T342" s="392">
        <f t="shared" si="123"/>
        <v>0</v>
      </c>
      <c r="U342" s="392">
        <f t="shared" si="127"/>
        <v>0</v>
      </c>
      <c r="V342" s="393">
        <f t="shared" si="128"/>
        <v>0</v>
      </c>
      <c r="W342" s="444" t="str">
        <f t="shared" si="129"/>
        <v/>
      </c>
      <c r="X342" s="452" t="str">
        <f t="shared" si="124"/>
        <v/>
      </c>
      <c r="Y342" s="452" t="str">
        <f t="shared" si="125"/>
        <v/>
      </c>
      <c r="Z342" s="452" t="str">
        <f>'４.１倒筒機(樣品製作)'!X342</f>
        <v/>
      </c>
      <c r="AA342" s="452" t="str">
        <f>'４.１倒筒機(樣品製作)'!Y342</f>
        <v/>
      </c>
    </row>
    <row r="343" spans="1:27" ht="16.5">
      <c r="A343" s="383">
        <f t="shared" si="122"/>
        <v>46181</v>
      </c>
      <c r="B343" s="432" t="s">
        <v>805</v>
      </c>
      <c r="C343" s="458"/>
      <c r="D343" s="473"/>
      <c r="E343" s="459"/>
      <c r="F343" s="507" t="str">
        <f>IF(ISNA(VLOOKUP(D343,條件!$A$1:$L$65585,5,0)),"",(VLOOKUP(D343,條件!$A$1:$L$65585,5,0)))</f>
        <v/>
      </c>
      <c r="G343" s="507" t="str">
        <f>IF(ISNA(VLOOKUP(D343,條件!$A$1:$L$65585,11,0)),"",(VLOOKUP(D343,條件!$A$1:$L$65585,11,0)))</f>
        <v/>
      </c>
      <c r="H343" s="460"/>
      <c r="I343" s="461"/>
      <c r="J343" s="462"/>
      <c r="K343" s="461"/>
      <c r="L343" s="463"/>
      <c r="M343" s="388"/>
      <c r="N343" s="389"/>
      <c r="O343" s="390"/>
      <c r="P343" s="389"/>
      <c r="Q343" s="391"/>
      <c r="R343" s="443"/>
      <c r="S343" s="425">
        <f t="shared" si="126"/>
        <v>0</v>
      </c>
      <c r="T343" s="392">
        <f t="shared" si="123"/>
        <v>0</v>
      </c>
      <c r="U343" s="392">
        <f t="shared" si="127"/>
        <v>0</v>
      </c>
      <c r="V343" s="393">
        <f t="shared" si="128"/>
        <v>0</v>
      </c>
      <c r="W343" s="444" t="str">
        <f t="shared" si="129"/>
        <v/>
      </c>
      <c r="X343" s="452" t="str">
        <f t="shared" si="124"/>
        <v/>
      </c>
      <c r="Y343" s="452" t="str">
        <f t="shared" si="125"/>
        <v/>
      </c>
      <c r="Z343" s="452" t="str">
        <f>'４.１倒筒機(樣品製作)'!X343</f>
        <v/>
      </c>
      <c r="AA343" s="452" t="str">
        <f>'４.１倒筒機(樣品製作)'!Y343</f>
        <v/>
      </c>
    </row>
    <row r="344" spans="1:27" ht="16.5">
      <c r="A344" s="383">
        <f t="shared" si="122"/>
        <v>46181</v>
      </c>
      <c r="B344" s="432" t="s">
        <v>805</v>
      </c>
      <c r="C344" s="458"/>
      <c r="D344" s="473"/>
      <c r="E344" s="459"/>
      <c r="F344" s="507" t="str">
        <f>IF(ISNA(VLOOKUP(D344,條件!$A$1:$L$65585,5,0)),"",(VLOOKUP(D344,條件!$A$1:$L$65585,5,0)))</f>
        <v/>
      </c>
      <c r="G344" s="507" t="str">
        <f>IF(ISNA(VLOOKUP(D344,條件!$A$1:$L$65585,11,0)),"",(VLOOKUP(D344,條件!$A$1:$L$65585,11,0)))</f>
        <v/>
      </c>
      <c r="H344" s="460"/>
      <c r="I344" s="461"/>
      <c r="J344" s="462"/>
      <c r="K344" s="461"/>
      <c r="L344" s="463"/>
      <c r="M344" s="388"/>
      <c r="N344" s="389"/>
      <c r="O344" s="390"/>
      <c r="P344" s="389"/>
      <c r="Q344" s="391"/>
      <c r="R344" s="443"/>
      <c r="S344" s="425">
        <f t="shared" si="126"/>
        <v>0</v>
      </c>
      <c r="T344" s="392">
        <f t="shared" si="123"/>
        <v>0</v>
      </c>
      <c r="U344" s="392">
        <f t="shared" si="127"/>
        <v>0</v>
      </c>
      <c r="V344" s="393">
        <f t="shared" si="128"/>
        <v>0</v>
      </c>
      <c r="W344" s="444" t="str">
        <f t="shared" si="129"/>
        <v/>
      </c>
      <c r="X344" s="452" t="str">
        <f t="shared" si="124"/>
        <v/>
      </c>
      <c r="Y344" s="452" t="str">
        <f t="shared" si="125"/>
        <v/>
      </c>
      <c r="Z344" s="452" t="str">
        <f>'４.１倒筒機(樣品製作)'!X344</f>
        <v/>
      </c>
      <c r="AA344" s="452" t="str">
        <f>'４.１倒筒機(樣品製作)'!Y344</f>
        <v/>
      </c>
    </row>
    <row r="345" spans="1:27" ht="16.5">
      <c r="A345" s="383">
        <f t="shared" si="122"/>
        <v>46181</v>
      </c>
      <c r="B345" s="398" t="s">
        <v>803</v>
      </c>
      <c r="C345" s="524"/>
      <c r="D345" s="525"/>
      <c r="E345" s="526"/>
      <c r="F345" s="527">
        <v>0</v>
      </c>
      <c r="G345" s="527"/>
      <c r="H345" s="528"/>
      <c r="I345" s="529">
        <f>COUNTA(I325:I344)</f>
        <v>0</v>
      </c>
      <c r="J345" s="529"/>
      <c r="K345" s="529"/>
      <c r="L345" s="530"/>
      <c r="M345" s="400"/>
      <c r="N345" s="401">
        <f>SUM(N325:N344)</f>
        <v>0</v>
      </c>
      <c r="O345" s="400"/>
      <c r="P345" s="401">
        <f>SUM(P325:P344)</f>
        <v>0</v>
      </c>
      <c r="Q345" s="402"/>
      <c r="R345" s="445"/>
      <c r="S345" s="427"/>
      <c r="T345" s="403"/>
      <c r="U345" s="399">
        <f>SUMIF(U325:U344,"&lt;9E307")</f>
        <v>0</v>
      </c>
      <c r="V345" s="399">
        <f>SUM(V325:V344)</f>
        <v>0</v>
      </c>
      <c r="W345" s="446">
        <f>IF(ISERROR(V345/U345),0,(V345/U345))</f>
        <v>0</v>
      </c>
      <c r="X345" s="453">
        <f>SUMIF(X325:X344,"&lt;9E307")</f>
        <v>0</v>
      </c>
      <c r="Y345" s="453">
        <f>SUMIF(Y325:Y344,"&lt;9E307")</f>
        <v>0</v>
      </c>
      <c r="Z345" s="453">
        <f>'４.１倒筒機(樣品製作)'!X345</f>
        <v>0</v>
      </c>
      <c r="AA345" s="453">
        <f>'４.１倒筒機(樣品製作)'!Y345</f>
        <v>0</v>
      </c>
    </row>
    <row r="346" spans="1:27" ht="16.5">
      <c r="A346" s="383">
        <f t="shared" si="122"/>
        <v>46181</v>
      </c>
      <c r="B346" s="404" t="s">
        <v>806</v>
      </c>
      <c r="C346" s="531"/>
      <c r="D346" s="532"/>
      <c r="E346" s="533"/>
      <c r="F346" s="534"/>
      <c r="G346" s="534"/>
      <c r="H346" s="535"/>
      <c r="I346" s="536">
        <f>SUM(I324,I345)</f>
        <v>0</v>
      </c>
      <c r="J346" s="536"/>
      <c r="K346" s="536"/>
      <c r="L346" s="537"/>
      <c r="M346" s="419"/>
      <c r="N346" s="420">
        <f>SUM(N324,N345)</f>
        <v>0</v>
      </c>
      <c r="O346" s="419"/>
      <c r="P346" s="420">
        <f>SUM(P324,P345)</f>
        <v>0</v>
      </c>
      <c r="Q346" s="421"/>
      <c r="R346" s="447"/>
      <c r="S346" s="428"/>
      <c r="T346" s="394"/>
      <c r="U346" s="394">
        <f t="shared" ref="U346:V346" si="130">SUM(U324,U345)</f>
        <v>0</v>
      </c>
      <c r="V346" s="394">
        <f t="shared" si="130"/>
        <v>0</v>
      </c>
      <c r="W346" s="448">
        <f>IF(ISERROR(V346/U346),0,V346/U346)</f>
        <v>0</v>
      </c>
      <c r="X346" s="454">
        <f>SUM(X324,X345)</f>
        <v>0</v>
      </c>
      <c r="Y346" s="454">
        <f>SUM(Y324,Y345)</f>
        <v>0</v>
      </c>
      <c r="Z346" s="454">
        <f>'４.１倒筒機(樣品製作)'!X346</f>
        <v>0</v>
      </c>
      <c r="AA346" s="454">
        <f>'４.１倒筒機(樣品製作)'!Y346</f>
        <v>0</v>
      </c>
    </row>
    <row r="347" spans="1:27" ht="16.5">
      <c r="A347" s="449">
        <f>A346+1</f>
        <v>46182</v>
      </c>
      <c r="B347" s="431" t="s">
        <v>804</v>
      </c>
      <c r="C347" s="538"/>
      <c r="D347" s="539"/>
      <c r="E347" s="540"/>
      <c r="F347" s="541" t="str">
        <f>IF(ISNA(VLOOKUP(D347,條件!$A$1:$L$65585,5,0)),"",(VLOOKUP(D347,條件!$A$1:$L$65585,5,0)))</f>
        <v/>
      </c>
      <c r="G347" s="541" t="str">
        <f>IF(ISNA(VLOOKUP(D347,條件!$A$1:$L$65585,11,0)),"",(VLOOKUP(D347,條件!$A$1:$L$65585,11,0)))</f>
        <v/>
      </c>
      <c r="H347" s="542"/>
      <c r="I347" s="543"/>
      <c r="J347" s="462"/>
      <c r="K347" s="543"/>
      <c r="L347" s="544"/>
      <c r="M347" s="407"/>
      <c r="N347" s="408"/>
      <c r="O347" s="409"/>
      <c r="P347" s="408"/>
      <c r="Q347" s="410"/>
      <c r="R347" s="441"/>
      <c r="S347" s="424">
        <f>K347*0.85</f>
        <v>0</v>
      </c>
      <c r="T347" s="405">
        <f t="shared" ref="T347:T366" si="131">IF(J347="",0,(1440/(J347/S347)))</f>
        <v>0</v>
      </c>
      <c r="U347" s="405">
        <f>T347*L347*(N347+P347)/24*0.85</f>
        <v>0</v>
      </c>
      <c r="V347" s="406">
        <f>M347+O347</f>
        <v>0</v>
      </c>
      <c r="W347" s="442" t="str">
        <f>IF(U347=0,"",((V347/U347)))</f>
        <v/>
      </c>
      <c r="X347" s="452" t="str">
        <f t="shared" ref="X347:X366" si="132">IF(ISERROR((U347/(N347+P347)*N347)/250),"",((U347/(N347+P347)*N347)/250))</f>
        <v/>
      </c>
      <c r="Y347" s="452" t="str">
        <f t="shared" ref="Y347:Y366" si="133">IF(ISERROR(((U347/(N347+P347)*P347)/250)),"",(((U347/(N347+P347)*P347))/250))</f>
        <v/>
      </c>
      <c r="Z347" s="452" t="str">
        <f>'４.１倒筒機(樣品製作)'!X347</f>
        <v/>
      </c>
      <c r="AA347" s="452" t="str">
        <f>'４.１倒筒機(樣品製作)'!Y347</f>
        <v/>
      </c>
    </row>
    <row r="348" spans="1:27" ht="16.5">
      <c r="A348" s="383">
        <f>A347</f>
        <v>46182</v>
      </c>
      <c r="B348" s="432" t="s">
        <v>804</v>
      </c>
      <c r="C348" s="458"/>
      <c r="D348" s="473"/>
      <c r="E348" s="459"/>
      <c r="F348" s="507" t="str">
        <f>IF(ISNA(VLOOKUP(D348,條件!$A$1:$L$65585,5,0)),"",(VLOOKUP(D348,條件!$A$1:$L$65585,5,0)))</f>
        <v/>
      </c>
      <c r="G348" s="507" t="str">
        <f>IF(ISNA(VLOOKUP(D348,條件!$A$1:$L$65585,11,0)),"",(VLOOKUP(D348,條件!$A$1:$L$65585,11,0)))</f>
        <v/>
      </c>
      <c r="H348" s="460"/>
      <c r="I348" s="461"/>
      <c r="J348" s="462"/>
      <c r="K348" s="461"/>
      <c r="L348" s="463"/>
      <c r="M348" s="388"/>
      <c r="N348" s="389"/>
      <c r="O348" s="390"/>
      <c r="P348" s="389"/>
      <c r="Q348" s="410"/>
      <c r="R348" s="443"/>
      <c r="S348" s="425">
        <f t="shared" ref="S348:S366" si="134">K348*0.85</f>
        <v>0</v>
      </c>
      <c r="T348" s="392">
        <f t="shared" si="131"/>
        <v>0</v>
      </c>
      <c r="U348" s="405">
        <f t="shared" ref="U348:U366" si="135">T348*L348*(N348+P348)/24*0.85</f>
        <v>0</v>
      </c>
      <c r="V348" s="393">
        <f t="shared" ref="V348:V366" si="136">M348+O348</f>
        <v>0</v>
      </c>
      <c r="W348" s="442" t="str">
        <f t="shared" ref="W348:W366" si="137">IF(U348=0,"",((V348/U348)))</f>
        <v/>
      </c>
      <c r="X348" s="452" t="str">
        <f t="shared" si="132"/>
        <v/>
      </c>
      <c r="Y348" s="452" t="str">
        <f t="shared" si="133"/>
        <v/>
      </c>
      <c r="Z348" s="452" t="str">
        <f>'４.１倒筒機(樣品製作)'!X348</f>
        <v/>
      </c>
      <c r="AA348" s="452" t="str">
        <f>'４.１倒筒機(樣品製作)'!Y348</f>
        <v/>
      </c>
    </row>
    <row r="349" spans="1:27" ht="16.5">
      <c r="A349" s="383">
        <f t="shared" ref="A349:A389" si="138">A348</f>
        <v>46182</v>
      </c>
      <c r="B349" s="432" t="s">
        <v>804</v>
      </c>
      <c r="C349" s="458"/>
      <c r="D349" s="473"/>
      <c r="E349" s="459"/>
      <c r="F349" s="507" t="str">
        <f>IF(ISNA(VLOOKUP(D349,條件!$A$1:$L$65585,5,0)),"",(VLOOKUP(D349,條件!$A$1:$L$65585,5,0)))</f>
        <v/>
      </c>
      <c r="G349" s="507" t="str">
        <f>IF(ISNA(VLOOKUP(D349,條件!$A$1:$L$65585,11,0)),"",(VLOOKUP(D349,條件!$A$1:$L$65585,11,0)))</f>
        <v/>
      </c>
      <c r="H349" s="460"/>
      <c r="I349" s="461"/>
      <c r="J349" s="462"/>
      <c r="K349" s="461"/>
      <c r="L349" s="463"/>
      <c r="M349" s="388"/>
      <c r="N349" s="389"/>
      <c r="O349" s="390"/>
      <c r="P349" s="389"/>
      <c r="Q349" s="410"/>
      <c r="R349" s="443"/>
      <c r="S349" s="425">
        <f t="shared" si="134"/>
        <v>0</v>
      </c>
      <c r="T349" s="392">
        <f t="shared" si="131"/>
        <v>0</v>
      </c>
      <c r="U349" s="405">
        <f t="shared" si="135"/>
        <v>0</v>
      </c>
      <c r="V349" s="393">
        <f t="shared" si="136"/>
        <v>0</v>
      </c>
      <c r="W349" s="442" t="str">
        <f t="shared" si="137"/>
        <v/>
      </c>
      <c r="X349" s="452" t="str">
        <f t="shared" si="132"/>
        <v/>
      </c>
      <c r="Y349" s="452" t="str">
        <f t="shared" si="133"/>
        <v/>
      </c>
      <c r="Z349" s="452" t="str">
        <f>'４.１倒筒機(樣品製作)'!X349</f>
        <v/>
      </c>
      <c r="AA349" s="452" t="str">
        <f>'４.１倒筒機(樣品製作)'!Y349</f>
        <v/>
      </c>
    </row>
    <row r="350" spans="1:27" ht="16.5">
      <c r="A350" s="383">
        <f t="shared" si="138"/>
        <v>46182</v>
      </c>
      <c r="B350" s="432" t="s">
        <v>804</v>
      </c>
      <c r="C350" s="458"/>
      <c r="D350" s="473"/>
      <c r="E350" s="459"/>
      <c r="F350" s="507" t="str">
        <f>IF(ISNA(VLOOKUP(D350,條件!$A$1:$L$65585,5,0)),"",(VLOOKUP(D350,條件!$A$1:$L$65585,5,0)))</f>
        <v/>
      </c>
      <c r="G350" s="507" t="str">
        <f>IF(ISNA(VLOOKUP(D350,條件!$A$1:$L$65585,11,0)),"",(VLOOKUP(D350,條件!$A$1:$L$65585,11,0)))</f>
        <v/>
      </c>
      <c r="H350" s="460"/>
      <c r="I350" s="461"/>
      <c r="J350" s="462"/>
      <c r="K350" s="461"/>
      <c r="L350" s="463"/>
      <c r="M350" s="388"/>
      <c r="N350" s="389"/>
      <c r="O350" s="390"/>
      <c r="P350" s="389"/>
      <c r="Q350" s="410"/>
      <c r="R350" s="443"/>
      <c r="S350" s="425">
        <f t="shared" si="134"/>
        <v>0</v>
      </c>
      <c r="T350" s="392">
        <f t="shared" si="131"/>
        <v>0</v>
      </c>
      <c r="U350" s="405">
        <f t="shared" si="135"/>
        <v>0</v>
      </c>
      <c r="V350" s="393">
        <f t="shared" si="136"/>
        <v>0</v>
      </c>
      <c r="W350" s="442" t="str">
        <f t="shared" si="137"/>
        <v/>
      </c>
      <c r="X350" s="452" t="str">
        <f t="shared" si="132"/>
        <v/>
      </c>
      <c r="Y350" s="452" t="str">
        <f t="shared" si="133"/>
        <v/>
      </c>
      <c r="Z350" s="452" t="str">
        <f>'４.１倒筒機(樣品製作)'!X350</f>
        <v/>
      </c>
      <c r="AA350" s="452" t="str">
        <f>'４.１倒筒機(樣品製作)'!Y350</f>
        <v/>
      </c>
    </row>
    <row r="351" spans="1:27" ht="16.5">
      <c r="A351" s="383">
        <f t="shared" si="138"/>
        <v>46182</v>
      </c>
      <c r="B351" s="432" t="s">
        <v>804</v>
      </c>
      <c r="C351" s="458"/>
      <c r="D351" s="473"/>
      <c r="E351" s="459"/>
      <c r="F351" s="507" t="str">
        <f>IF(ISNA(VLOOKUP(D351,條件!$A$1:$L$65585,5,0)),"",(VLOOKUP(D351,條件!$A$1:$L$65585,5,0)))</f>
        <v/>
      </c>
      <c r="G351" s="507" t="str">
        <f>IF(ISNA(VLOOKUP(D351,條件!$A$1:$L$65585,11,0)),"",(VLOOKUP(D351,條件!$A$1:$L$65585,11,0)))</f>
        <v/>
      </c>
      <c r="H351" s="460"/>
      <c r="I351" s="461"/>
      <c r="J351" s="462"/>
      <c r="K351" s="461"/>
      <c r="L351" s="463"/>
      <c r="M351" s="388"/>
      <c r="N351" s="389"/>
      <c r="O351" s="390"/>
      <c r="P351" s="389"/>
      <c r="Q351" s="410"/>
      <c r="R351" s="443"/>
      <c r="S351" s="425">
        <f t="shared" si="134"/>
        <v>0</v>
      </c>
      <c r="T351" s="392">
        <f t="shared" si="131"/>
        <v>0</v>
      </c>
      <c r="U351" s="405">
        <f t="shared" si="135"/>
        <v>0</v>
      </c>
      <c r="V351" s="393">
        <f t="shared" si="136"/>
        <v>0</v>
      </c>
      <c r="W351" s="442" t="str">
        <f t="shared" si="137"/>
        <v/>
      </c>
      <c r="X351" s="452" t="str">
        <f t="shared" si="132"/>
        <v/>
      </c>
      <c r="Y351" s="452" t="str">
        <f t="shared" si="133"/>
        <v/>
      </c>
      <c r="Z351" s="452" t="str">
        <f>'４.１倒筒機(樣品製作)'!X351</f>
        <v/>
      </c>
      <c r="AA351" s="452" t="str">
        <f>'４.１倒筒機(樣品製作)'!Y351</f>
        <v/>
      </c>
    </row>
    <row r="352" spans="1:27" ht="16.5">
      <c r="A352" s="383">
        <f t="shared" si="138"/>
        <v>46182</v>
      </c>
      <c r="B352" s="432" t="s">
        <v>804</v>
      </c>
      <c r="C352" s="458"/>
      <c r="D352" s="473"/>
      <c r="E352" s="459"/>
      <c r="F352" s="507" t="str">
        <f>IF(ISNA(VLOOKUP(D352,條件!$A$1:$L$65585,5,0)),"",(VLOOKUP(D352,條件!$A$1:$L$65585,5,0)))</f>
        <v/>
      </c>
      <c r="G352" s="507" t="str">
        <f>IF(ISNA(VLOOKUP(D352,條件!$A$1:$L$65585,11,0)),"",(VLOOKUP(D352,條件!$A$1:$L$65585,11,0)))</f>
        <v/>
      </c>
      <c r="H352" s="460"/>
      <c r="I352" s="461"/>
      <c r="J352" s="462"/>
      <c r="K352" s="461"/>
      <c r="L352" s="463"/>
      <c r="M352" s="388"/>
      <c r="N352" s="389"/>
      <c r="O352" s="390"/>
      <c r="P352" s="389"/>
      <c r="Q352" s="410"/>
      <c r="R352" s="443"/>
      <c r="S352" s="425">
        <f t="shared" si="134"/>
        <v>0</v>
      </c>
      <c r="T352" s="392">
        <f t="shared" si="131"/>
        <v>0</v>
      </c>
      <c r="U352" s="405">
        <f t="shared" si="135"/>
        <v>0</v>
      </c>
      <c r="V352" s="393">
        <f t="shared" si="136"/>
        <v>0</v>
      </c>
      <c r="W352" s="442" t="str">
        <f t="shared" si="137"/>
        <v/>
      </c>
      <c r="X352" s="452" t="str">
        <f t="shared" si="132"/>
        <v/>
      </c>
      <c r="Y352" s="452" t="str">
        <f t="shared" si="133"/>
        <v/>
      </c>
      <c r="Z352" s="452" t="str">
        <f>'４.１倒筒機(樣品製作)'!X352</f>
        <v/>
      </c>
      <c r="AA352" s="452" t="str">
        <f>'４.１倒筒機(樣品製作)'!Y352</f>
        <v/>
      </c>
    </row>
    <row r="353" spans="1:27" ht="16.5">
      <c r="A353" s="383">
        <f t="shared" si="138"/>
        <v>46182</v>
      </c>
      <c r="B353" s="432" t="s">
        <v>804</v>
      </c>
      <c r="C353" s="458"/>
      <c r="D353" s="473"/>
      <c r="E353" s="459"/>
      <c r="F353" s="507" t="str">
        <f>IF(ISNA(VLOOKUP(D353,條件!$A$1:$L$65585,5,0)),"",(VLOOKUP(D353,條件!$A$1:$L$65585,5,0)))</f>
        <v/>
      </c>
      <c r="G353" s="507" t="str">
        <f>IF(ISNA(VLOOKUP(D353,條件!$A$1:$L$65585,11,0)),"",(VLOOKUP(D353,條件!$A$1:$L$65585,11,0)))</f>
        <v/>
      </c>
      <c r="H353" s="460"/>
      <c r="I353" s="461"/>
      <c r="J353" s="462"/>
      <c r="K353" s="461"/>
      <c r="L353" s="463"/>
      <c r="M353" s="388"/>
      <c r="N353" s="389"/>
      <c r="O353" s="390"/>
      <c r="P353" s="389"/>
      <c r="Q353" s="410"/>
      <c r="R353" s="443"/>
      <c r="S353" s="425">
        <f t="shared" si="134"/>
        <v>0</v>
      </c>
      <c r="T353" s="392">
        <f t="shared" si="131"/>
        <v>0</v>
      </c>
      <c r="U353" s="405">
        <f t="shared" si="135"/>
        <v>0</v>
      </c>
      <c r="V353" s="393">
        <f t="shared" si="136"/>
        <v>0</v>
      </c>
      <c r="W353" s="442" t="str">
        <f t="shared" si="137"/>
        <v/>
      </c>
      <c r="X353" s="452" t="str">
        <f t="shared" si="132"/>
        <v/>
      </c>
      <c r="Y353" s="452" t="str">
        <f t="shared" si="133"/>
        <v/>
      </c>
      <c r="Z353" s="452" t="str">
        <f>'４.１倒筒機(樣品製作)'!X353</f>
        <v/>
      </c>
      <c r="AA353" s="452" t="str">
        <f>'４.１倒筒機(樣品製作)'!Y353</f>
        <v/>
      </c>
    </row>
    <row r="354" spans="1:27" ht="16.5">
      <c r="A354" s="383">
        <f t="shared" si="138"/>
        <v>46182</v>
      </c>
      <c r="B354" s="432" t="s">
        <v>804</v>
      </c>
      <c r="C354" s="458"/>
      <c r="D354" s="473"/>
      <c r="E354" s="459"/>
      <c r="F354" s="507" t="str">
        <f>IF(ISNA(VLOOKUP(D354,條件!$A$1:$L$65585,5,0)),"",(VLOOKUP(D354,條件!$A$1:$L$65585,5,0)))</f>
        <v/>
      </c>
      <c r="G354" s="507" t="str">
        <f>IF(ISNA(VLOOKUP(D354,條件!$A$1:$L$65585,11,0)),"",(VLOOKUP(D354,條件!$A$1:$L$65585,11,0)))</f>
        <v/>
      </c>
      <c r="H354" s="460"/>
      <c r="I354" s="461"/>
      <c r="J354" s="462"/>
      <c r="K354" s="461"/>
      <c r="L354" s="463"/>
      <c r="M354" s="388"/>
      <c r="N354" s="389"/>
      <c r="O354" s="390"/>
      <c r="P354" s="389"/>
      <c r="Q354" s="410"/>
      <c r="R354" s="443"/>
      <c r="S354" s="425">
        <f t="shared" si="134"/>
        <v>0</v>
      </c>
      <c r="T354" s="392">
        <f t="shared" si="131"/>
        <v>0</v>
      </c>
      <c r="U354" s="405">
        <f t="shared" si="135"/>
        <v>0</v>
      </c>
      <c r="V354" s="393">
        <f t="shared" si="136"/>
        <v>0</v>
      </c>
      <c r="W354" s="442" t="str">
        <f t="shared" si="137"/>
        <v/>
      </c>
      <c r="X354" s="452" t="str">
        <f t="shared" si="132"/>
        <v/>
      </c>
      <c r="Y354" s="452" t="str">
        <f t="shared" si="133"/>
        <v/>
      </c>
      <c r="Z354" s="452" t="str">
        <f>'４.１倒筒機(樣品製作)'!X354</f>
        <v/>
      </c>
      <c r="AA354" s="452" t="str">
        <f>'４.１倒筒機(樣品製作)'!Y354</f>
        <v/>
      </c>
    </row>
    <row r="355" spans="1:27" ht="16.5">
      <c r="A355" s="383">
        <f t="shared" si="138"/>
        <v>46182</v>
      </c>
      <c r="B355" s="432" t="s">
        <v>804</v>
      </c>
      <c r="C355" s="458"/>
      <c r="D355" s="473"/>
      <c r="E355" s="459"/>
      <c r="F355" s="507" t="str">
        <f>IF(ISNA(VLOOKUP(D355,條件!$A$1:$L$65585,5,0)),"",(VLOOKUP(D355,條件!$A$1:$L$65585,5,0)))</f>
        <v/>
      </c>
      <c r="G355" s="507" t="str">
        <f>IF(ISNA(VLOOKUP(D355,條件!$A$1:$L$65585,11,0)),"",(VLOOKUP(D355,條件!$A$1:$L$65585,11,0)))</f>
        <v/>
      </c>
      <c r="H355" s="460"/>
      <c r="I355" s="461"/>
      <c r="J355" s="462"/>
      <c r="K355" s="461"/>
      <c r="L355" s="463"/>
      <c r="M355" s="388"/>
      <c r="N355" s="389"/>
      <c r="O355" s="390"/>
      <c r="P355" s="389"/>
      <c r="Q355" s="410"/>
      <c r="R355" s="443"/>
      <c r="S355" s="425">
        <f t="shared" si="134"/>
        <v>0</v>
      </c>
      <c r="T355" s="392">
        <f t="shared" si="131"/>
        <v>0</v>
      </c>
      <c r="U355" s="405">
        <f t="shared" si="135"/>
        <v>0</v>
      </c>
      <c r="V355" s="393">
        <f t="shared" si="136"/>
        <v>0</v>
      </c>
      <c r="W355" s="442" t="str">
        <f t="shared" si="137"/>
        <v/>
      </c>
      <c r="X355" s="452" t="str">
        <f t="shared" si="132"/>
        <v/>
      </c>
      <c r="Y355" s="452" t="str">
        <f t="shared" si="133"/>
        <v/>
      </c>
      <c r="Z355" s="452" t="str">
        <f>'４.１倒筒機(樣品製作)'!X355</f>
        <v/>
      </c>
      <c r="AA355" s="452" t="str">
        <f>'４.１倒筒機(樣品製作)'!Y355</f>
        <v/>
      </c>
    </row>
    <row r="356" spans="1:27" ht="16.5">
      <c r="A356" s="383">
        <f t="shared" si="138"/>
        <v>46182</v>
      </c>
      <c r="B356" s="432" t="s">
        <v>804</v>
      </c>
      <c r="C356" s="458"/>
      <c r="D356" s="473"/>
      <c r="E356" s="459"/>
      <c r="F356" s="507" t="str">
        <f>IF(ISNA(VLOOKUP(D356,條件!$A$1:$L$65585,5,0)),"",(VLOOKUP(D356,條件!$A$1:$L$65585,5,0)))</f>
        <v/>
      </c>
      <c r="G356" s="507" t="str">
        <f>IF(ISNA(VLOOKUP(D356,條件!$A$1:$L$65585,11,0)),"",(VLOOKUP(D356,條件!$A$1:$L$65585,11,0)))</f>
        <v/>
      </c>
      <c r="H356" s="460"/>
      <c r="I356" s="461"/>
      <c r="J356" s="462"/>
      <c r="K356" s="461"/>
      <c r="L356" s="463"/>
      <c r="M356" s="388"/>
      <c r="N356" s="389"/>
      <c r="O356" s="390"/>
      <c r="P356" s="389"/>
      <c r="Q356" s="410"/>
      <c r="R356" s="443"/>
      <c r="S356" s="425">
        <f t="shared" si="134"/>
        <v>0</v>
      </c>
      <c r="T356" s="392">
        <f t="shared" si="131"/>
        <v>0</v>
      </c>
      <c r="U356" s="405">
        <f t="shared" si="135"/>
        <v>0</v>
      </c>
      <c r="V356" s="393">
        <f t="shared" si="136"/>
        <v>0</v>
      </c>
      <c r="W356" s="442" t="str">
        <f t="shared" si="137"/>
        <v/>
      </c>
      <c r="X356" s="452" t="str">
        <f t="shared" si="132"/>
        <v/>
      </c>
      <c r="Y356" s="452" t="str">
        <f t="shared" si="133"/>
        <v/>
      </c>
      <c r="Z356" s="452" t="str">
        <f>'４.１倒筒機(樣品製作)'!X356</f>
        <v/>
      </c>
      <c r="AA356" s="452" t="str">
        <f>'４.１倒筒機(樣品製作)'!Y356</f>
        <v/>
      </c>
    </row>
    <row r="357" spans="1:27" ht="16.5">
      <c r="A357" s="383">
        <f t="shared" si="138"/>
        <v>46182</v>
      </c>
      <c r="B357" s="432" t="s">
        <v>804</v>
      </c>
      <c r="C357" s="458"/>
      <c r="D357" s="473"/>
      <c r="E357" s="459"/>
      <c r="F357" s="507" t="str">
        <f>IF(ISNA(VLOOKUP(D357,條件!$A$1:$L$65585,5,0)),"",(VLOOKUP(D357,條件!$A$1:$L$65585,5,0)))</f>
        <v/>
      </c>
      <c r="G357" s="507" t="str">
        <f>IF(ISNA(VLOOKUP(D357,條件!$A$1:$L$65585,11,0)),"",(VLOOKUP(D357,條件!$A$1:$L$65585,11,0)))</f>
        <v/>
      </c>
      <c r="H357" s="460"/>
      <c r="I357" s="461"/>
      <c r="J357" s="462"/>
      <c r="K357" s="461"/>
      <c r="L357" s="463"/>
      <c r="M357" s="388"/>
      <c r="N357" s="389"/>
      <c r="O357" s="390"/>
      <c r="P357" s="389"/>
      <c r="Q357" s="410"/>
      <c r="R357" s="443"/>
      <c r="S357" s="425">
        <f t="shared" si="134"/>
        <v>0</v>
      </c>
      <c r="T357" s="392">
        <f t="shared" si="131"/>
        <v>0</v>
      </c>
      <c r="U357" s="405">
        <f t="shared" si="135"/>
        <v>0</v>
      </c>
      <c r="V357" s="393">
        <f t="shared" si="136"/>
        <v>0</v>
      </c>
      <c r="W357" s="442" t="str">
        <f t="shared" si="137"/>
        <v/>
      </c>
      <c r="X357" s="452" t="str">
        <f t="shared" si="132"/>
        <v/>
      </c>
      <c r="Y357" s="452" t="str">
        <f t="shared" si="133"/>
        <v/>
      </c>
      <c r="Z357" s="452" t="str">
        <f>'４.１倒筒機(樣品製作)'!X357</f>
        <v/>
      </c>
      <c r="AA357" s="452" t="str">
        <f>'４.１倒筒機(樣品製作)'!Y357</f>
        <v/>
      </c>
    </row>
    <row r="358" spans="1:27" ht="16.5">
      <c r="A358" s="383">
        <f t="shared" si="138"/>
        <v>46182</v>
      </c>
      <c r="B358" s="432" t="s">
        <v>804</v>
      </c>
      <c r="C358" s="458"/>
      <c r="D358" s="473"/>
      <c r="E358" s="459"/>
      <c r="F358" s="507" t="str">
        <f>IF(ISNA(VLOOKUP(D358,條件!$A$1:$L$65585,5,0)),"",(VLOOKUP(D358,條件!$A$1:$L$65585,5,0)))</f>
        <v/>
      </c>
      <c r="G358" s="507" t="str">
        <f>IF(ISNA(VLOOKUP(D358,條件!$A$1:$L$65585,11,0)),"",(VLOOKUP(D358,條件!$A$1:$L$65585,11,0)))</f>
        <v/>
      </c>
      <c r="H358" s="460"/>
      <c r="I358" s="461"/>
      <c r="J358" s="462"/>
      <c r="K358" s="461"/>
      <c r="L358" s="463"/>
      <c r="M358" s="388"/>
      <c r="N358" s="389"/>
      <c r="O358" s="390"/>
      <c r="P358" s="389"/>
      <c r="Q358" s="410"/>
      <c r="R358" s="443"/>
      <c r="S358" s="425">
        <f t="shared" si="134"/>
        <v>0</v>
      </c>
      <c r="T358" s="392">
        <f t="shared" si="131"/>
        <v>0</v>
      </c>
      <c r="U358" s="392">
        <f t="shared" si="135"/>
        <v>0</v>
      </c>
      <c r="V358" s="393">
        <f t="shared" si="136"/>
        <v>0</v>
      </c>
      <c r="W358" s="442" t="str">
        <f t="shared" si="137"/>
        <v/>
      </c>
      <c r="X358" s="452" t="str">
        <f t="shared" si="132"/>
        <v/>
      </c>
      <c r="Y358" s="452" t="str">
        <f t="shared" si="133"/>
        <v/>
      </c>
      <c r="Z358" s="452" t="str">
        <f>'４.１倒筒機(樣品製作)'!X358</f>
        <v/>
      </c>
      <c r="AA358" s="452" t="str">
        <f>'４.１倒筒機(樣品製作)'!Y358</f>
        <v/>
      </c>
    </row>
    <row r="359" spans="1:27" ht="16.5">
      <c r="A359" s="383">
        <f t="shared" si="138"/>
        <v>46182</v>
      </c>
      <c r="B359" s="432" t="s">
        <v>804</v>
      </c>
      <c r="C359" s="458"/>
      <c r="D359" s="473"/>
      <c r="E359" s="459"/>
      <c r="F359" s="507" t="str">
        <f>IF(ISNA(VLOOKUP(D359,條件!$A$1:$L$65585,5,0)),"",(VLOOKUP(D359,條件!$A$1:$L$65585,5,0)))</f>
        <v/>
      </c>
      <c r="G359" s="507" t="str">
        <f>IF(ISNA(VLOOKUP(D359,條件!$A$1:$L$65585,11,0)),"",(VLOOKUP(D359,條件!$A$1:$L$65585,11,0)))</f>
        <v/>
      </c>
      <c r="H359" s="460"/>
      <c r="I359" s="461"/>
      <c r="J359" s="462"/>
      <c r="K359" s="461"/>
      <c r="L359" s="463"/>
      <c r="M359" s="388"/>
      <c r="N359" s="389"/>
      <c r="O359" s="390"/>
      <c r="P359" s="389"/>
      <c r="Q359" s="410"/>
      <c r="R359" s="443"/>
      <c r="S359" s="425">
        <f t="shared" si="134"/>
        <v>0</v>
      </c>
      <c r="T359" s="392">
        <f t="shared" si="131"/>
        <v>0</v>
      </c>
      <c r="U359" s="392">
        <f t="shared" si="135"/>
        <v>0</v>
      </c>
      <c r="V359" s="393">
        <f t="shared" si="136"/>
        <v>0</v>
      </c>
      <c r="W359" s="444" t="str">
        <f t="shared" si="137"/>
        <v/>
      </c>
      <c r="X359" s="452" t="str">
        <f t="shared" si="132"/>
        <v/>
      </c>
      <c r="Y359" s="452" t="str">
        <f t="shared" si="133"/>
        <v/>
      </c>
      <c r="Z359" s="452" t="str">
        <f>'４.１倒筒機(樣品製作)'!X359</f>
        <v/>
      </c>
      <c r="AA359" s="452" t="str">
        <f>'４.１倒筒機(樣品製作)'!Y359</f>
        <v/>
      </c>
    </row>
    <row r="360" spans="1:27" ht="16.5">
      <c r="A360" s="383">
        <f t="shared" si="138"/>
        <v>46182</v>
      </c>
      <c r="B360" s="432" t="s">
        <v>804</v>
      </c>
      <c r="C360" s="458"/>
      <c r="D360" s="473"/>
      <c r="E360" s="459"/>
      <c r="F360" s="507" t="str">
        <f>IF(ISNA(VLOOKUP(D360,條件!$A$1:$L$65585,5,0)),"",(VLOOKUP(D360,條件!$A$1:$L$65585,5,0)))</f>
        <v/>
      </c>
      <c r="G360" s="507" t="str">
        <f>IF(ISNA(VLOOKUP(D360,條件!$A$1:$L$65585,11,0)),"",(VLOOKUP(D360,條件!$A$1:$L$65585,11,0)))</f>
        <v/>
      </c>
      <c r="H360" s="460"/>
      <c r="I360" s="461"/>
      <c r="J360" s="462"/>
      <c r="K360" s="461"/>
      <c r="L360" s="463"/>
      <c r="M360" s="388"/>
      <c r="N360" s="389"/>
      <c r="O360" s="390"/>
      <c r="P360" s="389"/>
      <c r="Q360" s="410"/>
      <c r="R360" s="443"/>
      <c r="S360" s="425">
        <f t="shared" si="134"/>
        <v>0</v>
      </c>
      <c r="T360" s="392">
        <f t="shared" si="131"/>
        <v>0</v>
      </c>
      <c r="U360" s="392">
        <f t="shared" si="135"/>
        <v>0</v>
      </c>
      <c r="V360" s="393">
        <f t="shared" si="136"/>
        <v>0</v>
      </c>
      <c r="W360" s="444" t="str">
        <f t="shared" si="137"/>
        <v/>
      </c>
      <c r="X360" s="452" t="str">
        <f t="shared" si="132"/>
        <v/>
      </c>
      <c r="Y360" s="452" t="str">
        <f t="shared" si="133"/>
        <v/>
      </c>
      <c r="Z360" s="452" t="str">
        <f>'４.１倒筒機(樣品製作)'!X360</f>
        <v/>
      </c>
      <c r="AA360" s="452" t="str">
        <f>'４.１倒筒機(樣品製作)'!Y360</f>
        <v/>
      </c>
    </row>
    <row r="361" spans="1:27" ht="16.5">
      <c r="A361" s="383">
        <f t="shared" si="138"/>
        <v>46182</v>
      </c>
      <c r="B361" s="432" t="s">
        <v>804</v>
      </c>
      <c r="C361" s="458"/>
      <c r="D361" s="473"/>
      <c r="E361" s="459"/>
      <c r="F361" s="507" t="str">
        <f>IF(ISNA(VLOOKUP(D361,條件!$A$1:$L$65585,5,0)),"",(VLOOKUP(D361,條件!$A$1:$L$65585,5,0)))</f>
        <v/>
      </c>
      <c r="G361" s="507" t="str">
        <f>IF(ISNA(VLOOKUP(D361,條件!$A$1:$L$65585,11,0)),"",(VLOOKUP(D361,條件!$A$1:$L$65585,11,0)))</f>
        <v/>
      </c>
      <c r="H361" s="460"/>
      <c r="I361" s="461"/>
      <c r="J361" s="462"/>
      <c r="K361" s="461"/>
      <c r="L361" s="463"/>
      <c r="M361" s="388"/>
      <c r="N361" s="389"/>
      <c r="O361" s="390"/>
      <c r="P361" s="389"/>
      <c r="Q361" s="410"/>
      <c r="R361" s="443"/>
      <c r="S361" s="425">
        <f t="shared" si="134"/>
        <v>0</v>
      </c>
      <c r="T361" s="392">
        <f t="shared" si="131"/>
        <v>0</v>
      </c>
      <c r="U361" s="392">
        <f t="shared" si="135"/>
        <v>0</v>
      </c>
      <c r="V361" s="393">
        <f t="shared" si="136"/>
        <v>0</v>
      </c>
      <c r="W361" s="444" t="str">
        <f t="shared" si="137"/>
        <v/>
      </c>
      <c r="X361" s="452" t="str">
        <f t="shared" si="132"/>
        <v/>
      </c>
      <c r="Y361" s="452" t="str">
        <f t="shared" si="133"/>
        <v/>
      </c>
      <c r="Z361" s="452" t="str">
        <f>'４.１倒筒機(樣品製作)'!X361</f>
        <v/>
      </c>
      <c r="AA361" s="452" t="str">
        <f>'４.１倒筒機(樣品製作)'!Y361</f>
        <v/>
      </c>
    </row>
    <row r="362" spans="1:27" ht="16.5">
      <c r="A362" s="383">
        <f t="shared" si="138"/>
        <v>46182</v>
      </c>
      <c r="B362" s="432" t="s">
        <v>804</v>
      </c>
      <c r="C362" s="458"/>
      <c r="D362" s="473"/>
      <c r="E362" s="459"/>
      <c r="F362" s="507" t="str">
        <f>IF(ISNA(VLOOKUP(D362,條件!$A$1:$L$65585,5,0)),"",(VLOOKUP(D362,條件!$A$1:$L$65585,5,0)))</f>
        <v/>
      </c>
      <c r="G362" s="507" t="str">
        <f>IF(ISNA(VLOOKUP(D362,條件!$A$1:$L$65585,11,0)),"",(VLOOKUP(D362,條件!$A$1:$L$65585,11,0)))</f>
        <v/>
      </c>
      <c r="H362" s="460"/>
      <c r="I362" s="461"/>
      <c r="J362" s="462"/>
      <c r="K362" s="461"/>
      <c r="L362" s="463"/>
      <c r="M362" s="388"/>
      <c r="N362" s="389"/>
      <c r="O362" s="390"/>
      <c r="P362" s="389"/>
      <c r="Q362" s="410"/>
      <c r="R362" s="443"/>
      <c r="S362" s="425">
        <f t="shared" si="134"/>
        <v>0</v>
      </c>
      <c r="T362" s="392">
        <f t="shared" si="131"/>
        <v>0</v>
      </c>
      <c r="U362" s="392">
        <f t="shared" si="135"/>
        <v>0</v>
      </c>
      <c r="V362" s="393">
        <f t="shared" si="136"/>
        <v>0</v>
      </c>
      <c r="W362" s="444" t="str">
        <f t="shared" si="137"/>
        <v/>
      </c>
      <c r="X362" s="452" t="str">
        <f t="shared" si="132"/>
        <v/>
      </c>
      <c r="Y362" s="452" t="str">
        <f t="shared" si="133"/>
        <v/>
      </c>
      <c r="Z362" s="452" t="str">
        <f>'４.１倒筒機(樣品製作)'!X362</f>
        <v/>
      </c>
      <c r="AA362" s="452" t="str">
        <f>'４.１倒筒機(樣品製作)'!Y362</f>
        <v/>
      </c>
    </row>
    <row r="363" spans="1:27" ht="16.5">
      <c r="A363" s="383">
        <f t="shared" si="138"/>
        <v>46182</v>
      </c>
      <c r="B363" s="432" t="s">
        <v>804</v>
      </c>
      <c r="C363" s="458"/>
      <c r="D363" s="473"/>
      <c r="E363" s="459"/>
      <c r="F363" s="507" t="str">
        <f>IF(ISNA(VLOOKUP(D363,條件!$A$1:$L$65585,5,0)),"",(VLOOKUP(D363,條件!$A$1:$L$65585,5,0)))</f>
        <v/>
      </c>
      <c r="G363" s="507" t="str">
        <f>IF(ISNA(VLOOKUP(D363,條件!$A$1:$L$65585,11,0)),"",(VLOOKUP(D363,條件!$A$1:$L$65585,11,0)))</f>
        <v/>
      </c>
      <c r="H363" s="460"/>
      <c r="I363" s="461"/>
      <c r="J363" s="462"/>
      <c r="K363" s="461"/>
      <c r="L363" s="463"/>
      <c r="M363" s="388"/>
      <c r="N363" s="389"/>
      <c r="O363" s="390"/>
      <c r="P363" s="389"/>
      <c r="Q363" s="391"/>
      <c r="R363" s="443"/>
      <c r="S363" s="425">
        <f t="shared" si="134"/>
        <v>0</v>
      </c>
      <c r="T363" s="392">
        <f t="shared" si="131"/>
        <v>0</v>
      </c>
      <c r="U363" s="392">
        <f t="shared" si="135"/>
        <v>0</v>
      </c>
      <c r="V363" s="393">
        <f t="shared" si="136"/>
        <v>0</v>
      </c>
      <c r="W363" s="444" t="str">
        <f t="shared" si="137"/>
        <v/>
      </c>
      <c r="X363" s="452" t="str">
        <f t="shared" si="132"/>
        <v/>
      </c>
      <c r="Y363" s="452" t="str">
        <f t="shared" si="133"/>
        <v/>
      </c>
      <c r="Z363" s="452" t="str">
        <f>'４.１倒筒機(樣品製作)'!X363</f>
        <v/>
      </c>
      <c r="AA363" s="452" t="str">
        <f>'４.１倒筒機(樣品製作)'!Y363</f>
        <v/>
      </c>
    </row>
    <row r="364" spans="1:27" ht="16.5">
      <c r="A364" s="383">
        <f t="shared" si="138"/>
        <v>46182</v>
      </c>
      <c r="B364" s="432" t="s">
        <v>804</v>
      </c>
      <c r="C364" s="458"/>
      <c r="D364" s="473"/>
      <c r="E364" s="459"/>
      <c r="F364" s="507" t="str">
        <f>IF(ISNA(VLOOKUP(D364,條件!$A$1:$L$65585,5,0)),"",(VLOOKUP(D364,條件!$A$1:$L$65585,5,0)))</f>
        <v/>
      </c>
      <c r="G364" s="507" t="str">
        <f>IF(ISNA(VLOOKUP(D364,條件!$A$1:$L$65585,11,0)),"",(VLOOKUP(D364,條件!$A$1:$L$65585,11,0)))</f>
        <v/>
      </c>
      <c r="H364" s="460"/>
      <c r="I364" s="461"/>
      <c r="J364" s="462"/>
      <c r="K364" s="461"/>
      <c r="L364" s="463"/>
      <c r="M364" s="388"/>
      <c r="N364" s="389"/>
      <c r="O364" s="390"/>
      <c r="P364" s="389"/>
      <c r="Q364" s="391"/>
      <c r="R364" s="443"/>
      <c r="S364" s="425">
        <f t="shared" si="134"/>
        <v>0</v>
      </c>
      <c r="T364" s="392">
        <f t="shared" si="131"/>
        <v>0</v>
      </c>
      <c r="U364" s="392">
        <f t="shared" si="135"/>
        <v>0</v>
      </c>
      <c r="V364" s="393">
        <f t="shared" si="136"/>
        <v>0</v>
      </c>
      <c r="W364" s="444" t="str">
        <f t="shared" si="137"/>
        <v/>
      </c>
      <c r="X364" s="452" t="str">
        <f t="shared" si="132"/>
        <v/>
      </c>
      <c r="Y364" s="452" t="str">
        <f t="shared" si="133"/>
        <v/>
      </c>
      <c r="Z364" s="452" t="str">
        <f>'４.１倒筒機(樣品製作)'!X364</f>
        <v/>
      </c>
      <c r="AA364" s="452" t="str">
        <f>'４.１倒筒機(樣品製作)'!Y364</f>
        <v/>
      </c>
    </row>
    <row r="365" spans="1:27" ht="16.5">
      <c r="A365" s="383">
        <f t="shared" si="138"/>
        <v>46182</v>
      </c>
      <c r="B365" s="432" t="s">
        <v>804</v>
      </c>
      <c r="C365" s="458"/>
      <c r="D365" s="473"/>
      <c r="E365" s="459"/>
      <c r="F365" s="507" t="str">
        <f>IF(ISNA(VLOOKUP(D365,條件!$A$1:$L$65585,5,0)),"",(VLOOKUP(D365,條件!$A$1:$L$65585,5,0)))</f>
        <v/>
      </c>
      <c r="G365" s="507" t="str">
        <f>IF(ISNA(VLOOKUP(D365,條件!$A$1:$L$65585,11,0)),"",(VLOOKUP(D365,條件!$A$1:$L$65585,11,0)))</f>
        <v/>
      </c>
      <c r="H365" s="460"/>
      <c r="I365" s="461"/>
      <c r="J365" s="462"/>
      <c r="K365" s="461"/>
      <c r="L365" s="463"/>
      <c r="M365" s="388"/>
      <c r="N365" s="389"/>
      <c r="O365" s="390"/>
      <c r="P365" s="389"/>
      <c r="Q365" s="391"/>
      <c r="R365" s="443"/>
      <c r="S365" s="425">
        <f t="shared" si="134"/>
        <v>0</v>
      </c>
      <c r="T365" s="392">
        <f t="shared" si="131"/>
        <v>0</v>
      </c>
      <c r="U365" s="392">
        <f t="shared" si="135"/>
        <v>0</v>
      </c>
      <c r="V365" s="393">
        <f t="shared" si="136"/>
        <v>0</v>
      </c>
      <c r="W365" s="444" t="str">
        <f t="shared" si="137"/>
        <v/>
      </c>
      <c r="X365" s="452" t="str">
        <f t="shared" si="132"/>
        <v/>
      </c>
      <c r="Y365" s="452" t="str">
        <f t="shared" si="133"/>
        <v/>
      </c>
      <c r="Z365" s="452" t="str">
        <f>'４.１倒筒機(樣品製作)'!X365</f>
        <v/>
      </c>
      <c r="AA365" s="452" t="str">
        <f>'４.１倒筒機(樣品製作)'!Y365</f>
        <v/>
      </c>
    </row>
    <row r="366" spans="1:27" ht="16.5">
      <c r="A366" s="383">
        <f t="shared" si="138"/>
        <v>46182</v>
      </c>
      <c r="B366" s="432" t="s">
        <v>804</v>
      </c>
      <c r="C366" s="458"/>
      <c r="D366" s="473"/>
      <c r="E366" s="459"/>
      <c r="F366" s="507" t="str">
        <f>IF(ISNA(VLOOKUP(D366,條件!$A$1:$L$65585,5,0)),"",(VLOOKUP(D366,條件!$A$1:$L$65585,5,0)))</f>
        <v/>
      </c>
      <c r="G366" s="507" t="str">
        <f>IF(ISNA(VLOOKUP(D366,條件!$A$1:$L$65585,11,0)),"",(VLOOKUP(D366,條件!$A$1:$L$65585,11,0)))</f>
        <v/>
      </c>
      <c r="H366" s="460"/>
      <c r="I366" s="461"/>
      <c r="J366" s="462"/>
      <c r="K366" s="461"/>
      <c r="L366" s="463"/>
      <c r="M366" s="388"/>
      <c r="N366" s="389"/>
      <c r="O366" s="390"/>
      <c r="P366" s="389"/>
      <c r="Q366" s="391"/>
      <c r="R366" s="443"/>
      <c r="S366" s="425">
        <f t="shared" si="134"/>
        <v>0</v>
      </c>
      <c r="T366" s="392">
        <f t="shared" si="131"/>
        <v>0</v>
      </c>
      <c r="U366" s="392">
        <f t="shared" si="135"/>
        <v>0</v>
      </c>
      <c r="V366" s="393">
        <f t="shared" si="136"/>
        <v>0</v>
      </c>
      <c r="W366" s="444" t="str">
        <f t="shared" si="137"/>
        <v/>
      </c>
      <c r="X366" s="452" t="str">
        <f t="shared" si="132"/>
        <v/>
      </c>
      <c r="Y366" s="452" t="str">
        <f t="shared" si="133"/>
        <v/>
      </c>
      <c r="Z366" s="452" t="str">
        <f>'４.１倒筒機(樣品製作)'!X366</f>
        <v/>
      </c>
      <c r="AA366" s="452" t="str">
        <f>'４.１倒筒機(樣品製作)'!Y366</f>
        <v/>
      </c>
    </row>
    <row r="367" spans="1:27" ht="16.5">
      <c r="A367" s="383">
        <f t="shared" si="138"/>
        <v>46182</v>
      </c>
      <c r="B367" s="398" t="s">
        <v>807</v>
      </c>
      <c r="C367" s="524"/>
      <c r="D367" s="525"/>
      <c r="E367" s="526"/>
      <c r="F367" s="527"/>
      <c r="G367" s="527"/>
      <c r="H367" s="528"/>
      <c r="I367" s="529">
        <f>COUNTA(I347:I366)</f>
        <v>0</v>
      </c>
      <c r="J367" s="529"/>
      <c r="K367" s="529"/>
      <c r="L367" s="530"/>
      <c r="M367" s="400"/>
      <c r="N367" s="401">
        <f>SUM(N347:N366)</f>
        <v>0</v>
      </c>
      <c r="O367" s="400"/>
      <c r="P367" s="401">
        <f>SUM(P347:P366)</f>
        <v>0</v>
      </c>
      <c r="Q367" s="402"/>
      <c r="R367" s="445"/>
      <c r="S367" s="426"/>
      <c r="T367" s="399"/>
      <c r="U367" s="399">
        <f>SUMIF(U347:U366,"&lt;9E307")</f>
        <v>0</v>
      </c>
      <c r="V367" s="399">
        <f>SUM(V347:V366)</f>
        <v>0</v>
      </c>
      <c r="W367" s="446">
        <f>IF(ISERROR(V367/U367),0,(V367/U367))</f>
        <v>0</v>
      </c>
      <c r="X367" s="453">
        <f>SUMIF(X347:X366,"&lt;9E307")</f>
        <v>0</v>
      </c>
      <c r="Y367" s="453">
        <f>SUMIF(Y347:Y366,"&lt;9E307")</f>
        <v>0</v>
      </c>
      <c r="Z367" s="579">
        <f>'４.１倒筒機(樣品製作)'!X367</f>
        <v>0</v>
      </c>
      <c r="AA367" s="579">
        <f>'４.１倒筒機(樣品製作)'!Y367</f>
        <v>0</v>
      </c>
    </row>
    <row r="368" spans="1:27" ht="16.5">
      <c r="A368" s="383">
        <f t="shared" si="138"/>
        <v>46182</v>
      </c>
      <c r="B368" s="432" t="s">
        <v>805</v>
      </c>
      <c r="C368" s="458"/>
      <c r="D368" s="473"/>
      <c r="E368" s="459"/>
      <c r="F368" s="507" t="str">
        <f>IF(ISNA(VLOOKUP(D368,條件!$A$1:$L$65585,5,0)),"",(VLOOKUP(D368,條件!$A$1:$L$65585,5,0)))</f>
        <v/>
      </c>
      <c r="G368" s="507" t="str">
        <f>IF(ISNA(VLOOKUP(D368,條件!$A$1:$L$65585,11,0)),"",(VLOOKUP(D368,條件!$A$1:$L$65585,11,0)))</f>
        <v/>
      </c>
      <c r="H368" s="460"/>
      <c r="I368" s="461"/>
      <c r="J368" s="462"/>
      <c r="K368" s="461"/>
      <c r="L368" s="463"/>
      <c r="M368" s="388"/>
      <c r="N368" s="389"/>
      <c r="O368" s="390"/>
      <c r="P368" s="389"/>
      <c r="Q368" s="391"/>
      <c r="R368" s="443"/>
      <c r="S368" s="425">
        <f>K368*0.85</f>
        <v>0</v>
      </c>
      <c r="T368" s="392">
        <f t="shared" ref="T368:T387" si="139">IF(J368="",0,(1440/(J368/S368)))</f>
        <v>0</v>
      </c>
      <c r="U368" s="405">
        <f>T368*L368*(N368+P368)/24*0.85</f>
        <v>0</v>
      </c>
      <c r="V368" s="406">
        <f>M368+O368</f>
        <v>0</v>
      </c>
      <c r="W368" s="442" t="str">
        <f>IF(U368=0,"",((V368/U368)))</f>
        <v/>
      </c>
      <c r="X368" s="452" t="str">
        <f t="shared" ref="X368:X387" si="140">IF(ISERROR((U368/(N368+P368)*N368)/250),"",((U368/(N368+P368)*N368)/250))</f>
        <v/>
      </c>
      <c r="Y368" s="452" t="str">
        <f t="shared" ref="Y368:Y387" si="141">IF(ISERROR(((U368/(N368+P368)*P368)/250)),"",(((U368/(N368+P368)*P368))/250))</f>
        <v/>
      </c>
      <c r="Z368" s="452" t="str">
        <f>'４.１倒筒機(樣品製作)'!X368</f>
        <v/>
      </c>
      <c r="AA368" s="452" t="str">
        <f>'４.１倒筒機(樣品製作)'!Y368</f>
        <v/>
      </c>
    </row>
    <row r="369" spans="1:27" ht="16.5">
      <c r="A369" s="383">
        <f t="shared" si="138"/>
        <v>46182</v>
      </c>
      <c r="B369" s="432" t="s">
        <v>805</v>
      </c>
      <c r="C369" s="458"/>
      <c r="D369" s="473"/>
      <c r="E369" s="459"/>
      <c r="F369" s="507" t="str">
        <f>IF(ISNA(VLOOKUP(D369,條件!$A$1:$L$65585,5,0)),"",(VLOOKUP(D369,條件!$A$1:$L$65585,5,0)))</f>
        <v/>
      </c>
      <c r="G369" s="507" t="str">
        <f>IF(ISNA(VLOOKUP(D369,條件!$A$1:$L$65585,11,0)),"",(VLOOKUP(D369,條件!$A$1:$L$65585,11,0)))</f>
        <v/>
      </c>
      <c r="H369" s="460"/>
      <c r="I369" s="461"/>
      <c r="J369" s="462"/>
      <c r="K369" s="461"/>
      <c r="L369" s="463"/>
      <c r="M369" s="388"/>
      <c r="N369" s="389"/>
      <c r="O369" s="390"/>
      <c r="P369" s="389"/>
      <c r="Q369" s="391"/>
      <c r="R369" s="443"/>
      <c r="S369" s="425">
        <f t="shared" ref="S369:S387" si="142">K369*0.85</f>
        <v>0</v>
      </c>
      <c r="T369" s="392">
        <f t="shared" si="139"/>
        <v>0</v>
      </c>
      <c r="U369" s="405">
        <f t="shared" ref="U369:U387" si="143">T369*L369*(N369+P369)/24*0.85</f>
        <v>0</v>
      </c>
      <c r="V369" s="393">
        <f t="shared" ref="V369:V387" si="144">M369+O369</f>
        <v>0</v>
      </c>
      <c r="W369" s="442" t="str">
        <f t="shared" ref="W369:W387" si="145">IF(U369=0,"",((V369/U369)))</f>
        <v/>
      </c>
      <c r="X369" s="452" t="str">
        <f t="shared" si="140"/>
        <v/>
      </c>
      <c r="Y369" s="452" t="str">
        <f t="shared" si="141"/>
        <v/>
      </c>
      <c r="Z369" s="452" t="str">
        <f>'４.１倒筒機(樣品製作)'!X369</f>
        <v/>
      </c>
      <c r="AA369" s="452" t="str">
        <f>'４.１倒筒機(樣品製作)'!Y369</f>
        <v/>
      </c>
    </row>
    <row r="370" spans="1:27" ht="16.5">
      <c r="A370" s="383">
        <f t="shared" si="138"/>
        <v>46182</v>
      </c>
      <c r="B370" s="432" t="s">
        <v>805</v>
      </c>
      <c r="C370" s="458"/>
      <c r="D370" s="473"/>
      <c r="E370" s="459"/>
      <c r="F370" s="507" t="str">
        <f>IF(ISNA(VLOOKUP(D370,條件!$A$1:$L$65585,5,0)),"",(VLOOKUP(D370,條件!$A$1:$L$65585,5,0)))</f>
        <v/>
      </c>
      <c r="G370" s="507" t="str">
        <f>IF(ISNA(VLOOKUP(D370,條件!$A$1:$L$65585,11,0)),"",(VLOOKUP(D370,條件!$A$1:$L$65585,11,0)))</f>
        <v/>
      </c>
      <c r="H370" s="460"/>
      <c r="I370" s="461"/>
      <c r="J370" s="462"/>
      <c r="K370" s="461"/>
      <c r="L370" s="463"/>
      <c r="M370" s="388"/>
      <c r="N370" s="389"/>
      <c r="O370" s="390"/>
      <c r="P370" s="389"/>
      <c r="Q370" s="391"/>
      <c r="R370" s="443"/>
      <c r="S370" s="425">
        <f t="shared" si="142"/>
        <v>0</v>
      </c>
      <c r="T370" s="392">
        <f t="shared" si="139"/>
        <v>0</v>
      </c>
      <c r="U370" s="405">
        <f t="shared" si="143"/>
        <v>0</v>
      </c>
      <c r="V370" s="393">
        <f t="shared" si="144"/>
        <v>0</v>
      </c>
      <c r="W370" s="442" t="str">
        <f t="shared" si="145"/>
        <v/>
      </c>
      <c r="X370" s="452" t="str">
        <f t="shared" si="140"/>
        <v/>
      </c>
      <c r="Y370" s="452" t="str">
        <f t="shared" si="141"/>
        <v/>
      </c>
      <c r="Z370" s="452" t="str">
        <f>'４.１倒筒機(樣品製作)'!X370</f>
        <v/>
      </c>
      <c r="AA370" s="452" t="str">
        <f>'４.１倒筒機(樣品製作)'!Y370</f>
        <v/>
      </c>
    </row>
    <row r="371" spans="1:27" ht="16.5">
      <c r="A371" s="383">
        <f t="shared" si="138"/>
        <v>46182</v>
      </c>
      <c r="B371" s="432" t="s">
        <v>805</v>
      </c>
      <c r="C371" s="458"/>
      <c r="D371" s="473"/>
      <c r="E371" s="459"/>
      <c r="F371" s="507" t="str">
        <f>IF(ISNA(VLOOKUP(D371,條件!$A$1:$L$65585,5,0)),"",(VLOOKUP(D371,條件!$A$1:$L$65585,5,0)))</f>
        <v/>
      </c>
      <c r="G371" s="507" t="str">
        <f>IF(ISNA(VLOOKUP(D371,條件!$A$1:$L$65585,11,0)),"",(VLOOKUP(D371,條件!$A$1:$L$65585,11,0)))</f>
        <v/>
      </c>
      <c r="H371" s="460"/>
      <c r="I371" s="461"/>
      <c r="J371" s="462"/>
      <c r="K371" s="461"/>
      <c r="L371" s="463"/>
      <c r="M371" s="388"/>
      <c r="N371" s="389"/>
      <c r="O371" s="390"/>
      <c r="P371" s="389"/>
      <c r="Q371" s="391"/>
      <c r="R371" s="443"/>
      <c r="S371" s="425">
        <f t="shared" si="142"/>
        <v>0</v>
      </c>
      <c r="T371" s="392">
        <f t="shared" si="139"/>
        <v>0</v>
      </c>
      <c r="U371" s="405">
        <f t="shared" si="143"/>
        <v>0</v>
      </c>
      <c r="V371" s="393">
        <f t="shared" si="144"/>
        <v>0</v>
      </c>
      <c r="W371" s="442" t="str">
        <f t="shared" si="145"/>
        <v/>
      </c>
      <c r="X371" s="452" t="str">
        <f t="shared" si="140"/>
        <v/>
      </c>
      <c r="Y371" s="452" t="str">
        <f t="shared" si="141"/>
        <v/>
      </c>
      <c r="Z371" s="452" t="str">
        <f>'４.１倒筒機(樣品製作)'!X371</f>
        <v/>
      </c>
      <c r="AA371" s="452" t="str">
        <f>'４.１倒筒機(樣品製作)'!Y371</f>
        <v/>
      </c>
    </row>
    <row r="372" spans="1:27" ht="16.5">
      <c r="A372" s="383">
        <f t="shared" si="138"/>
        <v>46182</v>
      </c>
      <c r="B372" s="432" t="s">
        <v>805</v>
      </c>
      <c r="C372" s="458"/>
      <c r="D372" s="473"/>
      <c r="E372" s="459"/>
      <c r="F372" s="507" t="str">
        <f>IF(ISNA(VLOOKUP(D372,條件!$A$1:$L$65585,5,0)),"",(VLOOKUP(D372,條件!$A$1:$L$65585,5,0)))</f>
        <v/>
      </c>
      <c r="G372" s="507" t="str">
        <f>IF(ISNA(VLOOKUP(D372,條件!$A$1:$L$65585,11,0)),"",(VLOOKUP(D372,條件!$A$1:$L$65585,11,0)))</f>
        <v/>
      </c>
      <c r="H372" s="460"/>
      <c r="I372" s="461"/>
      <c r="J372" s="462"/>
      <c r="K372" s="461"/>
      <c r="L372" s="463"/>
      <c r="M372" s="388"/>
      <c r="N372" s="389"/>
      <c r="O372" s="390"/>
      <c r="P372" s="389"/>
      <c r="Q372" s="391"/>
      <c r="R372" s="443"/>
      <c r="S372" s="425">
        <f t="shared" si="142"/>
        <v>0</v>
      </c>
      <c r="T372" s="392">
        <f t="shared" si="139"/>
        <v>0</v>
      </c>
      <c r="U372" s="405">
        <f t="shared" si="143"/>
        <v>0</v>
      </c>
      <c r="V372" s="393">
        <f t="shared" si="144"/>
        <v>0</v>
      </c>
      <c r="W372" s="442" t="str">
        <f t="shared" si="145"/>
        <v/>
      </c>
      <c r="X372" s="452" t="str">
        <f t="shared" si="140"/>
        <v/>
      </c>
      <c r="Y372" s="452" t="str">
        <f t="shared" si="141"/>
        <v/>
      </c>
      <c r="Z372" s="452" t="str">
        <f>'４.１倒筒機(樣品製作)'!X372</f>
        <v/>
      </c>
      <c r="AA372" s="452" t="str">
        <f>'４.１倒筒機(樣品製作)'!Y372</f>
        <v/>
      </c>
    </row>
    <row r="373" spans="1:27" ht="16.5">
      <c r="A373" s="383">
        <f t="shared" si="138"/>
        <v>46182</v>
      </c>
      <c r="B373" s="432" t="s">
        <v>805</v>
      </c>
      <c r="C373" s="458"/>
      <c r="D373" s="473"/>
      <c r="E373" s="459"/>
      <c r="F373" s="507" t="str">
        <f>IF(ISNA(VLOOKUP(D373,條件!$A$1:$L$65585,5,0)),"",(VLOOKUP(D373,條件!$A$1:$L$65585,5,0)))</f>
        <v/>
      </c>
      <c r="G373" s="507" t="str">
        <f>IF(ISNA(VLOOKUP(D373,條件!$A$1:$L$65585,11,0)),"",(VLOOKUP(D373,條件!$A$1:$L$65585,11,0)))</f>
        <v/>
      </c>
      <c r="H373" s="460"/>
      <c r="I373" s="461"/>
      <c r="J373" s="462"/>
      <c r="K373" s="461"/>
      <c r="L373" s="463"/>
      <c r="M373" s="388"/>
      <c r="N373" s="389"/>
      <c r="O373" s="390"/>
      <c r="P373" s="389"/>
      <c r="Q373" s="391"/>
      <c r="R373" s="443"/>
      <c r="S373" s="425">
        <f t="shared" si="142"/>
        <v>0</v>
      </c>
      <c r="T373" s="392">
        <f t="shared" si="139"/>
        <v>0</v>
      </c>
      <c r="U373" s="405">
        <f t="shared" si="143"/>
        <v>0</v>
      </c>
      <c r="V373" s="393">
        <f t="shared" si="144"/>
        <v>0</v>
      </c>
      <c r="W373" s="442" t="str">
        <f t="shared" si="145"/>
        <v/>
      </c>
      <c r="X373" s="452" t="str">
        <f t="shared" si="140"/>
        <v/>
      </c>
      <c r="Y373" s="452" t="str">
        <f t="shared" si="141"/>
        <v/>
      </c>
      <c r="Z373" s="452" t="str">
        <f>'４.１倒筒機(樣品製作)'!X373</f>
        <v/>
      </c>
      <c r="AA373" s="452" t="str">
        <f>'４.１倒筒機(樣品製作)'!Y373</f>
        <v/>
      </c>
    </row>
    <row r="374" spans="1:27" ht="16.5">
      <c r="A374" s="383">
        <f t="shared" si="138"/>
        <v>46182</v>
      </c>
      <c r="B374" s="432" t="s">
        <v>805</v>
      </c>
      <c r="C374" s="458"/>
      <c r="D374" s="473"/>
      <c r="E374" s="459"/>
      <c r="F374" s="507" t="str">
        <f>IF(ISNA(VLOOKUP(D374,條件!$A$1:$L$65585,5,0)),"",(VLOOKUP(D374,條件!$A$1:$L$65585,5,0)))</f>
        <v/>
      </c>
      <c r="G374" s="507" t="str">
        <f>IF(ISNA(VLOOKUP(D374,條件!$A$1:$L$65585,11,0)),"",(VLOOKUP(D374,條件!$A$1:$L$65585,11,0)))</f>
        <v/>
      </c>
      <c r="H374" s="460"/>
      <c r="I374" s="461"/>
      <c r="J374" s="462"/>
      <c r="K374" s="461"/>
      <c r="L374" s="463"/>
      <c r="M374" s="388"/>
      <c r="N374" s="389"/>
      <c r="O374" s="390"/>
      <c r="P374" s="389"/>
      <c r="Q374" s="391"/>
      <c r="R374" s="443"/>
      <c r="S374" s="425">
        <f t="shared" si="142"/>
        <v>0</v>
      </c>
      <c r="T374" s="392">
        <f t="shared" si="139"/>
        <v>0</v>
      </c>
      <c r="U374" s="405">
        <f t="shared" si="143"/>
        <v>0</v>
      </c>
      <c r="V374" s="393">
        <f t="shared" si="144"/>
        <v>0</v>
      </c>
      <c r="W374" s="442" t="str">
        <f t="shared" si="145"/>
        <v/>
      </c>
      <c r="X374" s="452" t="str">
        <f t="shared" si="140"/>
        <v/>
      </c>
      <c r="Y374" s="452" t="str">
        <f t="shared" si="141"/>
        <v/>
      </c>
      <c r="Z374" s="452" t="str">
        <f>'４.１倒筒機(樣品製作)'!X374</f>
        <v/>
      </c>
      <c r="AA374" s="452" t="str">
        <f>'４.１倒筒機(樣品製作)'!Y374</f>
        <v/>
      </c>
    </row>
    <row r="375" spans="1:27" ht="16.5">
      <c r="A375" s="383">
        <f t="shared" si="138"/>
        <v>46182</v>
      </c>
      <c r="B375" s="432" t="s">
        <v>805</v>
      </c>
      <c r="C375" s="458"/>
      <c r="D375" s="473"/>
      <c r="E375" s="459"/>
      <c r="F375" s="507" t="str">
        <f>IF(ISNA(VLOOKUP(D375,條件!$A$1:$L$65585,5,0)),"",(VLOOKUP(D375,條件!$A$1:$L$65585,5,0)))</f>
        <v/>
      </c>
      <c r="G375" s="507" t="str">
        <f>IF(ISNA(VLOOKUP(D375,條件!$A$1:$L$65585,11,0)),"",(VLOOKUP(D375,條件!$A$1:$L$65585,11,0)))</f>
        <v/>
      </c>
      <c r="H375" s="460"/>
      <c r="I375" s="461"/>
      <c r="J375" s="462"/>
      <c r="K375" s="461"/>
      <c r="L375" s="463"/>
      <c r="M375" s="388"/>
      <c r="N375" s="389"/>
      <c r="O375" s="390"/>
      <c r="P375" s="389"/>
      <c r="Q375" s="391"/>
      <c r="R375" s="443"/>
      <c r="S375" s="425">
        <f t="shared" si="142"/>
        <v>0</v>
      </c>
      <c r="T375" s="392">
        <f t="shared" si="139"/>
        <v>0</v>
      </c>
      <c r="U375" s="405">
        <f t="shared" si="143"/>
        <v>0</v>
      </c>
      <c r="V375" s="393">
        <f t="shared" si="144"/>
        <v>0</v>
      </c>
      <c r="W375" s="442" t="str">
        <f t="shared" si="145"/>
        <v/>
      </c>
      <c r="X375" s="452" t="str">
        <f t="shared" si="140"/>
        <v/>
      </c>
      <c r="Y375" s="452" t="str">
        <f t="shared" si="141"/>
        <v/>
      </c>
      <c r="Z375" s="452" t="str">
        <f>'４.１倒筒機(樣品製作)'!X375</f>
        <v/>
      </c>
      <c r="AA375" s="452" t="str">
        <f>'４.１倒筒機(樣品製作)'!Y375</f>
        <v/>
      </c>
    </row>
    <row r="376" spans="1:27" ht="16.5">
      <c r="A376" s="383">
        <f t="shared" si="138"/>
        <v>46182</v>
      </c>
      <c r="B376" s="432" t="s">
        <v>805</v>
      </c>
      <c r="C376" s="458"/>
      <c r="D376" s="473"/>
      <c r="E376" s="459"/>
      <c r="F376" s="507" t="str">
        <f>IF(ISNA(VLOOKUP(D376,條件!$A$1:$L$65585,5,0)),"",(VLOOKUP(D376,條件!$A$1:$L$65585,5,0)))</f>
        <v/>
      </c>
      <c r="G376" s="507" t="str">
        <f>IF(ISNA(VLOOKUP(D376,條件!$A$1:$L$65585,11,0)),"",(VLOOKUP(D376,條件!$A$1:$L$65585,11,0)))</f>
        <v/>
      </c>
      <c r="H376" s="460"/>
      <c r="I376" s="461"/>
      <c r="J376" s="462"/>
      <c r="K376" s="461"/>
      <c r="L376" s="463"/>
      <c r="M376" s="388"/>
      <c r="N376" s="389"/>
      <c r="O376" s="390"/>
      <c r="P376" s="389"/>
      <c r="Q376" s="391"/>
      <c r="R376" s="443"/>
      <c r="S376" s="425">
        <f t="shared" si="142"/>
        <v>0</v>
      </c>
      <c r="T376" s="392">
        <f t="shared" si="139"/>
        <v>0</v>
      </c>
      <c r="U376" s="405">
        <f t="shared" si="143"/>
        <v>0</v>
      </c>
      <c r="V376" s="393">
        <f t="shared" si="144"/>
        <v>0</v>
      </c>
      <c r="W376" s="442" t="str">
        <f t="shared" si="145"/>
        <v/>
      </c>
      <c r="X376" s="452" t="str">
        <f t="shared" si="140"/>
        <v/>
      </c>
      <c r="Y376" s="452" t="str">
        <f t="shared" si="141"/>
        <v/>
      </c>
      <c r="Z376" s="452" t="str">
        <f>'４.１倒筒機(樣品製作)'!X376</f>
        <v/>
      </c>
      <c r="AA376" s="452" t="str">
        <f>'４.１倒筒機(樣品製作)'!Y376</f>
        <v/>
      </c>
    </row>
    <row r="377" spans="1:27" ht="16.5">
      <c r="A377" s="383">
        <f t="shared" si="138"/>
        <v>46182</v>
      </c>
      <c r="B377" s="432" t="s">
        <v>805</v>
      </c>
      <c r="C377" s="458"/>
      <c r="D377" s="473"/>
      <c r="E377" s="459"/>
      <c r="F377" s="507" t="str">
        <f>IF(ISNA(VLOOKUP(D377,條件!$A$1:$L$65585,5,0)),"",(VLOOKUP(D377,條件!$A$1:$L$65585,5,0)))</f>
        <v/>
      </c>
      <c r="G377" s="507" t="str">
        <f>IF(ISNA(VLOOKUP(D377,條件!$A$1:$L$65585,11,0)),"",(VLOOKUP(D377,條件!$A$1:$L$65585,11,0)))</f>
        <v/>
      </c>
      <c r="H377" s="460"/>
      <c r="I377" s="461"/>
      <c r="J377" s="462"/>
      <c r="K377" s="461"/>
      <c r="L377" s="463"/>
      <c r="M377" s="388"/>
      <c r="N377" s="389"/>
      <c r="O377" s="390"/>
      <c r="P377" s="389"/>
      <c r="Q377" s="391"/>
      <c r="R377" s="443"/>
      <c r="S377" s="425">
        <f t="shared" si="142"/>
        <v>0</v>
      </c>
      <c r="T377" s="392">
        <f t="shared" si="139"/>
        <v>0</v>
      </c>
      <c r="U377" s="405">
        <f t="shared" si="143"/>
        <v>0</v>
      </c>
      <c r="V377" s="393">
        <f t="shared" si="144"/>
        <v>0</v>
      </c>
      <c r="W377" s="442" t="str">
        <f t="shared" si="145"/>
        <v/>
      </c>
      <c r="X377" s="452" t="str">
        <f t="shared" si="140"/>
        <v/>
      </c>
      <c r="Y377" s="452" t="str">
        <f t="shared" si="141"/>
        <v/>
      </c>
      <c r="Z377" s="452" t="str">
        <f>'４.１倒筒機(樣品製作)'!X377</f>
        <v/>
      </c>
      <c r="AA377" s="452" t="str">
        <f>'４.１倒筒機(樣品製作)'!Y377</f>
        <v/>
      </c>
    </row>
    <row r="378" spans="1:27" ht="16.5">
      <c r="A378" s="383">
        <f t="shared" si="138"/>
        <v>46182</v>
      </c>
      <c r="B378" s="432" t="s">
        <v>805</v>
      </c>
      <c r="C378" s="458"/>
      <c r="D378" s="473"/>
      <c r="E378" s="459"/>
      <c r="F378" s="507" t="str">
        <f>IF(ISNA(VLOOKUP(D378,條件!$A$1:$L$65585,5,0)),"",(VLOOKUP(D378,條件!$A$1:$L$65585,5,0)))</f>
        <v/>
      </c>
      <c r="G378" s="507" t="str">
        <f>IF(ISNA(VLOOKUP(D378,條件!$A$1:$L$65585,11,0)),"",(VLOOKUP(D378,條件!$A$1:$L$65585,11,0)))</f>
        <v/>
      </c>
      <c r="H378" s="460"/>
      <c r="I378" s="461"/>
      <c r="J378" s="462"/>
      <c r="K378" s="461"/>
      <c r="L378" s="463"/>
      <c r="M378" s="388"/>
      <c r="N378" s="389"/>
      <c r="O378" s="390"/>
      <c r="P378" s="389"/>
      <c r="Q378" s="391"/>
      <c r="R378" s="443"/>
      <c r="S378" s="425">
        <f t="shared" si="142"/>
        <v>0</v>
      </c>
      <c r="T378" s="392">
        <f t="shared" si="139"/>
        <v>0</v>
      </c>
      <c r="U378" s="405">
        <f t="shared" si="143"/>
        <v>0</v>
      </c>
      <c r="V378" s="393">
        <f t="shared" si="144"/>
        <v>0</v>
      </c>
      <c r="W378" s="442" t="str">
        <f t="shared" si="145"/>
        <v/>
      </c>
      <c r="X378" s="452" t="str">
        <f t="shared" si="140"/>
        <v/>
      </c>
      <c r="Y378" s="452" t="str">
        <f t="shared" si="141"/>
        <v/>
      </c>
      <c r="Z378" s="452" t="str">
        <f>'４.１倒筒機(樣品製作)'!X378</f>
        <v/>
      </c>
      <c r="AA378" s="452" t="str">
        <f>'４.１倒筒機(樣品製作)'!Y378</f>
        <v/>
      </c>
    </row>
    <row r="379" spans="1:27" ht="16.5">
      <c r="A379" s="383">
        <f t="shared" si="138"/>
        <v>46182</v>
      </c>
      <c r="B379" s="432" t="s">
        <v>805</v>
      </c>
      <c r="C379" s="458"/>
      <c r="D379" s="473"/>
      <c r="E379" s="459"/>
      <c r="F379" s="507" t="str">
        <f>IF(ISNA(VLOOKUP(D379,條件!$A$1:$L$65585,5,0)),"",(VLOOKUP(D379,條件!$A$1:$L$65585,5,0)))</f>
        <v/>
      </c>
      <c r="G379" s="507" t="str">
        <f>IF(ISNA(VLOOKUP(D379,條件!$A$1:$L$65585,11,0)),"",(VLOOKUP(D379,條件!$A$1:$L$65585,11,0)))</f>
        <v/>
      </c>
      <c r="H379" s="460"/>
      <c r="I379" s="461"/>
      <c r="J379" s="462"/>
      <c r="K379" s="461"/>
      <c r="L379" s="463"/>
      <c r="M379" s="388"/>
      <c r="N379" s="389"/>
      <c r="O379" s="390"/>
      <c r="P379" s="389"/>
      <c r="Q379" s="391"/>
      <c r="R379" s="443"/>
      <c r="S379" s="425">
        <f t="shared" si="142"/>
        <v>0</v>
      </c>
      <c r="T379" s="392">
        <f t="shared" si="139"/>
        <v>0</v>
      </c>
      <c r="U379" s="392">
        <f t="shared" si="143"/>
        <v>0</v>
      </c>
      <c r="V379" s="393">
        <f t="shared" si="144"/>
        <v>0</v>
      </c>
      <c r="W379" s="444" t="str">
        <f t="shared" si="145"/>
        <v/>
      </c>
      <c r="X379" s="452" t="str">
        <f t="shared" si="140"/>
        <v/>
      </c>
      <c r="Y379" s="452" t="str">
        <f t="shared" si="141"/>
        <v/>
      </c>
      <c r="Z379" s="452" t="str">
        <f>'４.１倒筒機(樣品製作)'!X379</f>
        <v/>
      </c>
      <c r="AA379" s="452" t="str">
        <f>'４.１倒筒機(樣品製作)'!Y379</f>
        <v/>
      </c>
    </row>
    <row r="380" spans="1:27" ht="16.5">
      <c r="A380" s="383">
        <f t="shared" si="138"/>
        <v>46182</v>
      </c>
      <c r="B380" s="432" t="s">
        <v>805</v>
      </c>
      <c r="C380" s="458"/>
      <c r="D380" s="473"/>
      <c r="E380" s="459"/>
      <c r="F380" s="507" t="str">
        <f>IF(ISNA(VLOOKUP(D380,條件!$A$1:$L$65585,5,0)),"",(VLOOKUP(D380,條件!$A$1:$L$65585,5,0)))</f>
        <v/>
      </c>
      <c r="G380" s="507" t="str">
        <f>IF(ISNA(VLOOKUP(D380,條件!$A$1:$L$65585,11,0)),"",(VLOOKUP(D380,條件!$A$1:$L$65585,11,0)))</f>
        <v/>
      </c>
      <c r="H380" s="460"/>
      <c r="I380" s="461"/>
      <c r="J380" s="462"/>
      <c r="K380" s="461"/>
      <c r="L380" s="463"/>
      <c r="M380" s="388"/>
      <c r="N380" s="389"/>
      <c r="O380" s="390"/>
      <c r="P380" s="389"/>
      <c r="Q380" s="391"/>
      <c r="R380" s="443"/>
      <c r="S380" s="425">
        <f t="shared" si="142"/>
        <v>0</v>
      </c>
      <c r="T380" s="392">
        <f t="shared" si="139"/>
        <v>0</v>
      </c>
      <c r="U380" s="392">
        <f t="shared" si="143"/>
        <v>0</v>
      </c>
      <c r="V380" s="393">
        <f t="shared" si="144"/>
        <v>0</v>
      </c>
      <c r="W380" s="444" t="str">
        <f t="shared" si="145"/>
        <v/>
      </c>
      <c r="X380" s="452" t="str">
        <f t="shared" si="140"/>
        <v/>
      </c>
      <c r="Y380" s="452" t="str">
        <f t="shared" si="141"/>
        <v/>
      </c>
      <c r="Z380" s="452" t="str">
        <f>'４.１倒筒機(樣品製作)'!X380</f>
        <v/>
      </c>
      <c r="AA380" s="452" t="str">
        <f>'４.１倒筒機(樣品製作)'!Y380</f>
        <v/>
      </c>
    </row>
    <row r="381" spans="1:27" ht="16.5">
      <c r="A381" s="383">
        <f t="shared" si="138"/>
        <v>46182</v>
      </c>
      <c r="B381" s="432" t="s">
        <v>805</v>
      </c>
      <c r="C381" s="458"/>
      <c r="D381" s="473"/>
      <c r="E381" s="459"/>
      <c r="F381" s="507" t="str">
        <f>IF(ISNA(VLOOKUP(D381,條件!$A$1:$L$65585,5,0)),"",(VLOOKUP(D381,條件!$A$1:$L$65585,5,0)))</f>
        <v/>
      </c>
      <c r="G381" s="507" t="str">
        <f>IF(ISNA(VLOOKUP(D381,條件!$A$1:$L$65585,11,0)),"",(VLOOKUP(D381,條件!$A$1:$L$65585,11,0)))</f>
        <v/>
      </c>
      <c r="H381" s="460"/>
      <c r="I381" s="461"/>
      <c r="J381" s="462"/>
      <c r="K381" s="461"/>
      <c r="L381" s="463"/>
      <c r="M381" s="388"/>
      <c r="N381" s="389"/>
      <c r="O381" s="390"/>
      <c r="P381" s="389"/>
      <c r="Q381" s="391"/>
      <c r="R381" s="443"/>
      <c r="S381" s="425">
        <f t="shared" si="142"/>
        <v>0</v>
      </c>
      <c r="T381" s="392">
        <f t="shared" si="139"/>
        <v>0</v>
      </c>
      <c r="U381" s="392">
        <f t="shared" si="143"/>
        <v>0</v>
      </c>
      <c r="V381" s="393">
        <f t="shared" si="144"/>
        <v>0</v>
      </c>
      <c r="W381" s="444" t="str">
        <f t="shared" si="145"/>
        <v/>
      </c>
      <c r="X381" s="452" t="str">
        <f t="shared" si="140"/>
        <v/>
      </c>
      <c r="Y381" s="452" t="str">
        <f t="shared" si="141"/>
        <v/>
      </c>
      <c r="Z381" s="452" t="str">
        <f>'４.１倒筒機(樣品製作)'!X381</f>
        <v/>
      </c>
      <c r="AA381" s="452" t="str">
        <f>'４.１倒筒機(樣品製作)'!Y381</f>
        <v/>
      </c>
    </row>
    <row r="382" spans="1:27" ht="16.5">
      <c r="A382" s="383">
        <f t="shared" si="138"/>
        <v>46182</v>
      </c>
      <c r="B382" s="432" t="s">
        <v>805</v>
      </c>
      <c r="C382" s="458"/>
      <c r="D382" s="473"/>
      <c r="E382" s="459"/>
      <c r="F382" s="507" t="str">
        <f>IF(ISNA(VLOOKUP(D382,條件!$A$1:$L$65585,5,0)),"",(VLOOKUP(D382,條件!$A$1:$L$65585,5,0)))</f>
        <v/>
      </c>
      <c r="G382" s="507" t="str">
        <f>IF(ISNA(VLOOKUP(D382,條件!$A$1:$L$65585,11,0)),"",(VLOOKUP(D382,條件!$A$1:$L$65585,11,0)))</f>
        <v/>
      </c>
      <c r="H382" s="460"/>
      <c r="I382" s="461"/>
      <c r="J382" s="462"/>
      <c r="K382" s="461"/>
      <c r="L382" s="463"/>
      <c r="M382" s="388"/>
      <c r="N382" s="389"/>
      <c r="O382" s="390"/>
      <c r="P382" s="389"/>
      <c r="Q382" s="391"/>
      <c r="R382" s="443"/>
      <c r="S382" s="425">
        <f t="shared" si="142"/>
        <v>0</v>
      </c>
      <c r="T382" s="392">
        <f t="shared" si="139"/>
        <v>0</v>
      </c>
      <c r="U382" s="392">
        <f t="shared" si="143"/>
        <v>0</v>
      </c>
      <c r="V382" s="393">
        <f t="shared" si="144"/>
        <v>0</v>
      </c>
      <c r="W382" s="444" t="str">
        <f t="shared" si="145"/>
        <v/>
      </c>
      <c r="X382" s="452" t="str">
        <f t="shared" si="140"/>
        <v/>
      </c>
      <c r="Y382" s="452" t="str">
        <f t="shared" si="141"/>
        <v/>
      </c>
      <c r="Z382" s="452" t="str">
        <f>'４.１倒筒機(樣品製作)'!X382</f>
        <v/>
      </c>
      <c r="AA382" s="452" t="str">
        <f>'４.１倒筒機(樣品製作)'!Y382</f>
        <v/>
      </c>
    </row>
    <row r="383" spans="1:27" ht="16.5">
      <c r="A383" s="383">
        <f t="shared" si="138"/>
        <v>46182</v>
      </c>
      <c r="B383" s="432" t="s">
        <v>805</v>
      </c>
      <c r="C383" s="458"/>
      <c r="D383" s="473"/>
      <c r="E383" s="459"/>
      <c r="F383" s="507" t="str">
        <f>IF(ISNA(VLOOKUP(D383,條件!$A$1:$L$65585,5,0)),"",(VLOOKUP(D383,條件!$A$1:$L$65585,5,0)))</f>
        <v/>
      </c>
      <c r="G383" s="507" t="str">
        <f>IF(ISNA(VLOOKUP(D383,條件!$A$1:$L$65585,11,0)),"",(VLOOKUP(D383,條件!$A$1:$L$65585,11,0)))</f>
        <v/>
      </c>
      <c r="H383" s="460"/>
      <c r="I383" s="461"/>
      <c r="J383" s="462"/>
      <c r="K383" s="461"/>
      <c r="L383" s="463"/>
      <c r="M383" s="388"/>
      <c r="N383" s="389"/>
      <c r="O383" s="390"/>
      <c r="P383" s="389"/>
      <c r="Q383" s="391"/>
      <c r="R383" s="443"/>
      <c r="S383" s="425">
        <f t="shared" si="142"/>
        <v>0</v>
      </c>
      <c r="T383" s="392">
        <f t="shared" si="139"/>
        <v>0</v>
      </c>
      <c r="U383" s="392">
        <f t="shared" si="143"/>
        <v>0</v>
      </c>
      <c r="V383" s="393">
        <f t="shared" si="144"/>
        <v>0</v>
      </c>
      <c r="W383" s="444" t="str">
        <f t="shared" si="145"/>
        <v/>
      </c>
      <c r="X383" s="452" t="str">
        <f t="shared" si="140"/>
        <v/>
      </c>
      <c r="Y383" s="452" t="str">
        <f t="shared" si="141"/>
        <v/>
      </c>
      <c r="Z383" s="452" t="str">
        <f>'４.１倒筒機(樣品製作)'!X383</f>
        <v/>
      </c>
      <c r="AA383" s="452" t="str">
        <f>'４.１倒筒機(樣品製作)'!Y383</f>
        <v/>
      </c>
    </row>
    <row r="384" spans="1:27" ht="16.5">
      <c r="A384" s="383">
        <f t="shared" si="138"/>
        <v>46182</v>
      </c>
      <c r="B384" s="432" t="s">
        <v>805</v>
      </c>
      <c r="C384" s="458"/>
      <c r="D384" s="473"/>
      <c r="E384" s="459"/>
      <c r="F384" s="507" t="str">
        <f>IF(ISNA(VLOOKUP(D384,條件!$A$1:$L$65585,5,0)),"",(VLOOKUP(D384,條件!$A$1:$L$65585,5,0)))</f>
        <v/>
      </c>
      <c r="G384" s="507" t="str">
        <f>IF(ISNA(VLOOKUP(D384,條件!$A$1:$L$65585,11,0)),"",(VLOOKUP(D384,條件!$A$1:$L$65585,11,0)))</f>
        <v/>
      </c>
      <c r="H384" s="460"/>
      <c r="I384" s="461"/>
      <c r="J384" s="462"/>
      <c r="K384" s="461"/>
      <c r="L384" s="463"/>
      <c r="M384" s="388"/>
      <c r="N384" s="389"/>
      <c r="O384" s="390"/>
      <c r="P384" s="389"/>
      <c r="Q384" s="391"/>
      <c r="R384" s="443"/>
      <c r="S384" s="425">
        <f t="shared" si="142"/>
        <v>0</v>
      </c>
      <c r="T384" s="392">
        <f t="shared" si="139"/>
        <v>0</v>
      </c>
      <c r="U384" s="392">
        <f t="shared" si="143"/>
        <v>0</v>
      </c>
      <c r="V384" s="393">
        <f t="shared" si="144"/>
        <v>0</v>
      </c>
      <c r="W384" s="444" t="str">
        <f t="shared" si="145"/>
        <v/>
      </c>
      <c r="X384" s="452" t="str">
        <f t="shared" si="140"/>
        <v/>
      </c>
      <c r="Y384" s="452" t="str">
        <f t="shared" si="141"/>
        <v/>
      </c>
      <c r="Z384" s="452" t="str">
        <f>'４.１倒筒機(樣品製作)'!X384</f>
        <v/>
      </c>
      <c r="AA384" s="452" t="str">
        <f>'４.１倒筒機(樣品製作)'!Y384</f>
        <v/>
      </c>
    </row>
    <row r="385" spans="1:27" ht="16.5">
      <c r="A385" s="383">
        <f t="shared" si="138"/>
        <v>46182</v>
      </c>
      <c r="B385" s="432" t="s">
        <v>805</v>
      </c>
      <c r="C385" s="458"/>
      <c r="D385" s="473"/>
      <c r="E385" s="459"/>
      <c r="F385" s="507" t="str">
        <f>IF(ISNA(VLOOKUP(D385,條件!$A$1:$L$65585,5,0)),"",(VLOOKUP(D385,條件!$A$1:$L$65585,5,0)))</f>
        <v/>
      </c>
      <c r="G385" s="507" t="str">
        <f>IF(ISNA(VLOOKUP(D385,條件!$A$1:$L$65585,11,0)),"",(VLOOKUP(D385,條件!$A$1:$L$65585,11,0)))</f>
        <v/>
      </c>
      <c r="H385" s="460"/>
      <c r="I385" s="461"/>
      <c r="J385" s="462"/>
      <c r="K385" s="461"/>
      <c r="L385" s="463"/>
      <c r="M385" s="388"/>
      <c r="N385" s="389"/>
      <c r="O385" s="390"/>
      <c r="P385" s="389"/>
      <c r="Q385" s="391"/>
      <c r="R385" s="443"/>
      <c r="S385" s="425">
        <f t="shared" si="142"/>
        <v>0</v>
      </c>
      <c r="T385" s="392">
        <f t="shared" si="139"/>
        <v>0</v>
      </c>
      <c r="U385" s="392">
        <f t="shared" si="143"/>
        <v>0</v>
      </c>
      <c r="V385" s="393">
        <f t="shared" si="144"/>
        <v>0</v>
      </c>
      <c r="W385" s="444" t="str">
        <f t="shared" si="145"/>
        <v/>
      </c>
      <c r="X385" s="452" t="str">
        <f t="shared" si="140"/>
        <v/>
      </c>
      <c r="Y385" s="452" t="str">
        <f t="shared" si="141"/>
        <v/>
      </c>
      <c r="Z385" s="452" t="str">
        <f>'４.１倒筒機(樣品製作)'!X385</f>
        <v/>
      </c>
      <c r="AA385" s="452" t="str">
        <f>'４.１倒筒機(樣品製作)'!Y385</f>
        <v/>
      </c>
    </row>
    <row r="386" spans="1:27" ht="16.5">
      <c r="A386" s="383">
        <f t="shared" si="138"/>
        <v>46182</v>
      </c>
      <c r="B386" s="432" t="s">
        <v>805</v>
      </c>
      <c r="C386" s="458"/>
      <c r="D386" s="473"/>
      <c r="E386" s="459"/>
      <c r="F386" s="507" t="str">
        <f>IF(ISNA(VLOOKUP(D386,條件!$A$1:$L$65585,5,0)),"",(VLOOKUP(D386,條件!$A$1:$L$65585,5,0)))</f>
        <v/>
      </c>
      <c r="G386" s="507" t="str">
        <f>IF(ISNA(VLOOKUP(D386,條件!$A$1:$L$65585,11,0)),"",(VLOOKUP(D386,條件!$A$1:$L$65585,11,0)))</f>
        <v/>
      </c>
      <c r="H386" s="460"/>
      <c r="I386" s="461"/>
      <c r="J386" s="462"/>
      <c r="K386" s="461"/>
      <c r="L386" s="463"/>
      <c r="M386" s="388"/>
      <c r="N386" s="389"/>
      <c r="O386" s="390"/>
      <c r="P386" s="389"/>
      <c r="Q386" s="391"/>
      <c r="R386" s="443"/>
      <c r="S386" s="425">
        <f t="shared" si="142"/>
        <v>0</v>
      </c>
      <c r="T386" s="392">
        <f t="shared" si="139"/>
        <v>0</v>
      </c>
      <c r="U386" s="392">
        <f t="shared" si="143"/>
        <v>0</v>
      </c>
      <c r="V386" s="393">
        <f t="shared" si="144"/>
        <v>0</v>
      </c>
      <c r="W386" s="444" t="str">
        <f t="shared" si="145"/>
        <v/>
      </c>
      <c r="X386" s="452" t="str">
        <f t="shared" si="140"/>
        <v/>
      </c>
      <c r="Y386" s="452" t="str">
        <f t="shared" si="141"/>
        <v/>
      </c>
      <c r="Z386" s="452" t="str">
        <f>'４.１倒筒機(樣品製作)'!X386</f>
        <v/>
      </c>
      <c r="AA386" s="452" t="str">
        <f>'４.１倒筒機(樣品製作)'!Y386</f>
        <v/>
      </c>
    </row>
    <row r="387" spans="1:27" ht="16.5">
      <c r="A387" s="383">
        <f t="shared" si="138"/>
        <v>46182</v>
      </c>
      <c r="B387" s="432" t="s">
        <v>805</v>
      </c>
      <c r="C387" s="458"/>
      <c r="D387" s="473"/>
      <c r="E387" s="459"/>
      <c r="F387" s="507" t="str">
        <f>IF(ISNA(VLOOKUP(D387,條件!$A$1:$L$65585,5,0)),"",(VLOOKUP(D387,條件!$A$1:$L$65585,5,0)))</f>
        <v/>
      </c>
      <c r="G387" s="507" t="str">
        <f>IF(ISNA(VLOOKUP(D387,條件!$A$1:$L$65585,11,0)),"",(VLOOKUP(D387,條件!$A$1:$L$65585,11,0)))</f>
        <v/>
      </c>
      <c r="H387" s="460"/>
      <c r="I387" s="461"/>
      <c r="J387" s="462"/>
      <c r="K387" s="461"/>
      <c r="L387" s="463"/>
      <c r="M387" s="388"/>
      <c r="N387" s="389"/>
      <c r="O387" s="390"/>
      <c r="P387" s="389"/>
      <c r="Q387" s="391"/>
      <c r="R387" s="443"/>
      <c r="S387" s="425">
        <f t="shared" si="142"/>
        <v>0</v>
      </c>
      <c r="T387" s="392">
        <f t="shared" si="139"/>
        <v>0</v>
      </c>
      <c r="U387" s="392">
        <f t="shared" si="143"/>
        <v>0</v>
      </c>
      <c r="V387" s="393">
        <f t="shared" si="144"/>
        <v>0</v>
      </c>
      <c r="W387" s="444" t="str">
        <f t="shared" si="145"/>
        <v/>
      </c>
      <c r="X387" s="452" t="str">
        <f t="shared" si="140"/>
        <v/>
      </c>
      <c r="Y387" s="452" t="str">
        <f t="shared" si="141"/>
        <v/>
      </c>
      <c r="Z387" s="452" t="str">
        <f>'４.１倒筒機(樣品製作)'!X387</f>
        <v/>
      </c>
      <c r="AA387" s="452" t="str">
        <f>'４.１倒筒機(樣品製作)'!Y387</f>
        <v/>
      </c>
    </row>
    <row r="388" spans="1:27" ht="16.5">
      <c r="A388" s="383">
        <f t="shared" si="138"/>
        <v>46182</v>
      </c>
      <c r="B388" s="398" t="s">
        <v>803</v>
      </c>
      <c r="C388" s="524"/>
      <c r="D388" s="525"/>
      <c r="E388" s="526"/>
      <c r="F388" s="527">
        <v>0</v>
      </c>
      <c r="G388" s="527"/>
      <c r="H388" s="528"/>
      <c r="I388" s="529">
        <f>COUNTA(I368:I387)</f>
        <v>0</v>
      </c>
      <c r="J388" s="529"/>
      <c r="K388" s="529"/>
      <c r="L388" s="530"/>
      <c r="M388" s="400"/>
      <c r="N388" s="401">
        <f>SUM(N368:N387)</f>
        <v>0</v>
      </c>
      <c r="O388" s="400"/>
      <c r="P388" s="401">
        <f>SUM(P368:P387)</f>
        <v>0</v>
      </c>
      <c r="Q388" s="402"/>
      <c r="R388" s="445"/>
      <c r="S388" s="427"/>
      <c r="T388" s="403"/>
      <c r="U388" s="399">
        <f>SUMIF(U368:U387,"&lt;9E307")</f>
        <v>0</v>
      </c>
      <c r="V388" s="399">
        <f>SUM(V368:V387)</f>
        <v>0</v>
      </c>
      <c r="W388" s="446">
        <f>IF(ISERROR(V388/U388),0,(V388/U388))</f>
        <v>0</v>
      </c>
      <c r="X388" s="453">
        <f>SUMIF(X368:X387,"&lt;9E307")</f>
        <v>0</v>
      </c>
      <c r="Y388" s="453">
        <f>SUMIF(Y368:Y387,"&lt;9E307")</f>
        <v>0</v>
      </c>
      <c r="Z388" s="453">
        <f>'４.１倒筒機(樣品製作)'!X388</f>
        <v>0</v>
      </c>
      <c r="AA388" s="453">
        <f>'４.１倒筒機(樣品製作)'!Y388</f>
        <v>0</v>
      </c>
    </row>
    <row r="389" spans="1:27" ht="16.5">
      <c r="A389" s="383">
        <f t="shared" si="138"/>
        <v>46182</v>
      </c>
      <c r="B389" s="404" t="s">
        <v>806</v>
      </c>
      <c r="C389" s="531"/>
      <c r="D389" s="532"/>
      <c r="E389" s="533"/>
      <c r="F389" s="534"/>
      <c r="G389" s="534"/>
      <c r="H389" s="535"/>
      <c r="I389" s="536">
        <f>SUM(I367,I388)</f>
        <v>0</v>
      </c>
      <c r="J389" s="536"/>
      <c r="K389" s="536"/>
      <c r="L389" s="537"/>
      <c r="M389" s="419"/>
      <c r="N389" s="420">
        <f>SUM(N367,N388)</f>
        <v>0</v>
      </c>
      <c r="O389" s="419"/>
      <c r="P389" s="420">
        <f>SUM(P367,P388)</f>
        <v>0</v>
      </c>
      <c r="Q389" s="421"/>
      <c r="R389" s="447"/>
      <c r="S389" s="428"/>
      <c r="T389" s="394"/>
      <c r="U389" s="394">
        <f t="shared" ref="U389:V389" si="146">SUM(U367,U388)</f>
        <v>0</v>
      </c>
      <c r="V389" s="394">
        <f t="shared" si="146"/>
        <v>0</v>
      </c>
      <c r="W389" s="448">
        <f>IF(ISERROR(V389/U389),0,V389/U389)</f>
        <v>0</v>
      </c>
      <c r="X389" s="454">
        <f>SUM(X367,X388)</f>
        <v>0</v>
      </c>
      <c r="Y389" s="454">
        <f>SUM(Y367,Y388)</f>
        <v>0</v>
      </c>
      <c r="Z389" s="454">
        <f>'４.１倒筒機(樣品製作)'!X389</f>
        <v>0</v>
      </c>
      <c r="AA389" s="454">
        <f>'４.１倒筒機(樣品製作)'!Y389</f>
        <v>0</v>
      </c>
    </row>
    <row r="390" spans="1:27" ht="16.5">
      <c r="A390" s="449">
        <f>A389+1</f>
        <v>46183</v>
      </c>
      <c r="B390" s="431" t="s">
        <v>804</v>
      </c>
      <c r="C390" s="458" t="s">
        <v>1038</v>
      </c>
      <c r="D390" s="473" t="s">
        <v>2480</v>
      </c>
      <c r="E390" s="459" t="s">
        <v>1658</v>
      </c>
      <c r="F390" s="507" t="s">
        <v>1675</v>
      </c>
      <c r="G390" s="507" t="s">
        <v>3474</v>
      </c>
      <c r="H390" s="460">
        <v>4</v>
      </c>
      <c r="I390" s="461">
        <v>100</v>
      </c>
      <c r="J390" s="462">
        <v>358000</v>
      </c>
      <c r="K390" s="462">
        <v>1200</v>
      </c>
      <c r="L390" s="463">
        <v>36</v>
      </c>
      <c r="M390" s="1055">
        <v>36</v>
      </c>
      <c r="N390" s="1056">
        <v>8</v>
      </c>
      <c r="O390" s="409">
        <v>30</v>
      </c>
      <c r="P390" s="408">
        <v>8</v>
      </c>
      <c r="Q390" s="410" t="s">
        <v>3004</v>
      </c>
      <c r="R390" s="441" t="s">
        <v>3790</v>
      </c>
      <c r="S390" s="424">
        <f>K390*0.85</f>
        <v>1020</v>
      </c>
      <c r="T390" s="405">
        <f t="shared" ref="T390:T409" si="147">IF(J390="",0,(1440/(J390/S390)))</f>
        <v>4.1027932960893851</v>
      </c>
      <c r="U390" s="405">
        <f>T390*L390*(N390+P390)/24*0.85</f>
        <v>83.69698324022346</v>
      </c>
      <c r="V390" s="406">
        <f>M390+O390</f>
        <v>66</v>
      </c>
      <c r="W390" s="442">
        <f>IF(U390=0,"",((V390/U390)))</f>
        <v>0.78855888760733051</v>
      </c>
      <c r="X390" s="452">
        <f t="shared" ref="X390:X409" si="148">IF(ISERROR((U390/(N390+P390)*N390)/250),"",((U390/(N390+P390)*N390)/250))</f>
        <v>0.16739396648044691</v>
      </c>
      <c r="Y390" s="452">
        <f t="shared" ref="Y390:Y409" si="149">IF(ISERROR(((U390/(N390+P390)*P390)/250)),"",(((U390/(N390+P390)*P390))/250))</f>
        <v>0.16739396648044691</v>
      </c>
      <c r="Z390" s="452" t="str">
        <f>'４.１倒筒機(樣品製作)'!X390</f>
        <v/>
      </c>
      <c r="AA390" s="452" t="str">
        <f>'４.１倒筒機(樣品製作)'!Y390</f>
        <v/>
      </c>
    </row>
    <row r="391" spans="1:27" ht="16.5">
      <c r="A391" s="383">
        <f>A390</f>
        <v>46183</v>
      </c>
      <c r="B391" s="432" t="s">
        <v>804</v>
      </c>
      <c r="C391" s="458" t="s">
        <v>1045</v>
      </c>
      <c r="D391" s="473" t="s">
        <v>1922</v>
      </c>
      <c r="E391" s="459" t="s">
        <v>1658</v>
      </c>
      <c r="F391" s="507" t="s">
        <v>1675</v>
      </c>
      <c r="G391" s="507" t="s">
        <v>302</v>
      </c>
      <c r="H391" s="460">
        <v>4</v>
      </c>
      <c r="I391" s="461">
        <v>100</v>
      </c>
      <c r="J391" s="462">
        <v>358000</v>
      </c>
      <c r="K391" s="462">
        <v>1200</v>
      </c>
      <c r="L391" s="463">
        <v>84</v>
      </c>
      <c r="M391" s="1057">
        <v>0</v>
      </c>
      <c r="N391" s="1058">
        <v>8</v>
      </c>
      <c r="O391" s="390">
        <v>22</v>
      </c>
      <c r="P391" s="389">
        <v>8</v>
      </c>
      <c r="Q391" s="410" t="s">
        <v>3004</v>
      </c>
      <c r="R391" s="443" t="s">
        <v>3790</v>
      </c>
      <c r="S391" s="425">
        <f t="shared" ref="S391:S409" si="150">K391*0.85</f>
        <v>1020</v>
      </c>
      <c r="T391" s="392">
        <f t="shared" si="147"/>
        <v>4.1027932960893851</v>
      </c>
      <c r="U391" s="405">
        <f t="shared" ref="U391:U409" si="151">T391*L391*(N391+P391)/24*0.85</f>
        <v>195.29296089385474</v>
      </c>
      <c r="V391" s="393">
        <f t="shared" ref="V391:V409" si="152">M391+O391</f>
        <v>22</v>
      </c>
      <c r="W391" s="442">
        <f t="shared" ref="W391:W409" si="153">IF(U391=0,"",((V391/U391)))</f>
        <v>0.11265126965819008</v>
      </c>
      <c r="X391" s="452">
        <f t="shared" si="148"/>
        <v>0.39058592178770946</v>
      </c>
      <c r="Y391" s="452">
        <f t="shared" si="149"/>
        <v>0.39058592178770946</v>
      </c>
      <c r="Z391" s="452" t="str">
        <f>'４.１倒筒機(樣品製作)'!X391</f>
        <v/>
      </c>
      <c r="AA391" s="452" t="str">
        <f>'４.１倒筒機(樣品製作)'!Y391</f>
        <v/>
      </c>
    </row>
    <row r="392" spans="1:27" ht="16.5">
      <c r="A392" s="383">
        <f t="shared" ref="A392:A432" si="154">A391</f>
        <v>46183</v>
      </c>
      <c r="B392" s="432" t="s">
        <v>804</v>
      </c>
      <c r="C392" s="458"/>
      <c r="D392" s="473"/>
      <c r="E392" s="459"/>
      <c r="F392" s="507" t="str">
        <f>IF(ISNA(VLOOKUP(D392,條件!$A$1:$L$65585,5,0)),"",(VLOOKUP(D392,條件!$A$1:$L$65585,5,0)))</f>
        <v/>
      </c>
      <c r="G392" s="507" t="str">
        <f>IF(ISNA(VLOOKUP(D392,條件!$A$1:$L$65585,11,0)),"",(VLOOKUP(D392,條件!$A$1:$L$65585,11,0)))</f>
        <v/>
      </c>
      <c r="H392" s="460"/>
      <c r="I392" s="461"/>
      <c r="J392" s="462"/>
      <c r="K392" s="461"/>
      <c r="L392" s="463"/>
      <c r="M392" s="388"/>
      <c r="N392" s="389"/>
      <c r="O392" s="390"/>
      <c r="P392" s="389"/>
      <c r="Q392" s="410"/>
      <c r="R392" s="443"/>
      <c r="S392" s="425">
        <f t="shared" si="150"/>
        <v>0</v>
      </c>
      <c r="T392" s="392">
        <f t="shared" si="147"/>
        <v>0</v>
      </c>
      <c r="U392" s="405">
        <f t="shared" si="151"/>
        <v>0</v>
      </c>
      <c r="V392" s="393">
        <f t="shared" si="152"/>
        <v>0</v>
      </c>
      <c r="W392" s="442" t="str">
        <f t="shared" si="153"/>
        <v/>
      </c>
      <c r="X392" s="452" t="str">
        <f t="shared" si="148"/>
        <v/>
      </c>
      <c r="Y392" s="452" t="str">
        <f t="shared" si="149"/>
        <v/>
      </c>
      <c r="Z392" s="452" t="str">
        <f>'４.１倒筒機(樣品製作)'!X392</f>
        <v/>
      </c>
      <c r="AA392" s="452" t="str">
        <f>'４.１倒筒機(樣品製作)'!Y392</f>
        <v/>
      </c>
    </row>
    <row r="393" spans="1:27" ht="16.5">
      <c r="A393" s="383">
        <f t="shared" si="154"/>
        <v>46183</v>
      </c>
      <c r="B393" s="432" t="s">
        <v>804</v>
      </c>
      <c r="C393" s="458"/>
      <c r="D393" s="473"/>
      <c r="E393" s="459"/>
      <c r="F393" s="507" t="str">
        <f>IF(ISNA(VLOOKUP(D393,條件!$A$1:$L$65585,5,0)),"",(VLOOKUP(D393,條件!$A$1:$L$65585,5,0)))</f>
        <v/>
      </c>
      <c r="G393" s="507" t="str">
        <f>IF(ISNA(VLOOKUP(D393,條件!$A$1:$L$65585,11,0)),"",(VLOOKUP(D393,條件!$A$1:$L$65585,11,0)))</f>
        <v/>
      </c>
      <c r="H393" s="460"/>
      <c r="I393" s="461"/>
      <c r="J393" s="462"/>
      <c r="K393" s="461"/>
      <c r="L393" s="463"/>
      <c r="M393" s="388"/>
      <c r="N393" s="389"/>
      <c r="O393" s="390"/>
      <c r="P393" s="389"/>
      <c r="Q393" s="410"/>
      <c r="R393" s="443"/>
      <c r="S393" s="425">
        <f t="shared" si="150"/>
        <v>0</v>
      </c>
      <c r="T393" s="392">
        <f t="shared" si="147"/>
        <v>0</v>
      </c>
      <c r="U393" s="405">
        <f t="shared" si="151"/>
        <v>0</v>
      </c>
      <c r="V393" s="393">
        <f t="shared" si="152"/>
        <v>0</v>
      </c>
      <c r="W393" s="442" t="str">
        <f t="shared" si="153"/>
        <v/>
      </c>
      <c r="X393" s="452" t="str">
        <f t="shared" si="148"/>
        <v/>
      </c>
      <c r="Y393" s="452" t="str">
        <f t="shared" si="149"/>
        <v/>
      </c>
      <c r="Z393" s="452" t="str">
        <f>'４.１倒筒機(樣品製作)'!X393</f>
        <v/>
      </c>
      <c r="AA393" s="452" t="str">
        <f>'４.１倒筒機(樣品製作)'!Y393</f>
        <v/>
      </c>
    </row>
    <row r="394" spans="1:27" ht="16.5">
      <c r="A394" s="383">
        <f t="shared" si="154"/>
        <v>46183</v>
      </c>
      <c r="B394" s="432" t="s">
        <v>804</v>
      </c>
      <c r="C394" s="458"/>
      <c r="D394" s="473"/>
      <c r="E394" s="459"/>
      <c r="F394" s="507" t="str">
        <f>IF(ISNA(VLOOKUP(D394,條件!$A$1:$L$65585,5,0)),"",(VLOOKUP(D394,條件!$A$1:$L$65585,5,0)))</f>
        <v/>
      </c>
      <c r="G394" s="507" t="str">
        <f>IF(ISNA(VLOOKUP(D394,條件!$A$1:$L$65585,11,0)),"",(VLOOKUP(D394,條件!$A$1:$L$65585,11,0)))</f>
        <v/>
      </c>
      <c r="H394" s="460"/>
      <c r="I394" s="461"/>
      <c r="J394" s="462"/>
      <c r="K394" s="461"/>
      <c r="L394" s="463"/>
      <c r="M394" s="388"/>
      <c r="N394" s="389"/>
      <c r="O394" s="390"/>
      <c r="P394" s="389"/>
      <c r="Q394" s="410"/>
      <c r="R394" s="443"/>
      <c r="S394" s="425">
        <f t="shared" si="150"/>
        <v>0</v>
      </c>
      <c r="T394" s="392">
        <f t="shared" si="147"/>
        <v>0</v>
      </c>
      <c r="U394" s="405">
        <f t="shared" si="151"/>
        <v>0</v>
      </c>
      <c r="V394" s="393">
        <f t="shared" si="152"/>
        <v>0</v>
      </c>
      <c r="W394" s="442" t="str">
        <f t="shared" si="153"/>
        <v/>
      </c>
      <c r="X394" s="452" t="str">
        <f t="shared" si="148"/>
        <v/>
      </c>
      <c r="Y394" s="452" t="str">
        <f t="shared" si="149"/>
        <v/>
      </c>
      <c r="Z394" s="452" t="str">
        <f>'４.１倒筒機(樣品製作)'!X394</f>
        <v/>
      </c>
      <c r="AA394" s="452" t="str">
        <f>'４.１倒筒機(樣品製作)'!Y394</f>
        <v/>
      </c>
    </row>
    <row r="395" spans="1:27" ht="16.5">
      <c r="A395" s="383">
        <f t="shared" si="154"/>
        <v>46183</v>
      </c>
      <c r="B395" s="432" t="s">
        <v>804</v>
      </c>
      <c r="C395" s="458"/>
      <c r="D395" s="473"/>
      <c r="E395" s="459"/>
      <c r="F395" s="507" t="str">
        <f>IF(ISNA(VLOOKUP(D395,條件!$A$1:$L$65585,5,0)),"",(VLOOKUP(D395,條件!$A$1:$L$65585,5,0)))</f>
        <v/>
      </c>
      <c r="G395" s="507" t="str">
        <f>IF(ISNA(VLOOKUP(D395,條件!$A$1:$L$65585,11,0)),"",(VLOOKUP(D395,條件!$A$1:$L$65585,11,0)))</f>
        <v/>
      </c>
      <c r="H395" s="460"/>
      <c r="I395" s="461"/>
      <c r="J395" s="462"/>
      <c r="K395" s="461"/>
      <c r="L395" s="463"/>
      <c r="M395" s="388"/>
      <c r="N395" s="389"/>
      <c r="O395" s="390"/>
      <c r="P395" s="389"/>
      <c r="Q395" s="410"/>
      <c r="R395" s="443"/>
      <c r="S395" s="425">
        <f t="shared" si="150"/>
        <v>0</v>
      </c>
      <c r="T395" s="392">
        <f t="shared" si="147"/>
        <v>0</v>
      </c>
      <c r="U395" s="405">
        <f t="shared" si="151"/>
        <v>0</v>
      </c>
      <c r="V395" s="393">
        <f t="shared" si="152"/>
        <v>0</v>
      </c>
      <c r="W395" s="442" t="str">
        <f t="shared" si="153"/>
        <v/>
      </c>
      <c r="X395" s="452" t="str">
        <f t="shared" si="148"/>
        <v/>
      </c>
      <c r="Y395" s="452" t="str">
        <f t="shared" si="149"/>
        <v/>
      </c>
      <c r="Z395" s="452" t="str">
        <f>'４.１倒筒機(樣品製作)'!X395</f>
        <v/>
      </c>
      <c r="AA395" s="452" t="str">
        <f>'４.１倒筒機(樣品製作)'!Y395</f>
        <v/>
      </c>
    </row>
    <row r="396" spans="1:27" ht="16.5">
      <c r="A396" s="383">
        <f t="shared" si="154"/>
        <v>46183</v>
      </c>
      <c r="B396" s="432" t="s">
        <v>804</v>
      </c>
      <c r="C396" s="458"/>
      <c r="D396" s="473"/>
      <c r="E396" s="459"/>
      <c r="F396" s="507" t="str">
        <f>IF(ISNA(VLOOKUP(D396,條件!$A$1:$L$65585,5,0)),"",(VLOOKUP(D396,條件!$A$1:$L$65585,5,0)))</f>
        <v/>
      </c>
      <c r="G396" s="507" t="str">
        <f>IF(ISNA(VLOOKUP(D396,條件!$A$1:$L$65585,11,0)),"",(VLOOKUP(D396,條件!$A$1:$L$65585,11,0)))</f>
        <v/>
      </c>
      <c r="H396" s="460"/>
      <c r="I396" s="461"/>
      <c r="J396" s="462"/>
      <c r="K396" s="461"/>
      <c r="L396" s="463"/>
      <c r="M396" s="388"/>
      <c r="N396" s="389"/>
      <c r="O396" s="390"/>
      <c r="P396" s="389"/>
      <c r="Q396" s="410"/>
      <c r="R396" s="443"/>
      <c r="S396" s="425">
        <f t="shared" si="150"/>
        <v>0</v>
      </c>
      <c r="T396" s="392">
        <f t="shared" si="147"/>
        <v>0</v>
      </c>
      <c r="U396" s="405">
        <f t="shared" si="151"/>
        <v>0</v>
      </c>
      <c r="V396" s="393">
        <f t="shared" si="152"/>
        <v>0</v>
      </c>
      <c r="W396" s="442" t="str">
        <f t="shared" si="153"/>
        <v/>
      </c>
      <c r="X396" s="452" t="str">
        <f t="shared" si="148"/>
        <v/>
      </c>
      <c r="Y396" s="452" t="str">
        <f t="shared" si="149"/>
        <v/>
      </c>
      <c r="Z396" s="452" t="str">
        <f>'４.１倒筒機(樣品製作)'!X396</f>
        <v/>
      </c>
      <c r="AA396" s="452" t="str">
        <f>'４.１倒筒機(樣品製作)'!Y396</f>
        <v/>
      </c>
    </row>
    <row r="397" spans="1:27" ht="16.5">
      <c r="A397" s="383">
        <f t="shared" si="154"/>
        <v>46183</v>
      </c>
      <c r="B397" s="432" t="s">
        <v>804</v>
      </c>
      <c r="C397" s="458"/>
      <c r="D397" s="473"/>
      <c r="E397" s="459"/>
      <c r="F397" s="507" t="str">
        <f>IF(ISNA(VLOOKUP(D397,條件!$A$1:$L$65585,5,0)),"",(VLOOKUP(D397,條件!$A$1:$L$65585,5,0)))</f>
        <v/>
      </c>
      <c r="G397" s="507" t="str">
        <f>IF(ISNA(VLOOKUP(D397,條件!$A$1:$L$65585,11,0)),"",(VLOOKUP(D397,條件!$A$1:$L$65585,11,0)))</f>
        <v/>
      </c>
      <c r="H397" s="460"/>
      <c r="I397" s="461"/>
      <c r="J397" s="462"/>
      <c r="K397" s="461"/>
      <c r="L397" s="463"/>
      <c r="M397" s="388"/>
      <c r="N397" s="389"/>
      <c r="O397" s="390"/>
      <c r="P397" s="389"/>
      <c r="Q397" s="410"/>
      <c r="R397" s="443"/>
      <c r="S397" s="425">
        <f t="shared" si="150"/>
        <v>0</v>
      </c>
      <c r="T397" s="392">
        <f t="shared" si="147"/>
        <v>0</v>
      </c>
      <c r="U397" s="405">
        <f t="shared" si="151"/>
        <v>0</v>
      </c>
      <c r="V397" s="393">
        <f t="shared" si="152"/>
        <v>0</v>
      </c>
      <c r="W397" s="442" t="str">
        <f t="shared" si="153"/>
        <v/>
      </c>
      <c r="X397" s="452" t="str">
        <f t="shared" si="148"/>
        <v/>
      </c>
      <c r="Y397" s="452" t="str">
        <f t="shared" si="149"/>
        <v/>
      </c>
      <c r="Z397" s="452" t="str">
        <f>'４.１倒筒機(樣品製作)'!X397</f>
        <v/>
      </c>
      <c r="AA397" s="452" t="str">
        <f>'４.１倒筒機(樣品製作)'!Y397</f>
        <v/>
      </c>
    </row>
    <row r="398" spans="1:27" ht="16.5">
      <c r="A398" s="383">
        <f t="shared" si="154"/>
        <v>46183</v>
      </c>
      <c r="B398" s="432" t="s">
        <v>804</v>
      </c>
      <c r="C398" s="458"/>
      <c r="D398" s="473"/>
      <c r="E398" s="459"/>
      <c r="F398" s="507" t="str">
        <f>IF(ISNA(VLOOKUP(D398,條件!$A$1:$L$65585,5,0)),"",(VLOOKUP(D398,條件!$A$1:$L$65585,5,0)))</f>
        <v/>
      </c>
      <c r="G398" s="507" t="str">
        <f>IF(ISNA(VLOOKUP(D398,條件!$A$1:$L$65585,11,0)),"",(VLOOKUP(D398,條件!$A$1:$L$65585,11,0)))</f>
        <v/>
      </c>
      <c r="H398" s="460"/>
      <c r="I398" s="461"/>
      <c r="J398" s="462"/>
      <c r="K398" s="461"/>
      <c r="L398" s="463"/>
      <c r="M398" s="388"/>
      <c r="N398" s="389"/>
      <c r="O398" s="390"/>
      <c r="P398" s="389"/>
      <c r="Q398" s="410"/>
      <c r="R398" s="443"/>
      <c r="S398" s="425">
        <f t="shared" si="150"/>
        <v>0</v>
      </c>
      <c r="T398" s="392">
        <f t="shared" si="147"/>
        <v>0</v>
      </c>
      <c r="U398" s="405">
        <f t="shared" si="151"/>
        <v>0</v>
      </c>
      <c r="V398" s="393">
        <f t="shared" si="152"/>
        <v>0</v>
      </c>
      <c r="W398" s="442" t="str">
        <f t="shared" si="153"/>
        <v/>
      </c>
      <c r="X398" s="452" t="str">
        <f t="shared" si="148"/>
        <v/>
      </c>
      <c r="Y398" s="452" t="str">
        <f t="shared" si="149"/>
        <v/>
      </c>
      <c r="Z398" s="452" t="str">
        <f>'４.１倒筒機(樣品製作)'!X398</f>
        <v/>
      </c>
      <c r="AA398" s="452" t="str">
        <f>'４.１倒筒機(樣品製作)'!Y398</f>
        <v/>
      </c>
    </row>
    <row r="399" spans="1:27" ht="16.5">
      <c r="A399" s="383">
        <f t="shared" si="154"/>
        <v>46183</v>
      </c>
      <c r="B399" s="432" t="s">
        <v>804</v>
      </c>
      <c r="C399" s="458"/>
      <c r="D399" s="473"/>
      <c r="E399" s="459"/>
      <c r="F399" s="507" t="str">
        <f>IF(ISNA(VLOOKUP(D399,條件!$A$1:$L$65585,5,0)),"",(VLOOKUP(D399,條件!$A$1:$L$65585,5,0)))</f>
        <v/>
      </c>
      <c r="G399" s="507" t="str">
        <f>IF(ISNA(VLOOKUP(D399,條件!$A$1:$L$65585,11,0)),"",(VLOOKUP(D399,條件!$A$1:$L$65585,11,0)))</f>
        <v/>
      </c>
      <c r="H399" s="460"/>
      <c r="I399" s="461"/>
      <c r="J399" s="462"/>
      <c r="K399" s="461"/>
      <c r="L399" s="463"/>
      <c r="M399" s="388"/>
      <c r="N399" s="389"/>
      <c r="O399" s="390"/>
      <c r="P399" s="389"/>
      <c r="Q399" s="410"/>
      <c r="R399" s="443"/>
      <c r="S399" s="425">
        <f t="shared" si="150"/>
        <v>0</v>
      </c>
      <c r="T399" s="392">
        <f t="shared" si="147"/>
        <v>0</v>
      </c>
      <c r="U399" s="405">
        <f t="shared" si="151"/>
        <v>0</v>
      </c>
      <c r="V399" s="393">
        <f t="shared" si="152"/>
        <v>0</v>
      </c>
      <c r="W399" s="442" t="str">
        <f t="shared" si="153"/>
        <v/>
      </c>
      <c r="X399" s="452" t="str">
        <f t="shared" si="148"/>
        <v/>
      </c>
      <c r="Y399" s="452" t="str">
        <f t="shared" si="149"/>
        <v/>
      </c>
      <c r="Z399" s="452" t="str">
        <f>'４.１倒筒機(樣品製作)'!X399</f>
        <v/>
      </c>
      <c r="AA399" s="452" t="str">
        <f>'４.１倒筒機(樣品製作)'!Y399</f>
        <v/>
      </c>
    </row>
    <row r="400" spans="1:27" ht="16.5">
      <c r="A400" s="383">
        <f t="shared" si="154"/>
        <v>46183</v>
      </c>
      <c r="B400" s="432" t="s">
        <v>804</v>
      </c>
      <c r="C400" s="458"/>
      <c r="D400" s="473"/>
      <c r="E400" s="459"/>
      <c r="F400" s="507" t="str">
        <f>IF(ISNA(VLOOKUP(D400,條件!$A$1:$L$65585,5,0)),"",(VLOOKUP(D400,條件!$A$1:$L$65585,5,0)))</f>
        <v/>
      </c>
      <c r="G400" s="507" t="str">
        <f>IF(ISNA(VLOOKUP(D400,條件!$A$1:$L$65585,11,0)),"",(VLOOKUP(D400,條件!$A$1:$L$65585,11,0)))</f>
        <v/>
      </c>
      <c r="H400" s="460"/>
      <c r="I400" s="461"/>
      <c r="J400" s="462"/>
      <c r="K400" s="461"/>
      <c r="L400" s="463"/>
      <c r="M400" s="388"/>
      <c r="N400" s="389"/>
      <c r="O400" s="390"/>
      <c r="P400" s="389"/>
      <c r="Q400" s="410"/>
      <c r="R400" s="443"/>
      <c r="S400" s="425">
        <f t="shared" si="150"/>
        <v>0</v>
      </c>
      <c r="T400" s="392">
        <f t="shared" si="147"/>
        <v>0</v>
      </c>
      <c r="U400" s="405">
        <f t="shared" si="151"/>
        <v>0</v>
      </c>
      <c r="V400" s="393">
        <f t="shared" si="152"/>
        <v>0</v>
      </c>
      <c r="W400" s="442" t="str">
        <f t="shared" si="153"/>
        <v/>
      </c>
      <c r="X400" s="452" t="str">
        <f t="shared" si="148"/>
        <v/>
      </c>
      <c r="Y400" s="452" t="str">
        <f t="shared" si="149"/>
        <v/>
      </c>
      <c r="Z400" s="452" t="str">
        <f>'４.１倒筒機(樣品製作)'!X400</f>
        <v/>
      </c>
      <c r="AA400" s="452" t="str">
        <f>'４.１倒筒機(樣品製作)'!Y400</f>
        <v/>
      </c>
    </row>
    <row r="401" spans="1:27" ht="16.5">
      <c r="A401" s="383">
        <f t="shared" si="154"/>
        <v>46183</v>
      </c>
      <c r="B401" s="432" t="s">
        <v>804</v>
      </c>
      <c r="C401" s="458"/>
      <c r="D401" s="473"/>
      <c r="E401" s="459"/>
      <c r="F401" s="507" t="str">
        <f>IF(ISNA(VLOOKUP(D401,條件!$A$1:$L$65585,5,0)),"",(VLOOKUP(D401,條件!$A$1:$L$65585,5,0)))</f>
        <v/>
      </c>
      <c r="G401" s="507" t="str">
        <f>IF(ISNA(VLOOKUP(D401,條件!$A$1:$L$65585,11,0)),"",(VLOOKUP(D401,條件!$A$1:$L$65585,11,0)))</f>
        <v/>
      </c>
      <c r="H401" s="460"/>
      <c r="I401" s="461"/>
      <c r="J401" s="462"/>
      <c r="K401" s="461"/>
      <c r="L401" s="463"/>
      <c r="M401" s="388"/>
      <c r="N401" s="389"/>
      <c r="O401" s="390"/>
      <c r="P401" s="389"/>
      <c r="Q401" s="410"/>
      <c r="R401" s="443"/>
      <c r="S401" s="425">
        <f t="shared" si="150"/>
        <v>0</v>
      </c>
      <c r="T401" s="392">
        <f t="shared" si="147"/>
        <v>0</v>
      </c>
      <c r="U401" s="392">
        <f t="shared" si="151"/>
        <v>0</v>
      </c>
      <c r="V401" s="393">
        <f t="shared" si="152"/>
        <v>0</v>
      </c>
      <c r="W401" s="442" t="str">
        <f t="shared" si="153"/>
        <v/>
      </c>
      <c r="X401" s="452" t="str">
        <f t="shared" si="148"/>
        <v/>
      </c>
      <c r="Y401" s="452" t="str">
        <f t="shared" si="149"/>
        <v/>
      </c>
      <c r="Z401" s="452" t="str">
        <f>'４.１倒筒機(樣品製作)'!X401</f>
        <v/>
      </c>
      <c r="AA401" s="452" t="str">
        <f>'４.１倒筒機(樣品製作)'!Y401</f>
        <v/>
      </c>
    </row>
    <row r="402" spans="1:27" ht="16.5">
      <c r="A402" s="383">
        <f t="shared" si="154"/>
        <v>46183</v>
      </c>
      <c r="B402" s="432" t="s">
        <v>804</v>
      </c>
      <c r="C402" s="458"/>
      <c r="D402" s="473"/>
      <c r="E402" s="459"/>
      <c r="F402" s="507" t="str">
        <f>IF(ISNA(VLOOKUP(D402,條件!$A$1:$L$65585,5,0)),"",(VLOOKUP(D402,條件!$A$1:$L$65585,5,0)))</f>
        <v/>
      </c>
      <c r="G402" s="507" t="str">
        <f>IF(ISNA(VLOOKUP(D402,條件!$A$1:$L$65585,11,0)),"",(VLOOKUP(D402,條件!$A$1:$L$65585,11,0)))</f>
        <v/>
      </c>
      <c r="H402" s="460"/>
      <c r="I402" s="461"/>
      <c r="J402" s="462"/>
      <c r="K402" s="461"/>
      <c r="L402" s="463"/>
      <c r="M402" s="388"/>
      <c r="N402" s="389"/>
      <c r="O402" s="390"/>
      <c r="P402" s="389"/>
      <c r="Q402" s="410"/>
      <c r="R402" s="443"/>
      <c r="S402" s="425">
        <f t="shared" si="150"/>
        <v>0</v>
      </c>
      <c r="T402" s="392">
        <f t="shared" si="147"/>
        <v>0</v>
      </c>
      <c r="U402" s="392">
        <f t="shared" si="151"/>
        <v>0</v>
      </c>
      <c r="V402" s="393">
        <f t="shared" si="152"/>
        <v>0</v>
      </c>
      <c r="W402" s="444" t="str">
        <f t="shared" si="153"/>
        <v/>
      </c>
      <c r="X402" s="452" t="str">
        <f t="shared" si="148"/>
        <v/>
      </c>
      <c r="Y402" s="452" t="str">
        <f t="shared" si="149"/>
        <v/>
      </c>
      <c r="Z402" s="452" t="str">
        <f>'４.１倒筒機(樣品製作)'!X402</f>
        <v/>
      </c>
      <c r="AA402" s="452" t="str">
        <f>'４.１倒筒機(樣品製作)'!Y402</f>
        <v/>
      </c>
    </row>
    <row r="403" spans="1:27" ht="16.5">
      <c r="A403" s="383">
        <f t="shared" si="154"/>
        <v>46183</v>
      </c>
      <c r="B403" s="432" t="s">
        <v>804</v>
      </c>
      <c r="C403" s="458"/>
      <c r="D403" s="473"/>
      <c r="E403" s="459"/>
      <c r="F403" s="507" t="str">
        <f>IF(ISNA(VLOOKUP(D403,條件!$A$1:$L$65585,5,0)),"",(VLOOKUP(D403,條件!$A$1:$L$65585,5,0)))</f>
        <v/>
      </c>
      <c r="G403" s="507" t="str">
        <f>IF(ISNA(VLOOKUP(D403,條件!$A$1:$L$65585,11,0)),"",(VLOOKUP(D403,條件!$A$1:$L$65585,11,0)))</f>
        <v/>
      </c>
      <c r="H403" s="460"/>
      <c r="I403" s="461"/>
      <c r="J403" s="462"/>
      <c r="K403" s="461"/>
      <c r="L403" s="463"/>
      <c r="M403" s="388"/>
      <c r="N403" s="389"/>
      <c r="O403" s="390"/>
      <c r="P403" s="389"/>
      <c r="Q403" s="410"/>
      <c r="R403" s="443"/>
      <c r="S403" s="425">
        <f t="shared" si="150"/>
        <v>0</v>
      </c>
      <c r="T403" s="392">
        <f t="shared" si="147"/>
        <v>0</v>
      </c>
      <c r="U403" s="392">
        <f t="shared" si="151"/>
        <v>0</v>
      </c>
      <c r="V403" s="393">
        <f t="shared" si="152"/>
        <v>0</v>
      </c>
      <c r="W403" s="444" t="str">
        <f t="shared" si="153"/>
        <v/>
      </c>
      <c r="X403" s="452" t="str">
        <f t="shared" si="148"/>
        <v/>
      </c>
      <c r="Y403" s="452" t="str">
        <f t="shared" si="149"/>
        <v/>
      </c>
      <c r="Z403" s="452" t="str">
        <f>'４.１倒筒機(樣品製作)'!X403</f>
        <v/>
      </c>
      <c r="AA403" s="452" t="str">
        <f>'４.１倒筒機(樣品製作)'!Y403</f>
        <v/>
      </c>
    </row>
    <row r="404" spans="1:27" ht="16.5">
      <c r="A404" s="383">
        <f t="shared" si="154"/>
        <v>46183</v>
      </c>
      <c r="B404" s="432" t="s">
        <v>804</v>
      </c>
      <c r="C404" s="458"/>
      <c r="D404" s="473"/>
      <c r="E404" s="459"/>
      <c r="F404" s="507" t="str">
        <f>IF(ISNA(VLOOKUP(D404,條件!$A$1:$L$65585,5,0)),"",(VLOOKUP(D404,條件!$A$1:$L$65585,5,0)))</f>
        <v/>
      </c>
      <c r="G404" s="507" t="str">
        <f>IF(ISNA(VLOOKUP(D404,條件!$A$1:$L$65585,11,0)),"",(VLOOKUP(D404,條件!$A$1:$L$65585,11,0)))</f>
        <v/>
      </c>
      <c r="H404" s="460"/>
      <c r="I404" s="461"/>
      <c r="J404" s="462"/>
      <c r="K404" s="461"/>
      <c r="L404" s="463"/>
      <c r="M404" s="388"/>
      <c r="N404" s="389"/>
      <c r="O404" s="390"/>
      <c r="P404" s="389"/>
      <c r="Q404" s="410"/>
      <c r="R404" s="443"/>
      <c r="S404" s="425">
        <f t="shared" si="150"/>
        <v>0</v>
      </c>
      <c r="T404" s="392">
        <f t="shared" si="147"/>
        <v>0</v>
      </c>
      <c r="U404" s="392">
        <f t="shared" si="151"/>
        <v>0</v>
      </c>
      <c r="V404" s="393">
        <f t="shared" si="152"/>
        <v>0</v>
      </c>
      <c r="W404" s="444" t="str">
        <f t="shared" si="153"/>
        <v/>
      </c>
      <c r="X404" s="452" t="str">
        <f t="shared" si="148"/>
        <v/>
      </c>
      <c r="Y404" s="452" t="str">
        <f t="shared" si="149"/>
        <v/>
      </c>
      <c r="Z404" s="452" t="str">
        <f>'４.１倒筒機(樣品製作)'!X404</f>
        <v/>
      </c>
      <c r="AA404" s="452" t="str">
        <f>'４.１倒筒機(樣品製作)'!Y404</f>
        <v/>
      </c>
    </row>
    <row r="405" spans="1:27" ht="16.5">
      <c r="A405" s="383">
        <f t="shared" si="154"/>
        <v>46183</v>
      </c>
      <c r="B405" s="432" t="s">
        <v>804</v>
      </c>
      <c r="C405" s="458"/>
      <c r="D405" s="473"/>
      <c r="E405" s="459"/>
      <c r="F405" s="507" t="str">
        <f>IF(ISNA(VLOOKUP(D405,條件!$A$1:$L$65585,5,0)),"",(VLOOKUP(D405,條件!$A$1:$L$65585,5,0)))</f>
        <v/>
      </c>
      <c r="G405" s="507" t="str">
        <f>IF(ISNA(VLOOKUP(D405,條件!$A$1:$L$65585,11,0)),"",(VLOOKUP(D405,條件!$A$1:$L$65585,11,0)))</f>
        <v/>
      </c>
      <c r="H405" s="460"/>
      <c r="I405" s="461"/>
      <c r="J405" s="462"/>
      <c r="K405" s="461"/>
      <c r="L405" s="463"/>
      <c r="M405" s="388"/>
      <c r="N405" s="389"/>
      <c r="O405" s="390"/>
      <c r="P405" s="389"/>
      <c r="Q405" s="410"/>
      <c r="R405" s="443"/>
      <c r="S405" s="425">
        <f t="shared" si="150"/>
        <v>0</v>
      </c>
      <c r="T405" s="392">
        <f t="shared" si="147"/>
        <v>0</v>
      </c>
      <c r="U405" s="392">
        <f t="shared" si="151"/>
        <v>0</v>
      </c>
      <c r="V405" s="393">
        <f t="shared" si="152"/>
        <v>0</v>
      </c>
      <c r="W405" s="444" t="str">
        <f t="shared" si="153"/>
        <v/>
      </c>
      <c r="X405" s="452" t="str">
        <f t="shared" si="148"/>
        <v/>
      </c>
      <c r="Y405" s="452" t="str">
        <f t="shared" si="149"/>
        <v/>
      </c>
      <c r="Z405" s="452" t="str">
        <f>'４.１倒筒機(樣品製作)'!X405</f>
        <v/>
      </c>
      <c r="AA405" s="452" t="str">
        <f>'４.１倒筒機(樣品製作)'!Y405</f>
        <v/>
      </c>
    </row>
    <row r="406" spans="1:27" ht="16.5">
      <c r="A406" s="383">
        <f t="shared" si="154"/>
        <v>46183</v>
      </c>
      <c r="B406" s="432" t="s">
        <v>804</v>
      </c>
      <c r="C406" s="458"/>
      <c r="D406" s="473"/>
      <c r="E406" s="459"/>
      <c r="F406" s="507" t="str">
        <f>IF(ISNA(VLOOKUP(D406,條件!$A$1:$L$65585,5,0)),"",(VLOOKUP(D406,條件!$A$1:$L$65585,5,0)))</f>
        <v/>
      </c>
      <c r="G406" s="507" t="str">
        <f>IF(ISNA(VLOOKUP(D406,條件!$A$1:$L$65585,11,0)),"",(VLOOKUP(D406,條件!$A$1:$L$65585,11,0)))</f>
        <v/>
      </c>
      <c r="H406" s="460"/>
      <c r="I406" s="461"/>
      <c r="J406" s="462"/>
      <c r="K406" s="461"/>
      <c r="L406" s="463"/>
      <c r="M406" s="388"/>
      <c r="N406" s="389"/>
      <c r="O406" s="390"/>
      <c r="P406" s="389"/>
      <c r="Q406" s="391"/>
      <c r="R406" s="443"/>
      <c r="S406" s="425">
        <f t="shared" si="150"/>
        <v>0</v>
      </c>
      <c r="T406" s="392">
        <f t="shared" si="147"/>
        <v>0</v>
      </c>
      <c r="U406" s="392">
        <f t="shared" si="151"/>
        <v>0</v>
      </c>
      <c r="V406" s="393">
        <f t="shared" si="152"/>
        <v>0</v>
      </c>
      <c r="W406" s="444" t="str">
        <f t="shared" si="153"/>
        <v/>
      </c>
      <c r="X406" s="452" t="str">
        <f t="shared" si="148"/>
        <v/>
      </c>
      <c r="Y406" s="452" t="str">
        <f t="shared" si="149"/>
        <v/>
      </c>
      <c r="Z406" s="452" t="str">
        <f>'４.１倒筒機(樣品製作)'!X406</f>
        <v/>
      </c>
      <c r="AA406" s="452" t="str">
        <f>'４.１倒筒機(樣品製作)'!Y406</f>
        <v/>
      </c>
    </row>
    <row r="407" spans="1:27" ht="16.5">
      <c r="A407" s="383">
        <f t="shared" si="154"/>
        <v>46183</v>
      </c>
      <c r="B407" s="432" t="s">
        <v>804</v>
      </c>
      <c r="C407" s="458"/>
      <c r="D407" s="473"/>
      <c r="E407" s="459"/>
      <c r="F407" s="507" t="str">
        <f>IF(ISNA(VLOOKUP(D407,條件!$A$1:$L$65585,5,0)),"",(VLOOKUP(D407,條件!$A$1:$L$65585,5,0)))</f>
        <v/>
      </c>
      <c r="G407" s="507" t="str">
        <f>IF(ISNA(VLOOKUP(D407,條件!$A$1:$L$65585,11,0)),"",(VLOOKUP(D407,條件!$A$1:$L$65585,11,0)))</f>
        <v/>
      </c>
      <c r="H407" s="460"/>
      <c r="I407" s="461"/>
      <c r="J407" s="462"/>
      <c r="K407" s="461"/>
      <c r="L407" s="463"/>
      <c r="M407" s="388"/>
      <c r="N407" s="389"/>
      <c r="O407" s="390"/>
      <c r="P407" s="389"/>
      <c r="Q407" s="391"/>
      <c r="R407" s="443"/>
      <c r="S407" s="425">
        <f t="shared" si="150"/>
        <v>0</v>
      </c>
      <c r="T407" s="392">
        <f t="shared" si="147"/>
        <v>0</v>
      </c>
      <c r="U407" s="392">
        <f t="shared" si="151"/>
        <v>0</v>
      </c>
      <c r="V407" s="393">
        <f t="shared" si="152"/>
        <v>0</v>
      </c>
      <c r="W407" s="444" t="str">
        <f t="shared" si="153"/>
        <v/>
      </c>
      <c r="X407" s="452" t="str">
        <f t="shared" si="148"/>
        <v/>
      </c>
      <c r="Y407" s="452" t="str">
        <f t="shared" si="149"/>
        <v/>
      </c>
      <c r="Z407" s="452" t="str">
        <f>'４.１倒筒機(樣品製作)'!X407</f>
        <v/>
      </c>
      <c r="AA407" s="452" t="str">
        <f>'４.１倒筒機(樣品製作)'!Y407</f>
        <v/>
      </c>
    </row>
    <row r="408" spans="1:27" ht="16.5">
      <c r="A408" s="383">
        <f t="shared" si="154"/>
        <v>46183</v>
      </c>
      <c r="B408" s="432" t="s">
        <v>804</v>
      </c>
      <c r="C408" s="458"/>
      <c r="D408" s="473"/>
      <c r="E408" s="459"/>
      <c r="F408" s="507" t="str">
        <f>IF(ISNA(VLOOKUP(D408,條件!$A$1:$L$65585,5,0)),"",(VLOOKUP(D408,條件!$A$1:$L$65585,5,0)))</f>
        <v/>
      </c>
      <c r="G408" s="507" t="str">
        <f>IF(ISNA(VLOOKUP(D408,條件!$A$1:$L$65585,11,0)),"",(VLOOKUP(D408,條件!$A$1:$L$65585,11,0)))</f>
        <v/>
      </c>
      <c r="H408" s="460"/>
      <c r="I408" s="461"/>
      <c r="J408" s="462"/>
      <c r="K408" s="461"/>
      <c r="L408" s="463"/>
      <c r="M408" s="388"/>
      <c r="N408" s="389"/>
      <c r="O408" s="390"/>
      <c r="P408" s="389"/>
      <c r="Q408" s="391"/>
      <c r="R408" s="443"/>
      <c r="S408" s="425">
        <f t="shared" si="150"/>
        <v>0</v>
      </c>
      <c r="T408" s="392">
        <f t="shared" si="147"/>
        <v>0</v>
      </c>
      <c r="U408" s="392">
        <f t="shared" si="151"/>
        <v>0</v>
      </c>
      <c r="V408" s="393">
        <f t="shared" si="152"/>
        <v>0</v>
      </c>
      <c r="W408" s="444" t="str">
        <f t="shared" si="153"/>
        <v/>
      </c>
      <c r="X408" s="452" t="str">
        <f t="shared" si="148"/>
        <v/>
      </c>
      <c r="Y408" s="452" t="str">
        <f t="shared" si="149"/>
        <v/>
      </c>
      <c r="Z408" s="452" t="str">
        <f>'４.１倒筒機(樣品製作)'!X408</f>
        <v/>
      </c>
      <c r="AA408" s="452" t="str">
        <f>'４.１倒筒機(樣品製作)'!Y408</f>
        <v/>
      </c>
    </row>
    <row r="409" spans="1:27" ht="16.5">
      <c r="A409" s="383">
        <f t="shared" si="154"/>
        <v>46183</v>
      </c>
      <c r="B409" s="432" t="s">
        <v>804</v>
      </c>
      <c r="C409" s="458"/>
      <c r="D409" s="473"/>
      <c r="E409" s="459"/>
      <c r="F409" s="507" t="str">
        <f>IF(ISNA(VLOOKUP(D409,條件!$A$1:$L$65585,5,0)),"",(VLOOKUP(D409,條件!$A$1:$L$65585,5,0)))</f>
        <v/>
      </c>
      <c r="G409" s="507" t="str">
        <f>IF(ISNA(VLOOKUP(D409,條件!$A$1:$L$65585,11,0)),"",(VLOOKUP(D409,條件!$A$1:$L$65585,11,0)))</f>
        <v/>
      </c>
      <c r="H409" s="460"/>
      <c r="I409" s="461"/>
      <c r="J409" s="462"/>
      <c r="K409" s="461"/>
      <c r="L409" s="463"/>
      <c r="M409" s="388"/>
      <c r="N409" s="389"/>
      <c r="O409" s="390"/>
      <c r="P409" s="389"/>
      <c r="Q409" s="391"/>
      <c r="R409" s="443"/>
      <c r="S409" s="425">
        <f t="shared" si="150"/>
        <v>0</v>
      </c>
      <c r="T409" s="392">
        <f t="shared" si="147"/>
        <v>0</v>
      </c>
      <c r="U409" s="392">
        <f t="shared" si="151"/>
        <v>0</v>
      </c>
      <c r="V409" s="393">
        <f t="shared" si="152"/>
        <v>0</v>
      </c>
      <c r="W409" s="444" t="str">
        <f t="shared" si="153"/>
        <v/>
      </c>
      <c r="X409" s="452" t="str">
        <f t="shared" si="148"/>
        <v/>
      </c>
      <c r="Y409" s="452" t="str">
        <f t="shared" si="149"/>
        <v/>
      </c>
      <c r="Z409" s="452" t="str">
        <f>'４.１倒筒機(樣品製作)'!X409</f>
        <v/>
      </c>
      <c r="AA409" s="452" t="str">
        <f>'４.１倒筒機(樣品製作)'!Y409</f>
        <v/>
      </c>
    </row>
    <row r="410" spans="1:27" ht="16.5">
      <c r="A410" s="383">
        <f t="shared" si="154"/>
        <v>46183</v>
      </c>
      <c r="B410" s="398" t="s">
        <v>807</v>
      </c>
      <c r="C410" s="524"/>
      <c r="D410" s="525"/>
      <c r="E410" s="526"/>
      <c r="F410" s="527"/>
      <c r="G410" s="527"/>
      <c r="H410" s="528"/>
      <c r="I410" s="529">
        <f>COUNTA(I390:I409)</f>
        <v>2</v>
      </c>
      <c r="J410" s="529"/>
      <c r="K410" s="529"/>
      <c r="L410" s="530"/>
      <c r="M410" s="400"/>
      <c r="N410" s="401">
        <f>SUM(N390:N409)</f>
        <v>16</v>
      </c>
      <c r="O410" s="400"/>
      <c r="P410" s="401">
        <f>SUM(P390:P409)</f>
        <v>16</v>
      </c>
      <c r="Q410" s="402"/>
      <c r="R410" s="445"/>
      <c r="S410" s="426"/>
      <c r="T410" s="399"/>
      <c r="U410" s="399">
        <f>SUMIF(U390:U409,"&lt;9E307")</f>
        <v>278.9899441340782</v>
      </c>
      <c r="V410" s="399">
        <f>SUM(V390:V409)</f>
        <v>88</v>
      </c>
      <c r="W410" s="446">
        <f>IF(ISERROR(V410/U410),0,(V410/U410))</f>
        <v>0.31542355504293224</v>
      </c>
      <c r="X410" s="453">
        <f>SUMIF(X390:X409,"&lt;9E307")</f>
        <v>0.55797988826815637</v>
      </c>
      <c r="Y410" s="453">
        <f>SUMIF(Y390:Y409,"&lt;9E307")</f>
        <v>0.55797988826815637</v>
      </c>
      <c r="Z410" s="579">
        <f>'４.１倒筒機(樣品製作)'!X410</f>
        <v>0</v>
      </c>
      <c r="AA410" s="579">
        <f>'４.１倒筒機(樣品製作)'!Y410</f>
        <v>0</v>
      </c>
    </row>
    <row r="411" spans="1:27" ht="16.5">
      <c r="A411" s="383">
        <f t="shared" si="154"/>
        <v>46183</v>
      </c>
      <c r="B411" s="432" t="s">
        <v>805</v>
      </c>
      <c r="C411" s="458"/>
      <c r="D411" s="473"/>
      <c r="E411" s="459"/>
      <c r="F411" s="507" t="str">
        <f>IF(ISNA(VLOOKUP(D411,條件!$A$1:$L$65585,5,0)),"",(VLOOKUP(D411,條件!$A$1:$L$65585,5,0)))</f>
        <v/>
      </c>
      <c r="G411" s="507" t="str">
        <f>IF(ISNA(VLOOKUP(D411,條件!$A$1:$L$65585,11,0)),"",(VLOOKUP(D411,條件!$A$1:$L$65585,11,0)))</f>
        <v/>
      </c>
      <c r="H411" s="460"/>
      <c r="I411" s="461"/>
      <c r="J411" s="462"/>
      <c r="K411" s="461"/>
      <c r="L411" s="463"/>
      <c r="M411" s="388"/>
      <c r="N411" s="389"/>
      <c r="O411" s="390"/>
      <c r="P411" s="389"/>
      <c r="Q411" s="391"/>
      <c r="R411" s="443"/>
      <c r="S411" s="425">
        <f>K411*0.85</f>
        <v>0</v>
      </c>
      <c r="T411" s="392">
        <f t="shared" ref="T411:T430" si="155">IF(J411="",0,(1440/(J411/S411)))</f>
        <v>0</v>
      </c>
      <c r="U411" s="405">
        <f>T411*L411*(N411+P411)/24*0.85</f>
        <v>0</v>
      </c>
      <c r="V411" s="406">
        <f>M411+O411</f>
        <v>0</v>
      </c>
      <c r="W411" s="442" t="str">
        <f>IF(U411=0,"",((V411/U411)))</f>
        <v/>
      </c>
      <c r="X411" s="452" t="str">
        <f t="shared" ref="X411:X430" si="156">IF(ISERROR((U411/(N411+P411)*N411)/250),"",((U411/(N411+P411)*N411)/250))</f>
        <v/>
      </c>
      <c r="Y411" s="452" t="str">
        <f t="shared" ref="Y411:Y430" si="157">IF(ISERROR(((U411/(N411+P411)*P411)/250)),"",(((U411/(N411+P411)*P411))/250))</f>
        <v/>
      </c>
      <c r="Z411" s="452" t="str">
        <f>'４.１倒筒機(樣品製作)'!X411</f>
        <v/>
      </c>
      <c r="AA411" s="452" t="str">
        <f>'４.１倒筒機(樣品製作)'!Y411</f>
        <v/>
      </c>
    </row>
    <row r="412" spans="1:27" ht="16.5">
      <c r="A412" s="383">
        <f t="shared" si="154"/>
        <v>46183</v>
      </c>
      <c r="B412" s="432" t="s">
        <v>805</v>
      </c>
      <c r="C412" s="458"/>
      <c r="D412" s="473"/>
      <c r="E412" s="459"/>
      <c r="F412" s="507" t="str">
        <f>IF(ISNA(VLOOKUP(D412,條件!$A$1:$L$65585,5,0)),"",(VLOOKUP(D412,條件!$A$1:$L$65585,5,0)))</f>
        <v/>
      </c>
      <c r="G412" s="507" t="str">
        <f>IF(ISNA(VLOOKUP(D412,條件!$A$1:$L$65585,11,0)),"",(VLOOKUP(D412,條件!$A$1:$L$65585,11,0)))</f>
        <v/>
      </c>
      <c r="H412" s="460"/>
      <c r="I412" s="461"/>
      <c r="J412" s="462"/>
      <c r="K412" s="461"/>
      <c r="L412" s="463"/>
      <c r="M412" s="388"/>
      <c r="N412" s="389"/>
      <c r="O412" s="390"/>
      <c r="P412" s="389"/>
      <c r="Q412" s="391"/>
      <c r="R412" s="443"/>
      <c r="S412" s="425">
        <f t="shared" ref="S412:S430" si="158">K412*0.85</f>
        <v>0</v>
      </c>
      <c r="T412" s="392">
        <f t="shared" si="155"/>
        <v>0</v>
      </c>
      <c r="U412" s="405">
        <f t="shared" ref="U412:U430" si="159">T412*L412*(N412+P412)/24*0.85</f>
        <v>0</v>
      </c>
      <c r="V412" s="393">
        <f t="shared" ref="V412:V430" si="160">M412+O412</f>
        <v>0</v>
      </c>
      <c r="W412" s="442" t="str">
        <f t="shared" ref="W412:W430" si="161">IF(U412=0,"",((V412/U412)))</f>
        <v/>
      </c>
      <c r="X412" s="452" t="str">
        <f t="shared" si="156"/>
        <v/>
      </c>
      <c r="Y412" s="452" t="str">
        <f t="shared" si="157"/>
        <v/>
      </c>
      <c r="Z412" s="452" t="str">
        <f>'４.１倒筒機(樣品製作)'!X412</f>
        <v/>
      </c>
      <c r="AA412" s="452" t="str">
        <f>'４.１倒筒機(樣品製作)'!Y412</f>
        <v/>
      </c>
    </row>
    <row r="413" spans="1:27" ht="16.5">
      <c r="A413" s="383">
        <f t="shared" si="154"/>
        <v>46183</v>
      </c>
      <c r="B413" s="432" t="s">
        <v>805</v>
      </c>
      <c r="C413" s="458"/>
      <c r="D413" s="473"/>
      <c r="E413" s="459"/>
      <c r="F413" s="507" t="str">
        <f>IF(ISNA(VLOOKUP(D413,條件!$A$1:$L$65585,5,0)),"",(VLOOKUP(D413,條件!$A$1:$L$65585,5,0)))</f>
        <v/>
      </c>
      <c r="G413" s="507" t="str">
        <f>IF(ISNA(VLOOKUP(D413,條件!$A$1:$L$65585,11,0)),"",(VLOOKUP(D413,條件!$A$1:$L$65585,11,0)))</f>
        <v/>
      </c>
      <c r="H413" s="460"/>
      <c r="I413" s="461"/>
      <c r="J413" s="462"/>
      <c r="K413" s="461"/>
      <c r="L413" s="463"/>
      <c r="M413" s="388"/>
      <c r="N413" s="389"/>
      <c r="O413" s="390"/>
      <c r="P413" s="389"/>
      <c r="Q413" s="391"/>
      <c r="R413" s="443"/>
      <c r="S413" s="425">
        <f t="shared" si="158"/>
        <v>0</v>
      </c>
      <c r="T413" s="392">
        <f t="shared" si="155"/>
        <v>0</v>
      </c>
      <c r="U413" s="405">
        <f t="shared" si="159"/>
        <v>0</v>
      </c>
      <c r="V413" s="393">
        <f t="shared" si="160"/>
        <v>0</v>
      </c>
      <c r="W413" s="442" t="str">
        <f t="shared" si="161"/>
        <v/>
      </c>
      <c r="X413" s="452" t="str">
        <f t="shared" si="156"/>
        <v/>
      </c>
      <c r="Y413" s="452" t="str">
        <f t="shared" si="157"/>
        <v/>
      </c>
      <c r="Z413" s="452" t="str">
        <f>'４.１倒筒機(樣品製作)'!X413</f>
        <v/>
      </c>
      <c r="AA413" s="452" t="str">
        <f>'４.１倒筒機(樣品製作)'!Y413</f>
        <v/>
      </c>
    </row>
    <row r="414" spans="1:27" ht="16.5">
      <c r="A414" s="383">
        <f t="shared" si="154"/>
        <v>46183</v>
      </c>
      <c r="B414" s="432" t="s">
        <v>805</v>
      </c>
      <c r="C414" s="458"/>
      <c r="D414" s="473"/>
      <c r="E414" s="459"/>
      <c r="F414" s="507" t="str">
        <f>IF(ISNA(VLOOKUP(D414,條件!$A$1:$L$65585,5,0)),"",(VLOOKUP(D414,條件!$A$1:$L$65585,5,0)))</f>
        <v/>
      </c>
      <c r="G414" s="507" t="str">
        <f>IF(ISNA(VLOOKUP(D414,條件!$A$1:$L$65585,11,0)),"",(VLOOKUP(D414,條件!$A$1:$L$65585,11,0)))</f>
        <v/>
      </c>
      <c r="H414" s="460"/>
      <c r="I414" s="461"/>
      <c r="J414" s="462"/>
      <c r="K414" s="461"/>
      <c r="L414" s="463"/>
      <c r="M414" s="388"/>
      <c r="N414" s="389"/>
      <c r="O414" s="390"/>
      <c r="P414" s="389"/>
      <c r="Q414" s="391"/>
      <c r="R414" s="443"/>
      <c r="S414" s="425">
        <f t="shared" si="158"/>
        <v>0</v>
      </c>
      <c r="T414" s="392">
        <f t="shared" si="155"/>
        <v>0</v>
      </c>
      <c r="U414" s="405">
        <f t="shared" si="159"/>
        <v>0</v>
      </c>
      <c r="V414" s="393">
        <f t="shared" si="160"/>
        <v>0</v>
      </c>
      <c r="W414" s="442" t="str">
        <f t="shared" si="161"/>
        <v/>
      </c>
      <c r="X414" s="452" t="str">
        <f t="shared" si="156"/>
        <v/>
      </c>
      <c r="Y414" s="452" t="str">
        <f t="shared" si="157"/>
        <v/>
      </c>
      <c r="Z414" s="452" t="str">
        <f>'４.１倒筒機(樣品製作)'!X414</f>
        <v/>
      </c>
      <c r="AA414" s="452" t="str">
        <f>'４.１倒筒機(樣品製作)'!Y414</f>
        <v/>
      </c>
    </row>
    <row r="415" spans="1:27" ht="16.5">
      <c r="A415" s="383">
        <f t="shared" si="154"/>
        <v>46183</v>
      </c>
      <c r="B415" s="432" t="s">
        <v>805</v>
      </c>
      <c r="C415" s="458"/>
      <c r="D415" s="473"/>
      <c r="E415" s="459"/>
      <c r="F415" s="507" t="str">
        <f>IF(ISNA(VLOOKUP(D415,條件!$A$1:$L$65585,5,0)),"",(VLOOKUP(D415,條件!$A$1:$L$65585,5,0)))</f>
        <v/>
      </c>
      <c r="G415" s="507" t="str">
        <f>IF(ISNA(VLOOKUP(D415,條件!$A$1:$L$65585,11,0)),"",(VLOOKUP(D415,條件!$A$1:$L$65585,11,0)))</f>
        <v/>
      </c>
      <c r="H415" s="460"/>
      <c r="I415" s="461"/>
      <c r="J415" s="462"/>
      <c r="K415" s="461"/>
      <c r="L415" s="463"/>
      <c r="M415" s="388"/>
      <c r="N415" s="389"/>
      <c r="O415" s="390"/>
      <c r="P415" s="389"/>
      <c r="Q415" s="391"/>
      <c r="R415" s="443"/>
      <c r="S415" s="425">
        <f t="shared" si="158"/>
        <v>0</v>
      </c>
      <c r="T415" s="392">
        <f t="shared" si="155"/>
        <v>0</v>
      </c>
      <c r="U415" s="405">
        <f t="shared" si="159"/>
        <v>0</v>
      </c>
      <c r="V415" s="393">
        <f t="shared" si="160"/>
        <v>0</v>
      </c>
      <c r="W415" s="442" t="str">
        <f t="shared" si="161"/>
        <v/>
      </c>
      <c r="X415" s="452" t="str">
        <f t="shared" si="156"/>
        <v/>
      </c>
      <c r="Y415" s="452" t="str">
        <f t="shared" si="157"/>
        <v/>
      </c>
      <c r="Z415" s="452" t="str">
        <f>'４.１倒筒機(樣品製作)'!X415</f>
        <v/>
      </c>
      <c r="AA415" s="452" t="str">
        <f>'４.１倒筒機(樣品製作)'!Y415</f>
        <v/>
      </c>
    </row>
    <row r="416" spans="1:27" ht="16.5">
      <c r="A416" s="383">
        <f t="shared" si="154"/>
        <v>46183</v>
      </c>
      <c r="B416" s="432" t="s">
        <v>805</v>
      </c>
      <c r="C416" s="458"/>
      <c r="D416" s="473"/>
      <c r="E416" s="459"/>
      <c r="F416" s="507" t="str">
        <f>IF(ISNA(VLOOKUP(D416,條件!$A$1:$L$65585,5,0)),"",(VLOOKUP(D416,條件!$A$1:$L$65585,5,0)))</f>
        <v/>
      </c>
      <c r="G416" s="507" t="str">
        <f>IF(ISNA(VLOOKUP(D416,條件!$A$1:$L$65585,11,0)),"",(VLOOKUP(D416,條件!$A$1:$L$65585,11,0)))</f>
        <v/>
      </c>
      <c r="H416" s="460"/>
      <c r="I416" s="461"/>
      <c r="J416" s="462"/>
      <c r="K416" s="461"/>
      <c r="L416" s="463"/>
      <c r="M416" s="388"/>
      <c r="N416" s="389"/>
      <c r="O416" s="390"/>
      <c r="P416" s="389"/>
      <c r="Q416" s="391"/>
      <c r="R416" s="443"/>
      <c r="S416" s="425">
        <f t="shared" si="158"/>
        <v>0</v>
      </c>
      <c r="T416" s="392">
        <f t="shared" si="155"/>
        <v>0</v>
      </c>
      <c r="U416" s="405">
        <f t="shared" si="159"/>
        <v>0</v>
      </c>
      <c r="V416" s="393">
        <f t="shared" si="160"/>
        <v>0</v>
      </c>
      <c r="W416" s="442" t="str">
        <f t="shared" si="161"/>
        <v/>
      </c>
      <c r="X416" s="452" t="str">
        <f t="shared" si="156"/>
        <v/>
      </c>
      <c r="Y416" s="452" t="str">
        <f t="shared" si="157"/>
        <v/>
      </c>
      <c r="Z416" s="452" t="str">
        <f>'４.１倒筒機(樣品製作)'!X416</f>
        <v/>
      </c>
      <c r="AA416" s="452" t="str">
        <f>'４.１倒筒機(樣品製作)'!Y416</f>
        <v/>
      </c>
    </row>
    <row r="417" spans="1:27" ht="16.5">
      <c r="A417" s="383">
        <f t="shared" si="154"/>
        <v>46183</v>
      </c>
      <c r="B417" s="432" t="s">
        <v>805</v>
      </c>
      <c r="C417" s="458"/>
      <c r="D417" s="473"/>
      <c r="E417" s="459"/>
      <c r="F417" s="507" t="str">
        <f>IF(ISNA(VLOOKUP(D417,條件!$A$1:$L$65585,5,0)),"",(VLOOKUP(D417,條件!$A$1:$L$65585,5,0)))</f>
        <v/>
      </c>
      <c r="G417" s="507" t="str">
        <f>IF(ISNA(VLOOKUP(D417,條件!$A$1:$L$65585,11,0)),"",(VLOOKUP(D417,條件!$A$1:$L$65585,11,0)))</f>
        <v/>
      </c>
      <c r="H417" s="460"/>
      <c r="I417" s="461"/>
      <c r="J417" s="462"/>
      <c r="K417" s="461"/>
      <c r="L417" s="463"/>
      <c r="M417" s="388"/>
      <c r="N417" s="389"/>
      <c r="O417" s="390"/>
      <c r="P417" s="389"/>
      <c r="Q417" s="391"/>
      <c r="R417" s="443"/>
      <c r="S417" s="425">
        <f t="shared" si="158"/>
        <v>0</v>
      </c>
      <c r="T417" s="392">
        <f t="shared" si="155"/>
        <v>0</v>
      </c>
      <c r="U417" s="405">
        <f t="shared" si="159"/>
        <v>0</v>
      </c>
      <c r="V417" s="393">
        <f t="shared" si="160"/>
        <v>0</v>
      </c>
      <c r="W417" s="442" t="str">
        <f t="shared" si="161"/>
        <v/>
      </c>
      <c r="X417" s="452" t="str">
        <f t="shared" si="156"/>
        <v/>
      </c>
      <c r="Y417" s="452" t="str">
        <f t="shared" si="157"/>
        <v/>
      </c>
      <c r="Z417" s="452" t="str">
        <f>'４.１倒筒機(樣品製作)'!X417</f>
        <v/>
      </c>
      <c r="AA417" s="452" t="str">
        <f>'４.１倒筒機(樣品製作)'!Y417</f>
        <v/>
      </c>
    </row>
    <row r="418" spans="1:27" ht="16.5">
      <c r="A418" s="383">
        <f t="shared" si="154"/>
        <v>46183</v>
      </c>
      <c r="B418" s="432" t="s">
        <v>805</v>
      </c>
      <c r="C418" s="458"/>
      <c r="D418" s="473"/>
      <c r="E418" s="459"/>
      <c r="F418" s="507" t="str">
        <f>IF(ISNA(VLOOKUP(D418,條件!$A$1:$L$65585,5,0)),"",(VLOOKUP(D418,條件!$A$1:$L$65585,5,0)))</f>
        <v/>
      </c>
      <c r="G418" s="507" t="str">
        <f>IF(ISNA(VLOOKUP(D418,條件!$A$1:$L$65585,11,0)),"",(VLOOKUP(D418,條件!$A$1:$L$65585,11,0)))</f>
        <v/>
      </c>
      <c r="H418" s="460"/>
      <c r="I418" s="461"/>
      <c r="J418" s="462"/>
      <c r="K418" s="461"/>
      <c r="L418" s="463"/>
      <c r="M418" s="388"/>
      <c r="N418" s="389"/>
      <c r="O418" s="390"/>
      <c r="P418" s="389"/>
      <c r="Q418" s="391"/>
      <c r="R418" s="443"/>
      <c r="S418" s="425">
        <f t="shared" si="158"/>
        <v>0</v>
      </c>
      <c r="T418" s="392">
        <f t="shared" si="155"/>
        <v>0</v>
      </c>
      <c r="U418" s="405">
        <f t="shared" si="159"/>
        <v>0</v>
      </c>
      <c r="V418" s="393">
        <f t="shared" si="160"/>
        <v>0</v>
      </c>
      <c r="W418" s="442" t="str">
        <f t="shared" si="161"/>
        <v/>
      </c>
      <c r="X418" s="452" t="str">
        <f t="shared" si="156"/>
        <v/>
      </c>
      <c r="Y418" s="452" t="str">
        <f t="shared" si="157"/>
        <v/>
      </c>
      <c r="Z418" s="452" t="str">
        <f>'４.１倒筒機(樣品製作)'!X418</f>
        <v/>
      </c>
      <c r="AA418" s="452" t="str">
        <f>'４.１倒筒機(樣品製作)'!Y418</f>
        <v/>
      </c>
    </row>
    <row r="419" spans="1:27" ht="16.5">
      <c r="A419" s="383">
        <f t="shared" si="154"/>
        <v>46183</v>
      </c>
      <c r="B419" s="432" t="s">
        <v>805</v>
      </c>
      <c r="C419" s="458"/>
      <c r="D419" s="473"/>
      <c r="E419" s="459"/>
      <c r="F419" s="507" t="str">
        <f>IF(ISNA(VLOOKUP(D419,條件!$A$1:$L$65585,5,0)),"",(VLOOKUP(D419,條件!$A$1:$L$65585,5,0)))</f>
        <v/>
      </c>
      <c r="G419" s="507" t="str">
        <f>IF(ISNA(VLOOKUP(D419,條件!$A$1:$L$65585,11,0)),"",(VLOOKUP(D419,條件!$A$1:$L$65585,11,0)))</f>
        <v/>
      </c>
      <c r="H419" s="460"/>
      <c r="I419" s="461"/>
      <c r="J419" s="462"/>
      <c r="K419" s="461"/>
      <c r="L419" s="463"/>
      <c r="M419" s="388"/>
      <c r="N419" s="389"/>
      <c r="O419" s="390"/>
      <c r="P419" s="389"/>
      <c r="Q419" s="391"/>
      <c r="R419" s="443"/>
      <c r="S419" s="425">
        <f t="shared" si="158"/>
        <v>0</v>
      </c>
      <c r="T419" s="392">
        <f t="shared" si="155"/>
        <v>0</v>
      </c>
      <c r="U419" s="405">
        <f t="shared" si="159"/>
        <v>0</v>
      </c>
      <c r="V419" s="393">
        <f t="shared" si="160"/>
        <v>0</v>
      </c>
      <c r="W419" s="442" t="str">
        <f t="shared" si="161"/>
        <v/>
      </c>
      <c r="X419" s="452" t="str">
        <f t="shared" si="156"/>
        <v/>
      </c>
      <c r="Y419" s="452" t="str">
        <f t="shared" si="157"/>
        <v/>
      </c>
      <c r="Z419" s="452" t="str">
        <f>'４.１倒筒機(樣品製作)'!X419</f>
        <v/>
      </c>
      <c r="AA419" s="452" t="str">
        <f>'４.１倒筒機(樣品製作)'!Y419</f>
        <v/>
      </c>
    </row>
    <row r="420" spans="1:27" ht="16.5">
      <c r="A420" s="383">
        <f t="shared" si="154"/>
        <v>46183</v>
      </c>
      <c r="B420" s="432" t="s">
        <v>805</v>
      </c>
      <c r="C420" s="458"/>
      <c r="D420" s="473"/>
      <c r="E420" s="459"/>
      <c r="F420" s="507" t="str">
        <f>IF(ISNA(VLOOKUP(D420,條件!$A$1:$L$65585,5,0)),"",(VLOOKUP(D420,條件!$A$1:$L$65585,5,0)))</f>
        <v/>
      </c>
      <c r="G420" s="507" t="str">
        <f>IF(ISNA(VLOOKUP(D420,條件!$A$1:$L$65585,11,0)),"",(VLOOKUP(D420,條件!$A$1:$L$65585,11,0)))</f>
        <v/>
      </c>
      <c r="H420" s="460"/>
      <c r="I420" s="461"/>
      <c r="J420" s="462"/>
      <c r="K420" s="461"/>
      <c r="L420" s="463"/>
      <c r="M420" s="388"/>
      <c r="N420" s="389"/>
      <c r="O420" s="390"/>
      <c r="P420" s="389"/>
      <c r="Q420" s="391"/>
      <c r="R420" s="443"/>
      <c r="S420" s="425">
        <f t="shared" si="158"/>
        <v>0</v>
      </c>
      <c r="T420" s="392">
        <f t="shared" si="155"/>
        <v>0</v>
      </c>
      <c r="U420" s="405">
        <f t="shared" si="159"/>
        <v>0</v>
      </c>
      <c r="V420" s="393">
        <f t="shared" si="160"/>
        <v>0</v>
      </c>
      <c r="W420" s="442" t="str">
        <f t="shared" si="161"/>
        <v/>
      </c>
      <c r="X420" s="452" t="str">
        <f t="shared" si="156"/>
        <v/>
      </c>
      <c r="Y420" s="452" t="str">
        <f t="shared" si="157"/>
        <v/>
      </c>
      <c r="Z420" s="452" t="str">
        <f>'４.１倒筒機(樣品製作)'!X420</f>
        <v/>
      </c>
      <c r="AA420" s="452" t="str">
        <f>'４.１倒筒機(樣品製作)'!Y420</f>
        <v/>
      </c>
    </row>
    <row r="421" spans="1:27" ht="16.5">
      <c r="A421" s="383">
        <f t="shared" si="154"/>
        <v>46183</v>
      </c>
      <c r="B421" s="432" t="s">
        <v>805</v>
      </c>
      <c r="C421" s="458"/>
      <c r="D421" s="473"/>
      <c r="E421" s="459"/>
      <c r="F421" s="507" t="str">
        <f>IF(ISNA(VLOOKUP(D421,條件!$A$1:$L$65585,5,0)),"",(VLOOKUP(D421,條件!$A$1:$L$65585,5,0)))</f>
        <v/>
      </c>
      <c r="G421" s="507" t="str">
        <f>IF(ISNA(VLOOKUP(D421,條件!$A$1:$L$65585,11,0)),"",(VLOOKUP(D421,條件!$A$1:$L$65585,11,0)))</f>
        <v/>
      </c>
      <c r="H421" s="460"/>
      <c r="I421" s="461"/>
      <c r="J421" s="462"/>
      <c r="K421" s="461"/>
      <c r="L421" s="463"/>
      <c r="M421" s="388"/>
      <c r="N421" s="389"/>
      <c r="O421" s="390"/>
      <c r="P421" s="389"/>
      <c r="Q421" s="391"/>
      <c r="R421" s="443"/>
      <c r="S421" s="425">
        <f t="shared" si="158"/>
        <v>0</v>
      </c>
      <c r="T421" s="392">
        <f t="shared" si="155"/>
        <v>0</v>
      </c>
      <c r="U421" s="405">
        <f t="shared" si="159"/>
        <v>0</v>
      </c>
      <c r="V421" s="393">
        <f t="shared" si="160"/>
        <v>0</v>
      </c>
      <c r="W421" s="442" t="str">
        <f t="shared" si="161"/>
        <v/>
      </c>
      <c r="X421" s="452" t="str">
        <f t="shared" si="156"/>
        <v/>
      </c>
      <c r="Y421" s="452" t="str">
        <f t="shared" si="157"/>
        <v/>
      </c>
      <c r="Z421" s="452" t="str">
        <f>'４.１倒筒機(樣品製作)'!X421</f>
        <v/>
      </c>
      <c r="AA421" s="452" t="str">
        <f>'４.１倒筒機(樣品製作)'!Y421</f>
        <v/>
      </c>
    </row>
    <row r="422" spans="1:27" ht="16.5">
      <c r="A422" s="383">
        <f t="shared" si="154"/>
        <v>46183</v>
      </c>
      <c r="B422" s="432" t="s">
        <v>805</v>
      </c>
      <c r="C422" s="458"/>
      <c r="D422" s="473"/>
      <c r="E422" s="459"/>
      <c r="F422" s="507" t="str">
        <f>IF(ISNA(VLOOKUP(D422,條件!$A$1:$L$65585,5,0)),"",(VLOOKUP(D422,條件!$A$1:$L$65585,5,0)))</f>
        <v/>
      </c>
      <c r="G422" s="507" t="str">
        <f>IF(ISNA(VLOOKUP(D422,條件!$A$1:$L$65585,11,0)),"",(VLOOKUP(D422,條件!$A$1:$L$65585,11,0)))</f>
        <v/>
      </c>
      <c r="H422" s="460"/>
      <c r="I422" s="461"/>
      <c r="J422" s="462"/>
      <c r="K422" s="461"/>
      <c r="L422" s="463"/>
      <c r="M422" s="388"/>
      <c r="N422" s="389"/>
      <c r="O422" s="390"/>
      <c r="P422" s="389"/>
      <c r="Q422" s="391"/>
      <c r="R422" s="443"/>
      <c r="S422" s="425">
        <f t="shared" si="158"/>
        <v>0</v>
      </c>
      <c r="T422" s="392">
        <f t="shared" si="155"/>
        <v>0</v>
      </c>
      <c r="U422" s="392">
        <f t="shared" si="159"/>
        <v>0</v>
      </c>
      <c r="V422" s="393">
        <f t="shared" si="160"/>
        <v>0</v>
      </c>
      <c r="W422" s="444" t="str">
        <f t="shared" si="161"/>
        <v/>
      </c>
      <c r="X422" s="452" t="str">
        <f t="shared" si="156"/>
        <v/>
      </c>
      <c r="Y422" s="452" t="str">
        <f t="shared" si="157"/>
        <v/>
      </c>
      <c r="Z422" s="452" t="str">
        <f>'４.１倒筒機(樣品製作)'!X422</f>
        <v/>
      </c>
      <c r="AA422" s="452" t="str">
        <f>'４.１倒筒機(樣品製作)'!Y422</f>
        <v/>
      </c>
    </row>
    <row r="423" spans="1:27" ht="16.5">
      <c r="A423" s="383">
        <f t="shared" si="154"/>
        <v>46183</v>
      </c>
      <c r="B423" s="432" t="s">
        <v>805</v>
      </c>
      <c r="C423" s="458"/>
      <c r="D423" s="473"/>
      <c r="E423" s="459"/>
      <c r="F423" s="507" t="str">
        <f>IF(ISNA(VLOOKUP(D423,條件!$A$1:$L$65585,5,0)),"",(VLOOKUP(D423,條件!$A$1:$L$65585,5,0)))</f>
        <v/>
      </c>
      <c r="G423" s="507" t="str">
        <f>IF(ISNA(VLOOKUP(D423,條件!$A$1:$L$65585,11,0)),"",(VLOOKUP(D423,條件!$A$1:$L$65585,11,0)))</f>
        <v/>
      </c>
      <c r="H423" s="460"/>
      <c r="I423" s="461"/>
      <c r="J423" s="462"/>
      <c r="K423" s="461"/>
      <c r="L423" s="463"/>
      <c r="M423" s="388"/>
      <c r="N423" s="389"/>
      <c r="O423" s="390"/>
      <c r="P423" s="389"/>
      <c r="Q423" s="391"/>
      <c r="R423" s="443"/>
      <c r="S423" s="425">
        <f t="shared" si="158"/>
        <v>0</v>
      </c>
      <c r="T423" s="392">
        <f t="shared" si="155"/>
        <v>0</v>
      </c>
      <c r="U423" s="392">
        <f t="shared" si="159"/>
        <v>0</v>
      </c>
      <c r="V423" s="393">
        <f t="shared" si="160"/>
        <v>0</v>
      </c>
      <c r="W423" s="444" t="str">
        <f t="shared" si="161"/>
        <v/>
      </c>
      <c r="X423" s="452" t="str">
        <f t="shared" si="156"/>
        <v/>
      </c>
      <c r="Y423" s="452" t="str">
        <f t="shared" si="157"/>
        <v/>
      </c>
      <c r="Z423" s="452" t="str">
        <f>'４.１倒筒機(樣品製作)'!X423</f>
        <v/>
      </c>
      <c r="AA423" s="452" t="str">
        <f>'４.１倒筒機(樣品製作)'!Y423</f>
        <v/>
      </c>
    </row>
    <row r="424" spans="1:27" ht="16.5">
      <c r="A424" s="383">
        <f t="shared" si="154"/>
        <v>46183</v>
      </c>
      <c r="B424" s="432" t="s">
        <v>805</v>
      </c>
      <c r="C424" s="458"/>
      <c r="D424" s="473"/>
      <c r="E424" s="459"/>
      <c r="F424" s="507" t="str">
        <f>IF(ISNA(VLOOKUP(D424,條件!$A$1:$L$65585,5,0)),"",(VLOOKUP(D424,條件!$A$1:$L$65585,5,0)))</f>
        <v/>
      </c>
      <c r="G424" s="507" t="str">
        <f>IF(ISNA(VLOOKUP(D424,條件!$A$1:$L$65585,11,0)),"",(VLOOKUP(D424,條件!$A$1:$L$65585,11,0)))</f>
        <v/>
      </c>
      <c r="H424" s="460"/>
      <c r="I424" s="461"/>
      <c r="J424" s="462"/>
      <c r="K424" s="461"/>
      <c r="L424" s="463"/>
      <c r="M424" s="388"/>
      <c r="N424" s="389"/>
      <c r="O424" s="390"/>
      <c r="P424" s="389"/>
      <c r="Q424" s="391"/>
      <c r="R424" s="443"/>
      <c r="S424" s="425">
        <f t="shared" si="158"/>
        <v>0</v>
      </c>
      <c r="T424" s="392">
        <f t="shared" si="155"/>
        <v>0</v>
      </c>
      <c r="U424" s="392">
        <f t="shared" si="159"/>
        <v>0</v>
      </c>
      <c r="V424" s="393">
        <f t="shared" si="160"/>
        <v>0</v>
      </c>
      <c r="W424" s="444" t="str">
        <f t="shared" si="161"/>
        <v/>
      </c>
      <c r="X424" s="452" t="str">
        <f t="shared" si="156"/>
        <v/>
      </c>
      <c r="Y424" s="452" t="str">
        <f t="shared" si="157"/>
        <v/>
      </c>
      <c r="Z424" s="452" t="str">
        <f>'４.１倒筒機(樣品製作)'!X424</f>
        <v/>
      </c>
      <c r="AA424" s="452" t="str">
        <f>'４.１倒筒機(樣品製作)'!Y424</f>
        <v/>
      </c>
    </row>
    <row r="425" spans="1:27" ht="16.5">
      <c r="A425" s="383">
        <f t="shared" si="154"/>
        <v>46183</v>
      </c>
      <c r="B425" s="432" t="s">
        <v>805</v>
      </c>
      <c r="C425" s="458"/>
      <c r="D425" s="473"/>
      <c r="E425" s="459"/>
      <c r="F425" s="507" t="str">
        <f>IF(ISNA(VLOOKUP(D425,條件!$A$1:$L$65585,5,0)),"",(VLOOKUP(D425,條件!$A$1:$L$65585,5,0)))</f>
        <v/>
      </c>
      <c r="G425" s="507" t="str">
        <f>IF(ISNA(VLOOKUP(D425,條件!$A$1:$L$65585,11,0)),"",(VLOOKUP(D425,條件!$A$1:$L$65585,11,0)))</f>
        <v/>
      </c>
      <c r="H425" s="460"/>
      <c r="I425" s="461"/>
      <c r="J425" s="462"/>
      <c r="K425" s="461"/>
      <c r="L425" s="463"/>
      <c r="M425" s="388"/>
      <c r="N425" s="389"/>
      <c r="O425" s="390"/>
      <c r="P425" s="389"/>
      <c r="Q425" s="391"/>
      <c r="R425" s="443"/>
      <c r="S425" s="425">
        <f t="shared" si="158"/>
        <v>0</v>
      </c>
      <c r="T425" s="392">
        <f t="shared" si="155"/>
        <v>0</v>
      </c>
      <c r="U425" s="392">
        <f t="shared" si="159"/>
        <v>0</v>
      </c>
      <c r="V425" s="393">
        <f t="shared" si="160"/>
        <v>0</v>
      </c>
      <c r="W425" s="444" t="str">
        <f t="shared" si="161"/>
        <v/>
      </c>
      <c r="X425" s="452" t="str">
        <f t="shared" si="156"/>
        <v/>
      </c>
      <c r="Y425" s="452" t="str">
        <f t="shared" si="157"/>
        <v/>
      </c>
      <c r="Z425" s="452" t="str">
        <f>'４.１倒筒機(樣品製作)'!X425</f>
        <v/>
      </c>
      <c r="AA425" s="452" t="str">
        <f>'４.１倒筒機(樣品製作)'!Y425</f>
        <v/>
      </c>
    </row>
    <row r="426" spans="1:27" ht="16.5">
      <c r="A426" s="383">
        <f t="shared" si="154"/>
        <v>46183</v>
      </c>
      <c r="B426" s="432" t="s">
        <v>805</v>
      </c>
      <c r="C426" s="458"/>
      <c r="D426" s="473"/>
      <c r="E426" s="459"/>
      <c r="F426" s="507" t="str">
        <f>IF(ISNA(VLOOKUP(D426,條件!$A$1:$L$65585,5,0)),"",(VLOOKUP(D426,條件!$A$1:$L$65585,5,0)))</f>
        <v/>
      </c>
      <c r="G426" s="507" t="str">
        <f>IF(ISNA(VLOOKUP(D426,條件!$A$1:$L$65585,11,0)),"",(VLOOKUP(D426,條件!$A$1:$L$65585,11,0)))</f>
        <v/>
      </c>
      <c r="H426" s="460"/>
      <c r="I426" s="461"/>
      <c r="J426" s="462"/>
      <c r="K426" s="461"/>
      <c r="L426" s="463"/>
      <c r="M426" s="388"/>
      <c r="N426" s="389"/>
      <c r="O426" s="390"/>
      <c r="P426" s="389"/>
      <c r="Q426" s="391"/>
      <c r="R426" s="443"/>
      <c r="S426" s="425">
        <f t="shared" si="158"/>
        <v>0</v>
      </c>
      <c r="T426" s="392">
        <f t="shared" si="155"/>
        <v>0</v>
      </c>
      <c r="U426" s="392">
        <f t="shared" si="159"/>
        <v>0</v>
      </c>
      <c r="V426" s="393">
        <f t="shared" si="160"/>
        <v>0</v>
      </c>
      <c r="W426" s="444" t="str">
        <f t="shared" si="161"/>
        <v/>
      </c>
      <c r="X426" s="452" t="str">
        <f t="shared" si="156"/>
        <v/>
      </c>
      <c r="Y426" s="452" t="str">
        <f t="shared" si="157"/>
        <v/>
      </c>
      <c r="Z426" s="452" t="str">
        <f>'４.１倒筒機(樣品製作)'!X426</f>
        <v/>
      </c>
      <c r="AA426" s="452" t="str">
        <f>'４.１倒筒機(樣品製作)'!Y426</f>
        <v/>
      </c>
    </row>
    <row r="427" spans="1:27" ht="16.5">
      <c r="A427" s="383">
        <f t="shared" si="154"/>
        <v>46183</v>
      </c>
      <c r="B427" s="432" t="s">
        <v>805</v>
      </c>
      <c r="C427" s="458"/>
      <c r="D427" s="473"/>
      <c r="E427" s="459"/>
      <c r="F427" s="507" t="str">
        <f>IF(ISNA(VLOOKUP(D427,條件!$A$1:$L$65585,5,0)),"",(VLOOKUP(D427,條件!$A$1:$L$65585,5,0)))</f>
        <v/>
      </c>
      <c r="G427" s="507" t="str">
        <f>IF(ISNA(VLOOKUP(D427,條件!$A$1:$L$65585,11,0)),"",(VLOOKUP(D427,條件!$A$1:$L$65585,11,0)))</f>
        <v/>
      </c>
      <c r="H427" s="460"/>
      <c r="I427" s="461"/>
      <c r="J427" s="462"/>
      <c r="K427" s="461"/>
      <c r="L427" s="463"/>
      <c r="M427" s="388"/>
      <c r="N427" s="389"/>
      <c r="O427" s="390"/>
      <c r="P427" s="389"/>
      <c r="Q427" s="391"/>
      <c r="R427" s="443"/>
      <c r="S427" s="425">
        <f t="shared" si="158"/>
        <v>0</v>
      </c>
      <c r="T427" s="392">
        <f t="shared" si="155"/>
        <v>0</v>
      </c>
      <c r="U427" s="392">
        <f t="shared" si="159"/>
        <v>0</v>
      </c>
      <c r="V427" s="393">
        <f t="shared" si="160"/>
        <v>0</v>
      </c>
      <c r="W427" s="444" t="str">
        <f t="shared" si="161"/>
        <v/>
      </c>
      <c r="X427" s="452" t="str">
        <f t="shared" si="156"/>
        <v/>
      </c>
      <c r="Y427" s="452" t="str">
        <f t="shared" si="157"/>
        <v/>
      </c>
      <c r="Z427" s="452" t="str">
        <f>'４.１倒筒機(樣品製作)'!X427</f>
        <v/>
      </c>
      <c r="AA427" s="452" t="str">
        <f>'４.１倒筒機(樣品製作)'!Y427</f>
        <v/>
      </c>
    </row>
    <row r="428" spans="1:27" ht="16.5">
      <c r="A428" s="383">
        <f t="shared" si="154"/>
        <v>46183</v>
      </c>
      <c r="B428" s="432" t="s">
        <v>805</v>
      </c>
      <c r="C428" s="458"/>
      <c r="D428" s="473"/>
      <c r="E428" s="459"/>
      <c r="F428" s="507" t="str">
        <f>IF(ISNA(VLOOKUP(D428,條件!$A$1:$L$65585,5,0)),"",(VLOOKUP(D428,條件!$A$1:$L$65585,5,0)))</f>
        <v/>
      </c>
      <c r="G428" s="507" t="str">
        <f>IF(ISNA(VLOOKUP(D428,條件!$A$1:$L$65585,11,0)),"",(VLOOKUP(D428,條件!$A$1:$L$65585,11,0)))</f>
        <v/>
      </c>
      <c r="H428" s="460"/>
      <c r="I428" s="461"/>
      <c r="J428" s="462"/>
      <c r="K428" s="461"/>
      <c r="L428" s="463"/>
      <c r="M428" s="388"/>
      <c r="N428" s="389"/>
      <c r="O428" s="390"/>
      <c r="P428" s="389"/>
      <c r="Q428" s="391"/>
      <c r="R428" s="443"/>
      <c r="S428" s="425">
        <f t="shared" si="158"/>
        <v>0</v>
      </c>
      <c r="T428" s="392">
        <f t="shared" si="155"/>
        <v>0</v>
      </c>
      <c r="U428" s="392">
        <f t="shared" si="159"/>
        <v>0</v>
      </c>
      <c r="V428" s="393">
        <f t="shared" si="160"/>
        <v>0</v>
      </c>
      <c r="W428" s="444" t="str">
        <f t="shared" si="161"/>
        <v/>
      </c>
      <c r="X428" s="452" t="str">
        <f t="shared" si="156"/>
        <v/>
      </c>
      <c r="Y428" s="452" t="str">
        <f t="shared" si="157"/>
        <v/>
      </c>
      <c r="Z428" s="452" t="str">
        <f>'４.１倒筒機(樣品製作)'!X428</f>
        <v/>
      </c>
      <c r="AA428" s="452" t="str">
        <f>'４.１倒筒機(樣品製作)'!Y428</f>
        <v/>
      </c>
    </row>
    <row r="429" spans="1:27" ht="16.5">
      <c r="A429" s="383">
        <f t="shared" si="154"/>
        <v>46183</v>
      </c>
      <c r="B429" s="432" t="s">
        <v>805</v>
      </c>
      <c r="C429" s="458"/>
      <c r="D429" s="473"/>
      <c r="E429" s="459"/>
      <c r="F429" s="507" t="str">
        <f>IF(ISNA(VLOOKUP(D429,條件!$A$1:$L$65585,5,0)),"",(VLOOKUP(D429,條件!$A$1:$L$65585,5,0)))</f>
        <v/>
      </c>
      <c r="G429" s="507" t="str">
        <f>IF(ISNA(VLOOKUP(D429,條件!$A$1:$L$65585,11,0)),"",(VLOOKUP(D429,條件!$A$1:$L$65585,11,0)))</f>
        <v/>
      </c>
      <c r="H429" s="460"/>
      <c r="I429" s="461"/>
      <c r="J429" s="462"/>
      <c r="K429" s="461"/>
      <c r="L429" s="463"/>
      <c r="M429" s="388"/>
      <c r="N429" s="389"/>
      <c r="O429" s="390"/>
      <c r="P429" s="389"/>
      <c r="Q429" s="391"/>
      <c r="R429" s="443"/>
      <c r="S429" s="425">
        <f t="shared" si="158"/>
        <v>0</v>
      </c>
      <c r="T429" s="392">
        <f t="shared" si="155"/>
        <v>0</v>
      </c>
      <c r="U429" s="392">
        <f t="shared" si="159"/>
        <v>0</v>
      </c>
      <c r="V429" s="393">
        <f t="shared" si="160"/>
        <v>0</v>
      </c>
      <c r="W429" s="444" t="str">
        <f t="shared" si="161"/>
        <v/>
      </c>
      <c r="X429" s="452" t="str">
        <f t="shared" si="156"/>
        <v/>
      </c>
      <c r="Y429" s="452" t="str">
        <f t="shared" si="157"/>
        <v/>
      </c>
      <c r="Z429" s="452" t="str">
        <f>'４.１倒筒機(樣品製作)'!X429</f>
        <v/>
      </c>
      <c r="AA429" s="452" t="str">
        <f>'４.１倒筒機(樣品製作)'!Y429</f>
        <v/>
      </c>
    </row>
    <row r="430" spans="1:27" ht="16.5">
      <c r="A430" s="383">
        <f t="shared" si="154"/>
        <v>46183</v>
      </c>
      <c r="B430" s="432" t="s">
        <v>805</v>
      </c>
      <c r="C430" s="458"/>
      <c r="D430" s="473"/>
      <c r="E430" s="459"/>
      <c r="F430" s="507" t="str">
        <f>IF(ISNA(VLOOKUP(D430,條件!$A$1:$L$65585,5,0)),"",(VLOOKUP(D430,條件!$A$1:$L$65585,5,0)))</f>
        <v/>
      </c>
      <c r="G430" s="507" t="str">
        <f>IF(ISNA(VLOOKUP(D430,條件!$A$1:$L$65585,11,0)),"",(VLOOKUP(D430,條件!$A$1:$L$65585,11,0)))</f>
        <v/>
      </c>
      <c r="H430" s="460"/>
      <c r="I430" s="461"/>
      <c r="J430" s="462"/>
      <c r="K430" s="461"/>
      <c r="L430" s="463"/>
      <c r="M430" s="388"/>
      <c r="N430" s="389"/>
      <c r="O430" s="390"/>
      <c r="P430" s="389"/>
      <c r="Q430" s="391"/>
      <c r="R430" s="443"/>
      <c r="S430" s="425">
        <f t="shared" si="158"/>
        <v>0</v>
      </c>
      <c r="T430" s="392">
        <f t="shared" si="155"/>
        <v>0</v>
      </c>
      <c r="U430" s="392">
        <f t="shared" si="159"/>
        <v>0</v>
      </c>
      <c r="V430" s="393">
        <f t="shared" si="160"/>
        <v>0</v>
      </c>
      <c r="W430" s="444" t="str">
        <f t="shared" si="161"/>
        <v/>
      </c>
      <c r="X430" s="452" t="str">
        <f t="shared" si="156"/>
        <v/>
      </c>
      <c r="Y430" s="452" t="str">
        <f t="shared" si="157"/>
        <v/>
      </c>
      <c r="Z430" s="452" t="str">
        <f>'４.１倒筒機(樣品製作)'!X430</f>
        <v/>
      </c>
      <c r="AA430" s="452" t="str">
        <f>'４.１倒筒機(樣品製作)'!Y430</f>
        <v/>
      </c>
    </row>
    <row r="431" spans="1:27" ht="16.5">
      <c r="A431" s="383">
        <f t="shared" si="154"/>
        <v>46183</v>
      </c>
      <c r="B431" s="398" t="s">
        <v>803</v>
      </c>
      <c r="C431" s="524"/>
      <c r="D431" s="525"/>
      <c r="E431" s="526"/>
      <c r="F431" s="527">
        <v>0</v>
      </c>
      <c r="G431" s="527"/>
      <c r="H431" s="528"/>
      <c r="I431" s="529">
        <f>COUNTA(I411:I430)</f>
        <v>0</v>
      </c>
      <c r="J431" s="529"/>
      <c r="K431" s="529"/>
      <c r="L431" s="530"/>
      <c r="M431" s="400"/>
      <c r="N431" s="401">
        <f>SUM(N411:N430)</f>
        <v>0</v>
      </c>
      <c r="O431" s="400"/>
      <c r="P431" s="401">
        <f>SUM(P411:P430)</f>
        <v>0</v>
      </c>
      <c r="Q431" s="402"/>
      <c r="R431" s="445"/>
      <c r="S431" s="427"/>
      <c r="T431" s="403"/>
      <c r="U431" s="399">
        <f>SUMIF(U411:U430,"&lt;9E307")</f>
        <v>0</v>
      </c>
      <c r="V431" s="399">
        <f>SUM(V411:V430)</f>
        <v>0</v>
      </c>
      <c r="W431" s="446">
        <f>IF(ISERROR(V431/U431),0,(V431/U431))</f>
        <v>0</v>
      </c>
      <c r="X431" s="453">
        <f>SUMIF(X411:X430,"&lt;9E307")</f>
        <v>0</v>
      </c>
      <c r="Y431" s="453">
        <f>SUMIF(Y411:Y430,"&lt;9E307")</f>
        <v>0</v>
      </c>
      <c r="Z431" s="453">
        <f>'４.１倒筒機(樣品製作)'!X431</f>
        <v>0</v>
      </c>
      <c r="AA431" s="453">
        <f>'４.１倒筒機(樣品製作)'!Y431</f>
        <v>0</v>
      </c>
    </row>
    <row r="432" spans="1:27" ht="16.5">
      <c r="A432" s="383">
        <f t="shared" si="154"/>
        <v>46183</v>
      </c>
      <c r="B432" s="404" t="s">
        <v>806</v>
      </c>
      <c r="C432" s="531"/>
      <c r="D432" s="532"/>
      <c r="E432" s="533"/>
      <c r="F432" s="534"/>
      <c r="G432" s="534"/>
      <c r="H432" s="535"/>
      <c r="I432" s="536">
        <f>SUM(I410,I431)</f>
        <v>2</v>
      </c>
      <c r="J432" s="536"/>
      <c r="K432" s="536"/>
      <c r="L432" s="537"/>
      <c r="M432" s="419"/>
      <c r="N432" s="420">
        <f>SUM(N410,N431)</f>
        <v>16</v>
      </c>
      <c r="O432" s="419"/>
      <c r="P432" s="420">
        <f>SUM(P410,P431)</f>
        <v>16</v>
      </c>
      <c r="Q432" s="421"/>
      <c r="R432" s="447"/>
      <c r="S432" s="428"/>
      <c r="T432" s="394"/>
      <c r="U432" s="394">
        <f t="shared" ref="U432:V432" si="162">SUM(U410,U431)</f>
        <v>278.9899441340782</v>
      </c>
      <c r="V432" s="394">
        <f t="shared" si="162"/>
        <v>88</v>
      </c>
      <c r="W432" s="448">
        <f>IF(ISERROR(V432/U432),0,V432/U432)</f>
        <v>0.31542355504293224</v>
      </c>
      <c r="X432" s="454">
        <f>SUM(X410,X431)</f>
        <v>0.55797988826815637</v>
      </c>
      <c r="Y432" s="454">
        <f>SUM(Y410,Y431)</f>
        <v>0.55797988826815637</v>
      </c>
      <c r="Z432" s="454">
        <f>'４.１倒筒機(樣品製作)'!X432</f>
        <v>0</v>
      </c>
      <c r="AA432" s="454">
        <f>'４.１倒筒機(樣品製作)'!Y432</f>
        <v>0</v>
      </c>
    </row>
    <row r="433" spans="1:27" ht="16.5">
      <c r="A433" s="449">
        <f>A432+1</f>
        <v>46184</v>
      </c>
      <c r="B433" s="431" t="s">
        <v>804</v>
      </c>
      <c r="C433" s="458" t="s">
        <v>1038</v>
      </c>
      <c r="D433" s="473" t="s">
        <v>2480</v>
      </c>
      <c r="E433" s="459" t="s">
        <v>1658</v>
      </c>
      <c r="F433" s="507" t="s">
        <v>1675</v>
      </c>
      <c r="G433" s="507" t="s">
        <v>3474</v>
      </c>
      <c r="H433" s="460">
        <v>4</v>
      </c>
      <c r="I433" s="461">
        <v>100</v>
      </c>
      <c r="J433" s="462">
        <v>358000</v>
      </c>
      <c r="K433" s="462">
        <v>1200</v>
      </c>
      <c r="L433" s="463">
        <v>36</v>
      </c>
      <c r="M433" s="407">
        <v>36</v>
      </c>
      <c r="N433" s="408">
        <v>8</v>
      </c>
      <c r="O433" s="409"/>
      <c r="P433" s="408"/>
      <c r="Q433" s="410" t="s">
        <v>3829</v>
      </c>
      <c r="R433" s="441"/>
      <c r="S433" s="424">
        <f>K433*0.85</f>
        <v>1020</v>
      </c>
      <c r="T433" s="405">
        <f t="shared" ref="T433:T452" si="163">IF(J433="",0,(1440/(J433/S433)))</f>
        <v>4.1027932960893851</v>
      </c>
      <c r="U433" s="405">
        <f>T433*L433*(N433+P433)/24*0.85</f>
        <v>41.84849162011173</v>
      </c>
      <c r="V433" s="406">
        <f>M433+O433</f>
        <v>36</v>
      </c>
      <c r="W433" s="442">
        <f>IF(U433=0,"",((V433/U433)))</f>
        <v>0.86024605920799702</v>
      </c>
      <c r="X433" s="452">
        <f t="shared" ref="X433:X452" si="164">IF(ISERROR((U433/(N433+P433)*N433)/250),"",((U433/(N433+P433)*N433)/250))</f>
        <v>0.16739396648044691</v>
      </c>
      <c r="Y433" s="452">
        <f t="shared" ref="Y433:Y452" si="165">IF(ISERROR(((U433/(N433+P433)*P433)/250)),"",(((U433/(N433+P433)*P433))/250))</f>
        <v>0</v>
      </c>
      <c r="Z433" s="452" t="str">
        <f>'４.１倒筒機(樣品製作)'!X433</f>
        <v/>
      </c>
      <c r="AA433" s="452" t="str">
        <f>'４.１倒筒機(樣品製作)'!Y433</f>
        <v/>
      </c>
    </row>
    <row r="434" spans="1:27" ht="16.5">
      <c r="A434" s="383">
        <f>A433</f>
        <v>46184</v>
      </c>
      <c r="B434" s="432" t="s">
        <v>804</v>
      </c>
      <c r="C434" s="458" t="s">
        <v>1045</v>
      </c>
      <c r="D434" s="473" t="s">
        <v>1922</v>
      </c>
      <c r="E434" s="459" t="s">
        <v>1658</v>
      </c>
      <c r="F434" s="507" t="s">
        <v>1675</v>
      </c>
      <c r="G434" s="507" t="s">
        <v>302</v>
      </c>
      <c r="H434" s="460">
        <v>4</v>
      </c>
      <c r="I434" s="461">
        <v>100</v>
      </c>
      <c r="J434" s="462">
        <v>358000</v>
      </c>
      <c r="K434" s="462">
        <v>1200</v>
      </c>
      <c r="L434" s="463">
        <v>84</v>
      </c>
      <c r="M434" s="388">
        <v>36</v>
      </c>
      <c r="N434" s="389">
        <v>8</v>
      </c>
      <c r="O434" s="390"/>
      <c r="P434" s="389"/>
      <c r="Q434" s="410" t="s">
        <v>3829</v>
      </c>
      <c r="R434" s="443"/>
      <c r="S434" s="425">
        <f t="shared" ref="S434:S452" si="166">K434*0.85</f>
        <v>1020</v>
      </c>
      <c r="T434" s="392">
        <f t="shared" si="163"/>
        <v>4.1027932960893851</v>
      </c>
      <c r="U434" s="405">
        <f t="shared" ref="U434:U452" si="167">T434*L434*(N434+P434)/24*0.85</f>
        <v>97.64648044692737</v>
      </c>
      <c r="V434" s="393">
        <f t="shared" ref="V434:V452" si="168">M434+O434</f>
        <v>36</v>
      </c>
      <c r="W434" s="442">
        <f t="shared" ref="W434:W452" si="169">IF(U434=0,"",((V434/U434)))</f>
        <v>0.36867688251771297</v>
      </c>
      <c r="X434" s="452">
        <f t="shared" si="164"/>
        <v>0.39058592178770946</v>
      </c>
      <c r="Y434" s="452">
        <f t="shared" si="165"/>
        <v>0</v>
      </c>
      <c r="Z434" s="452" t="str">
        <f>'４.１倒筒機(樣品製作)'!X434</f>
        <v/>
      </c>
      <c r="AA434" s="452" t="str">
        <f>'４.１倒筒機(樣品製作)'!Y434</f>
        <v/>
      </c>
    </row>
    <row r="435" spans="1:27" ht="16.5">
      <c r="A435" s="383">
        <f t="shared" ref="A435:A475" si="170">A434</f>
        <v>46184</v>
      </c>
      <c r="B435" s="432" t="s">
        <v>804</v>
      </c>
      <c r="C435" s="458"/>
      <c r="D435" s="473"/>
      <c r="E435" s="459"/>
      <c r="F435" s="507" t="str">
        <f>IF(ISNA(VLOOKUP(D435,條件!$A$1:$L$65585,5,0)),"",(VLOOKUP(D435,條件!$A$1:$L$65585,5,0)))</f>
        <v/>
      </c>
      <c r="G435" s="507" t="str">
        <f>IF(ISNA(VLOOKUP(D435,條件!$A$1:$L$65585,11,0)),"",(VLOOKUP(D435,條件!$A$1:$L$65585,11,0)))</f>
        <v/>
      </c>
      <c r="H435" s="460"/>
      <c r="I435" s="461"/>
      <c r="J435" s="462"/>
      <c r="K435" s="461"/>
      <c r="L435" s="463"/>
      <c r="M435" s="388"/>
      <c r="N435" s="389"/>
      <c r="O435" s="390"/>
      <c r="P435" s="389"/>
      <c r="Q435" s="410"/>
      <c r="R435" s="443"/>
      <c r="S435" s="425">
        <f t="shared" si="166"/>
        <v>0</v>
      </c>
      <c r="T435" s="392">
        <f t="shared" si="163"/>
        <v>0</v>
      </c>
      <c r="U435" s="405">
        <f t="shared" si="167"/>
        <v>0</v>
      </c>
      <c r="V435" s="393">
        <f t="shared" si="168"/>
        <v>0</v>
      </c>
      <c r="W435" s="442" t="str">
        <f t="shared" si="169"/>
        <v/>
      </c>
      <c r="X435" s="452" t="str">
        <f t="shared" si="164"/>
        <v/>
      </c>
      <c r="Y435" s="452" t="str">
        <f t="shared" si="165"/>
        <v/>
      </c>
      <c r="Z435" s="452" t="str">
        <f>'４.１倒筒機(樣品製作)'!X435</f>
        <v/>
      </c>
      <c r="AA435" s="452" t="str">
        <f>'４.１倒筒機(樣品製作)'!Y435</f>
        <v/>
      </c>
    </row>
    <row r="436" spans="1:27" ht="16.5">
      <c r="A436" s="383">
        <f t="shared" si="170"/>
        <v>46184</v>
      </c>
      <c r="B436" s="432" t="s">
        <v>804</v>
      </c>
      <c r="C436" s="458"/>
      <c r="D436" s="473"/>
      <c r="E436" s="459"/>
      <c r="F436" s="507" t="str">
        <f>IF(ISNA(VLOOKUP(D436,條件!$A$1:$L$65585,5,0)),"",(VLOOKUP(D436,條件!$A$1:$L$65585,5,0)))</f>
        <v/>
      </c>
      <c r="G436" s="507" t="str">
        <f>IF(ISNA(VLOOKUP(D436,條件!$A$1:$L$65585,11,0)),"",(VLOOKUP(D436,條件!$A$1:$L$65585,11,0)))</f>
        <v/>
      </c>
      <c r="H436" s="460"/>
      <c r="I436" s="461"/>
      <c r="J436" s="462"/>
      <c r="K436" s="461"/>
      <c r="L436" s="463"/>
      <c r="M436" s="388"/>
      <c r="N436" s="389"/>
      <c r="O436" s="390"/>
      <c r="P436" s="389"/>
      <c r="Q436" s="410"/>
      <c r="R436" s="443"/>
      <c r="S436" s="425">
        <f t="shared" si="166"/>
        <v>0</v>
      </c>
      <c r="T436" s="392">
        <f t="shared" si="163"/>
        <v>0</v>
      </c>
      <c r="U436" s="405">
        <f t="shared" si="167"/>
        <v>0</v>
      </c>
      <c r="V436" s="393">
        <f t="shared" si="168"/>
        <v>0</v>
      </c>
      <c r="W436" s="442" t="str">
        <f t="shared" si="169"/>
        <v/>
      </c>
      <c r="X436" s="452" t="str">
        <f t="shared" si="164"/>
        <v/>
      </c>
      <c r="Y436" s="452" t="str">
        <f t="shared" si="165"/>
        <v/>
      </c>
      <c r="Z436" s="452" t="str">
        <f>'４.１倒筒機(樣品製作)'!X436</f>
        <v/>
      </c>
      <c r="AA436" s="452" t="str">
        <f>'４.１倒筒機(樣品製作)'!Y436</f>
        <v/>
      </c>
    </row>
    <row r="437" spans="1:27" ht="16.5">
      <c r="A437" s="383">
        <f t="shared" si="170"/>
        <v>46184</v>
      </c>
      <c r="B437" s="432" t="s">
        <v>804</v>
      </c>
      <c r="C437" s="458"/>
      <c r="D437" s="473"/>
      <c r="E437" s="459"/>
      <c r="F437" s="507" t="str">
        <f>IF(ISNA(VLOOKUP(D437,條件!$A$1:$L$65585,5,0)),"",(VLOOKUP(D437,條件!$A$1:$L$65585,5,0)))</f>
        <v/>
      </c>
      <c r="G437" s="507" t="str">
        <f>IF(ISNA(VLOOKUP(D437,條件!$A$1:$L$65585,11,0)),"",(VLOOKUP(D437,條件!$A$1:$L$65585,11,0)))</f>
        <v/>
      </c>
      <c r="H437" s="460"/>
      <c r="I437" s="461"/>
      <c r="J437" s="462"/>
      <c r="K437" s="461"/>
      <c r="L437" s="463"/>
      <c r="M437" s="388"/>
      <c r="N437" s="389"/>
      <c r="O437" s="390"/>
      <c r="P437" s="389"/>
      <c r="Q437" s="410"/>
      <c r="R437" s="443"/>
      <c r="S437" s="425">
        <f t="shared" si="166"/>
        <v>0</v>
      </c>
      <c r="T437" s="392">
        <f t="shared" si="163"/>
        <v>0</v>
      </c>
      <c r="U437" s="405">
        <f t="shared" si="167"/>
        <v>0</v>
      </c>
      <c r="V437" s="393">
        <f t="shared" si="168"/>
        <v>0</v>
      </c>
      <c r="W437" s="442" t="str">
        <f t="shared" si="169"/>
        <v/>
      </c>
      <c r="X437" s="452" t="str">
        <f t="shared" si="164"/>
        <v/>
      </c>
      <c r="Y437" s="452" t="str">
        <f t="shared" si="165"/>
        <v/>
      </c>
      <c r="Z437" s="452" t="str">
        <f>'４.１倒筒機(樣品製作)'!X437</f>
        <v/>
      </c>
      <c r="AA437" s="452" t="str">
        <f>'４.１倒筒機(樣品製作)'!Y437</f>
        <v/>
      </c>
    </row>
    <row r="438" spans="1:27" ht="16.5">
      <c r="A438" s="383">
        <f t="shared" si="170"/>
        <v>46184</v>
      </c>
      <c r="B438" s="432" t="s">
        <v>804</v>
      </c>
      <c r="C438" s="458"/>
      <c r="D438" s="473"/>
      <c r="E438" s="459"/>
      <c r="F438" s="507" t="str">
        <f>IF(ISNA(VLOOKUP(D438,條件!$A$1:$L$65585,5,0)),"",(VLOOKUP(D438,條件!$A$1:$L$65585,5,0)))</f>
        <v/>
      </c>
      <c r="G438" s="507" t="str">
        <f>IF(ISNA(VLOOKUP(D438,條件!$A$1:$L$65585,11,0)),"",(VLOOKUP(D438,條件!$A$1:$L$65585,11,0)))</f>
        <v/>
      </c>
      <c r="H438" s="460"/>
      <c r="I438" s="461"/>
      <c r="J438" s="462"/>
      <c r="K438" s="461"/>
      <c r="L438" s="463"/>
      <c r="M438" s="388"/>
      <c r="N438" s="389"/>
      <c r="O438" s="390"/>
      <c r="P438" s="389"/>
      <c r="Q438" s="410"/>
      <c r="R438" s="443"/>
      <c r="S438" s="425">
        <f t="shared" si="166"/>
        <v>0</v>
      </c>
      <c r="T438" s="392">
        <f t="shared" si="163"/>
        <v>0</v>
      </c>
      <c r="U438" s="405">
        <f t="shared" si="167"/>
        <v>0</v>
      </c>
      <c r="V438" s="393">
        <f t="shared" si="168"/>
        <v>0</v>
      </c>
      <c r="W438" s="442" t="str">
        <f t="shared" si="169"/>
        <v/>
      </c>
      <c r="X438" s="452" t="str">
        <f t="shared" si="164"/>
        <v/>
      </c>
      <c r="Y438" s="452" t="str">
        <f t="shared" si="165"/>
        <v/>
      </c>
      <c r="Z438" s="452" t="str">
        <f>'４.１倒筒機(樣品製作)'!X438</f>
        <v/>
      </c>
      <c r="AA438" s="452" t="str">
        <f>'４.１倒筒機(樣品製作)'!Y438</f>
        <v/>
      </c>
    </row>
    <row r="439" spans="1:27" ht="16.5">
      <c r="A439" s="383">
        <f t="shared" si="170"/>
        <v>46184</v>
      </c>
      <c r="B439" s="432" t="s">
        <v>804</v>
      </c>
      <c r="C439" s="458"/>
      <c r="D439" s="473"/>
      <c r="E439" s="459"/>
      <c r="F439" s="507" t="str">
        <f>IF(ISNA(VLOOKUP(D439,條件!$A$1:$L$65585,5,0)),"",(VLOOKUP(D439,條件!$A$1:$L$65585,5,0)))</f>
        <v/>
      </c>
      <c r="G439" s="507" t="str">
        <f>IF(ISNA(VLOOKUP(D439,條件!$A$1:$L$65585,11,0)),"",(VLOOKUP(D439,條件!$A$1:$L$65585,11,0)))</f>
        <v/>
      </c>
      <c r="H439" s="460"/>
      <c r="I439" s="461"/>
      <c r="J439" s="462"/>
      <c r="K439" s="461"/>
      <c r="L439" s="463"/>
      <c r="M439" s="388"/>
      <c r="N439" s="389"/>
      <c r="O439" s="390"/>
      <c r="P439" s="389"/>
      <c r="Q439" s="410"/>
      <c r="R439" s="443"/>
      <c r="S439" s="425">
        <f t="shared" si="166"/>
        <v>0</v>
      </c>
      <c r="T439" s="392">
        <f t="shared" si="163"/>
        <v>0</v>
      </c>
      <c r="U439" s="405">
        <f t="shared" si="167"/>
        <v>0</v>
      </c>
      <c r="V439" s="393">
        <f t="shared" si="168"/>
        <v>0</v>
      </c>
      <c r="W439" s="442" t="str">
        <f t="shared" si="169"/>
        <v/>
      </c>
      <c r="X439" s="452" t="str">
        <f t="shared" si="164"/>
        <v/>
      </c>
      <c r="Y439" s="452" t="str">
        <f t="shared" si="165"/>
        <v/>
      </c>
      <c r="Z439" s="452" t="str">
        <f>'４.１倒筒機(樣品製作)'!X439</f>
        <v/>
      </c>
      <c r="AA439" s="452" t="str">
        <f>'４.１倒筒機(樣品製作)'!Y439</f>
        <v/>
      </c>
    </row>
    <row r="440" spans="1:27" ht="16.5">
      <c r="A440" s="383">
        <f t="shared" si="170"/>
        <v>46184</v>
      </c>
      <c r="B440" s="432" t="s">
        <v>804</v>
      </c>
      <c r="C440" s="458"/>
      <c r="D440" s="473"/>
      <c r="E440" s="459"/>
      <c r="F440" s="507" t="str">
        <f>IF(ISNA(VLOOKUP(D440,條件!$A$1:$L$65585,5,0)),"",(VLOOKUP(D440,條件!$A$1:$L$65585,5,0)))</f>
        <v/>
      </c>
      <c r="G440" s="507" t="str">
        <f>IF(ISNA(VLOOKUP(D440,條件!$A$1:$L$65585,11,0)),"",(VLOOKUP(D440,條件!$A$1:$L$65585,11,0)))</f>
        <v/>
      </c>
      <c r="H440" s="460"/>
      <c r="I440" s="461"/>
      <c r="J440" s="462"/>
      <c r="K440" s="461"/>
      <c r="L440" s="463"/>
      <c r="M440" s="388"/>
      <c r="N440" s="389"/>
      <c r="O440" s="390"/>
      <c r="P440" s="389"/>
      <c r="Q440" s="410"/>
      <c r="R440" s="443"/>
      <c r="S440" s="425">
        <f t="shared" si="166"/>
        <v>0</v>
      </c>
      <c r="T440" s="392">
        <f t="shared" si="163"/>
        <v>0</v>
      </c>
      <c r="U440" s="405">
        <f t="shared" si="167"/>
        <v>0</v>
      </c>
      <c r="V440" s="393">
        <f t="shared" si="168"/>
        <v>0</v>
      </c>
      <c r="W440" s="442" t="str">
        <f t="shared" si="169"/>
        <v/>
      </c>
      <c r="X440" s="452" t="str">
        <f t="shared" si="164"/>
        <v/>
      </c>
      <c r="Y440" s="452" t="str">
        <f t="shared" si="165"/>
        <v/>
      </c>
      <c r="Z440" s="452" t="str">
        <f>'４.１倒筒機(樣品製作)'!X440</f>
        <v/>
      </c>
      <c r="AA440" s="452" t="str">
        <f>'４.１倒筒機(樣品製作)'!Y440</f>
        <v/>
      </c>
    </row>
    <row r="441" spans="1:27" ht="16.5">
      <c r="A441" s="383">
        <f t="shared" si="170"/>
        <v>46184</v>
      </c>
      <c r="B441" s="432" t="s">
        <v>804</v>
      </c>
      <c r="C441" s="458"/>
      <c r="D441" s="473"/>
      <c r="E441" s="459"/>
      <c r="F441" s="507" t="str">
        <f>IF(ISNA(VLOOKUP(D441,條件!$A$1:$L$65585,5,0)),"",(VLOOKUP(D441,條件!$A$1:$L$65585,5,0)))</f>
        <v/>
      </c>
      <c r="G441" s="507" t="str">
        <f>IF(ISNA(VLOOKUP(D441,條件!$A$1:$L$65585,11,0)),"",(VLOOKUP(D441,條件!$A$1:$L$65585,11,0)))</f>
        <v/>
      </c>
      <c r="H441" s="460"/>
      <c r="I441" s="461"/>
      <c r="J441" s="462"/>
      <c r="K441" s="461"/>
      <c r="L441" s="463"/>
      <c r="M441" s="388"/>
      <c r="N441" s="389"/>
      <c r="O441" s="390"/>
      <c r="P441" s="389"/>
      <c r="Q441" s="410"/>
      <c r="R441" s="443"/>
      <c r="S441" s="425">
        <f t="shared" si="166"/>
        <v>0</v>
      </c>
      <c r="T441" s="392">
        <f t="shared" si="163"/>
        <v>0</v>
      </c>
      <c r="U441" s="405">
        <f t="shared" si="167"/>
        <v>0</v>
      </c>
      <c r="V441" s="393">
        <f t="shared" si="168"/>
        <v>0</v>
      </c>
      <c r="W441" s="442" t="str">
        <f t="shared" si="169"/>
        <v/>
      </c>
      <c r="X441" s="452" t="str">
        <f t="shared" si="164"/>
        <v/>
      </c>
      <c r="Y441" s="452" t="str">
        <f t="shared" si="165"/>
        <v/>
      </c>
      <c r="Z441" s="452" t="str">
        <f>'４.１倒筒機(樣品製作)'!X441</f>
        <v/>
      </c>
      <c r="AA441" s="452" t="str">
        <f>'４.１倒筒機(樣品製作)'!Y441</f>
        <v/>
      </c>
    </row>
    <row r="442" spans="1:27" ht="16.5">
      <c r="A442" s="383">
        <f t="shared" si="170"/>
        <v>46184</v>
      </c>
      <c r="B442" s="432" t="s">
        <v>804</v>
      </c>
      <c r="C442" s="458"/>
      <c r="D442" s="473"/>
      <c r="E442" s="459"/>
      <c r="F442" s="507" t="str">
        <f>IF(ISNA(VLOOKUP(D442,條件!$A$1:$L$65585,5,0)),"",(VLOOKUP(D442,條件!$A$1:$L$65585,5,0)))</f>
        <v/>
      </c>
      <c r="G442" s="507" t="str">
        <f>IF(ISNA(VLOOKUP(D442,條件!$A$1:$L$65585,11,0)),"",(VLOOKUP(D442,條件!$A$1:$L$65585,11,0)))</f>
        <v/>
      </c>
      <c r="H442" s="460"/>
      <c r="I442" s="461"/>
      <c r="J442" s="462"/>
      <c r="K442" s="461"/>
      <c r="L442" s="463"/>
      <c r="M442" s="388"/>
      <c r="N442" s="389"/>
      <c r="O442" s="390"/>
      <c r="P442" s="389"/>
      <c r="Q442" s="410"/>
      <c r="R442" s="443"/>
      <c r="S442" s="425">
        <f t="shared" si="166"/>
        <v>0</v>
      </c>
      <c r="T442" s="392">
        <f t="shared" si="163"/>
        <v>0</v>
      </c>
      <c r="U442" s="405">
        <f t="shared" si="167"/>
        <v>0</v>
      </c>
      <c r="V442" s="393">
        <f t="shared" si="168"/>
        <v>0</v>
      </c>
      <c r="W442" s="442" t="str">
        <f t="shared" si="169"/>
        <v/>
      </c>
      <c r="X442" s="452" t="str">
        <f t="shared" si="164"/>
        <v/>
      </c>
      <c r="Y442" s="452" t="str">
        <f t="shared" si="165"/>
        <v/>
      </c>
      <c r="Z442" s="452" t="str">
        <f>'４.１倒筒機(樣品製作)'!X442</f>
        <v/>
      </c>
      <c r="AA442" s="452" t="str">
        <f>'４.１倒筒機(樣品製作)'!Y442</f>
        <v/>
      </c>
    </row>
    <row r="443" spans="1:27" ht="16.5">
      <c r="A443" s="383">
        <f t="shared" si="170"/>
        <v>46184</v>
      </c>
      <c r="B443" s="432" t="s">
        <v>804</v>
      </c>
      <c r="C443" s="458"/>
      <c r="D443" s="473"/>
      <c r="E443" s="459"/>
      <c r="F443" s="507" t="str">
        <f>IF(ISNA(VLOOKUP(D443,條件!$A$1:$L$65585,5,0)),"",(VLOOKUP(D443,條件!$A$1:$L$65585,5,0)))</f>
        <v/>
      </c>
      <c r="G443" s="507" t="str">
        <f>IF(ISNA(VLOOKUP(D443,條件!$A$1:$L$65585,11,0)),"",(VLOOKUP(D443,條件!$A$1:$L$65585,11,0)))</f>
        <v/>
      </c>
      <c r="H443" s="460"/>
      <c r="I443" s="461"/>
      <c r="J443" s="462"/>
      <c r="K443" s="461"/>
      <c r="L443" s="463"/>
      <c r="M443" s="388"/>
      <c r="N443" s="389"/>
      <c r="O443" s="390"/>
      <c r="P443" s="389"/>
      <c r="Q443" s="410"/>
      <c r="R443" s="443"/>
      <c r="S443" s="425">
        <f t="shared" si="166"/>
        <v>0</v>
      </c>
      <c r="T443" s="392">
        <f t="shared" si="163"/>
        <v>0</v>
      </c>
      <c r="U443" s="405">
        <f t="shared" si="167"/>
        <v>0</v>
      </c>
      <c r="V443" s="393">
        <f t="shared" si="168"/>
        <v>0</v>
      </c>
      <c r="W443" s="442" t="str">
        <f t="shared" si="169"/>
        <v/>
      </c>
      <c r="X443" s="452" t="str">
        <f t="shared" si="164"/>
        <v/>
      </c>
      <c r="Y443" s="452" t="str">
        <f t="shared" si="165"/>
        <v/>
      </c>
      <c r="Z443" s="452" t="str">
        <f>'４.１倒筒機(樣品製作)'!X443</f>
        <v/>
      </c>
      <c r="AA443" s="452" t="str">
        <f>'４.１倒筒機(樣品製作)'!Y443</f>
        <v/>
      </c>
    </row>
    <row r="444" spans="1:27" ht="16.5">
      <c r="A444" s="383">
        <f t="shared" si="170"/>
        <v>46184</v>
      </c>
      <c r="B444" s="432" t="s">
        <v>804</v>
      </c>
      <c r="C444" s="458"/>
      <c r="D444" s="473"/>
      <c r="E444" s="459"/>
      <c r="F444" s="507" t="str">
        <f>IF(ISNA(VLOOKUP(D444,條件!$A$1:$L$65585,5,0)),"",(VLOOKUP(D444,條件!$A$1:$L$65585,5,0)))</f>
        <v/>
      </c>
      <c r="G444" s="507" t="str">
        <f>IF(ISNA(VLOOKUP(D444,條件!$A$1:$L$65585,11,0)),"",(VLOOKUP(D444,條件!$A$1:$L$65585,11,0)))</f>
        <v/>
      </c>
      <c r="H444" s="460"/>
      <c r="I444" s="461"/>
      <c r="J444" s="462"/>
      <c r="K444" s="461"/>
      <c r="L444" s="463"/>
      <c r="M444" s="388"/>
      <c r="N444" s="389"/>
      <c r="O444" s="390"/>
      <c r="P444" s="389"/>
      <c r="Q444" s="410"/>
      <c r="R444" s="443"/>
      <c r="S444" s="425">
        <f t="shared" si="166"/>
        <v>0</v>
      </c>
      <c r="T444" s="392">
        <f t="shared" si="163"/>
        <v>0</v>
      </c>
      <c r="U444" s="392">
        <f t="shared" si="167"/>
        <v>0</v>
      </c>
      <c r="V444" s="393">
        <f t="shared" si="168"/>
        <v>0</v>
      </c>
      <c r="W444" s="442" t="str">
        <f t="shared" si="169"/>
        <v/>
      </c>
      <c r="X444" s="452" t="str">
        <f t="shared" si="164"/>
        <v/>
      </c>
      <c r="Y444" s="452" t="str">
        <f t="shared" si="165"/>
        <v/>
      </c>
      <c r="Z444" s="452" t="str">
        <f>'４.１倒筒機(樣品製作)'!X444</f>
        <v/>
      </c>
      <c r="AA444" s="452" t="str">
        <f>'４.１倒筒機(樣品製作)'!Y444</f>
        <v/>
      </c>
    </row>
    <row r="445" spans="1:27" ht="16.5">
      <c r="A445" s="383">
        <f t="shared" si="170"/>
        <v>46184</v>
      </c>
      <c r="B445" s="432" t="s">
        <v>804</v>
      </c>
      <c r="C445" s="458"/>
      <c r="D445" s="473"/>
      <c r="E445" s="459"/>
      <c r="F445" s="507" t="str">
        <f>IF(ISNA(VLOOKUP(D445,條件!$A$1:$L$65585,5,0)),"",(VLOOKUP(D445,條件!$A$1:$L$65585,5,0)))</f>
        <v/>
      </c>
      <c r="G445" s="507" t="str">
        <f>IF(ISNA(VLOOKUP(D445,條件!$A$1:$L$65585,11,0)),"",(VLOOKUP(D445,條件!$A$1:$L$65585,11,0)))</f>
        <v/>
      </c>
      <c r="H445" s="460"/>
      <c r="I445" s="461"/>
      <c r="J445" s="462"/>
      <c r="K445" s="461"/>
      <c r="L445" s="463"/>
      <c r="M445" s="388"/>
      <c r="N445" s="389"/>
      <c r="O445" s="390"/>
      <c r="P445" s="389"/>
      <c r="Q445" s="410"/>
      <c r="R445" s="443"/>
      <c r="S445" s="425">
        <f t="shared" si="166"/>
        <v>0</v>
      </c>
      <c r="T445" s="392">
        <f t="shared" si="163"/>
        <v>0</v>
      </c>
      <c r="U445" s="392">
        <f t="shared" si="167"/>
        <v>0</v>
      </c>
      <c r="V445" s="393">
        <f t="shared" si="168"/>
        <v>0</v>
      </c>
      <c r="W445" s="444" t="str">
        <f t="shared" si="169"/>
        <v/>
      </c>
      <c r="X445" s="452" t="str">
        <f t="shared" si="164"/>
        <v/>
      </c>
      <c r="Y445" s="452" t="str">
        <f t="shared" si="165"/>
        <v/>
      </c>
      <c r="Z445" s="452" t="str">
        <f>'４.１倒筒機(樣品製作)'!X445</f>
        <v/>
      </c>
      <c r="AA445" s="452" t="str">
        <f>'４.１倒筒機(樣品製作)'!Y445</f>
        <v/>
      </c>
    </row>
    <row r="446" spans="1:27" ht="16.5">
      <c r="A446" s="383">
        <f t="shared" si="170"/>
        <v>46184</v>
      </c>
      <c r="B446" s="432" t="s">
        <v>804</v>
      </c>
      <c r="C446" s="458"/>
      <c r="D446" s="473"/>
      <c r="E446" s="459"/>
      <c r="F446" s="507" t="str">
        <f>IF(ISNA(VLOOKUP(D446,條件!$A$1:$L$65585,5,0)),"",(VLOOKUP(D446,條件!$A$1:$L$65585,5,0)))</f>
        <v/>
      </c>
      <c r="G446" s="507" t="str">
        <f>IF(ISNA(VLOOKUP(D446,條件!$A$1:$L$65585,11,0)),"",(VLOOKUP(D446,條件!$A$1:$L$65585,11,0)))</f>
        <v/>
      </c>
      <c r="H446" s="460"/>
      <c r="I446" s="461"/>
      <c r="J446" s="462"/>
      <c r="K446" s="461"/>
      <c r="L446" s="463"/>
      <c r="M446" s="388"/>
      <c r="N446" s="389"/>
      <c r="O446" s="390"/>
      <c r="P446" s="389"/>
      <c r="Q446" s="410"/>
      <c r="R446" s="443"/>
      <c r="S446" s="425">
        <f t="shared" si="166"/>
        <v>0</v>
      </c>
      <c r="T446" s="392">
        <f t="shared" si="163"/>
        <v>0</v>
      </c>
      <c r="U446" s="392">
        <f t="shared" si="167"/>
        <v>0</v>
      </c>
      <c r="V446" s="393">
        <f t="shared" si="168"/>
        <v>0</v>
      </c>
      <c r="W446" s="444" t="str">
        <f t="shared" si="169"/>
        <v/>
      </c>
      <c r="X446" s="452" t="str">
        <f t="shared" si="164"/>
        <v/>
      </c>
      <c r="Y446" s="452" t="str">
        <f t="shared" si="165"/>
        <v/>
      </c>
      <c r="Z446" s="452" t="str">
        <f>'４.１倒筒機(樣品製作)'!X446</f>
        <v/>
      </c>
      <c r="AA446" s="452" t="str">
        <f>'４.１倒筒機(樣品製作)'!Y446</f>
        <v/>
      </c>
    </row>
    <row r="447" spans="1:27" ht="16.5">
      <c r="A447" s="383">
        <f t="shared" si="170"/>
        <v>46184</v>
      </c>
      <c r="B447" s="432" t="s">
        <v>804</v>
      </c>
      <c r="C447" s="458"/>
      <c r="D447" s="473"/>
      <c r="E447" s="459"/>
      <c r="F447" s="507" t="str">
        <f>IF(ISNA(VLOOKUP(D447,條件!$A$1:$L$65585,5,0)),"",(VLOOKUP(D447,條件!$A$1:$L$65585,5,0)))</f>
        <v/>
      </c>
      <c r="G447" s="507" t="str">
        <f>IF(ISNA(VLOOKUP(D447,條件!$A$1:$L$65585,11,0)),"",(VLOOKUP(D447,條件!$A$1:$L$65585,11,0)))</f>
        <v/>
      </c>
      <c r="H447" s="460"/>
      <c r="I447" s="461"/>
      <c r="J447" s="462"/>
      <c r="K447" s="461"/>
      <c r="L447" s="463"/>
      <c r="M447" s="388"/>
      <c r="N447" s="389"/>
      <c r="O447" s="390"/>
      <c r="P447" s="389"/>
      <c r="Q447" s="410"/>
      <c r="R447" s="443"/>
      <c r="S447" s="425">
        <f t="shared" si="166"/>
        <v>0</v>
      </c>
      <c r="T447" s="392">
        <f t="shared" si="163"/>
        <v>0</v>
      </c>
      <c r="U447" s="392">
        <f t="shared" si="167"/>
        <v>0</v>
      </c>
      <c r="V447" s="393">
        <f t="shared" si="168"/>
        <v>0</v>
      </c>
      <c r="W447" s="444" t="str">
        <f t="shared" si="169"/>
        <v/>
      </c>
      <c r="X447" s="452" t="str">
        <f t="shared" si="164"/>
        <v/>
      </c>
      <c r="Y447" s="452" t="str">
        <f t="shared" si="165"/>
        <v/>
      </c>
      <c r="Z447" s="452" t="str">
        <f>'４.１倒筒機(樣品製作)'!X447</f>
        <v/>
      </c>
      <c r="AA447" s="452" t="str">
        <f>'４.１倒筒機(樣品製作)'!Y447</f>
        <v/>
      </c>
    </row>
    <row r="448" spans="1:27" ht="16.5">
      <c r="A448" s="383">
        <f t="shared" si="170"/>
        <v>46184</v>
      </c>
      <c r="B448" s="432" t="s">
        <v>804</v>
      </c>
      <c r="C448" s="458"/>
      <c r="D448" s="473"/>
      <c r="E448" s="459"/>
      <c r="F448" s="507" t="str">
        <f>IF(ISNA(VLOOKUP(D448,條件!$A$1:$L$65585,5,0)),"",(VLOOKUP(D448,條件!$A$1:$L$65585,5,0)))</f>
        <v/>
      </c>
      <c r="G448" s="507" t="str">
        <f>IF(ISNA(VLOOKUP(D448,條件!$A$1:$L$65585,11,0)),"",(VLOOKUP(D448,條件!$A$1:$L$65585,11,0)))</f>
        <v/>
      </c>
      <c r="H448" s="460"/>
      <c r="I448" s="461"/>
      <c r="J448" s="462"/>
      <c r="K448" s="461"/>
      <c r="L448" s="463"/>
      <c r="M448" s="388"/>
      <c r="N448" s="389"/>
      <c r="O448" s="390"/>
      <c r="P448" s="389"/>
      <c r="Q448" s="410"/>
      <c r="R448" s="443"/>
      <c r="S448" s="425">
        <f t="shared" si="166"/>
        <v>0</v>
      </c>
      <c r="T448" s="392">
        <f t="shared" si="163"/>
        <v>0</v>
      </c>
      <c r="U448" s="392">
        <f t="shared" si="167"/>
        <v>0</v>
      </c>
      <c r="V448" s="393">
        <f t="shared" si="168"/>
        <v>0</v>
      </c>
      <c r="W448" s="444" t="str">
        <f t="shared" si="169"/>
        <v/>
      </c>
      <c r="X448" s="452" t="str">
        <f t="shared" si="164"/>
        <v/>
      </c>
      <c r="Y448" s="452" t="str">
        <f t="shared" si="165"/>
        <v/>
      </c>
      <c r="Z448" s="452" t="str">
        <f>'４.１倒筒機(樣品製作)'!X448</f>
        <v/>
      </c>
      <c r="AA448" s="452" t="str">
        <f>'４.１倒筒機(樣品製作)'!Y448</f>
        <v/>
      </c>
    </row>
    <row r="449" spans="1:27" ht="16.5">
      <c r="A449" s="383">
        <f t="shared" si="170"/>
        <v>46184</v>
      </c>
      <c r="B449" s="432" t="s">
        <v>804</v>
      </c>
      <c r="C449" s="458"/>
      <c r="D449" s="473"/>
      <c r="E449" s="459"/>
      <c r="F449" s="507" t="str">
        <f>IF(ISNA(VLOOKUP(D449,條件!$A$1:$L$65585,5,0)),"",(VLOOKUP(D449,條件!$A$1:$L$65585,5,0)))</f>
        <v/>
      </c>
      <c r="G449" s="507" t="str">
        <f>IF(ISNA(VLOOKUP(D449,條件!$A$1:$L$65585,11,0)),"",(VLOOKUP(D449,條件!$A$1:$L$65585,11,0)))</f>
        <v/>
      </c>
      <c r="H449" s="460"/>
      <c r="I449" s="461"/>
      <c r="J449" s="462"/>
      <c r="K449" s="461"/>
      <c r="L449" s="463"/>
      <c r="M449" s="388"/>
      <c r="N449" s="389"/>
      <c r="O449" s="390"/>
      <c r="P449" s="389"/>
      <c r="Q449" s="391"/>
      <c r="R449" s="443"/>
      <c r="S449" s="425">
        <f t="shared" si="166"/>
        <v>0</v>
      </c>
      <c r="T449" s="392">
        <f t="shared" si="163"/>
        <v>0</v>
      </c>
      <c r="U449" s="392">
        <f t="shared" si="167"/>
        <v>0</v>
      </c>
      <c r="V449" s="393">
        <f t="shared" si="168"/>
        <v>0</v>
      </c>
      <c r="W449" s="444" t="str">
        <f t="shared" si="169"/>
        <v/>
      </c>
      <c r="X449" s="452" t="str">
        <f t="shared" si="164"/>
        <v/>
      </c>
      <c r="Y449" s="452" t="str">
        <f t="shared" si="165"/>
        <v/>
      </c>
      <c r="Z449" s="452" t="str">
        <f>'４.１倒筒機(樣品製作)'!X449</f>
        <v/>
      </c>
      <c r="AA449" s="452" t="str">
        <f>'４.１倒筒機(樣品製作)'!Y449</f>
        <v/>
      </c>
    </row>
    <row r="450" spans="1:27" ht="16.5">
      <c r="A450" s="383">
        <f t="shared" si="170"/>
        <v>46184</v>
      </c>
      <c r="B450" s="432" t="s">
        <v>804</v>
      </c>
      <c r="C450" s="458"/>
      <c r="D450" s="473"/>
      <c r="E450" s="459"/>
      <c r="F450" s="507" t="str">
        <f>IF(ISNA(VLOOKUP(D450,條件!$A$1:$L$65585,5,0)),"",(VLOOKUP(D450,條件!$A$1:$L$65585,5,0)))</f>
        <v/>
      </c>
      <c r="G450" s="507" t="str">
        <f>IF(ISNA(VLOOKUP(D450,條件!$A$1:$L$65585,11,0)),"",(VLOOKUP(D450,條件!$A$1:$L$65585,11,0)))</f>
        <v/>
      </c>
      <c r="H450" s="460"/>
      <c r="I450" s="461"/>
      <c r="J450" s="462"/>
      <c r="K450" s="461"/>
      <c r="L450" s="463"/>
      <c r="M450" s="388"/>
      <c r="N450" s="389"/>
      <c r="O450" s="390"/>
      <c r="P450" s="389"/>
      <c r="Q450" s="391"/>
      <c r="R450" s="443"/>
      <c r="S450" s="425">
        <f t="shared" si="166"/>
        <v>0</v>
      </c>
      <c r="T450" s="392">
        <f t="shared" si="163"/>
        <v>0</v>
      </c>
      <c r="U450" s="392">
        <f t="shared" si="167"/>
        <v>0</v>
      </c>
      <c r="V450" s="393">
        <f t="shared" si="168"/>
        <v>0</v>
      </c>
      <c r="W450" s="444" t="str">
        <f t="shared" si="169"/>
        <v/>
      </c>
      <c r="X450" s="452" t="str">
        <f t="shared" si="164"/>
        <v/>
      </c>
      <c r="Y450" s="452" t="str">
        <f t="shared" si="165"/>
        <v/>
      </c>
      <c r="Z450" s="452" t="str">
        <f>'４.１倒筒機(樣品製作)'!X450</f>
        <v/>
      </c>
      <c r="AA450" s="452" t="str">
        <f>'４.１倒筒機(樣品製作)'!Y450</f>
        <v/>
      </c>
    </row>
    <row r="451" spans="1:27" ht="16.5">
      <c r="A451" s="383">
        <f t="shared" si="170"/>
        <v>46184</v>
      </c>
      <c r="B451" s="432" t="s">
        <v>804</v>
      </c>
      <c r="C451" s="458"/>
      <c r="D451" s="473"/>
      <c r="E451" s="459"/>
      <c r="F451" s="507" t="str">
        <f>IF(ISNA(VLOOKUP(D451,條件!$A$1:$L$65585,5,0)),"",(VLOOKUP(D451,條件!$A$1:$L$65585,5,0)))</f>
        <v/>
      </c>
      <c r="G451" s="507" t="str">
        <f>IF(ISNA(VLOOKUP(D451,條件!$A$1:$L$65585,11,0)),"",(VLOOKUP(D451,條件!$A$1:$L$65585,11,0)))</f>
        <v/>
      </c>
      <c r="H451" s="460"/>
      <c r="I451" s="461"/>
      <c r="J451" s="462"/>
      <c r="K451" s="461"/>
      <c r="L451" s="463"/>
      <c r="M451" s="388"/>
      <c r="N451" s="389"/>
      <c r="O451" s="390"/>
      <c r="P451" s="389"/>
      <c r="Q451" s="391"/>
      <c r="R451" s="443"/>
      <c r="S451" s="425">
        <f t="shared" si="166"/>
        <v>0</v>
      </c>
      <c r="T451" s="392">
        <f t="shared" si="163"/>
        <v>0</v>
      </c>
      <c r="U451" s="392">
        <f t="shared" si="167"/>
        <v>0</v>
      </c>
      <c r="V451" s="393">
        <f t="shared" si="168"/>
        <v>0</v>
      </c>
      <c r="W451" s="444" t="str">
        <f t="shared" si="169"/>
        <v/>
      </c>
      <c r="X451" s="452" t="str">
        <f t="shared" si="164"/>
        <v/>
      </c>
      <c r="Y451" s="452" t="str">
        <f t="shared" si="165"/>
        <v/>
      </c>
      <c r="Z451" s="452" t="str">
        <f>'４.１倒筒機(樣品製作)'!X451</f>
        <v/>
      </c>
      <c r="AA451" s="452" t="str">
        <f>'４.１倒筒機(樣品製作)'!Y451</f>
        <v/>
      </c>
    </row>
    <row r="452" spans="1:27" ht="16.5">
      <c r="A452" s="383">
        <f t="shared" si="170"/>
        <v>46184</v>
      </c>
      <c r="B452" s="432" t="s">
        <v>804</v>
      </c>
      <c r="C452" s="458"/>
      <c r="D452" s="473"/>
      <c r="E452" s="459"/>
      <c r="F452" s="507" t="str">
        <f>IF(ISNA(VLOOKUP(D452,條件!$A$1:$L$65585,5,0)),"",(VLOOKUP(D452,條件!$A$1:$L$65585,5,0)))</f>
        <v/>
      </c>
      <c r="G452" s="507" t="str">
        <f>IF(ISNA(VLOOKUP(D452,條件!$A$1:$L$65585,11,0)),"",(VLOOKUP(D452,條件!$A$1:$L$65585,11,0)))</f>
        <v/>
      </c>
      <c r="H452" s="460"/>
      <c r="I452" s="461"/>
      <c r="J452" s="462"/>
      <c r="K452" s="461"/>
      <c r="L452" s="463"/>
      <c r="M452" s="388"/>
      <c r="N452" s="389"/>
      <c r="O452" s="390"/>
      <c r="P452" s="389"/>
      <c r="Q452" s="391"/>
      <c r="R452" s="443"/>
      <c r="S452" s="425">
        <f t="shared" si="166"/>
        <v>0</v>
      </c>
      <c r="T452" s="392">
        <f t="shared" si="163"/>
        <v>0</v>
      </c>
      <c r="U452" s="392">
        <f t="shared" si="167"/>
        <v>0</v>
      </c>
      <c r="V452" s="393">
        <f t="shared" si="168"/>
        <v>0</v>
      </c>
      <c r="W452" s="444" t="str">
        <f t="shared" si="169"/>
        <v/>
      </c>
      <c r="X452" s="452" t="str">
        <f t="shared" si="164"/>
        <v/>
      </c>
      <c r="Y452" s="452" t="str">
        <f t="shared" si="165"/>
        <v/>
      </c>
      <c r="Z452" s="452" t="str">
        <f>'４.１倒筒機(樣品製作)'!X452</f>
        <v/>
      </c>
      <c r="AA452" s="452" t="str">
        <f>'４.１倒筒機(樣品製作)'!Y452</f>
        <v/>
      </c>
    </row>
    <row r="453" spans="1:27" ht="16.5">
      <c r="A453" s="383">
        <f t="shared" si="170"/>
        <v>46184</v>
      </c>
      <c r="B453" s="398" t="s">
        <v>807</v>
      </c>
      <c r="C453" s="524"/>
      <c r="D453" s="525"/>
      <c r="E453" s="526"/>
      <c r="F453" s="527"/>
      <c r="G453" s="527"/>
      <c r="H453" s="528"/>
      <c r="I453" s="529">
        <f>COUNTA(I433:I452)</f>
        <v>2</v>
      </c>
      <c r="J453" s="529"/>
      <c r="K453" s="529"/>
      <c r="L453" s="530"/>
      <c r="M453" s="400"/>
      <c r="N453" s="401">
        <f>SUM(N433:N452)</f>
        <v>16</v>
      </c>
      <c r="O453" s="400"/>
      <c r="P453" s="401">
        <f>SUM(P433:P452)</f>
        <v>0</v>
      </c>
      <c r="Q453" s="402"/>
      <c r="R453" s="445"/>
      <c r="S453" s="426"/>
      <c r="T453" s="399"/>
      <c r="U453" s="399">
        <f>SUMIF(U433:U452,"&lt;9E307")</f>
        <v>139.4949720670391</v>
      </c>
      <c r="V453" s="399">
        <f>SUM(V433:V452)</f>
        <v>72</v>
      </c>
      <c r="W453" s="446">
        <f>IF(ISERROR(V453/U453),0,(V453/U453))</f>
        <v>0.51614763552479814</v>
      </c>
      <c r="X453" s="453">
        <f>SUMIF(X433:X452,"&lt;9E307")</f>
        <v>0.55797988826815637</v>
      </c>
      <c r="Y453" s="453">
        <f>SUMIF(Y433:Y452,"&lt;9E307")</f>
        <v>0</v>
      </c>
      <c r="Z453" s="579">
        <f>'４.１倒筒機(樣品製作)'!X453</f>
        <v>0</v>
      </c>
      <c r="AA453" s="579">
        <f>'４.１倒筒機(樣品製作)'!Y453</f>
        <v>0</v>
      </c>
    </row>
    <row r="454" spans="1:27" ht="16.5">
      <c r="A454" s="383">
        <f t="shared" si="170"/>
        <v>46184</v>
      </c>
      <c r="B454" s="432" t="s">
        <v>805</v>
      </c>
      <c r="C454" s="458"/>
      <c r="D454" s="473"/>
      <c r="E454" s="459"/>
      <c r="F454" s="507" t="str">
        <f>IF(ISNA(VLOOKUP(D454,條件!$A$1:$L$65585,5,0)),"",(VLOOKUP(D454,條件!$A$1:$L$65585,5,0)))</f>
        <v/>
      </c>
      <c r="G454" s="507" t="str">
        <f>IF(ISNA(VLOOKUP(D454,條件!$A$1:$L$65585,11,0)),"",(VLOOKUP(D454,條件!$A$1:$L$65585,11,0)))</f>
        <v/>
      </c>
      <c r="H454" s="460"/>
      <c r="I454" s="461"/>
      <c r="J454" s="462"/>
      <c r="K454" s="461"/>
      <c r="L454" s="463"/>
      <c r="M454" s="388"/>
      <c r="N454" s="389"/>
      <c r="O454" s="390"/>
      <c r="P454" s="389"/>
      <c r="Q454" s="391"/>
      <c r="R454" s="443"/>
      <c r="S454" s="425">
        <f>K454*0.85</f>
        <v>0</v>
      </c>
      <c r="T454" s="392">
        <f t="shared" ref="T454:T473" si="171">IF(J454="",0,(1440/(J454/S454)))</f>
        <v>0</v>
      </c>
      <c r="U454" s="405">
        <f>T454*L454*(N454+P454)/24*0.85</f>
        <v>0</v>
      </c>
      <c r="V454" s="406">
        <f>M454+O454</f>
        <v>0</v>
      </c>
      <c r="W454" s="442" t="str">
        <f>IF(U454=0,"",((V454/U454)))</f>
        <v/>
      </c>
      <c r="X454" s="452" t="str">
        <f t="shared" ref="X454:X473" si="172">IF(ISERROR((U454/(N454+P454)*N454)/250),"",((U454/(N454+P454)*N454)/250))</f>
        <v/>
      </c>
      <c r="Y454" s="452" t="str">
        <f t="shared" ref="Y454:Y473" si="173">IF(ISERROR(((U454/(N454+P454)*P454)/250)),"",(((U454/(N454+P454)*P454))/250))</f>
        <v/>
      </c>
      <c r="Z454" s="452" t="str">
        <f>'４.１倒筒機(樣品製作)'!X454</f>
        <v/>
      </c>
      <c r="AA454" s="452" t="str">
        <f>'４.１倒筒機(樣品製作)'!Y454</f>
        <v/>
      </c>
    </row>
    <row r="455" spans="1:27" ht="16.5">
      <c r="A455" s="383">
        <f t="shared" si="170"/>
        <v>46184</v>
      </c>
      <c r="B455" s="432" t="s">
        <v>805</v>
      </c>
      <c r="C455" s="458"/>
      <c r="D455" s="473"/>
      <c r="E455" s="459"/>
      <c r="F455" s="507" t="str">
        <f>IF(ISNA(VLOOKUP(D455,條件!$A$1:$L$65585,5,0)),"",(VLOOKUP(D455,條件!$A$1:$L$65585,5,0)))</f>
        <v/>
      </c>
      <c r="G455" s="507" t="str">
        <f>IF(ISNA(VLOOKUP(D455,條件!$A$1:$L$65585,11,0)),"",(VLOOKUP(D455,條件!$A$1:$L$65585,11,0)))</f>
        <v/>
      </c>
      <c r="H455" s="460"/>
      <c r="I455" s="461"/>
      <c r="J455" s="462"/>
      <c r="K455" s="461"/>
      <c r="L455" s="463"/>
      <c r="M455" s="388"/>
      <c r="N455" s="389"/>
      <c r="O455" s="390"/>
      <c r="P455" s="389"/>
      <c r="Q455" s="391"/>
      <c r="R455" s="443"/>
      <c r="S455" s="425">
        <f t="shared" ref="S455:S473" si="174">K455*0.85</f>
        <v>0</v>
      </c>
      <c r="T455" s="392">
        <f t="shared" si="171"/>
        <v>0</v>
      </c>
      <c r="U455" s="405">
        <f t="shared" ref="U455:U473" si="175">T455*L455*(N455+P455)/24*0.85</f>
        <v>0</v>
      </c>
      <c r="V455" s="393">
        <f t="shared" ref="V455:V473" si="176">M455+O455</f>
        <v>0</v>
      </c>
      <c r="W455" s="442" t="str">
        <f t="shared" ref="W455:W473" si="177">IF(U455=0,"",((V455/U455)))</f>
        <v/>
      </c>
      <c r="X455" s="452" t="str">
        <f t="shared" si="172"/>
        <v/>
      </c>
      <c r="Y455" s="452" t="str">
        <f t="shared" si="173"/>
        <v/>
      </c>
      <c r="Z455" s="452" t="str">
        <f>'４.１倒筒機(樣品製作)'!X455</f>
        <v/>
      </c>
      <c r="AA455" s="452" t="str">
        <f>'４.１倒筒機(樣品製作)'!Y455</f>
        <v/>
      </c>
    </row>
    <row r="456" spans="1:27" ht="16.5">
      <c r="A456" s="383">
        <f t="shared" si="170"/>
        <v>46184</v>
      </c>
      <c r="B456" s="432" t="s">
        <v>805</v>
      </c>
      <c r="C456" s="458"/>
      <c r="D456" s="473"/>
      <c r="E456" s="459"/>
      <c r="F456" s="507" t="str">
        <f>IF(ISNA(VLOOKUP(D456,條件!$A$1:$L$65585,5,0)),"",(VLOOKUP(D456,條件!$A$1:$L$65585,5,0)))</f>
        <v/>
      </c>
      <c r="G456" s="507" t="str">
        <f>IF(ISNA(VLOOKUP(D456,條件!$A$1:$L$65585,11,0)),"",(VLOOKUP(D456,條件!$A$1:$L$65585,11,0)))</f>
        <v/>
      </c>
      <c r="H456" s="460"/>
      <c r="I456" s="461"/>
      <c r="J456" s="462"/>
      <c r="K456" s="461"/>
      <c r="L456" s="463"/>
      <c r="M456" s="388"/>
      <c r="N456" s="389"/>
      <c r="O456" s="390"/>
      <c r="P456" s="389"/>
      <c r="Q456" s="391"/>
      <c r="R456" s="443"/>
      <c r="S456" s="425">
        <f t="shared" si="174"/>
        <v>0</v>
      </c>
      <c r="T456" s="392">
        <f t="shared" si="171"/>
        <v>0</v>
      </c>
      <c r="U456" s="405">
        <f t="shared" si="175"/>
        <v>0</v>
      </c>
      <c r="V456" s="393">
        <f t="shared" si="176"/>
        <v>0</v>
      </c>
      <c r="W456" s="442" t="str">
        <f t="shared" si="177"/>
        <v/>
      </c>
      <c r="X456" s="452" t="str">
        <f t="shared" si="172"/>
        <v/>
      </c>
      <c r="Y456" s="452" t="str">
        <f t="shared" si="173"/>
        <v/>
      </c>
      <c r="Z456" s="452" t="str">
        <f>'４.１倒筒機(樣品製作)'!X456</f>
        <v/>
      </c>
      <c r="AA456" s="452" t="str">
        <f>'４.１倒筒機(樣品製作)'!Y456</f>
        <v/>
      </c>
    </row>
    <row r="457" spans="1:27" ht="16.5">
      <c r="A457" s="383">
        <f t="shared" si="170"/>
        <v>46184</v>
      </c>
      <c r="B457" s="432" t="s">
        <v>805</v>
      </c>
      <c r="C457" s="458"/>
      <c r="D457" s="473"/>
      <c r="E457" s="459"/>
      <c r="F457" s="507" t="str">
        <f>IF(ISNA(VLOOKUP(D457,條件!$A$1:$L$65585,5,0)),"",(VLOOKUP(D457,條件!$A$1:$L$65585,5,0)))</f>
        <v/>
      </c>
      <c r="G457" s="507" t="str">
        <f>IF(ISNA(VLOOKUP(D457,條件!$A$1:$L$65585,11,0)),"",(VLOOKUP(D457,條件!$A$1:$L$65585,11,0)))</f>
        <v/>
      </c>
      <c r="H457" s="460"/>
      <c r="I457" s="461"/>
      <c r="J457" s="462"/>
      <c r="K457" s="461"/>
      <c r="L457" s="463"/>
      <c r="M457" s="388"/>
      <c r="N457" s="389"/>
      <c r="O457" s="390"/>
      <c r="P457" s="389"/>
      <c r="Q457" s="391"/>
      <c r="R457" s="443"/>
      <c r="S457" s="425">
        <f t="shared" si="174"/>
        <v>0</v>
      </c>
      <c r="T457" s="392">
        <f t="shared" si="171"/>
        <v>0</v>
      </c>
      <c r="U457" s="405">
        <f t="shared" si="175"/>
        <v>0</v>
      </c>
      <c r="V457" s="393">
        <f t="shared" si="176"/>
        <v>0</v>
      </c>
      <c r="W457" s="442" t="str">
        <f t="shared" si="177"/>
        <v/>
      </c>
      <c r="X457" s="452" t="str">
        <f t="shared" si="172"/>
        <v/>
      </c>
      <c r="Y457" s="452" t="str">
        <f t="shared" si="173"/>
        <v/>
      </c>
      <c r="Z457" s="452" t="str">
        <f>'４.１倒筒機(樣品製作)'!X457</f>
        <v/>
      </c>
      <c r="AA457" s="452" t="str">
        <f>'４.１倒筒機(樣品製作)'!Y457</f>
        <v/>
      </c>
    </row>
    <row r="458" spans="1:27" ht="16.5">
      <c r="A458" s="383">
        <f t="shared" si="170"/>
        <v>46184</v>
      </c>
      <c r="B458" s="432" t="s">
        <v>805</v>
      </c>
      <c r="C458" s="458"/>
      <c r="D458" s="473"/>
      <c r="E458" s="459"/>
      <c r="F458" s="507" t="str">
        <f>IF(ISNA(VLOOKUP(D458,條件!$A$1:$L$65585,5,0)),"",(VLOOKUP(D458,條件!$A$1:$L$65585,5,0)))</f>
        <v/>
      </c>
      <c r="G458" s="507" t="str">
        <f>IF(ISNA(VLOOKUP(D458,條件!$A$1:$L$65585,11,0)),"",(VLOOKUP(D458,條件!$A$1:$L$65585,11,0)))</f>
        <v/>
      </c>
      <c r="H458" s="460"/>
      <c r="I458" s="461"/>
      <c r="J458" s="462"/>
      <c r="K458" s="461"/>
      <c r="L458" s="463"/>
      <c r="M458" s="388"/>
      <c r="N458" s="389"/>
      <c r="O458" s="390"/>
      <c r="P458" s="389"/>
      <c r="Q458" s="391"/>
      <c r="R458" s="443"/>
      <c r="S458" s="425">
        <f t="shared" si="174"/>
        <v>0</v>
      </c>
      <c r="T458" s="392">
        <f t="shared" si="171"/>
        <v>0</v>
      </c>
      <c r="U458" s="405">
        <f t="shared" si="175"/>
        <v>0</v>
      </c>
      <c r="V458" s="393">
        <f t="shared" si="176"/>
        <v>0</v>
      </c>
      <c r="W458" s="442" t="str">
        <f t="shared" si="177"/>
        <v/>
      </c>
      <c r="X458" s="452" t="str">
        <f t="shared" si="172"/>
        <v/>
      </c>
      <c r="Y458" s="452" t="str">
        <f t="shared" si="173"/>
        <v/>
      </c>
      <c r="Z458" s="452" t="str">
        <f>'４.１倒筒機(樣品製作)'!X458</f>
        <v/>
      </c>
      <c r="AA458" s="452" t="str">
        <f>'４.１倒筒機(樣品製作)'!Y458</f>
        <v/>
      </c>
    </row>
    <row r="459" spans="1:27" ht="16.5">
      <c r="A459" s="383">
        <f t="shared" si="170"/>
        <v>46184</v>
      </c>
      <c r="B459" s="432" t="s">
        <v>805</v>
      </c>
      <c r="C459" s="458"/>
      <c r="D459" s="473"/>
      <c r="E459" s="459"/>
      <c r="F459" s="507" t="str">
        <f>IF(ISNA(VLOOKUP(D459,條件!$A$1:$L$65585,5,0)),"",(VLOOKUP(D459,條件!$A$1:$L$65585,5,0)))</f>
        <v/>
      </c>
      <c r="G459" s="507" t="str">
        <f>IF(ISNA(VLOOKUP(D459,條件!$A$1:$L$65585,11,0)),"",(VLOOKUP(D459,條件!$A$1:$L$65585,11,0)))</f>
        <v/>
      </c>
      <c r="H459" s="460"/>
      <c r="I459" s="461"/>
      <c r="J459" s="462"/>
      <c r="K459" s="461"/>
      <c r="L459" s="463"/>
      <c r="M459" s="388"/>
      <c r="N459" s="389"/>
      <c r="O459" s="390"/>
      <c r="P459" s="389"/>
      <c r="Q459" s="391"/>
      <c r="R459" s="443"/>
      <c r="S459" s="425">
        <f t="shared" si="174"/>
        <v>0</v>
      </c>
      <c r="T459" s="392">
        <f t="shared" si="171"/>
        <v>0</v>
      </c>
      <c r="U459" s="405">
        <f t="shared" si="175"/>
        <v>0</v>
      </c>
      <c r="V459" s="393">
        <f t="shared" si="176"/>
        <v>0</v>
      </c>
      <c r="W459" s="442" t="str">
        <f t="shared" si="177"/>
        <v/>
      </c>
      <c r="X459" s="452" t="str">
        <f t="shared" si="172"/>
        <v/>
      </c>
      <c r="Y459" s="452" t="str">
        <f t="shared" si="173"/>
        <v/>
      </c>
      <c r="Z459" s="452" t="str">
        <f>'４.１倒筒機(樣品製作)'!X459</f>
        <v/>
      </c>
      <c r="AA459" s="452" t="str">
        <f>'４.１倒筒機(樣品製作)'!Y459</f>
        <v/>
      </c>
    </row>
    <row r="460" spans="1:27" ht="16.5">
      <c r="A460" s="383">
        <f t="shared" si="170"/>
        <v>46184</v>
      </c>
      <c r="B460" s="432" t="s">
        <v>805</v>
      </c>
      <c r="C460" s="458"/>
      <c r="D460" s="473"/>
      <c r="E460" s="459"/>
      <c r="F460" s="507" t="str">
        <f>IF(ISNA(VLOOKUP(D460,條件!$A$1:$L$65585,5,0)),"",(VLOOKUP(D460,條件!$A$1:$L$65585,5,0)))</f>
        <v/>
      </c>
      <c r="G460" s="507" t="str">
        <f>IF(ISNA(VLOOKUP(D460,條件!$A$1:$L$65585,11,0)),"",(VLOOKUP(D460,條件!$A$1:$L$65585,11,0)))</f>
        <v/>
      </c>
      <c r="H460" s="460"/>
      <c r="I460" s="461"/>
      <c r="J460" s="462"/>
      <c r="K460" s="461"/>
      <c r="L460" s="463"/>
      <c r="M460" s="388"/>
      <c r="N460" s="389"/>
      <c r="O460" s="390"/>
      <c r="P460" s="389"/>
      <c r="Q460" s="391"/>
      <c r="R460" s="443"/>
      <c r="S460" s="425">
        <f t="shared" si="174"/>
        <v>0</v>
      </c>
      <c r="T460" s="392">
        <f t="shared" si="171"/>
        <v>0</v>
      </c>
      <c r="U460" s="405">
        <f t="shared" si="175"/>
        <v>0</v>
      </c>
      <c r="V460" s="393">
        <f t="shared" si="176"/>
        <v>0</v>
      </c>
      <c r="W460" s="442" t="str">
        <f t="shared" si="177"/>
        <v/>
      </c>
      <c r="X460" s="452" t="str">
        <f t="shared" si="172"/>
        <v/>
      </c>
      <c r="Y460" s="452" t="str">
        <f t="shared" si="173"/>
        <v/>
      </c>
      <c r="Z460" s="452" t="str">
        <f>'４.１倒筒機(樣品製作)'!X460</f>
        <v/>
      </c>
      <c r="AA460" s="452" t="str">
        <f>'４.１倒筒機(樣品製作)'!Y460</f>
        <v/>
      </c>
    </row>
    <row r="461" spans="1:27" ht="16.5">
      <c r="A461" s="383">
        <f t="shared" si="170"/>
        <v>46184</v>
      </c>
      <c r="B461" s="432" t="s">
        <v>805</v>
      </c>
      <c r="C461" s="458"/>
      <c r="D461" s="473"/>
      <c r="E461" s="459"/>
      <c r="F461" s="507" t="str">
        <f>IF(ISNA(VLOOKUP(D461,條件!$A$1:$L$65585,5,0)),"",(VLOOKUP(D461,條件!$A$1:$L$65585,5,0)))</f>
        <v/>
      </c>
      <c r="G461" s="507" t="str">
        <f>IF(ISNA(VLOOKUP(D461,條件!$A$1:$L$65585,11,0)),"",(VLOOKUP(D461,條件!$A$1:$L$65585,11,0)))</f>
        <v/>
      </c>
      <c r="H461" s="460"/>
      <c r="I461" s="461"/>
      <c r="J461" s="462"/>
      <c r="K461" s="461"/>
      <c r="L461" s="463"/>
      <c r="M461" s="388"/>
      <c r="N461" s="389"/>
      <c r="O461" s="390"/>
      <c r="P461" s="389"/>
      <c r="Q461" s="391"/>
      <c r="R461" s="443"/>
      <c r="S461" s="425">
        <f t="shared" si="174"/>
        <v>0</v>
      </c>
      <c r="T461" s="392">
        <f t="shared" si="171"/>
        <v>0</v>
      </c>
      <c r="U461" s="405">
        <f t="shared" si="175"/>
        <v>0</v>
      </c>
      <c r="V461" s="393">
        <f t="shared" si="176"/>
        <v>0</v>
      </c>
      <c r="W461" s="442" t="str">
        <f t="shared" si="177"/>
        <v/>
      </c>
      <c r="X461" s="452" t="str">
        <f t="shared" si="172"/>
        <v/>
      </c>
      <c r="Y461" s="452" t="str">
        <f t="shared" si="173"/>
        <v/>
      </c>
      <c r="Z461" s="452" t="str">
        <f>'４.１倒筒機(樣品製作)'!X461</f>
        <v/>
      </c>
      <c r="AA461" s="452" t="str">
        <f>'４.１倒筒機(樣品製作)'!Y461</f>
        <v/>
      </c>
    </row>
    <row r="462" spans="1:27" ht="16.5">
      <c r="A462" s="383">
        <f t="shared" si="170"/>
        <v>46184</v>
      </c>
      <c r="B462" s="432" t="s">
        <v>805</v>
      </c>
      <c r="C462" s="458"/>
      <c r="D462" s="473"/>
      <c r="E462" s="459"/>
      <c r="F462" s="507" t="str">
        <f>IF(ISNA(VLOOKUP(D462,條件!$A$1:$L$65585,5,0)),"",(VLOOKUP(D462,條件!$A$1:$L$65585,5,0)))</f>
        <v/>
      </c>
      <c r="G462" s="507" t="str">
        <f>IF(ISNA(VLOOKUP(D462,條件!$A$1:$L$65585,11,0)),"",(VLOOKUP(D462,條件!$A$1:$L$65585,11,0)))</f>
        <v/>
      </c>
      <c r="H462" s="460"/>
      <c r="I462" s="461"/>
      <c r="J462" s="462"/>
      <c r="K462" s="461"/>
      <c r="L462" s="463"/>
      <c r="M462" s="388"/>
      <c r="N462" s="389"/>
      <c r="O462" s="390"/>
      <c r="P462" s="389"/>
      <c r="Q462" s="391"/>
      <c r="R462" s="443"/>
      <c r="S462" s="425">
        <f t="shared" si="174"/>
        <v>0</v>
      </c>
      <c r="T462" s="392">
        <f t="shared" si="171"/>
        <v>0</v>
      </c>
      <c r="U462" s="405">
        <f t="shared" si="175"/>
        <v>0</v>
      </c>
      <c r="V462" s="393">
        <f t="shared" si="176"/>
        <v>0</v>
      </c>
      <c r="W462" s="442" t="str">
        <f t="shared" si="177"/>
        <v/>
      </c>
      <c r="X462" s="452" t="str">
        <f t="shared" si="172"/>
        <v/>
      </c>
      <c r="Y462" s="452" t="str">
        <f t="shared" si="173"/>
        <v/>
      </c>
      <c r="Z462" s="452" t="str">
        <f>'４.１倒筒機(樣品製作)'!X462</f>
        <v/>
      </c>
      <c r="AA462" s="452" t="str">
        <f>'４.１倒筒機(樣品製作)'!Y462</f>
        <v/>
      </c>
    </row>
    <row r="463" spans="1:27" ht="16.5">
      <c r="A463" s="383">
        <f t="shared" si="170"/>
        <v>46184</v>
      </c>
      <c r="B463" s="432" t="s">
        <v>805</v>
      </c>
      <c r="C463" s="458"/>
      <c r="D463" s="473"/>
      <c r="E463" s="459"/>
      <c r="F463" s="507" t="str">
        <f>IF(ISNA(VLOOKUP(D463,條件!$A$1:$L$65585,5,0)),"",(VLOOKUP(D463,條件!$A$1:$L$65585,5,0)))</f>
        <v/>
      </c>
      <c r="G463" s="507" t="str">
        <f>IF(ISNA(VLOOKUP(D463,條件!$A$1:$L$65585,11,0)),"",(VLOOKUP(D463,條件!$A$1:$L$65585,11,0)))</f>
        <v/>
      </c>
      <c r="H463" s="460"/>
      <c r="I463" s="461"/>
      <c r="J463" s="462"/>
      <c r="K463" s="461"/>
      <c r="L463" s="463"/>
      <c r="M463" s="388"/>
      <c r="N463" s="389"/>
      <c r="O463" s="390"/>
      <c r="P463" s="389"/>
      <c r="Q463" s="391"/>
      <c r="R463" s="443"/>
      <c r="S463" s="425">
        <f t="shared" si="174"/>
        <v>0</v>
      </c>
      <c r="T463" s="392">
        <f t="shared" si="171"/>
        <v>0</v>
      </c>
      <c r="U463" s="405">
        <f t="shared" si="175"/>
        <v>0</v>
      </c>
      <c r="V463" s="393">
        <f t="shared" si="176"/>
        <v>0</v>
      </c>
      <c r="W463" s="442" t="str">
        <f t="shared" si="177"/>
        <v/>
      </c>
      <c r="X463" s="452" t="str">
        <f t="shared" si="172"/>
        <v/>
      </c>
      <c r="Y463" s="452" t="str">
        <f t="shared" si="173"/>
        <v/>
      </c>
      <c r="Z463" s="452" t="str">
        <f>'４.１倒筒機(樣品製作)'!X463</f>
        <v/>
      </c>
      <c r="AA463" s="452" t="str">
        <f>'４.１倒筒機(樣品製作)'!Y463</f>
        <v/>
      </c>
    </row>
    <row r="464" spans="1:27" ht="16.5">
      <c r="A464" s="383">
        <f t="shared" si="170"/>
        <v>46184</v>
      </c>
      <c r="B464" s="432" t="s">
        <v>805</v>
      </c>
      <c r="C464" s="458"/>
      <c r="D464" s="473"/>
      <c r="E464" s="459"/>
      <c r="F464" s="507" t="str">
        <f>IF(ISNA(VLOOKUP(D464,條件!$A$1:$L$65585,5,0)),"",(VLOOKUP(D464,條件!$A$1:$L$65585,5,0)))</f>
        <v/>
      </c>
      <c r="G464" s="507" t="str">
        <f>IF(ISNA(VLOOKUP(D464,條件!$A$1:$L$65585,11,0)),"",(VLOOKUP(D464,條件!$A$1:$L$65585,11,0)))</f>
        <v/>
      </c>
      <c r="H464" s="460"/>
      <c r="I464" s="461"/>
      <c r="J464" s="462"/>
      <c r="K464" s="461"/>
      <c r="L464" s="463"/>
      <c r="M464" s="388"/>
      <c r="N464" s="389"/>
      <c r="O464" s="390"/>
      <c r="P464" s="389"/>
      <c r="Q464" s="391"/>
      <c r="R464" s="443"/>
      <c r="S464" s="425">
        <f t="shared" si="174"/>
        <v>0</v>
      </c>
      <c r="T464" s="392">
        <f t="shared" si="171"/>
        <v>0</v>
      </c>
      <c r="U464" s="405">
        <f t="shared" si="175"/>
        <v>0</v>
      </c>
      <c r="V464" s="393">
        <f t="shared" si="176"/>
        <v>0</v>
      </c>
      <c r="W464" s="442" t="str">
        <f t="shared" si="177"/>
        <v/>
      </c>
      <c r="X464" s="452" t="str">
        <f t="shared" si="172"/>
        <v/>
      </c>
      <c r="Y464" s="452" t="str">
        <f t="shared" si="173"/>
        <v/>
      </c>
      <c r="Z464" s="452" t="str">
        <f>'４.１倒筒機(樣品製作)'!X464</f>
        <v/>
      </c>
      <c r="AA464" s="452" t="str">
        <f>'４.１倒筒機(樣品製作)'!Y464</f>
        <v/>
      </c>
    </row>
    <row r="465" spans="1:27" ht="16.5">
      <c r="A465" s="383">
        <f t="shared" si="170"/>
        <v>46184</v>
      </c>
      <c r="B465" s="432" t="s">
        <v>805</v>
      </c>
      <c r="C465" s="458"/>
      <c r="D465" s="473"/>
      <c r="E465" s="459"/>
      <c r="F465" s="507" t="str">
        <f>IF(ISNA(VLOOKUP(D465,條件!$A$1:$L$65585,5,0)),"",(VLOOKUP(D465,條件!$A$1:$L$65585,5,0)))</f>
        <v/>
      </c>
      <c r="G465" s="507" t="str">
        <f>IF(ISNA(VLOOKUP(D465,條件!$A$1:$L$65585,11,0)),"",(VLOOKUP(D465,條件!$A$1:$L$65585,11,0)))</f>
        <v/>
      </c>
      <c r="H465" s="460"/>
      <c r="I465" s="461"/>
      <c r="J465" s="462"/>
      <c r="K465" s="461"/>
      <c r="L465" s="463"/>
      <c r="M465" s="388"/>
      <c r="N465" s="389"/>
      <c r="O465" s="390"/>
      <c r="P465" s="389"/>
      <c r="Q465" s="391"/>
      <c r="R465" s="443"/>
      <c r="S465" s="425">
        <f t="shared" si="174"/>
        <v>0</v>
      </c>
      <c r="T465" s="392">
        <f t="shared" si="171"/>
        <v>0</v>
      </c>
      <c r="U465" s="392">
        <f t="shared" si="175"/>
        <v>0</v>
      </c>
      <c r="V465" s="393">
        <f t="shared" si="176"/>
        <v>0</v>
      </c>
      <c r="W465" s="444" t="str">
        <f t="shared" si="177"/>
        <v/>
      </c>
      <c r="X465" s="452" t="str">
        <f t="shared" si="172"/>
        <v/>
      </c>
      <c r="Y465" s="452" t="str">
        <f t="shared" si="173"/>
        <v/>
      </c>
      <c r="Z465" s="452" t="str">
        <f>'４.１倒筒機(樣品製作)'!X465</f>
        <v/>
      </c>
      <c r="AA465" s="452" t="str">
        <f>'４.１倒筒機(樣品製作)'!Y465</f>
        <v/>
      </c>
    </row>
    <row r="466" spans="1:27" ht="16.5">
      <c r="A466" s="383">
        <f t="shared" si="170"/>
        <v>46184</v>
      </c>
      <c r="B466" s="432" t="s">
        <v>805</v>
      </c>
      <c r="C466" s="458"/>
      <c r="D466" s="473"/>
      <c r="E466" s="459"/>
      <c r="F466" s="507" t="str">
        <f>IF(ISNA(VLOOKUP(D466,條件!$A$1:$L$65585,5,0)),"",(VLOOKUP(D466,條件!$A$1:$L$65585,5,0)))</f>
        <v/>
      </c>
      <c r="G466" s="507" t="str">
        <f>IF(ISNA(VLOOKUP(D466,條件!$A$1:$L$65585,11,0)),"",(VLOOKUP(D466,條件!$A$1:$L$65585,11,0)))</f>
        <v/>
      </c>
      <c r="H466" s="460"/>
      <c r="I466" s="461"/>
      <c r="J466" s="462"/>
      <c r="K466" s="461"/>
      <c r="L466" s="463"/>
      <c r="M466" s="388"/>
      <c r="N466" s="389"/>
      <c r="O466" s="390"/>
      <c r="P466" s="389"/>
      <c r="Q466" s="391"/>
      <c r="R466" s="443"/>
      <c r="S466" s="425">
        <f t="shared" si="174"/>
        <v>0</v>
      </c>
      <c r="T466" s="392">
        <f t="shared" si="171"/>
        <v>0</v>
      </c>
      <c r="U466" s="392">
        <f t="shared" si="175"/>
        <v>0</v>
      </c>
      <c r="V466" s="393">
        <f t="shared" si="176"/>
        <v>0</v>
      </c>
      <c r="W466" s="444" t="str">
        <f t="shared" si="177"/>
        <v/>
      </c>
      <c r="X466" s="452" t="str">
        <f t="shared" si="172"/>
        <v/>
      </c>
      <c r="Y466" s="452" t="str">
        <f t="shared" si="173"/>
        <v/>
      </c>
      <c r="Z466" s="452" t="str">
        <f>'４.１倒筒機(樣品製作)'!X466</f>
        <v/>
      </c>
      <c r="AA466" s="452" t="str">
        <f>'４.１倒筒機(樣品製作)'!Y466</f>
        <v/>
      </c>
    </row>
    <row r="467" spans="1:27" ht="16.5">
      <c r="A467" s="383">
        <f t="shared" si="170"/>
        <v>46184</v>
      </c>
      <c r="B467" s="432" t="s">
        <v>805</v>
      </c>
      <c r="C467" s="458"/>
      <c r="D467" s="473"/>
      <c r="E467" s="459"/>
      <c r="F467" s="507" t="str">
        <f>IF(ISNA(VLOOKUP(D467,條件!$A$1:$L$65585,5,0)),"",(VLOOKUP(D467,條件!$A$1:$L$65585,5,0)))</f>
        <v/>
      </c>
      <c r="G467" s="507" t="str">
        <f>IF(ISNA(VLOOKUP(D467,條件!$A$1:$L$65585,11,0)),"",(VLOOKUP(D467,條件!$A$1:$L$65585,11,0)))</f>
        <v/>
      </c>
      <c r="H467" s="460"/>
      <c r="I467" s="461"/>
      <c r="J467" s="462"/>
      <c r="K467" s="461"/>
      <c r="L467" s="463"/>
      <c r="M467" s="388"/>
      <c r="N467" s="389"/>
      <c r="O467" s="390"/>
      <c r="P467" s="389"/>
      <c r="Q467" s="391"/>
      <c r="R467" s="443"/>
      <c r="S467" s="425">
        <f t="shared" si="174"/>
        <v>0</v>
      </c>
      <c r="T467" s="392">
        <f t="shared" si="171"/>
        <v>0</v>
      </c>
      <c r="U467" s="392">
        <f t="shared" si="175"/>
        <v>0</v>
      </c>
      <c r="V467" s="393">
        <f t="shared" si="176"/>
        <v>0</v>
      </c>
      <c r="W467" s="444" t="str">
        <f t="shared" si="177"/>
        <v/>
      </c>
      <c r="X467" s="452" t="str">
        <f t="shared" si="172"/>
        <v/>
      </c>
      <c r="Y467" s="452" t="str">
        <f t="shared" si="173"/>
        <v/>
      </c>
      <c r="Z467" s="452" t="str">
        <f>'４.１倒筒機(樣品製作)'!X467</f>
        <v/>
      </c>
      <c r="AA467" s="452" t="str">
        <f>'４.１倒筒機(樣品製作)'!Y467</f>
        <v/>
      </c>
    </row>
    <row r="468" spans="1:27" ht="16.5">
      <c r="A468" s="383">
        <f t="shared" si="170"/>
        <v>46184</v>
      </c>
      <c r="B468" s="432" t="s">
        <v>805</v>
      </c>
      <c r="C468" s="458"/>
      <c r="D468" s="473"/>
      <c r="E468" s="459"/>
      <c r="F468" s="507" t="str">
        <f>IF(ISNA(VLOOKUP(D468,條件!$A$1:$L$65585,5,0)),"",(VLOOKUP(D468,條件!$A$1:$L$65585,5,0)))</f>
        <v/>
      </c>
      <c r="G468" s="507" t="str">
        <f>IF(ISNA(VLOOKUP(D468,條件!$A$1:$L$65585,11,0)),"",(VLOOKUP(D468,條件!$A$1:$L$65585,11,0)))</f>
        <v/>
      </c>
      <c r="H468" s="460"/>
      <c r="I468" s="461"/>
      <c r="J468" s="462"/>
      <c r="K468" s="461"/>
      <c r="L468" s="463"/>
      <c r="M468" s="388"/>
      <c r="N468" s="389"/>
      <c r="O468" s="390"/>
      <c r="P468" s="389"/>
      <c r="Q468" s="391"/>
      <c r="R468" s="443"/>
      <c r="S468" s="425">
        <f t="shared" si="174"/>
        <v>0</v>
      </c>
      <c r="T468" s="392">
        <f t="shared" si="171"/>
        <v>0</v>
      </c>
      <c r="U468" s="392">
        <f t="shared" si="175"/>
        <v>0</v>
      </c>
      <c r="V468" s="393">
        <f t="shared" si="176"/>
        <v>0</v>
      </c>
      <c r="W468" s="444" t="str">
        <f t="shared" si="177"/>
        <v/>
      </c>
      <c r="X468" s="452" t="str">
        <f t="shared" si="172"/>
        <v/>
      </c>
      <c r="Y468" s="452" t="str">
        <f t="shared" si="173"/>
        <v/>
      </c>
      <c r="Z468" s="452" t="str">
        <f>'４.１倒筒機(樣品製作)'!X468</f>
        <v/>
      </c>
      <c r="AA468" s="452" t="str">
        <f>'４.１倒筒機(樣品製作)'!Y468</f>
        <v/>
      </c>
    </row>
    <row r="469" spans="1:27" ht="16.5">
      <c r="A469" s="383">
        <f t="shared" si="170"/>
        <v>46184</v>
      </c>
      <c r="B469" s="432" t="s">
        <v>805</v>
      </c>
      <c r="C469" s="458"/>
      <c r="D469" s="473"/>
      <c r="E469" s="459"/>
      <c r="F469" s="507" t="str">
        <f>IF(ISNA(VLOOKUP(D469,條件!$A$1:$L$65585,5,0)),"",(VLOOKUP(D469,條件!$A$1:$L$65585,5,0)))</f>
        <v/>
      </c>
      <c r="G469" s="507" t="str">
        <f>IF(ISNA(VLOOKUP(D469,條件!$A$1:$L$65585,11,0)),"",(VLOOKUP(D469,條件!$A$1:$L$65585,11,0)))</f>
        <v/>
      </c>
      <c r="H469" s="460"/>
      <c r="I469" s="461"/>
      <c r="J469" s="462"/>
      <c r="K469" s="461"/>
      <c r="L469" s="463"/>
      <c r="M469" s="388"/>
      <c r="N469" s="389"/>
      <c r="O469" s="390"/>
      <c r="P469" s="389"/>
      <c r="Q469" s="391"/>
      <c r="R469" s="443"/>
      <c r="S469" s="425">
        <f t="shared" si="174"/>
        <v>0</v>
      </c>
      <c r="T469" s="392">
        <f t="shared" si="171"/>
        <v>0</v>
      </c>
      <c r="U469" s="392">
        <f t="shared" si="175"/>
        <v>0</v>
      </c>
      <c r="V469" s="393">
        <f t="shared" si="176"/>
        <v>0</v>
      </c>
      <c r="W469" s="444" t="str">
        <f t="shared" si="177"/>
        <v/>
      </c>
      <c r="X469" s="452" t="str">
        <f t="shared" si="172"/>
        <v/>
      </c>
      <c r="Y469" s="452" t="str">
        <f t="shared" si="173"/>
        <v/>
      </c>
      <c r="Z469" s="452" t="str">
        <f>'４.１倒筒機(樣品製作)'!X469</f>
        <v/>
      </c>
      <c r="AA469" s="452" t="str">
        <f>'４.１倒筒機(樣品製作)'!Y469</f>
        <v/>
      </c>
    </row>
    <row r="470" spans="1:27" ht="16.5">
      <c r="A470" s="383">
        <f t="shared" si="170"/>
        <v>46184</v>
      </c>
      <c r="B470" s="432" t="s">
        <v>805</v>
      </c>
      <c r="C470" s="458"/>
      <c r="D470" s="473"/>
      <c r="E470" s="459"/>
      <c r="F470" s="507" t="str">
        <f>IF(ISNA(VLOOKUP(D470,條件!$A$1:$L$65585,5,0)),"",(VLOOKUP(D470,條件!$A$1:$L$65585,5,0)))</f>
        <v/>
      </c>
      <c r="G470" s="507" t="str">
        <f>IF(ISNA(VLOOKUP(D470,條件!$A$1:$L$65585,11,0)),"",(VLOOKUP(D470,條件!$A$1:$L$65585,11,0)))</f>
        <v/>
      </c>
      <c r="H470" s="460"/>
      <c r="I470" s="461"/>
      <c r="J470" s="462"/>
      <c r="K470" s="461"/>
      <c r="L470" s="463"/>
      <c r="M470" s="388"/>
      <c r="N470" s="389"/>
      <c r="O470" s="390"/>
      <c r="P470" s="389"/>
      <c r="Q470" s="391"/>
      <c r="R470" s="443"/>
      <c r="S470" s="425">
        <f t="shared" si="174"/>
        <v>0</v>
      </c>
      <c r="T470" s="392">
        <f t="shared" si="171"/>
        <v>0</v>
      </c>
      <c r="U470" s="392">
        <f t="shared" si="175"/>
        <v>0</v>
      </c>
      <c r="V470" s="393">
        <f t="shared" si="176"/>
        <v>0</v>
      </c>
      <c r="W470" s="444" t="str">
        <f t="shared" si="177"/>
        <v/>
      </c>
      <c r="X470" s="452" t="str">
        <f t="shared" si="172"/>
        <v/>
      </c>
      <c r="Y470" s="452" t="str">
        <f t="shared" si="173"/>
        <v/>
      </c>
      <c r="Z470" s="452" t="str">
        <f>'４.１倒筒機(樣品製作)'!X470</f>
        <v/>
      </c>
      <c r="AA470" s="452" t="str">
        <f>'４.１倒筒機(樣品製作)'!Y470</f>
        <v/>
      </c>
    </row>
    <row r="471" spans="1:27" ht="16.5">
      <c r="A471" s="383">
        <f t="shared" si="170"/>
        <v>46184</v>
      </c>
      <c r="B471" s="432" t="s">
        <v>805</v>
      </c>
      <c r="C471" s="458"/>
      <c r="D471" s="473"/>
      <c r="E471" s="459"/>
      <c r="F471" s="507" t="str">
        <f>IF(ISNA(VLOOKUP(D471,條件!$A$1:$L$65585,5,0)),"",(VLOOKUP(D471,條件!$A$1:$L$65585,5,0)))</f>
        <v/>
      </c>
      <c r="G471" s="507" t="str">
        <f>IF(ISNA(VLOOKUP(D471,條件!$A$1:$L$65585,11,0)),"",(VLOOKUP(D471,條件!$A$1:$L$65585,11,0)))</f>
        <v/>
      </c>
      <c r="H471" s="460"/>
      <c r="I471" s="461"/>
      <c r="J471" s="462"/>
      <c r="K471" s="461"/>
      <c r="L471" s="463"/>
      <c r="M471" s="388"/>
      <c r="N471" s="389"/>
      <c r="O471" s="390"/>
      <c r="P471" s="389"/>
      <c r="Q471" s="391"/>
      <c r="R471" s="443"/>
      <c r="S471" s="425">
        <f t="shared" si="174"/>
        <v>0</v>
      </c>
      <c r="T471" s="392">
        <f t="shared" si="171"/>
        <v>0</v>
      </c>
      <c r="U471" s="392">
        <f t="shared" si="175"/>
        <v>0</v>
      </c>
      <c r="V471" s="393">
        <f t="shared" si="176"/>
        <v>0</v>
      </c>
      <c r="W471" s="444" t="str">
        <f t="shared" si="177"/>
        <v/>
      </c>
      <c r="X471" s="452" t="str">
        <f t="shared" si="172"/>
        <v/>
      </c>
      <c r="Y471" s="452" t="str">
        <f t="shared" si="173"/>
        <v/>
      </c>
      <c r="Z471" s="452" t="str">
        <f>'４.１倒筒機(樣品製作)'!X471</f>
        <v/>
      </c>
      <c r="AA471" s="452" t="str">
        <f>'４.１倒筒機(樣品製作)'!Y471</f>
        <v/>
      </c>
    </row>
    <row r="472" spans="1:27" ht="16.5">
      <c r="A472" s="383">
        <f t="shared" si="170"/>
        <v>46184</v>
      </c>
      <c r="B472" s="432" t="s">
        <v>805</v>
      </c>
      <c r="C472" s="458"/>
      <c r="D472" s="473"/>
      <c r="E472" s="459"/>
      <c r="F472" s="507" t="str">
        <f>IF(ISNA(VLOOKUP(D472,條件!$A$1:$L$65585,5,0)),"",(VLOOKUP(D472,條件!$A$1:$L$65585,5,0)))</f>
        <v/>
      </c>
      <c r="G472" s="507" t="str">
        <f>IF(ISNA(VLOOKUP(D472,條件!$A$1:$L$65585,11,0)),"",(VLOOKUP(D472,條件!$A$1:$L$65585,11,0)))</f>
        <v/>
      </c>
      <c r="H472" s="460"/>
      <c r="I472" s="461"/>
      <c r="J472" s="462"/>
      <c r="K472" s="461"/>
      <c r="L472" s="463"/>
      <c r="M472" s="388"/>
      <c r="N472" s="389"/>
      <c r="O472" s="390"/>
      <c r="P472" s="389"/>
      <c r="Q472" s="391"/>
      <c r="R472" s="443"/>
      <c r="S472" s="425">
        <f t="shared" si="174"/>
        <v>0</v>
      </c>
      <c r="T472" s="392">
        <f t="shared" si="171"/>
        <v>0</v>
      </c>
      <c r="U472" s="392">
        <f t="shared" si="175"/>
        <v>0</v>
      </c>
      <c r="V472" s="393">
        <f t="shared" si="176"/>
        <v>0</v>
      </c>
      <c r="W472" s="444" t="str">
        <f t="shared" si="177"/>
        <v/>
      </c>
      <c r="X472" s="452" t="str">
        <f t="shared" si="172"/>
        <v/>
      </c>
      <c r="Y472" s="452" t="str">
        <f t="shared" si="173"/>
        <v/>
      </c>
      <c r="Z472" s="452" t="str">
        <f>'４.１倒筒機(樣品製作)'!X472</f>
        <v/>
      </c>
      <c r="AA472" s="452" t="str">
        <f>'４.１倒筒機(樣品製作)'!Y472</f>
        <v/>
      </c>
    </row>
    <row r="473" spans="1:27" ht="16.5">
      <c r="A473" s="383">
        <f t="shared" si="170"/>
        <v>46184</v>
      </c>
      <c r="B473" s="432" t="s">
        <v>805</v>
      </c>
      <c r="C473" s="458"/>
      <c r="D473" s="473"/>
      <c r="E473" s="459"/>
      <c r="F473" s="507" t="str">
        <f>IF(ISNA(VLOOKUP(D473,條件!$A$1:$L$65585,5,0)),"",(VLOOKUP(D473,條件!$A$1:$L$65585,5,0)))</f>
        <v/>
      </c>
      <c r="G473" s="507" t="str">
        <f>IF(ISNA(VLOOKUP(D473,條件!$A$1:$L$65585,11,0)),"",(VLOOKUP(D473,條件!$A$1:$L$65585,11,0)))</f>
        <v/>
      </c>
      <c r="H473" s="460"/>
      <c r="I473" s="461"/>
      <c r="J473" s="462"/>
      <c r="K473" s="461"/>
      <c r="L473" s="463"/>
      <c r="M473" s="388"/>
      <c r="N473" s="389"/>
      <c r="O473" s="390"/>
      <c r="P473" s="389"/>
      <c r="Q473" s="391"/>
      <c r="R473" s="443"/>
      <c r="S473" s="425">
        <f t="shared" si="174"/>
        <v>0</v>
      </c>
      <c r="T473" s="392">
        <f t="shared" si="171"/>
        <v>0</v>
      </c>
      <c r="U473" s="392">
        <f t="shared" si="175"/>
        <v>0</v>
      </c>
      <c r="V473" s="393">
        <f t="shared" si="176"/>
        <v>0</v>
      </c>
      <c r="W473" s="444" t="str">
        <f t="shared" si="177"/>
        <v/>
      </c>
      <c r="X473" s="452" t="str">
        <f t="shared" si="172"/>
        <v/>
      </c>
      <c r="Y473" s="452" t="str">
        <f t="shared" si="173"/>
        <v/>
      </c>
      <c r="Z473" s="452" t="str">
        <f>'４.１倒筒機(樣品製作)'!X473</f>
        <v/>
      </c>
      <c r="AA473" s="452" t="str">
        <f>'４.１倒筒機(樣品製作)'!Y473</f>
        <v/>
      </c>
    </row>
    <row r="474" spans="1:27" ht="16.5">
      <c r="A474" s="383">
        <f t="shared" si="170"/>
        <v>46184</v>
      </c>
      <c r="B474" s="398" t="s">
        <v>803</v>
      </c>
      <c r="C474" s="524"/>
      <c r="D474" s="525"/>
      <c r="E474" s="526"/>
      <c r="F474" s="527">
        <v>0</v>
      </c>
      <c r="G474" s="527"/>
      <c r="H474" s="528"/>
      <c r="I474" s="529">
        <f>COUNTA(I454:I473)</f>
        <v>0</v>
      </c>
      <c r="J474" s="529"/>
      <c r="K474" s="529"/>
      <c r="L474" s="530"/>
      <c r="M474" s="400"/>
      <c r="N474" s="401">
        <f>SUM(N454:N473)</f>
        <v>0</v>
      </c>
      <c r="O474" s="400"/>
      <c r="P474" s="401">
        <f>SUM(P454:P473)</f>
        <v>0</v>
      </c>
      <c r="Q474" s="402"/>
      <c r="R474" s="445"/>
      <c r="S474" s="427"/>
      <c r="T474" s="403"/>
      <c r="U474" s="399">
        <f>SUMIF(U454:U473,"&lt;9E307")</f>
        <v>0</v>
      </c>
      <c r="V474" s="399">
        <f>SUM(V454:V473)</f>
        <v>0</v>
      </c>
      <c r="W474" s="446">
        <f>IF(ISERROR(V474/U474),0,(V474/U474))</f>
        <v>0</v>
      </c>
      <c r="X474" s="453">
        <f>SUMIF(X454:X473,"&lt;9E307")</f>
        <v>0</v>
      </c>
      <c r="Y474" s="453">
        <f>SUMIF(Y454:Y473,"&lt;9E307")</f>
        <v>0</v>
      </c>
      <c r="Z474" s="453">
        <f>'４.１倒筒機(樣品製作)'!X474</f>
        <v>0</v>
      </c>
      <c r="AA474" s="453">
        <f>'４.１倒筒機(樣品製作)'!Y474</f>
        <v>0</v>
      </c>
    </row>
    <row r="475" spans="1:27" ht="16.5">
      <c r="A475" s="383">
        <f t="shared" si="170"/>
        <v>46184</v>
      </c>
      <c r="B475" s="404" t="s">
        <v>806</v>
      </c>
      <c r="C475" s="531"/>
      <c r="D475" s="532"/>
      <c r="E475" s="533"/>
      <c r="F475" s="534"/>
      <c r="G475" s="534"/>
      <c r="H475" s="535"/>
      <c r="I475" s="536">
        <f>SUM(I453,I474)</f>
        <v>2</v>
      </c>
      <c r="J475" s="536"/>
      <c r="K475" s="536"/>
      <c r="L475" s="537"/>
      <c r="M475" s="419"/>
      <c r="N475" s="420">
        <f>SUM(N453,N474)</f>
        <v>16</v>
      </c>
      <c r="O475" s="419"/>
      <c r="P475" s="420">
        <f>SUM(P453,P474)</f>
        <v>0</v>
      </c>
      <c r="Q475" s="421"/>
      <c r="R475" s="447"/>
      <c r="S475" s="428"/>
      <c r="T475" s="394"/>
      <c r="U475" s="394">
        <f t="shared" ref="U475:V475" si="178">SUM(U453,U474)</f>
        <v>139.4949720670391</v>
      </c>
      <c r="V475" s="394">
        <f t="shared" si="178"/>
        <v>72</v>
      </c>
      <c r="W475" s="448">
        <f>IF(ISERROR(V475/U475),0,V475/U475)</f>
        <v>0.51614763552479814</v>
      </c>
      <c r="X475" s="454">
        <f>SUM(X453,X474)</f>
        <v>0.55797988826815637</v>
      </c>
      <c r="Y475" s="454">
        <f>SUM(Y453,Y474)</f>
        <v>0</v>
      </c>
      <c r="Z475" s="454">
        <f>'４.１倒筒機(樣品製作)'!X475</f>
        <v>0</v>
      </c>
      <c r="AA475" s="454">
        <f>'４.１倒筒機(樣品製作)'!Y475</f>
        <v>0</v>
      </c>
    </row>
    <row r="476" spans="1:27" ht="16.5">
      <c r="A476" s="449">
        <f>A475+1</f>
        <v>46185</v>
      </c>
      <c r="B476" s="431" t="s">
        <v>804</v>
      </c>
      <c r="C476" s="538"/>
      <c r="D476" s="539"/>
      <c r="E476" s="540"/>
      <c r="F476" s="541" t="str">
        <f>IF(ISNA(VLOOKUP(D476,條件!$A$1:$L$65585,5,0)),"",(VLOOKUP(D476,條件!$A$1:$L$65585,5,0)))</f>
        <v/>
      </c>
      <c r="G476" s="541" t="str">
        <f>IF(ISNA(VLOOKUP(D476,條件!$A$1:$L$65585,11,0)),"",(VLOOKUP(D476,條件!$A$1:$L$65585,11,0)))</f>
        <v/>
      </c>
      <c r="H476" s="542"/>
      <c r="I476" s="543"/>
      <c r="J476" s="462"/>
      <c r="K476" s="543"/>
      <c r="L476" s="544"/>
      <c r="M476" s="407"/>
      <c r="N476" s="408"/>
      <c r="O476" s="409"/>
      <c r="P476" s="408"/>
      <c r="Q476" s="410"/>
      <c r="R476" s="441"/>
      <c r="S476" s="424">
        <f>K476*0.85</f>
        <v>0</v>
      </c>
      <c r="T476" s="405">
        <f t="shared" ref="T476:T495" si="179">IF(J476="",0,(1440/(J476/S476)))</f>
        <v>0</v>
      </c>
      <c r="U476" s="405">
        <f>T476*L476*(N476+P476)/24*0.85</f>
        <v>0</v>
      </c>
      <c r="V476" s="406">
        <f>M476+O476</f>
        <v>0</v>
      </c>
      <c r="W476" s="442" t="str">
        <f>IF(U476=0,"",((V476/U476)))</f>
        <v/>
      </c>
      <c r="X476" s="452" t="str">
        <f t="shared" ref="X476:X495" si="180">IF(ISERROR((U476/(N476+P476)*N476)/250),"",((U476/(N476+P476)*N476)/250))</f>
        <v/>
      </c>
      <c r="Y476" s="452" t="str">
        <f t="shared" ref="Y476:Y495" si="181">IF(ISERROR(((U476/(N476+P476)*P476)/250)),"",(((U476/(N476+P476)*P476))/250))</f>
        <v/>
      </c>
      <c r="Z476" s="452" t="str">
        <f>'４.１倒筒機(樣品製作)'!X476</f>
        <v/>
      </c>
      <c r="AA476" s="452" t="str">
        <f>'４.１倒筒機(樣品製作)'!Y476</f>
        <v/>
      </c>
    </row>
    <row r="477" spans="1:27" ht="16.5">
      <c r="A477" s="383">
        <f>A476</f>
        <v>46185</v>
      </c>
      <c r="B477" s="432" t="s">
        <v>804</v>
      </c>
      <c r="C477" s="458"/>
      <c r="D477" s="473"/>
      <c r="E477" s="459"/>
      <c r="F477" s="507" t="str">
        <f>IF(ISNA(VLOOKUP(D477,條件!$A$1:$L$65585,5,0)),"",(VLOOKUP(D477,條件!$A$1:$L$65585,5,0)))</f>
        <v/>
      </c>
      <c r="G477" s="507" t="str">
        <f>IF(ISNA(VLOOKUP(D477,條件!$A$1:$L$65585,11,0)),"",(VLOOKUP(D477,條件!$A$1:$L$65585,11,0)))</f>
        <v/>
      </c>
      <c r="H477" s="460"/>
      <c r="I477" s="461"/>
      <c r="J477" s="462"/>
      <c r="K477" s="461"/>
      <c r="L477" s="463"/>
      <c r="M477" s="388"/>
      <c r="N477" s="389"/>
      <c r="O477" s="390"/>
      <c r="P477" s="389"/>
      <c r="Q477" s="410"/>
      <c r="R477" s="443"/>
      <c r="S477" s="425">
        <f t="shared" ref="S477:S495" si="182">K477*0.85</f>
        <v>0</v>
      </c>
      <c r="T477" s="392">
        <f t="shared" si="179"/>
        <v>0</v>
      </c>
      <c r="U477" s="405">
        <f t="shared" ref="U477:U495" si="183">T477*L477*(N477+P477)/24*0.85</f>
        <v>0</v>
      </c>
      <c r="V477" s="393">
        <f t="shared" ref="V477:V495" si="184">M477+O477</f>
        <v>0</v>
      </c>
      <c r="W477" s="442" t="str">
        <f t="shared" ref="W477:W495" si="185">IF(U477=0,"",((V477/U477)))</f>
        <v/>
      </c>
      <c r="X477" s="452" t="str">
        <f t="shared" si="180"/>
        <v/>
      </c>
      <c r="Y477" s="452" t="str">
        <f t="shared" si="181"/>
        <v/>
      </c>
      <c r="Z477" s="452" t="str">
        <f>'４.１倒筒機(樣品製作)'!X477</f>
        <v/>
      </c>
      <c r="AA477" s="452" t="str">
        <f>'４.１倒筒機(樣品製作)'!Y477</f>
        <v/>
      </c>
    </row>
    <row r="478" spans="1:27" ht="16.5">
      <c r="A478" s="383">
        <f t="shared" ref="A478:A518" si="186">A477</f>
        <v>46185</v>
      </c>
      <c r="B478" s="432" t="s">
        <v>804</v>
      </c>
      <c r="C478" s="458"/>
      <c r="D478" s="473"/>
      <c r="E478" s="459"/>
      <c r="F478" s="507" t="str">
        <f>IF(ISNA(VLOOKUP(D478,條件!$A$1:$L$65585,5,0)),"",(VLOOKUP(D478,條件!$A$1:$L$65585,5,0)))</f>
        <v/>
      </c>
      <c r="G478" s="507" t="str">
        <f>IF(ISNA(VLOOKUP(D478,條件!$A$1:$L$65585,11,0)),"",(VLOOKUP(D478,條件!$A$1:$L$65585,11,0)))</f>
        <v/>
      </c>
      <c r="H478" s="460"/>
      <c r="I478" s="461"/>
      <c r="J478" s="462"/>
      <c r="K478" s="461"/>
      <c r="L478" s="463"/>
      <c r="M478" s="388"/>
      <c r="N478" s="389"/>
      <c r="O478" s="390"/>
      <c r="P478" s="389"/>
      <c r="Q478" s="410"/>
      <c r="R478" s="443"/>
      <c r="S478" s="425">
        <f t="shared" si="182"/>
        <v>0</v>
      </c>
      <c r="T478" s="392">
        <f t="shared" si="179"/>
        <v>0</v>
      </c>
      <c r="U478" s="405">
        <f t="shared" si="183"/>
        <v>0</v>
      </c>
      <c r="V478" s="393">
        <f t="shared" si="184"/>
        <v>0</v>
      </c>
      <c r="W478" s="442" t="str">
        <f t="shared" si="185"/>
        <v/>
      </c>
      <c r="X478" s="452" t="str">
        <f t="shared" si="180"/>
        <v/>
      </c>
      <c r="Y478" s="452" t="str">
        <f t="shared" si="181"/>
        <v/>
      </c>
      <c r="Z478" s="452" t="str">
        <f>'４.１倒筒機(樣品製作)'!X478</f>
        <v/>
      </c>
      <c r="AA478" s="452" t="str">
        <f>'４.１倒筒機(樣品製作)'!Y478</f>
        <v/>
      </c>
    </row>
    <row r="479" spans="1:27" ht="16.5">
      <c r="A479" s="383">
        <f t="shared" si="186"/>
        <v>46185</v>
      </c>
      <c r="B479" s="432" t="s">
        <v>804</v>
      </c>
      <c r="C479" s="458"/>
      <c r="D479" s="473"/>
      <c r="E479" s="459"/>
      <c r="F479" s="507" t="str">
        <f>IF(ISNA(VLOOKUP(D479,條件!$A$1:$L$65585,5,0)),"",(VLOOKUP(D479,條件!$A$1:$L$65585,5,0)))</f>
        <v/>
      </c>
      <c r="G479" s="507" t="str">
        <f>IF(ISNA(VLOOKUP(D479,條件!$A$1:$L$65585,11,0)),"",(VLOOKUP(D479,條件!$A$1:$L$65585,11,0)))</f>
        <v/>
      </c>
      <c r="H479" s="460"/>
      <c r="I479" s="461"/>
      <c r="J479" s="462"/>
      <c r="K479" s="461"/>
      <c r="L479" s="463"/>
      <c r="M479" s="388"/>
      <c r="N479" s="389"/>
      <c r="O479" s="390"/>
      <c r="P479" s="389"/>
      <c r="Q479" s="410"/>
      <c r="R479" s="443"/>
      <c r="S479" s="425">
        <f t="shared" si="182"/>
        <v>0</v>
      </c>
      <c r="T479" s="392">
        <f t="shared" si="179"/>
        <v>0</v>
      </c>
      <c r="U479" s="405">
        <f t="shared" si="183"/>
        <v>0</v>
      </c>
      <c r="V479" s="393">
        <f t="shared" si="184"/>
        <v>0</v>
      </c>
      <c r="W479" s="442" t="str">
        <f t="shared" si="185"/>
        <v/>
      </c>
      <c r="X479" s="452" t="str">
        <f t="shared" si="180"/>
        <v/>
      </c>
      <c r="Y479" s="452" t="str">
        <f t="shared" si="181"/>
        <v/>
      </c>
      <c r="Z479" s="452" t="str">
        <f>'４.１倒筒機(樣品製作)'!X479</f>
        <v/>
      </c>
      <c r="AA479" s="452" t="str">
        <f>'４.１倒筒機(樣品製作)'!Y479</f>
        <v/>
      </c>
    </row>
    <row r="480" spans="1:27" ht="16.5">
      <c r="A480" s="383">
        <f t="shared" si="186"/>
        <v>46185</v>
      </c>
      <c r="B480" s="432" t="s">
        <v>804</v>
      </c>
      <c r="C480" s="458"/>
      <c r="D480" s="473"/>
      <c r="E480" s="459"/>
      <c r="F480" s="507" t="str">
        <f>IF(ISNA(VLOOKUP(D480,條件!$A$1:$L$65585,5,0)),"",(VLOOKUP(D480,條件!$A$1:$L$65585,5,0)))</f>
        <v/>
      </c>
      <c r="G480" s="507" t="str">
        <f>IF(ISNA(VLOOKUP(D480,條件!$A$1:$L$65585,11,0)),"",(VLOOKUP(D480,條件!$A$1:$L$65585,11,0)))</f>
        <v/>
      </c>
      <c r="H480" s="460"/>
      <c r="I480" s="461"/>
      <c r="J480" s="462"/>
      <c r="K480" s="461"/>
      <c r="L480" s="463"/>
      <c r="M480" s="388"/>
      <c r="N480" s="389"/>
      <c r="O480" s="390"/>
      <c r="P480" s="389"/>
      <c r="Q480" s="410"/>
      <c r="R480" s="443"/>
      <c r="S480" s="425">
        <f t="shared" si="182"/>
        <v>0</v>
      </c>
      <c r="T480" s="392">
        <f t="shared" si="179"/>
        <v>0</v>
      </c>
      <c r="U480" s="405">
        <f t="shared" si="183"/>
        <v>0</v>
      </c>
      <c r="V480" s="393">
        <f t="shared" si="184"/>
        <v>0</v>
      </c>
      <c r="W480" s="442" t="str">
        <f t="shared" si="185"/>
        <v/>
      </c>
      <c r="X480" s="452" t="str">
        <f t="shared" si="180"/>
        <v/>
      </c>
      <c r="Y480" s="452" t="str">
        <f t="shared" si="181"/>
        <v/>
      </c>
      <c r="Z480" s="452" t="str">
        <f>'４.１倒筒機(樣品製作)'!X480</f>
        <v/>
      </c>
      <c r="AA480" s="452" t="str">
        <f>'４.１倒筒機(樣品製作)'!Y480</f>
        <v/>
      </c>
    </row>
    <row r="481" spans="1:27" ht="16.5">
      <c r="A481" s="383">
        <f t="shared" si="186"/>
        <v>46185</v>
      </c>
      <c r="B481" s="432" t="s">
        <v>804</v>
      </c>
      <c r="C481" s="458"/>
      <c r="D481" s="473"/>
      <c r="E481" s="459"/>
      <c r="F481" s="507" t="str">
        <f>IF(ISNA(VLOOKUP(D481,條件!$A$1:$L$65585,5,0)),"",(VLOOKUP(D481,條件!$A$1:$L$65585,5,0)))</f>
        <v/>
      </c>
      <c r="G481" s="507" t="str">
        <f>IF(ISNA(VLOOKUP(D481,條件!$A$1:$L$65585,11,0)),"",(VLOOKUP(D481,條件!$A$1:$L$65585,11,0)))</f>
        <v/>
      </c>
      <c r="H481" s="460"/>
      <c r="I481" s="461"/>
      <c r="J481" s="462"/>
      <c r="K481" s="461"/>
      <c r="L481" s="463"/>
      <c r="M481" s="388"/>
      <c r="N481" s="389"/>
      <c r="O481" s="390"/>
      <c r="P481" s="389"/>
      <c r="Q481" s="410"/>
      <c r="R481" s="443"/>
      <c r="S481" s="425">
        <f t="shared" si="182"/>
        <v>0</v>
      </c>
      <c r="T481" s="392">
        <f t="shared" si="179"/>
        <v>0</v>
      </c>
      <c r="U481" s="405">
        <f t="shared" si="183"/>
        <v>0</v>
      </c>
      <c r="V481" s="393">
        <f t="shared" si="184"/>
        <v>0</v>
      </c>
      <c r="W481" s="442" t="str">
        <f t="shared" si="185"/>
        <v/>
      </c>
      <c r="X481" s="452" t="str">
        <f t="shared" si="180"/>
        <v/>
      </c>
      <c r="Y481" s="452" t="str">
        <f t="shared" si="181"/>
        <v/>
      </c>
      <c r="Z481" s="452" t="str">
        <f>'４.１倒筒機(樣品製作)'!X481</f>
        <v/>
      </c>
      <c r="AA481" s="452" t="str">
        <f>'４.１倒筒機(樣品製作)'!Y481</f>
        <v/>
      </c>
    </row>
    <row r="482" spans="1:27" ht="16.5">
      <c r="A482" s="383">
        <f t="shared" si="186"/>
        <v>46185</v>
      </c>
      <c r="B482" s="432" t="s">
        <v>804</v>
      </c>
      <c r="C482" s="458"/>
      <c r="D482" s="473"/>
      <c r="E482" s="459"/>
      <c r="F482" s="507" t="str">
        <f>IF(ISNA(VLOOKUP(D482,條件!$A$1:$L$65585,5,0)),"",(VLOOKUP(D482,條件!$A$1:$L$65585,5,0)))</f>
        <v/>
      </c>
      <c r="G482" s="507" t="str">
        <f>IF(ISNA(VLOOKUP(D482,條件!$A$1:$L$65585,11,0)),"",(VLOOKUP(D482,條件!$A$1:$L$65585,11,0)))</f>
        <v/>
      </c>
      <c r="H482" s="460"/>
      <c r="I482" s="461"/>
      <c r="J482" s="462"/>
      <c r="K482" s="461"/>
      <c r="L482" s="463"/>
      <c r="M482" s="388"/>
      <c r="N482" s="389"/>
      <c r="O482" s="390"/>
      <c r="P482" s="389"/>
      <c r="Q482" s="410"/>
      <c r="R482" s="443"/>
      <c r="S482" s="425">
        <f t="shared" si="182"/>
        <v>0</v>
      </c>
      <c r="T482" s="392">
        <f t="shared" si="179"/>
        <v>0</v>
      </c>
      <c r="U482" s="405">
        <f t="shared" si="183"/>
        <v>0</v>
      </c>
      <c r="V482" s="393">
        <f t="shared" si="184"/>
        <v>0</v>
      </c>
      <c r="W482" s="442" t="str">
        <f t="shared" si="185"/>
        <v/>
      </c>
      <c r="X482" s="452" t="str">
        <f t="shared" si="180"/>
        <v/>
      </c>
      <c r="Y482" s="452" t="str">
        <f t="shared" si="181"/>
        <v/>
      </c>
      <c r="Z482" s="452" t="str">
        <f>'４.１倒筒機(樣品製作)'!X482</f>
        <v/>
      </c>
      <c r="AA482" s="452" t="str">
        <f>'４.１倒筒機(樣品製作)'!Y482</f>
        <v/>
      </c>
    </row>
    <row r="483" spans="1:27" ht="16.5">
      <c r="A483" s="383">
        <f t="shared" si="186"/>
        <v>46185</v>
      </c>
      <c r="B483" s="432" t="s">
        <v>804</v>
      </c>
      <c r="C483" s="458"/>
      <c r="D483" s="473"/>
      <c r="E483" s="459"/>
      <c r="F483" s="507" t="str">
        <f>IF(ISNA(VLOOKUP(D483,條件!$A$1:$L$65585,5,0)),"",(VLOOKUP(D483,條件!$A$1:$L$65585,5,0)))</f>
        <v/>
      </c>
      <c r="G483" s="507" t="str">
        <f>IF(ISNA(VLOOKUP(D483,條件!$A$1:$L$65585,11,0)),"",(VLOOKUP(D483,條件!$A$1:$L$65585,11,0)))</f>
        <v/>
      </c>
      <c r="H483" s="460"/>
      <c r="I483" s="461"/>
      <c r="J483" s="462"/>
      <c r="K483" s="461"/>
      <c r="L483" s="463"/>
      <c r="M483" s="388"/>
      <c r="N483" s="389"/>
      <c r="O483" s="390"/>
      <c r="P483" s="389"/>
      <c r="Q483" s="410"/>
      <c r="R483" s="443"/>
      <c r="S483" s="425">
        <f t="shared" si="182"/>
        <v>0</v>
      </c>
      <c r="T483" s="392">
        <f t="shared" si="179"/>
        <v>0</v>
      </c>
      <c r="U483" s="405">
        <f t="shared" si="183"/>
        <v>0</v>
      </c>
      <c r="V483" s="393">
        <f t="shared" si="184"/>
        <v>0</v>
      </c>
      <c r="W483" s="442" t="str">
        <f t="shared" si="185"/>
        <v/>
      </c>
      <c r="X483" s="452" t="str">
        <f t="shared" si="180"/>
        <v/>
      </c>
      <c r="Y483" s="452" t="str">
        <f t="shared" si="181"/>
        <v/>
      </c>
      <c r="Z483" s="452" t="str">
        <f>'４.１倒筒機(樣品製作)'!X483</f>
        <v/>
      </c>
      <c r="AA483" s="452" t="str">
        <f>'４.１倒筒機(樣品製作)'!Y483</f>
        <v/>
      </c>
    </row>
    <row r="484" spans="1:27" ht="16.5">
      <c r="A484" s="383">
        <f t="shared" si="186"/>
        <v>46185</v>
      </c>
      <c r="B484" s="432" t="s">
        <v>804</v>
      </c>
      <c r="C484" s="458"/>
      <c r="D484" s="473"/>
      <c r="E484" s="459"/>
      <c r="F484" s="507" t="str">
        <f>IF(ISNA(VLOOKUP(D484,條件!$A$1:$L$65585,5,0)),"",(VLOOKUP(D484,條件!$A$1:$L$65585,5,0)))</f>
        <v/>
      </c>
      <c r="G484" s="507" t="str">
        <f>IF(ISNA(VLOOKUP(D484,條件!$A$1:$L$65585,11,0)),"",(VLOOKUP(D484,條件!$A$1:$L$65585,11,0)))</f>
        <v/>
      </c>
      <c r="H484" s="460"/>
      <c r="I484" s="461"/>
      <c r="J484" s="462"/>
      <c r="K484" s="461"/>
      <c r="L484" s="463"/>
      <c r="M484" s="388"/>
      <c r="N484" s="389"/>
      <c r="O484" s="390"/>
      <c r="P484" s="389"/>
      <c r="Q484" s="410"/>
      <c r="R484" s="443"/>
      <c r="S484" s="425">
        <f t="shared" si="182"/>
        <v>0</v>
      </c>
      <c r="T484" s="392">
        <f t="shared" si="179"/>
        <v>0</v>
      </c>
      <c r="U484" s="405">
        <f t="shared" si="183"/>
        <v>0</v>
      </c>
      <c r="V484" s="393">
        <f t="shared" si="184"/>
        <v>0</v>
      </c>
      <c r="W484" s="442" t="str">
        <f t="shared" si="185"/>
        <v/>
      </c>
      <c r="X484" s="452" t="str">
        <f t="shared" si="180"/>
        <v/>
      </c>
      <c r="Y484" s="452" t="str">
        <f t="shared" si="181"/>
        <v/>
      </c>
      <c r="Z484" s="452" t="str">
        <f>'４.１倒筒機(樣品製作)'!X484</f>
        <v/>
      </c>
      <c r="AA484" s="452" t="str">
        <f>'４.１倒筒機(樣品製作)'!Y484</f>
        <v/>
      </c>
    </row>
    <row r="485" spans="1:27" ht="16.5">
      <c r="A485" s="383">
        <f t="shared" si="186"/>
        <v>46185</v>
      </c>
      <c r="B485" s="432" t="s">
        <v>804</v>
      </c>
      <c r="C485" s="458"/>
      <c r="D485" s="473"/>
      <c r="E485" s="459"/>
      <c r="F485" s="507" t="str">
        <f>IF(ISNA(VLOOKUP(D485,條件!$A$1:$L$65585,5,0)),"",(VLOOKUP(D485,條件!$A$1:$L$65585,5,0)))</f>
        <v/>
      </c>
      <c r="G485" s="507" t="str">
        <f>IF(ISNA(VLOOKUP(D485,條件!$A$1:$L$65585,11,0)),"",(VLOOKUP(D485,條件!$A$1:$L$65585,11,0)))</f>
        <v/>
      </c>
      <c r="H485" s="460"/>
      <c r="I485" s="461"/>
      <c r="J485" s="462"/>
      <c r="K485" s="461"/>
      <c r="L485" s="463"/>
      <c r="M485" s="388"/>
      <c r="N485" s="389"/>
      <c r="O485" s="390"/>
      <c r="P485" s="389"/>
      <c r="Q485" s="410"/>
      <c r="R485" s="443"/>
      <c r="S485" s="425">
        <f t="shared" si="182"/>
        <v>0</v>
      </c>
      <c r="T485" s="392">
        <f t="shared" si="179"/>
        <v>0</v>
      </c>
      <c r="U485" s="405">
        <f t="shared" si="183"/>
        <v>0</v>
      </c>
      <c r="V485" s="393">
        <f t="shared" si="184"/>
        <v>0</v>
      </c>
      <c r="W485" s="442" t="str">
        <f t="shared" si="185"/>
        <v/>
      </c>
      <c r="X485" s="452" t="str">
        <f t="shared" si="180"/>
        <v/>
      </c>
      <c r="Y485" s="452" t="str">
        <f t="shared" si="181"/>
        <v/>
      </c>
      <c r="Z485" s="452" t="str">
        <f>'４.１倒筒機(樣品製作)'!X485</f>
        <v/>
      </c>
      <c r="AA485" s="452" t="str">
        <f>'４.１倒筒機(樣品製作)'!Y485</f>
        <v/>
      </c>
    </row>
    <row r="486" spans="1:27" ht="16.5">
      <c r="A486" s="383">
        <f t="shared" si="186"/>
        <v>46185</v>
      </c>
      <c r="B486" s="432" t="s">
        <v>804</v>
      </c>
      <c r="C486" s="458"/>
      <c r="D486" s="473"/>
      <c r="E486" s="459"/>
      <c r="F486" s="507" t="str">
        <f>IF(ISNA(VLOOKUP(D486,條件!$A$1:$L$65585,5,0)),"",(VLOOKUP(D486,條件!$A$1:$L$65585,5,0)))</f>
        <v/>
      </c>
      <c r="G486" s="507" t="str">
        <f>IF(ISNA(VLOOKUP(D486,條件!$A$1:$L$65585,11,0)),"",(VLOOKUP(D486,條件!$A$1:$L$65585,11,0)))</f>
        <v/>
      </c>
      <c r="H486" s="460"/>
      <c r="I486" s="461"/>
      <c r="J486" s="462"/>
      <c r="K486" s="461"/>
      <c r="L486" s="463"/>
      <c r="M486" s="388"/>
      <c r="N486" s="389"/>
      <c r="O486" s="390"/>
      <c r="P486" s="389"/>
      <c r="Q486" s="410"/>
      <c r="R486" s="443"/>
      <c r="S486" s="425">
        <f t="shared" si="182"/>
        <v>0</v>
      </c>
      <c r="T486" s="392">
        <f t="shared" si="179"/>
        <v>0</v>
      </c>
      <c r="U486" s="405">
        <f t="shared" si="183"/>
        <v>0</v>
      </c>
      <c r="V486" s="393">
        <f t="shared" si="184"/>
        <v>0</v>
      </c>
      <c r="W486" s="442" t="str">
        <f t="shared" si="185"/>
        <v/>
      </c>
      <c r="X486" s="452" t="str">
        <f t="shared" si="180"/>
        <v/>
      </c>
      <c r="Y486" s="452" t="str">
        <f t="shared" si="181"/>
        <v/>
      </c>
      <c r="Z486" s="452" t="str">
        <f>'４.１倒筒機(樣品製作)'!X486</f>
        <v/>
      </c>
      <c r="AA486" s="452" t="str">
        <f>'４.１倒筒機(樣品製作)'!Y486</f>
        <v/>
      </c>
    </row>
    <row r="487" spans="1:27" ht="16.5">
      <c r="A487" s="383">
        <f t="shared" si="186"/>
        <v>46185</v>
      </c>
      <c r="B487" s="432" t="s">
        <v>804</v>
      </c>
      <c r="C487" s="458"/>
      <c r="D487" s="473"/>
      <c r="E487" s="459"/>
      <c r="F487" s="507" t="str">
        <f>IF(ISNA(VLOOKUP(D487,條件!$A$1:$L$65585,5,0)),"",(VLOOKUP(D487,條件!$A$1:$L$65585,5,0)))</f>
        <v/>
      </c>
      <c r="G487" s="507" t="str">
        <f>IF(ISNA(VLOOKUP(D487,條件!$A$1:$L$65585,11,0)),"",(VLOOKUP(D487,條件!$A$1:$L$65585,11,0)))</f>
        <v/>
      </c>
      <c r="H487" s="460"/>
      <c r="I487" s="461"/>
      <c r="J487" s="462"/>
      <c r="K487" s="461"/>
      <c r="L487" s="463"/>
      <c r="M487" s="388"/>
      <c r="N487" s="389"/>
      <c r="O487" s="390"/>
      <c r="P487" s="389"/>
      <c r="Q487" s="410"/>
      <c r="R487" s="443"/>
      <c r="S487" s="425">
        <f t="shared" si="182"/>
        <v>0</v>
      </c>
      <c r="T487" s="392">
        <f t="shared" si="179"/>
        <v>0</v>
      </c>
      <c r="U487" s="392">
        <f t="shared" si="183"/>
        <v>0</v>
      </c>
      <c r="V487" s="393">
        <f t="shared" si="184"/>
        <v>0</v>
      </c>
      <c r="W487" s="442" t="str">
        <f t="shared" si="185"/>
        <v/>
      </c>
      <c r="X487" s="452" t="str">
        <f t="shared" si="180"/>
        <v/>
      </c>
      <c r="Y487" s="452" t="str">
        <f t="shared" si="181"/>
        <v/>
      </c>
      <c r="Z487" s="452" t="str">
        <f>'４.１倒筒機(樣品製作)'!X487</f>
        <v/>
      </c>
      <c r="AA487" s="452" t="str">
        <f>'４.１倒筒機(樣品製作)'!Y487</f>
        <v/>
      </c>
    </row>
    <row r="488" spans="1:27" ht="16.5">
      <c r="A488" s="383">
        <f t="shared" si="186"/>
        <v>46185</v>
      </c>
      <c r="B488" s="432" t="s">
        <v>804</v>
      </c>
      <c r="C488" s="458"/>
      <c r="D488" s="473"/>
      <c r="E488" s="459"/>
      <c r="F488" s="507" t="str">
        <f>IF(ISNA(VLOOKUP(D488,條件!$A$1:$L$65585,5,0)),"",(VLOOKUP(D488,條件!$A$1:$L$65585,5,0)))</f>
        <v/>
      </c>
      <c r="G488" s="507" t="str">
        <f>IF(ISNA(VLOOKUP(D488,條件!$A$1:$L$65585,11,0)),"",(VLOOKUP(D488,條件!$A$1:$L$65585,11,0)))</f>
        <v/>
      </c>
      <c r="H488" s="460"/>
      <c r="I488" s="461"/>
      <c r="J488" s="462"/>
      <c r="K488" s="461"/>
      <c r="L488" s="463"/>
      <c r="M488" s="388"/>
      <c r="N488" s="389"/>
      <c r="O488" s="390"/>
      <c r="P488" s="389"/>
      <c r="Q488" s="410"/>
      <c r="R488" s="443"/>
      <c r="S488" s="425">
        <f t="shared" si="182"/>
        <v>0</v>
      </c>
      <c r="T488" s="392">
        <f t="shared" si="179"/>
        <v>0</v>
      </c>
      <c r="U488" s="392">
        <f t="shared" si="183"/>
        <v>0</v>
      </c>
      <c r="V488" s="393">
        <f t="shared" si="184"/>
        <v>0</v>
      </c>
      <c r="W488" s="444" t="str">
        <f t="shared" si="185"/>
        <v/>
      </c>
      <c r="X488" s="452" t="str">
        <f t="shared" si="180"/>
        <v/>
      </c>
      <c r="Y488" s="452" t="str">
        <f t="shared" si="181"/>
        <v/>
      </c>
      <c r="Z488" s="452" t="str">
        <f>'４.１倒筒機(樣品製作)'!X488</f>
        <v/>
      </c>
      <c r="AA488" s="452" t="str">
        <f>'４.１倒筒機(樣品製作)'!Y488</f>
        <v/>
      </c>
    </row>
    <row r="489" spans="1:27" ht="16.5">
      <c r="A489" s="383">
        <f t="shared" si="186"/>
        <v>46185</v>
      </c>
      <c r="B489" s="432" t="s">
        <v>804</v>
      </c>
      <c r="C489" s="458"/>
      <c r="D489" s="473"/>
      <c r="E489" s="459"/>
      <c r="F489" s="507" t="str">
        <f>IF(ISNA(VLOOKUP(D489,條件!$A$1:$L$65585,5,0)),"",(VLOOKUP(D489,條件!$A$1:$L$65585,5,0)))</f>
        <v/>
      </c>
      <c r="G489" s="507" t="str">
        <f>IF(ISNA(VLOOKUP(D489,條件!$A$1:$L$65585,11,0)),"",(VLOOKUP(D489,條件!$A$1:$L$65585,11,0)))</f>
        <v/>
      </c>
      <c r="H489" s="460"/>
      <c r="I489" s="461"/>
      <c r="J489" s="462"/>
      <c r="K489" s="461"/>
      <c r="L489" s="463"/>
      <c r="M489" s="388"/>
      <c r="N489" s="389"/>
      <c r="O489" s="390"/>
      <c r="P489" s="389"/>
      <c r="Q489" s="410"/>
      <c r="R489" s="443"/>
      <c r="S489" s="425">
        <f t="shared" si="182"/>
        <v>0</v>
      </c>
      <c r="T489" s="392">
        <f t="shared" si="179"/>
        <v>0</v>
      </c>
      <c r="U489" s="392">
        <f t="shared" si="183"/>
        <v>0</v>
      </c>
      <c r="V489" s="393">
        <f t="shared" si="184"/>
        <v>0</v>
      </c>
      <c r="W489" s="444" t="str">
        <f t="shared" si="185"/>
        <v/>
      </c>
      <c r="X489" s="452" t="str">
        <f t="shared" si="180"/>
        <v/>
      </c>
      <c r="Y489" s="452" t="str">
        <f t="shared" si="181"/>
        <v/>
      </c>
      <c r="Z489" s="452" t="str">
        <f>'４.１倒筒機(樣品製作)'!X489</f>
        <v/>
      </c>
      <c r="AA489" s="452" t="str">
        <f>'４.１倒筒機(樣品製作)'!Y489</f>
        <v/>
      </c>
    </row>
    <row r="490" spans="1:27" ht="16.5">
      <c r="A490" s="383">
        <f t="shared" si="186"/>
        <v>46185</v>
      </c>
      <c r="B490" s="432" t="s">
        <v>804</v>
      </c>
      <c r="C490" s="458"/>
      <c r="D490" s="473"/>
      <c r="E490" s="459"/>
      <c r="F490" s="507" t="str">
        <f>IF(ISNA(VLOOKUP(D490,條件!$A$1:$L$65585,5,0)),"",(VLOOKUP(D490,條件!$A$1:$L$65585,5,0)))</f>
        <v/>
      </c>
      <c r="G490" s="507" t="str">
        <f>IF(ISNA(VLOOKUP(D490,條件!$A$1:$L$65585,11,0)),"",(VLOOKUP(D490,條件!$A$1:$L$65585,11,0)))</f>
        <v/>
      </c>
      <c r="H490" s="460"/>
      <c r="I490" s="461"/>
      <c r="J490" s="462"/>
      <c r="K490" s="461"/>
      <c r="L490" s="463"/>
      <c r="M490" s="388"/>
      <c r="N490" s="389"/>
      <c r="O490" s="390"/>
      <c r="P490" s="389"/>
      <c r="Q490" s="410"/>
      <c r="R490" s="443"/>
      <c r="S490" s="425">
        <f t="shared" si="182"/>
        <v>0</v>
      </c>
      <c r="T490" s="392">
        <f t="shared" si="179"/>
        <v>0</v>
      </c>
      <c r="U490" s="392">
        <f t="shared" si="183"/>
        <v>0</v>
      </c>
      <c r="V490" s="393">
        <f t="shared" si="184"/>
        <v>0</v>
      </c>
      <c r="W490" s="444" t="str">
        <f t="shared" si="185"/>
        <v/>
      </c>
      <c r="X490" s="452" t="str">
        <f t="shared" si="180"/>
        <v/>
      </c>
      <c r="Y490" s="452" t="str">
        <f t="shared" si="181"/>
        <v/>
      </c>
      <c r="Z490" s="452" t="str">
        <f>'４.１倒筒機(樣品製作)'!X490</f>
        <v/>
      </c>
      <c r="AA490" s="452" t="str">
        <f>'４.１倒筒機(樣品製作)'!Y490</f>
        <v/>
      </c>
    </row>
    <row r="491" spans="1:27" ht="16.5">
      <c r="A491" s="383">
        <f t="shared" si="186"/>
        <v>46185</v>
      </c>
      <c r="B491" s="432" t="s">
        <v>804</v>
      </c>
      <c r="C491" s="458"/>
      <c r="D491" s="473"/>
      <c r="E491" s="459"/>
      <c r="F491" s="507" t="str">
        <f>IF(ISNA(VLOOKUP(D491,條件!$A$1:$L$65585,5,0)),"",(VLOOKUP(D491,條件!$A$1:$L$65585,5,0)))</f>
        <v/>
      </c>
      <c r="G491" s="507" t="str">
        <f>IF(ISNA(VLOOKUP(D491,條件!$A$1:$L$65585,11,0)),"",(VLOOKUP(D491,條件!$A$1:$L$65585,11,0)))</f>
        <v/>
      </c>
      <c r="H491" s="460"/>
      <c r="I491" s="461"/>
      <c r="J491" s="462"/>
      <c r="K491" s="461"/>
      <c r="L491" s="463"/>
      <c r="M491" s="388"/>
      <c r="N491" s="389"/>
      <c r="O491" s="390"/>
      <c r="P491" s="389"/>
      <c r="Q491" s="410"/>
      <c r="R491" s="443"/>
      <c r="S491" s="425">
        <f t="shared" si="182"/>
        <v>0</v>
      </c>
      <c r="T491" s="392">
        <f t="shared" si="179"/>
        <v>0</v>
      </c>
      <c r="U491" s="392">
        <f t="shared" si="183"/>
        <v>0</v>
      </c>
      <c r="V491" s="393">
        <f t="shared" si="184"/>
        <v>0</v>
      </c>
      <c r="W491" s="444" t="str">
        <f t="shared" si="185"/>
        <v/>
      </c>
      <c r="X491" s="452" t="str">
        <f t="shared" si="180"/>
        <v/>
      </c>
      <c r="Y491" s="452" t="str">
        <f t="shared" si="181"/>
        <v/>
      </c>
      <c r="Z491" s="452" t="str">
        <f>'４.１倒筒機(樣品製作)'!X491</f>
        <v/>
      </c>
      <c r="AA491" s="452" t="str">
        <f>'４.１倒筒機(樣品製作)'!Y491</f>
        <v/>
      </c>
    </row>
    <row r="492" spans="1:27" ht="16.5">
      <c r="A492" s="383">
        <f t="shared" si="186"/>
        <v>46185</v>
      </c>
      <c r="B492" s="432" t="s">
        <v>804</v>
      </c>
      <c r="C492" s="458"/>
      <c r="D492" s="473"/>
      <c r="E492" s="459"/>
      <c r="F492" s="507" t="str">
        <f>IF(ISNA(VLOOKUP(D492,條件!$A$1:$L$65585,5,0)),"",(VLOOKUP(D492,條件!$A$1:$L$65585,5,0)))</f>
        <v/>
      </c>
      <c r="G492" s="507" t="str">
        <f>IF(ISNA(VLOOKUP(D492,條件!$A$1:$L$65585,11,0)),"",(VLOOKUP(D492,條件!$A$1:$L$65585,11,0)))</f>
        <v/>
      </c>
      <c r="H492" s="460"/>
      <c r="I492" s="461"/>
      <c r="J492" s="462"/>
      <c r="K492" s="461"/>
      <c r="L492" s="463"/>
      <c r="M492" s="388"/>
      <c r="N492" s="389"/>
      <c r="O492" s="390"/>
      <c r="P492" s="389"/>
      <c r="Q492" s="391"/>
      <c r="R492" s="443"/>
      <c r="S492" s="425">
        <f t="shared" si="182"/>
        <v>0</v>
      </c>
      <c r="T492" s="392">
        <f t="shared" si="179"/>
        <v>0</v>
      </c>
      <c r="U492" s="392">
        <f t="shared" si="183"/>
        <v>0</v>
      </c>
      <c r="V492" s="393">
        <f t="shared" si="184"/>
        <v>0</v>
      </c>
      <c r="W492" s="444" t="str">
        <f t="shared" si="185"/>
        <v/>
      </c>
      <c r="X492" s="452" t="str">
        <f t="shared" si="180"/>
        <v/>
      </c>
      <c r="Y492" s="452" t="str">
        <f t="shared" si="181"/>
        <v/>
      </c>
      <c r="Z492" s="452" t="str">
        <f>'４.１倒筒機(樣品製作)'!X492</f>
        <v/>
      </c>
      <c r="AA492" s="452" t="str">
        <f>'４.１倒筒機(樣品製作)'!Y492</f>
        <v/>
      </c>
    </row>
    <row r="493" spans="1:27" ht="16.5">
      <c r="A493" s="383">
        <f t="shared" si="186"/>
        <v>46185</v>
      </c>
      <c r="B493" s="432" t="s">
        <v>804</v>
      </c>
      <c r="C493" s="458"/>
      <c r="D493" s="473"/>
      <c r="E493" s="459"/>
      <c r="F493" s="507" t="str">
        <f>IF(ISNA(VLOOKUP(D493,條件!$A$1:$L$65585,5,0)),"",(VLOOKUP(D493,條件!$A$1:$L$65585,5,0)))</f>
        <v/>
      </c>
      <c r="G493" s="507" t="str">
        <f>IF(ISNA(VLOOKUP(D493,條件!$A$1:$L$65585,11,0)),"",(VLOOKUP(D493,條件!$A$1:$L$65585,11,0)))</f>
        <v/>
      </c>
      <c r="H493" s="460"/>
      <c r="I493" s="461"/>
      <c r="J493" s="462"/>
      <c r="K493" s="461"/>
      <c r="L493" s="463"/>
      <c r="M493" s="388"/>
      <c r="N493" s="389"/>
      <c r="O493" s="390"/>
      <c r="P493" s="389"/>
      <c r="Q493" s="391"/>
      <c r="R493" s="443"/>
      <c r="S493" s="425">
        <f t="shared" si="182"/>
        <v>0</v>
      </c>
      <c r="T493" s="392">
        <f t="shared" si="179"/>
        <v>0</v>
      </c>
      <c r="U493" s="392">
        <f t="shared" si="183"/>
        <v>0</v>
      </c>
      <c r="V493" s="393">
        <f t="shared" si="184"/>
        <v>0</v>
      </c>
      <c r="W493" s="444" t="str">
        <f t="shared" si="185"/>
        <v/>
      </c>
      <c r="X493" s="452" t="str">
        <f t="shared" si="180"/>
        <v/>
      </c>
      <c r="Y493" s="452" t="str">
        <f t="shared" si="181"/>
        <v/>
      </c>
      <c r="Z493" s="452" t="str">
        <f>'４.１倒筒機(樣品製作)'!X493</f>
        <v/>
      </c>
      <c r="AA493" s="452" t="str">
        <f>'４.１倒筒機(樣品製作)'!Y493</f>
        <v/>
      </c>
    </row>
    <row r="494" spans="1:27" ht="16.5">
      <c r="A494" s="383">
        <f t="shared" si="186"/>
        <v>46185</v>
      </c>
      <c r="B494" s="432" t="s">
        <v>804</v>
      </c>
      <c r="C494" s="458"/>
      <c r="D494" s="473"/>
      <c r="E494" s="459"/>
      <c r="F494" s="507" t="str">
        <f>IF(ISNA(VLOOKUP(D494,條件!$A$1:$L$65585,5,0)),"",(VLOOKUP(D494,條件!$A$1:$L$65585,5,0)))</f>
        <v/>
      </c>
      <c r="G494" s="507" t="str">
        <f>IF(ISNA(VLOOKUP(D494,條件!$A$1:$L$65585,11,0)),"",(VLOOKUP(D494,條件!$A$1:$L$65585,11,0)))</f>
        <v/>
      </c>
      <c r="H494" s="460"/>
      <c r="I494" s="461"/>
      <c r="J494" s="462"/>
      <c r="K494" s="461"/>
      <c r="L494" s="463"/>
      <c r="M494" s="388"/>
      <c r="N494" s="389"/>
      <c r="O494" s="390"/>
      <c r="P494" s="389"/>
      <c r="Q494" s="391"/>
      <c r="R494" s="443"/>
      <c r="S494" s="425">
        <f t="shared" si="182"/>
        <v>0</v>
      </c>
      <c r="T494" s="392">
        <f t="shared" si="179"/>
        <v>0</v>
      </c>
      <c r="U494" s="392">
        <f t="shared" si="183"/>
        <v>0</v>
      </c>
      <c r="V494" s="393">
        <f t="shared" si="184"/>
        <v>0</v>
      </c>
      <c r="W494" s="444" t="str">
        <f t="shared" si="185"/>
        <v/>
      </c>
      <c r="X494" s="452" t="str">
        <f t="shared" si="180"/>
        <v/>
      </c>
      <c r="Y494" s="452" t="str">
        <f t="shared" si="181"/>
        <v/>
      </c>
      <c r="Z494" s="452" t="str">
        <f>'４.１倒筒機(樣品製作)'!X494</f>
        <v/>
      </c>
      <c r="AA494" s="452" t="str">
        <f>'４.１倒筒機(樣品製作)'!Y494</f>
        <v/>
      </c>
    </row>
    <row r="495" spans="1:27" ht="16.5">
      <c r="A495" s="383">
        <f t="shared" si="186"/>
        <v>46185</v>
      </c>
      <c r="B495" s="432" t="s">
        <v>804</v>
      </c>
      <c r="C495" s="458"/>
      <c r="D495" s="473"/>
      <c r="E495" s="459"/>
      <c r="F495" s="507" t="str">
        <f>IF(ISNA(VLOOKUP(D495,條件!$A$1:$L$65585,5,0)),"",(VLOOKUP(D495,條件!$A$1:$L$65585,5,0)))</f>
        <v/>
      </c>
      <c r="G495" s="507" t="str">
        <f>IF(ISNA(VLOOKUP(D495,條件!$A$1:$L$65585,11,0)),"",(VLOOKUP(D495,條件!$A$1:$L$65585,11,0)))</f>
        <v/>
      </c>
      <c r="H495" s="460"/>
      <c r="I495" s="461"/>
      <c r="J495" s="462"/>
      <c r="K495" s="461"/>
      <c r="L495" s="463"/>
      <c r="M495" s="388"/>
      <c r="N495" s="389"/>
      <c r="O495" s="390"/>
      <c r="P495" s="389"/>
      <c r="Q495" s="391"/>
      <c r="R495" s="443"/>
      <c r="S495" s="425">
        <f t="shared" si="182"/>
        <v>0</v>
      </c>
      <c r="T495" s="392">
        <f t="shared" si="179"/>
        <v>0</v>
      </c>
      <c r="U495" s="392">
        <f t="shared" si="183"/>
        <v>0</v>
      </c>
      <c r="V495" s="393">
        <f t="shared" si="184"/>
        <v>0</v>
      </c>
      <c r="W495" s="444" t="str">
        <f t="shared" si="185"/>
        <v/>
      </c>
      <c r="X495" s="452" t="str">
        <f t="shared" si="180"/>
        <v/>
      </c>
      <c r="Y495" s="452" t="str">
        <f t="shared" si="181"/>
        <v/>
      </c>
      <c r="Z495" s="452" t="str">
        <f>'４.１倒筒機(樣品製作)'!X495</f>
        <v/>
      </c>
      <c r="AA495" s="452" t="str">
        <f>'４.１倒筒機(樣品製作)'!Y495</f>
        <v/>
      </c>
    </row>
    <row r="496" spans="1:27" ht="16.5">
      <c r="A496" s="383">
        <f t="shared" si="186"/>
        <v>46185</v>
      </c>
      <c r="B496" s="398" t="s">
        <v>807</v>
      </c>
      <c r="C496" s="524"/>
      <c r="D496" s="525"/>
      <c r="E496" s="526"/>
      <c r="F496" s="527"/>
      <c r="G496" s="527"/>
      <c r="H496" s="528"/>
      <c r="I496" s="529">
        <f>COUNTA(I476:I495)</f>
        <v>0</v>
      </c>
      <c r="J496" s="529"/>
      <c r="K496" s="529"/>
      <c r="L496" s="530"/>
      <c r="M496" s="400"/>
      <c r="N496" s="401">
        <f>SUM(N476:N495)</f>
        <v>0</v>
      </c>
      <c r="O496" s="400"/>
      <c r="P496" s="401">
        <f>SUM(P476:P495)</f>
        <v>0</v>
      </c>
      <c r="Q496" s="402"/>
      <c r="R496" s="445"/>
      <c r="S496" s="426"/>
      <c r="T496" s="399"/>
      <c r="U496" s="399">
        <f>SUMIF(U476:U495,"&lt;9E307")</f>
        <v>0</v>
      </c>
      <c r="V496" s="399">
        <f>SUM(V476:V495)</f>
        <v>0</v>
      </c>
      <c r="W496" s="446">
        <f>IF(ISERROR(V496/U496),0,(V496/U496))</f>
        <v>0</v>
      </c>
      <c r="X496" s="453">
        <f>SUMIF(X476:X495,"&lt;9E307")</f>
        <v>0</v>
      </c>
      <c r="Y496" s="453">
        <f>SUMIF(Y476:Y495,"&lt;9E307")</f>
        <v>0</v>
      </c>
      <c r="Z496" s="579">
        <f>'４.１倒筒機(樣品製作)'!X496</f>
        <v>0</v>
      </c>
      <c r="AA496" s="579">
        <f>'４.１倒筒機(樣品製作)'!Y496</f>
        <v>0</v>
      </c>
    </row>
    <row r="497" spans="1:27" ht="16.5">
      <c r="A497" s="383">
        <f t="shared" si="186"/>
        <v>46185</v>
      </c>
      <c r="B497" s="432" t="s">
        <v>805</v>
      </c>
      <c r="C497" s="458"/>
      <c r="D497" s="473"/>
      <c r="E497" s="459"/>
      <c r="F497" s="507" t="str">
        <f>IF(ISNA(VLOOKUP(D497,條件!$A$1:$L$65585,5,0)),"",(VLOOKUP(D497,條件!$A$1:$L$65585,5,0)))</f>
        <v/>
      </c>
      <c r="G497" s="507" t="str">
        <f>IF(ISNA(VLOOKUP(D497,條件!$A$1:$L$65585,11,0)),"",(VLOOKUP(D497,條件!$A$1:$L$65585,11,0)))</f>
        <v/>
      </c>
      <c r="H497" s="460"/>
      <c r="I497" s="461"/>
      <c r="J497" s="462"/>
      <c r="K497" s="461"/>
      <c r="L497" s="463"/>
      <c r="M497" s="388"/>
      <c r="N497" s="389"/>
      <c r="O497" s="390"/>
      <c r="P497" s="389"/>
      <c r="Q497" s="391"/>
      <c r="R497" s="443"/>
      <c r="S497" s="425">
        <f>K497*0.85</f>
        <v>0</v>
      </c>
      <c r="T497" s="392">
        <f t="shared" ref="T497:T516" si="187">IF(J497="",0,(1440/(J497/S497)))</f>
        <v>0</v>
      </c>
      <c r="U497" s="405">
        <f>T497*L497*(N497+P497)/24*0.85</f>
        <v>0</v>
      </c>
      <c r="V497" s="406">
        <f>M497+O497</f>
        <v>0</v>
      </c>
      <c r="W497" s="442" t="str">
        <f>IF(U497=0,"",((V497/U497)))</f>
        <v/>
      </c>
      <c r="X497" s="452" t="str">
        <f t="shared" ref="X497:X516" si="188">IF(ISERROR((U497/(N497+P497)*N497)/250),"",((U497/(N497+P497)*N497)/250))</f>
        <v/>
      </c>
      <c r="Y497" s="452" t="str">
        <f t="shared" ref="Y497:Y516" si="189">IF(ISERROR(((U497/(N497+P497)*P497)/250)),"",(((U497/(N497+P497)*P497))/250))</f>
        <v/>
      </c>
      <c r="Z497" s="452" t="str">
        <f>'４.１倒筒機(樣品製作)'!X497</f>
        <v/>
      </c>
      <c r="AA497" s="452" t="str">
        <f>'４.１倒筒機(樣品製作)'!Y497</f>
        <v/>
      </c>
    </row>
    <row r="498" spans="1:27" ht="16.5">
      <c r="A498" s="383">
        <f t="shared" si="186"/>
        <v>46185</v>
      </c>
      <c r="B498" s="432" t="s">
        <v>805</v>
      </c>
      <c r="C498" s="458"/>
      <c r="D498" s="473"/>
      <c r="E498" s="459"/>
      <c r="F498" s="507" t="str">
        <f>IF(ISNA(VLOOKUP(D498,條件!$A$1:$L$65585,5,0)),"",(VLOOKUP(D498,條件!$A$1:$L$65585,5,0)))</f>
        <v/>
      </c>
      <c r="G498" s="507" t="str">
        <f>IF(ISNA(VLOOKUP(D498,條件!$A$1:$L$65585,11,0)),"",(VLOOKUP(D498,條件!$A$1:$L$65585,11,0)))</f>
        <v/>
      </c>
      <c r="H498" s="460"/>
      <c r="I498" s="461"/>
      <c r="J498" s="462"/>
      <c r="K498" s="461"/>
      <c r="L498" s="463"/>
      <c r="M498" s="388"/>
      <c r="N498" s="389"/>
      <c r="O498" s="390"/>
      <c r="P498" s="389"/>
      <c r="Q498" s="391"/>
      <c r="R498" s="443"/>
      <c r="S498" s="425">
        <f t="shared" ref="S498:S516" si="190">K498*0.85</f>
        <v>0</v>
      </c>
      <c r="T498" s="392">
        <f t="shared" si="187"/>
        <v>0</v>
      </c>
      <c r="U498" s="405">
        <f t="shared" ref="U498:U516" si="191">T498*L498*(N498+P498)/24*0.85</f>
        <v>0</v>
      </c>
      <c r="V498" s="393">
        <f t="shared" ref="V498:V516" si="192">M498+O498</f>
        <v>0</v>
      </c>
      <c r="W498" s="442" t="str">
        <f t="shared" ref="W498:W516" si="193">IF(U498=0,"",((V498/U498)))</f>
        <v/>
      </c>
      <c r="X498" s="452" t="str">
        <f t="shared" si="188"/>
        <v/>
      </c>
      <c r="Y498" s="452" t="str">
        <f t="shared" si="189"/>
        <v/>
      </c>
      <c r="Z498" s="452" t="str">
        <f>'４.１倒筒機(樣品製作)'!X498</f>
        <v/>
      </c>
      <c r="AA498" s="452" t="str">
        <f>'４.１倒筒機(樣品製作)'!Y498</f>
        <v/>
      </c>
    </row>
    <row r="499" spans="1:27" ht="16.5">
      <c r="A499" s="383">
        <f t="shared" si="186"/>
        <v>46185</v>
      </c>
      <c r="B499" s="432" t="s">
        <v>805</v>
      </c>
      <c r="C499" s="458"/>
      <c r="D499" s="473"/>
      <c r="E499" s="459"/>
      <c r="F499" s="507" t="str">
        <f>IF(ISNA(VLOOKUP(D499,條件!$A$1:$L$65585,5,0)),"",(VLOOKUP(D499,條件!$A$1:$L$65585,5,0)))</f>
        <v/>
      </c>
      <c r="G499" s="507" t="str">
        <f>IF(ISNA(VLOOKUP(D499,條件!$A$1:$L$65585,11,0)),"",(VLOOKUP(D499,條件!$A$1:$L$65585,11,0)))</f>
        <v/>
      </c>
      <c r="H499" s="460"/>
      <c r="I499" s="461"/>
      <c r="J499" s="462"/>
      <c r="K499" s="461"/>
      <c r="L499" s="463"/>
      <c r="M499" s="388"/>
      <c r="N499" s="389"/>
      <c r="O499" s="390"/>
      <c r="P499" s="389"/>
      <c r="Q499" s="391"/>
      <c r="R499" s="443"/>
      <c r="S499" s="425">
        <f t="shared" si="190"/>
        <v>0</v>
      </c>
      <c r="T499" s="392">
        <f t="shared" si="187"/>
        <v>0</v>
      </c>
      <c r="U499" s="405">
        <f t="shared" si="191"/>
        <v>0</v>
      </c>
      <c r="V499" s="393">
        <f t="shared" si="192"/>
        <v>0</v>
      </c>
      <c r="W499" s="442" t="str">
        <f t="shared" si="193"/>
        <v/>
      </c>
      <c r="X499" s="452" t="str">
        <f t="shared" si="188"/>
        <v/>
      </c>
      <c r="Y499" s="452" t="str">
        <f t="shared" si="189"/>
        <v/>
      </c>
      <c r="Z499" s="452" t="str">
        <f>'４.１倒筒機(樣品製作)'!X499</f>
        <v/>
      </c>
      <c r="AA499" s="452" t="str">
        <f>'４.１倒筒機(樣品製作)'!Y499</f>
        <v/>
      </c>
    </row>
    <row r="500" spans="1:27" ht="16.5">
      <c r="A500" s="383">
        <f t="shared" si="186"/>
        <v>46185</v>
      </c>
      <c r="B500" s="432" t="s">
        <v>805</v>
      </c>
      <c r="C500" s="458"/>
      <c r="D500" s="473"/>
      <c r="E500" s="459"/>
      <c r="F500" s="507" t="str">
        <f>IF(ISNA(VLOOKUP(D500,條件!$A$1:$L$65585,5,0)),"",(VLOOKUP(D500,條件!$A$1:$L$65585,5,0)))</f>
        <v/>
      </c>
      <c r="G500" s="507" t="str">
        <f>IF(ISNA(VLOOKUP(D500,條件!$A$1:$L$65585,11,0)),"",(VLOOKUP(D500,條件!$A$1:$L$65585,11,0)))</f>
        <v/>
      </c>
      <c r="H500" s="460"/>
      <c r="I500" s="461"/>
      <c r="J500" s="462"/>
      <c r="K500" s="461"/>
      <c r="L500" s="463"/>
      <c r="M500" s="388"/>
      <c r="N500" s="389"/>
      <c r="O500" s="390"/>
      <c r="P500" s="389"/>
      <c r="Q500" s="391"/>
      <c r="R500" s="443"/>
      <c r="S500" s="425">
        <f t="shared" si="190"/>
        <v>0</v>
      </c>
      <c r="T500" s="392">
        <f t="shared" si="187"/>
        <v>0</v>
      </c>
      <c r="U500" s="405">
        <f t="shared" si="191"/>
        <v>0</v>
      </c>
      <c r="V500" s="393">
        <f t="shared" si="192"/>
        <v>0</v>
      </c>
      <c r="W500" s="442" t="str">
        <f t="shared" si="193"/>
        <v/>
      </c>
      <c r="X500" s="452" t="str">
        <f t="shared" si="188"/>
        <v/>
      </c>
      <c r="Y500" s="452" t="str">
        <f t="shared" si="189"/>
        <v/>
      </c>
      <c r="Z500" s="452" t="str">
        <f>'４.１倒筒機(樣品製作)'!X500</f>
        <v/>
      </c>
      <c r="AA500" s="452" t="str">
        <f>'４.１倒筒機(樣品製作)'!Y500</f>
        <v/>
      </c>
    </row>
    <row r="501" spans="1:27" ht="16.5">
      <c r="A501" s="383">
        <f t="shared" si="186"/>
        <v>46185</v>
      </c>
      <c r="B501" s="432" t="s">
        <v>805</v>
      </c>
      <c r="C501" s="458"/>
      <c r="D501" s="473"/>
      <c r="E501" s="459"/>
      <c r="F501" s="507" t="str">
        <f>IF(ISNA(VLOOKUP(D501,條件!$A$1:$L$65585,5,0)),"",(VLOOKUP(D501,條件!$A$1:$L$65585,5,0)))</f>
        <v/>
      </c>
      <c r="G501" s="507" t="str">
        <f>IF(ISNA(VLOOKUP(D501,條件!$A$1:$L$65585,11,0)),"",(VLOOKUP(D501,條件!$A$1:$L$65585,11,0)))</f>
        <v/>
      </c>
      <c r="H501" s="460"/>
      <c r="I501" s="461"/>
      <c r="J501" s="462"/>
      <c r="K501" s="461"/>
      <c r="L501" s="463"/>
      <c r="M501" s="388"/>
      <c r="N501" s="389"/>
      <c r="O501" s="390"/>
      <c r="P501" s="389"/>
      <c r="Q501" s="391"/>
      <c r="R501" s="443"/>
      <c r="S501" s="425">
        <f t="shared" si="190"/>
        <v>0</v>
      </c>
      <c r="T501" s="392">
        <f t="shared" si="187"/>
        <v>0</v>
      </c>
      <c r="U501" s="405">
        <f t="shared" si="191"/>
        <v>0</v>
      </c>
      <c r="V501" s="393">
        <f t="shared" si="192"/>
        <v>0</v>
      </c>
      <c r="W501" s="442" t="str">
        <f t="shared" si="193"/>
        <v/>
      </c>
      <c r="X501" s="452" t="str">
        <f t="shared" si="188"/>
        <v/>
      </c>
      <c r="Y501" s="452" t="str">
        <f t="shared" si="189"/>
        <v/>
      </c>
      <c r="Z501" s="452" t="str">
        <f>'４.１倒筒機(樣品製作)'!X501</f>
        <v/>
      </c>
      <c r="AA501" s="452" t="str">
        <f>'４.１倒筒機(樣品製作)'!Y501</f>
        <v/>
      </c>
    </row>
    <row r="502" spans="1:27" ht="16.5">
      <c r="A502" s="383">
        <f t="shared" si="186"/>
        <v>46185</v>
      </c>
      <c r="B502" s="432" t="s">
        <v>805</v>
      </c>
      <c r="C502" s="458"/>
      <c r="D502" s="473"/>
      <c r="E502" s="459"/>
      <c r="F502" s="507" t="str">
        <f>IF(ISNA(VLOOKUP(D502,條件!$A$1:$L$65585,5,0)),"",(VLOOKUP(D502,條件!$A$1:$L$65585,5,0)))</f>
        <v/>
      </c>
      <c r="G502" s="507" t="str">
        <f>IF(ISNA(VLOOKUP(D502,條件!$A$1:$L$65585,11,0)),"",(VLOOKUP(D502,條件!$A$1:$L$65585,11,0)))</f>
        <v/>
      </c>
      <c r="H502" s="460"/>
      <c r="I502" s="461"/>
      <c r="J502" s="462"/>
      <c r="K502" s="461"/>
      <c r="L502" s="463"/>
      <c r="M502" s="388"/>
      <c r="N502" s="389"/>
      <c r="O502" s="390"/>
      <c r="P502" s="389"/>
      <c r="Q502" s="391"/>
      <c r="R502" s="443"/>
      <c r="S502" s="425">
        <f t="shared" si="190"/>
        <v>0</v>
      </c>
      <c r="T502" s="392">
        <f t="shared" si="187"/>
        <v>0</v>
      </c>
      <c r="U502" s="405">
        <f t="shared" si="191"/>
        <v>0</v>
      </c>
      <c r="V502" s="393">
        <f t="shared" si="192"/>
        <v>0</v>
      </c>
      <c r="W502" s="442" t="str">
        <f t="shared" si="193"/>
        <v/>
      </c>
      <c r="X502" s="452" t="str">
        <f t="shared" si="188"/>
        <v/>
      </c>
      <c r="Y502" s="452" t="str">
        <f t="shared" si="189"/>
        <v/>
      </c>
      <c r="Z502" s="452" t="str">
        <f>'４.１倒筒機(樣品製作)'!X502</f>
        <v/>
      </c>
      <c r="AA502" s="452" t="str">
        <f>'４.１倒筒機(樣品製作)'!Y502</f>
        <v/>
      </c>
    </row>
    <row r="503" spans="1:27" ht="16.5">
      <c r="A503" s="383">
        <f t="shared" si="186"/>
        <v>46185</v>
      </c>
      <c r="B503" s="432" t="s">
        <v>805</v>
      </c>
      <c r="C503" s="458"/>
      <c r="D503" s="473"/>
      <c r="E503" s="459"/>
      <c r="F503" s="507" t="str">
        <f>IF(ISNA(VLOOKUP(D503,條件!$A$1:$L$65585,5,0)),"",(VLOOKUP(D503,條件!$A$1:$L$65585,5,0)))</f>
        <v/>
      </c>
      <c r="G503" s="507" t="str">
        <f>IF(ISNA(VLOOKUP(D503,條件!$A$1:$L$65585,11,0)),"",(VLOOKUP(D503,條件!$A$1:$L$65585,11,0)))</f>
        <v/>
      </c>
      <c r="H503" s="460"/>
      <c r="I503" s="461"/>
      <c r="J503" s="462"/>
      <c r="K503" s="461"/>
      <c r="L503" s="463"/>
      <c r="M503" s="388"/>
      <c r="N503" s="389"/>
      <c r="O503" s="390"/>
      <c r="P503" s="389"/>
      <c r="Q503" s="391"/>
      <c r="R503" s="443"/>
      <c r="S503" s="425">
        <f t="shared" si="190"/>
        <v>0</v>
      </c>
      <c r="T503" s="392">
        <f t="shared" si="187"/>
        <v>0</v>
      </c>
      <c r="U503" s="405">
        <f t="shared" si="191"/>
        <v>0</v>
      </c>
      <c r="V503" s="393">
        <f t="shared" si="192"/>
        <v>0</v>
      </c>
      <c r="W503" s="442" t="str">
        <f t="shared" si="193"/>
        <v/>
      </c>
      <c r="X503" s="452" t="str">
        <f t="shared" si="188"/>
        <v/>
      </c>
      <c r="Y503" s="452" t="str">
        <f t="shared" si="189"/>
        <v/>
      </c>
      <c r="Z503" s="452" t="str">
        <f>'４.１倒筒機(樣品製作)'!X503</f>
        <v/>
      </c>
      <c r="AA503" s="452" t="str">
        <f>'４.１倒筒機(樣品製作)'!Y503</f>
        <v/>
      </c>
    </row>
    <row r="504" spans="1:27" ht="16.5">
      <c r="A504" s="383">
        <f t="shared" si="186"/>
        <v>46185</v>
      </c>
      <c r="B504" s="432" t="s">
        <v>805</v>
      </c>
      <c r="C504" s="458"/>
      <c r="D504" s="473"/>
      <c r="E504" s="459"/>
      <c r="F504" s="507" t="str">
        <f>IF(ISNA(VLOOKUP(D504,條件!$A$1:$L$65585,5,0)),"",(VLOOKUP(D504,條件!$A$1:$L$65585,5,0)))</f>
        <v/>
      </c>
      <c r="G504" s="507" t="str">
        <f>IF(ISNA(VLOOKUP(D504,條件!$A$1:$L$65585,11,0)),"",(VLOOKUP(D504,條件!$A$1:$L$65585,11,0)))</f>
        <v/>
      </c>
      <c r="H504" s="460"/>
      <c r="I504" s="461"/>
      <c r="J504" s="462"/>
      <c r="K504" s="461"/>
      <c r="L504" s="463"/>
      <c r="M504" s="388"/>
      <c r="N504" s="389"/>
      <c r="O504" s="390"/>
      <c r="P504" s="389"/>
      <c r="Q504" s="391"/>
      <c r="R504" s="443"/>
      <c r="S504" s="425">
        <f t="shared" si="190"/>
        <v>0</v>
      </c>
      <c r="T504" s="392">
        <f t="shared" si="187"/>
        <v>0</v>
      </c>
      <c r="U504" s="405">
        <f t="shared" si="191"/>
        <v>0</v>
      </c>
      <c r="V504" s="393">
        <f t="shared" si="192"/>
        <v>0</v>
      </c>
      <c r="W504" s="442" t="str">
        <f t="shared" si="193"/>
        <v/>
      </c>
      <c r="X504" s="452" t="str">
        <f t="shared" si="188"/>
        <v/>
      </c>
      <c r="Y504" s="452" t="str">
        <f t="shared" si="189"/>
        <v/>
      </c>
      <c r="Z504" s="452" t="str">
        <f>'４.１倒筒機(樣品製作)'!X504</f>
        <v/>
      </c>
      <c r="AA504" s="452" t="str">
        <f>'４.１倒筒機(樣品製作)'!Y504</f>
        <v/>
      </c>
    </row>
    <row r="505" spans="1:27" ht="16.5">
      <c r="A505" s="383">
        <f t="shared" si="186"/>
        <v>46185</v>
      </c>
      <c r="B505" s="432" t="s">
        <v>805</v>
      </c>
      <c r="C505" s="458"/>
      <c r="D505" s="473"/>
      <c r="E505" s="459"/>
      <c r="F505" s="507" t="str">
        <f>IF(ISNA(VLOOKUP(D505,條件!$A$1:$L$65585,5,0)),"",(VLOOKUP(D505,條件!$A$1:$L$65585,5,0)))</f>
        <v/>
      </c>
      <c r="G505" s="507" t="str">
        <f>IF(ISNA(VLOOKUP(D505,條件!$A$1:$L$65585,11,0)),"",(VLOOKUP(D505,條件!$A$1:$L$65585,11,0)))</f>
        <v/>
      </c>
      <c r="H505" s="460"/>
      <c r="I505" s="461"/>
      <c r="J505" s="462"/>
      <c r="K505" s="461"/>
      <c r="L505" s="463"/>
      <c r="M505" s="388"/>
      <c r="N505" s="389"/>
      <c r="O505" s="390"/>
      <c r="P505" s="389"/>
      <c r="Q505" s="391"/>
      <c r="R505" s="443"/>
      <c r="S505" s="425">
        <f t="shared" si="190"/>
        <v>0</v>
      </c>
      <c r="T505" s="392">
        <f t="shared" si="187"/>
        <v>0</v>
      </c>
      <c r="U505" s="405">
        <f t="shared" si="191"/>
        <v>0</v>
      </c>
      <c r="V505" s="393">
        <f t="shared" si="192"/>
        <v>0</v>
      </c>
      <c r="W505" s="442" t="str">
        <f t="shared" si="193"/>
        <v/>
      </c>
      <c r="X505" s="452" t="str">
        <f t="shared" si="188"/>
        <v/>
      </c>
      <c r="Y505" s="452" t="str">
        <f t="shared" si="189"/>
        <v/>
      </c>
      <c r="Z505" s="452" t="str">
        <f>'４.１倒筒機(樣品製作)'!X505</f>
        <v/>
      </c>
      <c r="AA505" s="452" t="str">
        <f>'４.１倒筒機(樣品製作)'!Y505</f>
        <v/>
      </c>
    </row>
    <row r="506" spans="1:27" ht="16.5">
      <c r="A506" s="383">
        <f t="shared" si="186"/>
        <v>46185</v>
      </c>
      <c r="B506" s="432" t="s">
        <v>805</v>
      </c>
      <c r="C506" s="458"/>
      <c r="D506" s="473"/>
      <c r="E506" s="459"/>
      <c r="F506" s="507" t="str">
        <f>IF(ISNA(VLOOKUP(D506,條件!$A$1:$L$65585,5,0)),"",(VLOOKUP(D506,條件!$A$1:$L$65585,5,0)))</f>
        <v/>
      </c>
      <c r="G506" s="507" t="str">
        <f>IF(ISNA(VLOOKUP(D506,條件!$A$1:$L$65585,11,0)),"",(VLOOKUP(D506,條件!$A$1:$L$65585,11,0)))</f>
        <v/>
      </c>
      <c r="H506" s="460"/>
      <c r="I506" s="461"/>
      <c r="J506" s="462"/>
      <c r="K506" s="461"/>
      <c r="L506" s="463"/>
      <c r="M506" s="388"/>
      <c r="N506" s="389"/>
      <c r="O506" s="390"/>
      <c r="P506" s="389"/>
      <c r="Q506" s="391"/>
      <c r="R506" s="443"/>
      <c r="S506" s="425">
        <f t="shared" si="190"/>
        <v>0</v>
      </c>
      <c r="T506" s="392">
        <f t="shared" si="187"/>
        <v>0</v>
      </c>
      <c r="U506" s="405">
        <f t="shared" si="191"/>
        <v>0</v>
      </c>
      <c r="V506" s="393">
        <f t="shared" si="192"/>
        <v>0</v>
      </c>
      <c r="W506" s="442" t="str">
        <f t="shared" si="193"/>
        <v/>
      </c>
      <c r="X506" s="452" t="str">
        <f t="shared" si="188"/>
        <v/>
      </c>
      <c r="Y506" s="452" t="str">
        <f t="shared" si="189"/>
        <v/>
      </c>
      <c r="Z506" s="452" t="str">
        <f>'４.１倒筒機(樣品製作)'!X506</f>
        <v/>
      </c>
      <c r="AA506" s="452" t="str">
        <f>'４.１倒筒機(樣品製作)'!Y506</f>
        <v/>
      </c>
    </row>
    <row r="507" spans="1:27" ht="16.5">
      <c r="A507" s="383">
        <f t="shared" si="186"/>
        <v>46185</v>
      </c>
      <c r="B507" s="432" t="s">
        <v>805</v>
      </c>
      <c r="C507" s="458"/>
      <c r="D507" s="473"/>
      <c r="E507" s="459"/>
      <c r="F507" s="507" t="str">
        <f>IF(ISNA(VLOOKUP(D507,條件!$A$1:$L$65585,5,0)),"",(VLOOKUP(D507,條件!$A$1:$L$65585,5,0)))</f>
        <v/>
      </c>
      <c r="G507" s="507" t="str">
        <f>IF(ISNA(VLOOKUP(D507,條件!$A$1:$L$65585,11,0)),"",(VLOOKUP(D507,條件!$A$1:$L$65585,11,0)))</f>
        <v/>
      </c>
      <c r="H507" s="460"/>
      <c r="I507" s="461"/>
      <c r="J507" s="462"/>
      <c r="K507" s="461"/>
      <c r="L507" s="463"/>
      <c r="M507" s="388"/>
      <c r="N507" s="389"/>
      <c r="O507" s="390"/>
      <c r="P507" s="389"/>
      <c r="Q507" s="391"/>
      <c r="R507" s="443"/>
      <c r="S507" s="425">
        <f t="shared" si="190"/>
        <v>0</v>
      </c>
      <c r="T507" s="392">
        <f t="shared" si="187"/>
        <v>0</v>
      </c>
      <c r="U507" s="405">
        <f t="shared" si="191"/>
        <v>0</v>
      </c>
      <c r="V507" s="393">
        <f t="shared" si="192"/>
        <v>0</v>
      </c>
      <c r="W507" s="442" t="str">
        <f t="shared" si="193"/>
        <v/>
      </c>
      <c r="X507" s="452" t="str">
        <f t="shared" si="188"/>
        <v/>
      </c>
      <c r="Y507" s="452" t="str">
        <f t="shared" si="189"/>
        <v/>
      </c>
      <c r="Z507" s="452" t="str">
        <f>'４.１倒筒機(樣品製作)'!X507</f>
        <v/>
      </c>
      <c r="AA507" s="452" t="str">
        <f>'４.１倒筒機(樣品製作)'!Y507</f>
        <v/>
      </c>
    </row>
    <row r="508" spans="1:27" ht="16.5">
      <c r="A508" s="383">
        <f t="shared" si="186"/>
        <v>46185</v>
      </c>
      <c r="B508" s="432" t="s">
        <v>805</v>
      </c>
      <c r="C508" s="458"/>
      <c r="D508" s="473"/>
      <c r="E508" s="459"/>
      <c r="F508" s="507" t="str">
        <f>IF(ISNA(VLOOKUP(D508,條件!$A$1:$L$65585,5,0)),"",(VLOOKUP(D508,條件!$A$1:$L$65585,5,0)))</f>
        <v/>
      </c>
      <c r="G508" s="507" t="str">
        <f>IF(ISNA(VLOOKUP(D508,條件!$A$1:$L$65585,11,0)),"",(VLOOKUP(D508,條件!$A$1:$L$65585,11,0)))</f>
        <v/>
      </c>
      <c r="H508" s="460"/>
      <c r="I508" s="461"/>
      <c r="J508" s="462"/>
      <c r="K508" s="461"/>
      <c r="L508" s="463"/>
      <c r="M508" s="388"/>
      <c r="N508" s="389"/>
      <c r="O508" s="390"/>
      <c r="P508" s="389"/>
      <c r="Q508" s="391"/>
      <c r="R508" s="443"/>
      <c r="S508" s="425">
        <f t="shared" si="190"/>
        <v>0</v>
      </c>
      <c r="T508" s="392">
        <f t="shared" si="187"/>
        <v>0</v>
      </c>
      <c r="U508" s="392">
        <f t="shared" si="191"/>
        <v>0</v>
      </c>
      <c r="V508" s="393">
        <f t="shared" si="192"/>
        <v>0</v>
      </c>
      <c r="W508" s="444" t="str">
        <f t="shared" si="193"/>
        <v/>
      </c>
      <c r="X508" s="452" t="str">
        <f t="shared" si="188"/>
        <v/>
      </c>
      <c r="Y508" s="452" t="str">
        <f t="shared" si="189"/>
        <v/>
      </c>
      <c r="Z508" s="452" t="str">
        <f>'４.１倒筒機(樣品製作)'!X508</f>
        <v/>
      </c>
      <c r="AA508" s="452" t="str">
        <f>'４.１倒筒機(樣品製作)'!Y508</f>
        <v/>
      </c>
    </row>
    <row r="509" spans="1:27" ht="16.5">
      <c r="A509" s="383">
        <f t="shared" si="186"/>
        <v>46185</v>
      </c>
      <c r="B509" s="432" t="s">
        <v>805</v>
      </c>
      <c r="C509" s="458"/>
      <c r="D509" s="473"/>
      <c r="E509" s="459"/>
      <c r="F509" s="507" t="str">
        <f>IF(ISNA(VLOOKUP(D509,條件!$A$1:$L$65585,5,0)),"",(VLOOKUP(D509,條件!$A$1:$L$65585,5,0)))</f>
        <v/>
      </c>
      <c r="G509" s="507" t="str">
        <f>IF(ISNA(VLOOKUP(D509,條件!$A$1:$L$65585,11,0)),"",(VLOOKUP(D509,條件!$A$1:$L$65585,11,0)))</f>
        <v/>
      </c>
      <c r="H509" s="460"/>
      <c r="I509" s="461"/>
      <c r="J509" s="462"/>
      <c r="K509" s="461"/>
      <c r="L509" s="463"/>
      <c r="M509" s="388"/>
      <c r="N509" s="389"/>
      <c r="O509" s="390"/>
      <c r="P509" s="389"/>
      <c r="Q509" s="391"/>
      <c r="R509" s="443"/>
      <c r="S509" s="425">
        <f t="shared" si="190"/>
        <v>0</v>
      </c>
      <c r="T509" s="392">
        <f t="shared" si="187"/>
        <v>0</v>
      </c>
      <c r="U509" s="392">
        <f t="shared" si="191"/>
        <v>0</v>
      </c>
      <c r="V509" s="393">
        <f t="shared" si="192"/>
        <v>0</v>
      </c>
      <c r="W509" s="444" t="str">
        <f t="shared" si="193"/>
        <v/>
      </c>
      <c r="X509" s="452" t="str">
        <f t="shared" si="188"/>
        <v/>
      </c>
      <c r="Y509" s="452" t="str">
        <f t="shared" si="189"/>
        <v/>
      </c>
      <c r="Z509" s="452" t="str">
        <f>'４.１倒筒機(樣品製作)'!X509</f>
        <v/>
      </c>
      <c r="AA509" s="452" t="str">
        <f>'４.１倒筒機(樣品製作)'!Y509</f>
        <v/>
      </c>
    </row>
    <row r="510" spans="1:27" ht="16.5">
      <c r="A510" s="383">
        <f t="shared" si="186"/>
        <v>46185</v>
      </c>
      <c r="B510" s="432" t="s">
        <v>805</v>
      </c>
      <c r="C510" s="458"/>
      <c r="D510" s="473"/>
      <c r="E510" s="459"/>
      <c r="F510" s="507" t="str">
        <f>IF(ISNA(VLOOKUP(D510,條件!$A$1:$L$65585,5,0)),"",(VLOOKUP(D510,條件!$A$1:$L$65585,5,0)))</f>
        <v/>
      </c>
      <c r="G510" s="507" t="str">
        <f>IF(ISNA(VLOOKUP(D510,條件!$A$1:$L$65585,11,0)),"",(VLOOKUP(D510,條件!$A$1:$L$65585,11,0)))</f>
        <v/>
      </c>
      <c r="H510" s="460"/>
      <c r="I510" s="461"/>
      <c r="J510" s="462"/>
      <c r="K510" s="461"/>
      <c r="L510" s="463"/>
      <c r="M510" s="388"/>
      <c r="N510" s="389"/>
      <c r="O510" s="390"/>
      <c r="P510" s="389"/>
      <c r="Q510" s="391"/>
      <c r="R510" s="443"/>
      <c r="S510" s="425">
        <f t="shared" si="190"/>
        <v>0</v>
      </c>
      <c r="T510" s="392">
        <f t="shared" si="187"/>
        <v>0</v>
      </c>
      <c r="U510" s="392">
        <f t="shared" si="191"/>
        <v>0</v>
      </c>
      <c r="V510" s="393">
        <f t="shared" si="192"/>
        <v>0</v>
      </c>
      <c r="W510" s="444" t="str">
        <f t="shared" si="193"/>
        <v/>
      </c>
      <c r="X510" s="452" t="str">
        <f t="shared" si="188"/>
        <v/>
      </c>
      <c r="Y510" s="452" t="str">
        <f t="shared" si="189"/>
        <v/>
      </c>
      <c r="Z510" s="452" t="str">
        <f>'４.１倒筒機(樣品製作)'!X510</f>
        <v/>
      </c>
      <c r="AA510" s="452" t="str">
        <f>'４.１倒筒機(樣品製作)'!Y510</f>
        <v/>
      </c>
    </row>
    <row r="511" spans="1:27" ht="16.5">
      <c r="A511" s="383">
        <f t="shared" si="186"/>
        <v>46185</v>
      </c>
      <c r="B511" s="432" t="s">
        <v>805</v>
      </c>
      <c r="C511" s="458"/>
      <c r="D511" s="473"/>
      <c r="E511" s="459"/>
      <c r="F511" s="507" t="str">
        <f>IF(ISNA(VLOOKUP(D511,條件!$A$1:$L$65585,5,0)),"",(VLOOKUP(D511,條件!$A$1:$L$65585,5,0)))</f>
        <v/>
      </c>
      <c r="G511" s="507" t="str">
        <f>IF(ISNA(VLOOKUP(D511,條件!$A$1:$L$65585,11,0)),"",(VLOOKUP(D511,條件!$A$1:$L$65585,11,0)))</f>
        <v/>
      </c>
      <c r="H511" s="460"/>
      <c r="I511" s="461"/>
      <c r="J511" s="462"/>
      <c r="K511" s="461"/>
      <c r="L511" s="463"/>
      <c r="M511" s="388"/>
      <c r="N511" s="389"/>
      <c r="O511" s="390"/>
      <c r="P511" s="389"/>
      <c r="Q511" s="391"/>
      <c r="R511" s="443"/>
      <c r="S511" s="425">
        <f t="shared" si="190"/>
        <v>0</v>
      </c>
      <c r="T511" s="392">
        <f t="shared" si="187"/>
        <v>0</v>
      </c>
      <c r="U511" s="392">
        <f t="shared" si="191"/>
        <v>0</v>
      </c>
      <c r="V511" s="393">
        <f t="shared" si="192"/>
        <v>0</v>
      </c>
      <c r="W511" s="444" t="str">
        <f t="shared" si="193"/>
        <v/>
      </c>
      <c r="X511" s="452" t="str">
        <f t="shared" si="188"/>
        <v/>
      </c>
      <c r="Y511" s="452" t="str">
        <f t="shared" si="189"/>
        <v/>
      </c>
      <c r="Z511" s="452" t="str">
        <f>'４.１倒筒機(樣品製作)'!X511</f>
        <v/>
      </c>
      <c r="AA511" s="452" t="str">
        <f>'４.１倒筒機(樣品製作)'!Y511</f>
        <v/>
      </c>
    </row>
    <row r="512" spans="1:27" ht="16.5">
      <c r="A512" s="383">
        <f t="shared" si="186"/>
        <v>46185</v>
      </c>
      <c r="B512" s="432" t="s">
        <v>805</v>
      </c>
      <c r="C512" s="458"/>
      <c r="D512" s="473"/>
      <c r="E512" s="459"/>
      <c r="F512" s="507" t="str">
        <f>IF(ISNA(VLOOKUP(D512,條件!$A$1:$L$65585,5,0)),"",(VLOOKUP(D512,條件!$A$1:$L$65585,5,0)))</f>
        <v/>
      </c>
      <c r="G512" s="507" t="str">
        <f>IF(ISNA(VLOOKUP(D512,條件!$A$1:$L$65585,11,0)),"",(VLOOKUP(D512,條件!$A$1:$L$65585,11,0)))</f>
        <v/>
      </c>
      <c r="H512" s="460"/>
      <c r="I512" s="461"/>
      <c r="J512" s="462"/>
      <c r="K512" s="461"/>
      <c r="L512" s="463"/>
      <c r="M512" s="388"/>
      <c r="N512" s="389"/>
      <c r="O512" s="390"/>
      <c r="P512" s="389"/>
      <c r="Q512" s="391"/>
      <c r="R512" s="443"/>
      <c r="S512" s="425">
        <f t="shared" si="190"/>
        <v>0</v>
      </c>
      <c r="T512" s="392">
        <f t="shared" si="187"/>
        <v>0</v>
      </c>
      <c r="U512" s="392">
        <f t="shared" si="191"/>
        <v>0</v>
      </c>
      <c r="V512" s="393">
        <f t="shared" si="192"/>
        <v>0</v>
      </c>
      <c r="W512" s="444" t="str">
        <f t="shared" si="193"/>
        <v/>
      </c>
      <c r="X512" s="452" t="str">
        <f t="shared" si="188"/>
        <v/>
      </c>
      <c r="Y512" s="452" t="str">
        <f t="shared" si="189"/>
        <v/>
      </c>
      <c r="Z512" s="452" t="str">
        <f>'４.１倒筒機(樣品製作)'!X512</f>
        <v/>
      </c>
      <c r="AA512" s="452" t="str">
        <f>'４.１倒筒機(樣品製作)'!Y512</f>
        <v/>
      </c>
    </row>
    <row r="513" spans="1:27" ht="16.5">
      <c r="A513" s="383">
        <f t="shared" si="186"/>
        <v>46185</v>
      </c>
      <c r="B513" s="432" t="s">
        <v>805</v>
      </c>
      <c r="C513" s="458"/>
      <c r="D513" s="473"/>
      <c r="E513" s="459"/>
      <c r="F513" s="507" t="str">
        <f>IF(ISNA(VLOOKUP(D513,條件!$A$1:$L$65585,5,0)),"",(VLOOKUP(D513,條件!$A$1:$L$65585,5,0)))</f>
        <v/>
      </c>
      <c r="G513" s="507" t="str">
        <f>IF(ISNA(VLOOKUP(D513,條件!$A$1:$L$65585,11,0)),"",(VLOOKUP(D513,條件!$A$1:$L$65585,11,0)))</f>
        <v/>
      </c>
      <c r="H513" s="460"/>
      <c r="I513" s="461"/>
      <c r="J513" s="462"/>
      <c r="K513" s="461"/>
      <c r="L513" s="463"/>
      <c r="M513" s="388"/>
      <c r="N513" s="389"/>
      <c r="O513" s="390"/>
      <c r="P513" s="389"/>
      <c r="Q513" s="391"/>
      <c r="R513" s="443"/>
      <c r="S513" s="425">
        <f t="shared" si="190"/>
        <v>0</v>
      </c>
      <c r="T513" s="392">
        <f t="shared" si="187"/>
        <v>0</v>
      </c>
      <c r="U513" s="392">
        <f t="shared" si="191"/>
        <v>0</v>
      </c>
      <c r="V513" s="393">
        <f t="shared" si="192"/>
        <v>0</v>
      </c>
      <c r="W513" s="444" t="str">
        <f t="shared" si="193"/>
        <v/>
      </c>
      <c r="X513" s="452" t="str">
        <f t="shared" si="188"/>
        <v/>
      </c>
      <c r="Y513" s="452" t="str">
        <f t="shared" si="189"/>
        <v/>
      </c>
      <c r="Z513" s="452" t="str">
        <f>'４.１倒筒機(樣品製作)'!X513</f>
        <v/>
      </c>
      <c r="AA513" s="452" t="str">
        <f>'４.１倒筒機(樣品製作)'!Y513</f>
        <v/>
      </c>
    </row>
    <row r="514" spans="1:27" ht="16.5">
      <c r="A514" s="383">
        <f t="shared" si="186"/>
        <v>46185</v>
      </c>
      <c r="B514" s="432" t="s">
        <v>805</v>
      </c>
      <c r="C514" s="458"/>
      <c r="D514" s="473"/>
      <c r="E514" s="459"/>
      <c r="F514" s="507" t="str">
        <f>IF(ISNA(VLOOKUP(D514,條件!$A$1:$L$65585,5,0)),"",(VLOOKUP(D514,條件!$A$1:$L$65585,5,0)))</f>
        <v/>
      </c>
      <c r="G514" s="507" t="str">
        <f>IF(ISNA(VLOOKUP(D514,條件!$A$1:$L$65585,11,0)),"",(VLOOKUP(D514,條件!$A$1:$L$65585,11,0)))</f>
        <v/>
      </c>
      <c r="H514" s="460"/>
      <c r="I514" s="461"/>
      <c r="J514" s="462"/>
      <c r="K514" s="461"/>
      <c r="L514" s="463"/>
      <c r="M514" s="388"/>
      <c r="N514" s="389"/>
      <c r="O514" s="390"/>
      <c r="P514" s="389"/>
      <c r="Q514" s="391"/>
      <c r="R514" s="443"/>
      <c r="S514" s="425">
        <f t="shared" si="190"/>
        <v>0</v>
      </c>
      <c r="T514" s="392">
        <f t="shared" si="187"/>
        <v>0</v>
      </c>
      <c r="U514" s="392">
        <f t="shared" si="191"/>
        <v>0</v>
      </c>
      <c r="V514" s="393">
        <f t="shared" si="192"/>
        <v>0</v>
      </c>
      <c r="W514" s="444" t="str">
        <f t="shared" si="193"/>
        <v/>
      </c>
      <c r="X514" s="452" t="str">
        <f t="shared" si="188"/>
        <v/>
      </c>
      <c r="Y514" s="452" t="str">
        <f t="shared" si="189"/>
        <v/>
      </c>
      <c r="Z514" s="452" t="str">
        <f>'４.１倒筒機(樣品製作)'!X514</f>
        <v/>
      </c>
      <c r="AA514" s="452" t="str">
        <f>'４.１倒筒機(樣品製作)'!Y514</f>
        <v/>
      </c>
    </row>
    <row r="515" spans="1:27" ht="16.5">
      <c r="A515" s="383">
        <f t="shared" si="186"/>
        <v>46185</v>
      </c>
      <c r="B515" s="432" t="s">
        <v>805</v>
      </c>
      <c r="C515" s="458"/>
      <c r="D515" s="473"/>
      <c r="E515" s="459"/>
      <c r="F515" s="507" t="str">
        <f>IF(ISNA(VLOOKUP(D515,條件!$A$1:$L$65585,5,0)),"",(VLOOKUP(D515,條件!$A$1:$L$65585,5,0)))</f>
        <v/>
      </c>
      <c r="G515" s="507" t="str">
        <f>IF(ISNA(VLOOKUP(D515,條件!$A$1:$L$65585,11,0)),"",(VLOOKUP(D515,條件!$A$1:$L$65585,11,0)))</f>
        <v/>
      </c>
      <c r="H515" s="460"/>
      <c r="I515" s="461"/>
      <c r="J515" s="462"/>
      <c r="K515" s="461"/>
      <c r="L515" s="463"/>
      <c r="M515" s="388"/>
      <c r="N515" s="389"/>
      <c r="O515" s="390"/>
      <c r="P515" s="389"/>
      <c r="Q515" s="391"/>
      <c r="R515" s="443"/>
      <c r="S515" s="425">
        <f t="shared" si="190"/>
        <v>0</v>
      </c>
      <c r="T515" s="392">
        <f t="shared" si="187"/>
        <v>0</v>
      </c>
      <c r="U515" s="392">
        <f t="shared" si="191"/>
        <v>0</v>
      </c>
      <c r="V515" s="393">
        <f t="shared" si="192"/>
        <v>0</v>
      </c>
      <c r="W515" s="444" t="str">
        <f t="shared" si="193"/>
        <v/>
      </c>
      <c r="X515" s="452" t="str">
        <f t="shared" si="188"/>
        <v/>
      </c>
      <c r="Y515" s="452" t="str">
        <f t="shared" si="189"/>
        <v/>
      </c>
      <c r="Z515" s="452" t="str">
        <f>'４.１倒筒機(樣品製作)'!X515</f>
        <v/>
      </c>
      <c r="AA515" s="452" t="str">
        <f>'４.１倒筒機(樣品製作)'!Y515</f>
        <v/>
      </c>
    </row>
    <row r="516" spans="1:27" ht="16.5">
      <c r="A516" s="383">
        <f t="shared" si="186"/>
        <v>46185</v>
      </c>
      <c r="B516" s="432" t="s">
        <v>805</v>
      </c>
      <c r="C516" s="458"/>
      <c r="D516" s="473"/>
      <c r="E516" s="459"/>
      <c r="F516" s="507" t="str">
        <f>IF(ISNA(VLOOKUP(D516,條件!$A$1:$L$65585,5,0)),"",(VLOOKUP(D516,條件!$A$1:$L$65585,5,0)))</f>
        <v/>
      </c>
      <c r="G516" s="507" t="str">
        <f>IF(ISNA(VLOOKUP(D516,條件!$A$1:$L$65585,11,0)),"",(VLOOKUP(D516,條件!$A$1:$L$65585,11,0)))</f>
        <v/>
      </c>
      <c r="H516" s="460"/>
      <c r="I516" s="461"/>
      <c r="J516" s="462"/>
      <c r="K516" s="461"/>
      <c r="L516" s="463"/>
      <c r="M516" s="388"/>
      <c r="N516" s="389"/>
      <c r="O516" s="390"/>
      <c r="P516" s="389"/>
      <c r="Q516" s="391"/>
      <c r="R516" s="443"/>
      <c r="S516" s="425">
        <f t="shared" si="190"/>
        <v>0</v>
      </c>
      <c r="T516" s="392">
        <f t="shared" si="187"/>
        <v>0</v>
      </c>
      <c r="U516" s="392">
        <f t="shared" si="191"/>
        <v>0</v>
      </c>
      <c r="V516" s="393">
        <f t="shared" si="192"/>
        <v>0</v>
      </c>
      <c r="W516" s="444" t="str">
        <f t="shared" si="193"/>
        <v/>
      </c>
      <c r="X516" s="452" t="str">
        <f t="shared" si="188"/>
        <v/>
      </c>
      <c r="Y516" s="452" t="str">
        <f t="shared" si="189"/>
        <v/>
      </c>
      <c r="Z516" s="452" t="str">
        <f>'４.１倒筒機(樣品製作)'!X516</f>
        <v/>
      </c>
      <c r="AA516" s="452" t="str">
        <f>'４.１倒筒機(樣品製作)'!Y516</f>
        <v/>
      </c>
    </row>
    <row r="517" spans="1:27" ht="16.5">
      <c r="A517" s="383">
        <f t="shared" si="186"/>
        <v>46185</v>
      </c>
      <c r="B517" s="398" t="s">
        <v>803</v>
      </c>
      <c r="C517" s="524"/>
      <c r="D517" s="525"/>
      <c r="E517" s="526"/>
      <c r="F517" s="527">
        <v>0</v>
      </c>
      <c r="G517" s="527"/>
      <c r="H517" s="528"/>
      <c r="I517" s="529">
        <f>COUNTA(I497:I516)</f>
        <v>0</v>
      </c>
      <c r="J517" s="529"/>
      <c r="K517" s="529"/>
      <c r="L517" s="530"/>
      <c r="M517" s="400"/>
      <c r="N517" s="401">
        <f>SUM(N497:N516)</f>
        <v>0</v>
      </c>
      <c r="O517" s="400"/>
      <c r="P517" s="401">
        <f>SUM(P497:P516)</f>
        <v>0</v>
      </c>
      <c r="Q517" s="402"/>
      <c r="R517" s="445"/>
      <c r="S517" s="427"/>
      <c r="T517" s="403"/>
      <c r="U517" s="399">
        <f>SUMIF(U497:U516,"&lt;9E307")</f>
        <v>0</v>
      </c>
      <c r="V517" s="399">
        <f>SUM(V497:V516)</f>
        <v>0</v>
      </c>
      <c r="W517" s="446">
        <f>IF(ISERROR(V517/U517),0,(V517/U517))</f>
        <v>0</v>
      </c>
      <c r="X517" s="453">
        <f>SUMIF(X497:X516,"&lt;9E307")</f>
        <v>0</v>
      </c>
      <c r="Y517" s="453">
        <f>SUMIF(Y497:Y516,"&lt;9E307")</f>
        <v>0</v>
      </c>
      <c r="Z517" s="453">
        <f>'４.１倒筒機(樣品製作)'!X517</f>
        <v>0</v>
      </c>
      <c r="AA517" s="453">
        <f>'４.１倒筒機(樣品製作)'!Y517</f>
        <v>0</v>
      </c>
    </row>
    <row r="518" spans="1:27" ht="16.5">
      <c r="A518" s="383">
        <f t="shared" si="186"/>
        <v>46185</v>
      </c>
      <c r="B518" s="404" t="s">
        <v>806</v>
      </c>
      <c r="C518" s="531"/>
      <c r="D518" s="532"/>
      <c r="E518" s="533"/>
      <c r="F518" s="534"/>
      <c r="G518" s="534"/>
      <c r="H518" s="535"/>
      <c r="I518" s="536">
        <f>SUM(I496,I517)</f>
        <v>0</v>
      </c>
      <c r="J518" s="536"/>
      <c r="K518" s="536"/>
      <c r="L518" s="537"/>
      <c r="M518" s="419"/>
      <c r="N518" s="420">
        <f>SUM(N496,N517)</f>
        <v>0</v>
      </c>
      <c r="O518" s="419"/>
      <c r="P518" s="420">
        <f>SUM(P496,P517)</f>
        <v>0</v>
      </c>
      <c r="Q518" s="421"/>
      <c r="R518" s="447"/>
      <c r="S518" s="428"/>
      <c r="T518" s="394"/>
      <c r="U518" s="394">
        <f t="shared" ref="U518:V518" si="194">SUM(U496,U517)</f>
        <v>0</v>
      </c>
      <c r="V518" s="394">
        <f t="shared" si="194"/>
        <v>0</v>
      </c>
      <c r="W518" s="448">
        <f>IF(ISERROR(V518/U518),0,V518/U518)</f>
        <v>0</v>
      </c>
      <c r="X518" s="454">
        <f>SUM(X496,X517)</f>
        <v>0</v>
      </c>
      <c r="Y518" s="454">
        <f>SUM(Y496,Y517)</f>
        <v>0</v>
      </c>
      <c r="Z518" s="454">
        <f>'４.１倒筒機(樣品製作)'!X518</f>
        <v>0</v>
      </c>
      <c r="AA518" s="454">
        <f>'４.１倒筒機(樣品製作)'!Y518</f>
        <v>0</v>
      </c>
    </row>
    <row r="519" spans="1:27" ht="16.5">
      <c r="A519" s="449">
        <f>A518+1</f>
        <v>46186</v>
      </c>
      <c r="B519" s="431" t="s">
        <v>804</v>
      </c>
      <c r="C519" s="538"/>
      <c r="D519" s="539"/>
      <c r="E519" s="540"/>
      <c r="F519" s="541" t="str">
        <f>IF(ISNA(VLOOKUP(D519,條件!$A$1:$L$65585,5,0)),"",(VLOOKUP(D519,條件!$A$1:$L$65585,5,0)))</f>
        <v/>
      </c>
      <c r="G519" s="541" t="str">
        <f>IF(ISNA(VLOOKUP(D519,條件!$A$1:$L$65585,11,0)),"",(VLOOKUP(D519,條件!$A$1:$L$65585,11,0)))</f>
        <v/>
      </c>
      <c r="H519" s="542"/>
      <c r="I519" s="543"/>
      <c r="J519" s="462"/>
      <c r="K519" s="543"/>
      <c r="L519" s="544"/>
      <c r="M519" s="407"/>
      <c r="N519" s="408"/>
      <c r="O519" s="409"/>
      <c r="P519" s="408"/>
      <c r="Q519" s="410"/>
      <c r="R519" s="441"/>
      <c r="S519" s="424">
        <f>K519*0.85</f>
        <v>0</v>
      </c>
      <c r="T519" s="405">
        <f t="shared" ref="T519:T538" si="195">IF(J519="",0,(1440/(J519/S519)))</f>
        <v>0</v>
      </c>
      <c r="U519" s="405">
        <f>T519*L519*(N519+P519)/24*0.85</f>
        <v>0</v>
      </c>
      <c r="V519" s="406">
        <f>M519+O519</f>
        <v>0</v>
      </c>
      <c r="W519" s="442" t="str">
        <f>IF(U519=0,"",((V519/U519)))</f>
        <v/>
      </c>
      <c r="X519" s="452" t="str">
        <f t="shared" ref="X519:X538" si="196">IF(ISERROR((U519/(N519+P519)*N519)/250),"",((U519/(N519+P519)*N519)/250))</f>
        <v/>
      </c>
      <c r="Y519" s="452" t="str">
        <f t="shared" ref="Y519:Y538" si="197">IF(ISERROR(((U519/(N519+P519)*P519)/250)),"",(((U519/(N519+P519)*P519))/250))</f>
        <v/>
      </c>
      <c r="Z519" s="452" t="str">
        <f>'４.１倒筒機(樣品製作)'!X519</f>
        <v/>
      </c>
      <c r="AA519" s="452" t="str">
        <f>'４.１倒筒機(樣品製作)'!Y519</f>
        <v/>
      </c>
    </row>
    <row r="520" spans="1:27" ht="16.5">
      <c r="A520" s="383">
        <f>A519</f>
        <v>46186</v>
      </c>
      <c r="B520" s="432" t="s">
        <v>804</v>
      </c>
      <c r="C520" s="458"/>
      <c r="D520" s="473"/>
      <c r="E520" s="459"/>
      <c r="F520" s="507" t="str">
        <f>IF(ISNA(VLOOKUP(D520,條件!$A$1:$L$65585,5,0)),"",(VLOOKUP(D520,條件!$A$1:$L$65585,5,0)))</f>
        <v/>
      </c>
      <c r="G520" s="507" t="str">
        <f>IF(ISNA(VLOOKUP(D520,條件!$A$1:$L$65585,11,0)),"",(VLOOKUP(D520,條件!$A$1:$L$65585,11,0)))</f>
        <v/>
      </c>
      <c r="H520" s="460"/>
      <c r="I520" s="461"/>
      <c r="J520" s="462"/>
      <c r="K520" s="461"/>
      <c r="L520" s="463"/>
      <c r="M520" s="388"/>
      <c r="N520" s="389"/>
      <c r="O520" s="390"/>
      <c r="P520" s="389"/>
      <c r="Q520" s="410"/>
      <c r="R520" s="443"/>
      <c r="S520" s="425">
        <f t="shared" ref="S520:S538" si="198">K520*0.85</f>
        <v>0</v>
      </c>
      <c r="T520" s="392">
        <f t="shared" si="195"/>
        <v>0</v>
      </c>
      <c r="U520" s="405">
        <f t="shared" ref="U520:U538" si="199">T520*L520*(N520+P520)/24*0.85</f>
        <v>0</v>
      </c>
      <c r="V520" s="393">
        <f t="shared" ref="V520:V538" si="200">M520+O520</f>
        <v>0</v>
      </c>
      <c r="W520" s="442" t="str">
        <f t="shared" ref="W520:W538" si="201">IF(U520=0,"",((V520/U520)))</f>
        <v/>
      </c>
      <c r="X520" s="452" t="str">
        <f t="shared" si="196"/>
        <v/>
      </c>
      <c r="Y520" s="452" t="str">
        <f t="shared" si="197"/>
        <v/>
      </c>
      <c r="Z520" s="452" t="str">
        <f>'４.１倒筒機(樣品製作)'!X520</f>
        <v/>
      </c>
      <c r="AA520" s="452" t="str">
        <f>'４.１倒筒機(樣品製作)'!Y520</f>
        <v/>
      </c>
    </row>
    <row r="521" spans="1:27" ht="16.5">
      <c r="A521" s="383">
        <f t="shared" ref="A521:A561" si="202">A520</f>
        <v>46186</v>
      </c>
      <c r="B521" s="432" t="s">
        <v>804</v>
      </c>
      <c r="C521" s="458"/>
      <c r="D521" s="473"/>
      <c r="E521" s="459"/>
      <c r="F521" s="507" t="str">
        <f>IF(ISNA(VLOOKUP(D521,條件!$A$1:$L$65585,5,0)),"",(VLOOKUP(D521,條件!$A$1:$L$65585,5,0)))</f>
        <v/>
      </c>
      <c r="G521" s="507" t="str">
        <f>IF(ISNA(VLOOKUP(D521,條件!$A$1:$L$65585,11,0)),"",(VLOOKUP(D521,條件!$A$1:$L$65585,11,0)))</f>
        <v/>
      </c>
      <c r="H521" s="460"/>
      <c r="I521" s="461"/>
      <c r="J521" s="462"/>
      <c r="K521" s="461"/>
      <c r="L521" s="463"/>
      <c r="M521" s="388"/>
      <c r="N521" s="389"/>
      <c r="O521" s="390"/>
      <c r="P521" s="389"/>
      <c r="Q521" s="410"/>
      <c r="R521" s="443"/>
      <c r="S521" s="425">
        <f t="shared" si="198"/>
        <v>0</v>
      </c>
      <c r="T521" s="392">
        <f t="shared" si="195"/>
        <v>0</v>
      </c>
      <c r="U521" s="405">
        <f t="shared" si="199"/>
        <v>0</v>
      </c>
      <c r="V521" s="393">
        <f t="shared" si="200"/>
        <v>0</v>
      </c>
      <c r="W521" s="442" t="str">
        <f t="shared" si="201"/>
        <v/>
      </c>
      <c r="X521" s="452" t="str">
        <f t="shared" si="196"/>
        <v/>
      </c>
      <c r="Y521" s="452" t="str">
        <f t="shared" si="197"/>
        <v/>
      </c>
      <c r="Z521" s="452" t="str">
        <f>'４.１倒筒機(樣品製作)'!X521</f>
        <v/>
      </c>
      <c r="AA521" s="452" t="str">
        <f>'４.１倒筒機(樣品製作)'!Y521</f>
        <v/>
      </c>
    </row>
    <row r="522" spans="1:27" ht="16.5">
      <c r="A522" s="383">
        <f t="shared" si="202"/>
        <v>46186</v>
      </c>
      <c r="B522" s="432" t="s">
        <v>804</v>
      </c>
      <c r="C522" s="458"/>
      <c r="D522" s="473"/>
      <c r="E522" s="459"/>
      <c r="F522" s="507" t="str">
        <f>IF(ISNA(VLOOKUP(D522,條件!$A$1:$L$65585,5,0)),"",(VLOOKUP(D522,條件!$A$1:$L$65585,5,0)))</f>
        <v/>
      </c>
      <c r="G522" s="507" t="str">
        <f>IF(ISNA(VLOOKUP(D522,條件!$A$1:$L$65585,11,0)),"",(VLOOKUP(D522,條件!$A$1:$L$65585,11,0)))</f>
        <v/>
      </c>
      <c r="H522" s="460"/>
      <c r="I522" s="461"/>
      <c r="J522" s="462"/>
      <c r="K522" s="461"/>
      <c r="L522" s="463"/>
      <c r="M522" s="388"/>
      <c r="N522" s="389"/>
      <c r="O522" s="390"/>
      <c r="P522" s="389"/>
      <c r="Q522" s="410"/>
      <c r="R522" s="443"/>
      <c r="S522" s="425">
        <f t="shared" si="198"/>
        <v>0</v>
      </c>
      <c r="T522" s="392">
        <f t="shared" si="195"/>
        <v>0</v>
      </c>
      <c r="U522" s="405">
        <f t="shared" si="199"/>
        <v>0</v>
      </c>
      <c r="V522" s="393">
        <f t="shared" si="200"/>
        <v>0</v>
      </c>
      <c r="W522" s="442" t="str">
        <f t="shared" si="201"/>
        <v/>
      </c>
      <c r="X522" s="452" t="str">
        <f t="shared" si="196"/>
        <v/>
      </c>
      <c r="Y522" s="452" t="str">
        <f t="shared" si="197"/>
        <v/>
      </c>
      <c r="Z522" s="452" t="str">
        <f>'４.１倒筒機(樣品製作)'!X522</f>
        <v/>
      </c>
      <c r="AA522" s="452" t="str">
        <f>'４.１倒筒機(樣品製作)'!Y522</f>
        <v/>
      </c>
    </row>
    <row r="523" spans="1:27" ht="16.5">
      <c r="A523" s="383">
        <f t="shared" si="202"/>
        <v>46186</v>
      </c>
      <c r="B523" s="432" t="s">
        <v>804</v>
      </c>
      <c r="C523" s="458"/>
      <c r="D523" s="473"/>
      <c r="E523" s="459"/>
      <c r="F523" s="507" t="str">
        <f>IF(ISNA(VLOOKUP(D523,條件!$A$1:$L$65585,5,0)),"",(VLOOKUP(D523,條件!$A$1:$L$65585,5,0)))</f>
        <v/>
      </c>
      <c r="G523" s="507" t="str">
        <f>IF(ISNA(VLOOKUP(D523,條件!$A$1:$L$65585,11,0)),"",(VLOOKUP(D523,條件!$A$1:$L$65585,11,0)))</f>
        <v/>
      </c>
      <c r="H523" s="460"/>
      <c r="I523" s="461"/>
      <c r="J523" s="462"/>
      <c r="K523" s="461"/>
      <c r="L523" s="463"/>
      <c r="M523" s="388"/>
      <c r="N523" s="389"/>
      <c r="O523" s="390"/>
      <c r="P523" s="389"/>
      <c r="Q523" s="410"/>
      <c r="R523" s="443"/>
      <c r="S523" s="425">
        <f t="shared" si="198"/>
        <v>0</v>
      </c>
      <c r="T523" s="392">
        <f t="shared" si="195"/>
        <v>0</v>
      </c>
      <c r="U523" s="405">
        <f t="shared" si="199"/>
        <v>0</v>
      </c>
      <c r="V523" s="393">
        <f t="shared" si="200"/>
        <v>0</v>
      </c>
      <c r="W523" s="442" t="str">
        <f t="shared" si="201"/>
        <v/>
      </c>
      <c r="X523" s="452" t="str">
        <f t="shared" si="196"/>
        <v/>
      </c>
      <c r="Y523" s="452" t="str">
        <f t="shared" si="197"/>
        <v/>
      </c>
      <c r="Z523" s="452" t="str">
        <f>'４.１倒筒機(樣品製作)'!X523</f>
        <v/>
      </c>
      <c r="AA523" s="452" t="str">
        <f>'４.１倒筒機(樣品製作)'!Y523</f>
        <v/>
      </c>
    </row>
    <row r="524" spans="1:27" ht="16.5">
      <c r="A524" s="383">
        <f t="shared" si="202"/>
        <v>46186</v>
      </c>
      <c r="B524" s="432" t="s">
        <v>804</v>
      </c>
      <c r="C524" s="458"/>
      <c r="D524" s="473"/>
      <c r="E524" s="459"/>
      <c r="F524" s="507" t="str">
        <f>IF(ISNA(VLOOKUP(D524,條件!$A$1:$L$65585,5,0)),"",(VLOOKUP(D524,條件!$A$1:$L$65585,5,0)))</f>
        <v/>
      </c>
      <c r="G524" s="507" t="str">
        <f>IF(ISNA(VLOOKUP(D524,條件!$A$1:$L$65585,11,0)),"",(VLOOKUP(D524,條件!$A$1:$L$65585,11,0)))</f>
        <v/>
      </c>
      <c r="H524" s="460"/>
      <c r="I524" s="461"/>
      <c r="J524" s="462"/>
      <c r="K524" s="461"/>
      <c r="L524" s="463"/>
      <c r="M524" s="388"/>
      <c r="N524" s="389"/>
      <c r="O524" s="390"/>
      <c r="P524" s="389"/>
      <c r="Q524" s="410"/>
      <c r="R524" s="443"/>
      <c r="S524" s="425">
        <f t="shared" si="198"/>
        <v>0</v>
      </c>
      <c r="T524" s="392">
        <f t="shared" si="195"/>
        <v>0</v>
      </c>
      <c r="U524" s="405">
        <f t="shared" si="199"/>
        <v>0</v>
      </c>
      <c r="V524" s="393">
        <f t="shared" si="200"/>
        <v>0</v>
      </c>
      <c r="W524" s="442" t="str">
        <f t="shared" si="201"/>
        <v/>
      </c>
      <c r="X524" s="452" t="str">
        <f t="shared" si="196"/>
        <v/>
      </c>
      <c r="Y524" s="452" t="str">
        <f t="shared" si="197"/>
        <v/>
      </c>
      <c r="Z524" s="452" t="str">
        <f>'４.１倒筒機(樣品製作)'!X524</f>
        <v/>
      </c>
      <c r="AA524" s="452" t="str">
        <f>'４.１倒筒機(樣品製作)'!Y524</f>
        <v/>
      </c>
    </row>
    <row r="525" spans="1:27" ht="16.5">
      <c r="A525" s="383">
        <f t="shared" si="202"/>
        <v>46186</v>
      </c>
      <c r="B525" s="432" t="s">
        <v>804</v>
      </c>
      <c r="C525" s="458"/>
      <c r="D525" s="473"/>
      <c r="E525" s="459"/>
      <c r="F525" s="507" t="str">
        <f>IF(ISNA(VLOOKUP(D525,條件!$A$1:$L$65585,5,0)),"",(VLOOKUP(D525,條件!$A$1:$L$65585,5,0)))</f>
        <v/>
      </c>
      <c r="G525" s="507" t="str">
        <f>IF(ISNA(VLOOKUP(D525,條件!$A$1:$L$65585,11,0)),"",(VLOOKUP(D525,條件!$A$1:$L$65585,11,0)))</f>
        <v/>
      </c>
      <c r="H525" s="460"/>
      <c r="I525" s="461"/>
      <c r="J525" s="462"/>
      <c r="K525" s="461"/>
      <c r="L525" s="463"/>
      <c r="M525" s="388"/>
      <c r="N525" s="389"/>
      <c r="O525" s="390"/>
      <c r="P525" s="389"/>
      <c r="Q525" s="410"/>
      <c r="R525" s="443"/>
      <c r="S525" s="425">
        <f t="shared" si="198"/>
        <v>0</v>
      </c>
      <c r="T525" s="392">
        <f t="shared" si="195"/>
        <v>0</v>
      </c>
      <c r="U525" s="405">
        <f t="shared" si="199"/>
        <v>0</v>
      </c>
      <c r="V525" s="393">
        <f t="shared" si="200"/>
        <v>0</v>
      </c>
      <c r="W525" s="442" t="str">
        <f t="shared" si="201"/>
        <v/>
      </c>
      <c r="X525" s="452" t="str">
        <f t="shared" si="196"/>
        <v/>
      </c>
      <c r="Y525" s="452" t="str">
        <f t="shared" si="197"/>
        <v/>
      </c>
      <c r="Z525" s="452" t="str">
        <f>'４.１倒筒機(樣品製作)'!X525</f>
        <v/>
      </c>
      <c r="AA525" s="452" t="str">
        <f>'４.１倒筒機(樣品製作)'!Y525</f>
        <v/>
      </c>
    </row>
    <row r="526" spans="1:27" ht="16.5">
      <c r="A526" s="383">
        <f t="shared" si="202"/>
        <v>46186</v>
      </c>
      <c r="B526" s="432" t="s">
        <v>804</v>
      </c>
      <c r="C526" s="458"/>
      <c r="D526" s="473"/>
      <c r="E526" s="459"/>
      <c r="F526" s="507" t="str">
        <f>IF(ISNA(VLOOKUP(D526,條件!$A$1:$L$65585,5,0)),"",(VLOOKUP(D526,條件!$A$1:$L$65585,5,0)))</f>
        <v/>
      </c>
      <c r="G526" s="507" t="str">
        <f>IF(ISNA(VLOOKUP(D526,條件!$A$1:$L$65585,11,0)),"",(VLOOKUP(D526,條件!$A$1:$L$65585,11,0)))</f>
        <v/>
      </c>
      <c r="H526" s="460"/>
      <c r="I526" s="461"/>
      <c r="J526" s="462"/>
      <c r="K526" s="461"/>
      <c r="L526" s="463"/>
      <c r="M526" s="388"/>
      <c r="N526" s="389"/>
      <c r="O526" s="390"/>
      <c r="P526" s="389"/>
      <c r="Q526" s="410"/>
      <c r="R526" s="443"/>
      <c r="S526" s="425">
        <f t="shared" si="198"/>
        <v>0</v>
      </c>
      <c r="T526" s="392">
        <f t="shared" si="195"/>
        <v>0</v>
      </c>
      <c r="U526" s="405">
        <f t="shared" si="199"/>
        <v>0</v>
      </c>
      <c r="V526" s="393">
        <f t="shared" si="200"/>
        <v>0</v>
      </c>
      <c r="W526" s="442" t="str">
        <f t="shared" si="201"/>
        <v/>
      </c>
      <c r="X526" s="452" t="str">
        <f t="shared" si="196"/>
        <v/>
      </c>
      <c r="Y526" s="452" t="str">
        <f t="shared" si="197"/>
        <v/>
      </c>
      <c r="Z526" s="452" t="str">
        <f>'４.１倒筒機(樣品製作)'!X526</f>
        <v/>
      </c>
      <c r="AA526" s="452" t="str">
        <f>'４.１倒筒機(樣品製作)'!Y526</f>
        <v/>
      </c>
    </row>
    <row r="527" spans="1:27" ht="16.5">
      <c r="A527" s="383">
        <f t="shared" si="202"/>
        <v>46186</v>
      </c>
      <c r="B527" s="432" t="s">
        <v>804</v>
      </c>
      <c r="C527" s="458"/>
      <c r="D527" s="473"/>
      <c r="E527" s="459"/>
      <c r="F527" s="507" t="str">
        <f>IF(ISNA(VLOOKUP(D527,條件!$A$1:$L$65585,5,0)),"",(VLOOKUP(D527,條件!$A$1:$L$65585,5,0)))</f>
        <v/>
      </c>
      <c r="G527" s="507" t="str">
        <f>IF(ISNA(VLOOKUP(D527,條件!$A$1:$L$65585,11,0)),"",(VLOOKUP(D527,條件!$A$1:$L$65585,11,0)))</f>
        <v/>
      </c>
      <c r="H527" s="460"/>
      <c r="I527" s="461"/>
      <c r="J527" s="462"/>
      <c r="K527" s="461"/>
      <c r="L527" s="463"/>
      <c r="M527" s="388"/>
      <c r="N527" s="389"/>
      <c r="O527" s="390"/>
      <c r="P527" s="389"/>
      <c r="Q527" s="410"/>
      <c r="R527" s="443"/>
      <c r="S527" s="425">
        <f t="shared" si="198"/>
        <v>0</v>
      </c>
      <c r="T527" s="392">
        <f t="shared" si="195"/>
        <v>0</v>
      </c>
      <c r="U527" s="405">
        <f t="shared" si="199"/>
        <v>0</v>
      </c>
      <c r="V527" s="393">
        <f t="shared" si="200"/>
        <v>0</v>
      </c>
      <c r="W527" s="442" t="str">
        <f t="shared" si="201"/>
        <v/>
      </c>
      <c r="X527" s="452" t="str">
        <f t="shared" si="196"/>
        <v/>
      </c>
      <c r="Y527" s="452" t="str">
        <f t="shared" si="197"/>
        <v/>
      </c>
      <c r="Z527" s="452" t="str">
        <f>'４.１倒筒機(樣品製作)'!X527</f>
        <v/>
      </c>
      <c r="AA527" s="452" t="str">
        <f>'４.１倒筒機(樣品製作)'!Y527</f>
        <v/>
      </c>
    </row>
    <row r="528" spans="1:27" ht="16.5">
      <c r="A528" s="383">
        <f t="shared" si="202"/>
        <v>46186</v>
      </c>
      <c r="B528" s="432" t="s">
        <v>804</v>
      </c>
      <c r="C528" s="458"/>
      <c r="D528" s="473"/>
      <c r="E528" s="459"/>
      <c r="F528" s="507" t="str">
        <f>IF(ISNA(VLOOKUP(D528,條件!$A$1:$L$65585,5,0)),"",(VLOOKUP(D528,條件!$A$1:$L$65585,5,0)))</f>
        <v/>
      </c>
      <c r="G528" s="507" t="str">
        <f>IF(ISNA(VLOOKUP(D528,條件!$A$1:$L$65585,11,0)),"",(VLOOKUP(D528,條件!$A$1:$L$65585,11,0)))</f>
        <v/>
      </c>
      <c r="H528" s="460"/>
      <c r="I528" s="461"/>
      <c r="J528" s="462"/>
      <c r="K528" s="461"/>
      <c r="L528" s="463"/>
      <c r="M528" s="388"/>
      <c r="N528" s="389"/>
      <c r="O528" s="390"/>
      <c r="P528" s="389"/>
      <c r="Q528" s="410"/>
      <c r="R528" s="443"/>
      <c r="S528" s="425">
        <f t="shared" si="198"/>
        <v>0</v>
      </c>
      <c r="T528" s="392">
        <f t="shared" si="195"/>
        <v>0</v>
      </c>
      <c r="U528" s="405">
        <f t="shared" si="199"/>
        <v>0</v>
      </c>
      <c r="V528" s="393">
        <f t="shared" si="200"/>
        <v>0</v>
      </c>
      <c r="W528" s="442" t="str">
        <f t="shared" si="201"/>
        <v/>
      </c>
      <c r="X528" s="452" t="str">
        <f t="shared" si="196"/>
        <v/>
      </c>
      <c r="Y528" s="452" t="str">
        <f t="shared" si="197"/>
        <v/>
      </c>
      <c r="Z528" s="452" t="str">
        <f>'４.１倒筒機(樣品製作)'!X528</f>
        <v/>
      </c>
      <c r="AA528" s="452" t="str">
        <f>'４.１倒筒機(樣品製作)'!Y528</f>
        <v/>
      </c>
    </row>
    <row r="529" spans="1:27" ht="16.5">
      <c r="A529" s="383">
        <f t="shared" si="202"/>
        <v>46186</v>
      </c>
      <c r="B529" s="432" t="s">
        <v>804</v>
      </c>
      <c r="C529" s="458"/>
      <c r="D529" s="473"/>
      <c r="E529" s="459"/>
      <c r="F529" s="507" t="str">
        <f>IF(ISNA(VLOOKUP(D529,條件!$A$1:$L$65585,5,0)),"",(VLOOKUP(D529,條件!$A$1:$L$65585,5,0)))</f>
        <v/>
      </c>
      <c r="G529" s="507" t="str">
        <f>IF(ISNA(VLOOKUP(D529,條件!$A$1:$L$65585,11,0)),"",(VLOOKUP(D529,條件!$A$1:$L$65585,11,0)))</f>
        <v/>
      </c>
      <c r="H529" s="460"/>
      <c r="I529" s="461"/>
      <c r="J529" s="462"/>
      <c r="K529" s="461"/>
      <c r="L529" s="463"/>
      <c r="M529" s="388"/>
      <c r="N529" s="389"/>
      <c r="O529" s="390"/>
      <c r="P529" s="389"/>
      <c r="Q529" s="410"/>
      <c r="R529" s="443"/>
      <c r="S529" s="425">
        <f t="shared" si="198"/>
        <v>0</v>
      </c>
      <c r="T529" s="392">
        <f t="shared" si="195"/>
        <v>0</v>
      </c>
      <c r="U529" s="405">
        <f t="shared" si="199"/>
        <v>0</v>
      </c>
      <c r="V529" s="393">
        <f t="shared" si="200"/>
        <v>0</v>
      </c>
      <c r="W529" s="442" t="str">
        <f t="shared" si="201"/>
        <v/>
      </c>
      <c r="X529" s="452" t="str">
        <f t="shared" si="196"/>
        <v/>
      </c>
      <c r="Y529" s="452" t="str">
        <f t="shared" si="197"/>
        <v/>
      </c>
      <c r="Z529" s="452" t="str">
        <f>'４.１倒筒機(樣品製作)'!X529</f>
        <v/>
      </c>
      <c r="AA529" s="452" t="str">
        <f>'４.１倒筒機(樣品製作)'!Y529</f>
        <v/>
      </c>
    </row>
    <row r="530" spans="1:27" ht="16.5">
      <c r="A530" s="383">
        <f t="shared" si="202"/>
        <v>46186</v>
      </c>
      <c r="B530" s="432" t="s">
        <v>804</v>
      </c>
      <c r="C530" s="458"/>
      <c r="D530" s="473"/>
      <c r="E530" s="459"/>
      <c r="F530" s="507" t="str">
        <f>IF(ISNA(VLOOKUP(D530,條件!$A$1:$L$65585,5,0)),"",(VLOOKUP(D530,條件!$A$1:$L$65585,5,0)))</f>
        <v/>
      </c>
      <c r="G530" s="507" t="str">
        <f>IF(ISNA(VLOOKUP(D530,條件!$A$1:$L$65585,11,0)),"",(VLOOKUP(D530,條件!$A$1:$L$65585,11,0)))</f>
        <v/>
      </c>
      <c r="H530" s="460"/>
      <c r="I530" s="461"/>
      <c r="J530" s="462"/>
      <c r="K530" s="461"/>
      <c r="L530" s="463"/>
      <c r="M530" s="388"/>
      <c r="N530" s="389"/>
      <c r="O530" s="390"/>
      <c r="P530" s="389"/>
      <c r="Q530" s="410"/>
      <c r="R530" s="443"/>
      <c r="S530" s="425">
        <f t="shared" si="198"/>
        <v>0</v>
      </c>
      <c r="T530" s="392">
        <f t="shared" si="195"/>
        <v>0</v>
      </c>
      <c r="U530" s="392">
        <f t="shared" si="199"/>
        <v>0</v>
      </c>
      <c r="V530" s="393">
        <f t="shared" si="200"/>
        <v>0</v>
      </c>
      <c r="W530" s="442" t="str">
        <f t="shared" si="201"/>
        <v/>
      </c>
      <c r="X530" s="452" t="str">
        <f t="shared" si="196"/>
        <v/>
      </c>
      <c r="Y530" s="452" t="str">
        <f t="shared" si="197"/>
        <v/>
      </c>
      <c r="Z530" s="452" t="str">
        <f>'４.１倒筒機(樣品製作)'!X530</f>
        <v/>
      </c>
      <c r="AA530" s="452" t="str">
        <f>'４.１倒筒機(樣品製作)'!Y530</f>
        <v/>
      </c>
    </row>
    <row r="531" spans="1:27" ht="16.5">
      <c r="A531" s="383">
        <f t="shared" si="202"/>
        <v>46186</v>
      </c>
      <c r="B531" s="432" t="s">
        <v>804</v>
      </c>
      <c r="C531" s="458"/>
      <c r="D531" s="473"/>
      <c r="E531" s="459"/>
      <c r="F531" s="507" t="str">
        <f>IF(ISNA(VLOOKUP(D531,條件!$A$1:$L$65585,5,0)),"",(VLOOKUP(D531,條件!$A$1:$L$65585,5,0)))</f>
        <v/>
      </c>
      <c r="G531" s="507" t="str">
        <f>IF(ISNA(VLOOKUP(D531,條件!$A$1:$L$65585,11,0)),"",(VLOOKUP(D531,條件!$A$1:$L$65585,11,0)))</f>
        <v/>
      </c>
      <c r="H531" s="460"/>
      <c r="I531" s="461"/>
      <c r="J531" s="462"/>
      <c r="K531" s="461"/>
      <c r="L531" s="463"/>
      <c r="M531" s="388"/>
      <c r="N531" s="389"/>
      <c r="O531" s="390"/>
      <c r="P531" s="389"/>
      <c r="Q531" s="410"/>
      <c r="R531" s="443"/>
      <c r="S531" s="425">
        <f t="shared" si="198"/>
        <v>0</v>
      </c>
      <c r="T531" s="392">
        <f t="shared" si="195"/>
        <v>0</v>
      </c>
      <c r="U531" s="392">
        <f t="shared" si="199"/>
        <v>0</v>
      </c>
      <c r="V531" s="393">
        <f t="shared" si="200"/>
        <v>0</v>
      </c>
      <c r="W531" s="444" t="str">
        <f t="shared" si="201"/>
        <v/>
      </c>
      <c r="X531" s="452" t="str">
        <f t="shared" si="196"/>
        <v/>
      </c>
      <c r="Y531" s="452" t="str">
        <f t="shared" si="197"/>
        <v/>
      </c>
      <c r="Z531" s="452" t="str">
        <f>'４.１倒筒機(樣品製作)'!X531</f>
        <v/>
      </c>
      <c r="AA531" s="452" t="str">
        <f>'４.１倒筒機(樣品製作)'!Y531</f>
        <v/>
      </c>
    </row>
    <row r="532" spans="1:27" ht="16.5">
      <c r="A532" s="383">
        <f t="shared" si="202"/>
        <v>46186</v>
      </c>
      <c r="B532" s="432" t="s">
        <v>804</v>
      </c>
      <c r="C532" s="458"/>
      <c r="D532" s="473"/>
      <c r="E532" s="459"/>
      <c r="F532" s="507" t="str">
        <f>IF(ISNA(VLOOKUP(D532,條件!$A$1:$L$65585,5,0)),"",(VLOOKUP(D532,條件!$A$1:$L$65585,5,0)))</f>
        <v/>
      </c>
      <c r="G532" s="507" t="str">
        <f>IF(ISNA(VLOOKUP(D532,條件!$A$1:$L$65585,11,0)),"",(VLOOKUP(D532,條件!$A$1:$L$65585,11,0)))</f>
        <v/>
      </c>
      <c r="H532" s="460"/>
      <c r="I532" s="461"/>
      <c r="J532" s="462"/>
      <c r="K532" s="461"/>
      <c r="L532" s="463"/>
      <c r="M532" s="388"/>
      <c r="N532" s="389"/>
      <c r="O532" s="390"/>
      <c r="P532" s="389"/>
      <c r="Q532" s="410"/>
      <c r="R532" s="443"/>
      <c r="S532" s="425">
        <f t="shared" si="198"/>
        <v>0</v>
      </c>
      <c r="T532" s="392">
        <f t="shared" si="195"/>
        <v>0</v>
      </c>
      <c r="U532" s="392">
        <f t="shared" si="199"/>
        <v>0</v>
      </c>
      <c r="V532" s="393">
        <f t="shared" si="200"/>
        <v>0</v>
      </c>
      <c r="W532" s="444" t="str">
        <f t="shared" si="201"/>
        <v/>
      </c>
      <c r="X532" s="452" t="str">
        <f t="shared" si="196"/>
        <v/>
      </c>
      <c r="Y532" s="452" t="str">
        <f t="shared" si="197"/>
        <v/>
      </c>
      <c r="Z532" s="452" t="str">
        <f>'４.１倒筒機(樣品製作)'!X532</f>
        <v/>
      </c>
      <c r="AA532" s="452" t="str">
        <f>'４.１倒筒機(樣品製作)'!Y532</f>
        <v/>
      </c>
    </row>
    <row r="533" spans="1:27" ht="16.5">
      <c r="A533" s="383">
        <f t="shared" si="202"/>
        <v>46186</v>
      </c>
      <c r="B533" s="432" t="s">
        <v>804</v>
      </c>
      <c r="C533" s="458"/>
      <c r="D533" s="473"/>
      <c r="E533" s="459"/>
      <c r="F533" s="507" t="str">
        <f>IF(ISNA(VLOOKUP(D533,條件!$A$1:$L$65585,5,0)),"",(VLOOKUP(D533,條件!$A$1:$L$65585,5,0)))</f>
        <v/>
      </c>
      <c r="G533" s="507" t="str">
        <f>IF(ISNA(VLOOKUP(D533,條件!$A$1:$L$65585,11,0)),"",(VLOOKUP(D533,條件!$A$1:$L$65585,11,0)))</f>
        <v/>
      </c>
      <c r="H533" s="460"/>
      <c r="I533" s="461"/>
      <c r="J533" s="462"/>
      <c r="K533" s="461"/>
      <c r="L533" s="463"/>
      <c r="M533" s="388"/>
      <c r="N533" s="389"/>
      <c r="O533" s="390"/>
      <c r="P533" s="389"/>
      <c r="Q533" s="410"/>
      <c r="R533" s="443"/>
      <c r="S533" s="425">
        <f t="shared" si="198"/>
        <v>0</v>
      </c>
      <c r="T533" s="392">
        <f t="shared" si="195"/>
        <v>0</v>
      </c>
      <c r="U533" s="392">
        <f t="shared" si="199"/>
        <v>0</v>
      </c>
      <c r="V533" s="393">
        <f t="shared" si="200"/>
        <v>0</v>
      </c>
      <c r="W533" s="444" t="str">
        <f t="shared" si="201"/>
        <v/>
      </c>
      <c r="X533" s="452" t="str">
        <f t="shared" si="196"/>
        <v/>
      </c>
      <c r="Y533" s="452" t="str">
        <f t="shared" si="197"/>
        <v/>
      </c>
      <c r="Z533" s="452" t="str">
        <f>'４.１倒筒機(樣品製作)'!X533</f>
        <v/>
      </c>
      <c r="AA533" s="452" t="str">
        <f>'４.１倒筒機(樣品製作)'!Y533</f>
        <v/>
      </c>
    </row>
    <row r="534" spans="1:27" ht="16.5">
      <c r="A534" s="383">
        <f t="shared" si="202"/>
        <v>46186</v>
      </c>
      <c r="B534" s="432" t="s">
        <v>804</v>
      </c>
      <c r="C534" s="458"/>
      <c r="D534" s="473"/>
      <c r="E534" s="459"/>
      <c r="F534" s="507" t="str">
        <f>IF(ISNA(VLOOKUP(D534,條件!$A$1:$L$65585,5,0)),"",(VLOOKUP(D534,條件!$A$1:$L$65585,5,0)))</f>
        <v/>
      </c>
      <c r="G534" s="507" t="str">
        <f>IF(ISNA(VLOOKUP(D534,條件!$A$1:$L$65585,11,0)),"",(VLOOKUP(D534,條件!$A$1:$L$65585,11,0)))</f>
        <v/>
      </c>
      <c r="H534" s="460"/>
      <c r="I534" s="461"/>
      <c r="J534" s="462"/>
      <c r="K534" s="461"/>
      <c r="L534" s="463"/>
      <c r="M534" s="388"/>
      <c r="N534" s="389"/>
      <c r="O534" s="390"/>
      <c r="P534" s="389"/>
      <c r="Q534" s="410"/>
      <c r="R534" s="443"/>
      <c r="S534" s="425">
        <f t="shared" si="198"/>
        <v>0</v>
      </c>
      <c r="T534" s="392">
        <f t="shared" si="195"/>
        <v>0</v>
      </c>
      <c r="U534" s="392">
        <f t="shared" si="199"/>
        <v>0</v>
      </c>
      <c r="V534" s="393">
        <f t="shared" si="200"/>
        <v>0</v>
      </c>
      <c r="W534" s="444" t="str">
        <f t="shared" si="201"/>
        <v/>
      </c>
      <c r="X534" s="452" t="str">
        <f t="shared" si="196"/>
        <v/>
      </c>
      <c r="Y534" s="452" t="str">
        <f t="shared" si="197"/>
        <v/>
      </c>
      <c r="Z534" s="452" t="str">
        <f>'４.１倒筒機(樣品製作)'!X534</f>
        <v/>
      </c>
      <c r="AA534" s="452" t="str">
        <f>'４.１倒筒機(樣品製作)'!Y534</f>
        <v/>
      </c>
    </row>
    <row r="535" spans="1:27" ht="16.5">
      <c r="A535" s="383">
        <f t="shared" si="202"/>
        <v>46186</v>
      </c>
      <c r="B535" s="432" t="s">
        <v>804</v>
      </c>
      <c r="C535" s="458"/>
      <c r="D535" s="473"/>
      <c r="E535" s="459"/>
      <c r="F535" s="507" t="str">
        <f>IF(ISNA(VLOOKUP(D535,條件!$A$1:$L$65585,5,0)),"",(VLOOKUP(D535,條件!$A$1:$L$65585,5,0)))</f>
        <v/>
      </c>
      <c r="G535" s="507" t="str">
        <f>IF(ISNA(VLOOKUP(D535,條件!$A$1:$L$65585,11,0)),"",(VLOOKUP(D535,條件!$A$1:$L$65585,11,0)))</f>
        <v/>
      </c>
      <c r="H535" s="460"/>
      <c r="I535" s="461"/>
      <c r="J535" s="462"/>
      <c r="K535" s="461"/>
      <c r="L535" s="463"/>
      <c r="M535" s="388"/>
      <c r="N535" s="389"/>
      <c r="O535" s="390"/>
      <c r="P535" s="389"/>
      <c r="Q535" s="391"/>
      <c r="R535" s="443"/>
      <c r="S535" s="425">
        <f t="shared" si="198"/>
        <v>0</v>
      </c>
      <c r="T535" s="392">
        <f t="shared" si="195"/>
        <v>0</v>
      </c>
      <c r="U535" s="392">
        <f t="shared" si="199"/>
        <v>0</v>
      </c>
      <c r="V535" s="393">
        <f t="shared" si="200"/>
        <v>0</v>
      </c>
      <c r="W535" s="444" t="str">
        <f t="shared" si="201"/>
        <v/>
      </c>
      <c r="X535" s="452" t="str">
        <f t="shared" si="196"/>
        <v/>
      </c>
      <c r="Y535" s="452" t="str">
        <f t="shared" si="197"/>
        <v/>
      </c>
      <c r="Z535" s="452" t="str">
        <f>'４.１倒筒機(樣品製作)'!X535</f>
        <v/>
      </c>
      <c r="AA535" s="452" t="str">
        <f>'４.１倒筒機(樣品製作)'!Y535</f>
        <v/>
      </c>
    </row>
    <row r="536" spans="1:27" ht="16.5">
      <c r="A536" s="383">
        <f t="shared" si="202"/>
        <v>46186</v>
      </c>
      <c r="B536" s="432" t="s">
        <v>804</v>
      </c>
      <c r="C536" s="458"/>
      <c r="D536" s="473"/>
      <c r="E536" s="459"/>
      <c r="F536" s="507" t="str">
        <f>IF(ISNA(VLOOKUP(D536,條件!$A$1:$L$65585,5,0)),"",(VLOOKUP(D536,條件!$A$1:$L$65585,5,0)))</f>
        <v/>
      </c>
      <c r="G536" s="507" t="str">
        <f>IF(ISNA(VLOOKUP(D536,條件!$A$1:$L$65585,11,0)),"",(VLOOKUP(D536,條件!$A$1:$L$65585,11,0)))</f>
        <v/>
      </c>
      <c r="H536" s="460"/>
      <c r="I536" s="461"/>
      <c r="J536" s="462"/>
      <c r="K536" s="461"/>
      <c r="L536" s="463"/>
      <c r="M536" s="388"/>
      <c r="N536" s="389"/>
      <c r="O536" s="390"/>
      <c r="P536" s="389"/>
      <c r="Q536" s="391"/>
      <c r="R536" s="443"/>
      <c r="S536" s="425">
        <f t="shared" si="198"/>
        <v>0</v>
      </c>
      <c r="T536" s="392">
        <f t="shared" si="195"/>
        <v>0</v>
      </c>
      <c r="U536" s="392">
        <f t="shared" si="199"/>
        <v>0</v>
      </c>
      <c r="V536" s="393">
        <f t="shared" si="200"/>
        <v>0</v>
      </c>
      <c r="W536" s="444" t="str">
        <f t="shared" si="201"/>
        <v/>
      </c>
      <c r="X536" s="452" t="str">
        <f t="shared" si="196"/>
        <v/>
      </c>
      <c r="Y536" s="452" t="str">
        <f t="shared" si="197"/>
        <v/>
      </c>
      <c r="Z536" s="452" t="str">
        <f>'４.１倒筒機(樣品製作)'!X536</f>
        <v/>
      </c>
      <c r="AA536" s="452" t="str">
        <f>'４.１倒筒機(樣品製作)'!Y536</f>
        <v/>
      </c>
    </row>
    <row r="537" spans="1:27" ht="16.5">
      <c r="A537" s="383">
        <f t="shared" si="202"/>
        <v>46186</v>
      </c>
      <c r="B537" s="432" t="s">
        <v>804</v>
      </c>
      <c r="C537" s="458"/>
      <c r="D537" s="473"/>
      <c r="E537" s="459"/>
      <c r="F537" s="507" t="str">
        <f>IF(ISNA(VLOOKUP(D537,條件!$A$1:$L$65585,5,0)),"",(VLOOKUP(D537,條件!$A$1:$L$65585,5,0)))</f>
        <v/>
      </c>
      <c r="G537" s="507" t="str">
        <f>IF(ISNA(VLOOKUP(D537,條件!$A$1:$L$65585,11,0)),"",(VLOOKUP(D537,條件!$A$1:$L$65585,11,0)))</f>
        <v/>
      </c>
      <c r="H537" s="460"/>
      <c r="I537" s="461"/>
      <c r="J537" s="462"/>
      <c r="K537" s="461"/>
      <c r="L537" s="463"/>
      <c r="M537" s="388"/>
      <c r="N537" s="389"/>
      <c r="O537" s="390"/>
      <c r="P537" s="389"/>
      <c r="Q537" s="391"/>
      <c r="R537" s="443"/>
      <c r="S537" s="425">
        <f t="shared" si="198"/>
        <v>0</v>
      </c>
      <c r="T537" s="392">
        <f t="shared" si="195"/>
        <v>0</v>
      </c>
      <c r="U537" s="392">
        <f t="shared" si="199"/>
        <v>0</v>
      </c>
      <c r="V537" s="393">
        <f t="shared" si="200"/>
        <v>0</v>
      </c>
      <c r="W537" s="444" t="str">
        <f t="shared" si="201"/>
        <v/>
      </c>
      <c r="X537" s="452" t="str">
        <f t="shared" si="196"/>
        <v/>
      </c>
      <c r="Y537" s="452" t="str">
        <f t="shared" si="197"/>
        <v/>
      </c>
      <c r="Z537" s="452" t="str">
        <f>'４.１倒筒機(樣品製作)'!X537</f>
        <v/>
      </c>
      <c r="AA537" s="452" t="str">
        <f>'４.１倒筒機(樣品製作)'!Y537</f>
        <v/>
      </c>
    </row>
    <row r="538" spans="1:27" ht="16.5">
      <c r="A538" s="383">
        <f t="shared" si="202"/>
        <v>46186</v>
      </c>
      <c r="B538" s="432" t="s">
        <v>804</v>
      </c>
      <c r="C538" s="458"/>
      <c r="D538" s="473"/>
      <c r="E538" s="459"/>
      <c r="F538" s="507" t="str">
        <f>IF(ISNA(VLOOKUP(D538,條件!$A$1:$L$65585,5,0)),"",(VLOOKUP(D538,條件!$A$1:$L$65585,5,0)))</f>
        <v/>
      </c>
      <c r="G538" s="507" t="str">
        <f>IF(ISNA(VLOOKUP(D538,條件!$A$1:$L$65585,11,0)),"",(VLOOKUP(D538,條件!$A$1:$L$65585,11,0)))</f>
        <v/>
      </c>
      <c r="H538" s="460"/>
      <c r="I538" s="461"/>
      <c r="J538" s="462"/>
      <c r="K538" s="461"/>
      <c r="L538" s="463"/>
      <c r="M538" s="388"/>
      <c r="N538" s="389"/>
      <c r="O538" s="390"/>
      <c r="P538" s="389"/>
      <c r="Q538" s="391"/>
      <c r="R538" s="443"/>
      <c r="S538" s="425">
        <f t="shared" si="198"/>
        <v>0</v>
      </c>
      <c r="T538" s="392">
        <f t="shared" si="195"/>
        <v>0</v>
      </c>
      <c r="U538" s="392">
        <f t="shared" si="199"/>
        <v>0</v>
      </c>
      <c r="V538" s="393">
        <f t="shared" si="200"/>
        <v>0</v>
      </c>
      <c r="W538" s="444" t="str">
        <f t="shared" si="201"/>
        <v/>
      </c>
      <c r="X538" s="452" t="str">
        <f t="shared" si="196"/>
        <v/>
      </c>
      <c r="Y538" s="452" t="str">
        <f t="shared" si="197"/>
        <v/>
      </c>
      <c r="Z538" s="452" t="str">
        <f>'４.１倒筒機(樣品製作)'!X538</f>
        <v/>
      </c>
      <c r="AA538" s="452" t="str">
        <f>'４.１倒筒機(樣品製作)'!Y538</f>
        <v/>
      </c>
    </row>
    <row r="539" spans="1:27" ht="16.5">
      <c r="A539" s="383">
        <f t="shared" si="202"/>
        <v>46186</v>
      </c>
      <c r="B539" s="398" t="s">
        <v>807</v>
      </c>
      <c r="C539" s="524"/>
      <c r="D539" s="525"/>
      <c r="E539" s="526"/>
      <c r="F539" s="527"/>
      <c r="G539" s="527"/>
      <c r="H539" s="528"/>
      <c r="I539" s="529">
        <f>COUNTA(I519:I538)</f>
        <v>0</v>
      </c>
      <c r="J539" s="529"/>
      <c r="K539" s="529"/>
      <c r="L539" s="530"/>
      <c r="M539" s="400"/>
      <c r="N539" s="401">
        <f>SUM(N519:N538)</f>
        <v>0</v>
      </c>
      <c r="O539" s="400"/>
      <c r="P539" s="401">
        <f>SUM(P519:P538)</f>
        <v>0</v>
      </c>
      <c r="Q539" s="402"/>
      <c r="R539" s="445"/>
      <c r="S539" s="426"/>
      <c r="T539" s="399"/>
      <c r="U539" s="399">
        <f>SUMIF(U519:U538,"&lt;9E307")</f>
        <v>0</v>
      </c>
      <c r="V539" s="399">
        <f>SUM(V519:V538)</f>
        <v>0</v>
      </c>
      <c r="W539" s="446">
        <f>IF(ISERROR(V539/U539),0,(V539/U539))</f>
        <v>0</v>
      </c>
      <c r="X539" s="453">
        <f>SUMIF(X519:X538,"&lt;9E307")</f>
        <v>0</v>
      </c>
      <c r="Y539" s="453">
        <f>SUMIF(Y519:Y538,"&lt;9E307")</f>
        <v>0</v>
      </c>
      <c r="Z539" s="579">
        <f>'４.１倒筒機(樣品製作)'!X539</f>
        <v>0</v>
      </c>
      <c r="AA539" s="579">
        <f>'４.１倒筒機(樣品製作)'!Y539</f>
        <v>0</v>
      </c>
    </row>
    <row r="540" spans="1:27" ht="16.5">
      <c r="A540" s="383">
        <f t="shared" si="202"/>
        <v>46186</v>
      </c>
      <c r="B540" s="432" t="s">
        <v>805</v>
      </c>
      <c r="C540" s="458"/>
      <c r="D540" s="473"/>
      <c r="E540" s="459"/>
      <c r="F540" s="507" t="str">
        <f>IF(ISNA(VLOOKUP(D540,條件!$A$1:$L$65585,5,0)),"",(VLOOKUP(D540,條件!$A$1:$L$65585,5,0)))</f>
        <v/>
      </c>
      <c r="G540" s="507" t="str">
        <f>IF(ISNA(VLOOKUP(D540,條件!$A$1:$L$65585,11,0)),"",(VLOOKUP(D540,條件!$A$1:$L$65585,11,0)))</f>
        <v/>
      </c>
      <c r="H540" s="460"/>
      <c r="I540" s="461"/>
      <c r="J540" s="462"/>
      <c r="K540" s="461"/>
      <c r="L540" s="463"/>
      <c r="M540" s="388"/>
      <c r="N540" s="389"/>
      <c r="O540" s="390"/>
      <c r="P540" s="389"/>
      <c r="Q540" s="391"/>
      <c r="R540" s="443"/>
      <c r="S540" s="425">
        <f>K540*0.85</f>
        <v>0</v>
      </c>
      <c r="T540" s="392">
        <f t="shared" ref="T540:T559" si="203">IF(J540="",0,(1440/(J540/S540)))</f>
        <v>0</v>
      </c>
      <c r="U540" s="405">
        <f>T540*L540*(N540+P540)/24*0.85</f>
        <v>0</v>
      </c>
      <c r="V540" s="406">
        <f>M540+O540</f>
        <v>0</v>
      </c>
      <c r="W540" s="442" t="str">
        <f>IF(U540=0,"",((V540/U540)))</f>
        <v/>
      </c>
      <c r="X540" s="452" t="str">
        <f t="shared" ref="X540:X559" si="204">IF(ISERROR((U540/(N540+P540)*N540)/250),"",((U540/(N540+P540)*N540)/250))</f>
        <v/>
      </c>
      <c r="Y540" s="452" t="str">
        <f t="shared" ref="Y540:Y559" si="205">IF(ISERROR(((U540/(N540+P540)*P540)/250)),"",(((U540/(N540+P540)*P540))/250))</f>
        <v/>
      </c>
      <c r="Z540" s="452" t="str">
        <f>'４.１倒筒機(樣品製作)'!X540</f>
        <v/>
      </c>
      <c r="AA540" s="452" t="str">
        <f>'４.１倒筒機(樣品製作)'!Y540</f>
        <v/>
      </c>
    </row>
    <row r="541" spans="1:27" ht="16.5">
      <c r="A541" s="383">
        <f t="shared" si="202"/>
        <v>46186</v>
      </c>
      <c r="B541" s="432" t="s">
        <v>805</v>
      </c>
      <c r="C541" s="458"/>
      <c r="D541" s="473"/>
      <c r="E541" s="459"/>
      <c r="F541" s="507" t="str">
        <f>IF(ISNA(VLOOKUP(D541,條件!$A$1:$L$65585,5,0)),"",(VLOOKUP(D541,條件!$A$1:$L$65585,5,0)))</f>
        <v/>
      </c>
      <c r="G541" s="507" t="str">
        <f>IF(ISNA(VLOOKUP(D541,條件!$A$1:$L$65585,11,0)),"",(VLOOKUP(D541,條件!$A$1:$L$65585,11,0)))</f>
        <v/>
      </c>
      <c r="H541" s="460"/>
      <c r="I541" s="461"/>
      <c r="J541" s="462"/>
      <c r="K541" s="461"/>
      <c r="L541" s="463"/>
      <c r="M541" s="388"/>
      <c r="N541" s="389"/>
      <c r="O541" s="390"/>
      <c r="P541" s="389"/>
      <c r="Q541" s="391"/>
      <c r="R541" s="443"/>
      <c r="S541" s="425">
        <f t="shared" ref="S541:S559" si="206">K541*0.85</f>
        <v>0</v>
      </c>
      <c r="T541" s="392">
        <f t="shared" si="203"/>
        <v>0</v>
      </c>
      <c r="U541" s="405">
        <f t="shared" ref="U541:U559" si="207">T541*L541*(N541+P541)/24*0.85</f>
        <v>0</v>
      </c>
      <c r="V541" s="393">
        <f t="shared" ref="V541:V559" si="208">M541+O541</f>
        <v>0</v>
      </c>
      <c r="W541" s="442" t="str">
        <f t="shared" ref="W541:W559" si="209">IF(U541=0,"",((V541/U541)))</f>
        <v/>
      </c>
      <c r="X541" s="452" t="str">
        <f t="shared" si="204"/>
        <v/>
      </c>
      <c r="Y541" s="452" t="str">
        <f t="shared" si="205"/>
        <v/>
      </c>
      <c r="Z541" s="452" t="str">
        <f>'４.１倒筒機(樣品製作)'!X541</f>
        <v/>
      </c>
      <c r="AA541" s="452" t="str">
        <f>'４.１倒筒機(樣品製作)'!Y541</f>
        <v/>
      </c>
    </row>
    <row r="542" spans="1:27" ht="16.5">
      <c r="A542" s="383">
        <f t="shared" si="202"/>
        <v>46186</v>
      </c>
      <c r="B542" s="432" t="s">
        <v>805</v>
      </c>
      <c r="C542" s="458"/>
      <c r="D542" s="473"/>
      <c r="E542" s="459"/>
      <c r="F542" s="507" t="str">
        <f>IF(ISNA(VLOOKUP(D542,條件!$A$1:$L$65585,5,0)),"",(VLOOKUP(D542,條件!$A$1:$L$65585,5,0)))</f>
        <v/>
      </c>
      <c r="G542" s="507" t="str">
        <f>IF(ISNA(VLOOKUP(D542,條件!$A$1:$L$65585,11,0)),"",(VLOOKUP(D542,條件!$A$1:$L$65585,11,0)))</f>
        <v/>
      </c>
      <c r="H542" s="460"/>
      <c r="I542" s="461"/>
      <c r="J542" s="462"/>
      <c r="K542" s="461"/>
      <c r="L542" s="463"/>
      <c r="M542" s="388"/>
      <c r="N542" s="389"/>
      <c r="O542" s="390"/>
      <c r="P542" s="389"/>
      <c r="Q542" s="391"/>
      <c r="R542" s="443"/>
      <c r="S542" s="425">
        <f t="shared" si="206"/>
        <v>0</v>
      </c>
      <c r="T542" s="392">
        <f t="shared" si="203"/>
        <v>0</v>
      </c>
      <c r="U542" s="405">
        <f t="shared" si="207"/>
        <v>0</v>
      </c>
      <c r="V542" s="393">
        <f t="shared" si="208"/>
        <v>0</v>
      </c>
      <c r="W542" s="442" t="str">
        <f t="shared" si="209"/>
        <v/>
      </c>
      <c r="X542" s="452" t="str">
        <f t="shared" si="204"/>
        <v/>
      </c>
      <c r="Y542" s="452" t="str">
        <f t="shared" si="205"/>
        <v/>
      </c>
      <c r="Z542" s="452" t="str">
        <f>'４.１倒筒機(樣品製作)'!X542</f>
        <v/>
      </c>
      <c r="AA542" s="452" t="str">
        <f>'４.１倒筒機(樣品製作)'!Y542</f>
        <v/>
      </c>
    </row>
    <row r="543" spans="1:27" ht="16.5">
      <c r="A543" s="383">
        <f t="shared" si="202"/>
        <v>46186</v>
      </c>
      <c r="B543" s="432" t="s">
        <v>805</v>
      </c>
      <c r="C543" s="458"/>
      <c r="D543" s="473"/>
      <c r="E543" s="459"/>
      <c r="F543" s="507" t="str">
        <f>IF(ISNA(VLOOKUP(D543,條件!$A$1:$L$65585,5,0)),"",(VLOOKUP(D543,條件!$A$1:$L$65585,5,0)))</f>
        <v/>
      </c>
      <c r="G543" s="507" t="str">
        <f>IF(ISNA(VLOOKUP(D543,條件!$A$1:$L$65585,11,0)),"",(VLOOKUP(D543,條件!$A$1:$L$65585,11,0)))</f>
        <v/>
      </c>
      <c r="H543" s="460"/>
      <c r="I543" s="461"/>
      <c r="J543" s="462"/>
      <c r="K543" s="461"/>
      <c r="L543" s="463"/>
      <c r="M543" s="388"/>
      <c r="N543" s="389"/>
      <c r="O543" s="390"/>
      <c r="P543" s="389"/>
      <c r="Q543" s="391"/>
      <c r="R543" s="443"/>
      <c r="S543" s="425">
        <f t="shared" si="206"/>
        <v>0</v>
      </c>
      <c r="T543" s="392">
        <f t="shared" si="203"/>
        <v>0</v>
      </c>
      <c r="U543" s="405">
        <f t="shared" si="207"/>
        <v>0</v>
      </c>
      <c r="V543" s="393">
        <f t="shared" si="208"/>
        <v>0</v>
      </c>
      <c r="W543" s="442" t="str">
        <f t="shared" si="209"/>
        <v/>
      </c>
      <c r="X543" s="452" t="str">
        <f t="shared" si="204"/>
        <v/>
      </c>
      <c r="Y543" s="452" t="str">
        <f t="shared" si="205"/>
        <v/>
      </c>
      <c r="Z543" s="452" t="str">
        <f>'４.１倒筒機(樣品製作)'!X543</f>
        <v/>
      </c>
      <c r="AA543" s="452" t="str">
        <f>'４.１倒筒機(樣品製作)'!Y543</f>
        <v/>
      </c>
    </row>
    <row r="544" spans="1:27" ht="16.5">
      <c r="A544" s="383">
        <f t="shared" si="202"/>
        <v>46186</v>
      </c>
      <c r="B544" s="432" t="s">
        <v>805</v>
      </c>
      <c r="C544" s="458"/>
      <c r="D544" s="473"/>
      <c r="E544" s="459"/>
      <c r="F544" s="507" t="str">
        <f>IF(ISNA(VLOOKUP(D544,條件!$A$1:$L$65585,5,0)),"",(VLOOKUP(D544,條件!$A$1:$L$65585,5,0)))</f>
        <v/>
      </c>
      <c r="G544" s="507" t="str">
        <f>IF(ISNA(VLOOKUP(D544,條件!$A$1:$L$65585,11,0)),"",(VLOOKUP(D544,條件!$A$1:$L$65585,11,0)))</f>
        <v/>
      </c>
      <c r="H544" s="460"/>
      <c r="I544" s="461"/>
      <c r="J544" s="462"/>
      <c r="K544" s="461"/>
      <c r="L544" s="463"/>
      <c r="M544" s="388"/>
      <c r="N544" s="389"/>
      <c r="O544" s="390"/>
      <c r="P544" s="389"/>
      <c r="Q544" s="391"/>
      <c r="R544" s="443"/>
      <c r="S544" s="425">
        <f t="shared" si="206"/>
        <v>0</v>
      </c>
      <c r="T544" s="392">
        <f t="shared" si="203"/>
        <v>0</v>
      </c>
      <c r="U544" s="405">
        <f t="shared" si="207"/>
        <v>0</v>
      </c>
      <c r="V544" s="393">
        <f t="shared" si="208"/>
        <v>0</v>
      </c>
      <c r="W544" s="442" t="str">
        <f t="shared" si="209"/>
        <v/>
      </c>
      <c r="X544" s="452" t="str">
        <f t="shared" si="204"/>
        <v/>
      </c>
      <c r="Y544" s="452" t="str">
        <f t="shared" si="205"/>
        <v/>
      </c>
      <c r="Z544" s="452" t="str">
        <f>'４.１倒筒機(樣品製作)'!X544</f>
        <v/>
      </c>
      <c r="AA544" s="452" t="str">
        <f>'４.１倒筒機(樣品製作)'!Y544</f>
        <v/>
      </c>
    </row>
    <row r="545" spans="1:27" ht="16.5">
      <c r="A545" s="383">
        <f t="shared" si="202"/>
        <v>46186</v>
      </c>
      <c r="B545" s="432" t="s">
        <v>805</v>
      </c>
      <c r="C545" s="458"/>
      <c r="D545" s="473"/>
      <c r="E545" s="459"/>
      <c r="F545" s="507" t="str">
        <f>IF(ISNA(VLOOKUP(D545,條件!$A$1:$L$65585,5,0)),"",(VLOOKUP(D545,條件!$A$1:$L$65585,5,0)))</f>
        <v/>
      </c>
      <c r="G545" s="507" t="str">
        <f>IF(ISNA(VLOOKUP(D545,條件!$A$1:$L$65585,11,0)),"",(VLOOKUP(D545,條件!$A$1:$L$65585,11,0)))</f>
        <v/>
      </c>
      <c r="H545" s="460"/>
      <c r="I545" s="461"/>
      <c r="J545" s="462"/>
      <c r="K545" s="461"/>
      <c r="L545" s="463"/>
      <c r="M545" s="388"/>
      <c r="N545" s="389"/>
      <c r="O545" s="390"/>
      <c r="P545" s="389"/>
      <c r="Q545" s="391"/>
      <c r="R545" s="443"/>
      <c r="S545" s="425">
        <f t="shared" si="206"/>
        <v>0</v>
      </c>
      <c r="T545" s="392">
        <f t="shared" si="203"/>
        <v>0</v>
      </c>
      <c r="U545" s="405">
        <f t="shared" si="207"/>
        <v>0</v>
      </c>
      <c r="V545" s="393">
        <f t="shared" si="208"/>
        <v>0</v>
      </c>
      <c r="W545" s="442" t="str">
        <f t="shared" si="209"/>
        <v/>
      </c>
      <c r="X545" s="452" t="str">
        <f t="shared" si="204"/>
        <v/>
      </c>
      <c r="Y545" s="452" t="str">
        <f t="shared" si="205"/>
        <v/>
      </c>
      <c r="Z545" s="452" t="str">
        <f>'４.１倒筒機(樣品製作)'!X545</f>
        <v/>
      </c>
      <c r="AA545" s="452" t="str">
        <f>'４.１倒筒機(樣品製作)'!Y545</f>
        <v/>
      </c>
    </row>
    <row r="546" spans="1:27" ht="16.5">
      <c r="A546" s="383">
        <f t="shared" si="202"/>
        <v>46186</v>
      </c>
      <c r="B546" s="432" t="s">
        <v>805</v>
      </c>
      <c r="C546" s="458"/>
      <c r="D546" s="473"/>
      <c r="E546" s="459"/>
      <c r="F546" s="507" t="str">
        <f>IF(ISNA(VLOOKUP(D546,條件!$A$1:$L$65585,5,0)),"",(VLOOKUP(D546,條件!$A$1:$L$65585,5,0)))</f>
        <v/>
      </c>
      <c r="G546" s="507" t="str">
        <f>IF(ISNA(VLOOKUP(D546,條件!$A$1:$L$65585,11,0)),"",(VLOOKUP(D546,條件!$A$1:$L$65585,11,0)))</f>
        <v/>
      </c>
      <c r="H546" s="460"/>
      <c r="I546" s="461"/>
      <c r="J546" s="462"/>
      <c r="K546" s="461"/>
      <c r="L546" s="463"/>
      <c r="M546" s="388"/>
      <c r="N546" s="389"/>
      <c r="O546" s="390"/>
      <c r="P546" s="389"/>
      <c r="Q546" s="391"/>
      <c r="R546" s="443"/>
      <c r="S546" s="425">
        <f t="shared" si="206"/>
        <v>0</v>
      </c>
      <c r="T546" s="392">
        <f t="shared" si="203"/>
        <v>0</v>
      </c>
      <c r="U546" s="405">
        <f t="shared" si="207"/>
        <v>0</v>
      </c>
      <c r="V546" s="393">
        <f t="shared" si="208"/>
        <v>0</v>
      </c>
      <c r="W546" s="442" t="str">
        <f t="shared" si="209"/>
        <v/>
      </c>
      <c r="X546" s="452" t="str">
        <f t="shared" si="204"/>
        <v/>
      </c>
      <c r="Y546" s="452" t="str">
        <f t="shared" si="205"/>
        <v/>
      </c>
      <c r="Z546" s="452" t="str">
        <f>'４.１倒筒機(樣品製作)'!X546</f>
        <v/>
      </c>
      <c r="AA546" s="452" t="str">
        <f>'４.１倒筒機(樣品製作)'!Y546</f>
        <v/>
      </c>
    </row>
    <row r="547" spans="1:27" ht="16.5">
      <c r="A547" s="383">
        <f t="shared" si="202"/>
        <v>46186</v>
      </c>
      <c r="B547" s="432" t="s">
        <v>805</v>
      </c>
      <c r="C547" s="458"/>
      <c r="D547" s="473"/>
      <c r="E547" s="459"/>
      <c r="F547" s="507" t="str">
        <f>IF(ISNA(VLOOKUP(D547,條件!$A$1:$L$65585,5,0)),"",(VLOOKUP(D547,條件!$A$1:$L$65585,5,0)))</f>
        <v/>
      </c>
      <c r="G547" s="507" t="str">
        <f>IF(ISNA(VLOOKUP(D547,條件!$A$1:$L$65585,11,0)),"",(VLOOKUP(D547,條件!$A$1:$L$65585,11,0)))</f>
        <v/>
      </c>
      <c r="H547" s="460"/>
      <c r="I547" s="461"/>
      <c r="J547" s="462"/>
      <c r="K547" s="461"/>
      <c r="L547" s="463"/>
      <c r="M547" s="388"/>
      <c r="N547" s="389"/>
      <c r="O547" s="390"/>
      <c r="P547" s="389"/>
      <c r="Q547" s="391"/>
      <c r="R547" s="443"/>
      <c r="S547" s="425">
        <f t="shared" si="206"/>
        <v>0</v>
      </c>
      <c r="T547" s="392">
        <f t="shared" si="203"/>
        <v>0</v>
      </c>
      <c r="U547" s="405">
        <f t="shared" si="207"/>
        <v>0</v>
      </c>
      <c r="V547" s="393">
        <f t="shared" si="208"/>
        <v>0</v>
      </c>
      <c r="W547" s="442" t="str">
        <f t="shared" si="209"/>
        <v/>
      </c>
      <c r="X547" s="452" t="str">
        <f t="shared" si="204"/>
        <v/>
      </c>
      <c r="Y547" s="452" t="str">
        <f t="shared" si="205"/>
        <v/>
      </c>
      <c r="Z547" s="452" t="str">
        <f>'４.１倒筒機(樣品製作)'!X547</f>
        <v/>
      </c>
      <c r="AA547" s="452" t="str">
        <f>'４.１倒筒機(樣品製作)'!Y547</f>
        <v/>
      </c>
    </row>
    <row r="548" spans="1:27" ht="16.5">
      <c r="A548" s="383">
        <f t="shared" si="202"/>
        <v>46186</v>
      </c>
      <c r="B548" s="432" t="s">
        <v>805</v>
      </c>
      <c r="C548" s="458"/>
      <c r="D548" s="473"/>
      <c r="E548" s="459"/>
      <c r="F548" s="507" t="str">
        <f>IF(ISNA(VLOOKUP(D548,條件!$A$1:$L$65585,5,0)),"",(VLOOKUP(D548,條件!$A$1:$L$65585,5,0)))</f>
        <v/>
      </c>
      <c r="G548" s="507" t="str">
        <f>IF(ISNA(VLOOKUP(D548,條件!$A$1:$L$65585,11,0)),"",(VLOOKUP(D548,條件!$A$1:$L$65585,11,0)))</f>
        <v/>
      </c>
      <c r="H548" s="460"/>
      <c r="I548" s="461"/>
      <c r="J548" s="462"/>
      <c r="K548" s="461"/>
      <c r="L548" s="463"/>
      <c r="M548" s="388"/>
      <c r="N548" s="389"/>
      <c r="O548" s="390"/>
      <c r="P548" s="389"/>
      <c r="Q548" s="391"/>
      <c r="R548" s="443"/>
      <c r="S548" s="425">
        <f t="shared" si="206"/>
        <v>0</v>
      </c>
      <c r="T548" s="392">
        <f t="shared" si="203"/>
        <v>0</v>
      </c>
      <c r="U548" s="405">
        <f t="shared" si="207"/>
        <v>0</v>
      </c>
      <c r="V548" s="393">
        <f t="shared" si="208"/>
        <v>0</v>
      </c>
      <c r="W548" s="442" t="str">
        <f t="shared" si="209"/>
        <v/>
      </c>
      <c r="X548" s="452" t="str">
        <f t="shared" si="204"/>
        <v/>
      </c>
      <c r="Y548" s="452" t="str">
        <f t="shared" si="205"/>
        <v/>
      </c>
      <c r="Z548" s="452" t="str">
        <f>'４.１倒筒機(樣品製作)'!X548</f>
        <v/>
      </c>
      <c r="AA548" s="452" t="str">
        <f>'４.１倒筒機(樣品製作)'!Y548</f>
        <v/>
      </c>
    </row>
    <row r="549" spans="1:27" ht="16.5">
      <c r="A549" s="383">
        <f t="shared" si="202"/>
        <v>46186</v>
      </c>
      <c r="B549" s="432" t="s">
        <v>805</v>
      </c>
      <c r="C549" s="458"/>
      <c r="D549" s="473"/>
      <c r="E549" s="459"/>
      <c r="F549" s="507" t="str">
        <f>IF(ISNA(VLOOKUP(D549,條件!$A$1:$L$65585,5,0)),"",(VLOOKUP(D549,條件!$A$1:$L$65585,5,0)))</f>
        <v/>
      </c>
      <c r="G549" s="507" t="str">
        <f>IF(ISNA(VLOOKUP(D549,條件!$A$1:$L$65585,11,0)),"",(VLOOKUP(D549,條件!$A$1:$L$65585,11,0)))</f>
        <v/>
      </c>
      <c r="H549" s="460"/>
      <c r="I549" s="461"/>
      <c r="J549" s="462"/>
      <c r="K549" s="461"/>
      <c r="L549" s="463"/>
      <c r="M549" s="388"/>
      <c r="N549" s="389"/>
      <c r="O549" s="390"/>
      <c r="P549" s="389"/>
      <c r="Q549" s="391"/>
      <c r="R549" s="443"/>
      <c r="S549" s="425">
        <f t="shared" si="206"/>
        <v>0</v>
      </c>
      <c r="T549" s="392">
        <f t="shared" si="203"/>
        <v>0</v>
      </c>
      <c r="U549" s="405">
        <f t="shared" si="207"/>
        <v>0</v>
      </c>
      <c r="V549" s="393">
        <f t="shared" si="208"/>
        <v>0</v>
      </c>
      <c r="W549" s="442" t="str">
        <f t="shared" si="209"/>
        <v/>
      </c>
      <c r="X549" s="452" t="str">
        <f t="shared" si="204"/>
        <v/>
      </c>
      <c r="Y549" s="452" t="str">
        <f t="shared" si="205"/>
        <v/>
      </c>
      <c r="Z549" s="452" t="str">
        <f>'４.１倒筒機(樣品製作)'!X549</f>
        <v/>
      </c>
      <c r="AA549" s="452" t="str">
        <f>'４.１倒筒機(樣品製作)'!Y549</f>
        <v/>
      </c>
    </row>
    <row r="550" spans="1:27" ht="16.5">
      <c r="A550" s="383">
        <f t="shared" si="202"/>
        <v>46186</v>
      </c>
      <c r="B550" s="432" t="s">
        <v>805</v>
      </c>
      <c r="C550" s="458"/>
      <c r="D550" s="473"/>
      <c r="E550" s="459"/>
      <c r="F550" s="507" t="str">
        <f>IF(ISNA(VLOOKUP(D550,條件!$A$1:$L$65585,5,0)),"",(VLOOKUP(D550,條件!$A$1:$L$65585,5,0)))</f>
        <v/>
      </c>
      <c r="G550" s="507" t="str">
        <f>IF(ISNA(VLOOKUP(D550,條件!$A$1:$L$65585,11,0)),"",(VLOOKUP(D550,條件!$A$1:$L$65585,11,0)))</f>
        <v/>
      </c>
      <c r="H550" s="460"/>
      <c r="I550" s="461"/>
      <c r="J550" s="462"/>
      <c r="K550" s="461"/>
      <c r="L550" s="463"/>
      <c r="M550" s="388"/>
      <c r="N550" s="389"/>
      <c r="O550" s="390"/>
      <c r="P550" s="389"/>
      <c r="Q550" s="391"/>
      <c r="R550" s="443"/>
      <c r="S550" s="425">
        <f t="shared" si="206"/>
        <v>0</v>
      </c>
      <c r="T550" s="392">
        <f t="shared" si="203"/>
        <v>0</v>
      </c>
      <c r="U550" s="405">
        <f t="shared" si="207"/>
        <v>0</v>
      </c>
      <c r="V550" s="393">
        <f t="shared" si="208"/>
        <v>0</v>
      </c>
      <c r="W550" s="442" t="str">
        <f t="shared" si="209"/>
        <v/>
      </c>
      <c r="X550" s="452" t="str">
        <f t="shared" si="204"/>
        <v/>
      </c>
      <c r="Y550" s="452" t="str">
        <f t="shared" si="205"/>
        <v/>
      </c>
      <c r="Z550" s="452" t="str">
        <f>'４.１倒筒機(樣品製作)'!X550</f>
        <v/>
      </c>
      <c r="AA550" s="452" t="str">
        <f>'４.１倒筒機(樣品製作)'!Y550</f>
        <v/>
      </c>
    </row>
    <row r="551" spans="1:27" ht="16.5">
      <c r="A551" s="383">
        <f t="shared" si="202"/>
        <v>46186</v>
      </c>
      <c r="B551" s="432" t="s">
        <v>805</v>
      </c>
      <c r="C551" s="458"/>
      <c r="D551" s="473"/>
      <c r="E551" s="459"/>
      <c r="F551" s="507" t="str">
        <f>IF(ISNA(VLOOKUP(D551,條件!$A$1:$L$65585,5,0)),"",(VLOOKUP(D551,條件!$A$1:$L$65585,5,0)))</f>
        <v/>
      </c>
      <c r="G551" s="507" t="str">
        <f>IF(ISNA(VLOOKUP(D551,條件!$A$1:$L$65585,11,0)),"",(VLOOKUP(D551,條件!$A$1:$L$65585,11,0)))</f>
        <v/>
      </c>
      <c r="H551" s="460"/>
      <c r="I551" s="461"/>
      <c r="J551" s="462"/>
      <c r="K551" s="461"/>
      <c r="L551" s="463"/>
      <c r="M551" s="388"/>
      <c r="N551" s="389"/>
      <c r="O551" s="390"/>
      <c r="P551" s="389"/>
      <c r="Q551" s="391"/>
      <c r="R551" s="443"/>
      <c r="S551" s="425">
        <f t="shared" si="206"/>
        <v>0</v>
      </c>
      <c r="T551" s="392">
        <f t="shared" si="203"/>
        <v>0</v>
      </c>
      <c r="U551" s="392">
        <f t="shared" si="207"/>
        <v>0</v>
      </c>
      <c r="V551" s="393">
        <f t="shared" si="208"/>
        <v>0</v>
      </c>
      <c r="W551" s="444" t="str">
        <f t="shared" si="209"/>
        <v/>
      </c>
      <c r="X551" s="452" t="str">
        <f t="shared" si="204"/>
        <v/>
      </c>
      <c r="Y551" s="452" t="str">
        <f t="shared" si="205"/>
        <v/>
      </c>
      <c r="Z551" s="452" t="str">
        <f>'４.１倒筒機(樣品製作)'!X551</f>
        <v/>
      </c>
      <c r="AA551" s="452" t="str">
        <f>'４.１倒筒機(樣品製作)'!Y551</f>
        <v/>
      </c>
    </row>
    <row r="552" spans="1:27" ht="16.5">
      <c r="A552" s="383">
        <f t="shared" si="202"/>
        <v>46186</v>
      </c>
      <c r="B552" s="432" t="s">
        <v>805</v>
      </c>
      <c r="C552" s="458"/>
      <c r="D552" s="473"/>
      <c r="E552" s="459"/>
      <c r="F552" s="507" t="str">
        <f>IF(ISNA(VLOOKUP(D552,條件!$A$1:$L$65585,5,0)),"",(VLOOKUP(D552,條件!$A$1:$L$65585,5,0)))</f>
        <v/>
      </c>
      <c r="G552" s="507" t="str">
        <f>IF(ISNA(VLOOKUP(D552,條件!$A$1:$L$65585,11,0)),"",(VLOOKUP(D552,條件!$A$1:$L$65585,11,0)))</f>
        <v/>
      </c>
      <c r="H552" s="460"/>
      <c r="I552" s="461"/>
      <c r="J552" s="462"/>
      <c r="K552" s="461"/>
      <c r="L552" s="463"/>
      <c r="M552" s="388"/>
      <c r="N552" s="389"/>
      <c r="O552" s="390"/>
      <c r="P552" s="389"/>
      <c r="Q552" s="391"/>
      <c r="R552" s="443"/>
      <c r="S552" s="425">
        <f t="shared" si="206"/>
        <v>0</v>
      </c>
      <c r="T552" s="392">
        <f t="shared" si="203"/>
        <v>0</v>
      </c>
      <c r="U552" s="392">
        <f t="shared" si="207"/>
        <v>0</v>
      </c>
      <c r="V552" s="393">
        <f t="shared" si="208"/>
        <v>0</v>
      </c>
      <c r="W552" s="444" t="str">
        <f t="shared" si="209"/>
        <v/>
      </c>
      <c r="X552" s="452" t="str">
        <f t="shared" si="204"/>
        <v/>
      </c>
      <c r="Y552" s="452" t="str">
        <f t="shared" si="205"/>
        <v/>
      </c>
      <c r="Z552" s="452" t="str">
        <f>'４.１倒筒機(樣品製作)'!X552</f>
        <v/>
      </c>
      <c r="AA552" s="452" t="str">
        <f>'４.１倒筒機(樣品製作)'!Y552</f>
        <v/>
      </c>
    </row>
    <row r="553" spans="1:27" ht="16.5">
      <c r="A553" s="383">
        <f t="shared" si="202"/>
        <v>46186</v>
      </c>
      <c r="B553" s="432" t="s">
        <v>805</v>
      </c>
      <c r="C553" s="458"/>
      <c r="D553" s="473"/>
      <c r="E553" s="459"/>
      <c r="F553" s="507" t="str">
        <f>IF(ISNA(VLOOKUP(D553,條件!$A$1:$L$65585,5,0)),"",(VLOOKUP(D553,條件!$A$1:$L$65585,5,0)))</f>
        <v/>
      </c>
      <c r="G553" s="507" t="str">
        <f>IF(ISNA(VLOOKUP(D553,條件!$A$1:$L$65585,11,0)),"",(VLOOKUP(D553,條件!$A$1:$L$65585,11,0)))</f>
        <v/>
      </c>
      <c r="H553" s="460"/>
      <c r="I553" s="461"/>
      <c r="J553" s="462"/>
      <c r="K553" s="461"/>
      <c r="L553" s="463"/>
      <c r="M553" s="388"/>
      <c r="N553" s="389"/>
      <c r="O553" s="390"/>
      <c r="P553" s="389"/>
      <c r="Q553" s="391"/>
      <c r="R553" s="443"/>
      <c r="S553" s="425">
        <f t="shared" si="206"/>
        <v>0</v>
      </c>
      <c r="T553" s="392">
        <f t="shared" si="203"/>
        <v>0</v>
      </c>
      <c r="U553" s="392">
        <f t="shared" si="207"/>
        <v>0</v>
      </c>
      <c r="V553" s="393">
        <f t="shared" si="208"/>
        <v>0</v>
      </c>
      <c r="W553" s="444" t="str">
        <f t="shared" si="209"/>
        <v/>
      </c>
      <c r="X553" s="452" t="str">
        <f t="shared" si="204"/>
        <v/>
      </c>
      <c r="Y553" s="452" t="str">
        <f t="shared" si="205"/>
        <v/>
      </c>
      <c r="Z553" s="452" t="str">
        <f>'４.１倒筒機(樣品製作)'!X553</f>
        <v/>
      </c>
      <c r="AA553" s="452" t="str">
        <f>'４.１倒筒機(樣品製作)'!Y553</f>
        <v/>
      </c>
    </row>
    <row r="554" spans="1:27" ht="16.5">
      <c r="A554" s="383">
        <f t="shared" si="202"/>
        <v>46186</v>
      </c>
      <c r="B554" s="432" t="s">
        <v>805</v>
      </c>
      <c r="C554" s="458"/>
      <c r="D554" s="473"/>
      <c r="E554" s="459"/>
      <c r="F554" s="507" t="str">
        <f>IF(ISNA(VLOOKUP(D554,條件!$A$1:$L$65585,5,0)),"",(VLOOKUP(D554,條件!$A$1:$L$65585,5,0)))</f>
        <v/>
      </c>
      <c r="G554" s="507" t="str">
        <f>IF(ISNA(VLOOKUP(D554,條件!$A$1:$L$65585,11,0)),"",(VLOOKUP(D554,條件!$A$1:$L$65585,11,0)))</f>
        <v/>
      </c>
      <c r="H554" s="460"/>
      <c r="I554" s="461"/>
      <c r="J554" s="462"/>
      <c r="K554" s="461"/>
      <c r="L554" s="463"/>
      <c r="M554" s="388"/>
      <c r="N554" s="389"/>
      <c r="O554" s="390"/>
      <c r="P554" s="389"/>
      <c r="Q554" s="391"/>
      <c r="R554" s="443"/>
      <c r="S554" s="425">
        <f t="shared" si="206"/>
        <v>0</v>
      </c>
      <c r="T554" s="392">
        <f t="shared" si="203"/>
        <v>0</v>
      </c>
      <c r="U554" s="392">
        <f t="shared" si="207"/>
        <v>0</v>
      </c>
      <c r="V554" s="393">
        <f t="shared" si="208"/>
        <v>0</v>
      </c>
      <c r="W554" s="444" t="str">
        <f t="shared" si="209"/>
        <v/>
      </c>
      <c r="X554" s="452" t="str">
        <f t="shared" si="204"/>
        <v/>
      </c>
      <c r="Y554" s="452" t="str">
        <f t="shared" si="205"/>
        <v/>
      </c>
      <c r="Z554" s="452" t="str">
        <f>'４.１倒筒機(樣品製作)'!X554</f>
        <v/>
      </c>
      <c r="AA554" s="452" t="str">
        <f>'４.１倒筒機(樣品製作)'!Y554</f>
        <v/>
      </c>
    </row>
    <row r="555" spans="1:27" ht="16.5">
      <c r="A555" s="383">
        <f t="shared" si="202"/>
        <v>46186</v>
      </c>
      <c r="B555" s="432" t="s">
        <v>805</v>
      </c>
      <c r="C555" s="458"/>
      <c r="D555" s="473"/>
      <c r="E555" s="459"/>
      <c r="F555" s="507" t="str">
        <f>IF(ISNA(VLOOKUP(D555,條件!$A$1:$L$65585,5,0)),"",(VLOOKUP(D555,條件!$A$1:$L$65585,5,0)))</f>
        <v/>
      </c>
      <c r="G555" s="507" t="str">
        <f>IF(ISNA(VLOOKUP(D555,條件!$A$1:$L$65585,11,0)),"",(VLOOKUP(D555,條件!$A$1:$L$65585,11,0)))</f>
        <v/>
      </c>
      <c r="H555" s="460"/>
      <c r="I555" s="461"/>
      <c r="J555" s="462"/>
      <c r="K555" s="461"/>
      <c r="L555" s="463"/>
      <c r="M555" s="388"/>
      <c r="N555" s="389"/>
      <c r="O555" s="390"/>
      <c r="P555" s="389"/>
      <c r="Q555" s="391"/>
      <c r="R555" s="443"/>
      <c r="S555" s="425">
        <f t="shared" si="206"/>
        <v>0</v>
      </c>
      <c r="T555" s="392">
        <f t="shared" si="203"/>
        <v>0</v>
      </c>
      <c r="U555" s="392">
        <f t="shared" si="207"/>
        <v>0</v>
      </c>
      <c r="V555" s="393">
        <f t="shared" si="208"/>
        <v>0</v>
      </c>
      <c r="W555" s="444" t="str">
        <f t="shared" si="209"/>
        <v/>
      </c>
      <c r="X555" s="452" t="str">
        <f t="shared" si="204"/>
        <v/>
      </c>
      <c r="Y555" s="452" t="str">
        <f t="shared" si="205"/>
        <v/>
      </c>
      <c r="Z555" s="452" t="str">
        <f>'４.１倒筒機(樣品製作)'!X555</f>
        <v/>
      </c>
      <c r="AA555" s="452" t="str">
        <f>'４.１倒筒機(樣品製作)'!Y555</f>
        <v/>
      </c>
    </row>
    <row r="556" spans="1:27" ht="16.5">
      <c r="A556" s="383">
        <f t="shared" si="202"/>
        <v>46186</v>
      </c>
      <c r="B556" s="432" t="s">
        <v>805</v>
      </c>
      <c r="C556" s="458"/>
      <c r="D556" s="473"/>
      <c r="E556" s="459"/>
      <c r="F556" s="507" t="str">
        <f>IF(ISNA(VLOOKUP(D556,條件!$A$1:$L$65585,5,0)),"",(VLOOKUP(D556,條件!$A$1:$L$65585,5,0)))</f>
        <v/>
      </c>
      <c r="G556" s="507" t="str">
        <f>IF(ISNA(VLOOKUP(D556,條件!$A$1:$L$65585,11,0)),"",(VLOOKUP(D556,條件!$A$1:$L$65585,11,0)))</f>
        <v/>
      </c>
      <c r="H556" s="460"/>
      <c r="I556" s="461"/>
      <c r="J556" s="462"/>
      <c r="K556" s="461"/>
      <c r="L556" s="463"/>
      <c r="M556" s="388"/>
      <c r="N556" s="389"/>
      <c r="O556" s="390"/>
      <c r="P556" s="389"/>
      <c r="Q556" s="391"/>
      <c r="R556" s="443"/>
      <c r="S556" s="425">
        <f t="shared" si="206"/>
        <v>0</v>
      </c>
      <c r="T556" s="392">
        <f t="shared" si="203"/>
        <v>0</v>
      </c>
      <c r="U556" s="392">
        <f t="shared" si="207"/>
        <v>0</v>
      </c>
      <c r="V556" s="393">
        <f t="shared" si="208"/>
        <v>0</v>
      </c>
      <c r="W556" s="444" t="str">
        <f t="shared" si="209"/>
        <v/>
      </c>
      <c r="X556" s="452" t="str">
        <f t="shared" si="204"/>
        <v/>
      </c>
      <c r="Y556" s="452" t="str">
        <f t="shared" si="205"/>
        <v/>
      </c>
      <c r="Z556" s="452" t="str">
        <f>'４.１倒筒機(樣品製作)'!X556</f>
        <v/>
      </c>
      <c r="AA556" s="452" t="str">
        <f>'４.１倒筒機(樣品製作)'!Y556</f>
        <v/>
      </c>
    </row>
    <row r="557" spans="1:27" ht="16.5">
      <c r="A557" s="383">
        <f t="shared" si="202"/>
        <v>46186</v>
      </c>
      <c r="B557" s="432" t="s">
        <v>805</v>
      </c>
      <c r="C557" s="458"/>
      <c r="D557" s="473"/>
      <c r="E557" s="459"/>
      <c r="F557" s="507" t="str">
        <f>IF(ISNA(VLOOKUP(D557,條件!$A$1:$L$65585,5,0)),"",(VLOOKUP(D557,條件!$A$1:$L$65585,5,0)))</f>
        <v/>
      </c>
      <c r="G557" s="507" t="str">
        <f>IF(ISNA(VLOOKUP(D557,條件!$A$1:$L$65585,11,0)),"",(VLOOKUP(D557,條件!$A$1:$L$65585,11,0)))</f>
        <v/>
      </c>
      <c r="H557" s="460"/>
      <c r="I557" s="461"/>
      <c r="J557" s="462"/>
      <c r="K557" s="461"/>
      <c r="L557" s="463"/>
      <c r="M557" s="388"/>
      <c r="N557" s="389"/>
      <c r="O557" s="390"/>
      <c r="P557" s="389"/>
      <c r="Q557" s="391"/>
      <c r="R557" s="443"/>
      <c r="S557" s="425">
        <f t="shared" si="206"/>
        <v>0</v>
      </c>
      <c r="T557" s="392">
        <f t="shared" si="203"/>
        <v>0</v>
      </c>
      <c r="U557" s="392">
        <f t="shared" si="207"/>
        <v>0</v>
      </c>
      <c r="V557" s="393">
        <f t="shared" si="208"/>
        <v>0</v>
      </c>
      <c r="W557" s="444" t="str">
        <f t="shared" si="209"/>
        <v/>
      </c>
      <c r="X557" s="452" t="str">
        <f t="shared" si="204"/>
        <v/>
      </c>
      <c r="Y557" s="452" t="str">
        <f t="shared" si="205"/>
        <v/>
      </c>
      <c r="Z557" s="452" t="str">
        <f>'４.１倒筒機(樣品製作)'!X557</f>
        <v/>
      </c>
      <c r="AA557" s="452" t="str">
        <f>'４.１倒筒機(樣品製作)'!Y557</f>
        <v/>
      </c>
    </row>
    <row r="558" spans="1:27" ht="16.5">
      <c r="A558" s="383">
        <f t="shared" si="202"/>
        <v>46186</v>
      </c>
      <c r="B558" s="432" t="s">
        <v>805</v>
      </c>
      <c r="C558" s="458"/>
      <c r="D558" s="473"/>
      <c r="E558" s="459"/>
      <c r="F558" s="507" t="str">
        <f>IF(ISNA(VLOOKUP(D558,條件!$A$1:$L$65585,5,0)),"",(VLOOKUP(D558,條件!$A$1:$L$65585,5,0)))</f>
        <v/>
      </c>
      <c r="G558" s="507" t="str">
        <f>IF(ISNA(VLOOKUP(D558,條件!$A$1:$L$65585,11,0)),"",(VLOOKUP(D558,條件!$A$1:$L$65585,11,0)))</f>
        <v/>
      </c>
      <c r="H558" s="460"/>
      <c r="I558" s="461"/>
      <c r="J558" s="462"/>
      <c r="K558" s="461"/>
      <c r="L558" s="463"/>
      <c r="M558" s="388"/>
      <c r="N558" s="389"/>
      <c r="O558" s="390"/>
      <c r="P558" s="389"/>
      <c r="Q558" s="391"/>
      <c r="R558" s="443"/>
      <c r="S558" s="425">
        <f t="shared" si="206"/>
        <v>0</v>
      </c>
      <c r="T558" s="392">
        <f t="shared" si="203"/>
        <v>0</v>
      </c>
      <c r="U558" s="392">
        <f t="shared" si="207"/>
        <v>0</v>
      </c>
      <c r="V558" s="393">
        <f t="shared" si="208"/>
        <v>0</v>
      </c>
      <c r="W558" s="444" t="str">
        <f t="shared" si="209"/>
        <v/>
      </c>
      <c r="X558" s="452" t="str">
        <f t="shared" si="204"/>
        <v/>
      </c>
      <c r="Y558" s="452" t="str">
        <f t="shared" si="205"/>
        <v/>
      </c>
      <c r="Z558" s="452" t="str">
        <f>'４.１倒筒機(樣品製作)'!X558</f>
        <v/>
      </c>
      <c r="AA558" s="452" t="str">
        <f>'４.１倒筒機(樣品製作)'!Y558</f>
        <v/>
      </c>
    </row>
    <row r="559" spans="1:27" ht="16.5">
      <c r="A559" s="383">
        <f t="shared" si="202"/>
        <v>46186</v>
      </c>
      <c r="B559" s="432" t="s">
        <v>805</v>
      </c>
      <c r="C559" s="458"/>
      <c r="D559" s="473"/>
      <c r="E559" s="459"/>
      <c r="F559" s="507" t="str">
        <f>IF(ISNA(VLOOKUP(D559,條件!$A$1:$L$65585,5,0)),"",(VLOOKUP(D559,條件!$A$1:$L$65585,5,0)))</f>
        <v/>
      </c>
      <c r="G559" s="507" t="str">
        <f>IF(ISNA(VLOOKUP(D559,條件!$A$1:$L$65585,11,0)),"",(VLOOKUP(D559,條件!$A$1:$L$65585,11,0)))</f>
        <v/>
      </c>
      <c r="H559" s="460"/>
      <c r="I559" s="461"/>
      <c r="J559" s="462"/>
      <c r="K559" s="461"/>
      <c r="L559" s="463"/>
      <c r="M559" s="388"/>
      <c r="N559" s="389"/>
      <c r="O559" s="390"/>
      <c r="P559" s="389"/>
      <c r="Q559" s="391"/>
      <c r="R559" s="443"/>
      <c r="S559" s="425">
        <f t="shared" si="206"/>
        <v>0</v>
      </c>
      <c r="T559" s="392">
        <f t="shared" si="203"/>
        <v>0</v>
      </c>
      <c r="U559" s="392">
        <f t="shared" si="207"/>
        <v>0</v>
      </c>
      <c r="V559" s="393">
        <f t="shared" si="208"/>
        <v>0</v>
      </c>
      <c r="W559" s="444" t="str">
        <f t="shared" si="209"/>
        <v/>
      </c>
      <c r="X559" s="452" t="str">
        <f t="shared" si="204"/>
        <v/>
      </c>
      <c r="Y559" s="452" t="str">
        <f t="shared" si="205"/>
        <v/>
      </c>
      <c r="Z559" s="452" t="str">
        <f>'４.１倒筒機(樣品製作)'!X559</f>
        <v/>
      </c>
      <c r="AA559" s="452" t="str">
        <f>'４.１倒筒機(樣品製作)'!Y559</f>
        <v/>
      </c>
    </row>
    <row r="560" spans="1:27" ht="16.5">
      <c r="A560" s="383">
        <f t="shared" si="202"/>
        <v>46186</v>
      </c>
      <c r="B560" s="398" t="s">
        <v>803</v>
      </c>
      <c r="C560" s="524"/>
      <c r="D560" s="525"/>
      <c r="E560" s="526"/>
      <c r="F560" s="527">
        <v>0</v>
      </c>
      <c r="G560" s="527"/>
      <c r="H560" s="528"/>
      <c r="I560" s="529">
        <f>COUNTA(I540:I559)</f>
        <v>0</v>
      </c>
      <c r="J560" s="529"/>
      <c r="K560" s="529"/>
      <c r="L560" s="530"/>
      <c r="M560" s="400"/>
      <c r="N560" s="401">
        <f>SUM(N540:N559)</f>
        <v>0</v>
      </c>
      <c r="O560" s="400"/>
      <c r="P560" s="401">
        <f>SUM(P540:P559)</f>
        <v>0</v>
      </c>
      <c r="Q560" s="402"/>
      <c r="R560" s="445"/>
      <c r="S560" s="427"/>
      <c r="T560" s="403"/>
      <c r="U560" s="399">
        <f>SUMIF(U540:U559,"&lt;9E307")</f>
        <v>0</v>
      </c>
      <c r="V560" s="399">
        <f>SUM(V540:V559)</f>
        <v>0</v>
      </c>
      <c r="W560" s="446">
        <f>IF(ISERROR(V560/U560),0,(V560/U560))</f>
        <v>0</v>
      </c>
      <c r="X560" s="453">
        <f>SUMIF(X540:X559,"&lt;9E307")</f>
        <v>0</v>
      </c>
      <c r="Y560" s="453">
        <f>SUMIF(Y540:Y559,"&lt;9E307")</f>
        <v>0</v>
      </c>
      <c r="Z560" s="453">
        <f>'４.１倒筒機(樣品製作)'!X560</f>
        <v>0</v>
      </c>
      <c r="AA560" s="453">
        <f>'４.１倒筒機(樣品製作)'!Y560</f>
        <v>0</v>
      </c>
    </row>
    <row r="561" spans="1:27" ht="16.5">
      <c r="A561" s="383">
        <f t="shared" si="202"/>
        <v>46186</v>
      </c>
      <c r="B561" s="404" t="s">
        <v>806</v>
      </c>
      <c r="C561" s="531"/>
      <c r="D561" s="532"/>
      <c r="E561" s="533"/>
      <c r="F561" s="534"/>
      <c r="G561" s="534"/>
      <c r="H561" s="535"/>
      <c r="I561" s="536">
        <f>SUM(I539,I560)</f>
        <v>0</v>
      </c>
      <c r="J561" s="536"/>
      <c r="K561" s="536"/>
      <c r="L561" s="537"/>
      <c r="M561" s="419"/>
      <c r="N561" s="420">
        <f>SUM(N539,N560)</f>
        <v>0</v>
      </c>
      <c r="O561" s="419"/>
      <c r="P561" s="420">
        <f>SUM(P539,P560)</f>
        <v>0</v>
      </c>
      <c r="Q561" s="421"/>
      <c r="R561" s="447"/>
      <c r="S561" s="428"/>
      <c r="T561" s="394"/>
      <c r="U561" s="394">
        <f t="shared" ref="U561:V561" si="210">SUM(U539,U560)</f>
        <v>0</v>
      </c>
      <c r="V561" s="394">
        <f t="shared" si="210"/>
        <v>0</v>
      </c>
      <c r="W561" s="448">
        <f>IF(ISERROR(V561/U561),0,V561/U561)</f>
        <v>0</v>
      </c>
      <c r="X561" s="454">
        <f>SUM(X539,X560)</f>
        <v>0</v>
      </c>
      <c r="Y561" s="454">
        <f>SUM(Y539,Y560)</f>
        <v>0</v>
      </c>
      <c r="Z561" s="454">
        <f>'４.１倒筒機(樣品製作)'!X561</f>
        <v>0</v>
      </c>
      <c r="AA561" s="454">
        <f>'４.１倒筒機(樣品製作)'!Y561</f>
        <v>0</v>
      </c>
    </row>
    <row r="562" spans="1:27" ht="16.5">
      <c r="A562" s="449">
        <f>A561+1</f>
        <v>46187</v>
      </c>
      <c r="B562" s="431" t="s">
        <v>804</v>
      </c>
      <c r="C562" s="538"/>
      <c r="D562" s="539"/>
      <c r="E562" s="540"/>
      <c r="F562" s="541" t="str">
        <f>IF(ISNA(VLOOKUP(D562,條件!$A$1:$L$65585,5,0)),"",(VLOOKUP(D562,條件!$A$1:$L$65585,5,0)))</f>
        <v/>
      </c>
      <c r="G562" s="541" t="str">
        <f>IF(ISNA(VLOOKUP(D562,條件!$A$1:$L$65585,11,0)),"",(VLOOKUP(D562,條件!$A$1:$L$65585,11,0)))</f>
        <v/>
      </c>
      <c r="H562" s="542"/>
      <c r="I562" s="543"/>
      <c r="J562" s="462"/>
      <c r="K562" s="543"/>
      <c r="L562" s="544"/>
      <c r="M562" s="407"/>
      <c r="N562" s="408"/>
      <c r="O562" s="409"/>
      <c r="P562" s="408"/>
      <c r="Q562" s="410"/>
      <c r="R562" s="441"/>
      <c r="S562" s="424">
        <f>K562*0.85</f>
        <v>0</v>
      </c>
      <c r="T562" s="405">
        <f t="shared" ref="T562:T581" si="211">IF(J562="",0,(1440/(J562/S562)))</f>
        <v>0</v>
      </c>
      <c r="U562" s="405">
        <f>T562*L562*(N562+P562)/24*0.85</f>
        <v>0</v>
      </c>
      <c r="V562" s="406">
        <f>M562+O562</f>
        <v>0</v>
      </c>
      <c r="W562" s="442" t="str">
        <f>IF(U562=0,"",((V562/U562)))</f>
        <v/>
      </c>
      <c r="X562" s="452" t="str">
        <f t="shared" ref="X562:X581" si="212">IF(ISERROR((U562/(N562+P562)*N562)/250),"",((U562/(N562+P562)*N562)/250))</f>
        <v/>
      </c>
      <c r="Y562" s="452" t="str">
        <f t="shared" ref="Y562:Y581" si="213">IF(ISERROR(((U562/(N562+P562)*P562)/250)),"",(((U562/(N562+P562)*P562))/250))</f>
        <v/>
      </c>
      <c r="Z562" s="452" t="str">
        <f>'４.１倒筒機(樣品製作)'!X562</f>
        <v/>
      </c>
      <c r="AA562" s="452" t="str">
        <f>'４.１倒筒機(樣品製作)'!Y562</f>
        <v/>
      </c>
    </row>
    <row r="563" spans="1:27" ht="16.5">
      <c r="A563" s="383">
        <f>A562</f>
        <v>46187</v>
      </c>
      <c r="B563" s="432" t="s">
        <v>804</v>
      </c>
      <c r="C563" s="458"/>
      <c r="D563" s="473"/>
      <c r="E563" s="459"/>
      <c r="F563" s="507" t="str">
        <f>IF(ISNA(VLOOKUP(D563,條件!$A$1:$L$65585,5,0)),"",(VLOOKUP(D563,條件!$A$1:$L$65585,5,0)))</f>
        <v/>
      </c>
      <c r="G563" s="507" t="str">
        <f>IF(ISNA(VLOOKUP(D563,條件!$A$1:$L$65585,11,0)),"",(VLOOKUP(D563,條件!$A$1:$L$65585,11,0)))</f>
        <v/>
      </c>
      <c r="H563" s="460"/>
      <c r="I563" s="461"/>
      <c r="J563" s="462"/>
      <c r="K563" s="461"/>
      <c r="L563" s="463"/>
      <c r="M563" s="388"/>
      <c r="N563" s="389"/>
      <c r="O563" s="390"/>
      <c r="P563" s="389"/>
      <c r="Q563" s="410"/>
      <c r="R563" s="443"/>
      <c r="S563" s="425">
        <f t="shared" ref="S563:S581" si="214">K563*0.85</f>
        <v>0</v>
      </c>
      <c r="T563" s="392">
        <f t="shared" si="211"/>
        <v>0</v>
      </c>
      <c r="U563" s="405">
        <f t="shared" ref="U563:U581" si="215">T563*L563*(N563+P563)/24*0.85</f>
        <v>0</v>
      </c>
      <c r="V563" s="393">
        <f t="shared" ref="V563:V581" si="216">M563+O563</f>
        <v>0</v>
      </c>
      <c r="W563" s="442" t="str">
        <f t="shared" ref="W563:W581" si="217">IF(U563=0,"",((V563/U563)))</f>
        <v/>
      </c>
      <c r="X563" s="452" t="str">
        <f t="shared" si="212"/>
        <v/>
      </c>
      <c r="Y563" s="452" t="str">
        <f t="shared" si="213"/>
        <v/>
      </c>
      <c r="Z563" s="452" t="str">
        <f>'４.１倒筒機(樣品製作)'!X563</f>
        <v/>
      </c>
      <c r="AA563" s="452" t="str">
        <f>'４.１倒筒機(樣品製作)'!Y563</f>
        <v/>
      </c>
    </row>
    <row r="564" spans="1:27" ht="16.5">
      <c r="A564" s="383">
        <f t="shared" ref="A564:A604" si="218">A563</f>
        <v>46187</v>
      </c>
      <c r="B564" s="432" t="s">
        <v>804</v>
      </c>
      <c r="C564" s="458"/>
      <c r="D564" s="473"/>
      <c r="E564" s="459"/>
      <c r="F564" s="507" t="str">
        <f>IF(ISNA(VLOOKUP(D564,條件!$A$1:$L$65585,5,0)),"",(VLOOKUP(D564,條件!$A$1:$L$65585,5,0)))</f>
        <v/>
      </c>
      <c r="G564" s="507" t="str">
        <f>IF(ISNA(VLOOKUP(D564,條件!$A$1:$L$65585,11,0)),"",(VLOOKUP(D564,條件!$A$1:$L$65585,11,0)))</f>
        <v/>
      </c>
      <c r="H564" s="460"/>
      <c r="I564" s="461"/>
      <c r="J564" s="462"/>
      <c r="K564" s="461"/>
      <c r="L564" s="463"/>
      <c r="M564" s="388"/>
      <c r="N564" s="389"/>
      <c r="O564" s="390"/>
      <c r="P564" s="389"/>
      <c r="Q564" s="410"/>
      <c r="R564" s="443"/>
      <c r="S564" s="425">
        <f t="shared" si="214"/>
        <v>0</v>
      </c>
      <c r="T564" s="392">
        <f t="shared" si="211"/>
        <v>0</v>
      </c>
      <c r="U564" s="405">
        <f t="shared" si="215"/>
        <v>0</v>
      </c>
      <c r="V564" s="393">
        <f t="shared" si="216"/>
        <v>0</v>
      </c>
      <c r="W564" s="442" t="str">
        <f t="shared" si="217"/>
        <v/>
      </c>
      <c r="X564" s="452" t="str">
        <f t="shared" si="212"/>
        <v/>
      </c>
      <c r="Y564" s="452" t="str">
        <f t="shared" si="213"/>
        <v/>
      </c>
      <c r="Z564" s="452" t="str">
        <f>'４.１倒筒機(樣品製作)'!X564</f>
        <v/>
      </c>
      <c r="AA564" s="452" t="str">
        <f>'４.１倒筒機(樣品製作)'!Y564</f>
        <v/>
      </c>
    </row>
    <row r="565" spans="1:27" ht="16.5">
      <c r="A565" s="383">
        <f t="shared" si="218"/>
        <v>46187</v>
      </c>
      <c r="B565" s="432" t="s">
        <v>804</v>
      </c>
      <c r="C565" s="458"/>
      <c r="D565" s="473"/>
      <c r="E565" s="459"/>
      <c r="F565" s="507" t="str">
        <f>IF(ISNA(VLOOKUP(D565,條件!$A$1:$L$65585,5,0)),"",(VLOOKUP(D565,條件!$A$1:$L$65585,5,0)))</f>
        <v/>
      </c>
      <c r="G565" s="507" t="str">
        <f>IF(ISNA(VLOOKUP(D565,條件!$A$1:$L$65585,11,0)),"",(VLOOKUP(D565,條件!$A$1:$L$65585,11,0)))</f>
        <v/>
      </c>
      <c r="H565" s="460"/>
      <c r="I565" s="461"/>
      <c r="J565" s="462"/>
      <c r="K565" s="461"/>
      <c r="L565" s="463"/>
      <c r="M565" s="388"/>
      <c r="N565" s="389"/>
      <c r="O565" s="390"/>
      <c r="P565" s="389"/>
      <c r="Q565" s="410"/>
      <c r="R565" s="443"/>
      <c r="S565" s="425">
        <f t="shared" si="214"/>
        <v>0</v>
      </c>
      <c r="T565" s="392">
        <f t="shared" si="211"/>
        <v>0</v>
      </c>
      <c r="U565" s="405">
        <f t="shared" si="215"/>
        <v>0</v>
      </c>
      <c r="V565" s="393">
        <f t="shared" si="216"/>
        <v>0</v>
      </c>
      <c r="W565" s="442" t="str">
        <f t="shared" si="217"/>
        <v/>
      </c>
      <c r="X565" s="452" t="str">
        <f t="shared" si="212"/>
        <v/>
      </c>
      <c r="Y565" s="452" t="str">
        <f t="shared" si="213"/>
        <v/>
      </c>
      <c r="Z565" s="452" t="str">
        <f>'４.１倒筒機(樣品製作)'!X565</f>
        <v/>
      </c>
      <c r="AA565" s="452" t="str">
        <f>'４.１倒筒機(樣品製作)'!Y565</f>
        <v/>
      </c>
    </row>
    <row r="566" spans="1:27" ht="16.5">
      <c r="A566" s="383">
        <f t="shared" si="218"/>
        <v>46187</v>
      </c>
      <c r="B566" s="432" t="s">
        <v>804</v>
      </c>
      <c r="C566" s="458"/>
      <c r="D566" s="473"/>
      <c r="E566" s="459"/>
      <c r="F566" s="507" t="str">
        <f>IF(ISNA(VLOOKUP(D566,條件!$A$1:$L$65585,5,0)),"",(VLOOKUP(D566,條件!$A$1:$L$65585,5,0)))</f>
        <v/>
      </c>
      <c r="G566" s="507" t="str">
        <f>IF(ISNA(VLOOKUP(D566,條件!$A$1:$L$65585,11,0)),"",(VLOOKUP(D566,條件!$A$1:$L$65585,11,0)))</f>
        <v/>
      </c>
      <c r="H566" s="460"/>
      <c r="I566" s="461"/>
      <c r="J566" s="462"/>
      <c r="K566" s="461"/>
      <c r="L566" s="463"/>
      <c r="M566" s="388"/>
      <c r="N566" s="389"/>
      <c r="O566" s="390"/>
      <c r="P566" s="389"/>
      <c r="Q566" s="410"/>
      <c r="R566" s="443"/>
      <c r="S566" s="425">
        <f t="shared" si="214"/>
        <v>0</v>
      </c>
      <c r="T566" s="392">
        <f t="shared" si="211"/>
        <v>0</v>
      </c>
      <c r="U566" s="405">
        <f t="shared" si="215"/>
        <v>0</v>
      </c>
      <c r="V566" s="393">
        <f t="shared" si="216"/>
        <v>0</v>
      </c>
      <c r="W566" s="442" t="str">
        <f t="shared" si="217"/>
        <v/>
      </c>
      <c r="X566" s="452" t="str">
        <f t="shared" si="212"/>
        <v/>
      </c>
      <c r="Y566" s="452" t="str">
        <f t="shared" si="213"/>
        <v/>
      </c>
      <c r="Z566" s="452" t="str">
        <f>'４.１倒筒機(樣品製作)'!X566</f>
        <v/>
      </c>
      <c r="AA566" s="452" t="str">
        <f>'４.１倒筒機(樣品製作)'!Y566</f>
        <v/>
      </c>
    </row>
    <row r="567" spans="1:27" ht="16.5">
      <c r="A567" s="383">
        <f t="shared" si="218"/>
        <v>46187</v>
      </c>
      <c r="B567" s="432" t="s">
        <v>804</v>
      </c>
      <c r="C567" s="458"/>
      <c r="D567" s="473"/>
      <c r="E567" s="459"/>
      <c r="F567" s="507" t="str">
        <f>IF(ISNA(VLOOKUP(D567,條件!$A$1:$L$65585,5,0)),"",(VLOOKUP(D567,條件!$A$1:$L$65585,5,0)))</f>
        <v/>
      </c>
      <c r="G567" s="507" t="str">
        <f>IF(ISNA(VLOOKUP(D567,條件!$A$1:$L$65585,11,0)),"",(VLOOKUP(D567,條件!$A$1:$L$65585,11,0)))</f>
        <v/>
      </c>
      <c r="H567" s="460"/>
      <c r="I567" s="461"/>
      <c r="J567" s="462"/>
      <c r="K567" s="461"/>
      <c r="L567" s="463"/>
      <c r="M567" s="388"/>
      <c r="N567" s="389"/>
      <c r="O567" s="390"/>
      <c r="P567" s="389"/>
      <c r="Q567" s="410"/>
      <c r="R567" s="443"/>
      <c r="S567" s="425">
        <f t="shared" si="214"/>
        <v>0</v>
      </c>
      <c r="T567" s="392">
        <f t="shared" si="211"/>
        <v>0</v>
      </c>
      <c r="U567" s="405">
        <f t="shared" si="215"/>
        <v>0</v>
      </c>
      <c r="V567" s="393">
        <f t="shared" si="216"/>
        <v>0</v>
      </c>
      <c r="W567" s="442" t="str">
        <f t="shared" si="217"/>
        <v/>
      </c>
      <c r="X567" s="452" t="str">
        <f t="shared" si="212"/>
        <v/>
      </c>
      <c r="Y567" s="452" t="str">
        <f t="shared" si="213"/>
        <v/>
      </c>
      <c r="Z567" s="452" t="str">
        <f>'４.１倒筒機(樣品製作)'!X567</f>
        <v/>
      </c>
      <c r="AA567" s="452" t="str">
        <f>'４.１倒筒機(樣品製作)'!Y567</f>
        <v/>
      </c>
    </row>
    <row r="568" spans="1:27" ht="16.5">
      <c r="A568" s="383">
        <f t="shared" si="218"/>
        <v>46187</v>
      </c>
      <c r="B568" s="432" t="s">
        <v>804</v>
      </c>
      <c r="C568" s="458"/>
      <c r="D568" s="473"/>
      <c r="E568" s="459"/>
      <c r="F568" s="507" t="str">
        <f>IF(ISNA(VLOOKUP(D568,條件!$A$1:$L$65585,5,0)),"",(VLOOKUP(D568,條件!$A$1:$L$65585,5,0)))</f>
        <v/>
      </c>
      <c r="G568" s="507" t="str">
        <f>IF(ISNA(VLOOKUP(D568,條件!$A$1:$L$65585,11,0)),"",(VLOOKUP(D568,條件!$A$1:$L$65585,11,0)))</f>
        <v/>
      </c>
      <c r="H568" s="460"/>
      <c r="I568" s="461"/>
      <c r="J568" s="462"/>
      <c r="K568" s="461"/>
      <c r="L568" s="463"/>
      <c r="M568" s="388"/>
      <c r="N568" s="389"/>
      <c r="O568" s="390"/>
      <c r="P568" s="389"/>
      <c r="Q568" s="410"/>
      <c r="R568" s="443"/>
      <c r="S568" s="425">
        <f t="shared" si="214"/>
        <v>0</v>
      </c>
      <c r="T568" s="392">
        <f t="shared" si="211"/>
        <v>0</v>
      </c>
      <c r="U568" s="405">
        <f t="shared" si="215"/>
        <v>0</v>
      </c>
      <c r="V568" s="393">
        <f t="shared" si="216"/>
        <v>0</v>
      </c>
      <c r="W568" s="442" t="str">
        <f t="shared" si="217"/>
        <v/>
      </c>
      <c r="X568" s="452" t="str">
        <f t="shared" si="212"/>
        <v/>
      </c>
      <c r="Y568" s="452" t="str">
        <f t="shared" si="213"/>
        <v/>
      </c>
      <c r="Z568" s="452" t="str">
        <f>'４.１倒筒機(樣品製作)'!X568</f>
        <v/>
      </c>
      <c r="AA568" s="452" t="str">
        <f>'４.１倒筒機(樣品製作)'!Y568</f>
        <v/>
      </c>
    </row>
    <row r="569" spans="1:27" ht="16.5">
      <c r="A569" s="383">
        <f t="shared" si="218"/>
        <v>46187</v>
      </c>
      <c r="B569" s="432" t="s">
        <v>804</v>
      </c>
      <c r="C569" s="458"/>
      <c r="D569" s="473"/>
      <c r="E569" s="459"/>
      <c r="F569" s="507" t="str">
        <f>IF(ISNA(VLOOKUP(D569,條件!$A$1:$L$65585,5,0)),"",(VLOOKUP(D569,條件!$A$1:$L$65585,5,0)))</f>
        <v/>
      </c>
      <c r="G569" s="507" t="str">
        <f>IF(ISNA(VLOOKUP(D569,條件!$A$1:$L$65585,11,0)),"",(VLOOKUP(D569,條件!$A$1:$L$65585,11,0)))</f>
        <v/>
      </c>
      <c r="H569" s="460"/>
      <c r="I569" s="461"/>
      <c r="J569" s="462"/>
      <c r="K569" s="461"/>
      <c r="L569" s="463"/>
      <c r="M569" s="388"/>
      <c r="N569" s="389"/>
      <c r="O569" s="390"/>
      <c r="P569" s="389"/>
      <c r="Q569" s="410"/>
      <c r="R569" s="443"/>
      <c r="S569" s="425">
        <f t="shared" si="214"/>
        <v>0</v>
      </c>
      <c r="T569" s="392">
        <f t="shared" si="211"/>
        <v>0</v>
      </c>
      <c r="U569" s="405">
        <f t="shared" si="215"/>
        <v>0</v>
      </c>
      <c r="V569" s="393">
        <f t="shared" si="216"/>
        <v>0</v>
      </c>
      <c r="W569" s="442" t="str">
        <f t="shared" si="217"/>
        <v/>
      </c>
      <c r="X569" s="452" t="str">
        <f t="shared" si="212"/>
        <v/>
      </c>
      <c r="Y569" s="452" t="str">
        <f t="shared" si="213"/>
        <v/>
      </c>
      <c r="Z569" s="452" t="str">
        <f>'４.１倒筒機(樣品製作)'!X569</f>
        <v/>
      </c>
      <c r="AA569" s="452" t="str">
        <f>'４.１倒筒機(樣品製作)'!Y569</f>
        <v/>
      </c>
    </row>
    <row r="570" spans="1:27" ht="16.5">
      <c r="A570" s="383">
        <f t="shared" si="218"/>
        <v>46187</v>
      </c>
      <c r="B570" s="432" t="s">
        <v>804</v>
      </c>
      <c r="C570" s="458"/>
      <c r="D570" s="473"/>
      <c r="E570" s="459"/>
      <c r="F570" s="507" t="str">
        <f>IF(ISNA(VLOOKUP(D570,條件!$A$1:$L$65585,5,0)),"",(VLOOKUP(D570,條件!$A$1:$L$65585,5,0)))</f>
        <v/>
      </c>
      <c r="G570" s="507" t="str">
        <f>IF(ISNA(VLOOKUP(D570,條件!$A$1:$L$65585,11,0)),"",(VLOOKUP(D570,條件!$A$1:$L$65585,11,0)))</f>
        <v/>
      </c>
      <c r="H570" s="460"/>
      <c r="I570" s="461"/>
      <c r="J570" s="462"/>
      <c r="K570" s="461"/>
      <c r="L570" s="463"/>
      <c r="M570" s="388"/>
      <c r="N570" s="389"/>
      <c r="O570" s="390"/>
      <c r="P570" s="389"/>
      <c r="Q570" s="410"/>
      <c r="R570" s="443"/>
      <c r="S570" s="425">
        <f t="shared" si="214"/>
        <v>0</v>
      </c>
      <c r="T570" s="392">
        <f t="shared" si="211"/>
        <v>0</v>
      </c>
      <c r="U570" s="405">
        <f t="shared" si="215"/>
        <v>0</v>
      </c>
      <c r="V570" s="393">
        <f t="shared" si="216"/>
        <v>0</v>
      </c>
      <c r="W570" s="442" t="str">
        <f t="shared" si="217"/>
        <v/>
      </c>
      <c r="X570" s="452" t="str">
        <f t="shared" si="212"/>
        <v/>
      </c>
      <c r="Y570" s="452" t="str">
        <f t="shared" si="213"/>
        <v/>
      </c>
      <c r="Z570" s="452" t="str">
        <f>'４.１倒筒機(樣品製作)'!X570</f>
        <v/>
      </c>
      <c r="AA570" s="452" t="str">
        <f>'４.１倒筒機(樣品製作)'!Y570</f>
        <v/>
      </c>
    </row>
    <row r="571" spans="1:27" ht="16.5">
      <c r="A571" s="383">
        <f t="shared" si="218"/>
        <v>46187</v>
      </c>
      <c r="B571" s="432" t="s">
        <v>804</v>
      </c>
      <c r="C571" s="458"/>
      <c r="D571" s="473"/>
      <c r="E571" s="459"/>
      <c r="F571" s="507" t="str">
        <f>IF(ISNA(VLOOKUP(D571,條件!$A$1:$L$65585,5,0)),"",(VLOOKUP(D571,條件!$A$1:$L$65585,5,0)))</f>
        <v/>
      </c>
      <c r="G571" s="507" t="str">
        <f>IF(ISNA(VLOOKUP(D571,條件!$A$1:$L$65585,11,0)),"",(VLOOKUP(D571,條件!$A$1:$L$65585,11,0)))</f>
        <v/>
      </c>
      <c r="H571" s="460"/>
      <c r="I571" s="461"/>
      <c r="J571" s="462"/>
      <c r="K571" s="461"/>
      <c r="L571" s="463"/>
      <c r="M571" s="388"/>
      <c r="N571" s="389"/>
      <c r="O571" s="390"/>
      <c r="P571" s="389"/>
      <c r="Q571" s="410"/>
      <c r="R571" s="443"/>
      <c r="S571" s="425">
        <f t="shared" si="214"/>
        <v>0</v>
      </c>
      <c r="T571" s="392">
        <f t="shared" si="211"/>
        <v>0</v>
      </c>
      <c r="U571" s="405">
        <f t="shared" si="215"/>
        <v>0</v>
      </c>
      <c r="V571" s="393">
        <f t="shared" si="216"/>
        <v>0</v>
      </c>
      <c r="W571" s="442" t="str">
        <f t="shared" si="217"/>
        <v/>
      </c>
      <c r="X571" s="452" t="str">
        <f t="shared" si="212"/>
        <v/>
      </c>
      <c r="Y571" s="452" t="str">
        <f t="shared" si="213"/>
        <v/>
      </c>
      <c r="Z571" s="452" t="str">
        <f>'４.１倒筒機(樣品製作)'!X571</f>
        <v/>
      </c>
      <c r="AA571" s="452" t="str">
        <f>'４.１倒筒機(樣品製作)'!Y571</f>
        <v/>
      </c>
    </row>
    <row r="572" spans="1:27" ht="16.5">
      <c r="A572" s="383">
        <f t="shared" si="218"/>
        <v>46187</v>
      </c>
      <c r="B572" s="432" t="s">
        <v>804</v>
      </c>
      <c r="C572" s="458"/>
      <c r="D572" s="473"/>
      <c r="E572" s="459"/>
      <c r="F572" s="507" t="str">
        <f>IF(ISNA(VLOOKUP(D572,條件!$A$1:$L$65585,5,0)),"",(VLOOKUP(D572,條件!$A$1:$L$65585,5,0)))</f>
        <v/>
      </c>
      <c r="G572" s="507" t="str">
        <f>IF(ISNA(VLOOKUP(D572,條件!$A$1:$L$65585,11,0)),"",(VLOOKUP(D572,條件!$A$1:$L$65585,11,0)))</f>
        <v/>
      </c>
      <c r="H572" s="460"/>
      <c r="I572" s="461"/>
      <c r="J572" s="462"/>
      <c r="K572" s="461"/>
      <c r="L572" s="463"/>
      <c r="M572" s="388"/>
      <c r="N572" s="389"/>
      <c r="O572" s="390"/>
      <c r="P572" s="389"/>
      <c r="Q572" s="410"/>
      <c r="R572" s="443"/>
      <c r="S572" s="425">
        <f t="shared" si="214"/>
        <v>0</v>
      </c>
      <c r="T572" s="392">
        <f t="shared" si="211"/>
        <v>0</v>
      </c>
      <c r="U572" s="405">
        <f t="shared" si="215"/>
        <v>0</v>
      </c>
      <c r="V572" s="393">
        <f t="shared" si="216"/>
        <v>0</v>
      </c>
      <c r="W572" s="442" t="str">
        <f t="shared" si="217"/>
        <v/>
      </c>
      <c r="X572" s="452" t="str">
        <f t="shared" si="212"/>
        <v/>
      </c>
      <c r="Y572" s="452" t="str">
        <f t="shared" si="213"/>
        <v/>
      </c>
      <c r="Z572" s="452" t="str">
        <f>'４.１倒筒機(樣品製作)'!X572</f>
        <v/>
      </c>
      <c r="AA572" s="452" t="str">
        <f>'４.１倒筒機(樣品製作)'!Y572</f>
        <v/>
      </c>
    </row>
    <row r="573" spans="1:27" ht="16.5">
      <c r="A573" s="383">
        <f t="shared" si="218"/>
        <v>46187</v>
      </c>
      <c r="B573" s="432" t="s">
        <v>804</v>
      </c>
      <c r="C573" s="458"/>
      <c r="D573" s="473"/>
      <c r="E573" s="459"/>
      <c r="F573" s="507" t="str">
        <f>IF(ISNA(VLOOKUP(D573,條件!$A$1:$L$65585,5,0)),"",(VLOOKUP(D573,條件!$A$1:$L$65585,5,0)))</f>
        <v/>
      </c>
      <c r="G573" s="507" t="str">
        <f>IF(ISNA(VLOOKUP(D573,條件!$A$1:$L$65585,11,0)),"",(VLOOKUP(D573,條件!$A$1:$L$65585,11,0)))</f>
        <v/>
      </c>
      <c r="H573" s="460"/>
      <c r="I573" s="461"/>
      <c r="J573" s="462"/>
      <c r="K573" s="461"/>
      <c r="L573" s="463"/>
      <c r="M573" s="388"/>
      <c r="N573" s="389"/>
      <c r="O573" s="390"/>
      <c r="P573" s="389"/>
      <c r="Q573" s="410"/>
      <c r="R573" s="443"/>
      <c r="S573" s="425">
        <f t="shared" si="214"/>
        <v>0</v>
      </c>
      <c r="T573" s="392">
        <f t="shared" si="211"/>
        <v>0</v>
      </c>
      <c r="U573" s="392">
        <f t="shared" si="215"/>
        <v>0</v>
      </c>
      <c r="V573" s="393">
        <f t="shared" si="216"/>
        <v>0</v>
      </c>
      <c r="W573" s="442" t="str">
        <f t="shared" si="217"/>
        <v/>
      </c>
      <c r="X573" s="452" t="str">
        <f t="shared" si="212"/>
        <v/>
      </c>
      <c r="Y573" s="452" t="str">
        <f t="shared" si="213"/>
        <v/>
      </c>
      <c r="Z573" s="452" t="str">
        <f>'４.１倒筒機(樣品製作)'!X573</f>
        <v/>
      </c>
      <c r="AA573" s="452" t="str">
        <f>'４.１倒筒機(樣品製作)'!Y573</f>
        <v/>
      </c>
    </row>
    <row r="574" spans="1:27" ht="16.5">
      <c r="A574" s="383">
        <f t="shared" si="218"/>
        <v>46187</v>
      </c>
      <c r="B574" s="432" t="s">
        <v>804</v>
      </c>
      <c r="C574" s="458"/>
      <c r="D574" s="473"/>
      <c r="E574" s="459"/>
      <c r="F574" s="507" t="str">
        <f>IF(ISNA(VLOOKUP(D574,條件!$A$1:$L$65585,5,0)),"",(VLOOKUP(D574,條件!$A$1:$L$65585,5,0)))</f>
        <v/>
      </c>
      <c r="G574" s="507" t="str">
        <f>IF(ISNA(VLOOKUP(D574,條件!$A$1:$L$65585,11,0)),"",(VLOOKUP(D574,條件!$A$1:$L$65585,11,0)))</f>
        <v/>
      </c>
      <c r="H574" s="460"/>
      <c r="I574" s="461"/>
      <c r="J574" s="462"/>
      <c r="K574" s="461"/>
      <c r="L574" s="463"/>
      <c r="M574" s="388"/>
      <c r="N574" s="389"/>
      <c r="O574" s="390"/>
      <c r="P574" s="389"/>
      <c r="Q574" s="410"/>
      <c r="R574" s="443"/>
      <c r="S574" s="425">
        <f t="shared" si="214"/>
        <v>0</v>
      </c>
      <c r="T574" s="392">
        <f t="shared" si="211"/>
        <v>0</v>
      </c>
      <c r="U574" s="392">
        <f t="shared" si="215"/>
        <v>0</v>
      </c>
      <c r="V574" s="393">
        <f t="shared" si="216"/>
        <v>0</v>
      </c>
      <c r="W574" s="444" t="str">
        <f t="shared" si="217"/>
        <v/>
      </c>
      <c r="X574" s="452" t="str">
        <f t="shared" si="212"/>
        <v/>
      </c>
      <c r="Y574" s="452" t="str">
        <f t="shared" si="213"/>
        <v/>
      </c>
      <c r="Z574" s="452" t="str">
        <f>'４.１倒筒機(樣品製作)'!X574</f>
        <v/>
      </c>
      <c r="AA574" s="452" t="str">
        <f>'４.１倒筒機(樣品製作)'!Y574</f>
        <v/>
      </c>
    </row>
    <row r="575" spans="1:27" ht="16.5">
      <c r="A575" s="383">
        <f t="shared" si="218"/>
        <v>46187</v>
      </c>
      <c r="B575" s="432" t="s">
        <v>804</v>
      </c>
      <c r="C575" s="458"/>
      <c r="D575" s="473"/>
      <c r="E575" s="459"/>
      <c r="F575" s="507" t="str">
        <f>IF(ISNA(VLOOKUP(D575,條件!$A$1:$L$65585,5,0)),"",(VLOOKUP(D575,條件!$A$1:$L$65585,5,0)))</f>
        <v/>
      </c>
      <c r="G575" s="507" t="str">
        <f>IF(ISNA(VLOOKUP(D575,條件!$A$1:$L$65585,11,0)),"",(VLOOKUP(D575,條件!$A$1:$L$65585,11,0)))</f>
        <v/>
      </c>
      <c r="H575" s="460"/>
      <c r="I575" s="461"/>
      <c r="J575" s="462"/>
      <c r="K575" s="461"/>
      <c r="L575" s="463"/>
      <c r="M575" s="388"/>
      <c r="N575" s="389"/>
      <c r="O575" s="390"/>
      <c r="P575" s="389"/>
      <c r="Q575" s="410"/>
      <c r="R575" s="443"/>
      <c r="S575" s="425">
        <f t="shared" si="214"/>
        <v>0</v>
      </c>
      <c r="T575" s="392">
        <f t="shared" si="211"/>
        <v>0</v>
      </c>
      <c r="U575" s="392">
        <f t="shared" si="215"/>
        <v>0</v>
      </c>
      <c r="V575" s="393">
        <f t="shared" si="216"/>
        <v>0</v>
      </c>
      <c r="W575" s="444" t="str">
        <f t="shared" si="217"/>
        <v/>
      </c>
      <c r="X575" s="452" t="str">
        <f t="shared" si="212"/>
        <v/>
      </c>
      <c r="Y575" s="452" t="str">
        <f t="shared" si="213"/>
        <v/>
      </c>
      <c r="Z575" s="452" t="str">
        <f>'４.１倒筒機(樣品製作)'!X575</f>
        <v/>
      </c>
      <c r="AA575" s="452" t="str">
        <f>'４.１倒筒機(樣品製作)'!Y575</f>
        <v/>
      </c>
    </row>
    <row r="576" spans="1:27" ht="16.5">
      <c r="A576" s="383">
        <f t="shared" si="218"/>
        <v>46187</v>
      </c>
      <c r="B576" s="432" t="s">
        <v>804</v>
      </c>
      <c r="C576" s="458"/>
      <c r="D576" s="473"/>
      <c r="E576" s="459"/>
      <c r="F576" s="507" t="str">
        <f>IF(ISNA(VLOOKUP(D576,條件!$A$1:$L$65585,5,0)),"",(VLOOKUP(D576,條件!$A$1:$L$65585,5,0)))</f>
        <v/>
      </c>
      <c r="G576" s="507" t="str">
        <f>IF(ISNA(VLOOKUP(D576,條件!$A$1:$L$65585,11,0)),"",(VLOOKUP(D576,條件!$A$1:$L$65585,11,0)))</f>
        <v/>
      </c>
      <c r="H576" s="460"/>
      <c r="I576" s="461"/>
      <c r="J576" s="462"/>
      <c r="K576" s="461"/>
      <c r="L576" s="463"/>
      <c r="M576" s="388"/>
      <c r="N576" s="389"/>
      <c r="O576" s="390"/>
      <c r="P576" s="389"/>
      <c r="Q576" s="410"/>
      <c r="R576" s="443"/>
      <c r="S576" s="425">
        <f t="shared" si="214"/>
        <v>0</v>
      </c>
      <c r="T576" s="392">
        <f t="shared" si="211"/>
        <v>0</v>
      </c>
      <c r="U576" s="392">
        <f t="shared" si="215"/>
        <v>0</v>
      </c>
      <c r="V576" s="393">
        <f t="shared" si="216"/>
        <v>0</v>
      </c>
      <c r="W576" s="444" t="str">
        <f t="shared" si="217"/>
        <v/>
      </c>
      <c r="X576" s="452" t="str">
        <f t="shared" si="212"/>
        <v/>
      </c>
      <c r="Y576" s="452" t="str">
        <f t="shared" si="213"/>
        <v/>
      </c>
      <c r="Z576" s="452" t="str">
        <f>'４.１倒筒機(樣品製作)'!X576</f>
        <v/>
      </c>
      <c r="AA576" s="452" t="str">
        <f>'４.１倒筒機(樣品製作)'!Y576</f>
        <v/>
      </c>
    </row>
    <row r="577" spans="1:27" ht="16.5">
      <c r="A577" s="383">
        <f t="shared" si="218"/>
        <v>46187</v>
      </c>
      <c r="B577" s="432" t="s">
        <v>804</v>
      </c>
      <c r="C577" s="458"/>
      <c r="D577" s="473"/>
      <c r="E577" s="459"/>
      <c r="F577" s="507" t="str">
        <f>IF(ISNA(VLOOKUP(D577,條件!$A$1:$L$65585,5,0)),"",(VLOOKUP(D577,條件!$A$1:$L$65585,5,0)))</f>
        <v/>
      </c>
      <c r="G577" s="507" t="str">
        <f>IF(ISNA(VLOOKUP(D577,條件!$A$1:$L$65585,11,0)),"",(VLOOKUP(D577,條件!$A$1:$L$65585,11,0)))</f>
        <v/>
      </c>
      <c r="H577" s="460"/>
      <c r="I577" s="461"/>
      <c r="J577" s="462"/>
      <c r="K577" s="461"/>
      <c r="L577" s="463"/>
      <c r="M577" s="388"/>
      <c r="N577" s="389"/>
      <c r="O577" s="390"/>
      <c r="P577" s="389"/>
      <c r="Q577" s="410"/>
      <c r="R577" s="443"/>
      <c r="S577" s="425">
        <f t="shared" si="214"/>
        <v>0</v>
      </c>
      <c r="T577" s="392">
        <f t="shared" si="211"/>
        <v>0</v>
      </c>
      <c r="U577" s="392">
        <f t="shared" si="215"/>
        <v>0</v>
      </c>
      <c r="V577" s="393">
        <f t="shared" si="216"/>
        <v>0</v>
      </c>
      <c r="W577" s="444" t="str">
        <f t="shared" si="217"/>
        <v/>
      </c>
      <c r="X577" s="452" t="str">
        <f t="shared" si="212"/>
        <v/>
      </c>
      <c r="Y577" s="452" t="str">
        <f t="shared" si="213"/>
        <v/>
      </c>
      <c r="Z577" s="452" t="str">
        <f>'４.１倒筒機(樣品製作)'!X577</f>
        <v/>
      </c>
      <c r="AA577" s="452" t="str">
        <f>'４.１倒筒機(樣品製作)'!Y577</f>
        <v/>
      </c>
    </row>
    <row r="578" spans="1:27" ht="16.5">
      <c r="A578" s="383">
        <f t="shared" si="218"/>
        <v>46187</v>
      </c>
      <c r="B578" s="432" t="s">
        <v>804</v>
      </c>
      <c r="C578" s="458"/>
      <c r="D578" s="473"/>
      <c r="E578" s="459"/>
      <c r="F578" s="507" t="str">
        <f>IF(ISNA(VLOOKUP(D578,條件!$A$1:$L$65585,5,0)),"",(VLOOKUP(D578,條件!$A$1:$L$65585,5,0)))</f>
        <v/>
      </c>
      <c r="G578" s="507" t="str">
        <f>IF(ISNA(VLOOKUP(D578,條件!$A$1:$L$65585,11,0)),"",(VLOOKUP(D578,條件!$A$1:$L$65585,11,0)))</f>
        <v/>
      </c>
      <c r="H578" s="460"/>
      <c r="I578" s="461"/>
      <c r="J578" s="462"/>
      <c r="K578" s="461"/>
      <c r="L578" s="463"/>
      <c r="M578" s="388"/>
      <c r="N578" s="389"/>
      <c r="O578" s="390"/>
      <c r="P578" s="389"/>
      <c r="Q578" s="391"/>
      <c r="R578" s="443"/>
      <c r="S578" s="425">
        <f t="shared" si="214"/>
        <v>0</v>
      </c>
      <c r="T578" s="392">
        <f t="shared" si="211"/>
        <v>0</v>
      </c>
      <c r="U578" s="392">
        <f t="shared" si="215"/>
        <v>0</v>
      </c>
      <c r="V578" s="393">
        <f t="shared" si="216"/>
        <v>0</v>
      </c>
      <c r="W578" s="444" t="str">
        <f t="shared" si="217"/>
        <v/>
      </c>
      <c r="X578" s="452" t="str">
        <f t="shared" si="212"/>
        <v/>
      </c>
      <c r="Y578" s="452" t="str">
        <f t="shared" si="213"/>
        <v/>
      </c>
      <c r="Z578" s="452" t="str">
        <f>'４.１倒筒機(樣品製作)'!X578</f>
        <v/>
      </c>
      <c r="AA578" s="452" t="str">
        <f>'４.１倒筒機(樣品製作)'!Y578</f>
        <v/>
      </c>
    </row>
    <row r="579" spans="1:27" ht="16.5">
      <c r="A579" s="383">
        <f t="shared" si="218"/>
        <v>46187</v>
      </c>
      <c r="B579" s="432" t="s">
        <v>804</v>
      </c>
      <c r="C579" s="458"/>
      <c r="D579" s="473"/>
      <c r="E579" s="459"/>
      <c r="F579" s="507" t="str">
        <f>IF(ISNA(VLOOKUP(D579,條件!$A$1:$L$65585,5,0)),"",(VLOOKUP(D579,條件!$A$1:$L$65585,5,0)))</f>
        <v/>
      </c>
      <c r="G579" s="507" t="str">
        <f>IF(ISNA(VLOOKUP(D579,條件!$A$1:$L$65585,11,0)),"",(VLOOKUP(D579,條件!$A$1:$L$65585,11,0)))</f>
        <v/>
      </c>
      <c r="H579" s="460"/>
      <c r="I579" s="461"/>
      <c r="J579" s="462"/>
      <c r="K579" s="461"/>
      <c r="L579" s="463"/>
      <c r="M579" s="388"/>
      <c r="N579" s="389"/>
      <c r="O579" s="390"/>
      <c r="P579" s="389"/>
      <c r="Q579" s="391"/>
      <c r="R579" s="443"/>
      <c r="S579" s="425">
        <f t="shared" si="214"/>
        <v>0</v>
      </c>
      <c r="T579" s="392">
        <f t="shared" si="211"/>
        <v>0</v>
      </c>
      <c r="U579" s="392">
        <f t="shared" si="215"/>
        <v>0</v>
      </c>
      <c r="V579" s="393">
        <f t="shared" si="216"/>
        <v>0</v>
      </c>
      <c r="W579" s="444" t="str">
        <f t="shared" si="217"/>
        <v/>
      </c>
      <c r="X579" s="452" t="str">
        <f t="shared" si="212"/>
        <v/>
      </c>
      <c r="Y579" s="452" t="str">
        <f t="shared" si="213"/>
        <v/>
      </c>
      <c r="Z579" s="452" t="str">
        <f>'４.１倒筒機(樣品製作)'!X579</f>
        <v/>
      </c>
      <c r="AA579" s="452" t="str">
        <f>'４.１倒筒機(樣品製作)'!Y579</f>
        <v/>
      </c>
    </row>
    <row r="580" spans="1:27" ht="16.5">
      <c r="A580" s="383">
        <f t="shared" si="218"/>
        <v>46187</v>
      </c>
      <c r="B580" s="432" t="s">
        <v>804</v>
      </c>
      <c r="C580" s="458"/>
      <c r="D580" s="473"/>
      <c r="E580" s="459"/>
      <c r="F580" s="507" t="str">
        <f>IF(ISNA(VLOOKUP(D580,條件!$A$1:$L$65585,5,0)),"",(VLOOKUP(D580,條件!$A$1:$L$65585,5,0)))</f>
        <v/>
      </c>
      <c r="G580" s="507" t="str">
        <f>IF(ISNA(VLOOKUP(D580,條件!$A$1:$L$65585,11,0)),"",(VLOOKUP(D580,條件!$A$1:$L$65585,11,0)))</f>
        <v/>
      </c>
      <c r="H580" s="460"/>
      <c r="I580" s="461"/>
      <c r="J580" s="462"/>
      <c r="K580" s="461"/>
      <c r="L580" s="463"/>
      <c r="M580" s="388"/>
      <c r="N580" s="389"/>
      <c r="O580" s="390"/>
      <c r="P580" s="389"/>
      <c r="Q580" s="391"/>
      <c r="R580" s="443"/>
      <c r="S580" s="425">
        <f t="shared" si="214"/>
        <v>0</v>
      </c>
      <c r="T580" s="392">
        <f t="shared" si="211"/>
        <v>0</v>
      </c>
      <c r="U580" s="392">
        <f t="shared" si="215"/>
        <v>0</v>
      </c>
      <c r="V580" s="393">
        <f t="shared" si="216"/>
        <v>0</v>
      </c>
      <c r="W580" s="444" t="str">
        <f t="shared" si="217"/>
        <v/>
      </c>
      <c r="X580" s="452" t="str">
        <f t="shared" si="212"/>
        <v/>
      </c>
      <c r="Y580" s="452" t="str">
        <f t="shared" si="213"/>
        <v/>
      </c>
      <c r="Z580" s="452" t="str">
        <f>'４.１倒筒機(樣品製作)'!X580</f>
        <v/>
      </c>
      <c r="AA580" s="452" t="str">
        <f>'４.１倒筒機(樣品製作)'!Y580</f>
        <v/>
      </c>
    </row>
    <row r="581" spans="1:27" ht="16.5">
      <c r="A581" s="383">
        <f t="shared" si="218"/>
        <v>46187</v>
      </c>
      <c r="B581" s="432" t="s">
        <v>804</v>
      </c>
      <c r="C581" s="458"/>
      <c r="D581" s="473"/>
      <c r="E581" s="459"/>
      <c r="F581" s="507" t="str">
        <f>IF(ISNA(VLOOKUP(D581,條件!$A$1:$L$65585,5,0)),"",(VLOOKUP(D581,條件!$A$1:$L$65585,5,0)))</f>
        <v/>
      </c>
      <c r="G581" s="507" t="str">
        <f>IF(ISNA(VLOOKUP(D581,條件!$A$1:$L$65585,11,0)),"",(VLOOKUP(D581,條件!$A$1:$L$65585,11,0)))</f>
        <v/>
      </c>
      <c r="H581" s="460"/>
      <c r="I581" s="461"/>
      <c r="J581" s="462"/>
      <c r="K581" s="461"/>
      <c r="L581" s="463"/>
      <c r="M581" s="388"/>
      <c r="N581" s="389"/>
      <c r="O581" s="390"/>
      <c r="P581" s="389"/>
      <c r="Q581" s="391"/>
      <c r="R581" s="443"/>
      <c r="S581" s="425">
        <f t="shared" si="214"/>
        <v>0</v>
      </c>
      <c r="T581" s="392">
        <f t="shared" si="211"/>
        <v>0</v>
      </c>
      <c r="U581" s="392">
        <f t="shared" si="215"/>
        <v>0</v>
      </c>
      <c r="V581" s="393">
        <f t="shared" si="216"/>
        <v>0</v>
      </c>
      <c r="W581" s="444" t="str">
        <f t="shared" si="217"/>
        <v/>
      </c>
      <c r="X581" s="452" t="str">
        <f t="shared" si="212"/>
        <v/>
      </c>
      <c r="Y581" s="452" t="str">
        <f t="shared" si="213"/>
        <v/>
      </c>
      <c r="Z581" s="452" t="str">
        <f>'４.１倒筒機(樣品製作)'!X581</f>
        <v/>
      </c>
      <c r="AA581" s="452" t="str">
        <f>'４.１倒筒機(樣品製作)'!Y581</f>
        <v/>
      </c>
    </row>
    <row r="582" spans="1:27" ht="16.5">
      <c r="A582" s="383">
        <f t="shared" si="218"/>
        <v>46187</v>
      </c>
      <c r="B582" s="398" t="s">
        <v>807</v>
      </c>
      <c r="C582" s="524"/>
      <c r="D582" s="525"/>
      <c r="E582" s="526"/>
      <c r="F582" s="527"/>
      <c r="G582" s="527"/>
      <c r="H582" s="528"/>
      <c r="I582" s="529">
        <f>COUNTA(I562:I581)</f>
        <v>0</v>
      </c>
      <c r="J582" s="529"/>
      <c r="K582" s="529"/>
      <c r="L582" s="530"/>
      <c r="M582" s="400"/>
      <c r="N582" s="401">
        <f>SUM(N562:N581)</f>
        <v>0</v>
      </c>
      <c r="O582" s="400"/>
      <c r="P582" s="401">
        <f>SUM(P562:P581)</f>
        <v>0</v>
      </c>
      <c r="Q582" s="402"/>
      <c r="R582" s="445"/>
      <c r="S582" s="426"/>
      <c r="T582" s="399"/>
      <c r="U582" s="399">
        <f>SUMIF(U562:U581,"&lt;9E307")</f>
        <v>0</v>
      </c>
      <c r="V582" s="399">
        <f>SUM(V562:V581)</f>
        <v>0</v>
      </c>
      <c r="W582" s="446">
        <f>IF(ISERROR(V582/U582),0,(V582/U582))</f>
        <v>0</v>
      </c>
      <c r="X582" s="453">
        <f>SUMIF(X562:X581,"&lt;9E307")</f>
        <v>0</v>
      </c>
      <c r="Y582" s="453">
        <f>SUMIF(Y562:Y581,"&lt;9E307")</f>
        <v>0</v>
      </c>
      <c r="Z582" s="579">
        <f>'４.１倒筒機(樣品製作)'!X582</f>
        <v>0</v>
      </c>
      <c r="AA582" s="579">
        <f>'４.１倒筒機(樣品製作)'!Y582</f>
        <v>0</v>
      </c>
    </row>
    <row r="583" spans="1:27" ht="16.5">
      <c r="A583" s="383">
        <f t="shared" si="218"/>
        <v>46187</v>
      </c>
      <c r="B583" s="432" t="s">
        <v>805</v>
      </c>
      <c r="C583" s="458"/>
      <c r="D583" s="473"/>
      <c r="E583" s="459"/>
      <c r="F583" s="507" t="str">
        <f>IF(ISNA(VLOOKUP(D583,條件!$A$1:$L$65585,5,0)),"",(VLOOKUP(D583,條件!$A$1:$L$65585,5,0)))</f>
        <v/>
      </c>
      <c r="G583" s="507" t="str">
        <f>IF(ISNA(VLOOKUP(D583,條件!$A$1:$L$65585,11,0)),"",(VLOOKUP(D583,條件!$A$1:$L$65585,11,0)))</f>
        <v/>
      </c>
      <c r="H583" s="460"/>
      <c r="I583" s="461"/>
      <c r="J583" s="462"/>
      <c r="K583" s="461"/>
      <c r="L583" s="463"/>
      <c r="M583" s="388"/>
      <c r="N583" s="389"/>
      <c r="O583" s="390"/>
      <c r="P583" s="389"/>
      <c r="Q583" s="391"/>
      <c r="R583" s="443"/>
      <c r="S583" s="425">
        <f>K583*0.85</f>
        <v>0</v>
      </c>
      <c r="T583" s="392">
        <f t="shared" ref="T583:T602" si="219">IF(J583="",0,(1440/(J583/S583)))</f>
        <v>0</v>
      </c>
      <c r="U583" s="405">
        <f>T583*L583*(N583+P583)/24*0.85</f>
        <v>0</v>
      </c>
      <c r="V583" s="406">
        <f>M583+O583</f>
        <v>0</v>
      </c>
      <c r="W583" s="442" t="str">
        <f>IF(U583=0,"",((V583/U583)))</f>
        <v/>
      </c>
      <c r="X583" s="452" t="str">
        <f t="shared" ref="X583:X602" si="220">IF(ISERROR((U583/(N583+P583)*N583)/250),"",((U583/(N583+P583)*N583)/250))</f>
        <v/>
      </c>
      <c r="Y583" s="452" t="str">
        <f t="shared" ref="Y583:Y602" si="221">IF(ISERROR(((U583/(N583+P583)*P583)/250)),"",(((U583/(N583+P583)*P583))/250))</f>
        <v/>
      </c>
      <c r="Z583" s="452" t="str">
        <f>'４.１倒筒機(樣品製作)'!X583</f>
        <v/>
      </c>
      <c r="AA583" s="452" t="str">
        <f>'４.１倒筒機(樣品製作)'!Y583</f>
        <v/>
      </c>
    </row>
    <row r="584" spans="1:27" ht="16.5">
      <c r="A584" s="383">
        <f t="shared" si="218"/>
        <v>46187</v>
      </c>
      <c r="B584" s="432" t="s">
        <v>805</v>
      </c>
      <c r="C584" s="458"/>
      <c r="D584" s="473"/>
      <c r="E584" s="459"/>
      <c r="F584" s="507" t="str">
        <f>IF(ISNA(VLOOKUP(D584,條件!$A$1:$L$65585,5,0)),"",(VLOOKUP(D584,條件!$A$1:$L$65585,5,0)))</f>
        <v/>
      </c>
      <c r="G584" s="507" t="str">
        <f>IF(ISNA(VLOOKUP(D584,條件!$A$1:$L$65585,11,0)),"",(VLOOKUP(D584,條件!$A$1:$L$65585,11,0)))</f>
        <v/>
      </c>
      <c r="H584" s="460"/>
      <c r="I584" s="461"/>
      <c r="J584" s="462"/>
      <c r="K584" s="461"/>
      <c r="L584" s="463"/>
      <c r="M584" s="388"/>
      <c r="N584" s="389"/>
      <c r="O584" s="390"/>
      <c r="P584" s="389"/>
      <c r="Q584" s="391"/>
      <c r="R584" s="443"/>
      <c r="S584" s="425">
        <f t="shared" ref="S584:S602" si="222">K584*0.85</f>
        <v>0</v>
      </c>
      <c r="T584" s="392">
        <f t="shared" si="219"/>
        <v>0</v>
      </c>
      <c r="U584" s="405">
        <f t="shared" ref="U584:U602" si="223">T584*L584*(N584+P584)/24*0.85</f>
        <v>0</v>
      </c>
      <c r="V584" s="393">
        <f t="shared" ref="V584:V602" si="224">M584+O584</f>
        <v>0</v>
      </c>
      <c r="W584" s="442" t="str">
        <f t="shared" ref="W584:W602" si="225">IF(U584=0,"",((V584/U584)))</f>
        <v/>
      </c>
      <c r="X584" s="452" t="str">
        <f t="shared" si="220"/>
        <v/>
      </c>
      <c r="Y584" s="452" t="str">
        <f t="shared" si="221"/>
        <v/>
      </c>
      <c r="Z584" s="452" t="str">
        <f>'４.１倒筒機(樣品製作)'!X584</f>
        <v/>
      </c>
      <c r="AA584" s="452" t="str">
        <f>'４.１倒筒機(樣品製作)'!Y584</f>
        <v/>
      </c>
    </row>
    <row r="585" spans="1:27" ht="16.5">
      <c r="A585" s="383">
        <f t="shared" si="218"/>
        <v>46187</v>
      </c>
      <c r="B585" s="432" t="s">
        <v>805</v>
      </c>
      <c r="C585" s="458"/>
      <c r="D585" s="473"/>
      <c r="E585" s="459"/>
      <c r="F585" s="507" t="str">
        <f>IF(ISNA(VLOOKUP(D585,條件!$A$1:$L$65585,5,0)),"",(VLOOKUP(D585,條件!$A$1:$L$65585,5,0)))</f>
        <v/>
      </c>
      <c r="G585" s="507" t="str">
        <f>IF(ISNA(VLOOKUP(D585,條件!$A$1:$L$65585,11,0)),"",(VLOOKUP(D585,條件!$A$1:$L$65585,11,0)))</f>
        <v/>
      </c>
      <c r="H585" s="460"/>
      <c r="I585" s="461"/>
      <c r="J585" s="462"/>
      <c r="K585" s="461"/>
      <c r="L585" s="463"/>
      <c r="M585" s="388"/>
      <c r="N585" s="389"/>
      <c r="O585" s="390"/>
      <c r="P585" s="389"/>
      <c r="Q585" s="391"/>
      <c r="R585" s="443"/>
      <c r="S585" s="425">
        <f t="shared" si="222"/>
        <v>0</v>
      </c>
      <c r="T585" s="392">
        <f t="shared" si="219"/>
        <v>0</v>
      </c>
      <c r="U585" s="405">
        <f t="shared" si="223"/>
        <v>0</v>
      </c>
      <c r="V585" s="393">
        <f t="shared" si="224"/>
        <v>0</v>
      </c>
      <c r="W585" s="442" t="str">
        <f t="shared" si="225"/>
        <v/>
      </c>
      <c r="X585" s="452" t="str">
        <f t="shared" si="220"/>
        <v/>
      </c>
      <c r="Y585" s="452" t="str">
        <f t="shared" si="221"/>
        <v/>
      </c>
      <c r="Z585" s="452" t="str">
        <f>'４.１倒筒機(樣品製作)'!X585</f>
        <v/>
      </c>
      <c r="AA585" s="452" t="str">
        <f>'４.１倒筒機(樣品製作)'!Y585</f>
        <v/>
      </c>
    </row>
    <row r="586" spans="1:27" ht="16.5">
      <c r="A586" s="383">
        <f t="shared" si="218"/>
        <v>46187</v>
      </c>
      <c r="B586" s="432" t="s">
        <v>805</v>
      </c>
      <c r="C586" s="458"/>
      <c r="D586" s="473"/>
      <c r="E586" s="459"/>
      <c r="F586" s="507" t="str">
        <f>IF(ISNA(VLOOKUP(D586,條件!$A$1:$L$65585,5,0)),"",(VLOOKUP(D586,條件!$A$1:$L$65585,5,0)))</f>
        <v/>
      </c>
      <c r="G586" s="507" t="str">
        <f>IF(ISNA(VLOOKUP(D586,條件!$A$1:$L$65585,11,0)),"",(VLOOKUP(D586,條件!$A$1:$L$65585,11,0)))</f>
        <v/>
      </c>
      <c r="H586" s="460"/>
      <c r="I586" s="461"/>
      <c r="J586" s="462"/>
      <c r="K586" s="461"/>
      <c r="L586" s="463"/>
      <c r="M586" s="388"/>
      <c r="N586" s="389"/>
      <c r="O586" s="390"/>
      <c r="P586" s="389"/>
      <c r="Q586" s="391"/>
      <c r="R586" s="443"/>
      <c r="S586" s="425">
        <f t="shared" si="222"/>
        <v>0</v>
      </c>
      <c r="T586" s="392">
        <f t="shared" si="219"/>
        <v>0</v>
      </c>
      <c r="U586" s="405">
        <f t="shared" si="223"/>
        <v>0</v>
      </c>
      <c r="V586" s="393">
        <f t="shared" si="224"/>
        <v>0</v>
      </c>
      <c r="W586" s="442" t="str">
        <f t="shared" si="225"/>
        <v/>
      </c>
      <c r="X586" s="452" t="str">
        <f t="shared" si="220"/>
        <v/>
      </c>
      <c r="Y586" s="452" t="str">
        <f t="shared" si="221"/>
        <v/>
      </c>
      <c r="Z586" s="452" t="str">
        <f>'４.１倒筒機(樣品製作)'!X586</f>
        <v/>
      </c>
      <c r="AA586" s="452" t="str">
        <f>'４.１倒筒機(樣品製作)'!Y586</f>
        <v/>
      </c>
    </row>
    <row r="587" spans="1:27" ht="16.5">
      <c r="A587" s="383">
        <f t="shared" si="218"/>
        <v>46187</v>
      </c>
      <c r="B587" s="432" t="s">
        <v>805</v>
      </c>
      <c r="C587" s="458"/>
      <c r="D587" s="473"/>
      <c r="E587" s="459"/>
      <c r="F587" s="507" t="str">
        <f>IF(ISNA(VLOOKUP(D587,條件!$A$1:$L$65585,5,0)),"",(VLOOKUP(D587,條件!$A$1:$L$65585,5,0)))</f>
        <v/>
      </c>
      <c r="G587" s="507" t="str">
        <f>IF(ISNA(VLOOKUP(D587,條件!$A$1:$L$65585,11,0)),"",(VLOOKUP(D587,條件!$A$1:$L$65585,11,0)))</f>
        <v/>
      </c>
      <c r="H587" s="460"/>
      <c r="I587" s="461"/>
      <c r="J587" s="462"/>
      <c r="K587" s="461"/>
      <c r="L587" s="463"/>
      <c r="M587" s="388"/>
      <c r="N587" s="389"/>
      <c r="O587" s="390"/>
      <c r="P587" s="389"/>
      <c r="Q587" s="391"/>
      <c r="R587" s="443"/>
      <c r="S587" s="425">
        <f t="shared" si="222"/>
        <v>0</v>
      </c>
      <c r="T587" s="392">
        <f t="shared" si="219"/>
        <v>0</v>
      </c>
      <c r="U587" s="405">
        <f t="shared" si="223"/>
        <v>0</v>
      </c>
      <c r="V587" s="393">
        <f t="shared" si="224"/>
        <v>0</v>
      </c>
      <c r="W587" s="442" t="str">
        <f t="shared" si="225"/>
        <v/>
      </c>
      <c r="X587" s="452" t="str">
        <f t="shared" si="220"/>
        <v/>
      </c>
      <c r="Y587" s="452" t="str">
        <f t="shared" si="221"/>
        <v/>
      </c>
      <c r="Z587" s="452" t="str">
        <f>'４.１倒筒機(樣品製作)'!X587</f>
        <v/>
      </c>
      <c r="AA587" s="452" t="str">
        <f>'４.１倒筒機(樣品製作)'!Y587</f>
        <v/>
      </c>
    </row>
    <row r="588" spans="1:27" ht="16.5">
      <c r="A588" s="383">
        <f t="shared" si="218"/>
        <v>46187</v>
      </c>
      <c r="B588" s="432" t="s">
        <v>805</v>
      </c>
      <c r="C588" s="458"/>
      <c r="D588" s="473"/>
      <c r="E588" s="459"/>
      <c r="F588" s="507" t="str">
        <f>IF(ISNA(VLOOKUP(D588,條件!$A$1:$L$65585,5,0)),"",(VLOOKUP(D588,條件!$A$1:$L$65585,5,0)))</f>
        <v/>
      </c>
      <c r="G588" s="507" t="str">
        <f>IF(ISNA(VLOOKUP(D588,條件!$A$1:$L$65585,11,0)),"",(VLOOKUP(D588,條件!$A$1:$L$65585,11,0)))</f>
        <v/>
      </c>
      <c r="H588" s="460"/>
      <c r="I588" s="461"/>
      <c r="J588" s="462"/>
      <c r="K588" s="461"/>
      <c r="L588" s="463"/>
      <c r="M588" s="388"/>
      <c r="N588" s="389"/>
      <c r="O588" s="390"/>
      <c r="P588" s="389"/>
      <c r="Q588" s="391"/>
      <c r="R588" s="443"/>
      <c r="S588" s="425">
        <f t="shared" si="222"/>
        <v>0</v>
      </c>
      <c r="T588" s="392">
        <f t="shared" si="219"/>
        <v>0</v>
      </c>
      <c r="U588" s="405">
        <f t="shared" si="223"/>
        <v>0</v>
      </c>
      <c r="V588" s="393">
        <f t="shared" si="224"/>
        <v>0</v>
      </c>
      <c r="W588" s="442" t="str">
        <f t="shared" si="225"/>
        <v/>
      </c>
      <c r="X588" s="452" t="str">
        <f t="shared" si="220"/>
        <v/>
      </c>
      <c r="Y588" s="452" t="str">
        <f t="shared" si="221"/>
        <v/>
      </c>
      <c r="Z588" s="452" t="str">
        <f>'４.１倒筒機(樣品製作)'!X588</f>
        <v/>
      </c>
      <c r="AA588" s="452" t="str">
        <f>'４.１倒筒機(樣品製作)'!Y588</f>
        <v/>
      </c>
    </row>
    <row r="589" spans="1:27" ht="16.5">
      <c r="A589" s="383">
        <f t="shared" si="218"/>
        <v>46187</v>
      </c>
      <c r="B589" s="432" t="s">
        <v>805</v>
      </c>
      <c r="C589" s="458"/>
      <c r="D589" s="473"/>
      <c r="E589" s="459"/>
      <c r="F589" s="507" t="str">
        <f>IF(ISNA(VLOOKUP(D589,條件!$A$1:$L$65585,5,0)),"",(VLOOKUP(D589,條件!$A$1:$L$65585,5,0)))</f>
        <v/>
      </c>
      <c r="G589" s="507" t="str">
        <f>IF(ISNA(VLOOKUP(D589,條件!$A$1:$L$65585,11,0)),"",(VLOOKUP(D589,條件!$A$1:$L$65585,11,0)))</f>
        <v/>
      </c>
      <c r="H589" s="460"/>
      <c r="I589" s="461"/>
      <c r="J589" s="462"/>
      <c r="K589" s="461"/>
      <c r="L589" s="463"/>
      <c r="M589" s="388"/>
      <c r="N589" s="389"/>
      <c r="O589" s="390"/>
      <c r="P589" s="389"/>
      <c r="Q589" s="391"/>
      <c r="R589" s="443"/>
      <c r="S589" s="425">
        <f t="shared" si="222"/>
        <v>0</v>
      </c>
      <c r="T589" s="392">
        <f t="shared" si="219"/>
        <v>0</v>
      </c>
      <c r="U589" s="405">
        <f t="shared" si="223"/>
        <v>0</v>
      </c>
      <c r="V589" s="393">
        <f t="shared" si="224"/>
        <v>0</v>
      </c>
      <c r="W589" s="442" t="str">
        <f t="shared" si="225"/>
        <v/>
      </c>
      <c r="X589" s="452" t="str">
        <f t="shared" si="220"/>
        <v/>
      </c>
      <c r="Y589" s="452" t="str">
        <f t="shared" si="221"/>
        <v/>
      </c>
      <c r="Z589" s="452" t="str">
        <f>'４.１倒筒機(樣品製作)'!X589</f>
        <v/>
      </c>
      <c r="AA589" s="452" t="str">
        <f>'４.１倒筒機(樣品製作)'!Y589</f>
        <v/>
      </c>
    </row>
    <row r="590" spans="1:27" ht="16.5">
      <c r="A590" s="383">
        <f t="shared" si="218"/>
        <v>46187</v>
      </c>
      <c r="B590" s="432" t="s">
        <v>805</v>
      </c>
      <c r="C590" s="458"/>
      <c r="D590" s="473"/>
      <c r="E590" s="459"/>
      <c r="F590" s="507" t="str">
        <f>IF(ISNA(VLOOKUP(D590,條件!$A$1:$L$65585,5,0)),"",(VLOOKUP(D590,條件!$A$1:$L$65585,5,0)))</f>
        <v/>
      </c>
      <c r="G590" s="507" t="str">
        <f>IF(ISNA(VLOOKUP(D590,條件!$A$1:$L$65585,11,0)),"",(VLOOKUP(D590,條件!$A$1:$L$65585,11,0)))</f>
        <v/>
      </c>
      <c r="H590" s="460"/>
      <c r="I590" s="461"/>
      <c r="J590" s="462"/>
      <c r="K590" s="461"/>
      <c r="L590" s="463"/>
      <c r="M590" s="388"/>
      <c r="N590" s="389"/>
      <c r="O590" s="390"/>
      <c r="P590" s="389"/>
      <c r="Q590" s="391"/>
      <c r="R590" s="443"/>
      <c r="S590" s="425">
        <f t="shared" si="222"/>
        <v>0</v>
      </c>
      <c r="T590" s="392">
        <f t="shared" si="219"/>
        <v>0</v>
      </c>
      <c r="U590" s="405">
        <f t="shared" si="223"/>
        <v>0</v>
      </c>
      <c r="V590" s="393">
        <f t="shared" si="224"/>
        <v>0</v>
      </c>
      <c r="W590" s="442" t="str">
        <f t="shared" si="225"/>
        <v/>
      </c>
      <c r="X590" s="452" t="str">
        <f t="shared" si="220"/>
        <v/>
      </c>
      <c r="Y590" s="452" t="str">
        <f t="shared" si="221"/>
        <v/>
      </c>
      <c r="Z590" s="452" t="str">
        <f>'４.１倒筒機(樣品製作)'!X590</f>
        <v/>
      </c>
      <c r="AA590" s="452" t="str">
        <f>'４.１倒筒機(樣品製作)'!Y590</f>
        <v/>
      </c>
    </row>
    <row r="591" spans="1:27" ht="16.5">
      <c r="A591" s="383">
        <f t="shared" si="218"/>
        <v>46187</v>
      </c>
      <c r="B591" s="432" t="s">
        <v>805</v>
      </c>
      <c r="C591" s="458"/>
      <c r="D591" s="473"/>
      <c r="E591" s="459"/>
      <c r="F591" s="507" t="str">
        <f>IF(ISNA(VLOOKUP(D591,條件!$A$1:$L$65585,5,0)),"",(VLOOKUP(D591,條件!$A$1:$L$65585,5,0)))</f>
        <v/>
      </c>
      <c r="G591" s="507" t="str">
        <f>IF(ISNA(VLOOKUP(D591,條件!$A$1:$L$65585,11,0)),"",(VLOOKUP(D591,條件!$A$1:$L$65585,11,0)))</f>
        <v/>
      </c>
      <c r="H591" s="460"/>
      <c r="I591" s="461"/>
      <c r="J591" s="462"/>
      <c r="K591" s="461"/>
      <c r="L591" s="463"/>
      <c r="M591" s="388"/>
      <c r="N591" s="389"/>
      <c r="O591" s="390"/>
      <c r="P591" s="389"/>
      <c r="Q591" s="391"/>
      <c r="R591" s="443"/>
      <c r="S591" s="425">
        <f t="shared" si="222"/>
        <v>0</v>
      </c>
      <c r="T591" s="392">
        <f t="shared" si="219"/>
        <v>0</v>
      </c>
      <c r="U591" s="405">
        <f t="shared" si="223"/>
        <v>0</v>
      </c>
      <c r="V591" s="393">
        <f t="shared" si="224"/>
        <v>0</v>
      </c>
      <c r="W591" s="442" t="str">
        <f t="shared" si="225"/>
        <v/>
      </c>
      <c r="X591" s="452" t="str">
        <f t="shared" si="220"/>
        <v/>
      </c>
      <c r="Y591" s="452" t="str">
        <f t="shared" si="221"/>
        <v/>
      </c>
      <c r="Z591" s="452" t="str">
        <f>'４.１倒筒機(樣品製作)'!X591</f>
        <v/>
      </c>
      <c r="AA591" s="452" t="str">
        <f>'４.１倒筒機(樣品製作)'!Y591</f>
        <v/>
      </c>
    </row>
    <row r="592" spans="1:27" ht="16.5">
      <c r="A592" s="383">
        <f t="shared" si="218"/>
        <v>46187</v>
      </c>
      <c r="B592" s="432" t="s">
        <v>805</v>
      </c>
      <c r="C592" s="458"/>
      <c r="D592" s="473"/>
      <c r="E592" s="459"/>
      <c r="F592" s="507" t="str">
        <f>IF(ISNA(VLOOKUP(D592,條件!$A$1:$L$65585,5,0)),"",(VLOOKUP(D592,條件!$A$1:$L$65585,5,0)))</f>
        <v/>
      </c>
      <c r="G592" s="507" t="str">
        <f>IF(ISNA(VLOOKUP(D592,條件!$A$1:$L$65585,11,0)),"",(VLOOKUP(D592,條件!$A$1:$L$65585,11,0)))</f>
        <v/>
      </c>
      <c r="H592" s="460"/>
      <c r="I592" s="461"/>
      <c r="J592" s="462"/>
      <c r="K592" s="461"/>
      <c r="L592" s="463"/>
      <c r="M592" s="388"/>
      <c r="N592" s="389"/>
      <c r="O592" s="390"/>
      <c r="P592" s="389"/>
      <c r="Q592" s="391"/>
      <c r="R592" s="443"/>
      <c r="S592" s="425">
        <f t="shared" si="222"/>
        <v>0</v>
      </c>
      <c r="T592" s="392">
        <f t="shared" si="219"/>
        <v>0</v>
      </c>
      <c r="U592" s="405">
        <f t="shared" si="223"/>
        <v>0</v>
      </c>
      <c r="V592" s="393">
        <f t="shared" si="224"/>
        <v>0</v>
      </c>
      <c r="W592" s="442" t="str">
        <f t="shared" si="225"/>
        <v/>
      </c>
      <c r="X592" s="452" t="str">
        <f t="shared" si="220"/>
        <v/>
      </c>
      <c r="Y592" s="452" t="str">
        <f t="shared" si="221"/>
        <v/>
      </c>
      <c r="Z592" s="452" t="str">
        <f>'４.１倒筒機(樣品製作)'!X592</f>
        <v/>
      </c>
      <c r="AA592" s="452" t="str">
        <f>'４.１倒筒機(樣品製作)'!Y592</f>
        <v/>
      </c>
    </row>
    <row r="593" spans="1:27" ht="16.5">
      <c r="A593" s="383">
        <f t="shared" si="218"/>
        <v>46187</v>
      </c>
      <c r="B593" s="432" t="s">
        <v>805</v>
      </c>
      <c r="C593" s="458"/>
      <c r="D593" s="473"/>
      <c r="E593" s="459"/>
      <c r="F593" s="507" t="str">
        <f>IF(ISNA(VLOOKUP(D593,條件!$A$1:$L$65585,5,0)),"",(VLOOKUP(D593,條件!$A$1:$L$65585,5,0)))</f>
        <v/>
      </c>
      <c r="G593" s="507" t="str">
        <f>IF(ISNA(VLOOKUP(D593,條件!$A$1:$L$65585,11,0)),"",(VLOOKUP(D593,條件!$A$1:$L$65585,11,0)))</f>
        <v/>
      </c>
      <c r="H593" s="460"/>
      <c r="I593" s="461"/>
      <c r="J593" s="462"/>
      <c r="K593" s="461"/>
      <c r="L593" s="463"/>
      <c r="M593" s="388"/>
      <c r="N593" s="389"/>
      <c r="O593" s="390"/>
      <c r="P593" s="389"/>
      <c r="Q593" s="391"/>
      <c r="R593" s="443"/>
      <c r="S593" s="425">
        <f t="shared" si="222"/>
        <v>0</v>
      </c>
      <c r="T593" s="392">
        <f t="shared" si="219"/>
        <v>0</v>
      </c>
      <c r="U593" s="405">
        <f t="shared" si="223"/>
        <v>0</v>
      </c>
      <c r="V593" s="393">
        <f t="shared" si="224"/>
        <v>0</v>
      </c>
      <c r="W593" s="442" t="str">
        <f t="shared" si="225"/>
        <v/>
      </c>
      <c r="X593" s="452" t="str">
        <f t="shared" si="220"/>
        <v/>
      </c>
      <c r="Y593" s="452" t="str">
        <f t="shared" si="221"/>
        <v/>
      </c>
      <c r="Z593" s="452" t="str">
        <f>'４.１倒筒機(樣品製作)'!X593</f>
        <v/>
      </c>
      <c r="AA593" s="452" t="str">
        <f>'４.１倒筒機(樣品製作)'!Y593</f>
        <v/>
      </c>
    </row>
    <row r="594" spans="1:27" ht="16.5">
      <c r="A594" s="383">
        <f t="shared" si="218"/>
        <v>46187</v>
      </c>
      <c r="B594" s="432" t="s">
        <v>805</v>
      </c>
      <c r="C594" s="458"/>
      <c r="D594" s="473"/>
      <c r="E594" s="459"/>
      <c r="F594" s="507" t="str">
        <f>IF(ISNA(VLOOKUP(D594,條件!$A$1:$L$65585,5,0)),"",(VLOOKUP(D594,條件!$A$1:$L$65585,5,0)))</f>
        <v/>
      </c>
      <c r="G594" s="507" t="str">
        <f>IF(ISNA(VLOOKUP(D594,條件!$A$1:$L$65585,11,0)),"",(VLOOKUP(D594,條件!$A$1:$L$65585,11,0)))</f>
        <v/>
      </c>
      <c r="H594" s="460"/>
      <c r="I594" s="461"/>
      <c r="J594" s="462"/>
      <c r="K594" s="461"/>
      <c r="L594" s="463"/>
      <c r="M594" s="388"/>
      <c r="N594" s="389"/>
      <c r="O594" s="390"/>
      <c r="P594" s="389"/>
      <c r="Q594" s="391"/>
      <c r="R594" s="443"/>
      <c r="S594" s="425">
        <f t="shared" si="222"/>
        <v>0</v>
      </c>
      <c r="T594" s="392">
        <f t="shared" si="219"/>
        <v>0</v>
      </c>
      <c r="U594" s="392">
        <f t="shared" si="223"/>
        <v>0</v>
      </c>
      <c r="V594" s="393">
        <f t="shared" si="224"/>
        <v>0</v>
      </c>
      <c r="W594" s="444" t="str">
        <f t="shared" si="225"/>
        <v/>
      </c>
      <c r="X594" s="452" t="str">
        <f t="shared" si="220"/>
        <v/>
      </c>
      <c r="Y594" s="452" t="str">
        <f t="shared" si="221"/>
        <v/>
      </c>
      <c r="Z594" s="452" t="str">
        <f>'４.１倒筒機(樣品製作)'!X594</f>
        <v/>
      </c>
      <c r="AA594" s="452" t="str">
        <f>'４.１倒筒機(樣品製作)'!Y594</f>
        <v/>
      </c>
    </row>
    <row r="595" spans="1:27" ht="16.5">
      <c r="A595" s="383">
        <f t="shared" si="218"/>
        <v>46187</v>
      </c>
      <c r="B595" s="432" t="s">
        <v>805</v>
      </c>
      <c r="C595" s="458"/>
      <c r="D595" s="473"/>
      <c r="E595" s="459"/>
      <c r="F595" s="507" t="str">
        <f>IF(ISNA(VLOOKUP(D595,條件!$A$1:$L$65585,5,0)),"",(VLOOKUP(D595,條件!$A$1:$L$65585,5,0)))</f>
        <v/>
      </c>
      <c r="G595" s="507" t="str">
        <f>IF(ISNA(VLOOKUP(D595,條件!$A$1:$L$65585,11,0)),"",(VLOOKUP(D595,條件!$A$1:$L$65585,11,0)))</f>
        <v/>
      </c>
      <c r="H595" s="460"/>
      <c r="I595" s="461"/>
      <c r="J595" s="462"/>
      <c r="K595" s="461"/>
      <c r="L595" s="463"/>
      <c r="M595" s="388"/>
      <c r="N595" s="389"/>
      <c r="O595" s="390"/>
      <c r="P595" s="389"/>
      <c r="Q595" s="391"/>
      <c r="R595" s="443"/>
      <c r="S595" s="425">
        <f t="shared" si="222"/>
        <v>0</v>
      </c>
      <c r="T595" s="392">
        <f t="shared" si="219"/>
        <v>0</v>
      </c>
      <c r="U595" s="392">
        <f t="shared" si="223"/>
        <v>0</v>
      </c>
      <c r="V595" s="393">
        <f t="shared" si="224"/>
        <v>0</v>
      </c>
      <c r="W595" s="444" t="str">
        <f t="shared" si="225"/>
        <v/>
      </c>
      <c r="X595" s="452" t="str">
        <f t="shared" si="220"/>
        <v/>
      </c>
      <c r="Y595" s="452" t="str">
        <f t="shared" si="221"/>
        <v/>
      </c>
      <c r="Z595" s="452" t="str">
        <f>'４.１倒筒機(樣品製作)'!X595</f>
        <v/>
      </c>
      <c r="AA595" s="452" t="str">
        <f>'４.１倒筒機(樣品製作)'!Y595</f>
        <v/>
      </c>
    </row>
    <row r="596" spans="1:27" ht="16.5">
      <c r="A596" s="383">
        <f t="shared" si="218"/>
        <v>46187</v>
      </c>
      <c r="B596" s="432" t="s">
        <v>805</v>
      </c>
      <c r="C596" s="458"/>
      <c r="D596" s="473"/>
      <c r="E596" s="459"/>
      <c r="F596" s="507" t="str">
        <f>IF(ISNA(VLOOKUP(D596,條件!$A$1:$L$65585,5,0)),"",(VLOOKUP(D596,條件!$A$1:$L$65585,5,0)))</f>
        <v/>
      </c>
      <c r="G596" s="507" t="str">
        <f>IF(ISNA(VLOOKUP(D596,條件!$A$1:$L$65585,11,0)),"",(VLOOKUP(D596,條件!$A$1:$L$65585,11,0)))</f>
        <v/>
      </c>
      <c r="H596" s="460"/>
      <c r="I596" s="461"/>
      <c r="J596" s="462"/>
      <c r="K596" s="461"/>
      <c r="L596" s="463"/>
      <c r="M596" s="388"/>
      <c r="N596" s="389"/>
      <c r="O596" s="390"/>
      <c r="P596" s="389"/>
      <c r="Q596" s="391"/>
      <c r="R596" s="443"/>
      <c r="S596" s="425">
        <f t="shared" si="222"/>
        <v>0</v>
      </c>
      <c r="T596" s="392">
        <f t="shared" si="219"/>
        <v>0</v>
      </c>
      <c r="U596" s="392">
        <f t="shared" si="223"/>
        <v>0</v>
      </c>
      <c r="V596" s="393">
        <f t="shared" si="224"/>
        <v>0</v>
      </c>
      <c r="W596" s="444" t="str">
        <f t="shared" si="225"/>
        <v/>
      </c>
      <c r="X596" s="452" t="str">
        <f t="shared" si="220"/>
        <v/>
      </c>
      <c r="Y596" s="452" t="str">
        <f t="shared" si="221"/>
        <v/>
      </c>
      <c r="Z596" s="452" t="str">
        <f>'４.１倒筒機(樣品製作)'!X596</f>
        <v/>
      </c>
      <c r="AA596" s="452" t="str">
        <f>'４.１倒筒機(樣品製作)'!Y596</f>
        <v/>
      </c>
    </row>
    <row r="597" spans="1:27" ht="16.5">
      <c r="A597" s="383">
        <f t="shared" si="218"/>
        <v>46187</v>
      </c>
      <c r="B597" s="432" t="s">
        <v>805</v>
      </c>
      <c r="C597" s="458"/>
      <c r="D597" s="473"/>
      <c r="E597" s="459"/>
      <c r="F597" s="507" t="str">
        <f>IF(ISNA(VLOOKUP(D597,條件!$A$1:$L$65585,5,0)),"",(VLOOKUP(D597,條件!$A$1:$L$65585,5,0)))</f>
        <v/>
      </c>
      <c r="G597" s="507" t="str">
        <f>IF(ISNA(VLOOKUP(D597,條件!$A$1:$L$65585,11,0)),"",(VLOOKUP(D597,條件!$A$1:$L$65585,11,0)))</f>
        <v/>
      </c>
      <c r="H597" s="460"/>
      <c r="I597" s="461"/>
      <c r="J597" s="462"/>
      <c r="K597" s="461"/>
      <c r="L597" s="463"/>
      <c r="M597" s="388"/>
      <c r="N597" s="389"/>
      <c r="O597" s="390"/>
      <c r="P597" s="389"/>
      <c r="Q597" s="391"/>
      <c r="R597" s="443"/>
      <c r="S597" s="425">
        <f t="shared" si="222"/>
        <v>0</v>
      </c>
      <c r="T597" s="392">
        <f t="shared" si="219"/>
        <v>0</v>
      </c>
      <c r="U597" s="392">
        <f t="shared" si="223"/>
        <v>0</v>
      </c>
      <c r="V597" s="393">
        <f t="shared" si="224"/>
        <v>0</v>
      </c>
      <c r="W597" s="444" t="str">
        <f t="shared" si="225"/>
        <v/>
      </c>
      <c r="X597" s="452" t="str">
        <f t="shared" si="220"/>
        <v/>
      </c>
      <c r="Y597" s="452" t="str">
        <f t="shared" si="221"/>
        <v/>
      </c>
      <c r="Z597" s="452" t="str">
        <f>'４.１倒筒機(樣品製作)'!X597</f>
        <v/>
      </c>
      <c r="AA597" s="452" t="str">
        <f>'４.１倒筒機(樣品製作)'!Y597</f>
        <v/>
      </c>
    </row>
    <row r="598" spans="1:27" ht="16.5">
      <c r="A598" s="383">
        <f t="shared" si="218"/>
        <v>46187</v>
      </c>
      <c r="B598" s="432" t="s">
        <v>805</v>
      </c>
      <c r="C598" s="458"/>
      <c r="D598" s="473"/>
      <c r="E598" s="459"/>
      <c r="F598" s="507" t="str">
        <f>IF(ISNA(VLOOKUP(D598,條件!$A$1:$L$65585,5,0)),"",(VLOOKUP(D598,條件!$A$1:$L$65585,5,0)))</f>
        <v/>
      </c>
      <c r="G598" s="507" t="str">
        <f>IF(ISNA(VLOOKUP(D598,條件!$A$1:$L$65585,11,0)),"",(VLOOKUP(D598,條件!$A$1:$L$65585,11,0)))</f>
        <v/>
      </c>
      <c r="H598" s="460"/>
      <c r="I598" s="461"/>
      <c r="J598" s="462"/>
      <c r="K598" s="461"/>
      <c r="L598" s="463"/>
      <c r="M598" s="388"/>
      <c r="N598" s="389"/>
      <c r="O598" s="390"/>
      <c r="P598" s="389"/>
      <c r="Q598" s="391"/>
      <c r="R598" s="443"/>
      <c r="S598" s="425">
        <f t="shared" si="222"/>
        <v>0</v>
      </c>
      <c r="T598" s="392">
        <f t="shared" si="219"/>
        <v>0</v>
      </c>
      <c r="U598" s="392">
        <f t="shared" si="223"/>
        <v>0</v>
      </c>
      <c r="V598" s="393">
        <f t="shared" si="224"/>
        <v>0</v>
      </c>
      <c r="W598" s="444" t="str">
        <f t="shared" si="225"/>
        <v/>
      </c>
      <c r="X598" s="452" t="str">
        <f t="shared" si="220"/>
        <v/>
      </c>
      <c r="Y598" s="452" t="str">
        <f t="shared" si="221"/>
        <v/>
      </c>
      <c r="Z598" s="452" t="str">
        <f>'４.１倒筒機(樣品製作)'!X598</f>
        <v/>
      </c>
      <c r="AA598" s="452" t="str">
        <f>'４.１倒筒機(樣品製作)'!Y598</f>
        <v/>
      </c>
    </row>
    <row r="599" spans="1:27" ht="16.5">
      <c r="A599" s="383">
        <f t="shared" si="218"/>
        <v>46187</v>
      </c>
      <c r="B599" s="432" t="s">
        <v>805</v>
      </c>
      <c r="C599" s="458"/>
      <c r="D599" s="473"/>
      <c r="E599" s="459"/>
      <c r="F599" s="507" t="str">
        <f>IF(ISNA(VLOOKUP(D599,條件!$A$1:$L$65585,5,0)),"",(VLOOKUP(D599,條件!$A$1:$L$65585,5,0)))</f>
        <v/>
      </c>
      <c r="G599" s="507" t="str">
        <f>IF(ISNA(VLOOKUP(D599,條件!$A$1:$L$65585,11,0)),"",(VLOOKUP(D599,條件!$A$1:$L$65585,11,0)))</f>
        <v/>
      </c>
      <c r="H599" s="460"/>
      <c r="I599" s="461"/>
      <c r="J599" s="462"/>
      <c r="K599" s="461"/>
      <c r="L599" s="463"/>
      <c r="M599" s="388"/>
      <c r="N599" s="389"/>
      <c r="O599" s="390"/>
      <c r="P599" s="389"/>
      <c r="Q599" s="391"/>
      <c r="R599" s="443"/>
      <c r="S599" s="425">
        <f t="shared" si="222"/>
        <v>0</v>
      </c>
      <c r="T599" s="392">
        <f t="shared" si="219"/>
        <v>0</v>
      </c>
      <c r="U599" s="392">
        <f t="shared" si="223"/>
        <v>0</v>
      </c>
      <c r="V599" s="393">
        <f t="shared" si="224"/>
        <v>0</v>
      </c>
      <c r="W599" s="444" t="str">
        <f t="shared" si="225"/>
        <v/>
      </c>
      <c r="X599" s="452" t="str">
        <f t="shared" si="220"/>
        <v/>
      </c>
      <c r="Y599" s="452" t="str">
        <f t="shared" si="221"/>
        <v/>
      </c>
      <c r="Z599" s="452" t="str">
        <f>'４.１倒筒機(樣品製作)'!X599</f>
        <v/>
      </c>
      <c r="AA599" s="452" t="str">
        <f>'４.１倒筒機(樣品製作)'!Y599</f>
        <v/>
      </c>
    </row>
    <row r="600" spans="1:27" ht="16.5">
      <c r="A600" s="383">
        <f t="shared" si="218"/>
        <v>46187</v>
      </c>
      <c r="B600" s="432" t="s">
        <v>805</v>
      </c>
      <c r="C600" s="458"/>
      <c r="D600" s="473"/>
      <c r="E600" s="459"/>
      <c r="F600" s="507" t="str">
        <f>IF(ISNA(VLOOKUP(D600,條件!$A$1:$L$65585,5,0)),"",(VLOOKUP(D600,條件!$A$1:$L$65585,5,0)))</f>
        <v/>
      </c>
      <c r="G600" s="507" t="str">
        <f>IF(ISNA(VLOOKUP(D600,條件!$A$1:$L$65585,11,0)),"",(VLOOKUP(D600,條件!$A$1:$L$65585,11,0)))</f>
        <v/>
      </c>
      <c r="H600" s="460"/>
      <c r="I600" s="461"/>
      <c r="J600" s="462"/>
      <c r="K600" s="461"/>
      <c r="L600" s="463"/>
      <c r="M600" s="388"/>
      <c r="N600" s="389"/>
      <c r="O600" s="390"/>
      <c r="P600" s="389"/>
      <c r="Q600" s="391"/>
      <c r="R600" s="443"/>
      <c r="S600" s="425">
        <f t="shared" si="222"/>
        <v>0</v>
      </c>
      <c r="T600" s="392">
        <f t="shared" si="219"/>
        <v>0</v>
      </c>
      <c r="U600" s="392">
        <f t="shared" si="223"/>
        <v>0</v>
      </c>
      <c r="V600" s="393">
        <f t="shared" si="224"/>
        <v>0</v>
      </c>
      <c r="W600" s="444" t="str">
        <f t="shared" si="225"/>
        <v/>
      </c>
      <c r="X600" s="452" t="str">
        <f t="shared" si="220"/>
        <v/>
      </c>
      <c r="Y600" s="452" t="str">
        <f t="shared" si="221"/>
        <v/>
      </c>
      <c r="Z600" s="452" t="str">
        <f>'４.１倒筒機(樣品製作)'!X600</f>
        <v/>
      </c>
      <c r="AA600" s="452" t="str">
        <f>'４.１倒筒機(樣品製作)'!Y600</f>
        <v/>
      </c>
    </row>
    <row r="601" spans="1:27" ht="16.5">
      <c r="A601" s="383">
        <f t="shared" si="218"/>
        <v>46187</v>
      </c>
      <c r="B601" s="432" t="s">
        <v>805</v>
      </c>
      <c r="C601" s="458"/>
      <c r="D601" s="473"/>
      <c r="E601" s="459"/>
      <c r="F601" s="507" t="str">
        <f>IF(ISNA(VLOOKUP(D601,條件!$A$1:$L$65585,5,0)),"",(VLOOKUP(D601,條件!$A$1:$L$65585,5,0)))</f>
        <v/>
      </c>
      <c r="G601" s="507" t="str">
        <f>IF(ISNA(VLOOKUP(D601,條件!$A$1:$L$65585,11,0)),"",(VLOOKUP(D601,條件!$A$1:$L$65585,11,0)))</f>
        <v/>
      </c>
      <c r="H601" s="460"/>
      <c r="I601" s="461"/>
      <c r="J601" s="462"/>
      <c r="K601" s="461"/>
      <c r="L601" s="463"/>
      <c r="M601" s="388"/>
      <c r="N601" s="389"/>
      <c r="O601" s="390"/>
      <c r="P601" s="389"/>
      <c r="Q601" s="391"/>
      <c r="R601" s="443"/>
      <c r="S601" s="425">
        <f t="shared" si="222"/>
        <v>0</v>
      </c>
      <c r="T601" s="392">
        <f t="shared" si="219"/>
        <v>0</v>
      </c>
      <c r="U601" s="392">
        <f t="shared" si="223"/>
        <v>0</v>
      </c>
      <c r="V601" s="393">
        <f t="shared" si="224"/>
        <v>0</v>
      </c>
      <c r="W601" s="444" t="str">
        <f t="shared" si="225"/>
        <v/>
      </c>
      <c r="X601" s="452" t="str">
        <f t="shared" si="220"/>
        <v/>
      </c>
      <c r="Y601" s="452" t="str">
        <f t="shared" si="221"/>
        <v/>
      </c>
      <c r="Z601" s="452" t="str">
        <f>'４.１倒筒機(樣品製作)'!X601</f>
        <v/>
      </c>
      <c r="AA601" s="452" t="str">
        <f>'４.１倒筒機(樣品製作)'!Y601</f>
        <v/>
      </c>
    </row>
    <row r="602" spans="1:27" ht="16.5">
      <c r="A602" s="383">
        <f t="shared" si="218"/>
        <v>46187</v>
      </c>
      <c r="B602" s="432" t="s">
        <v>805</v>
      </c>
      <c r="C602" s="458"/>
      <c r="D602" s="473"/>
      <c r="E602" s="459"/>
      <c r="F602" s="507" t="str">
        <f>IF(ISNA(VLOOKUP(D602,條件!$A$1:$L$65585,5,0)),"",(VLOOKUP(D602,條件!$A$1:$L$65585,5,0)))</f>
        <v/>
      </c>
      <c r="G602" s="507" t="str">
        <f>IF(ISNA(VLOOKUP(D602,條件!$A$1:$L$65585,11,0)),"",(VLOOKUP(D602,條件!$A$1:$L$65585,11,0)))</f>
        <v/>
      </c>
      <c r="H602" s="460"/>
      <c r="I602" s="461"/>
      <c r="J602" s="462"/>
      <c r="K602" s="461"/>
      <c r="L602" s="463"/>
      <c r="M602" s="388"/>
      <c r="N602" s="389"/>
      <c r="O602" s="390"/>
      <c r="P602" s="389"/>
      <c r="Q602" s="391"/>
      <c r="R602" s="443"/>
      <c r="S602" s="425">
        <f t="shared" si="222"/>
        <v>0</v>
      </c>
      <c r="T602" s="392">
        <f t="shared" si="219"/>
        <v>0</v>
      </c>
      <c r="U602" s="392">
        <f t="shared" si="223"/>
        <v>0</v>
      </c>
      <c r="V602" s="393">
        <f t="shared" si="224"/>
        <v>0</v>
      </c>
      <c r="W602" s="444" t="str">
        <f t="shared" si="225"/>
        <v/>
      </c>
      <c r="X602" s="452" t="str">
        <f t="shared" si="220"/>
        <v/>
      </c>
      <c r="Y602" s="452" t="str">
        <f t="shared" si="221"/>
        <v/>
      </c>
      <c r="Z602" s="452" t="str">
        <f>'４.１倒筒機(樣品製作)'!X602</f>
        <v/>
      </c>
      <c r="AA602" s="452" t="str">
        <f>'４.１倒筒機(樣品製作)'!Y602</f>
        <v/>
      </c>
    </row>
    <row r="603" spans="1:27" ht="16.5">
      <c r="A603" s="383">
        <f t="shared" si="218"/>
        <v>46187</v>
      </c>
      <c r="B603" s="398" t="s">
        <v>803</v>
      </c>
      <c r="C603" s="524"/>
      <c r="D603" s="525"/>
      <c r="E603" s="526"/>
      <c r="F603" s="527">
        <v>0</v>
      </c>
      <c r="G603" s="527"/>
      <c r="H603" s="528"/>
      <c r="I603" s="529">
        <f>COUNTA(I583:I602)</f>
        <v>0</v>
      </c>
      <c r="J603" s="529"/>
      <c r="K603" s="529"/>
      <c r="L603" s="530"/>
      <c r="M603" s="400"/>
      <c r="N603" s="401">
        <f>SUM(N583:N602)</f>
        <v>0</v>
      </c>
      <c r="O603" s="400"/>
      <c r="P603" s="401">
        <f>SUM(P583:P602)</f>
        <v>0</v>
      </c>
      <c r="Q603" s="402"/>
      <c r="R603" s="445"/>
      <c r="S603" s="427"/>
      <c r="T603" s="403"/>
      <c r="U603" s="399">
        <f>SUMIF(U583:U602,"&lt;9E307")</f>
        <v>0</v>
      </c>
      <c r="V603" s="399">
        <f>SUM(V583:V602)</f>
        <v>0</v>
      </c>
      <c r="W603" s="446">
        <f>IF(ISERROR(V603/U603),0,(V603/U603))</f>
        <v>0</v>
      </c>
      <c r="X603" s="453">
        <f>SUMIF(X583:X602,"&lt;9E307")</f>
        <v>0</v>
      </c>
      <c r="Y603" s="453">
        <f>SUMIF(Y583:Y602,"&lt;9E307")</f>
        <v>0</v>
      </c>
      <c r="Z603" s="453">
        <f>'４.１倒筒機(樣品製作)'!X603</f>
        <v>0</v>
      </c>
      <c r="AA603" s="453">
        <f>'４.１倒筒機(樣品製作)'!Y603</f>
        <v>0</v>
      </c>
    </row>
    <row r="604" spans="1:27" ht="16.5">
      <c r="A604" s="383">
        <f t="shared" si="218"/>
        <v>46187</v>
      </c>
      <c r="B604" s="404" t="s">
        <v>806</v>
      </c>
      <c r="C604" s="531"/>
      <c r="D604" s="532"/>
      <c r="E604" s="533"/>
      <c r="F604" s="534"/>
      <c r="G604" s="534"/>
      <c r="H604" s="535"/>
      <c r="I604" s="536">
        <f>SUM(I582,I603)</f>
        <v>0</v>
      </c>
      <c r="J604" s="536"/>
      <c r="K604" s="536"/>
      <c r="L604" s="537"/>
      <c r="M604" s="419"/>
      <c r="N604" s="420">
        <f>SUM(N582,N603)</f>
        <v>0</v>
      </c>
      <c r="O604" s="419"/>
      <c r="P604" s="420">
        <f>SUM(P582,P603)</f>
        <v>0</v>
      </c>
      <c r="Q604" s="421"/>
      <c r="R604" s="447"/>
      <c r="S604" s="428"/>
      <c r="T604" s="394"/>
      <c r="U604" s="394">
        <f t="shared" ref="U604:V604" si="226">SUM(U582,U603)</f>
        <v>0</v>
      </c>
      <c r="V604" s="394">
        <f t="shared" si="226"/>
        <v>0</v>
      </c>
      <c r="W604" s="448">
        <f>IF(ISERROR(V604/U604),0,V604/U604)</f>
        <v>0</v>
      </c>
      <c r="X604" s="454">
        <f>SUM(X582,X603)</f>
        <v>0</v>
      </c>
      <c r="Y604" s="454">
        <f>SUM(Y582,Y603)</f>
        <v>0</v>
      </c>
      <c r="Z604" s="454">
        <f>'４.１倒筒機(樣品製作)'!X604</f>
        <v>0</v>
      </c>
      <c r="AA604" s="454">
        <f>'４.１倒筒機(樣品製作)'!Y604</f>
        <v>0</v>
      </c>
    </row>
    <row r="605" spans="1:27" ht="16.5">
      <c r="A605" s="449">
        <f>A604+1</f>
        <v>46188</v>
      </c>
      <c r="B605" s="431" t="s">
        <v>804</v>
      </c>
      <c r="C605" s="538"/>
      <c r="D605" s="539"/>
      <c r="E605" s="540"/>
      <c r="F605" s="541" t="str">
        <f>IF(ISNA(VLOOKUP(D605,條件!$A$1:$L$65585,5,0)),"",(VLOOKUP(D605,條件!$A$1:$L$65585,5,0)))</f>
        <v/>
      </c>
      <c r="G605" s="541" t="str">
        <f>IF(ISNA(VLOOKUP(D605,條件!$A$1:$L$65585,11,0)),"",(VLOOKUP(D605,條件!$A$1:$L$65585,11,0)))</f>
        <v/>
      </c>
      <c r="H605" s="542"/>
      <c r="I605" s="543"/>
      <c r="J605" s="462"/>
      <c r="K605" s="543"/>
      <c r="L605" s="544"/>
      <c r="M605" s="407"/>
      <c r="N605" s="408"/>
      <c r="O605" s="409"/>
      <c r="P605" s="408"/>
      <c r="Q605" s="410"/>
      <c r="R605" s="441"/>
      <c r="S605" s="424">
        <f>K605*0.85</f>
        <v>0</v>
      </c>
      <c r="T605" s="405">
        <f t="shared" ref="T605:T624" si="227">IF(J605="",0,(1440/(J605/S605)))</f>
        <v>0</v>
      </c>
      <c r="U605" s="405">
        <f>T605*L605*(N605+P605)/24*0.85</f>
        <v>0</v>
      </c>
      <c r="V605" s="406">
        <f>M605+O605</f>
        <v>0</v>
      </c>
      <c r="W605" s="442" t="str">
        <f>IF(U605=0,"",((V605/U605)))</f>
        <v/>
      </c>
      <c r="X605" s="452" t="str">
        <f t="shared" ref="X605:X624" si="228">IF(ISERROR((U605/(N605+P605)*N605)/250),"",((U605/(N605+P605)*N605)/250))</f>
        <v/>
      </c>
      <c r="Y605" s="452" t="str">
        <f t="shared" ref="Y605:Y624" si="229">IF(ISERROR(((U605/(N605+P605)*P605)/250)),"",(((U605/(N605+P605)*P605))/250))</f>
        <v/>
      </c>
      <c r="Z605" s="452" t="str">
        <f>'４.１倒筒機(樣品製作)'!X605</f>
        <v/>
      </c>
      <c r="AA605" s="452" t="str">
        <f>'４.１倒筒機(樣品製作)'!Y605</f>
        <v/>
      </c>
    </row>
    <row r="606" spans="1:27" ht="16.5">
      <c r="A606" s="383">
        <f>A605</f>
        <v>46188</v>
      </c>
      <c r="B606" s="432" t="s">
        <v>804</v>
      </c>
      <c r="C606" s="458"/>
      <c r="D606" s="473"/>
      <c r="E606" s="459"/>
      <c r="F606" s="507" t="str">
        <f>IF(ISNA(VLOOKUP(D606,條件!$A$1:$L$65585,5,0)),"",(VLOOKUP(D606,條件!$A$1:$L$65585,5,0)))</f>
        <v/>
      </c>
      <c r="G606" s="507" t="str">
        <f>IF(ISNA(VLOOKUP(D606,條件!$A$1:$L$65585,11,0)),"",(VLOOKUP(D606,條件!$A$1:$L$65585,11,0)))</f>
        <v/>
      </c>
      <c r="H606" s="460"/>
      <c r="I606" s="461"/>
      <c r="J606" s="462"/>
      <c r="K606" s="461"/>
      <c r="L606" s="463"/>
      <c r="M606" s="388"/>
      <c r="N606" s="389"/>
      <c r="O606" s="390"/>
      <c r="P606" s="389"/>
      <c r="Q606" s="410"/>
      <c r="R606" s="443"/>
      <c r="S606" s="425">
        <f t="shared" ref="S606:S624" si="230">K606*0.85</f>
        <v>0</v>
      </c>
      <c r="T606" s="392">
        <f t="shared" si="227"/>
        <v>0</v>
      </c>
      <c r="U606" s="405">
        <f t="shared" ref="U606:U624" si="231">T606*L606*(N606+P606)/24*0.85</f>
        <v>0</v>
      </c>
      <c r="V606" s="393">
        <f t="shared" ref="V606:V624" si="232">M606+O606</f>
        <v>0</v>
      </c>
      <c r="W606" s="442" t="str">
        <f t="shared" ref="W606:W624" si="233">IF(U606=0,"",((V606/U606)))</f>
        <v/>
      </c>
      <c r="X606" s="452" t="str">
        <f t="shared" si="228"/>
        <v/>
      </c>
      <c r="Y606" s="452" t="str">
        <f t="shared" si="229"/>
        <v/>
      </c>
      <c r="Z606" s="452" t="str">
        <f>'４.１倒筒機(樣品製作)'!X606</f>
        <v/>
      </c>
      <c r="AA606" s="452" t="str">
        <f>'４.１倒筒機(樣品製作)'!Y606</f>
        <v/>
      </c>
    </row>
    <row r="607" spans="1:27" ht="16.5">
      <c r="A607" s="383">
        <f t="shared" ref="A607:A647" si="234">A606</f>
        <v>46188</v>
      </c>
      <c r="B607" s="432" t="s">
        <v>804</v>
      </c>
      <c r="C607" s="458"/>
      <c r="D607" s="473"/>
      <c r="E607" s="459"/>
      <c r="F607" s="507" t="str">
        <f>IF(ISNA(VLOOKUP(D607,條件!$A$1:$L$65585,5,0)),"",(VLOOKUP(D607,條件!$A$1:$L$65585,5,0)))</f>
        <v/>
      </c>
      <c r="G607" s="507" t="str">
        <f>IF(ISNA(VLOOKUP(D607,條件!$A$1:$L$65585,11,0)),"",(VLOOKUP(D607,條件!$A$1:$L$65585,11,0)))</f>
        <v/>
      </c>
      <c r="H607" s="460"/>
      <c r="I607" s="461"/>
      <c r="J607" s="462"/>
      <c r="K607" s="461"/>
      <c r="L607" s="463"/>
      <c r="M607" s="388"/>
      <c r="N607" s="389"/>
      <c r="O607" s="390"/>
      <c r="P607" s="389"/>
      <c r="Q607" s="410"/>
      <c r="R607" s="443"/>
      <c r="S607" s="425">
        <f t="shared" si="230"/>
        <v>0</v>
      </c>
      <c r="T607" s="392">
        <f t="shared" si="227"/>
        <v>0</v>
      </c>
      <c r="U607" s="405">
        <f t="shared" si="231"/>
        <v>0</v>
      </c>
      <c r="V607" s="393">
        <f t="shared" si="232"/>
        <v>0</v>
      </c>
      <c r="W607" s="442" t="str">
        <f t="shared" si="233"/>
        <v/>
      </c>
      <c r="X607" s="452" t="str">
        <f t="shared" si="228"/>
        <v/>
      </c>
      <c r="Y607" s="452" t="str">
        <f t="shared" si="229"/>
        <v/>
      </c>
      <c r="Z607" s="452" t="str">
        <f>'４.１倒筒機(樣品製作)'!X607</f>
        <v/>
      </c>
      <c r="AA607" s="452" t="str">
        <f>'４.１倒筒機(樣品製作)'!Y607</f>
        <v/>
      </c>
    </row>
    <row r="608" spans="1:27" ht="16.5">
      <c r="A608" s="383">
        <f t="shared" si="234"/>
        <v>46188</v>
      </c>
      <c r="B608" s="432" t="s">
        <v>804</v>
      </c>
      <c r="C608" s="458"/>
      <c r="D608" s="473"/>
      <c r="E608" s="459"/>
      <c r="F608" s="507" t="str">
        <f>IF(ISNA(VLOOKUP(D608,條件!$A$1:$L$65585,5,0)),"",(VLOOKUP(D608,條件!$A$1:$L$65585,5,0)))</f>
        <v/>
      </c>
      <c r="G608" s="507" t="str">
        <f>IF(ISNA(VLOOKUP(D608,條件!$A$1:$L$65585,11,0)),"",(VLOOKUP(D608,條件!$A$1:$L$65585,11,0)))</f>
        <v/>
      </c>
      <c r="H608" s="460"/>
      <c r="I608" s="461"/>
      <c r="J608" s="462"/>
      <c r="K608" s="461"/>
      <c r="L608" s="463"/>
      <c r="M608" s="388"/>
      <c r="N608" s="389"/>
      <c r="O608" s="390"/>
      <c r="P608" s="389"/>
      <c r="Q608" s="410"/>
      <c r="R608" s="443"/>
      <c r="S608" s="425">
        <f t="shared" si="230"/>
        <v>0</v>
      </c>
      <c r="T608" s="392">
        <f t="shared" si="227"/>
        <v>0</v>
      </c>
      <c r="U608" s="405">
        <f t="shared" si="231"/>
        <v>0</v>
      </c>
      <c r="V608" s="393">
        <f t="shared" si="232"/>
        <v>0</v>
      </c>
      <c r="W608" s="442" t="str">
        <f t="shared" si="233"/>
        <v/>
      </c>
      <c r="X608" s="452" t="str">
        <f t="shared" si="228"/>
        <v/>
      </c>
      <c r="Y608" s="452" t="str">
        <f t="shared" si="229"/>
        <v/>
      </c>
      <c r="Z608" s="452" t="str">
        <f>'４.１倒筒機(樣品製作)'!X608</f>
        <v/>
      </c>
      <c r="AA608" s="452" t="str">
        <f>'４.１倒筒機(樣品製作)'!Y608</f>
        <v/>
      </c>
    </row>
    <row r="609" spans="1:27" ht="16.5">
      <c r="A609" s="383">
        <f t="shared" si="234"/>
        <v>46188</v>
      </c>
      <c r="B609" s="432" t="s">
        <v>804</v>
      </c>
      <c r="C609" s="458"/>
      <c r="D609" s="473"/>
      <c r="E609" s="459"/>
      <c r="F609" s="507" t="str">
        <f>IF(ISNA(VLOOKUP(D609,條件!$A$1:$L$65585,5,0)),"",(VLOOKUP(D609,條件!$A$1:$L$65585,5,0)))</f>
        <v/>
      </c>
      <c r="G609" s="507" t="str">
        <f>IF(ISNA(VLOOKUP(D609,條件!$A$1:$L$65585,11,0)),"",(VLOOKUP(D609,條件!$A$1:$L$65585,11,0)))</f>
        <v/>
      </c>
      <c r="H609" s="460"/>
      <c r="I609" s="461"/>
      <c r="J609" s="462"/>
      <c r="K609" s="461"/>
      <c r="L609" s="463"/>
      <c r="M609" s="388"/>
      <c r="N609" s="389"/>
      <c r="O609" s="390"/>
      <c r="P609" s="389"/>
      <c r="Q609" s="410"/>
      <c r="R609" s="443"/>
      <c r="S609" s="425">
        <f t="shared" si="230"/>
        <v>0</v>
      </c>
      <c r="T609" s="392">
        <f t="shared" si="227"/>
        <v>0</v>
      </c>
      <c r="U609" s="405">
        <f t="shared" si="231"/>
        <v>0</v>
      </c>
      <c r="V609" s="393">
        <f t="shared" si="232"/>
        <v>0</v>
      </c>
      <c r="W609" s="442" t="str">
        <f t="shared" si="233"/>
        <v/>
      </c>
      <c r="X609" s="452" t="str">
        <f t="shared" si="228"/>
        <v/>
      </c>
      <c r="Y609" s="452" t="str">
        <f t="shared" si="229"/>
        <v/>
      </c>
      <c r="Z609" s="452" t="str">
        <f>'４.１倒筒機(樣品製作)'!X609</f>
        <v/>
      </c>
      <c r="AA609" s="452" t="str">
        <f>'４.１倒筒機(樣品製作)'!Y609</f>
        <v/>
      </c>
    </row>
    <row r="610" spans="1:27" ht="16.5">
      <c r="A610" s="383">
        <f t="shared" si="234"/>
        <v>46188</v>
      </c>
      <c r="B610" s="432" t="s">
        <v>804</v>
      </c>
      <c r="C610" s="458"/>
      <c r="D610" s="473"/>
      <c r="E610" s="459"/>
      <c r="F610" s="507" t="str">
        <f>IF(ISNA(VLOOKUP(D610,條件!$A$1:$L$65585,5,0)),"",(VLOOKUP(D610,條件!$A$1:$L$65585,5,0)))</f>
        <v/>
      </c>
      <c r="G610" s="507" t="str">
        <f>IF(ISNA(VLOOKUP(D610,條件!$A$1:$L$65585,11,0)),"",(VLOOKUP(D610,條件!$A$1:$L$65585,11,0)))</f>
        <v/>
      </c>
      <c r="H610" s="460"/>
      <c r="I610" s="461"/>
      <c r="J610" s="462"/>
      <c r="K610" s="461"/>
      <c r="L610" s="463"/>
      <c r="M610" s="388"/>
      <c r="N610" s="389"/>
      <c r="O610" s="390"/>
      <c r="P610" s="389"/>
      <c r="Q610" s="410"/>
      <c r="R610" s="443"/>
      <c r="S610" s="425">
        <f t="shared" si="230"/>
        <v>0</v>
      </c>
      <c r="T610" s="392">
        <f t="shared" si="227"/>
        <v>0</v>
      </c>
      <c r="U610" s="405">
        <f t="shared" si="231"/>
        <v>0</v>
      </c>
      <c r="V610" s="393">
        <f t="shared" si="232"/>
        <v>0</v>
      </c>
      <c r="W610" s="442" t="str">
        <f t="shared" si="233"/>
        <v/>
      </c>
      <c r="X610" s="452" t="str">
        <f t="shared" si="228"/>
        <v/>
      </c>
      <c r="Y610" s="452" t="str">
        <f t="shared" si="229"/>
        <v/>
      </c>
      <c r="Z610" s="452" t="str">
        <f>'４.１倒筒機(樣品製作)'!X610</f>
        <v/>
      </c>
      <c r="AA610" s="452" t="str">
        <f>'４.１倒筒機(樣品製作)'!Y610</f>
        <v/>
      </c>
    </row>
    <row r="611" spans="1:27" ht="16.5">
      <c r="A611" s="383">
        <f t="shared" si="234"/>
        <v>46188</v>
      </c>
      <c r="B611" s="432" t="s">
        <v>804</v>
      </c>
      <c r="C611" s="458"/>
      <c r="D611" s="473"/>
      <c r="E611" s="459"/>
      <c r="F611" s="507" t="str">
        <f>IF(ISNA(VLOOKUP(D611,條件!$A$1:$L$65585,5,0)),"",(VLOOKUP(D611,條件!$A$1:$L$65585,5,0)))</f>
        <v/>
      </c>
      <c r="G611" s="507" t="str">
        <f>IF(ISNA(VLOOKUP(D611,條件!$A$1:$L$65585,11,0)),"",(VLOOKUP(D611,條件!$A$1:$L$65585,11,0)))</f>
        <v/>
      </c>
      <c r="H611" s="460"/>
      <c r="I611" s="461"/>
      <c r="J611" s="462"/>
      <c r="K611" s="461"/>
      <c r="L611" s="463"/>
      <c r="M611" s="388"/>
      <c r="N611" s="389"/>
      <c r="O611" s="390"/>
      <c r="P611" s="389"/>
      <c r="Q611" s="410"/>
      <c r="R611" s="443"/>
      <c r="S611" s="425">
        <f t="shared" si="230"/>
        <v>0</v>
      </c>
      <c r="T611" s="392">
        <f t="shared" si="227"/>
        <v>0</v>
      </c>
      <c r="U611" s="405">
        <f t="shared" si="231"/>
        <v>0</v>
      </c>
      <c r="V611" s="393">
        <f t="shared" si="232"/>
        <v>0</v>
      </c>
      <c r="W611" s="442" t="str">
        <f t="shared" si="233"/>
        <v/>
      </c>
      <c r="X611" s="452" t="str">
        <f t="shared" si="228"/>
        <v/>
      </c>
      <c r="Y611" s="452" t="str">
        <f t="shared" si="229"/>
        <v/>
      </c>
      <c r="Z611" s="452" t="str">
        <f>'４.１倒筒機(樣品製作)'!X611</f>
        <v/>
      </c>
      <c r="AA611" s="452" t="str">
        <f>'４.１倒筒機(樣品製作)'!Y611</f>
        <v/>
      </c>
    </row>
    <row r="612" spans="1:27" ht="16.5">
      <c r="A612" s="383">
        <f t="shared" si="234"/>
        <v>46188</v>
      </c>
      <c r="B612" s="432" t="s">
        <v>804</v>
      </c>
      <c r="C612" s="458"/>
      <c r="D612" s="473"/>
      <c r="E612" s="459"/>
      <c r="F612" s="507" t="str">
        <f>IF(ISNA(VLOOKUP(D612,條件!$A$1:$L$65585,5,0)),"",(VLOOKUP(D612,條件!$A$1:$L$65585,5,0)))</f>
        <v/>
      </c>
      <c r="G612" s="507" t="str">
        <f>IF(ISNA(VLOOKUP(D612,條件!$A$1:$L$65585,11,0)),"",(VLOOKUP(D612,條件!$A$1:$L$65585,11,0)))</f>
        <v/>
      </c>
      <c r="H612" s="460"/>
      <c r="I612" s="461"/>
      <c r="J612" s="462"/>
      <c r="K612" s="461"/>
      <c r="L612" s="463"/>
      <c r="M612" s="388"/>
      <c r="N612" s="389"/>
      <c r="O612" s="390"/>
      <c r="P612" s="389"/>
      <c r="Q612" s="410"/>
      <c r="R612" s="443"/>
      <c r="S612" s="425">
        <f t="shared" si="230"/>
        <v>0</v>
      </c>
      <c r="T612" s="392">
        <f t="shared" si="227"/>
        <v>0</v>
      </c>
      <c r="U612" s="405">
        <f t="shared" si="231"/>
        <v>0</v>
      </c>
      <c r="V612" s="393">
        <f t="shared" si="232"/>
        <v>0</v>
      </c>
      <c r="W612" s="442" t="str">
        <f t="shared" si="233"/>
        <v/>
      </c>
      <c r="X612" s="452" t="str">
        <f t="shared" si="228"/>
        <v/>
      </c>
      <c r="Y612" s="452" t="str">
        <f t="shared" si="229"/>
        <v/>
      </c>
      <c r="Z612" s="452" t="str">
        <f>'４.１倒筒機(樣品製作)'!X612</f>
        <v/>
      </c>
      <c r="AA612" s="452" t="str">
        <f>'４.１倒筒機(樣品製作)'!Y612</f>
        <v/>
      </c>
    </row>
    <row r="613" spans="1:27" ht="16.5">
      <c r="A613" s="383">
        <f t="shared" si="234"/>
        <v>46188</v>
      </c>
      <c r="B613" s="432" t="s">
        <v>804</v>
      </c>
      <c r="C613" s="458"/>
      <c r="D613" s="473"/>
      <c r="E613" s="459"/>
      <c r="F613" s="507" t="str">
        <f>IF(ISNA(VLOOKUP(D613,條件!$A$1:$L$65585,5,0)),"",(VLOOKUP(D613,條件!$A$1:$L$65585,5,0)))</f>
        <v/>
      </c>
      <c r="G613" s="507" t="str">
        <f>IF(ISNA(VLOOKUP(D613,條件!$A$1:$L$65585,11,0)),"",(VLOOKUP(D613,條件!$A$1:$L$65585,11,0)))</f>
        <v/>
      </c>
      <c r="H613" s="460"/>
      <c r="I613" s="461"/>
      <c r="J613" s="462"/>
      <c r="K613" s="461"/>
      <c r="L613" s="463"/>
      <c r="M613" s="388"/>
      <c r="N613" s="389"/>
      <c r="O613" s="390"/>
      <c r="P613" s="389"/>
      <c r="Q613" s="410"/>
      <c r="R613" s="443"/>
      <c r="S613" s="425">
        <f t="shared" si="230"/>
        <v>0</v>
      </c>
      <c r="T613" s="392">
        <f t="shared" si="227"/>
        <v>0</v>
      </c>
      <c r="U613" s="405">
        <f t="shared" si="231"/>
        <v>0</v>
      </c>
      <c r="V613" s="393">
        <f t="shared" si="232"/>
        <v>0</v>
      </c>
      <c r="W613" s="442" t="str">
        <f t="shared" si="233"/>
        <v/>
      </c>
      <c r="X613" s="452" t="str">
        <f t="shared" si="228"/>
        <v/>
      </c>
      <c r="Y613" s="452" t="str">
        <f t="shared" si="229"/>
        <v/>
      </c>
      <c r="Z613" s="452" t="str">
        <f>'４.１倒筒機(樣品製作)'!X613</f>
        <v/>
      </c>
      <c r="AA613" s="452" t="str">
        <f>'４.１倒筒機(樣品製作)'!Y613</f>
        <v/>
      </c>
    </row>
    <row r="614" spans="1:27" ht="16.5">
      <c r="A614" s="383">
        <f t="shared" si="234"/>
        <v>46188</v>
      </c>
      <c r="B614" s="432" t="s">
        <v>804</v>
      </c>
      <c r="C614" s="458"/>
      <c r="D614" s="473"/>
      <c r="E614" s="459"/>
      <c r="F614" s="507" t="str">
        <f>IF(ISNA(VLOOKUP(D614,條件!$A$1:$L$65585,5,0)),"",(VLOOKUP(D614,條件!$A$1:$L$65585,5,0)))</f>
        <v/>
      </c>
      <c r="G614" s="507" t="str">
        <f>IF(ISNA(VLOOKUP(D614,條件!$A$1:$L$65585,11,0)),"",(VLOOKUP(D614,條件!$A$1:$L$65585,11,0)))</f>
        <v/>
      </c>
      <c r="H614" s="460"/>
      <c r="I614" s="461"/>
      <c r="J614" s="462"/>
      <c r="K614" s="461"/>
      <c r="L614" s="463"/>
      <c r="M614" s="388"/>
      <c r="N614" s="389"/>
      <c r="O614" s="390"/>
      <c r="P614" s="389"/>
      <c r="Q614" s="410"/>
      <c r="R614" s="443"/>
      <c r="S614" s="425">
        <f t="shared" si="230"/>
        <v>0</v>
      </c>
      <c r="T614" s="392">
        <f t="shared" si="227"/>
        <v>0</v>
      </c>
      <c r="U614" s="405">
        <f t="shared" si="231"/>
        <v>0</v>
      </c>
      <c r="V614" s="393">
        <f t="shared" si="232"/>
        <v>0</v>
      </c>
      <c r="W614" s="442" t="str">
        <f t="shared" si="233"/>
        <v/>
      </c>
      <c r="X614" s="452" t="str">
        <f t="shared" si="228"/>
        <v/>
      </c>
      <c r="Y614" s="452" t="str">
        <f t="shared" si="229"/>
        <v/>
      </c>
      <c r="Z614" s="452" t="str">
        <f>'４.１倒筒機(樣品製作)'!X614</f>
        <v/>
      </c>
      <c r="AA614" s="452" t="str">
        <f>'４.１倒筒機(樣品製作)'!Y614</f>
        <v/>
      </c>
    </row>
    <row r="615" spans="1:27" ht="16.5">
      <c r="A615" s="383">
        <f t="shared" si="234"/>
        <v>46188</v>
      </c>
      <c r="B615" s="432" t="s">
        <v>804</v>
      </c>
      <c r="C615" s="458"/>
      <c r="D615" s="473"/>
      <c r="E615" s="459"/>
      <c r="F615" s="507" t="str">
        <f>IF(ISNA(VLOOKUP(D615,條件!$A$1:$L$65585,5,0)),"",(VLOOKUP(D615,條件!$A$1:$L$65585,5,0)))</f>
        <v/>
      </c>
      <c r="G615" s="507" t="str">
        <f>IF(ISNA(VLOOKUP(D615,條件!$A$1:$L$65585,11,0)),"",(VLOOKUP(D615,條件!$A$1:$L$65585,11,0)))</f>
        <v/>
      </c>
      <c r="H615" s="460"/>
      <c r="I615" s="461"/>
      <c r="J615" s="462"/>
      <c r="K615" s="461"/>
      <c r="L615" s="463"/>
      <c r="M615" s="388"/>
      <c r="N615" s="389"/>
      <c r="O615" s="390"/>
      <c r="P615" s="389"/>
      <c r="Q615" s="410"/>
      <c r="R615" s="443"/>
      <c r="S615" s="425">
        <f t="shared" si="230"/>
        <v>0</v>
      </c>
      <c r="T615" s="392">
        <f t="shared" si="227"/>
        <v>0</v>
      </c>
      <c r="U615" s="405">
        <f t="shared" si="231"/>
        <v>0</v>
      </c>
      <c r="V615" s="393">
        <f t="shared" si="232"/>
        <v>0</v>
      </c>
      <c r="W615" s="442" t="str">
        <f t="shared" si="233"/>
        <v/>
      </c>
      <c r="X615" s="452" t="str">
        <f t="shared" si="228"/>
        <v/>
      </c>
      <c r="Y615" s="452" t="str">
        <f t="shared" si="229"/>
        <v/>
      </c>
      <c r="Z615" s="452" t="str">
        <f>'４.１倒筒機(樣品製作)'!X615</f>
        <v/>
      </c>
      <c r="AA615" s="452" t="str">
        <f>'４.１倒筒機(樣品製作)'!Y615</f>
        <v/>
      </c>
    </row>
    <row r="616" spans="1:27" ht="16.5">
      <c r="A616" s="383">
        <f t="shared" si="234"/>
        <v>46188</v>
      </c>
      <c r="B616" s="432" t="s">
        <v>804</v>
      </c>
      <c r="C616" s="458"/>
      <c r="D616" s="473"/>
      <c r="E616" s="459"/>
      <c r="F616" s="507" t="str">
        <f>IF(ISNA(VLOOKUP(D616,條件!$A$1:$L$65585,5,0)),"",(VLOOKUP(D616,條件!$A$1:$L$65585,5,0)))</f>
        <v/>
      </c>
      <c r="G616" s="507" t="str">
        <f>IF(ISNA(VLOOKUP(D616,條件!$A$1:$L$65585,11,0)),"",(VLOOKUP(D616,條件!$A$1:$L$65585,11,0)))</f>
        <v/>
      </c>
      <c r="H616" s="460"/>
      <c r="I616" s="461"/>
      <c r="J616" s="462"/>
      <c r="K616" s="461"/>
      <c r="L616" s="463"/>
      <c r="M616" s="388"/>
      <c r="N616" s="389"/>
      <c r="O616" s="390"/>
      <c r="P616" s="389"/>
      <c r="Q616" s="410"/>
      <c r="R616" s="443"/>
      <c r="S616" s="425">
        <f t="shared" si="230"/>
        <v>0</v>
      </c>
      <c r="T616" s="392">
        <f t="shared" si="227"/>
        <v>0</v>
      </c>
      <c r="U616" s="392">
        <f t="shared" si="231"/>
        <v>0</v>
      </c>
      <c r="V616" s="393">
        <f t="shared" si="232"/>
        <v>0</v>
      </c>
      <c r="W616" s="442" t="str">
        <f t="shared" si="233"/>
        <v/>
      </c>
      <c r="X616" s="452" t="str">
        <f t="shared" si="228"/>
        <v/>
      </c>
      <c r="Y616" s="452" t="str">
        <f t="shared" si="229"/>
        <v/>
      </c>
      <c r="Z616" s="452" t="str">
        <f>'４.１倒筒機(樣品製作)'!X616</f>
        <v/>
      </c>
      <c r="AA616" s="452" t="str">
        <f>'４.１倒筒機(樣品製作)'!Y616</f>
        <v/>
      </c>
    </row>
    <row r="617" spans="1:27" ht="16.5">
      <c r="A617" s="383">
        <f t="shared" si="234"/>
        <v>46188</v>
      </c>
      <c r="B617" s="432" t="s">
        <v>804</v>
      </c>
      <c r="C617" s="458"/>
      <c r="D617" s="473"/>
      <c r="E617" s="459"/>
      <c r="F617" s="507" t="str">
        <f>IF(ISNA(VLOOKUP(D617,條件!$A$1:$L$65585,5,0)),"",(VLOOKUP(D617,條件!$A$1:$L$65585,5,0)))</f>
        <v/>
      </c>
      <c r="G617" s="507" t="str">
        <f>IF(ISNA(VLOOKUP(D617,條件!$A$1:$L$65585,11,0)),"",(VLOOKUP(D617,條件!$A$1:$L$65585,11,0)))</f>
        <v/>
      </c>
      <c r="H617" s="460"/>
      <c r="I617" s="461"/>
      <c r="J617" s="462"/>
      <c r="K617" s="461"/>
      <c r="L617" s="463"/>
      <c r="M617" s="388"/>
      <c r="N617" s="389"/>
      <c r="O617" s="390"/>
      <c r="P617" s="389"/>
      <c r="Q617" s="410"/>
      <c r="R617" s="443"/>
      <c r="S617" s="425">
        <f t="shared" si="230"/>
        <v>0</v>
      </c>
      <c r="T617" s="392">
        <f t="shared" si="227"/>
        <v>0</v>
      </c>
      <c r="U617" s="392">
        <f t="shared" si="231"/>
        <v>0</v>
      </c>
      <c r="V617" s="393">
        <f t="shared" si="232"/>
        <v>0</v>
      </c>
      <c r="W617" s="444" t="str">
        <f t="shared" si="233"/>
        <v/>
      </c>
      <c r="X617" s="452" t="str">
        <f t="shared" si="228"/>
        <v/>
      </c>
      <c r="Y617" s="452" t="str">
        <f t="shared" si="229"/>
        <v/>
      </c>
      <c r="Z617" s="452" t="str">
        <f>'４.１倒筒機(樣品製作)'!X617</f>
        <v/>
      </c>
      <c r="AA617" s="452" t="str">
        <f>'４.１倒筒機(樣品製作)'!Y617</f>
        <v/>
      </c>
    </row>
    <row r="618" spans="1:27" ht="16.5">
      <c r="A618" s="383">
        <f t="shared" si="234"/>
        <v>46188</v>
      </c>
      <c r="B618" s="432" t="s">
        <v>804</v>
      </c>
      <c r="C618" s="458"/>
      <c r="D618" s="473"/>
      <c r="E618" s="459"/>
      <c r="F618" s="507" t="str">
        <f>IF(ISNA(VLOOKUP(D618,條件!$A$1:$L$65585,5,0)),"",(VLOOKUP(D618,條件!$A$1:$L$65585,5,0)))</f>
        <v/>
      </c>
      <c r="G618" s="507" t="str">
        <f>IF(ISNA(VLOOKUP(D618,條件!$A$1:$L$65585,11,0)),"",(VLOOKUP(D618,條件!$A$1:$L$65585,11,0)))</f>
        <v/>
      </c>
      <c r="H618" s="460"/>
      <c r="I618" s="461"/>
      <c r="J618" s="462"/>
      <c r="K618" s="461"/>
      <c r="L618" s="463"/>
      <c r="M618" s="388"/>
      <c r="N618" s="389"/>
      <c r="O618" s="390"/>
      <c r="P618" s="389"/>
      <c r="Q618" s="410"/>
      <c r="R618" s="443"/>
      <c r="S618" s="425">
        <f t="shared" si="230"/>
        <v>0</v>
      </c>
      <c r="T618" s="392">
        <f t="shared" si="227"/>
        <v>0</v>
      </c>
      <c r="U618" s="392">
        <f t="shared" si="231"/>
        <v>0</v>
      </c>
      <c r="V618" s="393">
        <f t="shared" si="232"/>
        <v>0</v>
      </c>
      <c r="W618" s="444" t="str">
        <f t="shared" si="233"/>
        <v/>
      </c>
      <c r="X618" s="452" t="str">
        <f t="shared" si="228"/>
        <v/>
      </c>
      <c r="Y618" s="452" t="str">
        <f t="shared" si="229"/>
        <v/>
      </c>
      <c r="Z618" s="452" t="str">
        <f>'４.１倒筒機(樣品製作)'!X618</f>
        <v/>
      </c>
      <c r="AA618" s="452" t="str">
        <f>'４.１倒筒機(樣品製作)'!Y618</f>
        <v/>
      </c>
    </row>
    <row r="619" spans="1:27" ht="16.5">
      <c r="A619" s="383">
        <f t="shared" si="234"/>
        <v>46188</v>
      </c>
      <c r="B619" s="432" t="s">
        <v>804</v>
      </c>
      <c r="C619" s="458"/>
      <c r="D619" s="473"/>
      <c r="E619" s="459"/>
      <c r="F619" s="507" t="str">
        <f>IF(ISNA(VLOOKUP(D619,條件!$A$1:$L$65585,5,0)),"",(VLOOKUP(D619,條件!$A$1:$L$65585,5,0)))</f>
        <v/>
      </c>
      <c r="G619" s="507" t="str">
        <f>IF(ISNA(VLOOKUP(D619,條件!$A$1:$L$65585,11,0)),"",(VLOOKUP(D619,條件!$A$1:$L$65585,11,0)))</f>
        <v/>
      </c>
      <c r="H619" s="460"/>
      <c r="I619" s="461"/>
      <c r="J619" s="462"/>
      <c r="K619" s="461"/>
      <c r="L619" s="463"/>
      <c r="M619" s="388"/>
      <c r="N619" s="389"/>
      <c r="O619" s="390"/>
      <c r="P619" s="389"/>
      <c r="Q619" s="410"/>
      <c r="R619" s="443"/>
      <c r="S619" s="425">
        <f t="shared" si="230"/>
        <v>0</v>
      </c>
      <c r="T619" s="392">
        <f t="shared" si="227"/>
        <v>0</v>
      </c>
      <c r="U619" s="392">
        <f t="shared" si="231"/>
        <v>0</v>
      </c>
      <c r="V619" s="393">
        <f t="shared" si="232"/>
        <v>0</v>
      </c>
      <c r="W619" s="444" t="str">
        <f t="shared" si="233"/>
        <v/>
      </c>
      <c r="X619" s="452" t="str">
        <f t="shared" si="228"/>
        <v/>
      </c>
      <c r="Y619" s="452" t="str">
        <f t="shared" si="229"/>
        <v/>
      </c>
      <c r="Z619" s="452" t="str">
        <f>'４.１倒筒機(樣品製作)'!X619</f>
        <v/>
      </c>
      <c r="AA619" s="452" t="str">
        <f>'４.１倒筒機(樣品製作)'!Y619</f>
        <v/>
      </c>
    </row>
    <row r="620" spans="1:27" ht="16.5">
      <c r="A620" s="383">
        <f t="shared" si="234"/>
        <v>46188</v>
      </c>
      <c r="B620" s="432" t="s">
        <v>804</v>
      </c>
      <c r="C620" s="458"/>
      <c r="D620" s="473"/>
      <c r="E620" s="459"/>
      <c r="F620" s="507" t="str">
        <f>IF(ISNA(VLOOKUP(D620,條件!$A$1:$L$65585,5,0)),"",(VLOOKUP(D620,條件!$A$1:$L$65585,5,0)))</f>
        <v/>
      </c>
      <c r="G620" s="507" t="str">
        <f>IF(ISNA(VLOOKUP(D620,條件!$A$1:$L$65585,11,0)),"",(VLOOKUP(D620,條件!$A$1:$L$65585,11,0)))</f>
        <v/>
      </c>
      <c r="H620" s="460"/>
      <c r="I620" s="461"/>
      <c r="J620" s="462"/>
      <c r="K620" s="461"/>
      <c r="L620" s="463"/>
      <c r="M620" s="388"/>
      <c r="N620" s="389"/>
      <c r="O620" s="390"/>
      <c r="P620" s="389"/>
      <c r="Q620" s="410"/>
      <c r="R620" s="443"/>
      <c r="S620" s="425">
        <f t="shared" si="230"/>
        <v>0</v>
      </c>
      <c r="T620" s="392">
        <f t="shared" si="227"/>
        <v>0</v>
      </c>
      <c r="U620" s="392">
        <f t="shared" si="231"/>
        <v>0</v>
      </c>
      <c r="V620" s="393">
        <f t="shared" si="232"/>
        <v>0</v>
      </c>
      <c r="W620" s="444" t="str">
        <f t="shared" si="233"/>
        <v/>
      </c>
      <c r="X620" s="452" t="str">
        <f t="shared" si="228"/>
        <v/>
      </c>
      <c r="Y620" s="452" t="str">
        <f t="shared" si="229"/>
        <v/>
      </c>
      <c r="Z620" s="452" t="str">
        <f>'４.１倒筒機(樣品製作)'!X620</f>
        <v/>
      </c>
      <c r="AA620" s="452" t="str">
        <f>'４.１倒筒機(樣品製作)'!Y620</f>
        <v/>
      </c>
    </row>
    <row r="621" spans="1:27" ht="16.5">
      <c r="A621" s="383">
        <f t="shared" si="234"/>
        <v>46188</v>
      </c>
      <c r="B621" s="432" t="s">
        <v>804</v>
      </c>
      <c r="C621" s="458"/>
      <c r="D621" s="473"/>
      <c r="E621" s="459"/>
      <c r="F621" s="507" t="str">
        <f>IF(ISNA(VLOOKUP(D621,條件!$A$1:$L$65585,5,0)),"",(VLOOKUP(D621,條件!$A$1:$L$65585,5,0)))</f>
        <v/>
      </c>
      <c r="G621" s="507" t="str">
        <f>IF(ISNA(VLOOKUP(D621,條件!$A$1:$L$65585,11,0)),"",(VLOOKUP(D621,條件!$A$1:$L$65585,11,0)))</f>
        <v/>
      </c>
      <c r="H621" s="460"/>
      <c r="I621" s="461"/>
      <c r="J621" s="462"/>
      <c r="K621" s="461"/>
      <c r="L621" s="463"/>
      <c r="M621" s="388"/>
      <c r="N621" s="389"/>
      <c r="O621" s="390"/>
      <c r="P621" s="389"/>
      <c r="Q621" s="391"/>
      <c r="R621" s="443"/>
      <c r="S621" s="425">
        <f t="shared" si="230"/>
        <v>0</v>
      </c>
      <c r="T621" s="392">
        <f t="shared" si="227"/>
        <v>0</v>
      </c>
      <c r="U621" s="392">
        <f t="shared" si="231"/>
        <v>0</v>
      </c>
      <c r="V621" s="393">
        <f t="shared" si="232"/>
        <v>0</v>
      </c>
      <c r="W621" s="444" t="str">
        <f t="shared" si="233"/>
        <v/>
      </c>
      <c r="X621" s="452" t="str">
        <f t="shared" si="228"/>
        <v/>
      </c>
      <c r="Y621" s="452" t="str">
        <f t="shared" si="229"/>
        <v/>
      </c>
      <c r="Z621" s="452" t="str">
        <f>'４.１倒筒機(樣品製作)'!X621</f>
        <v/>
      </c>
      <c r="AA621" s="452" t="str">
        <f>'４.１倒筒機(樣品製作)'!Y621</f>
        <v/>
      </c>
    </row>
    <row r="622" spans="1:27" ht="16.5">
      <c r="A622" s="383">
        <f t="shared" si="234"/>
        <v>46188</v>
      </c>
      <c r="B622" s="432" t="s">
        <v>804</v>
      </c>
      <c r="C622" s="458"/>
      <c r="D622" s="473"/>
      <c r="E622" s="459"/>
      <c r="F622" s="507" t="str">
        <f>IF(ISNA(VLOOKUP(D622,條件!$A$1:$L$65585,5,0)),"",(VLOOKUP(D622,條件!$A$1:$L$65585,5,0)))</f>
        <v/>
      </c>
      <c r="G622" s="507" t="str">
        <f>IF(ISNA(VLOOKUP(D622,條件!$A$1:$L$65585,11,0)),"",(VLOOKUP(D622,條件!$A$1:$L$65585,11,0)))</f>
        <v/>
      </c>
      <c r="H622" s="460"/>
      <c r="I622" s="461"/>
      <c r="J622" s="462"/>
      <c r="K622" s="461"/>
      <c r="L622" s="463"/>
      <c r="M622" s="388"/>
      <c r="N622" s="389"/>
      <c r="O622" s="390"/>
      <c r="P622" s="389"/>
      <c r="Q622" s="391"/>
      <c r="R622" s="443"/>
      <c r="S622" s="425">
        <f t="shared" si="230"/>
        <v>0</v>
      </c>
      <c r="T622" s="392">
        <f t="shared" si="227"/>
        <v>0</v>
      </c>
      <c r="U622" s="392">
        <f t="shared" si="231"/>
        <v>0</v>
      </c>
      <c r="V622" s="393">
        <f t="shared" si="232"/>
        <v>0</v>
      </c>
      <c r="W622" s="444" t="str">
        <f t="shared" si="233"/>
        <v/>
      </c>
      <c r="X622" s="452" t="str">
        <f t="shared" si="228"/>
        <v/>
      </c>
      <c r="Y622" s="452" t="str">
        <f t="shared" si="229"/>
        <v/>
      </c>
      <c r="Z622" s="452" t="str">
        <f>'４.１倒筒機(樣品製作)'!X622</f>
        <v/>
      </c>
      <c r="AA622" s="452" t="str">
        <f>'４.１倒筒機(樣品製作)'!Y622</f>
        <v/>
      </c>
    </row>
    <row r="623" spans="1:27" ht="16.5">
      <c r="A623" s="383">
        <f t="shared" si="234"/>
        <v>46188</v>
      </c>
      <c r="B623" s="432" t="s">
        <v>804</v>
      </c>
      <c r="C623" s="458"/>
      <c r="D623" s="473"/>
      <c r="E623" s="459"/>
      <c r="F623" s="507" t="str">
        <f>IF(ISNA(VLOOKUP(D623,條件!$A$1:$L$65585,5,0)),"",(VLOOKUP(D623,條件!$A$1:$L$65585,5,0)))</f>
        <v/>
      </c>
      <c r="G623" s="507" t="str">
        <f>IF(ISNA(VLOOKUP(D623,條件!$A$1:$L$65585,11,0)),"",(VLOOKUP(D623,條件!$A$1:$L$65585,11,0)))</f>
        <v/>
      </c>
      <c r="H623" s="460"/>
      <c r="I623" s="461"/>
      <c r="J623" s="462"/>
      <c r="K623" s="461"/>
      <c r="L623" s="463"/>
      <c r="M623" s="388"/>
      <c r="N623" s="389"/>
      <c r="O623" s="390"/>
      <c r="P623" s="389"/>
      <c r="Q623" s="391"/>
      <c r="R623" s="443"/>
      <c r="S623" s="425">
        <f t="shared" si="230"/>
        <v>0</v>
      </c>
      <c r="T623" s="392">
        <f t="shared" si="227"/>
        <v>0</v>
      </c>
      <c r="U623" s="392">
        <f t="shared" si="231"/>
        <v>0</v>
      </c>
      <c r="V623" s="393">
        <f t="shared" si="232"/>
        <v>0</v>
      </c>
      <c r="W623" s="444" t="str">
        <f t="shared" si="233"/>
        <v/>
      </c>
      <c r="X623" s="452" t="str">
        <f t="shared" si="228"/>
        <v/>
      </c>
      <c r="Y623" s="452" t="str">
        <f t="shared" si="229"/>
        <v/>
      </c>
      <c r="Z623" s="452" t="str">
        <f>'４.１倒筒機(樣品製作)'!X623</f>
        <v/>
      </c>
      <c r="AA623" s="452" t="str">
        <f>'４.１倒筒機(樣品製作)'!Y623</f>
        <v/>
      </c>
    </row>
    <row r="624" spans="1:27" ht="16.5">
      <c r="A624" s="383">
        <f t="shared" si="234"/>
        <v>46188</v>
      </c>
      <c r="B624" s="432" t="s">
        <v>804</v>
      </c>
      <c r="C624" s="458"/>
      <c r="D624" s="473"/>
      <c r="E624" s="459"/>
      <c r="F624" s="507" t="str">
        <f>IF(ISNA(VLOOKUP(D624,條件!$A$1:$L$65585,5,0)),"",(VLOOKUP(D624,條件!$A$1:$L$65585,5,0)))</f>
        <v/>
      </c>
      <c r="G624" s="507" t="str">
        <f>IF(ISNA(VLOOKUP(D624,條件!$A$1:$L$65585,11,0)),"",(VLOOKUP(D624,條件!$A$1:$L$65585,11,0)))</f>
        <v/>
      </c>
      <c r="H624" s="460"/>
      <c r="I624" s="461"/>
      <c r="J624" s="462"/>
      <c r="K624" s="461"/>
      <c r="L624" s="463"/>
      <c r="M624" s="388"/>
      <c r="N624" s="389"/>
      <c r="O624" s="390"/>
      <c r="P624" s="389"/>
      <c r="Q624" s="391"/>
      <c r="R624" s="443"/>
      <c r="S624" s="425">
        <f t="shared" si="230"/>
        <v>0</v>
      </c>
      <c r="T624" s="392">
        <f t="shared" si="227"/>
        <v>0</v>
      </c>
      <c r="U624" s="392">
        <f t="shared" si="231"/>
        <v>0</v>
      </c>
      <c r="V624" s="393">
        <f t="shared" si="232"/>
        <v>0</v>
      </c>
      <c r="W624" s="444" t="str">
        <f t="shared" si="233"/>
        <v/>
      </c>
      <c r="X624" s="452" t="str">
        <f t="shared" si="228"/>
        <v/>
      </c>
      <c r="Y624" s="452" t="str">
        <f t="shared" si="229"/>
        <v/>
      </c>
      <c r="Z624" s="452" t="str">
        <f>'４.１倒筒機(樣品製作)'!X624</f>
        <v/>
      </c>
      <c r="AA624" s="452" t="str">
        <f>'４.１倒筒機(樣品製作)'!Y624</f>
        <v/>
      </c>
    </row>
    <row r="625" spans="1:27" ht="16.5">
      <c r="A625" s="383">
        <f t="shared" si="234"/>
        <v>46188</v>
      </c>
      <c r="B625" s="398" t="s">
        <v>807</v>
      </c>
      <c r="C625" s="524"/>
      <c r="D625" s="525"/>
      <c r="E625" s="526"/>
      <c r="F625" s="527"/>
      <c r="G625" s="527"/>
      <c r="H625" s="528"/>
      <c r="I625" s="529">
        <f>COUNTA(I605:I624)</f>
        <v>0</v>
      </c>
      <c r="J625" s="529"/>
      <c r="K625" s="529"/>
      <c r="L625" s="530"/>
      <c r="M625" s="400"/>
      <c r="N625" s="401">
        <f>SUM(N605:N624)</f>
        <v>0</v>
      </c>
      <c r="O625" s="400"/>
      <c r="P625" s="401">
        <f>SUM(P605:P624)</f>
        <v>0</v>
      </c>
      <c r="Q625" s="402"/>
      <c r="R625" s="445"/>
      <c r="S625" s="426"/>
      <c r="T625" s="399"/>
      <c r="U625" s="399">
        <f>SUMIF(U605:U624,"&lt;9E307")</f>
        <v>0</v>
      </c>
      <c r="V625" s="399">
        <f>SUM(V605:V624)</f>
        <v>0</v>
      </c>
      <c r="W625" s="446">
        <f>IF(ISERROR(V625/U625),0,(V625/U625))</f>
        <v>0</v>
      </c>
      <c r="X625" s="453">
        <f>SUMIF(X605:X624,"&lt;9E307")</f>
        <v>0</v>
      </c>
      <c r="Y625" s="453">
        <f>SUMIF(Y605:Y624,"&lt;9E307")</f>
        <v>0</v>
      </c>
      <c r="Z625" s="579">
        <f>'４.１倒筒機(樣品製作)'!X625</f>
        <v>0</v>
      </c>
      <c r="AA625" s="579">
        <f>'４.１倒筒機(樣品製作)'!Y625</f>
        <v>0</v>
      </c>
    </row>
    <row r="626" spans="1:27" ht="16.5">
      <c r="A626" s="383">
        <f t="shared" si="234"/>
        <v>46188</v>
      </c>
      <c r="B626" s="432" t="s">
        <v>805</v>
      </c>
      <c r="C626" s="458"/>
      <c r="D626" s="473"/>
      <c r="E626" s="459"/>
      <c r="F626" s="507" t="str">
        <f>IF(ISNA(VLOOKUP(D626,條件!$A$1:$L$65585,5,0)),"",(VLOOKUP(D626,條件!$A$1:$L$65585,5,0)))</f>
        <v/>
      </c>
      <c r="G626" s="507" t="str">
        <f>IF(ISNA(VLOOKUP(D626,條件!$A$1:$L$65585,11,0)),"",(VLOOKUP(D626,條件!$A$1:$L$65585,11,0)))</f>
        <v/>
      </c>
      <c r="H626" s="460"/>
      <c r="I626" s="461"/>
      <c r="J626" s="462"/>
      <c r="K626" s="461"/>
      <c r="L626" s="463"/>
      <c r="M626" s="388"/>
      <c r="N626" s="389"/>
      <c r="O626" s="390"/>
      <c r="P626" s="389"/>
      <c r="Q626" s="391"/>
      <c r="R626" s="443"/>
      <c r="S626" s="425">
        <f>K626*0.85</f>
        <v>0</v>
      </c>
      <c r="T626" s="392">
        <f t="shared" ref="T626:T645" si="235">IF(J626="",0,(1440/(J626/S626)))</f>
        <v>0</v>
      </c>
      <c r="U626" s="405">
        <f>T626*L626*(N626+P626)/24*0.85</f>
        <v>0</v>
      </c>
      <c r="V626" s="406">
        <f>M626+O626</f>
        <v>0</v>
      </c>
      <c r="W626" s="442" t="str">
        <f>IF(U626=0,"",((V626/U626)))</f>
        <v/>
      </c>
      <c r="X626" s="452" t="str">
        <f t="shared" ref="X626:X645" si="236">IF(ISERROR((U626/(N626+P626)*N626)/250),"",((U626/(N626+P626)*N626)/250))</f>
        <v/>
      </c>
      <c r="Y626" s="452" t="str">
        <f t="shared" ref="Y626:Y645" si="237">IF(ISERROR(((U626/(N626+P626)*P626)/250)),"",(((U626/(N626+P626)*P626))/250))</f>
        <v/>
      </c>
      <c r="Z626" s="452" t="str">
        <f>'４.１倒筒機(樣品製作)'!X626</f>
        <v/>
      </c>
      <c r="AA626" s="452" t="str">
        <f>'４.１倒筒機(樣品製作)'!Y626</f>
        <v/>
      </c>
    </row>
    <row r="627" spans="1:27" ht="16.5">
      <c r="A627" s="383">
        <f t="shared" si="234"/>
        <v>46188</v>
      </c>
      <c r="B627" s="432" t="s">
        <v>805</v>
      </c>
      <c r="C627" s="458"/>
      <c r="D627" s="473"/>
      <c r="E627" s="459"/>
      <c r="F627" s="507" t="str">
        <f>IF(ISNA(VLOOKUP(D627,條件!$A$1:$L$65585,5,0)),"",(VLOOKUP(D627,條件!$A$1:$L$65585,5,0)))</f>
        <v/>
      </c>
      <c r="G627" s="507" t="str">
        <f>IF(ISNA(VLOOKUP(D627,條件!$A$1:$L$65585,11,0)),"",(VLOOKUP(D627,條件!$A$1:$L$65585,11,0)))</f>
        <v/>
      </c>
      <c r="H627" s="460"/>
      <c r="I627" s="461"/>
      <c r="J627" s="462"/>
      <c r="K627" s="461"/>
      <c r="L627" s="463"/>
      <c r="M627" s="388"/>
      <c r="N627" s="389"/>
      <c r="O627" s="390"/>
      <c r="P627" s="389"/>
      <c r="Q627" s="391"/>
      <c r="R627" s="443"/>
      <c r="S627" s="425">
        <f t="shared" ref="S627:S645" si="238">K627*0.85</f>
        <v>0</v>
      </c>
      <c r="T627" s="392">
        <f t="shared" si="235"/>
        <v>0</v>
      </c>
      <c r="U627" s="405">
        <f t="shared" ref="U627:U645" si="239">T627*L627*(N627+P627)/24*0.85</f>
        <v>0</v>
      </c>
      <c r="V627" s="393">
        <f t="shared" ref="V627:V645" si="240">M627+O627</f>
        <v>0</v>
      </c>
      <c r="W627" s="442" t="str">
        <f t="shared" ref="W627:W645" si="241">IF(U627=0,"",((V627/U627)))</f>
        <v/>
      </c>
      <c r="X627" s="452" t="str">
        <f t="shared" si="236"/>
        <v/>
      </c>
      <c r="Y627" s="452" t="str">
        <f t="shared" si="237"/>
        <v/>
      </c>
      <c r="Z627" s="452" t="str">
        <f>'４.１倒筒機(樣品製作)'!X627</f>
        <v/>
      </c>
      <c r="AA627" s="452" t="str">
        <f>'４.１倒筒機(樣品製作)'!Y627</f>
        <v/>
      </c>
    </row>
    <row r="628" spans="1:27" ht="16.5">
      <c r="A628" s="383">
        <f t="shared" si="234"/>
        <v>46188</v>
      </c>
      <c r="B628" s="432" t="s">
        <v>805</v>
      </c>
      <c r="C628" s="458"/>
      <c r="D628" s="473"/>
      <c r="E628" s="459"/>
      <c r="F628" s="507" t="str">
        <f>IF(ISNA(VLOOKUP(D628,條件!$A$1:$L$65585,5,0)),"",(VLOOKUP(D628,條件!$A$1:$L$65585,5,0)))</f>
        <v/>
      </c>
      <c r="G628" s="507" t="str">
        <f>IF(ISNA(VLOOKUP(D628,條件!$A$1:$L$65585,11,0)),"",(VLOOKUP(D628,條件!$A$1:$L$65585,11,0)))</f>
        <v/>
      </c>
      <c r="H628" s="460"/>
      <c r="I628" s="461"/>
      <c r="J628" s="462"/>
      <c r="K628" s="461"/>
      <c r="L628" s="463"/>
      <c r="M628" s="388"/>
      <c r="N628" s="389"/>
      <c r="O628" s="390"/>
      <c r="P628" s="389"/>
      <c r="Q628" s="391"/>
      <c r="R628" s="443"/>
      <c r="S628" s="425">
        <f t="shared" si="238"/>
        <v>0</v>
      </c>
      <c r="T628" s="392">
        <f t="shared" si="235"/>
        <v>0</v>
      </c>
      <c r="U628" s="405">
        <f t="shared" si="239"/>
        <v>0</v>
      </c>
      <c r="V628" s="393">
        <f t="shared" si="240"/>
        <v>0</v>
      </c>
      <c r="W628" s="442" t="str">
        <f t="shared" si="241"/>
        <v/>
      </c>
      <c r="X628" s="452" t="str">
        <f t="shared" si="236"/>
        <v/>
      </c>
      <c r="Y628" s="452" t="str">
        <f t="shared" si="237"/>
        <v/>
      </c>
      <c r="Z628" s="452" t="str">
        <f>'４.１倒筒機(樣品製作)'!X628</f>
        <v/>
      </c>
      <c r="AA628" s="452" t="str">
        <f>'４.１倒筒機(樣品製作)'!Y628</f>
        <v/>
      </c>
    </row>
    <row r="629" spans="1:27" ht="16.5">
      <c r="A629" s="383">
        <f t="shared" si="234"/>
        <v>46188</v>
      </c>
      <c r="B629" s="432" t="s">
        <v>805</v>
      </c>
      <c r="C629" s="458"/>
      <c r="D629" s="473"/>
      <c r="E629" s="459"/>
      <c r="F629" s="507" t="str">
        <f>IF(ISNA(VLOOKUP(D629,條件!$A$1:$L$65585,5,0)),"",(VLOOKUP(D629,條件!$A$1:$L$65585,5,0)))</f>
        <v/>
      </c>
      <c r="G629" s="507" t="str">
        <f>IF(ISNA(VLOOKUP(D629,條件!$A$1:$L$65585,11,0)),"",(VLOOKUP(D629,條件!$A$1:$L$65585,11,0)))</f>
        <v/>
      </c>
      <c r="H629" s="460"/>
      <c r="I629" s="461"/>
      <c r="J629" s="462"/>
      <c r="K629" s="461"/>
      <c r="L629" s="463"/>
      <c r="M629" s="388"/>
      <c r="N629" s="389"/>
      <c r="O629" s="390"/>
      <c r="P629" s="389"/>
      <c r="Q629" s="391"/>
      <c r="R629" s="443"/>
      <c r="S629" s="425">
        <f t="shared" si="238"/>
        <v>0</v>
      </c>
      <c r="T629" s="392">
        <f t="shared" si="235"/>
        <v>0</v>
      </c>
      <c r="U629" s="405">
        <f t="shared" si="239"/>
        <v>0</v>
      </c>
      <c r="V629" s="393">
        <f t="shared" si="240"/>
        <v>0</v>
      </c>
      <c r="W629" s="442" t="str">
        <f t="shared" si="241"/>
        <v/>
      </c>
      <c r="X629" s="452" t="str">
        <f t="shared" si="236"/>
        <v/>
      </c>
      <c r="Y629" s="452" t="str">
        <f t="shared" si="237"/>
        <v/>
      </c>
      <c r="Z629" s="452" t="str">
        <f>'４.１倒筒機(樣品製作)'!X629</f>
        <v/>
      </c>
      <c r="AA629" s="452" t="str">
        <f>'４.１倒筒機(樣品製作)'!Y629</f>
        <v/>
      </c>
    </row>
    <row r="630" spans="1:27" ht="16.5">
      <c r="A630" s="383">
        <f t="shared" si="234"/>
        <v>46188</v>
      </c>
      <c r="B630" s="432" t="s">
        <v>805</v>
      </c>
      <c r="C630" s="458"/>
      <c r="D630" s="473"/>
      <c r="E630" s="459"/>
      <c r="F630" s="507" t="str">
        <f>IF(ISNA(VLOOKUP(D630,條件!$A$1:$L$65585,5,0)),"",(VLOOKUP(D630,條件!$A$1:$L$65585,5,0)))</f>
        <v/>
      </c>
      <c r="G630" s="507" t="str">
        <f>IF(ISNA(VLOOKUP(D630,條件!$A$1:$L$65585,11,0)),"",(VLOOKUP(D630,條件!$A$1:$L$65585,11,0)))</f>
        <v/>
      </c>
      <c r="H630" s="460"/>
      <c r="I630" s="461"/>
      <c r="J630" s="462"/>
      <c r="K630" s="461"/>
      <c r="L630" s="463"/>
      <c r="M630" s="388"/>
      <c r="N630" s="389"/>
      <c r="O630" s="390"/>
      <c r="P630" s="389"/>
      <c r="Q630" s="391"/>
      <c r="R630" s="443"/>
      <c r="S630" s="425">
        <f t="shared" si="238"/>
        <v>0</v>
      </c>
      <c r="T630" s="392">
        <f t="shared" si="235"/>
        <v>0</v>
      </c>
      <c r="U630" s="405">
        <f t="shared" si="239"/>
        <v>0</v>
      </c>
      <c r="V630" s="393">
        <f t="shared" si="240"/>
        <v>0</v>
      </c>
      <c r="W630" s="442" t="str">
        <f t="shared" si="241"/>
        <v/>
      </c>
      <c r="X630" s="452" t="str">
        <f t="shared" si="236"/>
        <v/>
      </c>
      <c r="Y630" s="452" t="str">
        <f t="shared" si="237"/>
        <v/>
      </c>
      <c r="Z630" s="452" t="str">
        <f>'４.１倒筒機(樣品製作)'!X630</f>
        <v/>
      </c>
      <c r="AA630" s="452" t="str">
        <f>'４.１倒筒機(樣品製作)'!Y630</f>
        <v/>
      </c>
    </row>
    <row r="631" spans="1:27" ht="16.5">
      <c r="A631" s="383">
        <f t="shared" si="234"/>
        <v>46188</v>
      </c>
      <c r="B631" s="432" t="s">
        <v>805</v>
      </c>
      <c r="C631" s="458"/>
      <c r="D631" s="473"/>
      <c r="E631" s="459"/>
      <c r="F631" s="507" t="str">
        <f>IF(ISNA(VLOOKUP(D631,條件!$A$1:$L$65585,5,0)),"",(VLOOKUP(D631,條件!$A$1:$L$65585,5,0)))</f>
        <v/>
      </c>
      <c r="G631" s="507" t="str">
        <f>IF(ISNA(VLOOKUP(D631,條件!$A$1:$L$65585,11,0)),"",(VLOOKUP(D631,條件!$A$1:$L$65585,11,0)))</f>
        <v/>
      </c>
      <c r="H631" s="460"/>
      <c r="I631" s="461"/>
      <c r="J631" s="462"/>
      <c r="K631" s="461"/>
      <c r="L631" s="463"/>
      <c r="M631" s="388"/>
      <c r="N631" s="389"/>
      <c r="O631" s="390"/>
      <c r="P631" s="389"/>
      <c r="Q631" s="391"/>
      <c r="R631" s="443"/>
      <c r="S631" s="425">
        <f t="shared" si="238"/>
        <v>0</v>
      </c>
      <c r="T631" s="392">
        <f t="shared" si="235"/>
        <v>0</v>
      </c>
      <c r="U631" s="405">
        <f t="shared" si="239"/>
        <v>0</v>
      </c>
      <c r="V631" s="393">
        <f t="shared" si="240"/>
        <v>0</v>
      </c>
      <c r="W631" s="442" t="str">
        <f t="shared" si="241"/>
        <v/>
      </c>
      <c r="X631" s="452" t="str">
        <f t="shared" si="236"/>
        <v/>
      </c>
      <c r="Y631" s="452" t="str">
        <f t="shared" si="237"/>
        <v/>
      </c>
      <c r="Z631" s="452" t="str">
        <f>'４.１倒筒機(樣品製作)'!X631</f>
        <v/>
      </c>
      <c r="AA631" s="452" t="str">
        <f>'４.１倒筒機(樣品製作)'!Y631</f>
        <v/>
      </c>
    </row>
    <row r="632" spans="1:27" ht="16.5">
      <c r="A632" s="383">
        <f t="shared" si="234"/>
        <v>46188</v>
      </c>
      <c r="B632" s="432" t="s">
        <v>805</v>
      </c>
      <c r="C632" s="458"/>
      <c r="D632" s="473"/>
      <c r="E632" s="459"/>
      <c r="F632" s="507" t="str">
        <f>IF(ISNA(VLOOKUP(D632,條件!$A$1:$L$65585,5,0)),"",(VLOOKUP(D632,條件!$A$1:$L$65585,5,0)))</f>
        <v/>
      </c>
      <c r="G632" s="507" t="str">
        <f>IF(ISNA(VLOOKUP(D632,條件!$A$1:$L$65585,11,0)),"",(VLOOKUP(D632,條件!$A$1:$L$65585,11,0)))</f>
        <v/>
      </c>
      <c r="H632" s="460"/>
      <c r="I632" s="461"/>
      <c r="J632" s="462"/>
      <c r="K632" s="461"/>
      <c r="L632" s="463"/>
      <c r="M632" s="388"/>
      <c r="N632" s="389"/>
      <c r="O632" s="390"/>
      <c r="P632" s="389"/>
      <c r="Q632" s="391"/>
      <c r="R632" s="443"/>
      <c r="S632" s="425">
        <f t="shared" si="238"/>
        <v>0</v>
      </c>
      <c r="T632" s="392">
        <f t="shared" si="235"/>
        <v>0</v>
      </c>
      <c r="U632" s="405">
        <f t="shared" si="239"/>
        <v>0</v>
      </c>
      <c r="V632" s="393">
        <f t="shared" si="240"/>
        <v>0</v>
      </c>
      <c r="W632" s="442" t="str">
        <f t="shared" si="241"/>
        <v/>
      </c>
      <c r="X632" s="452" t="str">
        <f t="shared" si="236"/>
        <v/>
      </c>
      <c r="Y632" s="452" t="str">
        <f t="shared" si="237"/>
        <v/>
      </c>
      <c r="Z632" s="452" t="str">
        <f>'４.１倒筒機(樣品製作)'!X632</f>
        <v/>
      </c>
      <c r="AA632" s="452" t="str">
        <f>'４.１倒筒機(樣品製作)'!Y632</f>
        <v/>
      </c>
    </row>
    <row r="633" spans="1:27" ht="16.5">
      <c r="A633" s="383">
        <f t="shared" si="234"/>
        <v>46188</v>
      </c>
      <c r="B633" s="432" t="s">
        <v>805</v>
      </c>
      <c r="C633" s="458"/>
      <c r="D633" s="473"/>
      <c r="E633" s="459"/>
      <c r="F633" s="507" t="str">
        <f>IF(ISNA(VLOOKUP(D633,條件!$A$1:$L$65585,5,0)),"",(VLOOKUP(D633,條件!$A$1:$L$65585,5,0)))</f>
        <v/>
      </c>
      <c r="G633" s="507" t="str">
        <f>IF(ISNA(VLOOKUP(D633,條件!$A$1:$L$65585,11,0)),"",(VLOOKUP(D633,條件!$A$1:$L$65585,11,0)))</f>
        <v/>
      </c>
      <c r="H633" s="460"/>
      <c r="I633" s="461"/>
      <c r="J633" s="462"/>
      <c r="K633" s="461"/>
      <c r="L633" s="463"/>
      <c r="M633" s="388"/>
      <c r="N633" s="389"/>
      <c r="O633" s="390"/>
      <c r="P633" s="389"/>
      <c r="Q633" s="391"/>
      <c r="R633" s="443"/>
      <c r="S633" s="425">
        <f t="shared" si="238"/>
        <v>0</v>
      </c>
      <c r="T633" s="392">
        <f t="shared" si="235"/>
        <v>0</v>
      </c>
      <c r="U633" s="405">
        <f t="shared" si="239"/>
        <v>0</v>
      </c>
      <c r="V633" s="393">
        <f t="shared" si="240"/>
        <v>0</v>
      </c>
      <c r="W633" s="442" t="str">
        <f t="shared" si="241"/>
        <v/>
      </c>
      <c r="X633" s="452" t="str">
        <f t="shared" si="236"/>
        <v/>
      </c>
      <c r="Y633" s="452" t="str">
        <f t="shared" si="237"/>
        <v/>
      </c>
      <c r="Z633" s="452" t="str">
        <f>'４.１倒筒機(樣品製作)'!X633</f>
        <v/>
      </c>
      <c r="AA633" s="452" t="str">
        <f>'４.１倒筒機(樣品製作)'!Y633</f>
        <v/>
      </c>
    </row>
    <row r="634" spans="1:27" ht="16.5">
      <c r="A634" s="383">
        <f t="shared" si="234"/>
        <v>46188</v>
      </c>
      <c r="B634" s="432" t="s">
        <v>805</v>
      </c>
      <c r="C634" s="458"/>
      <c r="D634" s="473"/>
      <c r="E634" s="459"/>
      <c r="F634" s="507" t="str">
        <f>IF(ISNA(VLOOKUP(D634,條件!$A$1:$L$65585,5,0)),"",(VLOOKUP(D634,條件!$A$1:$L$65585,5,0)))</f>
        <v/>
      </c>
      <c r="G634" s="507" t="str">
        <f>IF(ISNA(VLOOKUP(D634,條件!$A$1:$L$65585,11,0)),"",(VLOOKUP(D634,條件!$A$1:$L$65585,11,0)))</f>
        <v/>
      </c>
      <c r="H634" s="460"/>
      <c r="I634" s="461"/>
      <c r="J634" s="462"/>
      <c r="K634" s="461"/>
      <c r="L634" s="463"/>
      <c r="M634" s="388"/>
      <c r="N634" s="389"/>
      <c r="O634" s="390"/>
      <c r="P634" s="389"/>
      <c r="Q634" s="391"/>
      <c r="R634" s="443"/>
      <c r="S634" s="425">
        <f t="shared" si="238"/>
        <v>0</v>
      </c>
      <c r="T634" s="392">
        <f t="shared" si="235"/>
        <v>0</v>
      </c>
      <c r="U634" s="405">
        <f t="shared" si="239"/>
        <v>0</v>
      </c>
      <c r="V634" s="393">
        <f t="shared" si="240"/>
        <v>0</v>
      </c>
      <c r="W634" s="442" t="str">
        <f t="shared" si="241"/>
        <v/>
      </c>
      <c r="X634" s="452" t="str">
        <f t="shared" si="236"/>
        <v/>
      </c>
      <c r="Y634" s="452" t="str">
        <f t="shared" si="237"/>
        <v/>
      </c>
      <c r="Z634" s="452" t="str">
        <f>'４.１倒筒機(樣品製作)'!X634</f>
        <v/>
      </c>
      <c r="AA634" s="452" t="str">
        <f>'４.１倒筒機(樣品製作)'!Y634</f>
        <v/>
      </c>
    </row>
    <row r="635" spans="1:27" ht="16.5">
      <c r="A635" s="383">
        <f t="shared" si="234"/>
        <v>46188</v>
      </c>
      <c r="B635" s="432" t="s">
        <v>805</v>
      </c>
      <c r="C635" s="458"/>
      <c r="D635" s="473"/>
      <c r="E635" s="459"/>
      <c r="F635" s="507" t="str">
        <f>IF(ISNA(VLOOKUP(D635,條件!$A$1:$L$65585,5,0)),"",(VLOOKUP(D635,條件!$A$1:$L$65585,5,0)))</f>
        <v/>
      </c>
      <c r="G635" s="507" t="str">
        <f>IF(ISNA(VLOOKUP(D635,條件!$A$1:$L$65585,11,0)),"",(VLOOKUP(D635,條件!$A$1:$L$65585,11,0)))</f>
        <v/>
      </c>
      <c r="H635" s="460"/>
      <c r="I635" s="461"/>
      <c r="J635" s="462"/>
      <c r="K635" s="461"/>
      <c r="L635" s="463"/>
      <c r="M635" s="388"/>
      <c r="N635" s="389"/>
      <c r="O635" s="390"/>
      <c r="P635" s="389"/>
      <c r="Q635" s="391"/>
      <c r="R635" s="443"/>
      <c r="S635" s="425">
        <f t="shared" si="238"/>
        <v>0</v>
      </c>
      <c r="T635" s="392">
        <f t="shared" si="235"/>
        <v>0</v>
      </c>
      <c r="U635" s="405">
        <f t="shared" si="239"/>
        <v>0</v>
      </c>
      <c r="V635" s="393">
        <f t="shared" si="240"/>
        <v>0</v>
      </c>
      <c r="W635" s="442" t="str">
        <f t="shared" si="241"/>
        <v/>
      </c>
      <c r="X635" s="452" t="str">
        <f t="shared" si="236"/>
        <v/>
      </c>
      <c r="Y635" s="452" t="str">
        <f t="shared" si="237"/>
        <v/>
      </c>
      <c r="Z635" s="452" t="str">
        <f>'４.１倒筒機(樣品製作)'!X635</f>
        <v/>
      </c>
      <c r="AA635" s="452" t="str">
        <f>'４.１倒筒機(樣品製作)'!Y635</f>
        <v/>
      </c>
    </row>
    <row r="636" spans="1:27" ht="16.5">
      <c r="A636" s="383">
        <f t="shared" si="234"/>
        <v>46188</v>
      </c>
      <c r="B636" s="432" t="s">
        <v>805</v>
      </c>
      <c r="C636" s="458"/>
      <c r="D636" s="473"/>
      <c r="E636" s="459"/>
      <c r="F636" s="507" t="str">
        <f>IF(ISNA(VLOOKUP(D636,條件!$A$1:$L$65585,5,0)),"",(VLOOKUP(D636,條件!$A$1:$L$65585,5,0)))</f>
        <v/>
      </c>
      <c r="G636" s="507" t="str">
        <f>IF(ISNA(VLOOKUP(D636,條件!$A$1:$L$65585,11,0)),"",(VLOOKUP(D636,條件!$A$1:$L$65585,11,0)))</f>
        <v/>
      </c>
      <c r="H636" s="460"/>
      <c r="I636" s="461"/>
      <c r="J636" s="462"/>
      <c r="K636" s="461"/>
      <c r="L636" s="463"/>
      <c r="M636" s="388"/>
      <c r="N636" s="389"/>
      <c r="O636" s="390"/>
      <c r="P636" s="389"/>
      <c r="Q636" s="391"/>
      <c r="R636" s="443"/>
      <c r="S636" s="425">
        <f t="shared" si="238"/>
        <v>0</v>
      </c>
      <c r="T636" s="392">
        <f t="shared" si="235"/>
        <v>0</v>
      </c>
      <c r="U636" s="405">
        <f t="shared" si="239"/>
        <v>0</v>
      </c>
      <c r="V636" s="393">
        <f t="shared" si="240"/>
        <v>0</v>
      </c>
      <c r="W636" s="442" t="str">
        <f t="shared" si="241"/>
        <v/>
      </c>
      <c r="X636" s="452" t="str">
        <f t="shared" si="236"/>
        <v/>
      </c>
      <c r="Y636" s="452" t="str">
        <f t="shared" si="237"/>
        <v/>
      </c>
      <c r="Z636" s="452" t="str">
        <f>'４.１倒筒機(樣品製作)'!X636</f>
        <v/>
      </c>
      <c r="AA636" s="452" t="str">
        <f>'４.１倒筒機(樣品製作)'!Y636</f>
        <v/>
      </c>
    </row>
    <row r="637" spans="1:27" ht="16.5">
      <c r="A637" s="383">
        <f t="shared" si="234"/>
        <v>46188</v>
      </c>
      <c r="B637" s="432" t="s">
        <v>805</v>
      </c>
      <c r="C637" s="458"/>
      <c r="D637" s="473"/>
      <c r="E637" s="459"/>
      <c r="F637" s="507" t="str">
        <f>IF(ISNA(VLOOKUP(D637,條件!$A$1:$L$65585,5,0)),"",(VLOOKUP(D637,條件!$A$1:$L$65585,5,0)))</f>
        <v/>
      </c>
      <c r="G637" s="507" t="str">
        <f>IF(ISNA(VLOOKUP(D637,條件!$A$1:$L$65585,11,0)),"",(VLOOKUP(D637,條件!$A$1:$L$65585,11,0)))</f>
        <v/>
      </c>
      <c r="H637" s="460"/>
      <c r="I637" s="461"/>
      <c r="J637" s="462"/>
      <c r="K637" s="461"/>
      <c r="L637" s="463"/>
      <c r="M637" s="388"/>
      <c r="N637" s="389"/>
      <c r="O637" s="390"/>
      <c r="P637" s="389"/>
      <c r="Q637" s="391"/>
      <c r="R637" s="443"/>
      <c r="S637" s="425">
        <f t="shared" si="238"/>
        <v>0</v>
      </c>
      <c r="T637" s="392">
        <f t="shared" si="235"/>
        <v>0</v>
      </c>
      <c r="U637" s="392">
        <f t="shared" si="239"/>
        <v>0</v>
      </c>
      <c r="V637" s="393">
        <f t="shared" si="240"/>
        <v>0</v>
      </c>
      <c r="W637" s="444" t="str">
        <f t="shared" si="241"/>
        <v/>
      </c>
      <c r="X637" s="452" t="str">
        <f t="shared" si="236"/>
        <v/>
      </c>
      <c r="Y637" s="452" t="str">
        <f t="shared" si="237"/>
        <v/>
      </c>
      <c r="Z637" s="452" t="str">
        <f>'４.１倒筒機(樣品製作)'!X637</f>
        <v/>
      </c>
      <c r="AA637" s="452" t="str">
        <f>'４.１倒筒機(樣品製作)'!Y637</f>
        <v/>
      </c>
    </row>
    <row r="638" spans="1:27" ht="16.5">
      <c r="A638" s="383">
        <f t="shared" si="234"/>
        <v>46188</v>
      </c>
      <c r="B638" s="432" t="s">
        <v>805</v>
      </c>
      <c r="C638" s="458"/>
      <c r="D638" s="473"/>
      <c r="E638" s="459"/>
      <c r="F638" s="507" t="str">
        <f>IF(ISNA(VLOOKUP(D638,條件!$A$1:$L$65585,5,0)),"",(VLOOKUP(D638,條件!$A$1:$L$65585,5,0)))</f>
        <v/>
      </c>
      <c r="G638" s="507" t="str">
        <f>IF(ISNA(VLOOKUP(D638,條件!$A$1:$L$65585,11,0)),"",(VLOOKUP(D638,條件!$A$1:$L$65585,11,0)))</f>
        <v/>
      </c>
      <c r="H638" s="460"/>
      <c r="I638" s="461"/>
      <c r="J638" s="462"/>
      <c r="K638" s="461"/>
      <c r="L638" s="463"/>
      <c r="M638" s="388"/>
      <c r="N638" s="389"/>
      <c r="O638" s="390"/>
      <c r="P638" s="389"/>
      <c r="Q638" s="391"/>
      <c r="R638" s="443"/>
      <c r="S638" s="425">
        <f t="shared" si="238"/>
        <v>0</v>
      </c>
      <c r="T638" s="392">
        <f t="shared" si="235"/>
        <v>0</v>
      </c>
      <c r="U638" s="392">
        <f t="shared" si="239"/>
        <v>0</v>
      </c>
      <c r="V638" s="393">
        <f t="shared" si="240"/>
        <v>0</v>
      </c>
      <c r="W638" s="444" t="str">
        <f t="shared" si="241"/>
        <v/>
      </c>
      <c r="X638" s="452" t="str">
        <f t="shared" si="236"/>
        <v/>
      </c>
      <c r="Y638" s="452" t="str">
        <f t="shared" si="237"/>
        <v/>
      </c>
      <c r="Z638" s="452" t="str">
        <f>'４.１倒筒機(樣品製作)'!X638</f>
        <v/>
      </c>
      <c r="AA638" s="452" t="str">
        <f>'４.１倒筒機(樣品製作)'!Y638</f>
        <v/>
      </c>
    </row>
    <row r="639" spans="1:27" ht="16.5">
      <c r="A639" s="383">
        <f t="shared" si="234"/>
        <v>46188</v>
      </c>
      <c r="B639" s="432" t="s">
        <v>805</v>
      </c>
      <c r="C639" s="458"/>
      <c r="D639" s="473"/>
      <c r="E639" s="459"/>
      <c r="F639" s="507" t="str">
        <f>IF(ISNA(VLOOKUP(D639,條件!$A$1:$L$65585,5,0)),"",(VLOOKUP(D639,條件!$A$1:$L$65585,5,0)))</f>
        <v/>
      </c>
      <c r="G639" s="507" t="str">
        <f>IF(ISNA(VLOOKUP(D639,條件!$A$1:$L$65585,11,0)),"",(VLOOKUP(D639,條件!$A$1:$L$65585,11,0)))</f>
        <v/>
      </c>
      <c r="H639" s="460"/>
      <c r="I639" s="461"/>
      <c r="J639" s="462"/>
      <c r="K639" s="461"/>
      <c r="L639" s="463"/>
      <c r="M639" s="388"/>
      <c r="N639" s="389"/>
      <c r="O639" s="390"/>
      <c r="P639" s="389"/>
      <c r="Q639" s="391"/>
      <c r="R639" s="443"/>
      <c r="S639" s="425">
        <f t="shared" si="238"/>
        <v>0</v>
      </c>
      <c r="T639" s="392">
        <f t="shared" si="235"/>
        <v>0</v>
      </c>
      <c r="U639" s="392">
        <f t="shared" si="239"/>
        <v>0</v>
      </c>
      <c r="V639" s="393">
        <f t="shared" si="240"/>
        <v>0</v>
      </c>
      <c r="W639" s="444" t="str">
        <f t="shared" si="241"/>
        <v/>
      </c>
      <c r="X639" s="452" t="str">
        <f t="shared" si="236"/>
        <v/>
      </c>
      <c r="Y639" s="452" t="str">
        <f t="shared" si="237"/>
        <v/>
      </c>
      <c r="Z639" s="452" t="str">
        <f>'４.１倒筒機(樣品製作)'!X639</f>
        <v/>
      </c>
      <c r="AA639" s="452" t="str">
        <f>'４.１倒筒機(樣品製作)'!Y639</f>
        <v/>
      </c>
    </row>
    <row r="640" spans="1:27" ht="16.5">
      <c r="A640" s="383">
        <f t="shared" si="234"/>
        <v>46188</v>
      </c>
      <c r="B640" s="432" t="s">
        <v>805</v>
      </c>
      <c r="C640" s="458"/>
      <c r="D640" s="473"/>
      <c r="E640" s="459"/>
      <c r="F640" s="507" t="str">
        <f>IF(ISNA(VLOOKUP(D640,條件!$A$1:$L$65585,5,0)),"",(VLOOKUP(D640,條件!$A$1:$L$65585,5,0)))</f>
        <v/>
      </c>
      <c r="G640" s="507" t="str">
        <f>IF(ISNA(VLOOKUP(D640,條件!$A$1:$L$65585,11,0)),"",(VLOOKUP(D640,條件!$A$1:$L$65585,11,0)))</f>
        <v/>
      </c>
      <c r="H640" s="460"/>
      <c r="I640" s="461"/>
      <c r="J640" s="462"/>
      <c r="K640" s="461"/>
      <c r="L640" s="463"/>
      <c r="M640" s="388"/>
      <c r="N640" s="389"/>
      <c r="O640" s="390"/>
      <c r="P640" s="389"/>
      <c r="Q640" s="391"/>
      <c r="R640" s="443"/>
      <c r="S640" s="425">
        <f t="shared" si="238"/>
        <v>0</v>
      </c>
      <c r="T640" s="392">
        <f t="shared" si="235"/>
        <v>0</v>
      </c>
      <c r="U640" s="392">
        <f t="shared" si="239"/>
        <v>0</v>
      </c>
      <c r="V640" s="393">
        <f t="shared" si="240"/>
        <v>0</v>
      </c>
      <c r="W640" s="444" t="str">
        <f t="shared" si="241"/>
        <v/>
      </c>
      <c r="X640" s="452" t="str">
        <f t="shared" si="236"/>
        <v/>
      </c>
      <c r="Y640" s="452" t="str">
        <f t="shared" si="237"/>
        <v/>
      </c>
      <c r="Z640" s="452" t="str">
        <f>'４.１倒筒機(樣品製作)'!X640</f>
        <v/>
      </c>
      <c r="AA640" s="452" t="str">
        <f>'４.１倒筒機(樣品製作)'!Y640</f>
        <v/>
      </c>
    </row>
    <row r="641" spans="1:27" ht="16.5">
      <c r="A641" s="383">
        <f t="shared" si="234"/>
        <v>46188</v>
      </c>
      <c r="B641" s="432" t="s">
        <v>805</v>
      </c>
      <c r="C641" s="458"/>
      <c r="D641" s="473"/>
      <c r="E641" s="459"/>
      <c r="F641" s="507" t="str">
        <f>IF(ISNA(VLOOKUP(D641,條件!$A$1:$L$65585,5,0)),"",(VLOOKUP(D641,條件!$A$1:$L$65585,5,0)))</f>
        <v/>
      </c>
      <c r="G641" s="507" t="str">
        <f>IF(ISNA(VLOOKUP(D641,條件!$A$1:$L$65585,11,0)),"",(VLOOKUP(D641,條件!$A$1:$L$65585,11,0)))</f>
        <v/>
      </c>
      <c r="H641" s="460"/>
      <c r="I641" s="461"/>
      <c r="J641" s="462"/>
      <c r="K641" s="461"/>
      <c r="L641" s="463"/>
      <c r="M641" s="388"/>
      <c r="N641" s="389"/>
      <c r="O641" s="390"/>
      <c r="P641" s="389"/>
      <c r="Q641" s="391"/>
      <c r="R641" s="443"/>
      <c r="S641" s="425">
        <f t="shared" si="238"/>
        <v>0</v>
      </c>
      <c r="T641" s="392">
        <f t="shared" si="235"/>
        <v>0</v>
      </c>
      <c r="U641" s="392">
        <f t="shared" si="239"/>
        <v>0</v>
      </c>
      <c r="V641" s="393">
        <f t="shared" si="240"/>
        <v>0</v>
      </c>
      <c r="W641" s="444" t="str">
        <f t="shared" si="241"/>
        <v/>
      </c>
      <c r="X641" s="452" t="str">
        <f t="shared" si="236"/>
        <v/>
      </c>
      <c r="Y641" s="452" t="str">
        <f t="shared" si="237"/>
        <v/>
      </c>
      <c r="Z641" s="452" t="str">
        <f>'４.１倒筒機(樣品製作)'!X641</f>
        <v/>
      </c>
      <c r="AA641" s="452" t="str">
        <f>'４.１倒筒機(樣品製作)'!Y641</f>
        <v/>
      </c>
    </row>
    <row r="642" spans="1:27" ht="16.5">
      <c r="A642" s="383">
        <f t="shared" si="234"/>
        <v>46188</v>
      </c>
      <c r="B642" s="432" t="s">
        <v>805</v>
      </c>
      <c r="C642" s="458"/>
      <c r="D642" s="473"/>
      <c r="E642" s="459"/>
      <c r="F642" s="507" t="str">
        <f>IF(ISNA(VLOOKUP(D642,條件!$A$1:$L$65585,5,0)),"",(VLOOKUP(D642,條件!$A$1:$L$65585,5,0)))</f>
        <v/>
      </c>
      <c r="G642" s="507" t="str">
        <f>IF(ISNA(VLOOKUP(D642,條件!$A$1:$L$65585,11,0)),"",(VLOOKUP(D642,條件!$A$1:$L$65585,11,0)))</f>
        <v/>
      </c>
      <c r="H642" s="460"/>
      <c r="I642" s="461"/>
      <c r="J642" s="462"/>
      <c r="K642" s="461"/>
      <c r="L642" s="463"/>
      <c r="M642" s="388"/>
      <c r="N642" s="389"/>
      <c r="O642" s="390"/>
      <c r="P642" s="389"/>
      <c r="Q642" s="391"/>
      <c r="R642" s="443"/>
      <c r="S642" s="425">
        <f t="shared" si="238"/>
        <v>0</v>
      </c>
      <c r="T642" s="392">
        <f t="shared" si="235"/>
        <v>0</v>
      </c>
      <c r="U642" s="392">
        <f t="shared" si="239"/>
        <v>0</v>
      </c>
      <c r="V642" s="393">
        <f t="shared" si="240"/>
        <v>0</v>
      </c>
      <c r="W642" s="444" t="str">
        <f t="shared" si="241"/>
        <v/>
      </c>
      <c r="X642" s="452" t="str">
        <f t="shared" si="236"/>
        <v/>
      </c>
      <c r="Y642" s="452" t="str">
        <f t="shared" si="237"/>
        <v/>
      </c>
      <c r="Z642" s="452" t="str">
        <f>'４.１倒筒機(樣品製作)'!X642</f>
        <v/>
      </c>
      <c r="AA642" s="452" t="str">
        <f>'４.１倒筒機(樣品製作)'!Y642</f>
        <v/>
      </c>
    </row>
    <row r="643" spans="1:27" ht="16.5">
      <c r="A643" s="383">
        <f t="shared" si="234"/>
        <v>46188</v>
      </c>
      <c r="B643" s="432" t="s">
        <v>805</v>
      </c>
      <c r="C643" s="458"/>
      <c r="D643" s="473"/>
      <c r="E643" s="459"/>
      <c r="F643" s="507" t="str">
        <f>IF(ISNA(VLOOKUP(D643,條件!$A$1:$L$65585,5,0)),"",(VLOOKUP(D643,條件!$A$1:$L$65585,5,0)))</f>
        <v/>
      </c>
      <c r="G643" s="507" t="str">
        <f>IF(ISNA(VLOOKUP(D643,條件!$A$1:$L$65585,11,0)),"",(VLOOKUP(D643,條件!$A$1:$L$65585,11,0)))</f>
        <v/>
      </c>
      <c r="H643" s="460"/>
      <c r="I643" s="461"/>
      <c r="J643" s="462"/>
      <c r="K643" s="461"/>
      <c r="L643" s="463"/>
      <c r="M643" s="388"/>
      <c r="N643" s="389"/>
      <c r="O643" s="390"/>
      <c r="P643" s="389"/>
      <c r="Q643" s="391"/>
      <c r="R643" s="443"/>
      <c r="S643" s="425">
        <f t="shared" si="238"/>
        <v>0</v>
      </c>
      <c r="T643" s="392">
        <f t="shared" si="235"/>
        <v>0</v>
      </c>
      <c r="U643" s="392">
        <f t="shared" si="239"/>
        <v>0</v>
      </c>
      <c r="V643" s="393">
        <f t="shared" si="240"/>
        <v>0</v>
      </c>
      <c r="W643" s="444" t="str">
        <f t="shared" si="241"/>
        <v/>
      </c>
      <c r="X643" s="452" t="str">
        <f t="shared" si="236"/>
        <v/>
      </c>
      <c r="Y643" s="452" t="str">
        <f t="shared" si="237"/>
        <v/>
      </c>
      <c r="Z643" s="452" t="str">
        <f>'４.１倒筒機(樣品製作)'!X643</f>
        <v/>
      </c>
      <c r="AA643" s="452" t="str">
        <f>'４.１倒筒機(樣品製作)'!Y643</f>
        <v/>
      </c>
    </row>
    <row r="644" spans="1:27" ht="16.5">
      <c r="A644" s="383">
        <f t="shared" si="234"/>
        <v>46188</v>
      </c>
      <c r="B644" s="432" t="s">
        <v>805</v>
      </c>
      <c r="C644" s="458"/>
      <c r="D644" s="473"/>
      <c r="E644" s="459"/>
      <c r="F644" s="507" t="str">
        <f>IF(ISNA(VLOOKUP(D644,條件!$A$1:$L$65585,5,0)),"",(VLOOKUP(D644,條件!$A$1:$L$65585,5,0)))</f>
        <v/>
      </c>
      <c r="G644" s="507" t="str">
        <f>IF(ISNA(VLOOKUP(D644,條件!$A$1:$L$65585,11,0)),"",(VLOOKUP(D644,條件!$A$1:$L$65585,11,0)))</f>
        <v/>
      </c>
      <c r="H644" s="460"/>
      <c r="I644" s="461"/>
      <c r="J644" s="462"/>
      <c r="K644" s="461"/>
      <c r="L644" s="463"/>
      <c r="M644" s="388"/>
      <c r="N644" s="389"/>
      <c r="O644" s="390"/>
      <c r="P644" s="389"/>
      <c r="Q644" s="391"/>
      <c r="R644" s="443"/>
      <c r="S644" s="425">
        <f t="shared" si="238"/>
        <v>0</v>
      </c>
      <c r="T644" s="392">
        <f t="shared" si="235"/>
        <v>0</v>
      </c>
      <c r="U644" s="392">
        <f t="shared" si="239"/>
        <v>0</v>
      </c>
      <c r="V644" s="393">
        <f t="shared" si="240"/>
        <v>0</v>
      </c>
      <c r="W644" s="444" t="str">
        <f t="shared" si="241"/>
        <v/>
      </c>
      <c r="X644" s="452" t="str">
        <f t="shared" si="236"/>
        <v/>
      </c>
      <c r="Y644" s="452" t="str">
        <f t="shared" si="237"/>
        <v/>
      </c>
      <c r="Z644" s="452" t="str">
        <f>'４.１倒筒機(樣品製作)'!X644</f>
        <v/>
      </c>
      <c r="AA644" s="452" t="str">
        <f>'４.１倒筒機(樣品製作)'!Y644</f>
        <v/>
      </c>
    </row>
    <row r="645" spans="1:27" ht="16.5">
      <c r="A645" s="383">
        <f t="shared" si="234"/>
        <v>46188</v>
      </c>
      <c r="B645" s="432" t="s">
        <v>805</v>
      </c>
      <c r="C645" s="458"/>
      <c r="D645" s="473"/>
      <c r="E645" s="459"/>
      <c r="F645" s="507" t="str">
        <f>IF(ISNA(VLOOKUP(D645,條件!$A$1:$L$65585,5,0)),"",(VLOOKUP(D645,條件!$A$1:$L$65585,5,0)))</f>
        <v/>
      </c>
      <c r="G645" s="507" t="str">
        <f>IF(ISNA(VLOOKUP(D645,條件!$A$1:$L$65585,11,0)),"",(VLOOKUP(D645,條件!$A$1:$L$65585,11,0)))</f>
        <v/>
      </c>
      <c r="H645" s="460"/>
      <c r="I645" s="461"/>
      <c r="J645" s="462"/>
      <c r="K645" s="461"/>
      <c r="L645" s="463"/>
      <c r="M645" s="388"/>
      <c r="N645" s="389"/>
      <c r="O645" s="390"/>
      <c r="P645" s="389"/>
      <c r="Q645" s="391"/>
      <c r="R645" s="443"/>
      <c r="S645" s="425">
        <f t="shared" si="238"/>
        <v>0</v>
      </c>
      <c r="T645" s="392">
        <f t="shared" si="235"/>
        <v>0</v>
      </c>
      <c r="U645" s="392">
        <f t="shared" si="239"/>
        <v>0</v>
      </c>
      <c r="V645" s="393">
        <f t="shared" si="240"/>
        <v>0</v>
      </c>
      <c r="W645" s="444" t="str">
        <f t="shared" si="241"/>
        <v/>
      </c>
      <c r="X645" s="452" t="str">
        <f t="shared" si="236"/>
        <v/>
      </c>
      <c r="Y645" s="452" t="str">
        <f t="shared" si="237"/>
        <v/>
      </c>
      <c r="Z645" s="452" t="str">
        <f>'４.１倒筒機(樣品製作)'!X645</f>
        <v/>
      </c>
      <c r="AA645" s="452" t="str">
        <f>'４.１倒筒機(樣品製作)'!Y645</f>
        <v/>
      </c>
    </row>
    <row r="646" spans="1:27" ht="16.5">
      <c r="A646" s="383">
        <f t="shared" si="234"/>
        <v>46188</v>
      </c>
      <c r="B646" s="398" t="s">
        <v>803</v>
      </c>
      <c r="C646" s="524"/>
      <c r="D646" s="525"/>
      <c r="E646" s="526"/>
      <c r="F646" s="527">
        <v>0</v>
      </c>
      <c r="G646" s="527"/>
      <c r="H646" s="528"/>
      <c r="I646" s="529">
        <f>COUNTA(I626:I645)</f>
        <v>0</v>
      </c>
      <c r="J646" s="529"/>
      <c r="K646" s="529"/>
      <c r="L646" s="530"/>
      <c r="M646" s="400"/>
      <c r="N646" s="401">
        <f>SUM(N626:N645)</f>
        <v>0</v>
      </c>
      <c r="O646" s="400"/>
      <c r="P646" s="401">
        <f>SUM(P626:P645)</f>
        <v>0</v>
      </c>
      <c r="Q646" s="402"/>
      <c r="R646" s="445"/>
      <c r="S646" s="427"/>
      <c r="T646" s="403"/>
      <c r="U646" s="399">
        <f>SUMIF(U626:U645,"&lt;9E307")</f>
        <v>0</v>
      </c>
      <c r="V646" s="399">
        <f>SUM(V626:V645)</f>
        <v>0</v>
      </c>
      <c r="W646" s="446">
        <f>IF(ISERROR(V646/U646),0,(V646/U646))</f>
        <v>0</v>
      </c>
      <c r="X646" s="453">
        <f>SUMIF(X626:X645,"&lt;9E307")</f>
        <v>0</v>
      </c>
      <c r="Y646" s="453">
        <f>SUMIF(Y626:Y645,"&lt;9E307")</f>
        <v>0</v>
      </c>
      <c r="Z646" s="453">
        <f>'４.１倒筒機(樣品製作)'!X646</f>
        <v>0</v>
      </c>
      <c r="AA646" s="453">
        <f>'４.１倒筒機(樣品製作)'!Y646</f>
        <v>0</v>
      </c>
    </row>
    <row r="647" spans="1:27" ht="16.5">
      <c r="A647" s="383">
        <f t="shared" si="234"/>
        <v>46188</v>
      </c>
      <c r="B647" s="404" t="s">
        <v>806</v>
      </c>
      <c r="C647" s="531"/>
      <c r="D647" s="532"/>
      <c r="E647" s="533"/>
      <c r="F647" s="534"/>
      <c r="G647" s="534"/>
      <c r="H647" s="535"/>
      <c r="I647" s="536">
        <f>SUM(I625,I646)</f>
        <v>0</v>
      </c>
      <c r="J647" s="536"/>
      <c r="K647" s="536"/>
      <c r="L647" s="537"/>
      <c r="M647" s="419"/>
      <c r="N647" s="420">
        <f>SUM(N625,N646)</f>
        <v>0</v>
      </c>
      <c r="O647" s="419"/>
      <c r="P647" s="420">
        <f>SUM(P625,P646)</f>
        <v>0</v>
      </c>
      <c r="Q647" s="421"/>
      <c r="R647" s="447"/>
      <c r="S647" s="428"/>
      <c r="T647" s="394"/>
      <c r="U647" s="394">
        <f t="shared" ref="U647:V647" si="242">SUM(U625,U646)</f>
        <v>0</v>
      </c>
      <c r="V647" s="394">
        <f t="shared" si="242"/>
        <v>0</v>
      </c>
      <c r="W647" s="448">
        <f>IF(ISERROR(V647/U647),0,V647/U647)</f>
        <v>0</v>
      </c>
      <c r="X647" s="454">
        <f>SUM(X625,X646)</f>
        <v>0</v>
      </c>
      <c r="Y647" s="454">
        <f>SUM(Y625,Y646)</f>
        <v>0</v>
      </c>
      <c r="Z647" s="454">
        <f>'４.１倒筒機(樣品製作)'!X647</f>
        <v>0</v>
      </c>
      <c r="AA647" s="454">
        <f>'４.１倒筒機(樣品製作)'!Y647</f>
        <v>0</v>
      </c>
    </row>
    <row r="648" spans="1:27" ht="16.5">
      <c r="A648" s="449">
        <f>A647+1</f>
        <v>46189</v>
      </c>
      <c r="B648" s="431" t="s">
        <v>804</v>
      </c>
      <c r="C648" s="538"/>
      <c r="D648" s="539"/>
      <c r="E648" s="540"/>
      <c r="F648" s="541" t="str">
        <f>IF(ISNA(VLOOKUP(D648,條件!$A$1:$L$65585,5,0)),"",(VLOOKUP(D648,條件!$A$1:$L$65585,5,0)))</f>
        <v/>
      </c>
      <c r="G648" s="541" t="str">
        <f>IF(ISNA(VLOOKUP(D648,條件!$A$1:$L$65585,11,0)),"",(VLOOKUP(D648,條件!$A$1:$L$65585,11,0)))</f>
        <v/>
      </c>
      <c r="H648" s="542"/>
      <c r="I648" s="543"/>
      <c r="J648" s="462"/>
      <c r="K648" s="543"/>
      <c r="L648" s="544"/>
      <c r="M648" s="407"/>
      <c r="N648" s="408"/>
      <c r="O648" s="409"/>
      <c r="P648" s="408"/>
      <c r="Q648" s="410"/>
      <c r="R648" s="441"/>
      <c r="S648" s="424">
        <f>K648*0.85</f>
        <v>0</v>
      </c>
      <c r="T648" s="405">
        <f t="shared" ref="T648:T667" si="243">IF(J648="",0,(1440/(J648/S648)))</f>
        <v>0</v>
      </c>
      <c r="U648" s="405">
        <f>T648*L648*(N648+P648)/24*0.85</f>
        <v>0</v>
      </c>
      <c r="V648" s="406">
        <f>M648+O648</f>
        <v>0</v>
      </c>
      <c r="W648" s="442" t="str">
        <f>IF(U648=0,"",((V648/U648)))</f>
        <v/>
      </c>
      <c r="X648" s="452" t="str">
        <f t="shared" ref="X648:X667" si="244">IF(ISERROR((U648/(N648+P648)*N648)/250),"",((U648/(N648+P648)*N648)/250))</f>
        <v/>
      </c>
      <c r="Y648" s="452" t="str">
        <f t="shared" ref="Y648:Y667" si="245">IF(ISERROR(((U648/(N648+P648)*P648)/250)),"",(((U648/(N648+P648)*P648))/250))</f>
        <v/>
      </c>
      <c r="Z648" s="452" t="str">
        <f>'４.１倒筒機(樣品製作)'!X648</f>
        <v/>
      </c>
      <c r="AA648" s="452" t="str">
        <f>'４.１倒筒機(樣品製作)'!Y648</f>
        <v/>
      </c>
    </row>
    <row r="649" spans="1:27" ht="16.5">
      <c r="A649" s="383">
        <f>A648</f>
        <v>46189</v>
      </c>
      <c r="B649" s="432" t="s">
        <v>804</v>
      </c>
      <c r="C649" s="458"/>
      <c r="D649" s="473"/>
      <c r="E649" s="459"/>
      <c r="F649" s="507" t="str">
        <f>IF(ISNA(VLOOKUP(D649,條件!$A$1:$L$65585,5,0)),"",(VLOOKUP(D649,條件!$A$1:$L$65585,5,0)))</f>
        <v/>
      </c>
      <c r="G649" s="507" t="str">
        <f>IF(ISNA(VLOOKUP(D649,條件!$A$1:$L$65585,11,0)),"",(VLOOKUP(D649,條件!$A$1:$L$65585,11,0)))</f>
        <v/>
      </c>
      <c r="H649" s="460"/>
      <c r="I649" s="461"/>
      <c r="J649" s="462"/>
      <c r="K649" s="461"/>
      <c r="L649" s="463"/>
      <c r="M649" s="388"/>
      <c r="N649" s="389"/>
      <c r="O649" s="390"/>
      <c r="P649" s="389"/>
      <c r="Q649" s="410"/>
      <c r="R649" s="443"/>
      <c r="S649" s="425">
        <f t="shared" ref="S649:S667" si="246">K649*0.85</f>
        <v>0</v>
      </c>
      <c r="T649" s="392">
        <f t="shared" si="243"/>
        <v>0</v>
      </c>
      <c r="U649" s="405">
        <f t="shared" ref="U649:U667" si="247">T649*L649*(N649+P649)/24*0.85</f>
        <v>0</v>
      </c>
      <c r="V649" s="393">
        <f t="shared" ref="V649:V667" si="248">M649+O649</f>
        <v>0</v>
      </c>
      <c r="W649" s="442" t="str">
        <f t="shared" ref="W649:W667" si="249">IF(U649=0,"",((V649/U649)))</f>
        <v/>
      </c>
      <c r="X649" s="452" t="str">
        <f t="shared" si="244"/>
        <v/>
      </c>
      <c r="Y649" s="452" t="str">
        <f t="shared" si="245"/>
        <v/>
      </c>
      <c r="Z649" s="452" t="str">
        <f>'４.１倒筒機(樣品製作)'!X649</f>
        <v/>
      </c>
      <c r="AA649" s="452" t="str">
        <f>'４.１倒筒機(樣品製作)'!Y649</f>
        <v/>
      </c>
    </row>
    <row r="650" spans="1:27" ht="16.5">
      <c r="A650" s="383">
        <f t="shared" ref="A650:A690" si="250">A649</f>
        <v>46189</v>
      </c>
      <c r="B650" s="432" t="s">
        <v>804</v>
      </c>
      <c r="C650" s="458"/>
      <c r="D650" s="473"/>
      <c r="E650" s="459"/>
      <c r="F650" s="507" t="str">
        <f>IF(ISNA(VLOOKUP(D650,條件!$A$1:$L$65585,5,0)),"",(VLOOKUP(D650,條件!$A$1:$L$65585,5,0)))</f>
        <v/>
      </c>
      <c r="G650" s="507" t="str">
        <f>IF(ISNA(VLOOKUP(D650,條件!$A$1:$L$65585,11,0)),"",(VLOOKUP(D650,條件!$A$1:$L$65585,11,0)))</f>
        <v/>
      </c>
      <c r="H650" s="460"/>
      <c r="I650" s="461"/>
      <c r="J650" s="462"/>
      <c r="K650" s="461"/>
      <c r="L650" s="463"/>
      <c r="M650" s="388"/>
      <c r="N650" s="389"/>
      <c r="O650" s="390"/>
      <c r="P650" s="389"/>
      <c r="Q650" s="410"/>
      <c r="R650" s="443"/>
      <c r="S650" s="425">
        <f t="shared" si="246"/>
        <v>0</v>
      </c>
      <c r="T650" s="392">
        <f t="shared" si="243"/>
        <v>0</v>
      </c>
      <c r="U650" s="405">
        <f t="shared" si="247"/>
        <v>0</v>
      </c>
      <c r="V650" s="393">
        <f t="shared" si="248"/>
        <v>0</v>
      </c>
      <c r="W650" s="442" t="str">
        <f t="shared" si="249"/>
        <v/>
      </c>
      <c r="X650" s="452" t="str">
        <f t="shared" si="244"/>
        <v/>
      </c>
      <c r="Y650" s="452" t="str">
        <f t="shared" si="245"/>
        <v/>
      </c>
      <c r="Z650" s="452" t="str">
        <f>'４.１倒筒機(樣品製作)'!X650</f>
        <v/>
      </c>
      <c r="AA650" s="452" t="str">
        <f>'４.１倒筒機(樣品製作)'!Y650</f>
        <v/>
      </c>
    </row>
    <row r="651" spans="1:27" ht="16.5">
      <c r="A651" s="383">
        <f t="shared" si="250"/>
        <v>46189</v>
      </c>
      <c r="B651" s="432" t="s">
        <v>804</v>
      </c>
      <c r="C651" s="458"/>
      <c r="D651" s="473"/>
      <c r="E651" s="459"/>
      <c r="F651" s="507" t="str">
        <f>IF(ISNA(VLOOKUP(D651,條件!$A$1:$L$65585,5,0)),"",(VLOOKUP(D651,條件!$A$1:$L$65585,5,0)))</f>
        <v/>
      </c>
      <c r="G651" s="507" t="str">
        <f>IF(ISNA(VLOOKUP(D651,條件!$A$1:$L$65585,11,0)),"",(VLOOKUP(D651,條件!$A$1:$L$65585,11,0)))</f>
        <v/>
      </c>
      <c r="H651" s="460"/>
      <c r="I651" s="461"/>
      <c r="J651" s="462"/>
      <c r="K651" s="461"/>
      <c r="L651" s="463"/>
      <c r="M651" s="388"/>
      <c r="N651" s="389"/>
      <c r="O651" s="390"/>
      <c r="P651" s="389"/>
      <c r="Q651" s="410"/>
      <c r="R651" s="443"/>
      <c r="S651" s="425">
        <f t="shared" si="246"/>
        <v>0</v>
      </c>
      <c r="T651" s="392">
        <f t="shared" si="243"/>
        <v>0</v>
      </c>
      <c r="U651" s="405">
        <f t="shared" si="247"/>
        <v>0</v>
      </c>
      <c r="V651" s="393">
        <f t="shared" si="248"/>
        <v>0</v>
      </c>
      <c r="W651" s="442" t="str">
        <f t="shared" si="249"/>
        <v/>
      </c>
      <c r="X651" s="452" t="str">
        <f t="shared" si="244"/>
        <v/>
      </c>
      <c r="Y651" s="452" t="str">
        <f t="shared" si="245"/>
        <v/>
      </c>
      <c r="Z651" s="452" t="str">
        <f>'４.１倒筒機(樣品製作)'!X651</f>
        <v/>
      </c>
      <c r="AA651" s="452" t="str">
        <f>'４.１倒筒機(樣品製作)'!Y651</f>
        <v/>
      </c>
    </row>
    <row r="652" spans="1:27" ht="16.5">
      <c r="A652" s="383">
        <f t="shared" si="250"/>
        <v>46189</v>
      </c>
      <c r="B652" s="432" t="s">
        <v>804</v>
      </c>
      <c r="C652" s="458"/>
      <c r="D652" s="473"/>
      <c r="E652" s="459"/>
      <c r="F652" s="507" t="str">
        <f>IF(ISNA(VLOOKUP(D652,條件!$A$1:$L$65585,5,0)),"",(VLOOKUP(D652,條件!$A$1:$L$65585,5,0)))</f>
        <v/>
      </c>
      <c r="G652" s="507" t="str">
        <f>IF(ISNA(VLOOKUP(D652,條件!$A$1:$L$65585,11,0)),"",(VLOOKUP(D652,條件!$A$1:$L$65585,11,0)))</f>
        <v/>
      </c>
      <c r="H652" s="460"/>
      <c r="I652" s="461"/>
      <c r="J652" s="462"/>
      <c r="K652" s="461"/>
      <c r="L652" s="463"/>
      <c r="M652" s="388"/>
      <c r="N652" s="389"/>
      <c r="O652" s="390"/>
      <c r="P652" s="389"/>
      <c r="Q652" s="410"/>
      <c r="R652" s="443"/>
      <c r="S652" s="425">
        <f t="shared" si="246"/>
        <v>0</v>
      </c>
      <c r="T652" s="392">
        <f t="shared" si="243"/>
        <v>0</v>
      </c>
      <c r="U652" s="405">
        <f t="shared" si="247"/>
        <v>0</v>
      </c>
      <c r="V652" s="393">
        <f t="shared" si="248"/>
        <v>0</v>
      </c>
      <c r="W652" s="442" t="str">
        <f t="shared" si="249"/>
        <v/>
      </c>
      <c r="X652" s="452" t="str">
        <f t="shared" si="244"/>
        <v/>
      </c>
      <c r="Y652" s="452" t="str">
        <f t="shared" si="245"/>
        <v/>
      </c>
      <c r="Z652" s="452" t="str">
        <f>'４.１倒筒機(樣品製作)'!X652</f>
        <v/>
      </c>
      <c r="AA652" s="452" t="str">
        <f>'４.１倒筒機(樣品製作)'!Y652</f>
        <v/>
      </c>
    </row>
    <row r="653" spans="1:27" ht="16.5">
      <c r="A653" s="383">
        <f t="shared" si="250"/>
        <v>46189</v>
      </c>
      <c r="B653" s="432" t="s">
        <v>804</v>
      </c>
      <c r="C653" s="458"/>
      <c r="D653" s="473"/>
      <c r="E653" s="459"/>
      <c r="F653" s="507" t="str">
        <f>IF(ISNA(VLOOKUP(D653,條件!$A$1:$L$65585,5,0)),"",(VLOOKUP(D653,條件!$A$1:$L$65585,5,0)))</f>
        <v/>
      </c>
      <c r="G653" s="507" t="str">
        <f>IF(ISNA(VLOOKUP(D653,條件!$A$1:$L$65585,11,0)),"",(VLOOKUP(D653,條件!$A$1:$L$65585,11,0)))</f>
        <v/>
      </c>
      <c r="H653" s="460"/>
      <c r="I653" s="461"/>
      <c r="J653" s="462"/>
      <c r="K653" s="461"/>
      <c r="L653" s="463"/>
      <c r="M653" s="388"/>
      <c r="N653" s="389"/>
      <c r="O653" s="390"/>
      <c r="P653" s="389"/>
      <c r="Q653" s="410"/>
      <c r="R653" s="443"/>
      <c r="S653" s="425">
        <f t="shared" si="246"/>
        <v>0</v>
      </c>
      <c r="T653" s="392">
        <f t="shared" si="243"/>
        <v>0</v>
      </c>
      <c r="U653" s="405">
        <f t="shared" si="247"/>
        <v>0</v>
      </c>
      <c r="V653" s="393">
        <f t="shared" si="248"/>
        <v>0</v>
      </c>
      <c r="W653" s="442" t="str">
        <f t="shared" si="249"/>
        <v/>
      </c>
      <c r="X653" s="452" t="str">
        <f t="shared" si="244"/>
        <v/>
      </c>
      <c r="Y653" s="452" t="str">
        <f t="shared" si="245"/>
        <v/>
      </c>
      <c r="Z653" s="452" t="str">
        <f>'４.１倒筒機(樣品製作)'!X653</f>
        <v/>
      </c>
      <c r="AA653" s="452" t="str">
        <f>'４.１倒筒機(樣品製作)'!Y653</f>
        <v/>
      </c>
    </row>
    <row r="654" spans="1:27" ht="16.5">
      <c r="A654" s="383">
        <f t="shared" si="250"/>
        <v>46189</v>
      </c>
      <c r="B654" s="432" t="s">
        <v>804</v>
      </c>
      <c r="C654" s="458"/>
      <c r="D654" s="473"/>
      <c r="E654" s="459"/>
      <c r="F654" s="507" t="str">
        <f>IF(ISNA(VLOOKUP(D654,條件!$A$1:$L$65585,5,0)),"",(VLOOKUP(D654,條件!$A$1:$L$65585,5,0)))</f>
        <v/>
      </c>
      <c r="G654" s="507" t="str">
        <f>IF(ISNA(VLOOKUP(D654,條件!$A$1:$L$65585,11,0)),"",(VLOOKUP(D654,條件!$A$1:$L$65585,11,0)))</f>
        <v/>
      </c>
      <c r="H654" s="460"/>
      <c r="I654" s="461"/>
      <c r="J654" s="462"/>
      <c r="K654" s="461"/>
      <c r="L654" s="463"/>
      <c r="M654" s="388"/>
      <c r="N654" s="389"/>
      <c r="O654" s="390"/>
      <c r="P654" s="389"/>
      <c r="Q654" s="410"/>
      <c r="R654" s="443"/>
      <c r="S654" s="425">
        <f t="shared" si="246"/>
        <v>0</v>
      </c>
      <c r="T654" s="392">
        <f t="shared" si="243"/>
        <v>0</v>
      </c>
      <c r="U654" s="405">
        <f t="shared" si="247"/>
        <v>0</v>
      </c>
      <c r="V654" s="393">
        <f t="shared" si="248"/>
        <v>0</v>
      </c>
      <c r="W654" s="442" t="str">
        <f t="shared" si="249"/>
        <v/>
      </c>
      <c r="X654" s="452" t="str">
        <f t="shared" si="244"/>
        <v/>
      </c>
      <c r="Y654" s="452" t="str">
        <f t="shared" si="245"/>
        <v/>
      </c>
      <c r="Z654" s="452" t="str">
        <f>'４.１倒筒機(樣品製作)'!X654</f>
        <v/>
      </c>
      <c r="AA654" s="452" t="str">
        <f>'４.１倒筒機(樣品製作)'!Y654</f>
        <v/>
      </c>
    </row>
    <row r="655" spans="1:27" ht="16.5">
      <c r="A655" s="383">
        <f t="shared" si="250"/>
        <v>46189</v>
      </c>
      <c r="B655" s="432" t="s">
        <v>804</v>
      </c>
      <c r="C655" s="458"/>
      <c r="D655" s="473"/>
      <c r="E655" s="459"/>
      <c r="F655" s="507" t="str">
        <f>IF(ISNA(VLOOKUP(D655,條件!$A$1:$L$65585,5,0)),"",(VLOOKUP(D655,條件!$A$1:$L$65585,5,0)))</f>
        <v/>
      </c>
      <c r="G655" s="507" t="str">
        <f>IF(ISNA(VLOOKUP(D655,條件!$A$1:$L$65585,11,0)),"",(VLOOKUP(D655,條件!$A$1:$L$65585,11,0)))</f>
        <v/>
      </c>
      <c r="H655" s="460"/>
      <c r="I655" s="461"/>
      <c r="J655" s="462"/>
      <c r="K655" s="461"/>
      <c r="L655" s="463"/>
      <c r="M655" s="388"/>
      <c r="N655" s="389"/>
      <c r="O655" s="390"/>
      <c r="P655" s="389"/>
      <c r="Q655" s="410"/>
      <c r="R655" s="443"/>
      <c r="S655" s="425">
        <f t="shared" si="246"/>
        <v>0</v>
      </c>
      <c r="T655" s="392">
        <f t="shared" si="243"/>
        <v>0</v>
      </c>
      <c r="U655" s="405">
        <f t="shared" si="247"/>
        <v>0</v>
      </c>
      <c r="V655" s="393">
        <f t="shared" si="248"/>
        <v>0</v>
      </c>
      <c r="W655" s="442" t="str">
        <f t="shared" si="249"/>
        <v/>
      </c>
      <c r="X655" s="452" t="str">
        <f t="shared" si="244"/>
        <v/>
      </c>
      <c r="Y655" s="452" t="str">
        <f t="shared" si="245"/>
        <v/>
      </c>
      <c r="Z655" s="452" t="str">
        <f>'４.１倒筒機(樣品製作)'!X655</f>
        <v/>
      </c>
      <c r="AA655" s="452" t="str">
        <f>'４.１倒筒機(樣品製作)'!Y655</f>
        <v/>
      </c>
    </row>
    <row r="656" spans="1:27" ht="16.5">
      <c r="A656" s="383">
        <f t="shared" si="250"/>
        <v>46189</v>
      </c>
      <c r="B656" s="432" t="s">
        <v>804</v>
      </c>
      <c r="C656" s="458"/>
      <c r="D656" s="473"/>
      <c r="E656" s="459"/>
      <c r="F656" s="507" t="str">
        <f>IF(ISNA(VLOOKUP(D656,條件!$A$1:$L$65585,5,0)),"",(VLOOKUP(D656,條件!$A$1:$L$65585,5,0)))</f>
        <v/>
      </c>
      <c r="G656" s="507" t="str">
        <f>IF(ISNA(VLOOKUP(D656,條件!$A$1:$L$65585,11,0)),"",(VLOOKUP(D656,條件!$A$1:$L$65585,11,0)))</f>
        <v/>
      </c>
      <c r="H656" s="460"/>
      <c r="I656" s="461"/>
      <c r="J656" s="462"/>
      <c r="K656" s="461"/>
      <c r="L656" s="463"/>
      <c r="M656" s="388"/>
      <c r="N656" s="389"/>
      <c r="O656" s="390"/>
      <c r="P656" s="389"/>
      <c r="Q656" s="410"/>
      <c r="R656" s="443"/>
      <c r="S656" s="425">
        <f t="shared" si="246"/>
        <v>0</v>
      </c>
      <c r="T656" s="392">
        <f t="shared" si="243"/>
        <v>0</v>
      </c>
      <c r="U656" s="405">
        <f t="shared" si="247"/>
        <v>0</v>
      </c>
      <c r="V656" s="393">
        <f t="shared" si="248"/>
        <v>0</v>
      </c>
      <c r="W656" s="442" t="str">
        <f t="shared" si="249"/>
        <v/>
      </c>
      <c r="X656" s="452" t="str">
        <f t="shared" si="244"/>
        <v/>
      </c>
      <c r="Y656" s="452" t="str">
        <f t="shared" si="245"/>
        <v/>
      </c>
      <c r="Z656" s="452" t="str">
        <f>'４.１倒筒機(樣品製作)'!X656</f>
        <v/>
      </c>
      <c r="AA656" s="452" t="str">
        <f>'４.１倒筒機(樣品製作)'!Y656</f>
        <v/>
      </c>
    </row>
    <row r="657" spans="1:27" ht="16.5">
      <c r="A657" s="383">
        <f t="shared" si="250"/>
        <v>46189</v>
      </c>
      <c r="B657" s="432" t="s">
        <v>804</v>
      </c>
      <c r="C657" s="458"/>
      <c r="D657" s="473"/>
      <c r="E657" s="459"/>
      <c r="F657" s="507" t="str">
        <f>IF(ISNA(VLOOKUP(D657,條件!$A$1:$L$65585,5,0)),"",(VLOOKUP(D657,條件!$A$1:$L$65585,5,0)))</f>
        <v/>
      </c>
      <c r="G657" s="507" t="str">
        <f>IF(ISNA(VLOOKUP(D657,條件!$A$1:$L$65585,11,0)),"",(VLOOKUP(D657,條件!$A$1:$L$65585,11,0)))</f>
        <v/>
      </c>
      <c r="H657" s="460"/>
      <c r="I657" s="461"/>
      <c r="J657" s="462"/>
      <c r="K657" s="461"/>
      <c r="L657" s="463"/>
      <c r="M657" s="388"/>
      <c r="N657" s="389"/>
      <c r="O657" s="390"/>
      <c r="P657" s="389"/>
      <c r="Q657" s="410"/>
      <c r="R657" s="443"/>
      <c r="S657" s="425">
        <f t="shared" si="246"/>
        <v>0</v>
      </c>
      <c r="T657" s="392">
        <f t="shared" si="243"/>
        <v>0</v>
      </c>
      <c r="U657" s="405">
        <f t="shared" si="247"/>
        <v>0</v>
      </c>
      <c r="V657" s="393">
        <f t="shared" si="248"/>
        <v>0</v>
      </c>
      <c r="W657" s="442" t="str">
        <f t="shared" si="249"/>
        <v/>
      </c>
      <c r="X657" s="452" t="str">
        <f t="shared" si="244"/>
        <v/>
      </c>
      <c r="Y657" s="452" t="str">
        <f t="shared" si="245"/>
        <v/>
      </c>
      <c r="Z657" s="452" t="str">
        <f>'４.１倒筒機(樣品製作)'!X657</f>
        <v/>
      </c>
      <c r="AA657" s="452" t="str">
        <f>'４.１倒筒機(樣品製作)'!Y657</f>
        <v/>
      </c>
    </row>
    <row r="658" spans="1:27" ht="16.5">
      <c r="A658" s="383">
        <f t="shared" si="250"/>
        <v>46189</v>
      </c>
      <c r="B658" s="432" t="s">
        <v>804</v>
      </c>
      <c r="C658" s="458"/>
      <c r="D658" s="473"/>
      <c r="E658" s="459"/>
      <c r="F658" s="507" t="str">
        <f>IF(ISNA(VLOOKUP(D658,條件!$A$1:$L$65585,5,0)),"",(VLOOKUP(D658,條件!$A$1:$L$65585,5,0)))</f>
        <v/>
      </c>
      <c r="G658" s="507" t="str">
        <f>IF(ISNA(VLOOKUP(D658,條件!$A$1:$L$65585,11,0)),"",(VLOOKUP(D658,條件!$A$1:$L$65585,11,0)))</f>
        <v/>
      </c>
      <c r="H658" s="460"/>
      <c r="I658" s="461"/>
      <c r="J658" s="462"/>
      <c r="K658" s="461"/>
      <c r="L658" s="463"/>
      <c r="M658" s="388"/>
      <c r="N658" s="389"/>
      <c r="O658" s="390"/>
      <c r="P658" s="389"/>
      <c r="Q658" s="410"/>
      <c r="R658" s="443"/>
      <c r="S658" s="425">
        <f t="shared" si="246"/>
        <v>0</v>
      </c>
      <c r="T658" s="392">
        <f t="shared" si="243"/>
        <v>0</v>
      </c>
      <c r="U658" s="405">
        <f t="shared" si="247"/>
        <v>0</v>
      </c>
      <c r="V658" s="393">
        <f t="shared" si="248"/>
        <v>0</v>
      </c>
      <c r="W658" s="442" t="str">
        <f t="shared" si="249"/>
        <v/>
      </c>
      <c r="X658" s="452" t="str">
        <f t="shared" si="244"/>
        <v/>
      </c>
      <c r="Y658" s="452" t="str">
        <f t="shared" si="245"/>
        <v/>
      </c>
      <c r="Z658" s="452" t="str">
        <f>'４.１倒筒機(樣品製作)'!X658</f>
        <v/>
      </c>
      <c r="AA658" s="452" t="str">
        <f>'４.１倒筒機(樣品製作)'!Y658</f>
        <v/>
      </c>
    </row>
    <row r="659" spans="1:27" ht="16.5">
      <c r="A659" s="383">
        <f t="shared" si="250"/>
        <v>46189</v>
      </c>
      <c r="B659" s="432" t="s">
        <v>804</v>
      </c>
      <c r="C659" s="458"/>
      <c r="D659" s="473"/>
      <c r="E659" s="459"/>
      <c r="F659" s="507" t="str">
        <f>IF(ISNA(VLOOKUP(D659,條件!$A$1:$L$65585,5,0)),"",(VLOOKUP(D659,條件!$A$1:$L$65585,5,0)))</f>
        <v/>
      </c>
      <c r="G659" s="507" t="str">
        <f>IF(ISNA(VLOOKUP(D659,條件!$A$1:$L$65585,11,0)),"",(VLOOKUP(D659,條件!$A$1:$L$65585,11,0)))</f>
        <v/>
      </c>
      <c r="H659" s="460"/>
      <c r="I659" s="461"/>
      <c r="J659" s="462"/>
      <c r="K659" s="461"/>
      <c r="L659" s="463"/>
      <c r="M659" s="388"/>
      <c r="N659" s="389"/>
      <c r="O659" s="390"/>
      <c r="P659" s="389"/>
      <c r="Q659" s="410"/>
      <c r="R659" s="443"/>
      <c r="S659" s="425">
        <f t="shared" si="246"/>
        <v>0</v>
      </c>
      <c r="T659" s="392">
        <f t="shared" si="243"/>
        <v>0</v>
      </c>
      <c r="U659" s="392">
        <f t="shared" si="247"/>
        <v>0</v>
      </c>
      <c r="V659" s="393">
        <f t="shared" si="248"/>
        <v>0</v>
      </c>
      <c r="W659" s="442" t="str">
        <f t="shared" si="249"/>
        <v/>
      </c>
      <c r="X659" s="452" t="str">
        <f t="shared" si="244"/>
        <v/>
      </c>
      <c r="Y659" s="452" t="str">
        <f t="shared" si="245"/>
        <v/>
      </c>
      <c r="Z659" s="452" t="str">
        <f>'４.１倒筒機(樣品製作)'!X659</f>
        <v/>
      </c>
      <c r="AA659" s="452" t="str">
        <f>'４.１倒筒機(樣品製作)'!Y659</f>
        <v/>
      </c>
    </row>
    <row r="660" spans="1:27" ht="16.5">
      <c r="A660" s="383">
        <f t="shared" si="250"/>
        <v>46189</v>
      </c>
      <c r="B660" s="432" t="s">
        <v>804</v>
      </c>
      <c r="C660" s="458"/>
      <c r="D660" s="473"/>
      <c r="E660" s="459"/>
      <c r="F660" s="507" t="str">
        <f>IF(ISNA(VLOOKUP(D660,條件!$A$1:$L$65585,5,0)),"",(VLOOKUP(D660,條件!$A$1:$L$65585,5,0)))</f>
        <v/>
      </c>
      <c r="G660" s="507" t="str">
        <f>IF(ISNA(VLOOKUP(D660,條件!$A$1:$L$65585,11,0)),"",(VLOOKUP(D660,條件!$A$1:$L$65585,11,0)))</f>
        <v/>
      </c>
      <c r="H660" s="460"/>
      <c r="I660" s="461"/>
      <c r="J660" s="462"/>
      <c r="K660" s="461"/>
      <c r="L660" s="463"/>
      <c r="M660" s="388"/>
      <c r="N660" s="389"/>
      <c r="O660" s="390"/>
      <c r="P660" s="389"/>
      <c r="Q660" s="410"/>
      <c r="R660" s="443"/>
      <c r="S660" s="425">
        <f t="shared" si="246"/>
        <v>0</v>
      </c>
      <c r="T660" s="392">
        <f t="shared" si="243"/>
        <v>0</v>
      </c>
      <c r="U660" s="392">
        <f t="shared" si="247"/>
        <v>0</v>
      </c>
      <c r="V660" s="393">
        <f t="shared" si="248"/>
        <v>0</v>
      </c>
      <c r="W660" s="444" t="str">
        <f t="shared" si="249"/>
        <v/>
      </c>
      <c r="X660" s="452" t="str">
        <f t="shared" si="244"/>
        <v/>
      </c>
      <c r="Y660" s="452" t="str">
        <f t="shared" si="245"/>
        <v/>
      </c>
      <c r="Z660" s="452" t="str">
        <f>'４.１倒筒機(樣品製作)'!X660</f>
        <v/>
      </c>
      <c r="AA660" s="452" t="str">
        <f>'４.１倒筒機(樣品製作)'!Y660</f>
        <v/>
      </c>
    </row>
    <row r="661" spans="1:27" ht="16.5">
      <c r="A661" s="383">
        <f t="shared" si="250"/>
        <v>46189</v>
      </c>
      <c r="B661" s="432" t="s">
        <v>804</v>
      </c>
      <c r="C661" s="458"/>
      <c r="D661" s="473"/>
      <c r="E661" s="459"/>
      <c r="F661" s="507" t="str">
        <f>IF(ISNA(VLOOKUP(D661,條件!$A$1:$L$65585,5,0)),"",(VLOOKUP(D661,條件!$A$1:$L$65585,5,0)))</f>
        <v/>
      </c>
      <c r="G661" s="507" t="str">
        <f>IF(ISNA(VLOOKUP(D661,條件!$A$1:$L$65585,11,0)),"",(VLOOKUP(D661,條件!$A$1:$L$65585,11,0)))</f>
        <v/>
      </c>
      <c r="H661" s="460"/>
      <c r="I661" s="461"/>
      <c r="J661" s="462"/>
      <c r="K661" s="461"/>
      <c r="L661" s="463"/>
      <c r="M661" s="388"/>
      <c r="N661" s="389"/>
      <c r="O661" s="390"/>
      <c r="P661" s="389"/>
      <c r="Q661" s="410"/>
      <c r="R661" s="443"/>
      <c r="S661" s="425">
        <f t="shared" si="246"/>
        <v>0</v>
      </c>
      <c r="T661" s="392">
        <f t="shared" si="243"/>
        <v>0</v>
      </c>
      <c r="U661" s="392">
        <f t="shared" si="247"/>
        <v>0</v>
      </c>
      <c r="V661" s="393">
        <f t="shared" si="248"/>
        <v>0</v>
      </c>
      <c r="W661" s="444" t="str">
        <f t="shared" si="249"/>
        <v/>
      </c>
      <c r="X661" s="452" t="str">
        <f t="shared" si="244"/>
        <v/>
      </c>
      <c r="Y661" s="452" t="str">
        <f t="shared" si="245"/>
        <v/>
      </c>
      <c r="Z661" s="452" t="str">
        <f>'４.１倒筒機(樣品製作)'!X661</f>
        <v/>
      </c>
      <c r="AA661" s="452" t="str">
        <f>'４.１倒筒機(樣品製作)'!Y661</f>
        <v/>
      </c>
    </row>
    <row r="662" spans="1:27" ht="16.5">
      <c r="A662" s="383">
        <f t="shared" si="250"/>
        <v>46189</v>
      </c>
      <c r="B662" s="432" t="s">
        <v>804</v>
      </c>
      <c r="C662" s="458"/>
      <c r="D662" s="473"/>
      <c r="E662" s="459"/>
      <c r="F662" s="507" t="str">
        <f>IF(ISNA(VLOOKUP(D662,條件!$A$1:$L$65585,5,0)),"",(VLOOKUP(D662,條件!$A$1:$L$65585,5,0)))</f>
        <v/>
      </c>
      <c r="G662" s="507" t="str">
        <f>IF(ISNA(VLOOKUP(D662,條件!$A$1:$L$65585,11,0)),"",(VLOOKUP(D662,條件!$A$1:$L$65585,11,0)))</f>
        <v/>
      </c>
      <c r="H662" s="460"/>
      <c r="I662" s="461"/>
      <c r="J662" s="462"/>
      <c r="K662" s="461"/>
      <c r="L662" s="463"/>
      <c r="M662" s="388"/>
      <c r="N662" s="389"/>
      <c r="O662" s="390"/>
      <c r="P662" s="389"/>
      <c r="Q662" s="410"/>
      <c r="R662" s="443"/>
      <c r="S662" s="425">
        <f t="shared" si="246"/>
        <v>0</v>
      </c>
      <c r="T662" s="392">
        <f t="shared" si="243"/>
        <v>0</v>
      </c>
      <c r="U662" s="392">
        <f t="shared" si="247"/>
        <v>0</v>
      </c>
      <c r="V662" s="393">
        <f t="shared" si="248"/>
        <v>0</v>
      </c>
      <c r="W662" s="444" t="str">
        <f t="shared" si="249"/>
        <v/>
      </c>
      <c r="X662" s="452" t="str">
        <f t="shared" si="244"/>
        <v/>
      </c>
      <c r="Y662" s="452" t="str">
        <f t="shared" si="245"/>
        <v/>
      </c>
      <c r="Z662" s="452" t="str">
        <f>'４.１倒筒機(樣品製作)'!X662</f>
        <v/>
      </c>
      <c r="AA662" s="452" t="str">
        <f>'４.１倒筒機(樣品製作)'!Y662</f>
        <v/>
      </c>
    </row>
    <row r="663" spans="1:27" ht="16.5">
      <c r="A663" s="383">
        <f t="shared" si="250"/>
        <v>46189</v>
      </c>
      <c r="B663" s="432" t="s">
        <v>804</v>
      </c>
      <c r="C663" s="458"/>
      <c r="D663" s="473"/>
      <c r="E663" s="459"/>
      <c r="F663" s="507" t="str">
        <f>IF(ISNA(VLOOKUP(D663,條件!$A$1:$L$65585,5,0)),"",(VLOOKUP(D663,條件!$A$1:$L$65585,5,0)))</f>
        <v/>
      </c>
      <c r="G663" s="507" t="str">
        <f>IF(ISNA(VLOOKUP(D663,條件!$A$1:$L$65585,11,0)),"",(VLOOKUP(D663,條件!$A$1:$L$65585,11,0)))</f>
        <v/>
      </c>
      <c r="H663" s="460"/>
      <c r="I663" s="461"/>
      <c r="J663" s="462"/>
      <c r="K663" s="461"/>
      <c r="L663" s="463"/>
      <c r="M663" s="388"/>
      <c r="N663" s="389"/>
      <c r="O663" s="390"/>
      <c r="P663" s="389"/>
      <c r="Q663" s="410"/>
      <c r="R663" s="443"/>
      <c r="S663" s="425">
        <f t="shared" si="246"/>
        <v>0</v>
      </c>
      <c r="T663" s="392">
        <f t="shared" si="243"/>
        <v>0</v>
      </c>
      <c r="U663" s="392">
        <f t="shared" si="247"/>
        <v>0</v>
      </c>
      <c r="V663" s="393">
        <f t="shared" si="248"/>
        <v>0</v>
      </c>
      <c r="W663" s="444" t="str">
        <f t="shared" si="249"/>
        <v/>
      </c>
      <c r="X663" s="452" t="str">
        <f t="shared" si="244"/>
        <v/>
      </c>
      <c r="Y663" s="452" t="str">
        <f t="shared" si="245"/>
        <v/>
      </c>
      <c r="Z663" s="452" t="str">
        <f>'４.１倒筒機(樣品製作)'!X663</f>
        <v/>
      </c>
      <c r="AA663" s="452" t="str">
        <f>'４.１倒筒機(樣品製作)'!Y663</f>
        <v/>
      </c>
    </row>
    <row r="664" spans="1:27" ht="16.5">
      <c r="A664" s="383">
        <f t="shared" si="250"/>
        <v>46189</v>
      </c>
      <c r="B664" s="432" t="s">
        <v>804</v>
      </c>
      <c r="C664" s="458"/>
      <c r="D664" s="473"/>
      <c r="E664" s="459"/>
      <c r="F664" s="507" t="str">
        <f>IF(ISNA(VLOOKUP(D664,條件!$A$1:$L$65585,5,0)),"",(VLOOKUP(D664,條件!$A$1:$L$65585,5,0)))</f>
        <v/>
      </c>
      <c r="G664" s="507" t="str">
        <f>IF(ISNA(VLOOKUP(D664,條件!$A$1:$L$65585,11,0)),"",(VLOOKUP(D664,條件!$A$1:$L$65585,11,0)))</f>
        <v/>
      </c>
      <c r="H664" s="460"/>
      <c r="I664" s="461"/>
      <c r="J664" s="462"/>
      <c r="K664" s="461"/>
      <c r="L664" s="463"/>
      <c r="M664" s="388"/>
      <c r="N664" s="389"/>
      <c r="O664" s="390"/>
      <c r="P664" s="389"/>
      <c r="Q664" s="391"/>
      <c r="R664" s="443"/>
      <c r="S664" s="425">
        <f t="shared" si="246"/>
        <v>0</v>
      </c>
      <c r="T664" s="392">
        <f t="shared" si="243"/>
        <v>0</v>
      </c>
      <c r="U664" s="392">
        <f t="shared" si="247"/>
        <v>0</v>
      </c>
      <c r="V664" s="393">
        <f t="shared" si="248"/>
        <v>0</v>
      </c>
      <c r="W664" s="444" t="str">
        <f t="shared" si="249"/>
        <v/>
      </c>
      <c r="X664" s="452" t="str">
        <f t="shared" si="244"/>
        <v/>
      </c>
      <c r="Y664" s="452" t="str">
        <f t="shared" si="245"/>
        <v/>
      </c>
      <c r="Z664" s="452" t="str">
        <f>'４.１倒筒機(樣品製作)'!X664</f>
        <v/>
      </c>
      <c r="AA664" s="452" t="str">
        <f>'４.１倒筒機(樣品製作)'!Y664</f>
        <v/>
      </c>
    </row>
    <row r="665" spans="1:27" ht="16.5">
      <c r="A665" s="383">
        <f t="shared" si="250"/>
        <v>46189</v>
      </c>
      <c r="B665" s="432" t="s">
        <v>804</v>
      </c>
      <c r="C665" s="458"/>
      <c r="D665" s="473"/>
      <c r="E665" s="459"/>
      <c r="F665" s="507" t="str">
        <f>IF(ISNA(VLOOKUP(D665,條件!$A$1:$L$65585,5,0)),"",(VLOOKUP(D665,條件!$A$1:$L$65585,5,0)))</f>
        <v/>
      </c>
      <c r="G665" s="507" t="str">
        <f>IF(ISNA(VLOOKUP(D665,條件!$A$1:$L$65585,11,0)),"",(VLOOKUP(D665,條件!$A$1:$L$65585,11,0)))</f>
        <v/>
      </c>
      <c r="H665" s="460"/>
      <c r="I665" s="461"/>
      <c r="J665" s="462"/>
      <c r="K665" s="461"/>
      <c r="L665" s="463"/>
      <c r="M665" s="388"/>
      <c r="N665" s="389"/>
      <c r="O665" s="390"/>
      <c r="P665" s="389"/>
      <c r="Q665" s="391"/>
      <c r="R665" s="443"/>
      <c r="S665" s="425">
        <f t="shared" si="246"/>
        <v>0</v>
      </c>
      <c r="T665" s="392">
        <f t="shared" si="243"/>
        <v>0</v>
      </c>
      <c r="U665" s="392">
        <f t="shared" si="247"/>
        <v>0</v>
      </c>
      <c r="V665" s="393">
        <f t="shared" si="248"/>
        <v>0</v>
      </c>
      <c r="W665" s="444" t="str">
        <f t="shared" si="249"/>
        <v/>
      </c>
      <c r="X665" s="452" t="str">
        <f t="shared" si="244"/>
        <v/>
      </c>
      <c r="Y665" s="452" t="str">
        <f t="shared" si="245"/>
        <v/>
      </c>
      <c r="Z665" s="452" t="str">
        <f>'４.１倒筒機(樣品製作)'!X665</f>
        <v/>
      </c>
      <c r="AA665" s="452" t="str">
        <f>'４.１倒筒機(樣品製作)'!Y665</f>
        <v/>
      </c>
    </row>
    <row r="666" spans="1:27" ht="16.5">
      <c r="A666" s="383">
        <f t="shared" si="250"/>
        <v>46189</v>
      </c>
      <c r="B666" s="432" t="s">
        <v>804</v>
      </c>
      <c r="C666" s="458"/>
      <c r="D666" s="473"/>
      <c r="E666" s="459"/>
      <c r="F666" s="507" t="str">
        <f>IF(ISNA(VLOOKUP(D666,條件!$A$1:$L$65585,5,0)),"",(VLOOKUP(D666,條件!$A$1:$L$65585,5,0)))</f>
        <v/>
      </c>
      <c r="G666" s="507" t="str">
        <f>IF(ISNA(VLOOKUP(D666,條件!$A$1:$L$65585,11,0)),"",(VLOOKUP(D666,條件!$A$1:$L$65585,11,0)))</f>
        <v/>
      </c>
      <c r="H666" s="460"/>
      <c r="I666" s="461"/>
      <c r="J666" s="462"/>
      <c r="K666" s="461"/>
      <c r="L666" s="463"/>
      <c r="M666" s="388"/>
      <c r="N666" s="389"/>
      <c r="O666" s="390"/>
      <c r="P666" s="389"/>
      <c r="Q666" s="391"/>
      <c r="R666" s="443"/>
      <c r="S666" s="425">
        <f t="shared" si="246"/>
        <v>0</v>
      </c>
      <c r="T666" s="392">
        <f t="shared" si="243"/>
        <v>0</v>
      </c>
      <c r="U666" s="392">
        <f t="shared" si="247"/>
        <v>0</v>
      </c>
      <c r="V666" s="393">
        <f t="shared" si="248"/>
        <v>0</v>
      </c>
      <c r="W666" s="444" t="str">
        <f t="shared" si="249"/>
        <v/>
      </c>
      <c r="X666" s="452" t="str">
        <f t="shared" si="244"/>
        <v/>
      </c>
      <c r="Y666" s="452" t="str">
        <f t="shared" si="245"/>
        <v/>
      </c>
      <c r="Z666" s="452" t="str">
        <f>'４.１倒筒機(樣品製作)'!X666</f>
        <v/>
      </c>
      <c r="AA666" s="452" t="str">
        <f>'４.１倒筒機(樣品製作)'!Y666</f>
        <v/>
      </c>
    </row>
    <row r="667" spans="1:27" ht="16.5">
      <c r="A667" s="383">
        <f t="shared" si="250"/>
        <v>46189</v>
      </c>
      <c r="B667" s="432" t="s">
        <v>804</v>
      </c>
      <c r="C667" s="458"/>
      <c r="D667" s="473"/>
      <c r="E667" s="459"/>
      <c r="F667" s="507" t="str">
        <f>IF(ISNA(VLOOKUP(D667,條件!$A$1:$L$65585,5,0)),"",(VLOOKUP(D667,條件!$A$1:$L$65585,5,0)))</f>
        <v/>
      </c>
      <c r="G667" s="507" t="str">
        <f>IF(ISNA(VLOOKUP(D667,條件!$A$1:$L$65585,11,0)),"",(VLOOKUP(D667,條件!$A$1:$L$65585,11,0)))</f>
        <v/>
      </c>
      <c r="H667" s="460"/>
      <c r="I667" s="461"/>
      <c r="J667" s="462"/>
      <c r="K667" s="461"/>
      <c r="L667" s="463"/>
      <c r="M667" s="388"/>
      <c r="N667" s="389"/>
      <c r="O667" s="390"/>
      <c r="P667" s="389"/>
      <c r="Q667" s="391"/>
      <c r="R667" s="443"/>
      <c r="S667" s="425">
        <f t="shared" si="246"/>
        <v>0</v>
      </c>
      <c r="T667" s="392">
        <f t="shared" si="243"/>
        <v>0</v>
      </c>
      <c r="U667" s="392">
        <f t="shared" si="247"/>
        <v>0</v>
      </c>
      <c r="V667" s="393">
        <f t="shared" si="248"/>
        <v>0</v>
      </c>
      <c r="W667" s="444" t="str">
        <f t="shared" si="249"/>
        <v/>
      </c>
      <c r="X667" s="452" t="str">
        <f t="shared" si="244"/>
        <v/>
      </c>
      <c r="Y667" s="452" t="str">
        <f t="shared" si="245"/>
        <v/>
      </c>
      <c r="Z667" s="452" t="str">
        <f>'４.１倒筒機(樣品製作)'!X667</f>
        <v/>
      </c>
      <c r="AA667" s="452" t="str">
        <f>'４.１倒筒機(樣品製作)'!Y667</f>
        <v/>
      </c>
    </row>
    <row r="668" spans="1:27" ht="16.5">
      <c r="A668" s="383">
        <f t="shared" si="250"/>
        <v>46189</v>
      </c>
      <c r="B668" s="398" t="s">
        <v>807</v>
      </c>
      <c r="C668" s="524"/>
      <c r="D668" s="525"/>
      <c r="E668" s="526"/>
      <c r="F668" s="527"/>
      <c r="G668" s="527"/>
      <c r="H668" s="528"/>
      <c r="I668" s="529">
        <f>COUNTA(I648:I667)</f>
        <v>0</v>
      </c>
      <c r="J668" s="529"/>
      <c r="K668" s="529"/>
      <c r="L668" s="530"/>
      <c r="M668" s="400"/>
      <c r="N668" s="401">
        <f>SUM(N648:N667)</f>
        <v>0</v>
      </c>
      <c r="O668" s="400"/>
      <c r="P668" s="401">
        <f>SUM(P648:P667)</f>
        <v>0</v>
      </c>
      <c r="Q668" s="402"/>
      <c r="R668" s="445"/>
      <c r="S668" s="426"/>
      <c r="T668" s="399"/>
      <c r="U668" s="399">
        <f>SUMIF(U648:U667,"&lt;9E307")</f>
        <v>0</v>
      </c>
      <c r="V668" s="399">
        <f>SUM(V648:V667)</f>
        <v>0</v>
      </c>
      <c r="W668" s="446">
        <f>IF(ISERROR(V668/U668),0,(V668/U668))</f>
        <v>0</v>
      </c>
      <c r="X668" s="453">
        <f>SUMIF(X648:X667,"&lt;9E307")</f>
        <v>0</v>
      </c>
      <c r="Y668" s="453">
        <f>SUMIF(Y648:Y667,"&lt;9E307")</f>
        <v>0</v>
      </c>
      <c r="Z668" s="579">
        <f>'４.１倒筒機(樣品製作)'!X668</f>
        <v>0</v>
      </c>
      <c r="AA668" s="579">
        <f>'４.１倒筒機(樣品製作)'!Y668</f>
        <v>0</v>
      </c>
    </row>
    <row r="669" spans="1:27" ht="16.5">
      <c r="A669" s="383">
        <f t="shared" si="250"/>
        <v>46189</v>
      </c>
      <c r="B669" s="432" t="s">
        <v>805</v>
      </c>
      <c r="C669" s="458"/>
      <c r="D669" s="473"/>
      <c r="E669" s="459"/>
      <c r="F669" s="507" t="str">
        <f>IF(ISNA(VLOOKUP(D669,條件!$A$1:$L$65585,5,0)),"",(VLOOKUP(D669,條件!$A$1:$L$65585,5,0)))</f>
        <v/>
      </c>
      <c r="G669" s="507" t="str">
        <f>IF(ISNA(VLOOKUP(D669,條件!$A$1:$L$65585,11,0)),"",(VLOOKUP(D669,條件!$A$1:$L$65585,11,0)))</f>
        <v/>
      </c>
      <c r="H669" s="460"/>
      <c r="I669" s="461"/>
      <c r="J669" s="462"/>
      <c r="K669" s="461"/>
      <c r="L669" s="463"/>
      <c r="M669" s="388"/>
      <c r="N669" s="389"/>
      <c r="O669" s="390"/>
      <c r="P669" s="389"/>
      <c r="Q669" s="391"/>
      <c r="R669" s="443"/>
      <c r="S669" s="425">
        <f>K669*0.85</f>
        <v>0</v>
      </c>
      <c r="T669" s="392">
        <f t="shared" ref="T669:T688" si="251">IF(J669="",0,(1440/(J669/S669)))</f>
        <v>0</v>
      </c>
      <c r="U669" s="405">
        <f>T669*L669*(N669+P669)/24*0.85</f>
        <v>0</v>
      </c>
      <c r="V669" s="406">
        <f>M669+O669</f>
        <v>0</v>
      </c>
      <c r="W669" s="442" t="str">
        <f>IF(U669=0,"",((V669/U669)))</f>
        <v/>
      </c>
      <c r="X669" s="452" t="str">
        <f t="shared" ref="X669:X688" si="252">IF(ISERROR((U669/(N669+P669)*N669)/250),"",((U669/(N669+P669)*N669)/250))</f>
        <v/>
      </c>
      <c r="Y669" s="452" t="str">
        <f t="shared" ref="Y669:Y688" si="253">IF(ISERROR(((U669/(N669+P669)*P669)/250)),"",(((U669/(N669+P669)*P669))/250))</f>
        <v/>
      </c>
      <c r="Z669" s="452" t="str">
        <f>'４.１倒筒機(樣品製作)'!X669</f>
        <v/>
      </c>
      <c r="AA669" s="452" t="str">
        <f>'４.１倒筒機(樣品製作)'!Y669</f>
        <v/>
      </c>
    </row>
    <row r="670" spans="1:27" ht="16.5">
      <c r="A670" s="383">
        <f t="shared" si="250"/>
        <v>46189</v>
      </c>
      <c r="B670" s="432" t="s">
        <v>805</v>
      </c>
      <c r="C670" s="458"/>
      <c r="D670" s="473"/>
      <c r="E670" s="459"/>
      <c r="F670" s="507" t="str">
        <f>IF(ISNA(VLOOKUP(D670,條件!$A$1:$L$65585,5,0)),"",(VLOOKUP(D670,條件!$A$1:$L$65585,5,0)))</f>
        <v/>
      </c>
      <c r="G670" s="507" t="str">
        <f>IF(ISNA(VLOOKUP(D670,條件!$A$1:$L$65585,11,0)),"",(VLOOKUP(D670,條件!$A$1:$L$65585,11,0)))</f>
        <v/>
      </c>
      <c r="H670" s="460"/>
      <c r="I670" s="461"/>
      <c r="J670" s="462"/>
      <c r="K670" s="461"/>
      <c r="L670" s="463"/>
      <c r="M670" s="388"/>
      <c r="N670" s="389"/>
      <c r="O670" s="390"/>
      <c r="P670" s="389"/>
      <c r="Q670" s="391"/>
      <c r="R670" s="443"/>
      <c r="S670" s="425">
        <f t="shared" ref="S670:S688" si="254">K670*0.85</f>
        <v>0</v>
      </c>
      <c r="T670" s="392">
        <f t="shared" si="251"/>
        <v>0</v>
      </c>
      <c r="U670" s="405">
        <f t="shared" ref="U670:U688" si="255">T670*L670*(N670+P670)/24*0.85</f>
        <v>0</v>
      </c>
      <c r="V670" s="393">
        <f t="shared" ref="V670:V688" si="256">M670+O670</f>
        <v>0</v>
      </c>
      <c r="W670" s="442" t="str">
        <f t="shared" ref="W670:W688" si="257">IF(U670=0,"",((V670/U670)))</f>
        <v/>
      </c>
      <c r="X670" s="452" t="str">
        <f t="shared" si="252"/>
        <v/>
      </c>
      <c r="Y670" s="452" t="str">
        <f t="shared" si="253"/>
        <v/>
      </c>
      <c r="Z670" s="452" t="str">
        <f>'４.１倒筒機(樣品製作)'!X670</f>
        <v/>
      </c>
      <c r="AA670" s="452" t="str">
        <f>'４.１倒筒機(樣品製作)'!Y670</f>
        <v/>
      </c>
    </row>
    <row r="671" spans="1:27" ht="16.5">
      <c r="A671" s="383">
        <f t="shared" si="250"/>
        <v>46189</v>
      </c>
      <c r="B671" s="432" t="s">
        <v>805</v>
      </c>
      <c r="C671" s="458"/>
      <c r="D671" s="473"/>
      <c r="E671" s="459"/>
      <c r="F671" s="507" t="str">
        <f>IF(ISNA(VLOOKUP(D671,條件!$A$1:$L$65585,5,0)),"",(VLOOKUP(D671,條件!$A$1:$L$65585,5,0)))</f>
        <v/>
      </c>
      <c r="G671" s="507" t="str">
        <f>IF(ISNA(VLOOKUP(D671,條件!$A$1:$L$65585,11,0)),"",(VLOOKUP(D671,條件!$A$1:$L$65585,11,0)))</f>
        <v/>
      </c>
      <c r="H671" s="460"/>
      <c r="I671" s="461"/>
      <c r="J671" s="462"/>
      <c r="K671" s="461"/>
      <c r="L671" s="463"/>
      <c r="M671" s="388"/>
      <c r="N671" s="389"/>
      <c r="O671" s="390"/>
      <c r="P671" s="389"/>
      <c r="Q671" s="391"/>
      <c r="R671" s="443"/>
      <c r="S671" s="425">
        <f t="shared" si="254"/>
        <v>0</v>
      </c>
      <c r="T671" s="392">
        <f t="shared" si="251"/>
        <v>0</v>
      </c>
      <c r="U671" s="405">
        <f t="shared" si="255"/>
        <v>0</v>
      </c>
      <c r="V671" s="393">
        <f t="shared" si="256"/>
        <v>0</v>
      </c>
      <c r="W671" s="442" t="str">
        <f t="shared" si="257"/>
        <v/>
      </c>
      <c r="X671" s="452" t="str">
        <f t="shared" si="252"/>
        <v/>
      </c>
      <c r="Y671" s="452" t="str">
        <f t="shared" si="253"/>
        <v/>
      </c>
      <c r="Z671" s="452" t="str">
        <f>'４.１倒筒機(樣品製作)'!X671</f>
        <v/>
      </c>
      <c r="AA671" s="452" t="str">
        <f>'４.１倒筒機(樣品製作)'!Y671</f>
        <v/>
      </c>
    </row>
    <row r="672" spans="1:27" ht="16.5">
      <c r="A672" s="383">
        <f t="shared" si="250"/>
        <v>46189</v>
      </c>
      <c r="B672" s="432" t="s">
        <v>805</v>
      </c>
      <c r="C672" s="458"/>
      <c r="D672" s="473"/>
      <c r="E672" s="459"/>
      <c r="F672" s="507" t="str">
        <f>IF(ISNA(VLOOKUP(D672,條件!$A$1:$L$65585,5,0)),"",(VLOOKUP(D672,條件!$A$1:$L$65585,5,0)))</f>
        <v/>
      </c>
      <c r="G672" s="507" t="str">
        <f>IF(ISNA(VLOOKUP(D672,條件!$A$1:$L$65585,11,0)),"",(VLOOKUP(D672,條件!$A$1:$L$65585,11,0)))</f>
        <v/>
      </c>
      <c r="H672" s="460"/>
      <c r="I672" s="461"/>
      <c r="J672" s="462"/>
      <c r="K672" s="461"/>
      <c r="L672" s="463"/>
      <c r="M672" s="388"/>
      <c r="N672" s="389"/>
      <c r="O672" s="390"/>
      <c r="P672" s="389"/>
      <c r="Q672" s="391"/>
      <c r="R672" s="443"/>
      <c r="S672" s="425">
        <f t="shared" si="254"/>
        <v>0</v>
      </c>
      <c r="T672" s="392">
        <f t="shared" si="251"/>
        <v>0</v>
      </c>
      <c r="U672" s="405">
        <f t="shared" si="255"/>
        <v>0</v>
      </c>
      <c r="V672" s="393">
        <f t="shared" si="256"/>
        <v>0</v>
      </c>
      <c r="W672" s="442" t="str">
        <f t="shared" si="257"/>
        <v/>
      </c>
      <c r="X672" s="452" t="str">
        <f t="shared" si="252"/>
        <v/>
      </c>
      <c r="Y672" s="452" t="str">
        <f t="shared" si="253"/>
        <v/>
      </c>
      <c r="Z672" s="452" t="str">
        <f>'４.１倒筒機(樣品製作)'!X672</f>
        <v/>
      </c>
      <c r="AA672" s="452" t="str">
        <f>'４.１倒筒機(樣品製作)'!Y672</f>
        <v/>
      </c>
    </row>
    <row r="673" spans="1:27" ht="16.5">
      <c r="A673" s="383">
        <f t="shared" si="250"/>
        <v>46189</v>
      </c>
      <c r="B673" s="432" t="s">
        <v>805</v>
      </c>
      <c r="C673" s="458"/>
      <c r="D673" s="473"/>
      <c r="E673" s="459"/>
      <c r="F673" s="507" t="str">
        <f>IF(ISNA(VLOOKUP(D673,條件!$A$1:$L$65585,5,0)),"",(VLOOKUP(D673,條件!$A$1:$L$65585,5,0)))</f>
        <v/>
      </c>
      <c r="G673" s="507" t="str">
        <f>IF(ISNA(VLOOKUP(D673,條件!$A$1:$L$65585,11,0)),"",(VLOOKUP(D673,條件!$A$1:$L$65585,11,0)))</f>
        <v/>
      </c>
      <c r="H673" s="460"/>
      <c r="I673" s="461"/>
      <c r="J673" s="462"/>
      <c r="K673" s="461"/>
      <c r="L673" s="463"/>
      <c r="M673" s="388"/>
      <c r="N673" s="389"/>
      <c r="O673" s="390"/>
      <c r="P673" s="389"/>
      <c r="Q673" s="391"/>
      <c r="R673" s="443"/>
      <c r="S673" s="425">
        <f t="shared" si="254"/>
        <v>0</v>
      </c>
      <c r="T673" s="392">
        <f t="shared" si="251"/>
        <v>0</v>
      </c>
      <c r="U673" s="405">
        <f t="shared" si="255"/>
        <v>0</v>
      </c>
      <c r="V673" s="393">
        <f t="shared" si="256"/>
        <v>0</v>
      </c>
      <c r="W673" s="442" t="str">
        <f t="shared" si="257"/>
        <v/>
      </c>
      <c r="X673" s="452" t="str">
        <f t="shared" si="252"/>
        <v/>
      </c>
      <c r="Y673" s="452" t="str">
        <f t="shared" si="253"/>
        <v/>
      </c>
      <c r="Z673" s="452" t="str">
        <f>'４.１倒筒機(樣品製作)'!X673</f>
        <v/>
      </c>
      <c r="AA673" s="452" t="str">
        <f>'４.１倒筒機(樣品製作)'!Y673</f>
        <v/>
      </c>
    </row>
    <row r="674" spans="1:27" ht="16.5">
      <c r="A674" s="383">
        <f t="shared" si="250"/>
        <v>46189</v>
      </c>
      <c r="B674" s="432" t="s">
        <v>805</v>
      </c>
      <c r="C674" s="458"/>
      <c r="D674" s="473"/>
      <c r="E674" s="459"/>
      <c r="F674" s="507" t="str">
        <f>IF(ISNA(VLOOKUP(D674,條件!$A$1:$L$65585,5,0)),"",(VLOOKUP(D674,條件!$A$1:$L$65585,5,0)))</f>
        <v/>
      </c>
      <c r="G674" s="507" t="str">
        <f>IF(ISNA(VLOOKUP(D674,條件!$A$1:$L$65585,11,0)),"",(VLOOKUP(D674,條件!$A$1:$L$65585,11,0)))</f>
        <v/>
      </c>
      <c r="H674" s="460"/>
      <c r="I674" s="461"/>
      <c r="J674" s="462"/>
      <c r="K674" s="461"/>
      <c r="L674" s="463"/>
      <c r="M674" s="388"/>
      <c r="N674" s="389"/>
      <c r="O674" s="390"/>
      <c r="P674" s="389"/>
      <c r="Q674" s="391"/>
      <c r="R674" s="443"/>
      <c r="S674" s="425">
        <f t="shared" si="254"/>
        <v>0</v>
      </c>
      <c r="T674" s="392">
        <f t="shared" si="251"/>
        <v>0</v>
      </c>
      <c r="U674" s="405">
        <f t="shared" si="255"/>
        <v>0</v>
      </c>
      <c r="V674" s="393">
        <f t="shared" si="256"/>
        <v>0</v>
      </c>
      <c r="W674" s="442" t="str">
        <f t="shared" si="257"/>
        <v/>
      </c>
      <c r="X674" s="452" t="str">
        <f t="shared" si="252"/>
        <v/>
      </c>
      <c r="Y674" s="452" t="str">
        <f t="shared" si="253"/>
        <v/>
      </c>
      <c r="Z674" s="452" t="str">
        <f>'４.１倒筒機(樣品製作)'!X674</f>
        <v/>
      </c>
      <c r="AA674" s="452" t="str">
        <f>'４.１倒筒機(樣品製作)'!Y674</f>
        <v/>
      </c>
    </row>
    <row r="675" spans="1:27" ht="16.5">
      <c r="A675" s="383">
        <f t="shared" si="250"/>
        <v>46189</v>
      </c>
      <c r="B675" s="432" t="s">
        <v>805</v>
      </c>
      <c r="C675" s="458"/>
      <c r="D675" s="473"/>
      <c r="E675" s="459"/>
      <c r="F675" s="507" t="str">
        <f>IF(ISNA(VLOOKUP(D675,條件!$A$1:$L$65585,5,0)),"",(VLOOKUP(D675,條件!$A$1:$L$65585,5,0)))</f>
        <v/>
      </c>
      <c r="G675" s="507" t="str">
        <f>IF(ISNA(VLOOKUP(D675,條件!$A$1:$L$65585,11,0)),"",(VLOOKUP(D675,條件!$A$1:$L$65585,11,0)))</f>
        <v/>
      </c>
      <c r="H675" s="460"/>
      <c r="I675" s="461"/>
      <c r="J675" s="462"/>
      <c r="K675" s="461"/>
      <c r="L675" s="463"/>
      <c r="M675" s="388"/>
      <c r="N675" s="389"/>
      <c r="O675" s="390"/>
      <c r="P675" s="389"/>
      <c r="Q675" s="391"/>
      <c r="R675" s="443"/>
      <c r="S675" s="425">
        <f t="shared" si="254"/>
        <v>0</v>
      </c>
      <c r="T675" s="392">
        <f t="shared" si="251"/>
        <v>0</v>
      </c>
      <c r="U675" s="405">
        <f t="shared" si="255"/>
        <v>0</v>
      </c>
      <c r="V675" s="393">
        <f t="shared" si="256"/>
        <v>0</v>
      </c>
      <c r="W675" s="442" t="str">
        <f t="shared" si="257"/>
        <v/>
      </c>
      <c r="X675" s="452" t="str">
        <f t="shared" si="252"/>
        <v/>
      </c>
      <c r="Y675" s="452" t="str">
        <f t="shared" si="253"/>
        <v/>
      </c>
      <c r="Z675" s="452" t="str">
        <f>'４.１倒筒機(樣品製作)'!X675</f>
        <v/>
      </c>
      <c r="AA675" s="452" t="str">
        <f>'４.１倒筒機(樣品製作)'!Y675</f>
        <v/>
      </c>
    </row>
    <row r="676" spans="1:27" ht="16.5">
      <c r="A676" s="383">
        <f t="shared" si="250"/>
        <v>46189</v>
      </c>
      <c r="B676" s="432" t="s">
        <v>805</v>
      </c>
      <c r="C676" s="458"/>
      <c r="D676" s="473"/>
      <c r="E676" s="459"/>
      <c r="F676" s="507" t="str">
        <f>IF(ISNA(VLOOKUP(D676,條件!$A$1:$L$65585,5,0)),"",(VLOOKUP(D676,條件!$A$1:$L$65585,5,0)))</f>
        <v/>
      </c>
      <c r="G676" s="507" t="str">
        <f>IF(ISNA(VLOOKUP(D676,條件!$A$1:$L$65585,11,0)),"",(VLOOKUP(D676,條件!$A$1:$L$65585,11,0)))</f>
        <v/>
      </c>
      <c r="H676" s="460"/>
      <c r="I676" s="461"/>
      <c r="J676" s="462"/>
      <c r="K676" s="461"/>
      <c r="L676" s="463"/>
      <c r="M676" s="388"/>
      <c r="N676" s="389"/>
      <c r="O676" s="390"/>
      <c r="P676" s="389"/>
      <c r="Q676" s="391"/>
      <c r="R676" s="443"/>
      <c r="S676" s="425">
        <f t="shared" si="254"/>
        <v>0</v>
      </c>
      <c r="T676" s="392">
        <f t="shared" si="251"/>
        <v>0</v>
      </c>
      <c r="U676" s="405">
        <f t="shared" si="255"/>
        <v>0</v>
      </c>
      <c r="V676" s="393">
        <f t="shared" si="256"/>
        <v>0</v>
      </c>
      <c r="W676" s="442" t="str">
        <f t="shared" si="257"/>
        <v/>
      </c>
      <c r="X676" s="452" t="str">
        <f t="shared" si="252"/>
        <v/>
      </c>
      <c r="Y676" s="452" t="str">
        <f t="shared" si="253"/>
        <v/>
      </c>
      <c r="Z676" s="452" t="str">
        <f>'４.１倒筒機(樣品製作)'!X676</f>
        <v/>
      </c>
      <c r="AA676" s="452" t="str">
        <f>'４.１倒筒機(樣品製作)'!Y676</f>
        <v/>
      </c>
    </row>
    <row r="677" spans="1:27" ht="16.5">
      <c r="A677" s="383">
        <f t="shared" si="250"/>
        <v>46189</v>
      </c>
      <c r="B677" s="432" t="s">
        <v>805</v>
      </c>
      <c r="C677" s="458"/>
      <c r="D677" s="473"/>
      <c r="E677" s="459"/>
      <c r="F677" s="507" t="str">
        <f>IF(ISNA(VLOOKUP(D677,條件!$A$1:$L$65585,5,0)),"",(VLOOKUP(D677,條件!$A$1:$L$65585,5,0)))</f>
        <v/>
      </c>
      <c r="G677" s="507" t="str">
        <f>IF(ISNA(VLOOKUP(D677,條件!$A$1:$L$65585,11,0)),"",(VLOOKUP(D677,條件!$A$1:$L$65585,11,0)))</f>
        <v/>
      </c>
      <c r="H677" s="460"/>
      <c r="I677" s="461"/>
      <c r="J677" s="462"/>
      <c r="K677" s="461"/>
      <c r="L677" s="463"/>
      <c r="M677" s="388"/>
      <c r="N677" s="389"/>
      <c r="O677" s="390"/>
      <c r="P677" s="389"/>
      <c r="Q677" s="391"/>
      <c r="R677" s="443"/>
      <c r="S677" s="425">
        <f t="shared" si="254"/>
        <v>0</v>
      </c>
      <c r="T677" s="392">
        <f t="shared" si="251"/>
        <v>0</v>
      </c>
      <c r="U677" s="405">
        <f t="shared" si="255"/>
        <v>0</v>
      </c>
      <c r="V677" s="393">
        <f t="shared" si="256"/>
        <v>0</v>
      </c>
      <c r="W677" s="442" t="str">
        <f t="shared" si="257"/>
        <v/>
      </c>
      <c r="X677" s="452" t="str">
        <f t="shared" si="252"/>
        <v/>
      </c>
      <c r="Y677" s="452" t="str">
        <f t="shared" si="253"/>
        <v/>
      </c>
      <c r="Z677" s="452" t="str">
        <f>'４.１倒筒機(樣品製作)'!X677</f>
        <v/>
      </c>
      <c r="AA677" s="452" t="str">
        <f>'４.１倒筒機(樣品製作)'!Y677</f>
        <v/>
      </c>
    </row>
    <row r="678" spans="1:27" ht="16.5">
      <c r="A678" s="383">
        <f t="shared" si="250"/>
        <v>46189</v>
      </c>
      <c r="B678" s="432" t="s">
        <v>805</v>
      </c>
      <c r="C678" s="458"/>
      <c r="D678" s="473"/>
      <c r="E678" s="459"/>
      <c r="F678" s="507" t="str">
        <f>IF(ISNA(VLOOKUP(D678,條件!$A$1:$L$65585,5,0)),"",(VLOOKUP(D678,條件!$A$1:$L$65585,5,0)))</f>
        <v/>
      </c>
      <c r="G678" s="507" t="str">
        <f>IF(ISNA(VLOOKUP(D678,條件!$A$1:$L$65585,11,0)),"",(VLOOKUP(D678,條件!$A$1:$L$65585,11,0)))</f>
        <v/>
      </c>
      <c r="H678" s="460"/>
      <c r="I678" s="461"/>
      <c r="J678" s="462"/>
      <c r="K678" s="461"/>
      <c r="L678" s="463"/>
      <c r="M678" s="388"/>
      <c r="N678" s="389"/>
      <c r="O678" s="390"/>
      <c r="P678" s="389"/>
      <c r="Q678" s="391"/>
      <c r="R678" s="443"/>
      <c r="S678" s="425">
        <f t="shared" si="254"/>
        <v>0</v>
      </c>
      <c r="T678" s="392">
        <f t="shared" si="251"/>
        <v>0</v>
      </c>
      <c r="U678" s="405">
        <f t="shared" si="255"/>
        <v>0</v>
      </c>
      <c r="V678" s="393">
        <f t="shared" si="256"/>
        <v>0</v>
      </c>
      <c r="W678" s="442" t="str">
        <f t="shared" si="257"/>
        <v/>
      </c>
      <c r="X678" s="452" t="str">
        <f t="shared" si="252"/>
        <v/>
      </c>
      <c r="Y678" s="452" t="str">
        <f t="shared" si="253"/>
        <v/>
      </c>
      <c r="Z678" s="452" t="str">
        <f>'４.１倒筒機(樣品製作)'!X678</f>
        <v/>
      </c>
      <c r="AA678" s="452" t="str">
        <f>'４.１倒筒機(樣品製作)'!Y678</f>
        <v/>
      </c>
    </row>
    <row r="679" spans="1:27" ht="16.5">
      <c r="A679" s="383">
        <f t="shared" si="250"/>
        <v>46189</v>
      </c>
      <c r="B679" s="432" t="s">
        <v>805</v>
      </c>
      <c r="C679" s="458"/>
      <c r="D679" s="473"/>
      <c r="E679" s="459"/>
      <c r="F679" s="507" t="str">
        <f>IF(ISNA(VLOOKUP(D679,條件!$A$1:$L$65585,5,0)),"",(VLOOKUP(D679,條件!$A$1:$L$65585,5,0)))</f>
        <v/>
      </c>
      <c r="G679" s="507" t="str">
        <f>IF(ISNA(VLOOKUP(D679,條件!$A$1:$L$65585,11,0)),"",(VLOOKUP(D679,條件!$A$1:$L$65585,11,0)))</f>
        <v/>
      </c>
      <c r="H679" s="460"/>
      <c r="I679" s="461"/>
      <c r="J679" s="462"/>
      <c r="K679" s="461"/>
      <c r="L679" s="463"/>
      <c r="M679" s="388"/>
      <c r="N679" s="389"/>
      <c r="O679" s="390"/>
      <c r="P679" s="389"/>
      <c r="Q679" s="391"/>
      <c r="R679" s="443"/>
      <c r="S679" s="425">
        <f t="shared" si="254"/>
        <v>0</v>
      </c>
      <c r="T679" s="392">
        <f t="shared" si="251"/>
        <v>0</v>
      </c>
      <c r="U679" s="405">
        <f t="shared" si="255"/>
        <v>0</v>
      </c>
      <c r="V679" s="393">
        <f t="shared" si="256"/>
        <v>0</v>
      </c>
      <c r="W679" s="442" t="str">
        <f t="shared" si="257"/>
        <v/>
      </c>
      <c r="X679" s="452" t="str">
        <f t="shared" si="252"/>
        <v/>
      </c>
      <c r="Y679" s="452" t="str">
        <f t="shared" si="253"/>
        <v/>
      </c>
      <c r="Z679" s="452" t="str">
        <f>'４.１倒筒機(樣品製作)'!X679</f>
        <v/>
      </c>
      <c r="AA679" s="452" t="str">
        <f>'４.１倒筒機(樣品製作)'!Y679</f>
        <v/>
      </c>
    </row>
    <row r="680" spans="1:27" ht="16.5">
      <c r="A680" s="383">
        <f t="shared" si="250"/>
        <v>46189</v>
      </c>
      <c r="B680" s="432" t="s">
        <v>805</v>
      </c>
      <c r="C680" s="458"/>
      <c r="D680" s="473"/>
      <c r="E680" s="459"/>
      <c r="F680" s="507" t="str">
        <f>IF(ISNA(VLOOKUP(D680,條件!$A$1:$L$65585,5,0)),"",(VLOOKUP(D680,條件!$A$1:$L$65585,5,0)))</f>
        <v/>
      </c>
      <c r="G680" s="507" t="str">
        <f>IF(ISNA(VLOOKUP(D680,條件!$A$1:$L$65585,11,0)),"",(VLOOKUP(D680,條件!$A$1:$L$65585,11,0)))</f>
        <v/>
      </c>
      <c r="H680" s="460"/>
      <c r="I680" s="461"/>
      <c r="J680" s="462"/>
      <c r="K680" s="461"/>
      <c r="L680" s="463"/>
      <c r="M680" s="388"/>
      <c r="N680" s="389"/>
      <c r="O680" s="390"/>
      <c r="P680" s="389"/>
      <c r="Q680" s="391"/>
      <c r="R680" s="443"/>
      <c r="S680" s="425">
        <f t="shared" si="254"/>
        <v>0</v>
      </c>
      <c r="T680" s="392">
        <f t="shared" si="251"/>
        <v>0</v>
      </c>
      <c r="U680" s="392">
        <f t="shared" si="255"/>
        <v>0</v>
      </c>
      <c r="V680" s="393">
        <f t="shared" si="256"/>
        <v>0</v>
      </c>
      <c r="W680" s="444" t="str">
        <f t="shared" si="257"/>
        <v/>
      </c>
      <c r="X680" s="452" t="str">
        <f t="shared" si="252"/>
        <v/>
      </c>
      <c r="Y680" s="452" t="str">
        <f t="shared" si="253"/>
        <v/>
      </c>
      <c r="Z680" s="452" t="str">
        <f>'４.１倒筒機(樣品製作)'!X680</f>
        <v/>
      </c>
      <c r="AA680" s="452" t="str">
        <f>'４.１倒筒機(樣品製作)'!Y680</f>
        <v/>
      </c>
    </row>
    <row r="681" spans="1:27" ht="16.5">
      <c r="A681" s="383">
        <f t="shared" si="250"/>
        <v>46189</v>
      </c>
      <c r="B681" s="432" t="s">
        <v>805</v>
      </c>
      <c r="C681" s="458"/>
      <c r="D681" s="473"/>
      <c r="E681" s="459"/>
      <c r="F681" s="507" t="str">
        <f>IF(ISNA(VLOOKUP(D681,條件!$A$1:$L$65585,5,0)),"",(VLOOKUP(D681,條件!$A$1:$L$65585,5,0)))</f>
        <v/>
      </c>
      <c r="G681" s="507" t="str">
        <f>IF(ISNA(VLOOKUP(D681,條件!$A$1:$L$65585,11,0)),"",(VLOOKUP(D681,條件!$A$1:$L$65585,11,0)))</f>
        <v/>
      </c>
      <c r="H681" s="460"/>
      <c r="I681" s="461"/>
      <c r="J681" s="462"/>
      <c r="K681" s="461"/>
      <c r="L681" s="463"/>
      <c r="M681" s="388"/>
      <c r="N681" s="389"/>
      <c r="O681" s="390"/>
      <c r="P681" s="389"/>
      <c r="Q681" s="391"/>
      <c r="R681" s="443"/>
      <c r="S681" s="425">
        <f t="shared" si="254"/>
        <v>0</v>
      </c>
      <c r="T681" s="392">
        <f t="shared" si="251"/>
        <v>0</v>
      </c>
      <c r="U681" s="392">
        <f t="shared" si="255"/>
        <v>0</v>
      </c>
      <c r="V681" s="393">
        <f t="shared" si="256"/>
        <v>0</v>
      </c>
      <c r="W681" s="444" t="str">
        <f t="shared" si="257"/>
        <v/>
      </c>
      <c r="X681" s="452" t="str">
        <f t="shared" si="252"/>
        <v/>
      </c>
      <c r="Y681" s="452" t="str">
        <f t="shared" si="253"/>
        <v/>
      </c>
      <c r="Z681" s="452" t="str">
        <f>'４.１倒筒機(樣品製作)'!X681</f>
        <v/>
      </c>
      <c r="AA681" s="452" t="str">
        <f>'４.１倒筒機(樣品製作)'!Y681</f>
        <v/>
      </c>
    </row>
    <row r="682" spans="1:27" ht="16.5">
      <c r="A682" s="383">
        <f t="shared" si="250"/>
        <v>46189</v>
      </c>
      <c r="B682" s="432" t="s">
        <v>805</v>
      </c>
      <c r="C682" s="458"/>
      <c r="D682" s="473"/>
      <c r="E682" s="459"/>
      <c r="F682" s="507" t="str">
        <f>IF(ISNA(VLOOKUP(D682,條件!$A$1:$L$65585,5,0)),"",(VLOOKUP(D682,條件!$A$1:$L$65585,5,0)))</f>
        <v/>
      </c>
      <c r="G682" s="507" t="str">
        <f>IF(ISNA(VLOOKUP(D682,條件!$A$1:$L$65585,11,0)),"",(VLOOKUP(D682,條件!$A$1:$L$65585,11,0)))</f>
        <v/>
      </c>
      <c r="H682" s="460"/>
      <c r="I682" s="461"/>
      <c r="J682" s="462"/>
      <c r="K682" s="461"/>
      <c r="L682" s="463"/>
      <c r="M682" s="388"/>
      <c r="N682" s="389"/>
      <c r="O682" s="390"/>
      <c r="P682" s="389"/>
      <c r="Q682" s="391"/>
      <c r="R682" s="443"/>
      <c r="S682" s="425">
        <f t="shared" si="254"/>
        <v>0</v>
      </c>
      <c r="T682" s="392">
        <f t="shared" si="251"/>
        <v>0</v>
      </c>
      <c r="U682" s="392">
        <f t="shared" si="255"/>
        <v>0</v>
      </c>
      <c r="V682" s="393">
        <f t="shared" si="256"/>
        <v>0</v>
      </c>
      <c r="W682" s="444" t="str">
        <f t="shared" si="257"/>
        <v/>
      </c>
      <c r="X682" s="452" t="str">
        <f t="shared" si="252"/>
        <v/>
      </c>
      <c r="Y682" s="452" t="str">
        <f t="shared" si="253"/>
        <v/>
      </c>
      <c r="Z682" s="452" t="str">
        <f>'４.１倒筒機(樣品製作)'!X682</f>
        <v/>
      </c>
      <c r="AA682" s="452" t="str">
        <f>'４.１倒筒機(樣品製作)'!Y682</f>
        <v/>
      </c>
    </row>
    <row r="683" spans="1:27" ht="16.5">
      <c r="A683" s="383">
        <f t="shared" si="250"/>
        <v>46189</v>
      </c>
      <c r="B683" s="432" t="s">
        <v>805</v>
      </c>
      <c r="C683" s="458"/>
      <c r="D683" s="473"/>
      <c r="E683" s="459"/>
      <c r="F683" s="507" t="str">
        <f>IF(ISNA(VLOOKUP(D683,條件!$A$1:$L$65585,5,0)),"",(VLOOKUP(D683,條件!$A$1:$L$65585,5,0)))</f>
        <v/>
      </c>
      <c r="G683" s="507" t="str">
        <f>IF(ISNA(VLOOKUP(D683,條件!$A$1:$L$65585,11,0)),"",(VLOOKUP(D683,條件!$A$1:$L$65585,11,0)))</f>
        <v/>
      </c>
      <c r="H683" s="460"/>
      <c r="I683" s="461"/>
      <c r="J683" s="462"/>
      <c r="K683" s="461"/>
      <c r="L683" s="463"/>
      <c r="M683" s="388"/>
      <c r="N683" s="389"/>
      <c r="O683" s="390"/>
      <c r="P683" s="389"/>
      <c r="Q683" s="391"/>
      <c r="R683" s="443"/>
      <c r="S683" s="425">
        <f t="shared" si="254"/>
        <v>0</v>
      </c>
      <c r="T683" s="392">
        <f t="shared" si="251"/>
        <v>0</v>
      </c>
      <c r="U683" s="392">
        <f t="shared" si="255"/>
        <v>0</v>
      </c>
      <c r="V683" s="393">
        <f t="shared" si="256"/>
        <v>0</v>
      </c>
      <c r="W683" s="444" t="str">
        <f t="shared" si="257"/>
        <v/>
      </c>
      <c r="X683" s="452" t="str">
        <f t="shared" si="252"/>
        <v/>
      </c>
      <c r="Y683" s="452" t="str">
        <f t="shared" si="253"/>
        <v/>
      </c>
      <c r="Z683" s="452" t="str">
        <f>'４.１倒筒機(樣品製作)'!X683</f>
        <v/>
      </c>
      <c r="AA683" s="452" t="str">
        <f>'４.１倒筒機(樣品製作)'!Y683</f>
        <v/>
      </c>
    </row>
    <row r="684" spans="1:27" ht="16.5">
      <c r="A684" s="383">
        <f t="shared" si="250"/>
        <v>46189</v>
      </c>
      <c r="B684" s="432" t="s">
        <v>805</v>
      </c>
      <c r="C684" s="458"/>
      <c r="D684" s="473"/>
      <c r="E684" s="459"/>
      <c r="F684" s="507" t="str">
        <f>IF(ISNA(VLOOKUP(D684,條件!$A$1:$L$65585,5,0)),"",(VLOOKUP(D684,條件!$A$1:$L$65585,5,0)))</f>
        <v/>
      </c>
      <c r="G684" s="507" t="str">
        <f>IF(ISNA(VLOOKUP(D684,條件!$A$1:$L$65585,11,0)),"",(VLOOKUP(D684,條件!$A$1:$L$65585,11,0)))</f>
        <v/>
      </c>
      <c r="H684" s="460"/>
      <c r="I684" s="461"/>
      <c r="J684" s="462"/>
      <c r="K684" s="461"/>
      <c r="L684" s="463"/>
      <c r="M684" s="388"/>
      <c r="N684" s="389"/>
      <c r="O684" s="390"/>
      <c r="P684" s="389"/>
      <c r="Q684" s="391"/>
      <c r="R684" s="443"/>
      <c r="S684" s="425">
        <f t="shared" si="254"/>
        <v>0</v>
      </c>
      <c r="T684" s="392">
        <f t="shared" si="251"/>
        <v>0</v>
      </c>
      <c r="U684" s="392">
        <f t="shared" si="255"/>
        <v>0</v>
      </c>
      <c r="V684" s="393">
        <f t="shared" si="256"/>
        <v>0</v>
      </c>
      <c r="W684" s="444" t="str">
        <f t="shared" si="257"/>
        <v/>
      </c>
      <c r="X684" s="452" t="str">
        <f t="shared" si="252"/>
        <v/>
      </c>
      <c r="Y684" s="452" t="str">
        <f t="shared" si="253"/>
        <v/>
      </c>
      <c r="Z684" s="452" t="str">
        <f>'４.１倒筒機(樣品製作)'!X684</f>
        <v/>
      </c>
      <c r="AA684" s="452" t="str">
        <f>'４.１倒筒機(樣品製作)'!Y684</f>
        <v/>
      </c>
    </row>
    <row r="685" spans="1:27" ht="16.5">
      <c r="A685" s="383">
        <f t="shared" si="250"/>
        <v>46189</v>
      </c>
      <c r="B685" s="432" t="s">
        <v>805</v>
      </c>
      <c r="C685" s="458"/>
      <c r="D685" s="473"/>
      <c r="E685" s="459"/>
      <c r="F685" s="507" t="str">
        <f>IF(ISNA(VLOOKUP(D685,條件!$A$1:$L$65585,5,0)),"",(VLOOKUP(D685,條件!$A$1:$L$65585,5,0)))</f>
        <v/>
      </c>
      <c r="G685" s="507" t="str">
        <f>IF(ISNA(VLOOKUP(D685,條件!$A$1:$L$65585,11,0)),"",(VLOOKUP(D685,條件!$A$1:$L$65585,11,0)))</f>
        <v/>
      </c>
      <c r="H685" s="460"/>
      <c r="I685" s="461"/>
      <c r="J685" s="462"/>
      <c r="K685" s="461"/>
      <c r="L685" s="463"/>
      <c r="M685" s="388"/>
      <c r="N685" s="389"/>
      <c r="O685" s="390"/>
      <c r="P685" s="389"/>
      <c r="Q685" s="391"/>
      <c r="R685" s="443"/>
      <c r="S685" s="425">
        <f t="shared" si="254"/>
        <v>0</v>
      </c>
      <c r="T685" s="392">
        <f t="shared" si="251"/>
        <v>0</v>
      </c>
      <c r="U685" s="392">
        <f t="shared" si="255"/>
        <v>0</v>
      </c>
      <c r="V685" s="393">
        <f t="shared" si="256"/>
        <v>0</v>
      </c>
      <c r="W685" s="444" t="str">
        <f t="shared" si="257"/>
        <v/>
      </c>
      <c r="X685" s="452" t="str">
        <f t="shared" si="252"/>
        <v/>
      </c>
      <c r="Y685" s="452" t="str">
        <f t="shared" si="253"/>
        <v/>
      </c>
      <c r="Z685" s="452" t="str">
        <f>'４.１倒筒機(樣品製作)'!X685</f>
        <v/>
      </c>
      <c r="AA685" s="452" t="str">
        <f>'４.１倒筒機(樣品製作)'!Y685</f>
        <v/>
      </c>
    </row>
    <row r="686" spans="1:27" ht="16.5">
      <c r="A686" s="383">
        <f t="shared" si="250"/>
        <v>46189</v>
      </c>
      <c r="B686" s="432" t="s">
        <v>805</v>
      </c>
      <c r="C686" s="458"/>
      <c r="D686" s="473"/>
      <c r="E686" s="459"/>
      <c r="F686" s="507" t="str">
        <f>IF(ISNA(VLOOKUP(D686,條件!$A$1:$L$65585,5,0)),"",(VLOOKUP(D686,條件!$A$1:$L$65585,5,0)))</f>
        <v/>
      </c>
      <c r="G686" s="507" t="str">
        <f>IF(ISNA(VLOOKUP(D686,條件!$A$1:$L$65585,11,0)),"",(VLOOKUP(D686,條件!$A$1:$L$65585,11,0)))</f>
        <v/>
      </c>
      <c r="H686" s="460"/>
      <c r="I686" s="461"/>
      <c r="J686" s="462"/>
      <c r="K686" s="461"/>
      <c r="L686" s="463"/>
      <c r="M686" s="388"/>
      <c r="N686" s="389"/>
      <c r="O686" s="390"/>
      <c r="P686" s="389"/>
      <c r="Q686" s="391"/>
      <c r="R686" s="443"/>
      <c r="S686" s="425">
        <f t="shared" si="254"/>
        <v>0</v>
      </c>
      <c r="T686" s="392">
        <f t="shared" si="251"/>
        <v>0</v>
      </c>
      <c r="U686" s="392">
        <f t="shared" si="255"/>
        <v>0</v>
      </c>
      <c r="V686" s="393">
        <f t="shared" si="256"/>
        <v>0</v>
      </c>
      <c r="W686" s="444" t="str">
        <f t="shared" si="257"/>
        <v/>
      </c>
      <c r="X686" s="452" t="str">
        <f t="shared" si="252"/>
        <v/>
      </c>
      <c r="Y686" s="452" t="str">
        <f t="shared" si="253"/>
        <v/>
      </c>
      <c r="Z686" s="452" t="str">
        <f>'４.１倒筒機(樣品製作)'!X686</f>
        <v/>
      </c>
      <c r="AA686" s="452" t="str">
        <f>'４.１倒筒機(樣品製作)'!Y686</f>
        <v/>
      </c>
    </row>
    <row r="687" spans="1:27" ht="16.5">
      <c r="A687" s="383">
        <f t="shared" si="250"/>
        <v>46189</v>
      </c>
      <c r="B687" s="432" t="s">
        <v>805</v>
      </c>
      <c r="C687" s="458"/>
      <c r="D687" s="473"/>
      <c r="E687" s="459"/>
      <c r="F687" s="507" t="str">
        <f>IF(ISNA(VLOOKUP(D687,條件!$A$1:$L$65585,5,0)),"",(VLOOKUP(D687,條件!$A$1:$L$65585,5,0)))</f>
        <v/>
      </c>
      <c r="G687" s="507" t="str">
        <f>IF(ISNA(VLOOKUP(D687,條件!$A$1:$L$65585,11,0)),"",(VLOOKUP(D687,條件!$A$1:$L$65585,11,0)))</f>
        <v/>
      </c>
      <c r="H687" s="460"/>
      <c r="I687" s="461"/>
      <c r="J687" s="462"/>
      <c r="K687" s="461"/>
      <c r="L687" s="463"/>
      <c r="M687" s="388"/>
      <c r="N687" s="389"/>
      <c r="O687" s="390"/>
      <c r="P687" s="389"/>
      <c r="Q687" s="391"/>
      <c r="R687" s="443"/>
      <c r="S687" s="425">
        <f t="shared" si="254"/>
        <v>0</v>
      </c>
      <c r="T687" s="392">
        <f t="shared" si="251"/>
        <v>0</v>
      </c>
      <c r="U687" s="392">
        <f t="shared" si="255"/>
        <v>0</v>
      </c>
      <c r="V687" s="393">
        <f t="shared" si="256"/>
        <v>0</v>
      </c>
      <c r="W687" s="444" t="str">
        <f t="shared" si="257"/>
        <v/>
      </c>
      <c r="X687" s="452" t="str">
        <f t="shared" si="252"/>
        <v/>
      </c>
      <c r="Y687" s="452" t="str">
        <f t="shared" si="253"/>
        <v/>
      </c>
      <c r="Z687" s="452" t="str">
        <f>'４.１倒筒機(樣品製作)'!X687</f>
        <v/>
      </c>
      <c r="AA687" s="452" t="str">
        <f>'４.１倒筒機(樣品製作)'!Y687</f>
        <v/>
      </c>
    </row>
    <row r="688" spans="1:27" ht="16.5">
      <c r="A688" s="383">
        <f t="shared" si="250"/>
        <v>46189</v>
      </c>
      <c r="B688" s="432" t="s">
        <v>805</v>
      </c>
      <c r="C688" s="458"/>
      <c r="D688" s="473"/>
      <c r="E688" s="459"/>
      <c r="F688" s="507" t="str">
        <f>IF(ISNA(VLOOKUP(D688,條件!$A$1:$L$65585,5,0)),"",(VLOOKUP(D688,條件!$A$1:$L$65585,5,0)))</f>
        <v/>
      </c>
      <c r="G688" s="507" t="str">
        <f>IF(ISNA(VLOOKUP(D688,條件!$A$1:$L$65585,11,0)),"",(VLOOKUP(D688,條件!$A$1:$L$65585,11,0)))</f>
        <v/>
      </c>
      <c r="H688" s="460"/>
      <c r="I688" s="461"/>
      <c r="J688" s="462"/>
      <c r="K688" s="461"/>
      <c r="L688" s="463"/>
      <c r="M688" s="388"/>
      <c r="N688" s="389"/>
      <c r="O688" s="390"/>
      <c r="P688" s="389"/>
      <c r="Q688" s="391"/>
      <c r="R688" s="443"/>
      <c r="S688" s="425">
        <f t="shared" si="254"/>
        <v>0</v>
      </c>
      <c r="T688" s="392">
        <f t="shared" si="251"/>
        <v>0</v>
      </c>
      <c r="U688" s="392">
        <f t="shared" si="255"/>
        <v>0</v>
      </c>
      <c r="V688" s="393">
        <f t="shared" si="256"/>
        <v>0</v>
      </c>
      <c r="W688" s="444" t="str">
        <f t="shared" si="257"/>
        <v/>
      </c>
      <c r="X688" s="452" t="str">
        <f t="shared" si="252"/>
        <v/>
      </c>
      <c r="Y688" s="452" t="str">
        <f t="shared" si="253"/>
        <v/>
      </c>
      <c r="Z688" s="452" t="str">
        <f>'４.１倒筒機(樣品製作)'!X688</f>
        <v/>
      </c>
      <c r="AA688" s="452" t="str">
        <f>'４.１倒筒機(樣品製作)'!Y688</f>
        <v/>
      </c>
    </row>
    <row r="689" spans="1:27" ht="16.5">
      <c r="A689" s="383">
        <f t="shared" si="250"/>
        <v>46189</v>
      </c>
      <c r="B689" s="398" t="s">
        <v>803</v>
      </c>
      <c r="C689" s="524"/>
      <c r="D689" s="525"/>
      <c r="E689" s="526"/>
      <c r="F689" s="527">
        <v>0</v>
      </c>
      <c r="G689" s="527"/>
      <c r="H689" s="528"/>
      <c r="I689" s="529">
        <f>COUNTA(I669:I688)</f>
        <v>0</v>
      </c>
      <c r="J689" s="529"/>
      <c r="K689" s="529"/>
      <c r="L689" s="530"/>
      <c r="M689" s="400"/>
      <c r="N689" s="401">
        <f>SUM(N669:N688)</f>
        <v>0</v>
      </c>
      <c r="O689" s="400"/>
      <c r="P689" s="401">
        <f>SUM(P669:P688)</f>
        <v>0</v>
      </c>
      <c r="Q689" s="402"/>
      <c r="R689" s="445"/>
      <c r="S689" s="427"/>
      <c r="T689" s="403"/>
      <c r="U689" s="399">
        <f>SUMIF(U669:U688,"&lt;9E307")</f>
        <v>0</v>
      </c>
      <c r="V689" s="399">
        <f>SUM(V669:V688)</f>
        <v>0</v>
      </c>
      <c r="W689" s="446">
        <f>IF(ISERROR(V689/U689),0,(V689/U689))</f>
        <v>0</v>
      </c>
      <c r="X689" s="453">
        <f>SUMIF(X669:X688,"&lt;9E307")</f>
        <v>0</v>
      </c>
      <c r="Y689" s="453">
        <f>SUMIF(Y669:Y688,"&lt;9E307")</f>
        <v>0</v>
      </c>
      <c r="Z689" s="453">
        <f>'４.１倒筒機(樣品製作)'!X689</f>
        <v>0</v>
      </c>
      <c r="AA689" s="453">
        <f>'４.１倒筒機(樣品製作)'!Y689</f>
        <v>0</v>
      </c>
    </row>
    <row r="690" spans="1:27" ht="16.5">
      <c r="A690" s="383">
        <f t="shared" si="250"/>
        <v>46189</v>
      </c>
      <c r="B690" s="404" t="s">
        <v>806</v>
      </c>
      <c r="C690" s="531"/>
      <c r="D690" s="532"/>
      <c r="E690" s="533"/>
      <c r="F690" s="534"/>
      <c r="G690" s="534"/>
      <c r="H690" s="535"/>
      <c r="I690" s="536">
        <f>SUM(I668,I689)</f>
        <v>0</v>
      </c>
      <c r="J690" s="536"/>
      <c r="K690" s="536"/>
      <c r="L690" s="537"/>
      <c r="M690" s="419"/>
      <c r="N690" s="420">
        <f>SUM(N668,N689)</f>
        <v>0</v>
      </c>
      <c r="O690" s="419"/>
      <c r="P690" s="420">
        <f>SUM(P668,P689)</f>
        <v>0</v>
      </c>
      <c r="Q690" s="421"/>
      <c r="R690" s="447"/>
      <c r="S690" s="428"/>
      <c r="T690" s="394"/>
      <c r="U690" s="394">
        <f t="shared" ref="U690:V690" si="258">SUM(U668,U689)</f>
        <v>0</v>
      </c>
      <c r="V690" s="394">
        <f t="shared" si="258"/>
        <v>0</v>
      </c>
      <c r="W690" s="448">
        <f>IF(ISERROR(V690/U690),0,V690/U690)</f>
        <v>0</v>
      </c>
      <c r="X690" s="454">
        <f>SUM(X668,X689)</f>
        <v>0</v>
      </c>
      <c r="Y690" s="454">
        <f>SUM(Y668,Y689)</f>
        <v>0</v>
      </c>
      <c r="Z690" s="454">
        <f>'４.１倒筒機(樣品製作)'!X690</f>
        <v>0</v>
      </c>
      <c r="AA690" s="454">
        <f>'４.１倒筒機(樣品製作)'!Y690</f>
        <v>0</v>
      </c>
    </row>
    <row r="691" spans="1:27" ht="16.5">
      <c r="A691" s="449">
        <f>A690+1</f>
        <v>46190</v>
      </c>
      <c r="B691" s="431" t="s">
        <v>804</v>
      </c>
      <c r="C691" s="538"/>
      <c r="D691" s="539"/>
      <c r="E691" s="540"/>
      <c r="F691" s="541" t="str">
        <f>IF(ISNA(VLOOKUP(D691,條件!$A$1:$L$65585,5,0)),"",(VLOOKUP(D691,條件!$A$1:$L$65585,5,0)))</f>
        <v/>
      </c>
      <c r="G691" s="541" t="str">
        <f>IF(ISNA(VLOOKUP(D691,條件!$A$1:$L$65585,11,0)),"",(VLOOKUP(D691,條件!$A$1:$L$65585,11,0)))</f>
        <v/>
      </c>
      <c r="H691" s="542"/>
      <c r="I691" s="543"/>
      <c r="J691" s="462"/>
      <c r="K691" s="543"/>
      <c r="L691" s="544"/>
      <c r="M691" s="407"/>
      <c r="N691" s="408"/>
      <c r="O691" s="409"/>
      <c r="P691" s="408"/>
      <c r="Q691" s="410"/>
      <c r="R691" s="441"/>
      <c r="S691" s="424">
        <f>K691*0.85</f>
        <v>0</v>
      </c>
      <c r="T691" s="405">
        <f t="shared" ref="T691:T710" si="259">IF(J691="",0,(1440/(J691/S691)))</f>
        <v>0</v>
      </c>
      <c r="U691" s="405">
        <f>T691*L691*(N691+P691)/24*0.85</f>
        <v>0</v>
      </c>
      <c r="V691" s="406">
        <f>M691+O691</f>
        <v>0</v>
      </c>
      <c r="W691" s="442" t="str">
        <f>IF(U691=0,"",((V691/U691)))</f>
        <v/>
      </c>
      <c r="X691" s="452" t="str">
        <f t="shared" ref="X691:X710" si="260">IF(ISERROR((U691/(N691+P691)*N691)/250),"",((U691/(N691+P691)*N691)/250))</f>
        <v/>
      </c>
      <c r="Y691" s="452" t="str">
        <f t="shared" ref="Y691:Y710" si="261">IF(ISERROR(((U691/(N691+P691)*P691)/250)),"",(((U691/(N691+P691)*P691))/250))</f>
        <v/>
      </c>
      <c r="Z691" s="452" t="str">
        <f>'４.１倒筒機(樣品製作)'!X691</f>
        <v/>
      </c>
      <c r="AA691" s="452" t="str">
        <f>'４.１倒筒機(樣品製作)'!Y691</f>
        <v/>
      </c>
    </row>
    <row r="692" spans="1:27" ht="16.5">
      <c r="A692" s="383">
        <f>A691</f>
        <v>46190</v>
      </c>
      <c r="B692" s="432" t="s">
        <v>804</v>
      </c>
      <c r="C692" s="458"/>
      <c r="D692" s="473"/>
      <c r="E692" s="459"/>
      <c r="F692" s="507" t="str">
        <f>IF(ISNA(VLOOKUP(D692,條件!$A$1:$L$65585,5,0)),"",(VLOOKUP(D692,條件!$A$1:$L$65585,5,0)))</f>
        <v/>
      </c>
      <c r="G692" s="507" t="str">
        <f>IF(ISNA(VLOOKUP(D692,條件!$A$1:$L$65585,11,0)),"",(VLOOKUP(D692,條件!$A$1:$L$65585,11,0)))</f>
        <v/>
      </c>
      <c r="H692" s="460"/>
      <c r="I692" s="461"/>
      <c r="J692" s="462"/>
      <c r="K692" s="461"/>
      <c r="L692" s="463"/>
      <c r="M692" s="388"/>
      <c r="N692" s="389"/>
      <c r="O692" s="390"/>
      <c r="P692" s="389"/>
      <c r="Q692" s="410"/>
      <c r="R692" s="443"/>
      <c r="S692" s="425">
        <f t="shared" ref="S692:S710" si="262">K692*0.85</f>
        <v>0</v>
      </c>
      <c r="T692" s="392">
        <f t="shared" si="259"/>
        <v>0</v>
      </c>
      <c r="U692" s="405">
        <f t="shared" ref="U692:U710" si="263">T692*L692*(N692+P692)/24*0.85</f>
        <v>0</v>
      </c>
      <c r="V692" s="393">
        <f t="shared" ref="V692:V710" si="264">M692+O692</f>
        <v>0</v>
      </c>
      <c r="W692" s="442" t="str">
        <f t="shared" ref="W692:W710" si="265">IF(U692=0,"",((V692/U692)))</f>
        <v/>
      </c>
      <c r="X692" s="452" t="str">
        <f t="shared" si="260"/>
        <v/>
      </c>
      <c r="Y692" s="452" t="str">
        <f t="shared" si="261"/>
        <v/>
      </c>
      <c r="Z692" s="452" t="str">
        <f>'４.１倒筒機(樣品製作)'!X692</f>
        <v/>
      </c>
      <c r="AA692" s="452" t="str">
        <f>'４.１倒筒機(樣品製作)'!Y692</f>
        <v/>
      </c>
    </row>
    <row r="693" spans="1:27" ht="16.5">
      <c r="A693" s="383">
        <f t="shared" ref="A693:A733" si="266">A692</f>
        <v>46190</v>
      </c>
      <c r="B693" s="432" t="s">
        <v>804</v>
      </c>
      <c r="C693" s="458"/>
      <c r="D693" s="473"/>
      <c r="E693" s="459"/>
      <c r="F693" s="507" t="str">
        <f>IF(ISNA(VLOOKUP(D693,條件!$A$1:$L$65585,5,0)),"",(VLOOKUP(D693,條件!$A$1:$L$65585,5,0)))</f>
        <v/>
      </c>
      <c r="G693" s="507" t="str">
        <f>IF(ISNA(VLOOKUP(D693,條件!$A$1:$L$65585,11,0)),"",(VLOOKUP(D693,條件!$A$1:$L$65585,11,0)))</f>
        <v/>
      </c>
      <c r="H693" s="460"/>
      <c r="I693" s="461"/>
      <c r="J693" s="462"/>
      <c r="K693" s="461"/>
      <c r="L693" s="463"/>
      <c r="M693" s="388"/>
      <c r="N693" s="389"/>
      <c r="O693" s="390"/>
      <c r="P693" s="389"/>
      <c r="Q693" s="410"/>
      <c r="R693" s="443"/>
      <c r="S693" s="425">
        <f t="shared" si="262"/>
        <v>0</v>
      </c>
      <c r="T693" s="392">
        <f t="shared" si="259"/>
        <v>0</v>
      </c>
      <c r="U693" s="405">
        <f t="shared" si="263"/>
        <v>0</v>
      </c>
      <c r="V693" s="393">
        <f t="shared" si="264"/>
        <v>0</v>
      </c>
      <c r="W693" s="442" t="str">
        <f t="shared" si="265"/>
        <v/>
      </c>
      <c r="X693" s="452" t="str">
        <f t="shared" si="260"/>
        <v/>
      </c>
      <c r="Y693" s="452" t="str">
        <f t="shared" si="261"/>
        <v/>
      </c>
      <c r="Z693" s="452" t="str">
        <f>'４.１倒筒機(樣品製作)'!X693</f>
        <v/>
      </c>
      <c r="AA693" s="452" t="str">
        <f>'４.１倒筒機(樣品製作)'!Y693</f>
        <v/>
      </c>
    </row>
    <row r="694" spans="1:27" ht="16.5">
      <c r="A694" s="383">
        <f t="shared" si="266"/>
        <v>46190</v>
      </c>
      <c r="B694" s="432" t="s">
        <v>804</v>
      </c>
      <c r="C694" s="458"/>
      <c r="D694" s="473"/>
      <c r="E694" s="459"/>
      <c r="F694" s="507" t="str">
        <f>IF(ISNA(VLOOKUP(D694,條件!$A$1:$L$65585,5,0)),"",(VLOOKUP(D694,條件!$A$1:$L$65585,5,0)))</f>
        <v/>
      </c>
      <c r="G694" s="507" t="str">
        <f>IF(ISNA(VLOOKUP(D694,條件!$A$1:$L$65585,11,0)),"",(VLOOKUP(D694,條件!$A$1:$L$65585,11,0)))</f>
        <v/>
      </c>
      <c r="H694" s="460"/>
      <c r="I694" s="461"/>
      <c r="J694" s="462"/>
      <c r="K694" s="461"/>
      <c r="L694" s="463"/>
      <c r="M694" s="388"/>
      <c r="N694" s="389"/>
      <c r="O694" s="390"/>
      <c r="P694" s="389"/>
      <c r="Q694" s="410"/>
      <c r="R694" s="443"/>
      <c r="S694" s="425">
        <f t="shared" si="262"/>
        <v>0</v>
      </c>
      <c r="T694" s="392">
        <f t="shared" si="259"/>
        <v>0</v>
      </c>
      <c r="U694" s="405">
        <f t="shared" si="263"/>
        <v>0</v>
      </c>
      <c r="V694" s="393">
        <f t="shared" si="264"/>
        <v>0</v>
      </c>
      <c r="W694" s="442" t="str">
        <f t="shared" si="265"/>
        <v/>
      </c>
      <c r="X694" s="452" t="str">
        <f t="shared" si="260"/>
        <v/>
      </c>
      <c r="Y694" s="452" t="str">
        <f t="shared" si="261"/>
        <v/>
      </c>
      <c r="Z694" s="452" t="str">
        <f>'４.１倒筒機(樣品製作)'!X694</f>
        <v/>
      </c>
      <c r="AA694" s="452" t="str">
        <f>'４.１倒筒機(樣品製作)'!Y694</f>
        <v/>
      </c>
    </row>
    <row r="695" spans="1:27" ht="16.5">
      <c r="A695" s="383">
        <f t="shared" si="266"/>
        <v>46190</v>
      </c>
      <c r="B695" s="432" t="s">
        <v>804</v>
      </c>
      <c r="C695" s="458"/>
      <c r="D695" s="473"/>
      <c r="E695" s="459"/>
      <c r="F695" s="507" t="str">
        <f>IF(ISNA(VLOOKUP(D695,條件!$A$1:$L$65585,5,0)),"",(VLOOKUP(D695,條件!$A$1:$L$65585,5,0)))</f>
        <v/>
      </c>
      <c r="G695" s="507" t="str">
        <f>IF(ISNA(VLOOKUP(D695,條件!$A$1:$L$65585,11,0)),"",(VLOOKUP(D695,條件!$A$1:$L$65585,11,0)))</f>
        <v/>
      </c>
      <c r="H695" s="460"/>
      <c r="I695" s="461"/>
      <c r="J695" s="462"/>
      <c r="K695" s="461"/>
      <c r="L695" s="463"/>
      <c r="M695" s="388"/>
      <c r="N695" s="389"/>
      <c r="O695" s="390"/>
      <c r="P695" s="389"/>
      <c r="Q695" s="410"/>
      <c r="R695" s="443"/>
      <c r="S695" s="425">
        <f t="shared" si="262"/>
        <v>0</v>
      </c>
      <c r="T695" s="392">
        <f t="shared" si="259"/>
        <v>0</v>
      </c>
      <c r="U695" s="405">
        <f t="shared" si="263"/>
        <v>0</v>
      </c>
      <c r="V695" s="393">
        <f t="shared" si="264"/>
        <v>0</v>
      </c>
      <c r="W695" s="442" t="str">
        <f t="shared" si="265"/>
        <v/>
      </c>
      <c r="X695" s="452" t="str">
        <f t="shared" si="260"/>
        <v/>
      </c>
      <c r="Y695" s="452" t="str">
        <f t="shared" si="261"/>
        <v/>
      </c>
      <c r="Z695" s="452" t="str">
        <f>'４.１倒筒機(樣品製作)'!X695</f>
        <v/>
      </c>
      <c r="AA695" s="452" t="str">
        <f>'４.１倒筒機(樣品製作)'!Y695</f>
        <v/>
      </c>
    </row>
    <row r="696" spans="1:27" ht="16.5">
      <c r="A696" s="383">
        <f t="shared" si="266"/>
        <v>46190</v>
      </c>
      <c r="B696" s="432" t="s">
        <v>804</v>
      </c>
      <c r="C696" s="458"/>
      <c r="D696" s="473"/>
      <c r="E696" s="459"/>
      <c r="F696" s="507" t="str">
        <f>IF(ISNA(VLOOKUP(D696,條件!$A$1:$L$65585,5,0)),"",(VLOOKUP(D696,條件!$A$1:$L$65585,5,0)))</f>
        <v/>
      </c>
      <c r="G696" s="507" t="str">
        <f>IF(ISNA(VLOOKUP(D696,條件!$A$1:$L$65585,11,0)),"",(VLOOKUP(D696,條件!$A$1:$L$65585,11,0)))</f>
        <v/>
      </c>
      <c r="H696" s="460"/>
      <c r="I696" s="461"/>
      <c r="J696" s="462"/>
      <c r="K696" s="461"/>
      <c r="L696" s="463"/>
      <c r="M696" s="388"/>
      <c r="N696" s="389"/>
      <c r="O696" s="390"/>
      <c r="P696" s="389"/>
      <c r="Q696" s="410"/>
      <c r="R696" s="443"/>
      <c r="S696" s="425">
        <f t="shared" si="262"/>
        <v>0</v>
      </c>
      <c r="T696" s="392">
        <f t="shared" si="259"/>
        <v>0</v>
      </c>
      <c r="U696" s="405">
        <f t="shared" si="263"/>
        <v>0</v>
      </c>
      <c r="V696" s="393">
        <f t="shared" si="264"/>
        <v>0</v>
      </c>
      <c r="W696" s="442" t="str">
        <f t="shared" si="265"/>
        <v/>
      </c>
      <c r="X696" s="452" t="str">
        <f t="shared" si="260"/>
        <v/>
      </c>
      <c r="Y696" s="452" t="str">
        <f t="shared" si="261"/>
        <v/>
      </c>
      <c r="Z696" s="452" t="str">
        <f>'４.１倒筒機(樣品製作)'!X696</f>
        <v/>
      </c>
      <c r="AA696" s="452" t="str">
        <f>'４.１倒筒機(樣品製作)'!Y696</f>
        <v/>
      </c>
    </row>
    <row r="697" spans="1:27" ht="16.5">
      <c r="A697" s="383">
        <f t="shared" si="266"/>
        <v>46190</v>
      </c>
      <c r="B697" s="432" t="s">
        <v>804</v>
      </c>
      <c r="C697" s="458"/>
      <c r="D697" s="473"/>
      <c r="E697" s="459"/>
      <c r="F697" s="507" t="str">
        <f>IF(ISNA(VLOOKUP(D697,條件!$A$1:$L$65585,5,0)),"",(VLOOKUP(D697,條件!$A$1:$L$65585,5,0)))</f>
        <v/>
      </c>
      <c r="G697" s="507" t="str">
        <f>IF(ISNA(VLOOKUP(D697,條件!$A$1:$L$65585,11,0)),"",(VLOOKUP(D697,條件!$A$1:$L$65585,11,0)))</f>
        <v/>
      </c>
      <c r="H697" s="460"/>
      <c r="I697" s="461"/>
      <c r="J697" s="462"/>
      <c r="K697" s="461"/>
      <c r="L697" s="463"/>
      <c r="M697" s="388"/>
      <c r="N697" s="389"/>
      <c r="O697" s="390"/>
      <c r="P697" s="389"/>
      <c r="Q697" s="410"/>
      <c r="R697" s="443"/>
      <c r="S697" s="425">
        <f t="shared" si="262"/>
        <v>0</v>
      </c>
      <c r="T697" s="392">
        <f t="shared" si="259"/>
        <v>0</v>
      </c>
      <c r="U697" s="405">
        <f t="shared" si="263"/>
        <v>0</v>
      </c>
      <c r="V697" s="393">
        <f t="shared" si="264"/>
        <v>0</v>
      </c>
      <c r="W697" s="442" t="str">
        <f t="shared" si="265"/>
        <v/>
      </c>
      <c r="X697" s="452" t="str">
        <f t="shared" si="260"/>
        <v/>
      </c>
      <c r="Y697" s="452" t="str">
        <f t="shared" si="261"/>
        <v/>
      </c>
      <c r="Z697" s="452" t="str">
        <f>'４.１倒筒機(樣品製作)'!X697</f>
        <v/>
      </c>
      <c r="AA697" s="452" t="str">
        <f>'４.１倒筒機(樣品製作)'!Y697</f>
        <v/>
      </c>
    </row>
    <row r="698" spans="1:27" ht="16.5">
      <c r="A698" s="383">
        <f t="shared" si="266"/>
        <v>46190</v>
      </c>
      <c r="B698" s="432" t="s">
        <v>804</v>
      </c>
      <c r="C698" s="458"/>
      <c r="D698" s="473"/>
      <c r="E698" s="459"/>
      <c r="F698" s="507" t="str">
        <f>IF(ISNA(VLOOKUP(D698,條件!$A$1:$L$65585,5,0)),"",(VLOOKUP(D698,條件!$A$1:$L$65585,5,0)))</f>
        <v/>
      </c>
      <c r="G698" s="507" t="str">
        <f>IF(ISNA(VLOOKUP(D698,條件!$A$1:$L$65585,11,0)),"",(VLOOKUP(D698,條件!$A$1:$L$65585,11,0)))</f>
        <v/>
      </c>
      <c r="H698" s="460"/>
      <c r="I698" s="461"/>
      <c r="J698" s="462"/>
      <c r="K698" s="461"/>
      <c r="L698" s="463"/>
      <c r="M698" s="388"/>
      <c r="N698" s="389"/>
      <c r="O698" s="390"/>
      <c r="P698" s="389"/>
      <c r="Q698" s="410"/>
      <c r="R698" s="443"/>
      <c r="S698" s="425">
        <f t="shared" si="262"/>
        <v>0</v>
      </c>
      <c r="T698" s="392">
        <f t="shared" si="259"/>
        <v>0</v>
      </c>
      <c r="U698" s="405">
        <f t="shared" si="263"/>
        <v>0</v>
      </c>
      <c r="V698" s="393">
        <f t="shared" si="264"/>
        <v>0</v>
      </c>
      <c r="W698" s="442" t="str">
        <f t="shared" si="265"/>
        <v/>
      </c>
      <c r="X698" s="452" t="str">
        <f t="shared" si="260"/>
        <v/>
      </c>
      <c r="Y698" s="452" t="str">
        <f t="shared" si="261"/>
        <v/>
      </c>
      <c r="Z698" s="452" t="str">
        <f>'４.１倒筒機(樣品製作)'!X698</f>
        <v/>
      </c>
      <c r="AA698" s="452" t="str">
        <f>'４.１倒筒機(樣品製作)'!Y698</f>
        <v/>
      </c>
    </row>
    <row r="699" spans="1:27" ht="16.5">
      <c r="A699" s="383">
        <f t="shared" si="266"/>
        <v>46190</v>
      </c>
      <c r="B699" s="432" t="s">
        <v>804</v>
      </c>
      <c r="C699" s="458"/>
      <c r="D699" s="473"/>
      <c r="E699" s="459"/>
      <c r="F699" s="507" t="str">
        <f>IF(ISNA(VLOOKUP(D699,條件!$A$1:$L$65585,5,0)),"",(VLOOKUP(D699,條件!$A$1:$L$65585,5,0)))</f>
        <v/>
      </c>
      <c r="G699" s="507" t="str">
        <f>IF(ISNA(VLOOKUP(D699,條件!$A$1:$L$65585,11,0)),"",(VLOOKUP(D699,條件!$A$1:$L$65585,11,0)))</f>
        <v/>
      </c>
      <c r="H699" s="460"/>
      <c r="I699" s="461"/>
      <c r="J699" s="462"/>
      <c r="K699" s="461"/>
      <c r="L699" s="463"/>
      <c r="M699" s="388"/>
      <c r="N699" s="389"/>
      <c r="O699" s="390"/>
      <c r="P699" s="389"/>
      <c r="Q699" s="410"/>
      <c r="R699" s="443"/>
      <c r="S699" s="425">
        <f t="shared" si="262"/>
        <v>0</v>
      </c>
      <c r="T699" s="392">
        <f t="shared" si="259"/>
        <v>0</v>
      </c>
      <c r="U699" s="405">
        <f t="shared" si="263"/>
        <v>0</v>
      </c>
      <c r="V699" s="393">
        <f t="shared" si="264"/>
        <v>0</v>
      </c>
      <c r="W699" s="442" t="str">
        <f t="shared" si="265"/>
        <v/>
      </c>
      <c r="X699" s="452" t="str">
        <f t="shared" si="260"/>
        <v/>
      </c>
      <c r="Y699" s="452" t="str">
        <f t="shared" si="261"/>
        <v/>
      </c>
      <c r="Z699" s="452" t="str">
        <f>'４.１倒筒機(樣品製作)'!X699</f>
        <v/>
      </c>
      <c r="AA699" s="452" t="str">
        <f>'４.１倒筒機(樣品製作)'!Y699</f>
        <v/>
      </c>
    </row>
    <row r="700" spans="1:27" ht="16.5">
      <c r="A700" s="383">
        <f t="shared" si="266"/>
        <v>46190</v>
      </c>
      <c r="B700" s="432" t="s">
        <v>804</v>
      </c>
      <c r="C700" s="458"/>
      <c r="D700" s="473"/>
      <c r="E700" s="459"/>
      <c r="F700" s="507" t="str">
        <f>IF(ISNA(VLOOKUP(D700,條件!$A$1:$L$65585,5,0)),"",(VLOOKUP(D700,條件!$A$1:$L$65585,5,0)))</f>
        <v/>
      </c>
      <c r="G700" s="507" t="str">
        <f>IF(ISNA(VLOOKUP(D700,條件!$A$1:$L$65585,11,0)),"",(VLOOKUP(D700,條件!$A$1:$L$65585,11,0)))</f>
        <v/>
      </c>
      <c r="H700" s="460"/>
      <c r="I700" s="461"/>
      <c r="J700" s="462"/>
      <c r="K700" s="461"/>
      <c r="L700" s="463"/>
      <c r="M700" s="388"/>
      <c r="N700" s="389"/>
      <c r="O700" s="390"/>
      <c r="P700" s="389"/>
      <c r="Q700" s="410"/>
      <c r="R700" s="443"/>
      <c r="S700" s="425">
        <f t="shared" si="262"/>
        <v>0</v>
      </c>
      <c r="T700" s="392">
        <f t="shared" si="259"/>
        <v>0</v>
      </c>
      <c r="U700" s="405">
        <f t="shared" si="263"/>
        <v>0</v>
      </c>
      <c r="V700" s="393">
        <f t="shared" si="264"/>
        <v>0</v>
      </c>
      <c r="W700" s="442" t="str">
        <f t="shared" si="265"/>
        <v/>
      </c>
      <c r="X700" s="452" t="str">
        <f t="shared" si="260"/>
        <v/>
      </c>
      <c r="Y700" s="452" t="str">
        <f t="shared" si="261"/>
        <v/>
      </c>
      <c r="Z700" s="452" t="str">
        <f>'４.１倒筒機(樣品製作)'!X700</f>
        <v/>
      </c>
      <c r="AA700" s="452" t="str">
        <f>'４.１倒筒機(樣品製作)'!Y700</f>
        <v/>
      </c>
    </row>
    <row r="701" spans="1:27" ht="16.5">
      <c r="A701" s="383">
        <f t="shared" si="266"/>
        <v>46190</v>
      </c>
      <c r="B701" s="432" t="s">
        <v>804</v>
      </c>
      <c r="C701" s="458"/>
      <c r="D701" s="473"/>
      <c r="E701" s="459"/>
      <c r="F701" s="507" t="str">
        <f>IF(ISNA(VLOOKUP(D701,條件!$A$1:$L$65585,5,0)),"",(VLOOKUP(D701,條件!$A$1:$L$65585,5,0)))</f>
        <v/>
      </c>
      <c r="G701" s="507" t="str">
        <f>IF(ISNA(VLOOKUP(D701,條件!$A$1:$L$65585,11,0)),"",(VLOOKUP(D701,條件!$A$1:$L$65585,11,0)))</f>
        <v/>
      </c>
      <c r="H701" s="460"/>
      <c r="I701" s="461"/>
      <c r="J701" s="462"/>
      <c r="K701" s="461"/>
      <c r="L701" s="463"/>
      <c r="M701" s="388"/>
      <c r="N701" s="389"/>
      <c r="O701" s="390"/>
      <c r="P701" s="389"/>
      <c r="Q701" s="410"/>
      <c r="R701" s="443"/>
      <c r="S701" s="425">
        <f t="shared" si="262"/>
        <v>0</v>
      </c>
      <c r="T701" s="392">
        <f t="shared" si="259"/>
        <v>0</v>
      </c>
      <c r="U701" s="405">
        <f t="shared" si="263"/>
        <v>0</v>
      </c>
      <c r="V701" s="393">
        <f t="shared" si="264"/>
        <v>0</v>
      </c>
      <c r="W701" s="442" t="str">
        <f t="shared" si="265"/>
        <v/>
      </c>
      <c r="X701" s="452" t="str">
        <f t="shared" si="260"/>
        <v/>
      </c>
      <c r="Y701" s="452" t="str">
        <f t="shared" si="261"/>
        <v/>
      </c>
      <c r="Z701" s="452" t="str">
        <f>'４.１倒筒機(樣品製作)'!X701</f>
        <v/>
      </c>
      <c r="AA701" s="452" t="str">
        <f>'４.１倒筒機(樣品製作)'!Y701</f>
        <v/>
      </c>
    </row>
    <row r="702" spans="1:27" ht="16.5">
      <c r="A702" s="383">
        <f t="shared" si="266"/>
        <v>46190</v>
      </c>
      <c r="B702" s="432" t="s">
        <v>804</v>
      </c>
      <c r="C702" s="458"/>
      <c r="D702" s="473"/>
      <c r="E702" s="459"/>
      <c r="F702" s="507" t="str">
        <f>IF(ISNA(VLOOKUP(D702,條件!$A$1:$L$65585,5,0)),"",(VLOOKUP(D702,條件!$A$1:$L$65585,5,0)))</f>
        <v/>
      </c>
      <c r="G702" s="507" t="str">
        <f>IF(ISNA(VLOOKUP(D702,條件!$A$1:$L$65585,11,0)),"",(VLOOKUP(D702,條件!$A$1:$L$65585,11,0)))</f>
        <v/>
      </c>
      <c r="H702" s="460"/>
      <c r="I702" s="461"/>
      <c r="J702" s="462"/>
      <c r="K702" s="461"/>
      <c r="L702" s="463"/>
      <c r="M702" s="388"/>
      <c r="N702" s="389"/>
      <c r="O702" s="390"/>
      <c r="P702" s="389"/>
      <c r="Q702" s="410"/>
      <c r="R702" s="443"/>
      <c r="S702" s="425">
        <f t="shared" si="262"/>
        <v>0</v>
      </c>
      <c r="T702" s="392">
        <f t="shared" si="259"/>
        <v>0</v>
      </c>
      <c r="U702" s="392">
        <f t="shared" si="263"/>
        <v>0</v>
      </c>
      <c r="V702" s="393">
        <f t="shared" si="264"/>
        <v>0</v>
      </c>
      <c r="W702" s="442" t="str">
        <f t="shared" si="265"/>
        <v/>
      </c>
      <c r="X702" s="452" t="str">
        <f t="shared" si="260"/>
        <v/>
      </c>
      <c r="Y702" s="452" t="str">
        <f t="shared" si="261"/>
        <v/>
      </c>
      <c r="Z702" s="452" t="str">
        <f>'４.１倒筒機(樣品製作)'!X702</f>
        <v/>
      </c>
      <c r="AA702" s="452" t="str">
        <f>'４.１倒筒機(樣品製作)'!Y702</f>
        <v/>
      </c>
    </row>
    <row r="703" spans="1:27" ht="16.5">
      <c r="A703" s="383">
        <f t="shared" si="266"/>
        <v>46190</v>
      </c>
      <c r="B703" s="432" t="s">
        <v>804</v>
      </c>
      <c r="C703" s="458"/>
      <c r="D703" s="473"/>
      <c r="E703" s="459"/>
      <c r="F703" s="507" t="str">
        <f>IF(ISNA(VLOOKUP(D703,條件!$A$1:$L$65585,5,0)),"",(VLOOKUP(D703,條件!$A$1:$L$65585,5,0)))</f>
        <v/>
      </c>
      <c r="G703" s="507" t="str">
        <f>IF(ISNA(VLOOKUP(D703,條件!$A$1:$L$65585,11,0)),"",(VLOOKUP(D703,條件!$A$1:$L$65585,11,0)))</f>
        <v/>
      </c>
      <c r="H703" s="460"/>
      <c r="I703" s="461"/>
      <c r="J703" s="462"/>
      <c r="K703" s="461"/>
      <c r="L703" s="463"/>
      <c r="M703" s="388"/>
      <c r="N703" s="389"/>
      <c r="O703" s="390"/>
      <c r="P703" s="389"/>
      <c r="Q703" s="410"/>
      <c r="R703" s="443"/>
      <c r="S703" s="425">
        <f t="shared" si="262"/>
        <v>0</v>
      </c>
      <c r="T703" s="392">
        <f t="shared" si="259"/>
        <v>0</v>
      </c>
      <c r="U703" s="392">
        <f t="shared" si="263"/>
        <v>0</v>
      </c>
      <c r="V703" s="393">
        <f t="shared" si="264"/>
        <v>0</v>
      </c>
      <c r="W703" s="444" t="str">
        <f t="shared" si="265"/>
        <v/>
      </c>
      <c r="X703" s="452" t="str">
        <f t="shared" si="260"/>
        <v/>
      </c>
      <c r="Y703" s="452" t="str">
        <f t="shared" si="261"/>
        <v/>
      </c>
      <c r="Z703" s="452" t="str">
        <f>'４.１倒筒機(樣品製作)'!X703</f>
        <v/>
      </c>
      <c r="AA703" s="452" t="str">
        <f>'４.１倒筒機(樣品製作)'!Y703</f>
        <v/>
      </c>
    </row>
    <row r="704" spans="1:27" ht="16.5">
      <c r="A704" s="383">
        <f t="shared" si="266"/>
        <v>46190</v>
      </c>
      <c r="B704" s="432" t="s">
        <v>804</v>
      </c>
      <c r="C704" s="458"/>
      <c r="D704" s="473"/>
      <c r="E704" s="459"/>
      <c r="F704" s="507" t="str">
        <f>IF(ISNA(VLOOKUP(D704,條件!$A$1:$L$65585,5,0)),"",(VLOOKUP(D704,條件!$A$1:$L$65585,5,0)))</f>
        <v/>
      </c>
      <c r="G704" s="507" t="str">
        <f>IF(ISNA(VLOOKUP(D704,條件!$A$1:$L$65585,11,0)),"",(VLOOKUP(D704,條件!$A$1:$L$65585,11,0)))</f>
        <v/>
      </c>
      <c r="H704" s="460"/>
      <c r="I704" s="461"/>
      <c r="J704" s="462"/>
      <c r="K704" s="461"/>
      <c r="L704" s="463"/>
      <c r="M704" s="388"/>
      <c r="N704" s="389"/>
      <c r="O704" s="390"/>
      <c r="P704" s="389"/>
      <c r="Q704" s="410"/>
      <c r="R704" s="443"/>
      <c r="S704" s="425">
        <f t="shared" si="262"/>
        <v>0</v>
      </c>
      <c r="T704" s="392">
        <f t="shared" si="259"/>
        <v>0</v>
      </c>
      <c r="U704" s="392">
        <f t="shared" si="263"/>
        <v>0</v>
      </c>
      <c r="V704" s="393">
        <f t="shared" si="264"/>
        <v>0</v>
      </c>
      <c r="W704" s="444" t="str">
        <f t="shared" si="265"/>
        <v/>
      </c>
      <c r="X704" s="452" t="str">
        <f t="shared" si="260"/>
        <v/>
      </c>
      <c r="Y704" s="452" t="str">
        <f t="shared" si="261"/>
        <v/>
      </c>
      <c r="Z704" s="452" t="str">
        <f>'４.１倒筒機(樣品製作)'!X704</f>
        <v/>
      </c>
      <c r="AA704" s="452" t="str">
        <f>'４.１倒筒機(樣品製作)'!Y704</f>
        <v/>
      </c>
    </row>
    <row r="705" spans="1:27" ht="16.5">
      <c r="A705" s="383">
        <f t="shared" si="266"/>
        <v>46190</v>
      </c>
      <c r="B705" s="432" t="s">
        <v>804</v>
      </c>
      <c r="C705" s="458"/>
      <c r="D705" s="473"/>
      <c r="E705" s="459"/>
      <c r="F705" s="507" t="str">
        <f>IF(ISNA(VLOOKUP(D705,條件!$A$1:$L$65585,5,0)),"",(VLOOKUP(D705,條件!$A$1:$L$65585,5,0)))</f>
        <v/>
      </c>
      <c r="G705" s="507" t="str">
        <f>IF(ISNA(VLOOKUP(D705,條件!$A$1:$L$65585,11,0)),"",(VLOOKUP(D705,條件!$A$1:$L$65585,11,0)))</f>
        <v/>
      </c>
      <c r="H705" s="460"/>
      <c r="I705" s="461"/>
      <c r="J705" s="462"/>
      <c r="K705" s="461"/>
      <c r="L705" s="463"/>
      <c r="M705" s="388"/>
      <c r="N705" s="389"/>
      <c r="O705" s="390"/>
      <c r="P705" s="389"/>
      <c r="Q705" s="410"/>
      <c r="R705" s="443"/>
      <c r="S705" s="425">
        <f t="shared" si="262"/>
        <v>0</v>
      </c>
      <c r="T705" s="392">
        <f t="shared" si="259"/>
        <v>0</v>
      </c>
      <c r="U705" s="392">
        <f t="shared" si="263"/>
        <v>0</v>
      </c>
      <c r="V705" s="393">
        <f t="shared" si="264"/>
        <v>0</v>
      </c>
      <c r="W705" s="444" t="str">
        <f t="shared" si="265"/>
        <v/>
      </c>
      <c r="X705" s="452" t="str">
        <f t="shared" si="260"/>
        <v/>
      </c>
      <c r="Y705" s="452" t="str">
        <f t="shared" si="261"/>
        <v/>
      </c>
      <c r="Z705" s="452" t="str">
        <f>'４.１倒筒機(樣品製作)'!X705</f>
        <v/>
      </c>
      <c r="AA705" s="452" t="str">
        <f>'４.１倒筒機(樣品製作)'!Y705</f>
        <v/>
      </c>
    </row>
    <row r="706" spans="1:27" ht="16.5">
      <c r="A706" s="383">
        <f t="shared" si="266"/>
        <v>46190</v>
      </c>
      <c r="B706" s="432" t="s">
        <v>804</v>
      </c>
      <c r="C706" s="458"/>
      <c r="D706" s="473"/>
      <c r="E706" s="459"/>
      <c r="F706" s="507" t="str">
        <f>IF(ISNA(VLOOKUP(D706,條件!$A$1:$L$65585,5,0)),"",(VLOOKUP(D706,條件!$A$1:$L$65585,5,0)))</f>
        <v/>
      </c>
      <c r="G706" s="507" t="str">
        <f>IF(ISNA(VLOOKUP(D706,條件!$A$1:$L$65585,11,0)),"",(VLOOKUP(D706,條件!$A$1:$L$65585,11,0)))</f>
        <v/>
      </c>
      <c r="H706" s="460"/>
      <c r="I706" s="461"/>
      <c r="J706" s="462"/>
      <c r="K706" s="461"/>
      <c r="L706" s="463"/>
      <c r="M706" s="388"/>
      <c r="N706" s="389"/>
      <c r="O706" s="390"/>
      <c r="P706" s="389"/>
      <c r="Q706" s="410"/>
      <c r="R706" s="443"/>
      <c r="S706" s="425">
        <f t="shared" si="262"/>
        <v>0</v>
      </c>
      <c r="T706" s="392">
        <f t="shared" si="259"/>
        <v>0</v>
      </c>
      <c r="U706" s="392">
        <f t="shared" si="263"/>
        <v>0</v>
      </c>
      <c r="V706" s="393">
        <f t="shared" si="264"/>
        <v>0</v>
      </c>
      <c r="W706" s="444" t="str">
        <f t="shared" si="265"/>
        <v/>
      </c>
      <c r="X706" s="452" t="str">
        <f t="shared" si="260"/>
        <v/>
      </c>
      <c r="Y706" s="452" t="str">
        <f t="shared" si="261"/>
        <v/>
      </c>
      <c r="Z706" s="452" t="str">
        <f>'４.１倒筒機(樣品製作)'!X706</f>
        <v/>
      </c>
      <c r="AA706" s="452" t="str">
        <f>'４.１倒筒機(樣品製作)'!Y706</f>
        <v/>
      </c>
    </row>
    <row r="707" spans="1:27" ht="16.5">
      <c r="A707" s="383">
        <f t="shared" si="266"/>
        <v>46190</v>
      </c>
      <c r="B707" s="432" t="s">
        <v>804</v>
      </c>
      <c r="C707" s="458"/>
      <c r="D707" s="473"/>
      <c r="E707" s="459"/>
      <c r="F707" s="507" t="str">
        <f>IF(ISNA(VLOOKUP(D707,條件!$A$1:$L$65585,5,0)),"",(VLOOKUP(D707,條件!$A$1:$L$65585,5,0)))</f>
        <v/>
      </c>
      <c r="G707" s="507" t="str">
        <f>IF(ISNA(VLOOKUP(D707,條件!$A$1:$L$65585,11,0)),"",(VLOOKUP(D707,條件!$A$1:$L$65585,11,0)))</f>
        <v/>
      </c>
      <c r="H707" s="460"/>
      <c r="I707" s="461"/>
      <c r="J707" s="462"/>
      <c r="K707" s="461"/>
      <c r="L707" s="463"/>
      <c r="M707" s="388"/>
      <c r="N707" s="389"/>
      <c r="O707" s="390"/>
      <c r="P707" s="389"/>
      <c r="Q707" s="391"/>
      <c r="R707" s="443"/>
      <c r="S707" s="425">
        <f t="shared" si="262"/>
        <v>0</v>
      </c>
      <c r="T707" s="392">
        <f t="shared" si="259"/>
        <v>0</v>
      </c>
      <c r="U707" s="392">
        <f t="shared" si="263"/>
        <v>0</v>
      </c>
      <c r="V707" s="393">
        <f t="shared" si="264"/>
        <v>0</v>
      </c>
      <c r="W707" s="444" t="str">
        <f t="shared" si="265"/>
        <v/>
      </c>
      <c r="X707" s="452" t="str">
        <f t="shared" si="260"/>
        <v/>
      </c>
      <c r="Y707" s="452" t="str">
        <f t="shared" si="261"/>
        <v/>
      </c>
      <c r="Z707" s="452" t="str">
        <f>'４.１倒筒機(樣品製作)'!X707</f>
        <v/>
      </c>
      <c r="AA707" s="452" t="str">
        <f>'４.１倒筒機(樣品製作)'!Y707</f>
        <v/>
      </c>
    </row>
    <row r="708" spans="1:27" ht="16.5">
      <c r="A708" s="383">
        <f t="shared" si="266"/>
        <v>46190</v>
      </c>
      <c r="B708" s="432" t="s">
        <v>804</v>
      </c>
      <c r="C708" s="458"/>
      <c r="D708" s="473"/>
      <c r="E708" s="459"/>
      <c r="F708" s="507" t="str">
        <f>IF(ISNA(VLOOKUP(D708,條件!$A$1:$L$65585,5,0)),"",(VLOOKUP(D708,條件!$A$1:$L$65585,5,0)))</f>
        <v/>
      </c>
      <c r="G708" s="507" t="str">
        <f>IF(ISNA(VLOOKUP(D708,條件!$A$1:$L$65585,11,0)),"",(VLOOKUP(D708,條件!$A$1:$L$65585,11,0)))</f>
        <v/>
      </c>
      <c r="H708" s="460"/>
      <c r="I708" s="461"/>
      <c r="J708" s="462"/>
      <c r="K708" s="461"/>
      <c r="L708" s="463"/>
      <c r="M708" s="388"/>
      <c r="N708" s="389"/>
      <c r="O708" s="390"/>
      <c r="P708" s="389"/>
      <c r="Q708" s="391"/>
      <c r="R708" s="443"/>
      <c r="S708" s="425">
        <f t="shared" si="262"/>
        <v>0</v>
      </c>
      <c r="T708" s="392">
        <f t="shared" si="259"/>
        <v>0</v>
      </c>
      <c r="U708" s="392">
        <f t="shared" si="263"/>
        <v>0</v>
      </c>
      <c r="V708" s="393">
        <f t="shared" si="264"/>
        <v>0</v>
      </c>
      <c r="W708" s="444" t="str">
        <f t="shared" si="265"/>
        <v/>
      </c>
      <c r="X708" s="452" t="str">
        <f t="shared" si="260"/>
        <v/>
      </c>
      <c r="Y708" s="452" t="str">
        <f t="shared" si="261"/>
        <v/>
      </c>
      <c r="Z708" s="452" t="str">
        <f>'４.１倒筒機(樣品製作)'!X708</f>
        <v/>
      </c>
      <c r="AA708" s="452" t="str">
        <f>'４.１倒筒機(樣品製作)'!Y708</f>
        <v/>
      </c>
    </row>
    <row r="709" spans="1:27" ht="16.5">
      <c r="A709" s="383">
        <f t="shared" si="266"/>
        <v>46190</v>
      </c>
      <c r="B709" s="432" t="s">
        <v>804</v>
      </c>
      <c r="C709" s="458"/>
      <c r="D709" s="473"/>
      <c r="E709" s="459"/>
      <c r="F709" s="507" t="str">
        <f>IF(ISNA(VLOOKUP(D709,條件!$A$1:$L$65585,5,0)),"",(VLOOKUP(D709,條件!$A$1:$L$65585,5,0)))</f>
        <v/>
      </c>
      <c r="G709" s="507" t="str">
        <f>IF(ISNA(VLOOKUP(D709,條件!$A$1:$L$65585,11,0)),"",(VLOOKUP(D709,條件!$A$1:$L$65585,11,0)))</f>
        <v/>
      </c>
      <c r="H709" s="460"/>
      <c r="I709" s="461"/>
      <c r="J709" s="462"/>
      <c r="K709" s="461"/>
      <c r="L709" s="463"/>
      <c r="M709" s="388"/>
      <c r="N709" s="389"/>
      <c r="O709" s="390"/>
      <c r="P709" s="389"/>
      <c r="Q709" s="391"/>
      <c r="R709" s="443"/>
      <c r="S709" s="425">
        <f t="shared" si="262"/>
        <v>0</v>
      </c>
      <c r="T709" s="392">
        <f t="shared" si="259"/>
        <v>0</v>
      </c>
      <c r="U709" s="392">
        <f t="shared" si="263"/>
        <v>0</v>
      </c>
      <c r="V709" s="393">
        <f t="shared" si="264"/>
        <v>0</v>
      </c>
      <c r="W709" s="444" t="str">
        <f t="shared" si="265"/>
        <v/>
      </c>
      <c r="X709" s="452" t="str">
        <f t="shared" si="260"/>
        <v/>
      </c>
      <c r="Y709" s="452" t="str">
        <f t="shared" si="261"/>
        <v/>
      </c>
      <c r="Z709" s="452" t="str">
        <f>'４.１倒筒機(樣品製作)'!X709</f>
        <v/>
      </c>
      <c r="AA709" s="452" t="str">
        <f>'４.１倒筒機(樣品製作)'!Y709</f>
        <v/>
      </c>
    </row>
    <row r="710" spans="1:27" ht="16.5">
      <c r="A710" s="383">
        <f t="shared" si="266"/>
        <v>46190</v>
      </c>
      <c r="B710" s="432" t="s">
        <v>804</v>
      </c>
      <c r="C710" s="458"/>
      <c r="D710" s="473"/>
      <c r="E710" s="459"/>
      <c r="F710" s="507" t="str">
        <f>IF(ISNA(VLOOKUP(D710,條件!$A$1:$L$65585,5,0)),"",(VLOOKUP(D710,條件!$A$1:$L$65585,5,0)))</f>
        <v/>
      </c>
      <c r="G710" s="507" t="str">
        <f>IF(ISNA(VLOOKUP(D710,條件!$A$1:$L$65585,11,0)),"",(VLOOKUP(D710,條件!$A$1:$L$65585,11,0)))</f>
        <v/>
      </c>
      <c r="H710" s="460"/>
      <c r="I710" s="461"/>
      <c r="J710" s="462"/>
      <c r="K710" s="461"/>
      <c r="L710" s="463"/>
      <c r="M710" s="388"/>
      <c r="N710" s="389"/>
      <c r="O710" s="390"/>
      <c r="P710" s="389"/>
      <c r="Q710" s="391"/>
      <c r="R710" s="443"/>
      <c r="S710" s="425">
        <f t="shared" si="262"/>
        <v>0</v>
      </c>
      <c r="T710" s="392">
        <f t="shared" si="259"/>
        <v>0</v>
      </c>
      <c r="U710" s="392">
        <f t="shared" si="263"/>
        <v>0</v>
      </c>
      <c r="V710" s="393">
        <f t="shared" si="264"/>
        <v>0</v>
      </c>
      <c r="W710" s="444" t="str">
        <f t="shared" si="265"/>
        <v/>
      </c>
      <c r="X710" s="452" t="str">
        <f t="shared" si="260"/>
        <v/>
      </c>
      <c r="Y710" s="452" t="str">
        <f t="shared" si="261"/>
        <v/>
      </c>
      <c r="Z710" s="452" t="str">
        <f>'４.１倒筒機(樣品製作)'!X710</f>
        <v/>
      </c>
      <c r="AA710" s="452" t="str">
        <f>'４.１倒筒機(樣品製作)'!Y710</f>
        <v/>
      </c>
    </row>
    <row r="711" spans="1:27" ht="16.5">
      <c r="A711" s="383">
        <f t="shared" si="266"/>
        <v>46190</v>
      </c>
      <c r="B711" s="398" t="s">
        <v>807</v>
      </c>
      <c r="C711" s="524"/>
      <c r="D711" s="525"/>
      <c r="E711" s="526"/>
      <c r="F711" s="527"/>
      <c r="G711" s="527"/>
      <c r="H711" s="528"/>
      <c r="I711" s="529">
        <f>COUNTA(I691:I710)</f>
        <v>0</v>
      </c>
      <c r="J711" s="529"/>
      <c r="K711" s="529"/>
      <c r="L711" s="530"/>
      <c r="M711" s="400"/>
      <c r="N711" s="401">
        <f>SUM(N691:N710)</f>
        <v>0</v>
      </c>
      <c r="O711" s="400"/>
      <c r="P711" s="401">
        <f>SUM(P691:P710)</f>
        <v>0</v>
      </c>
      <c r="Q711" s="402"/>
      <c r="R711" s="445"/>
      <c r="S711" s="426"/>
      <c r="T711" s="399"/>
      <c r="U711" s="399">
        <f>SUMIF(U691:U710,"&lt;9E307")</f>
        <v>0</v>
      </c>
      <c r="V711" s="399">
        <f>SUM(V691:V710)</f>
        <v>0</v>
      </c>
      <c r="W711" s="446">
        <f>IF(ISERROR(V711/U711),0,(V711/U711))</f>
        <v>0</v>
      </c>
      <c r="X711" s="453">
        <f>SUMIF(X691:X710,"&lt;9E307")</f>
        <v>0</v>
      </c>
      <c r="Y711" s="453">
        <f>SUMIF(Y691:Y710,"&lt;9E307")</f>
        <v>0</v>
      </c>
      <c r="Z711" s="579">
        <f>'４.１倒筒機(樣品製作)'!X711</f>
        <v>0</v>
      </c>
      <c r="AA711" s="579">
        <f>'４.１倒筒機(樣品製作)'!Y711</f>
        <v>0</v>
      </c>
    </row>
    <row r="712" spans="1:27" ht="16.5">
      <c r="A712" s="383">
        <f t="shared" si="266"/>
        <v>46190</v>
      </c>
      <c r="B712" s="432" t="s">
        <v>805</v>
      </c>
      <c r="C712" s="458"/>
      <c r="D712" s="473"/>
      <c r="E712" s="459"/>
      <c r="F712" s="507" t="str">
        <f>IF(ISNA(VLOOKUP(D712,條件!$A$1:$L$65585,5,0)),"",(VLOOKUP(D712,條件!$A$1:$L$65585,5,0)))</f>
        <v/>
      </c>
      <c r="G712" s="507" t="str">
        <f>IF(ISNA(VLOOKUP(D712,條件!$A$1:$L$65585,11,0)),"",(VLOOKUP(D712,條件!$A$1:$L$65585,11,0)))</f>
        <v/>
      </c>
      <c r="H712" s="460"/>
      <c r="I712" s="461"/>
      <c r="J712" s="462"/>
      <c r="K712" s="461"/>
      <c r="L712" s="463"/>
      <c r="M712" s="388"/>
      <c r="N712" s="389"/>
      <c r="O712" s="390"/>
      <c r="P712" s="389"/>
      <c r="Q712" s="391"/>
      <c r="R712" s="443"/>
      <c r="S712" s="425">
        <f>K712*0.85</f>
        <v>0</v>
      </c>
      <c r="T712" s="392">
        <f t="shared" ref="T712:T731" si="267">IF(J712="",0,(1440/(J712/S712)))</f>
        <v>0</v>
      </c>
      <c r="U712" s="405">
        <f>T712*L712*(N712+P712)/24*0.85</f>
        <v>0</v>
      </c>
      <c r="V712" s="406">
        <f>M712+O712</f>
        <v>0</v>
      </c>
      <c r="W712" s="442" t="str">
        <f>IF(U712=0,"",((V712/U712)))</f>
        <v/>
      </c>
      <c r="X712" s="452" t="str">
        <f t="shared" ref="X712:X731" si="268">IF(ISERROR((U712/(N712+P712)*N712)/250),"",((U712/(N712+P712)*N712)/250))</f>
        <v/>
      </c>
      <c r="Y712" s="452" t="str">
        <f t="shared" ref="Y712:Y731" si="269">IF(ISERROR(((U712/(N712+P712)*P712)/250)),"",(((U712/(N712+P712)*P712))/250))</f>
        <v/>
      </c>
      <c r="Z712" s="452" t="str">
        <f>'４.１倒筒機(樣品製作)'!X712</f>
        <v/>
      </c>
      <c r="AA712" s="452" t="str">
        <f>'４.１倒筒機(樣品製作)'!Y712</f>
        <v/>
      </c>
    </row>
    <row r="713" spans="1:27" ht="16.5">
      <c r="A713" s="383">
        <f t="shared" si="266"/>
        <v>46190</v>
      </c>
      <c r="B713" s="432" t="s">
        <v>805</v>
      </c>
      <c r="C713" s="458"/>
      <c r="D713" s="473"/>
      <c r="E713" s="459"/>
      <c r="F713" s="507" t="str">
        <f>IF(ISNA(VLOOKUP(D713,條件!$A$1:$L$65585,5,0)),"",(VLOOKUP(D713,條件!$A$1:$L$65585,5,0)))</f>
        <v/>
      </c>
      <c r="G713" s="507" t="str">
        <f>IF(ISNA(VLOOKUP(D713,條件!$A$1:$L$65585,11,0)),"",(VLOOKUP(D713,條件!$A$1:$L$65585,11,0)))</f>
        <v/>
      </c>
      <c r="H713" s="460"/>
      <c r="I713" s="461"/>
      <c r="J713" s="462"/>
      <c r="K713" s="461"/>
      <c r="L713" s="463"/>
      <c r="M713" s="388"/>
      <c r="N713" s="389"/>
      <c r="O713" s="390"/>
      <c r="P713" s="389"/>
      <c r="Q713" s="391"/>
      <c r="R713" s="443"/>
      <c r="S713" s="425">
        <f t="shared" ref="S713:S731" si="270">K713*0.85</f>
        <v>0</v>
      </c>
      <c r="T713" s="392">
        <f t="shared" si="267"/>
        <v>0</v>
      </c>
      <c r="U713" s="405">
        <f t="shared" ref="U713:U731" si="271">T713*L713*(N713+P713)/24*0.85</f>
        <v>0</v>
      </c>
      <c r="V713" s="393">
        <f t="shared" ref="V713:V731" si="272">M713+O713</f>
        <v>0</v>
      </c>
      <c r="W713" s="442" t="str">
        <f t="shared" ref="W713:W731" si="273">IF(U713=0,"",((V713/U713)))</f>
        <v/>
      </c>
      <c r="X713" s="452" t="str">
        <f t="shared" si="268"/>
        <v/>
      </c>
      <c r="Y713" s="452" t="str">
        <f t="shared" si="269"/>
        <v/>
      </c>
      <c r="Z713" s="452" t="str">
        <f>'４.１倒筒機(樣品製作)'!X713</f>
        <v/>
      </c>
      <c r="AA713" s="452" t="str">
        <f>'４.１倒筒機(樣品製作)'!Y713</f>
        <v/>
      </c>
    </row>
    <row r="714" spans="1:27" ht="16.5">
      <c r="A714" s="383">
        <f t="shared" si="266"/>
        <v>46190</v>
      </c>
      <c r="B714" s="432" t="s">
        <v>805</v>
      </c>
      <c r="C714" s="458"/>
      <c r="D714" s="473"/>
      <c r="E714" s="459"/>
      <c r="F714" s="507" t="str">
        <f>IF(ISNA(VLOOKUP(D714,條件!$A$1:$L$65585,5,0)),"",(VLOOKUP(D714,條件!$A$1:$L$65585,5,0)))</f>
        <v/>
      </c>
      <c r="G714" s="507" t="str">
        <f>IF(ISNA(VLOOKUP(D714,條件!$A$1:$L$65585,11,0)),"",(VLOOKUP(D714,條件!$A$1:$L$65585,11,0)))</f>
        <v/>
      </c>
      <c r="H714" s="460"/>
      <c r="I714" s="461"/>
      <c r="J714" s="462"/>
      <c r="K714" s="461"/>
      <c r="L714" s="463"/>
      <c r="M714" s="388"/>
      <c r="N714" s="389"/>
      <c r="O714" s="390"/>
      <c r="P714" s="389"/>
      <c r="Q714" s="391"/>
      <c r="R714" s="443"/>
      <c r="S714" s="425">
        <f t="shared" si="270"/>
        <v>0</v>
      </c>
      <c r="T714" s="392">
        <f t="shared" si="267"/>
        <v>0</v>
      </c>
      <c r="U714" s="405">
        <f t="shared" si="271"/>
        <v>0</v>
      </c>
      <c r="V714" s="393">
        <f t="shared" si="272"/>
        <v>0</v>
      </c>
      <c r="W714" s="442" t="str">
        <f t="shared" si="273"/>
        <v/>
      </c>
      <c r="X714" s="452" t="str">
        <f t="shared" si="268"/>
        <v/>
      </c>
      <c r="Y714" s="452" t="str">
        <f t="shared" si="269"/>
        <v/>
      </c>
      <c r="Z714" s="452" t="str">
        <f>'４.１倒筒機(樣品製作)'!X714</f>
        <v/>
      </c>
      <c r="AA714" s="452" t="str">
        <f>'４.１倒筒機(樣品製作)'!Y714</f>
        <v/>
      </c>
    </row>
    <row r="715" spans="1:27" ht="16.5">
      <c r="A715" s="383">
        <f t="shared" si="266"/>
        <v>46190</v>
      </c>
      <c r="B715" s="432" t="s">
        <v>805</v>
      </c>
      <c r="C715" s="458"/>
      <c r="D715" s="473"/>
      <c r="E715" s="459"/>
      <c r="F715" s="507" t="str">
        <f>IF(ISNA(VLOOKUP(D715,條件!$A$1:$L$65585,5,0)),"",(VLOOKUP(D715,條件!$A$1:$L$65585,5,0)))</f>
        <v/>
      </c>
      <c r="G715" s="507" t="str">
        <f>IF(ISNA(VLOOKUP(D715,條件!$A$1:$L$65585,11,0)),"",(VLOOKUP(D715,條件!$A$1:$L$65585,11,0)))</f>
        <v/>
      </c>
      <c r="H715" s="460"/>
      <c r="I715" s="461"/>
      <c r="J715" s="462"/>
      <c r="K715" s="461"/>
      <c r="L715" s="463"/>
      <c r="M715" s="388"/>
      <c r="N715" s="389"/>
      <c r="O715" s="390"/>
      <c r="P715" s="389"/>
      <c r="Q715" s="391"/>
      <c r="R715" s="443"/>
      <c r="S715" s="425">
        <f t="shared" si="270"/>
        <v>0</v>
      </c>
      <c r="T715" s="392">
        <f t="shared" si="267"/>
        <v>0</v>
      </c>
      <c r="U715" s="405">
        <f t="shared" si="271"/>
        <v>0</v>
      </c>
      <c r="V715" s="393">
        <f t="shared" si="272"/>
        <v>0</v>
      </c>
      <c r="W715" s="442" t="str">
        <f t="shared" si="273"/>
        <v/>
      </c>
      <c r="X715" s="452" t="str">
        <f t="shared" si="268"/>
        <v/>
      </c>
      <c r="Y715" s="452" t="str">
        <f t="shared" si="269"/>
        <v/>
      </c>
      <c r="Z715" s="452" t="str">
        <f>'４.１倒筒機(樣品製作)'!X715</f>
        <v/>
      </c>
      <c r="AA715" s="452" t="str">
        <f>'４.１倒筒機(樣品製作)'!Y715</f>
        <v/>
      </c>
    </row>
    <row r="716" spans="1:27" ht="16.5">
      <c r="A716" s="383">
        <f t="shared" si="266"/>
        <v>46190</v>
      </c>
      <c r="B716" s="432" t="s">
        <v>805</v>
      </c>
      <c r="C716" s="458"/>
      <c r="D716" s="473"/>
      <c r="E716" s="459"/>
      <c r="F716" s="507" t="str">
        <f>IF(ISNA(VLOOKUP(D716,條件!$A$1:$L$65585,5,0)),"",(VLOOKUP(D716,條件!$A$1:$L$65585,5,0)))</f>
        <v/>
      </c>
      <c r="G716" s="507" t="str">
        <f>IF(ISNA(VLOOKUP(D716,條件!$A$1:$L$65585,11,0)),"",(VLOOKUP(D716,條件!$A$1:$L$65585,11,0)))</f>
        <v/>
      </c>
      <c r="H716" s="460"/>
      <c r="I716" s="461"/>
      <c r="J716" s="462"/>
      <c r="K716" s="461"/>
      <c r="L716" s="463"/>
      <c r="M716" s="388"/>
      <c r="N716" s="389"/>
      <c r="O716" s="390"/>
      <c r="P716" s="389"/>
      <c r="Q716" s="391"/>
      <c r="R716" s="443"/>
      <c r="S716" s="425">
        <f t="shared" si="270"/>
        <v>0</v>
      </c>
      <c r="T716" s="392">
        <f t="shared" si="267"/>
        <v>0</v>
      </c>
      <c r="U716" s="405">
        <f t="shared" si="271"/>
        <v>0</v>
      </c>
      <c r="V716" s="393">
        <f t="shared" si="272"/>
        <v>0</v>
      </c>
      <c r="W716" s="442" t="str">
        <f t="shared" si="273"/>
        <v/>
      </c>
      <c r="X716" s="452" t="str">
        <f t="shared" si="268"/>
        <v/>
      </c>
      <c r="Y716" s="452" t="str">
        <f t="shared" si="269"/>
        <v/>
      </c>
      <c r="Z716" s="452" t="str">
        <f>'４.１倒筒機(樣品製作)'!X716</f>
        <v/>
      </c>
      <c r="AA716" s="452" t="str">
        <f>'４.１倒筒機(樣品製作)'!Y716</f>
        <v/>
      </c>
    </row>
    <row r="717" spans="1:27" ht="16.5">
      <c r="A717" s="383">
        <f t="shared" si="266"/>
        <v>46190</v>
      </c>
      <c r="B717" s="432" t="s">
        <v>805</v>
      </c>
      <c r="C717" s="458"/>
      <c r="D717" s="473"/>
      <c r="E717" s="459"/>
      <c r="F717" s="507" t="str">
        <f>IF(ISNA(VLOOKUP(D717,條件!$A$1:$L$65585,5,0)),"",(VLOOKUP(D717,條件!$A$1:$L$65585,5,0)))</f>
        <v/>
      </c>
      <c r="G717" s="507" t="str">
        <f>IF(ISNA(VLOOKUP(D717,條件!$A$1:$L$65585,11,0)),"",(VLOOKUP(D717,條件!$A$1:$L$65585,11,0)))</f>
        <v/>
      </c>
      <c r="H717" s="460"/>
      <c r="I717" s="461"/>
      <c r="J717" s="462"/>
      <c r="K717" s="461"/>
      <c r="L717" s="463"/>
      <c r="M717" s="388"/>
      <c r="N717" s="389"/>
      <c r="O717" s="390"/>
      <c r="P717" s="389"/>
      <c r="Q717" s="391"/>
      <c r="R717" s="443"/>
      <c r="S717" s="425">
        <f t="shared" si="270"/>
        <v>0</v>
      </c>
      <c r="T717" s="392">
        <f t="shared" si="267"/>
        <v>0</v>
      </c>
      <c r="U717" s="405">
        <f t="shared" si="271"/>
        <v>0</v>
      </c>
      <c r="V717" s="393">
        <f t="shared" si="272"/>
        <v>0</v>
      </c>
      <c r="W717" s="442" t="str">
        <f t="shared" si="273"/>
        <v/>
      </c>
      <c r="X717" s="452" t="str">
        <f t="shared" si="268"/>
        <v/>
      </c>
      <c r="Y717" s="452" t="str">
        <f t="shared" si="269"/>
        <v/>
      </c>
      <c r="Z717" s="452" t="str">
        <f>'４.１倒筒機(樣品製作)'!X717</f>
        <v/>
      </c>
      <c r="AA717" s="452" t="str">
        <f>'４.１倒筒機(樣品製作)'!Y717</f>
        <v/>
      </c>
    </row>
    <row r="718" spans="1:27" ht="16.5">
      <c r="A718" s="383">
        <f t="shared" si="266"/>
        <v>46190</v>
      </c>
      <c r="B718" s="432" t="s">
        <v>805</v>
      </c>
      <c r="C718" s="458"/>
      <c r="D718" s="473"/>
      <c r="E718" s="459"/>
      <c r="F718" s="507" t="str">
        <f>IF(ISNA(VLOOKUP(D718,條件!$A$1:$L$65585,5,0)),"",(VLOOKUP(D718,條件!$A$1:$L$65585,5,0)))</f>
        <v/>
      </c>
      <c r="G718" s="507" t="str">
        <f>IF(ISNA(VLOOKUP(D718,條件!$A$1:$L$65585,11,0)),"",(VLOOKUP(D718,條件!$A$1:$L$65585,11,0)))</f>
        <v/>
      </c>
      <c r="H718" s="460"/>
      <c r="I718" s="461"/>
      <c r="J718" s="462"/>
      <c r="K718" s="461"/>
      <c r="L718" s="463"/>
      <c r="M718" s="388"/>
      <c r="N718" s="389"/>
      <c r="O718" s="390"/>
      <c r="P718" s="389"/>
      <c r="Q718" s="391"/>
      <c r="R718" s="443"/>
      <c r="S718" s="425">
        <f t="shared" si="270"/>
        <v>0</v>
      </c>
      <c r="T718" s="392">
        <f t="shared" si="267"/>
        <v>0</v>
      </c>
      <c r="U718" s="405">
        <f t="shared" si="271"/>
        <v>0</v>
      </c>
      <c r="V718" s="393">
        <f t="shared" si="272"/>
        <v>0</v>
      </c>
      <c r="W718" s="442" t="str">
        <f t="shared" si="273"/>
        <v/>
      </c>
      <c r="X718" s="452" t="str">
        <f t="shared" si="268"/>
        <v/>
      </c>
      <c r="Y718" s="452" t="str">
        <f t="shared" si="269"/>
        <v/>
      </c>
      <c r="Z718" s="452" t="str">
        <f>'４.１倒筒機(樣品製作)'!X718</f>
        <v/>
      </c>
      <c r="AA718" s="452" t="str">
        <f>'４.１倒筒機(樣品製作)'!Y718</f>
        <v/>
      </c>
    </row>
    <row r="719" spans="1:27" ht="16.5">
      <c r="A719" s="383">
        <f t="shared" si="266"/>
        <v>46190</v>
      </c>
      <c r="B719" s="432" t="s">
        <v>805</v>
      </c>
      <c r="C719" s="458"/>
      <c r="D719" s="473"/>
      <c r="E719" s="459"/>
      <c r="F719" s="507" t="str">
        <f>IF(ISNA(VLOOKUP(D719,條件!$A$1:$L$65585,5,0)),"",(VLOOKUP(D719,條件!$A$1:$L$65585,5,0)))</f>
        <v/>
      </c>
      <c r="G719" s="507" t="str">
        <f>IF(ISNA(VLOOKUP(D719,條件!$A$1:$L$65585,11,0)),"",(VLOOKUP(D719,條件!$A$1:$L$65585,11,0)))</f>
        <v/>
      </c>
      <c r="H719" s="460"/>
      <c r="I719" s="461"/>
      <c r="J719" s="462"/>
      <c r="K719" s="461"/>
      <c r="L719" s="463"/>
      <c r="M719" s="388"/>
      <c r="N719" s="389"/>
      <c r="O719" s="390"/>
      <c r="P719" s="389"/>
      <c r="Q719" s="391"/>
      <c r="R719" s="443"/>
      <c r="S719" s="425">
        <f t="shared" si="270"/>
        <v>0</v>
      </c>
      <c r="T719" s="392">
        <f t="shared" si="267"/>
        <v>0</v>
      </c>
      <c r="U719" s="405">
        <f t="shared" si="271"/>
        <v>0</v>
      </c>
      <c r="V719" s="393">
        <f t="shared" si="272"/>
        <v>0</v>
      </c>
      <c r="W719" s="442" t="str">
        <f t="shared" si="273"/>
        <v/>
      </c>
      <c r="X719" s="452" t="str">
        <f t="shared" si="268"/>
        <v/>
      </c>
      <c r="Y719" s="452" t="str">
        <f t="shared" si="269"/>
        <v/>
      </c>
      <c r="Z719" s="452" t="str">
        <f>'４.１倒筒機(樣品製作)'!X719</f>
        <v/>
      </c>
      <c r="AA719" s="452" t="str">
        <f>'４.１倒筒機(樣品製作)'!Y719</f>
        <v/>
      </c>
    </row>
    <row r="720" spans="1:27" ht="16.5">
      <c r="A720" s="383">
        <f t="shared" si="266"/>
        <v>46190</v>
      </c>
      <c r="B720" s="432" t="s">
        <v>805</v>
      </c>
      <c r="C720" s="458"/>
      <c r="D720" s="473"/>
      <c r="E720" s="459"/>
      <c r="F720" s="507" t="str">
        <f>IF(ISNA(VLOOKUP(D720,條件!$A$1:$L$65585,5,0)),"",(VLOOKUP(D720,條件!$A$1:$L$65585,5,0)))</f>
        <v/>
      </c>
      <c r="G720" s="507" t="str">
        <f>IF(ISNA(VLOOKUP(D720,條件!$A$1:$L$65585,11,0)),"",(VLOOKUP(D720,條件!$A$1:$L$65585,11,0)))</f>
        <v/>
      </c>
      <c r="H720" s="460"/>
      <c r="I720" s="461"/>
      <c r="J720" s="462"/>
      <c r="K720" s="461"/>
      <c r="L720" s="463"/>
      <c r="M720" s="388"/>
      <c r="N720" s="389"/>
      <c r="O720" s="390"/>
      <c r="P720" s="389"/>
      <c r="Q720" s="391"/>
      <c r="R720" s="443"/>
      <c r="S720" s="425">
        <f t="shared" si="270"/>
        <v>0</v>
      </c>
      <c r="T720" s="392">
        <f t="shared" si="267"/>
        <v>0</v>
      </c>
      <c r="U720" s="405">
        <f t="shared" si="271"/>
        <v>0</v>
      </c>
      <c r="V720" s="393">
        <f t="shared" si="272"/>
        <v>0</v>
      </c>
      <c r="W720" s="442" t="str">
        <f t="shared" si="273"/>
        <v/>
      </c>
      <c r="X720" s="452" t="str">
        <f t="shared" si="268"/>
        <v/>
      </c>
      <c r="Y720" s="452" t="str">
        <f t="shared" si="269"/>
        <v/>
      </c>
      <c r="Z720" s="452" t="str">
        <f>'４.１倒筒機(樣品製作)'!X720</f>
        <v/>
      </c>
      <c r="AA720" s="452" t="str">
        <f>'４.１倒筒機(樣品製作)'!Y720</f>
        <v/>
      </c>
    </row>
    <row r="721" spans="1:27" ht="16.5">
      <c r="A721" s="383">
        <f t="shared" si="266"/>
        <v>46190</v>
      </c>
      <c r="B721" s="432" t="s">
        <v>805</v>
      </c>
      <c r="C721" s="458"/>
      <c r="D721" s="473"/>
      <c r="E721" s="459"/>
      <c r="F721" s="507" t="str">
        <f>IF(ISNA(VLOOKUP(D721,條件!$A$1:$L$65585,5,0)),"",(VLOOKUP(D721,條件!$A$1:$L$65585,5,0)))</f>
        <v/>
      </c>
      <c r="G721" s="507" t="str">
        <f>IF(ISNA(VLOOKUP(D721,條件!$A$1:$L$65585,11,0)),"",(VLOOKUP(D721,條件!$A$1:$L$65585,11,0)))</f>
        <v/>
      </c>
      <c r="H721" s="460"/>
      <c r="I721" s="461"/>
      <c r="J721" s="462"/>
      <c r="K721" s="461"/>
      <c r="L721" s="463"/>
      <c r="M721" s="388"/>
      <c r="N721" s="389"/>
      <c r="O721" s="390"/>
      <c r="P721" s="389"/>
      <c r="Q721" s="391"/>
      <c r="R721" s="443"/>
      <c r="S721" s="425">
        <f t="shared" si="270"/>
        <v>0</v>
      </c>
      <c r="T721" s="392">
        <f t="shared" si="267"/>
        <v>0</v>
      </c>
      <c r="U721" s="405">
        <f t="shared" si="271"/>
        <v>0</v>
      </c>
      <c r="V721" s="393">
        <f t="shared" si="272"/>
        <v>0</v>
      </c>
      <c r="W721" s="442" t="str">
        <f t="shared" si="273"/>
        <v/>
      </c>
      <c r="X721" s="452" t="str">
        <f t="shared" si="268"/>
        <v/>
      </c>
      <c r="Y721" s="452" t="str">
        <f t="shared" si="269"/>
        <v/>
      </c>
      <c r="Z721" s="452" t="str">
        <f>'４.１倒筒機(樣品製作)'!X721</f>
        <v/>
      </c>
      <c r="AA721" s="452" t="str">
        <f>'４.１倒筒機(樣品製作)'!Y721</f>
        <v/>
      </c>
    </row>
    <row r="722" spans="1:27" ht="16.5">
      <c r="A722" s="383">
        <f t="shared" si="266"/>
        <v>46190</v>
      </c>
      <c r="B722" s="432" t="s">
        <v>805</v>
      </c>
      <c r="C722" s="458"/>
      <c r="D722" s="473"/>
      <c r="E722" s="459"/>
      <c r="F722" s="507" t="str">
        <f>IF(ISNA(VLOOKUP(D722,條件!$A$1:$L$65585,5,0)),"",(VLOOKUP(D722,條件!$A$1:$L$65585,5,0)))</f>
        <v/>
      </c>
      <c r="G722" s="507" t="str">
        <f>IF(ISNA(VLOOKUP(D722,條件!$A$1:$L$65585,11,0)),"",(VLOOKUP(D722,條件!$A$1:$L$65585,11,0)))</f>
        <v/>
      </c>
      <c r="H722" s="460"/>
      <c r="I722" s="461"/>
      <c r="J722" s="462"/>
      <c r="K722" s="461"/>
      <c r="L722" s="463"/>
      <c r="M722" s="388"/>
      <c r="N722" s="389"/>
      <c r="O722" s="390"/>
      <c r="P722" s="389"/>
      <c r="Q722" s="391"/>
      <c r="R722" s="443"/>
      <c r="S722" s="425">
        <f t="shared" si="270"/>
        <v>0</v>
      </c>
      <c r="T722" s="392">
        <f t="shared" si="267"/>
        <v>0</v>
      </c>
      <c r="U722" s="405">
        <f t="shared" si="271"/>
        <v>0</v>
      </c>
      <c r="V722" s="393">
        <f t="shared" si="272"/>
        <v>0</v>
      </c>
      <c r="W722" s="442" t="str">
        <f t="shared" si="273"/>
        <v/>
      </c>
      <c r="X722" s="452" t="str">
        <f t="shared" si="268"/>
        <v/>
      </c>
      <c r="Y722" s="452" t="str">
        <f t="shared" si="269"/>
        <v/>
      </c>
      <c r="Z722" s="452" t="str">
        <f>'４.１倒筒機(樣品製作)'!X722</f>
        <v/>
      </c>
      <c r="AA722" s="452" t="str">
        <f>'４.１倒筒機(樣品製作)'!Y722</f>
        <v/>
      </c>
    </row>
    <row r="723" spans="1:27" ht="16.5">
      <c r="A723" s="383">
        <f t="shared" si="266"/>
        <v>46190</v>
      </c>
      <c r="B723" s="432" t="s">
        <v>805</v>
      </c>
      <c r="C723" s="458"/>
      <c r="D723" s="473"/>
      <c r="E723" s="459"/>
      <c r="F723" s="507" t="str">
        <f>IF(ISNA(VLOOKUP(D723,條件!$A$1:$L$65585,5,0)),"",(VLOOKUP(D723,條件!$A$1:$L$65585,5,0)))</f>
        <v/>
      </c>
      <c r="G723" s="507" t="str">
        <f>IF(ISNA(VLOOKUP(D723,條件!$A$1:$L$65585,11,0)),"",(VLOOKUP(D723,條件!$A$1:$L$65585,11,0)))</f>
        <v/>
      </c>
      <c r="H723" s="460"/>
      <c r="I723" s="461"/>
      <c r="J723" s="462"/>
      <c r="K723" s="461"/>
      <c r="L723" s="463"/>
      <c r="M723" s="388"/>
      <c r="N723" s="389"/>
      <c r="O723" s="390"/>
      <c r="P723" s="389"/>
      <c r="Q723" s="391"/>
      <c r="R723" s="443"/>
      <c r="S723" s="425">
        <f t="shared" si="270"/>
        <v>0</v>
      </c>
      <c r="T723" s="392">
        <f t="shared" si="267"/>
        <v>0</v>
      </c>
      <c r="U723" s="392">
        <f t="shared" si="271"/>
        <v>0</v>
      </c>
      <c r="V723" s="393">
        <f t="shared" si="272"/>
        <v>0</v>
      </c>
      <c r="W723" s="444" t="str">
        <f t="shared" si="273"/>
        <v/>
      </c>
      <c r="X723" s="452" t="str">
        <f t="shared" si="268"/>
        <v/>
      </c>
      <c r="Y723" s="452" t="str">
        <f t="shared" si="269"/>
        <v/>
      </c>
      <c r="Z723" s="452" t="str">
        <f>'４.１倒筒機(樣品製作)'!X723</f>
        <v/>
      </c>
      <c r="AA723" s="452" t="str">
        <f>'４.１倒筒機(樣品製作)'!Y723</f>
        <v/>
      </c>
    </row>
    <row r="724" spans="1:27" ht="16.5">
      <c r="A724" s="383">
        <f t="shared" si="266"/>
        <v>46190</v>
      </c>
      <c r="B724" s="432" t="s">
        <v>805</v>
      </c>
      <c r="C724" s="458"/>
      <c r="D724" s="473"/>
      <c r="E724" s="459"/>
      <c r="F724" s="507" t="str">
        <f>IF(ISNA(VLOOKUP(D724,條件!$A$1:$L$65585,5,0)),"",(VLOOKUP(D724,條件!$A$1:$L$65585,5,0)))</f>
        <v/>
      </c>
      <c r="G724" s="507" t="str">
        <f>IF(ISNA(VLOOKUP(D724,條件!$A$1:$L$65585,11,0)),"",(VLOOKUP(D724,條件!$A$1:$L$65585,11,0)))</f>
        <v/>
      </c>
      <c r="H724" s="460"/>
      <c r="I724" s="461"/>
      <c r="J724" s="462"/>
      <c r="K724" s="461"/>
      <c r="L724" s="463"/>
      <c r="M724" s="388"/>
      <c r="N724" s="389"/>
      <c r="O724" s="390"/>
      <c r="P724" s="389"/>
      <c r="Q724" s="391"/>
      <c r="R724" s="443"/>
      <c r="S724" s="425">
        <f t="shared" si="270"/>
        <v>0</v>
      </c>
      <c r="T724" s="392">
        <f t="shared" si="267"/>
        <v>0</v>
      </c>
      <c r="U724" s="392">
        <f t="shared" si="271"/>
        <v>0</v>
      </c>
      <c r="V724" s="393">
        <f t="shared" si="272"/>
        <v>0</v>
      </c>
      <c r="W724" s="444" t="str">
        <f t="shared" si="273"/>
        <v/>
      </c>
      <c r="X724" s="452" t="str">
        <f t="shared" si="268"/>
        <v/>
      </c>
      <c r="Y724" s="452" t="str">
        <f t="shared" si="269"/>
        <v/>
      </c>
      <c r="Z724" s="452" t="str">
        <f>'４.１倒筒機(樣品製作)'!X724</f>
        <v/>
      </c>
      <c r="AA724" s="452" t="str">
        <f>'４.１倒筒機(樣品製作)'!Y724</f>
        <v/>
      </c>
    </row>
    <row r="725" spans="1:27" ht="16.5">
      <c r="A725" s="383">
        <f t="shared" si="266"/>
        <v>46190</v>
      </c>
      <c r="B725" s="432" t="s">
        <v>805</v>
      </c>
      <c r="C725" s="458"/>
      <c r="D725" s="473"/>
      <c r="E725" s="459"/>
      <c r="F725" s="507" t="str">
        <f>IF(ISNA(VLOOKUP(D725,條件!$A$1:$L$65585,5,0)),"",(VLOOKUP(D725,條件!$A$1:$L$65585,5,0)))</f>
        <v/>
      </c>
      <c r="G725" s="507" t="str">
        <f>IF(ISNA(VLOOKUP(D725,條件!$A$1:$L$65585,11,0)),"",(VLOOKUP(D725,條件!$A$1:$L$65585,11,0)))</f>
        <v/>
      </c>
      <c r="H725" s="460"/>
      <c r="I725" s="461"/>
      <c r="J725" s="462"/>
      <c r="K725" s="461"/>
      <c r="L725" s="463"/>
      <c r="M725" s="388"/>
      <c r="N725" s="389"/>
      <c r="O725" s="390"/>
      <c r="P725" s="389"/>
      <c r="Q725" s="391"/>
      <c r="R725" s="443"/>
      <c r="S725" s="425">
        <f t="shared" si="270"/>
        <v>0</v>
      </c>
      <c r="T725" s="392">
        <f t="shared" si="267"/>
        <v>0</v>
      </c>
      <c r="U725" s="392">
        <f t="shared" si="271"/>
        <v>0</v>
      </c>
      <c r="V725" s="393">
        <f t="shared" si="272"/>
        <v>0</v>
      </c>
      <c r="W725" s="444" t="str">
        <f t="shared" si="273"/>
        <v/>
      </c>
      <c r="X725" s="452" t="str">
        <f t="shared" si="268"/>
        <v/>
      </c>
      <c r="Y725" s="452" t="str">
        <f t="shared" si="269"/>
        <v/>
      </c>
      <c r="Z725" s="452" t="str">
        <f>'４.１倒筒機(樣品製作)'!X725</f>
        <v/>
      </c>
      <c r="AA725" s="452" t="str">
        <f>'４.１倒筒機(樣品製作)'!Y725</f>
        <v/>
      </c>
    </row>
    <row r="726" spans="1:27" ht="16.5">
      <c r="A726" s="383">
        <f t="shared" si="266"/>
        <v>46190</v>
      </c>
      <c r="B726" s="432" t="s">
        <v>805</v>
      </c>
      <c r="C726" s="458"/>
      <c r="D726" s="473"/>
      <c r="E726" s="459"/>
      <c r="F726" s="507" t="str">
        <f>IF(ISNA(VLOOKUP(D726,條件!$A$1:$L$65585,5,0)),"",(VLOOKUP(D726,條件!$A$1:$L$65585,5,0)))</f>
        <v/>
      </c>
      <c r="G726" s="507" t="str">
        <f>IF(ISNA(VLOOKUP(D726,條件!$A$1:$L$65585,11,0)),"",(VLOOKUP(D726,條件!$A$1:$L$65585,11,0)))</f>
        <v/>
      </c>
      <c r="H726" s="460"/>
      <c r="I726" s="461"/>
      <c r="J726" s="462"/>
      <c r="K726" s="461"/>
      <c r="L726" s="463"/>
      <c r="M726" s="388"/>
      <c r="N726" s="389"/>
      <c r="O726" s="390"/>
      <c r="P726" s="389"/>
      <c r="Q726" s="391"/>
      <c r="R726" s="443"/>
      <c r="S726" s="425">
        <f t="shared" si="270"/>
        <v>0</v>
      </c>
      <c r="T726" s="392">
        <f t="shared" si="267"/>
        <v>0</v>
      </c>
      <c r="U726" s="392">
        <f t="shared" si="271"/>
        <v>0</v>
      </c>
      <c r="V726" s="393">
        <f t="shared" si="272"/>
        <v>0</v>
      </c>
      <c r="W726" s="444" t="str">
        <f t="shared" si="273"/>
        <v/>
      </c>
      <c r="X726" s="452" t="str">
        <f t="shared" si="268"/>
        <v/>
      </c>
      <c r="Y726" s="452" t="str">
        <f t="shared" si="269"/>
        <v/>
      </c>
      <c r="Z726" s="452" t="str">
        <f>'４.１倒筒機(樣品製作)'!X726</f>
        <v/>
      </c>
      <c r="AA726" s="452" t="str">
        <f>'４.１倒筒機(樣品製作)'!Y726</f>
        <v/>
      </c>
    </row>
    <row r="727" spans="1:27" ht="16.5">
      <c r="A727" s="383">
        <f t="shared" si="266"/>
        <v>46190</v>
      </c>
      <c r="B727" s="432" t="s">
        <v>805</v>
      </c>
      <c r="C727" s="458"/>
      <c r="D727" s="473"/>
      <c r="E727" s="459"/>
      <c r="F727" s="507" t="str">
        <f>IF(ISNA(VLOOKUP(D727,條件!$A$1:$L$65585,5,0)),"",(VLOOKUP(D727,條件!$A$1:$L$65585,5,0)))</f>
        <v/>
      </c>
      <c r="G727" s="507" t="str">
        <f>IF(ISNA(VLOOKUP(D727,條件!$A$1:$L$65585,11,0)),"",(VLOOKUP(D727,條件!$A$1:$L$65585,11,0)))</f>
        <v/>
      </c>
      <c r="H727" s="460"/>
      <c r="I727" s="461"/>
      <c r="J727" s="462"/>
      <c r="K727" s="461"/>
      <c r="L727" s="463"/>
      <c r="M727" s="388"/>
      <c r="N727" s="389"/>
      <c r="O727" s="390"/>
      <c r="P727" s="389"/>
      <c r="Q727" s="391"/>
      <c r="R727" s="443"/>
      <c r="S727" s="425">
        <f t="shared" si="270"/>
        <v>0</v>
      </c>
      <c r="T727" s="392">
        <f t="shared" si="267"/>
        <v>0</v>
      </c>
      <c r="U727" s="392">
        <f t="shared" si="271"/>
        <v>0</v>
      </c>
      <c r="V727" s="393">
        <f t="shared" si="272"/>
        <v>0</v>
      </c>
      <c r="W727" s="444" t="str">
        <f t="shared" si="273"/>
        <v/>
      </c>
      <c r="X727" s="452" t="str">
        <f t="shared" si="268"/>
        <v/>
      </c>
      <c r="Y727" s="452" t="str">
        <f t="shared" si="269"/>
        <v/>
      </c>
      <c r="Z727" s="452" t="str">
        <f>'４.１倒筒機(樣品製作)'!X727</f>
        <v/>
      </c>
      <c r="AA727" s="452" t="str">
        <f>'４.１倒筒機(樣品製作)'!Y727</f>
        <v/>
      </c>
    </row>
    <row r="728" spans="1:27" ht="16.5">
      <c r="A728" s="383">
        <f t="shared" si="266"/>
        <v>46190</v>
      </c>
      <c r="B728" s="432" t="s">
        <v>805</v>
      </c>
      <c r="C728" s="458"/>
      <c r="D728" s="473"/>
      <c r="E728" s="459"/>
      <c r="F728" s="507" t="str">
        <f>IF(ISNA(VLOOKUP(D728,條件!$A$1:$L$65585,5,0)),"",(VLOOKUP(D728,條件!$A$1:$L$65585,5,0)))</f>
        <v/>
      </c>
      <c r="G728" s="507" t="str">
        <f>IF(ISNA(VLOOKUP(D728,條件!$A$1:$L$65585,11,0)),"",(VLOOKUP(D728,條件!$A$1:$L$65585,11,0)))</f>
        <v/>
      </c>
      <c r="H728" s="460"/>
      <c r="I728" s="461"/>
      <c r="J728" s="462"/>
      <c r="K728" s="461"/>
      <c r="L728" s="463"/>
      <c r="M728" s="388"/>
      <c r="N728" s="389"/>
      <c r="O728" s="390"/>
      <c r="P728" s="389"/>
      <c r="Q728" s="391"/>
      <c r="R728" s="443"/>
      <c r="S728" s="425">
        <f t="shared" si="270"/>
        <v>0</v>
      </c>
      <c r="T728" s="392">
        <f t="shared" si="267"/>
        <v>0</v>
      </c>
      <c r="U728" s="392">
        <f t="shared" si="271"/>
        <v>0</v>
      </c>
      <c r="V728" s="393">
        <f t="shared" si="272"/>
        <v>0</v>
      </c>
      <c r="W728" s="444" t="str">
        <f t="shared" si="273"/>
        <v/>
      </c>
      <c r="X728" s="452" t="str">
        <f t="shared" si="268"/>
        <v/>
      </c>
      <c r="Y728" s="452" t="str">
        <f t="shared" si="269"/>
        <v/>
      </c>
      <c r="Z728" s="452" t="str">
        <f>'４.１倒筒機(樣品製作)'!X728</f>
        <v/>
      </c>
      <c r="AA728" s="452" t="str">
        <f>'４.１倒筒機(樣品製作)'!Y728</f>
        <v/>
      </c>
    </row>
    <row r="729" spans="1:27" ht="16.5">
      <c r="A729" s="383">
        <f t="shared" si="266"/>
        <v>46190</v>
      </c>
      <c r="B729" s="432" t="s">
        <v>805</v>
      </c>
      <c r="C729" s="458"/>
      <c r="D729" s="473"/>
      <c r="E729" s="459"/>
      <c r="F729" s="507" t="str">
        <f>IF(ISNA(VLOOKUP(D729,條件!$A$1:$L$65585,5,0)),"",(VLOOKUP(D729,條件!$A$1:$L$65585,5,0)))</f>
        <v/>
      </c>
      <c r="G729" s="507" t="str">
        <f>IF(ISNA(VLOOKUP(D729,條件!$A$1:$L$65585,11,0)),"",(VLOOKUP(D729,條件!$A$1:$L$65585,11,0)))</f>
        <v/>
      </c>
      <c r="H729" s="460"/>
      <c r="I729" s="461"/>
      <c r="J729" s="462"/>
      <c r="K729" s="461"/>
      <c r="L729" s="463"/>
      <c r="M729" s="388"/>
      <c r="N729" s="389"/>
      <c r="O729" s="390"/>
      <c r="P729" s="389"/>
      <c r="Q729" s="391"/>
      <c r="R729" s="443"/>
      <c r="S729" s="425">
        <f t="shared" si="270"/>
        <v>0</v>
      </c>
      <c r="T729" s="392">
        <f t="shared" si="267"/>
        <v>0</v>
      </c>
      <c r="U729" s="392">
        <f t="shared" si="271"/>
        <v>0</v>
      </c>
      <c r="V729" s="393">
        <f t="shared" si="272"/>
        <v>0</v>
      </c>
      <c r="W729" s="444" t="str">
        <f t="shared" si="273"/>
        <v/>
      </c>
      <c r="X729" s="452" t="str">
        <f t="shared" si="268"/>
        <v/>
      </c>
      <c r="Y729" s="452" t="str">
        <f t="shared" si="269"/>
        <v/>
      </c>
      <c r="Z729" s="452" t="str">
        <f>'４.１倒筒機(樣品製作)'!X729</f>
        <v/>
      </c>
      <c r="AA729" s="452" t="str">
        <f>'４.１倒筒機(樣品製作)'!Y729</f>
        <v/>
      </c>
    </row>
    <row r="730" spans="1:27" ht="16.5">
      <c r="A730" s="383">
        <f t="shared" si="266"/>
        <v>46190</v>
      </c>
      <c r="B730" s="432" t="s">
        <v>805</v>
      </c>
      <c r="C730" s="458"/>
      <c r="D730" s="473"/>
      <c r="E730" s="459"/>
      <c r="F730" s="507" t="str">
        <f>IF(ISNA(VLOOKUP(D730,條件!$A$1:$L$65585,5,0)),"",(VLOOKUP(D730,條件!$A$1:$L$65585,5,0)))</f>
        <v/>
      </c>
      <c r="G730" s="507" t="str">
        <f>IF(ISNA(VLOOKUP(D730,條件!$A$1:$L$65585,11,0)),"",(VLOOKUP(D730,條件!$A$1:$L$65585,11,0)))</f>
        <v/>
      </c>
      <c r="H730" s="460"/>
      <c r="I730" s="461"/>
      <c r="J730" s="462"/>
      <c r="K730" s="461"/>
      <c r="L730" s="463"/>
      <c r="M730" s="388"/>
      <c r="N730" s="389"/>
      <c r="O730" s="390"/>
      <c r="P730" s="389"/>
      <c r="Q730" s="391"/>
      <c r="R730" s="443"/>
      <c r="S730" s="425">
        <f t="shared" si="270"/>
        <v>0</v>
      </c>
      <c r="T730" s="392">
        <f t="shared" si="267"/>
        <v>0</v>
      </c>
      <c r="U730" s="392">
        <f t="shared" si="271"/>
        <v>0</v>
      </c>
      <c r="V730" s="393">
        <f t="shared" si="272"/>
        <v>0</v>
      </c>
      <c r="W730" s="444" t="str">
        <f t="shared" si="273"/>
        <v/>
      </c>
      <c r="X730" s="452" t="str">
        <f t="shared" si="268"/>
        <v/>
      </c>
      <c r="Y730" s="452" t="str">
        <f t="shared" si="269"/>
        <v/>
      </c>
      <c r="Z730" s="452" t="str">
        <f>'４.１倒筒機(樣品製作)'!X730</f>
        <v/>
      </c>
      <c r="AA730" s="452" t="str">
        <f>'４.１倒筒機(樣品製作)'!Y730</f>
        <v/>
      </c>
    </row>
    <row r="731" spans="1:27" ht="16.5">
      <c r="A731" s="383">
        <f t="shared" si="266"/>
        <v>46190</v>
      </c>
      <c r="B731" s="432" t="s">
        <v>805</v>
      </c>
      <c r="C731" s="458"/>
      <c r="D731" s="473"/>
      <c r="E731" s="459"/>
      <c r="F731" s="507" t="str">
        <f>IF(ISNA(VLOOKUP(D731,條件!$A$1:$L$65585,5,0)),"",(VLOOKUP(D731,條件!$A$1:$L$65585,5,0)))</f>
        <v/>
      </c>
      <c r="G731" s="507" t="str">
        <f>IF(ISNA(VLOOKUP(D731,條件!$A$1:$L$65585,11,0)),"",(VLOOKUP(D731,條件!$A$1:$L$65585,11,0)))</f>
        <v/>
      </c>
      <c r="H731" s="460"/>
      <c r="I731" s="461"/>
      <c r="J731" s="462"/>
      <c r="K731" s="461"/>
      <c r="L731" s="463"/>
      <c r="M731" s="388"/>
      <c r="N731" s="389"/>
      <c r="O731" s="390"/>
      <c r="P731" s="389"/>
      <c r="Q731" s="391"/>
      <c r="R731" s="443"/>
      <c r="S731" s="425">
        <f t="shared" si="270"/>
        <v>0</v>
      </c>
      <c r="T731" s="392">
        <f t="shared" si="267"/>
        <v>0</v>
      </c>
      <c r="U731" s="392">
        <f t="shared" si="271"/>
        <v>0</v>
      </c>
      <c r="V731" s="393">
        <f t="shared" si="272"/>
        <v>0</v>
      </c>
      <c r="W731" s="444" t="str">
        <f t="shared" si="273"/>
        <v/>
      </c>
      <c r="X731" s="452" t="str">
        <f t="shared" si="268"/>
        <v/>
      </c>
      <c r="Y731" s="452" t="str">
        <f t="shared" si="269"/>
        <v/>
      </c>
      <c r="Z731" s="452" t="str">
        <f>'４.１倒筒機(樣品製作)'!X731</f>
        <v/>
      </c>
      <c r="AA731" s="452" t="str">
        <f>'４.１倒筒機(樣品製作)'!Y731</f>
        <v/>
      </c>
    </row>
    <row r="732" spans="1:27" ht="16.5">
      <c r="A732" s="383">
        <f t="shared" si="266"/>
        <v>46190</v>
      </c>
      <c r="B732" s="398" t="s">
        <v>803</v>
      </c>
      <c r="C732" s="524"/>
      <c r="D732" s="525"/>
      <c r="E732" s="526"/>
      <c r="F732" s="527">
        <v>0</v>
      </c>
      <c r="G732" s="527"/>
      <c r="H732" s="528"/>
      <c r="I732" s="529">
        <f>COUNTA(I712:I731)</f>
        <v>0</v>
      </c>
      <c r="J732" s="529"/>
      <c r="K732" s="529"/>
      <c r="L732" s="530"/>
      <c r="M732" s="400"/>
      <c r="N732" s="401">
        <f>SUM(N712:N731)</f>
        <v>0</v>
      </c>
      <c r="O732" s="400"/>
      <c r="P732" s="401">
        <f>SUM(P712:P731)</f>
        <v>0</v>
      </c>
      <c r="Q732" s="402"/>
      <c r="R732" s="445"/>
      <c r="S732" s="427"/>
      <c r="T732" s="403"/>
      <c r="U732" s="399">
        <f>SUMIF(U712:U731,"&lt;9E307")</f>
        <v>0</v>
      </c>
      <c r="V732" s="399">
        <f>SUM(V712:V731)</f>
        <v>0</v>
      </c>
      <c r="W732" s="446">
        <f>IF(ISERROR(V732/U732),0,(V732/U732))</f>
        <v>0</v>
      </c>
      <c r="X732" s="453">
        <f>SUMIF(X712:X731,"&lt;9E307")</f>
        <v>0</v>
      </c>
      <c r="Y732" s="453">
        <f>SUMIF(Y712:Y731,"&lt;9E307")</f>
        <v>0</v>
      </c>
      <c r="Z732" s="453">
        <f>'４.１倒筒機(樣品製作)'!X732</f>
        <v>0</v>
      </c>
      <c r="AA732" s="453">
        <f>'４.１倒筒機(樣品製作)'!Y732</f>
        <v>0</v>
      </c>
    </row>
    <row r="733" spans="1:27" ht="16.5">
      <c r="A733" s="383">
        <f t="shared" si="266"/>
        <v>46190</v>
      </c>
      <c r="B733" s="404" t="s">
        <v>806</v>
      </c>
      <c r="C733" s="531"/>
      <c r="D733" s="532"/>
      <c r="E733" s="533"/>
      <c r="F733" s="534"/>
      <c r="G733" s="534"/>
      <c r="H733" s="535"/>
      <c r="I733" s="536">
        <f>SUM(I711,I732)</f>
        <v>0</v>
      </c>
      <c r="J733" s="536"/>
      <c r="K733" s="536"/>
      <c r="L733" s="537"/>
      <c r="M733" s="419"/>
      <c r="N733" s="420">
        <f>SUM(N711,N732)</f>
        <v>0</v>
      </c>
      <c r="O733" s="419"/>
      <c r="P733" s="420">
        <f>SUM(P711,P732)</f>
        <v>0</v>
      </c>
      <c r="Q733" s="421"/>
      <c r="R733" s="447"/>
      <c r="S733" s="428"/>
      <c r="T733" s="394"/>
      <c r="U733" s="394">
        <f t="shared" ref="U733:V733" si="274">SUM(U711,U732)</f>
        <v>0</v>
      </c>
      <c r="V733" s="394">
        <f t="shared" si="274"/>
        <v>0</v>
      </c>
      <c r="W733" s="448">
        <f>IF(ISERROR(V733/U733),0,V733/U733)</f>
        <v>0</v>
      </c>
      <c r="X733" s="454">
        <f>SUM(X711,X732)</f>
        <v>0</v>
      </c>
      <c r="Y733" s="454">
        <f>SUM(Y711,Y732)</f>
        <v>0</v>
      </c>
      <c r="Z733" s="454">
        <f>'４.１倒筒機(樣品製作)'!X733</f>
        <v>0</v>
      </c>
      <c r="AA733" s="454">
        <f>'４.１倒筒機(樣品製作)'!Y733</f>
        <v>0</v>
      </c>
    </row>
    <row r="734" spans="1:27" ht="16.5">
      <c r="A734" s="449">
        <f>A733+1</f>
        <v>46191</v>
      </c>
      <c r="B734" s="431" t="s">
        <v>804</v>
      </c>
      <c r="C734" s="538"/>
      <c r="D734" s="539"/>
      <c r="E734" s="540"/>
      <c r="F734" s="541" t="str">
        <f>IF(ISNA(VLOOKUP(D734,條件!$A$1:$L$65585,5,0)),"",(VLOOKUP(D734,條件!$A$1:$L$65585,5,0)))</f>
        <v/>
      </c>
      <c r="G734" s="541" t="str">
        <f>IF(ISNA(VLOOKUP(D734,條件!$A$1:$L$65585,11,0)),"",(VLOOKUP(D734,條件!$A$1:$L$65585,11,0)))</f>
        <v/>
      </c>
      <c r="H734" s="542"/>
      <c r="I734" s="543"/>
      <c r="J734" s="462"/>
      <c r="K734" s="543"/>
      <c r="L734" s="544"/>
      <c r="M734" s="407"/>
      <c r="N734" s="408"/>
      <c r="O734" s="409"/>
      <c r="P734" s="408"/>
      <c r="Q734" s="410"/>
      <c r="R734" s="441"/>
      <c r="S734" s="424">
        <f>K734*0.85</f>
        <v>0</v>
      </c>
      <c r="T734" s="405">
        <f t="shared" ref="T734:T753" si="275">IF(J734="",0,(1440/(J734/S734)))</f>
        <v>0</v>
      </c>
      <c r="U734" s="405">
        <f>T734*L734*(N734+P734)/24*0.85</f>
        <v>0</v>
      </c>
      <c r="V734" s="406">
        <f>M734+O734</f>
        <v>0</v>
      </c>
      <c r="W734" s="442" t="str">
        <f>IF(U734=0,"",((V734/U734)))</f>
        <v/>
      </c>
      <c r="X734" s="452" t="str">
        <f t="shared" ref="X734:X753" si="276">IF(ISERROR((U734/(N734+P734)*N734)/250),"",((U734/(N734+P734)*N734)/250))</f>
        <v/>
      </c>
      <c r="Y734" s="452" t="str">
        <f t="shared" ref="Y734:Y753" si="277">IF(ISERROR(((U734/(N734+P734)*P734)/250)),"",(((U734/(N734+P734)*P734))/250))</f>
        <v/>
      </c>
      <c r="Z734" s="452" t="str">
        <f>'４.１倒筒機(樣品製作)'!X734</f>
        <v/>
      </c>
      <c r="AA734" s="452" t="str">
        <f>'４.１倒筒機(樣品製作)'!Y734</f>
        <v/>
      </c>
    </row>
    <row r="735" spans="1:27" ht="16.5">
      <c r="A735" s="383">
        <f>A734</f>
        <v>46191</v>
      </c>
      <c r="B735" s="432" t="s">
        <v>804</v>
      </c>
      <c r="C735" s="458"/>
      <c r="D735" s="473"/>
      <c r="E735" s="459"/>
      <c r="F735" s="507" t="str">
        <f>IF(ISNA(VLOOKUP(D735,條件!$A$1:$L$65585,5,0)),"",(VLOOKUP(D735,條件!$A$1:$L$65585,5,0)))</f>
        <v/>
      </c>
      <c r="G735" s="507" t="str">
        <f>IF(ISNA(VLOOKUP(D735,條件!$A$1:$L$65585,11,0)),"",(VLOOKUP(D735,條件!$A$1:$L$65585,11,0)))</f>
        <v/>
      </c>
      <c r="H735" s="460"/>
      <c r="I735" s="461"/>
      <c r="J735" s="462"/>
      <c r="K735" s="461"/>
      <c r="L735" s="463"/>
      <c r="M735" s="388"/>
      <c r="N735" s="389"/>
      <c r="O735" s="390"/>
      <c r="P735" s="389"/>
      <c r="Q735" s="410"/>
      <c r="R735" s="443"/>
      <c r="S735" s="425">
        <f t="shared" ref="S735:S753" si="278">K735*0.85</f>
        <v>0</v>
      </c>
      <c r="T735" s="392">
        <f t="shared" si="275"/>
        <v>0</v>
      </c>
      <c r="U735" s="405">
        <f t="shared" ref="U735:U753" si="279">T735*L735*(N735+P735)/24*0.85</f>
        <v>0</v>
      </c>
      <c r="V735" s="393">
        <f t="shared" ref="V735:V753" si="280">M735+O735</f>
        <v>0</v>
      </c>
      <c r="W735" s="442" t="str">
        <f t="shared" ref="W735:W753" si="281">IF(U735=0,"",((V735/U735)))</f>
        <v/>
      </c>
      <c r="X735" s="452" t="str">
        <f t="shared" si="276"/>
        <v/>
      </c>
      <c r="Y735" s="452" t="str">
        <f t="shared" si="277"/>
        <v/>
      </c>
      <c r="Z735" s="452" t="str">
        <f>'４.１倒筒機(樣品製作)'!X735</f>
        <v/>
      </c>
      <c r="AA735" s="452" t="str">
        <f>'４.１倒筒機(樣品製作)'!Y735</f>
        <v/>
      </c>
    </row>
    <row r="736" spans="1:27" ht="16.5">
      <c r="A736" s="383">
        <f t="shared" ref="A736:A776" si="282">A735</f>
        <v>46191</v>
      </c>
      <c r="B736" s="432" t="s">
        <v>804</v>
      </c>
      <c r="C736" s="458"/>
      <c r="D736" s="473"/>
      <c r="E736" s="459"/>
      <c r="F736" s="507" t="str">
        <f>IF(ISNA(VLOOKUP(D736,條件!$A$1:$L$65585,5,0)),"",(VLOOKUP(D736,條件!$A$1:$L$65585,5,0)))</f>
        <v/>
      </c>
      <c r="G736" s="507" t="str">
        <f>IF(ISNA(VLOOKUP(D736,條件!$A$1:$L$65585,11,0)),"",(VLOOKUP(D736,條件!$A$1:$L$65585,11,0)))</f>
        <v/>
      </c>
      <c r="H736" s="460"/>
      <c r="I736" s="461"/>
      <c r="J736" s="462"/>
      <c r="K736" s="461"/>
      <c r="L736" s="463"/>
      <c r="M736" s="388"/>
      <c r="N736" s="389"/>
      <c r="O736" s="390"/>
      <c r="P736" s="389"/>
      <c r="Q736" s="410"/>
      <c r="R736" s="443"/>
      <c r="S736" s="425">
        <f t="shared" si="278"/>
        <v>0</v>
      </c>
      <c r="T736" s="392">
        <f t="shared" si="275"/>
        <v>0</v>
      </c>
      <c r="U736" s="405">
        <f t="shared" si="279"/>
        <v>0</v>
      </c>
      <c r="V736" s="393">
        <f t="shared" si="280"/>
        <v>0</v>
      </c>
      <c r="W736" s="442" t="str">
        <f t="shared" si="281"/>
        <v/>
      </c>
      <c r="X736" s="452" t="str">
        <f t="shared" si="276"/>
        <v/>
      </c>
      <c r="Y736" s="452" t="str">
        <f t="shared" si="277"/>
        <v/>
      </c>
      <c r="Z736" s="452" t="str">
        <f>'４.１倒筒機(樣品製作)'!X736</f>
        <v/>
      </c>
      <c r="AA736" s="452" t="str">
        <f>'４.１倒筒機(樣品製作)'!Y736</f>
        <v/>
      </c>
    </row>
    <row r="737" spans="1:27" ht="16.5">
      <c r="A737" s="383">
        <f t="shared" si="282"/>
        <v>46191</v>
      </c>
      <c r="B737" s="432" t="s">
        <v>804</v>
      </c>
      <c r="C737" s="458"/>
      <c r="D737" s="473"/>
      <c r="E737" s="459"/>
      <c r="F737" s="507" t="str">
        <f>IF(ISNA(VLOOKUP(D737,條件!$A$1:$L$65585,5,0)),"",(VLOOKUP(D737,條件!$A$1:$L$65585,5,0)))</f>
        <v/>
      </c>
      <c r="G737" s="507" t="str">
        <f>IF(ISNA(VLOOKUP(D737,條件!$A$1:$L$65585,11,0)),"",(VLOOKUP(D737,條件!$A$1:$L$65585,11,0)))</f>
        <v/>
      </c>
      <c r="H737" s="460"/>
      <c r="I737" s="461"/>
      <c r="J737" s="462"/>
      <c r="K737" s="461"/>
      <c r="L737" s="463"/>
      <c r="M737" s="388"/>
      <c r="N737" s="389"/>
      <c r="O737" s="390"/>
      <c r="P737" s="389"/>
      <c r="Q737" s="410"/>
      <c r="R737" s="443"/>
      <c r="S737" s="425">
        <f t="shared" si="278"/>
        <v>0</v>
      </c>
      <c r="T737" s="392">
        <f t="shared" si="275"/>
        <v>0</v>
      </c>
      <c r="U737" s="405">
        <f t="shared" si="279"/>
        <v>0</v>
      </c>
      <c r="V737" s="393">
        <f t="shared" si="280"/>
        <v>0</v>
      </c>
      <c r="W737" s="442" t="str">
        <f t="shared" si="281"/>
        <v/>
      </c>
      <c r="X737" s="452" t="str">
        <f t="shared" si="276"/>
        <v/>
      </c>
      <c r="Y737" s="452" t="str">
        <f t="shared" si="277"/>
        <v/>
      </c>
      <c r="Z737" s="452" t="str">
        <f>'４.１倒筒機(樣品製作)'!X737</f>
        <v/>
      </c>
      <c r="AA737" s="452" t="str">
        <f>'４.１倒筒機(樣品製作)'!Y737</f>
        <v/>
      </c>
    </row>
    <row r="738" spans="1:27" ht="16.5">
      <c r="A738" s="383">
        <f t="shared" si="282"/>
        <v>46191</v>
      </c>
      <c r="B738" s="432" t="s">
        <v>804</v>
      </c>
      <c r="C738" s="458"/>
      <c r="D738" s="473"/>
      <c r="E738" s="459"/>
      <c r="F738" s="507" t="str">
        <f>IF(ISNA(VLOOKUP(D738,條件!$A$1:$L$65585,5,0)),"",(VLOOKUP(D738,條件!$A$1:$L$65585,5,0)))</f>
        <v/>
      </c>
      <c r="G738" s="507" t="str">
        <f>IF(ISNA(VLOOKUP(D738,條件!$A$1:$L$65585,11,0)),"",(VLOOKUP(D738,條件!$A$1:$L$65585,11,0)))</f>
        <v/>
      </c>
      <c r="H738" s="460"/>
      <c r="I738" s="461"/>
      <c r="J738" s="462"/>
      <c r="K738" s="461"/>
      <c r="L738" s="463"/>
      <c r="M738" s="388"/>
      <c r="N738" s="389"/>
      <c r="O738" s="390"/>
      <c r="P738" s="389"/>
      <c r="Q738" s="410"/>
      <c r="R738" s="443"/>
      <c r="S738" s="425">
        <f t="shared" si="278"/>
        <v>0</v>
      </c>
      <c r="T738" s="392">
        <f t="shared" si="275"/>
        <v>0</v>
      </c>
      <c r="U738" s="405">
        <f t="shared" si="279"/>
        <v>0</v>
      </c>
      <c r="V738" s="393">
        <f t="shared" si="280"/>
        <v>0</v>
      </c>
      <c r="W738" s="442" t="str">
        <f t="shared" si="281"/>
        <v/>
      </c>
      <c r="X738" s="452" t="str">
        <f t="shared" si="276"/>
        <v/>
      </c>
      <c r="Y738" s="452" t="str">
        <f t="shared" si="277"/>
        <v/>
      </c>
      <c r="Z738" s="452" t="str">
        <f>'４.１倒筒機(樣品製作)'!X738</f>
        <v/>
      </c>
      <c r="AA738" s="452" t="str">
        <f>'４.１倒筒機(樣品製作)'!Y738</f>
        <v/>
      </c>
    </row>
    <row r="739" spans="1:27" ht="16.5">
      <c r="A739" s="383">
        <f t="shared" si="282"/>
        <v>46191</v>
      </c>
      <c r="B739" s="432" t="s">
        <v>804</v>
      </c>
      <c r="C739" s="458"/>
      <c r="D739" s="473"/>
      <c r="E739" s="459"/>
      <c r="F739" s="507" t="str">
        <f>IF(ISNA(VLOOKUP(D739,條件!$A$1:$L$65585,5,0)),"",(VLOOKUP(D739,條件!$A$1:$L$65585,5,0)))</f>
        <v/>
      </c>
      <c r="G739" s="507" t="str">
        <f>IF(ISNA(VLOOKUP(D739,條件!$A$1:$L$65585,11,0)),"",(VLOOKUP(D739,條件!$A$1:$L$65585,11,0)))</f>
        <v/>
      </c>
      <c r="H739" s="460"/>
      <c r="I739" s="461"/>
      <c r="J739" s="462"/>
      <c r="K739" s="461"/>
      <c r="L739" s="463"/>
      <c r="M739" s="388"/>
      <c r="N739" s="389"/>
      <c r="O739" s="390"/>
      <c r="P739" s="389"/>
      <c r="Q739" s="410"/>
      <c r="R739" s="443"/>
      <c r="S739" s="425">
        <f t="shared" si="278"/>
        <v>0</v>
      </c>
      <c r="T739" s="392">
        <f t="shared" si="275"/>
        <v>0</v>
      </c>
      <c r="U739" s="405">
        <f t="shared" si="279"/>
        <v>0</v>
      </c>
      <c r="V739" s="393">
        <f t="shared" si="280"/>
        <v>0</v>
      </c>
      <c r="W739" s="442" t="str">
        <f t="shared" si="281"/>
        <v/>
      </c>
      <c r="X739" s="452" t="str">
        <f t="shared" si="276"/>
        <v/>
      </c>
      <c r="Y739" s="452" t="str">
        <f t="shared" si="277"/>
        <v/>
      </c>
      <c r="Z739" s="452" t="str">
        <f>'４.１倒筒機(樣品製作)'!X739</f>
        <v/>
      </c>
      <c r="AA739" s="452" t="str">
        <f>'４.１倒筒機(樣品製作)'!Y739</f>
        <v/>
      </c>
    </row>
    <row r="740" spans="1:27" ht="16.5">
      <c r="A740" s="383">
        <f t="shared" si="282"/>
        <v>46191</v>
      </c>
      <c r="B740" s="432" t="s">
        <v>804</v>
      </c>
      <c r="C740" s="458"/>
      <c r="D740" s="473"/>
      <c r="E740" s="459"/>
      <c r="F740" s="507" t="str">
        <f>IF(ISNA(VLOOKUP(D740,條件!$A$1:$L$65585,5,0)),"",(VLOOKUP(D740,條件!$A$1:$L$65585,5,0)))</f>
        <v/>
      </c>
      <c r="G740" s="507" t="str">
        <f>IF(ISNA(VLOOKUP(D740,條件!$A$1:$L$65585,11,0)),"",(VLOOKUP(D740,條件!$A$1:$L$65585,11,0)))</f>
        <v/>
      </c>
      <c r="H740" s="460"/>
      <c r="I740" s="461"/>
      <c r="J740" s="462"/>
      <c r="K740" s="461"/>
      <c r="L740" s="463"/>
      <c r="M740" s="388"/>
      <c r="N740" s="389"/>
      <c r="O740" s="390"/>
      <c r="P740" s="389"/>
      <c r="Q740" s="410"/>
      <c r="R740" s="443"/>
      <c r="S740" s="425">
        <f t="shared" si="278"/>
        <v>0</v>
      </c>
      <c r="T740" s="392">
        <f t="shared" si="275"/>
        <v>0</v>
      </c>
      <c r="U740" s="405">
        <f t="shared" si="279"/>
        <v>0</v>
      </c>
      <c r="V740" s="393">
        <f t="shared" si="280"/>
        <v>0</v>
      </c>
      <c r="W740" s="442" t="str">
        <f t="shared" si="281"/>
        <v/>
      </c>
      <c r="X740" s="452" t="str">
        <f t="shared" si="276"/>
        <v/>
      </c>
      <c r="Y740" s="452" t="str">
        <f t="shared" si="277"/>
        <v/>
      </c>
      <c r="Z740" s="452" t="str">
        <f>'４.１倒筒機(樣品製作)'!X740</f>
        <v/>
      </c>
      <c r="AA740" s="452" t="str">
        <f>'４.１倒筒機(樣品製作)'!Y740</f>
        <v/>
      </c>
    </row>
    <row r="741" spans="1:27" ht="16.5">
      <c r="A741" s="383">
        <f t="shared" si="282"/>
        <v>46191</v>
      </c>
      <c r="B741" s="432" t="s">
        <v>804</v>
      </c>
      <c r="C741" s="458"/>
      <c r="D741" s="473"/>
      <c r="E741" s="459"/>
      <c r="F741" s="507" t="str">
        <f>IF(ISNA(VLOOKUP(D741,條件!$A$1:$L$65585,5,0)),"",(VLOOKUP(D741,條件!$A$1:$L$65585,5,0)))</f>
        <v/>
      </c>
      <c r="G741" s="507" t="str">
        <f>IF(ISNA(VLOOKUP(D741,條件!$A$1:$L$65585,11,0)),"",(VLOOKUP(D741,條件!$A$1:$L$65585,11,0)))</f>
        <v/>
      </c>
      <c r="H741" s="460"/>
      <c r="I741" s="461"/>
      <c r="J741" s="462"/>
      <c r="K741" s="461"/>
      <c r="L741" s="463"/>
      <c r="M741" s="388"/>
      <c r="N741" s="389"/>
      <c r="O741" s="390"/>
      <c r="P741" s="389"/>
      <c r="Q741" s="410"/>
      <c r="R741" s="443"/>
      <c r="S741" s="425">
        <f t="shared" si="278"/>
        <v>0</v>
      </c>
      <c r="T741" s="392">
        <f t="shared" si="275"/>
        <v>0</v>
      </c>
      <c r="U741" s="405">
        <f t="shared" si="279"/>
        <v>0</v>
      </c>
      <c r="V741" s="393">
        <f t="shared" si="280"/>
        <v>0</v>
      </c>
      <c r="W741" s="442" t="str">
        <f t="shared" si="281"/>
        <v/>
      </c>
      <c r="X741" s="452" t="str">
        <f t="shared" si="276"/>
        <v/>
      </c>
      <c r="Y741" s="452" t="str">
        <f t="shared" si="277"/>
        <v/>
      </c>
      <c r="Z741" s="452" t="str">
        <f>'４.１倒筒機(樣品製作)'!X741</f>
        <v/>
      </c>
      <c r="AA741" s="452" t="str">
        <f>'４.１倒筒機(樣品製作)'!Y741</f>
        <v/>
      </c>
    </row>
    <row r="742" spans="1:27" ht="16.5">
      <c r="A742" s="383">
        <f t="shared" si="282"/>
        <v>46191</v>
      </c>
      <c r="B742" s="432" t="s">
        <v>804</v>
      </c>
      <c r="C742" s="458"/>
      <c r="D742" s="473"/>
      <c r="E742" s="459"/>
      <c r="F742" s="507" t="str">
        <f>IF(ISNA(VLOOKUP(D742,條件!$A$1:$L$65585,5,0)),"",(VLOOKUP(D742,條件!$A$1:$L$65585,5,0)))</f>
        <v/>
      </c>
      <c r="G742" s="507" t="str">
        <f>IF(ISNA(VLOOKUP(D742,條件!$A$1:$L$65585,11,0)),"",(VLOOKUP(D742,條件!$A$1:$L$65585,11,0)))</f>
        <v/>
      </c>
      <c r="H742" s="460"/>
      <c r="I742" s="461"/>
      <c r="J742" s="462"/>
      <c r="K742" s="461"/>
      <c r="L742" s="463"/>
      <c r="M742" s="388"/>
      <c r="N742" s="389"/>
      <c r="O742" s="390"/>
      <c r="P742" s="389"/>
      <c r="Q742" s="410"/>
      <c r="R742" s="443"/>
      <c r="S742" s="425">
        <f t="shared" si="278"/>
        <v>0</v>
      </c>
      <c r="T742" s="392">
        <f t="shared" si="275"/>
        <v>0</v>
      </c>
      <c r="U742" s="405">
        <f t="shared" si="279"/>
        <v>0</v>
      </c>
      <c r="V742" s="393">
        <f t="shared" si="280"/>
        <v>0</v>
      </c>
      <c r="W742" s="442" t="str">
        <f t="shared" si="281"/>
        <v/>
      </c>
      <c r="X742" s="452" t="str">
        <f t="shared" si="276"/>
        <v/>
      </c>
      <c r="Y742" s="452" t="str">
        <f t="shared" si="277"/>
        <v/>
      </c>
      <c r="Z742" s="452" t="str">
        <f>'４.１倒筒機(樣品製作)'!X742</f>
        <v/>
      </c>
      <c r="AA742" s="452" t="str">
        <f>'４.１倒筒機(樣品製作)'!Y742</f>
        <v/>
      </c>
    </row>
    <row r="743" spans="1:27" ht="16.5">
      <c r="A743" s="383">
        <f t="shared" si="282"/>
        <v>46191</v>
      </c>
      <c r="B743" s="432" t="s">
        <v>804</v>
      </c>
      <c r="C743" s="458"/>
      <c r="D743" s="473"/>
      <c r="E743" s="459"/>
      <c r="F743" s="507" t="str">
        <f>IF(ISNA(VLOOKUP(D743,條件!$A$1:$L$65585,5,0)),"",(VLOOKUP(D743,條件!$A$1:$L$65585,5,0)))</f>
        <v/>
      </c>
      <c r="G743" s="507" t="str">
        <f>IF(ISNA(VLOOKUP(D743,條件!$A$1:$L$65585,11,0)),"",(VLOOKUP(D743,條件!$A$1:$L$65585,11,0)))</f>
        <v/>
      </c>
      <c r="H743" s="460"/>
      <c r="I743" s="461"/>
      <c r="J743" s="462"/>
      <c r="K743" s="461"/>
      <c r="L743" s="463"/>
      <c r="M743" s="388"/>
      <c r="N743" s="389"/>
      <c r="O743" s="390"/>
      <c r="P743" s="389"/>
      <c r="Q743" s="410"/>
      <c r="R743" s="443"/>
      <c r="S743" s="425">
        <f t="shared" si="278"/>
        <v>0</v>
      </c>
      <c r="T743" s="392">
        <f t="shared" si="275"/>
        <v>0</v>
      </c>
      <c r="U743" s="405">
        <f t="shared" si="279"/>
        <v>0</v>
      </c>
      <c r="V743" s="393">
        <f t="shared" si="280"/>
        <v>0</v>
      </c>
      <c r="W743" s="442" t="str">
        <f t="shared" si="281"/>
        <v/>
      </c>
      <c r="X743" s="452" t="str">
        <f t="shared" si="276"/>
        <v/>
      </c>
      <c r="Y743" s="452" t="str">
        <f t="shared" si="277"/>
        <v/>
      </c>
      <c r="Z743" s="452" t="str">
        <f>'４.１倒筒機(樣品製作)'!X743</f>
        <v/>
      </c>
      <c r="AA743" s="452" t="str">
        <f>'４.１倒筒機(樣品製作)'!Y743</f>
        <v/>
      </c>
    </row>
    <row r="744" spans="1:27" ht="16.5">
      <c r="A744" s="383">
        <f t="shared" si="282"/>
        <v>46191</v>
      </c>
      <c r="B744" s="432" t="s">
        <v>804</v>
      </c>
      <c r="C744" s="458"/>
      <c r="D744" s="473"/>
      <c r="E744" s="459"/>
      <c r="F744" s="507" t="str">
        <f>IF(ISNA(VLOOKUP(D744,條件!$A$1:$L$65585,5,0)),"",(VLOOKUP(D744,條件!$A$1:$L$65585,5,0)))</f>
        <v/>
      </c>
      <c r="G744" s="507" t="str">
        <f>IF(ISNA(VLOOKUP(D744,條件!$A$1:$L$65585,11,0)),"",(VLOOKUP(D744,條件!$A$1:$L$65585,11,0)))</f>
        <v/>
      </c>
      <c r="H744" s="460"/>
      <c r="I744" s="461"/>
      <c r="J744" s="462"/>
      <c r="K744" s="461"/>
      <c r="L744" s="463"/>
      <c r="M744" s="388"/>
      <c r="N744" s="389"/>
      <c r="O744" s="390"/>
      <c r="P744" s="389"/>
      <c r="Q744" s="410"/>
      <c r="R744" s="443"/>
      <c r="S744" s="425">
        <f t="shared" si="278"/>
        <v>0</v>
      </c>
      <c r="T744" s="392">
        <f t="shared" si="275"/>
        <v>0</v>
      </c>
      <c r="U744" s="405">
        <f t="shared" si="279"/>
        <v>0</v>
      </c>
      <c r="V744" s="393">
        <f t="shared" si="280"/>
        <v>0</v>
      </c>
      <c r="W744" s="442" t="str">
        <f t="shared" si="281"/>
        <v/>
      </c>
      <c r="X744" s="452" t="str">
        <f t="shared" si="276"/>
        <v/>
      </c>
      <c r="Y744" s="452" t="str">
        <f t="shared" si="277"/>
        <v/>
      </c>
      <c r="Z744" s="452" t="str">
        <f>'４.１倒筒機(樣品製作)'!X744</f>
        <v/>
      </c>
      <c r="AA744" s="452" t="str">
        <f>'４.１倒筒機(樣品製作)'!Y744</f>
        <v/>
      </c>
    </row>
    <row r="745" spans="1:27" ht="16.5">
      <c r="A745" s="383">
        <f t="shared" si="282"/>
        <v>46191</v>
      </c>
      <c r="B745" s="432" t="s">
        <v>804</v>
      </c>
      <c r="C745" s="458"/>
      <c r="D745" s="473"/>
      <c r="E745" s="459"/>
      <c r="F745" s="507" t="str">
        <f>IF(ISNA(VLOOKUP(D745,條件!$A$1:$L$65585,5,0)),"",(VLOOKUP(D745,條件!$A$1:$L$65585,5,0)))</f>
        <v/>
      </c>
      <c r="G745" s="507" t="str">
        <f>IF(ISNA(VLOOKUP(D745,條件!$A$1:$L$65585,11,0)),"",(VLOOKUP(D745,條件!$A$1:$L$65585,11,0)))</f>
        <v/>
      </c>
      <c r="H745" s="460"/>
      <c r="I745" s="461"/>
      <c r="J745" s="462"/>
      <c r="K745" s="461"/>
      <c r="L745" s="463"/>
      <c r="M745" s="388"/>
      <c r="N745" s="389"/>
      <c r="O745" s="390"/>
      <c r="P745" s="389"/>
      <c r="Q745" s="410"/>
      <c r="R745" s="443"/>
      <c r="S745" s="425">
        <f t="shared" si="278"/>
        <v>0</v>
      </c>
      <c r="T745" s="392">
        <f t="shared" si="275"/>
        <v>0</v>
      </c>
      <c r="U745" s="392">
        <f t="shared" si="279"/>
        <v>0</v>
      </c>
      <c r="V745" s="393">
        <f t="shared" si="280"/>
        <v>0</v>
      </c>
      <c r="W745" s="442" t="str">
        <f t="shared" si="281"/>
        <v/>
      </c>
      <c r="X745" s="452" t="str">
        <f t="shared" si="276"/>
        <v/>
      </c>
      <c r="Y745" s="452" t="str">
        <f t="shared" si="277"/>
        <v/>
      </c>
      <c r="Z745" s="452" t="str">
        <f>'４.１倒筒機(樣品製作)'!X745</f>
        <v/>
      </c>
      <c r="AA745" s="452" t="str">
        <f>'４.１倒筒機(樣品製作)'!Y745</f>
        <v/>
      </c>
    </row>
    <row r="746" spans="1:27" ht="16.5">
      <c r="A746" s="383">
        <f t="shared" si="282"/>
        <v>46191</v>
      </c>
      <c r="B746" s="432" t="s">
        <v>804</v>
      </c>
      <c r="C746" s="458"/>
      <c r="D746" s="473"/>
      <c r="E746" s="459"/>
      <c r="F746" s="507" t="str">
        <f>IF(ISNA(VLOOKUP(D746,條件!$A$1:$L$65585,5,0)),"",(VLOOKUP(D746,條件!$A$1:$L$65585,5,0)))</f>
        <v/>
      </c>
      <c r="G746" s="507" t="str">
        <f>IF(ISNA(VLOOKUP(D746,條件!$A$1:$L$65585,11,0)),"",(VLOOKUP(D746,條件!$A$1:$L$65585,11,0)))</f>
        <v/>
      </c>
      <c r="H746" s="460"/>
      <c r="I746" s="461"/>
      <c r="J746" s="462"/>
      <c r="K746" s="461"/>
      <c r="L746" s="463"/>
      <c r="M746" s="388"/>
      <c r="N746" s="389"/>
      <c r="O746" s="390"/>
      <c r="P746" s="389"/>
      <c r="Q746" s="410"/>
      <c r="R746" s="443"/>
      <c r="S746" s="425">
        <f t="shared" si="278"/>
        <v>0</v>
      </c>
      <c r="T746" s="392">
        <f t="shared" si="275"/>
        <v>0</v>
      </c>
      <c r="U746" s="392">
        <f t="shared" si="279"/>
        <v>0</v>
      </c>
      <c r="V746" s="393">
        <f t="shared" si="280"/>
        <v>0</v>
      </c>
      <c r="W746" s="444" t="str">
        <f t="shared" si="281"/>
        <v/>
      </c>
      <c r="X746" s="452" t="str">
        <f t="shared" si="276"/>
        <v/>
      </c>
      <c r="Y746" s="452" t="str">
        <f t="shared" si="277"/>
        <v/>
      </c>
      <c r="Z746" s="452" t="str">
        <f>'４.１倒筒機(樣品製作)'!X746</f>
        <v/>
      </c>
      <c r="AA746" s="452" t="str">
        <f>'４.１倒筒機(樣品製作)'!Y746</f>
        <v/>
      </c>
    </row>
    <row r="747" spans="1:27" ht="16.5">
      <c r="A747" s="383">
        <f t="shared" si="282"/>
        <v>46191</v>
      </c>
      <c r="B747" s="432" t="s">
        <v>804</v>
      </c>
      <c r="C747" s="458"/>
      <c r="D747" s="473"/>
      <c r="E747" s="459"/>
      <c r="F747" s="507" t="str">
        <f>IF(ISNA(VLOOKUP(D747,條件!$A$1:$L$65585,5,0)),"",(VLOOKUP(D747,條件!$A$1:$L$65585,5,0)))</f>
        <v/>
      </c>
      <c r="G747" s="507" t="str">
        <f>IF(ISNA(VLOOKUP(D747,條件!$A$1:$L$65585,11,0)),"",(VLOOKUP(D747,條件!$A$1:$L$65585,11,0)))</f>
        <v/>
      </c>
      <c r="H747" s="460"/>
      <c r="I747" s="461"/>
      <c r="J747" s="462"/>
      <c r="K747" s="461"/>
      <c r="L747" s="463"/>
      <c r="M747" s="388"/>
      <c r="N747" s="389"/>
      <c r="O747" s="390"/>
      <c r="P747" s="389"/>
      <c r="Q747" s="410"/>
      <c r="R747" s="443"/>
      <c r="S747" s="425">
        <f t="shared" si="278"/>
        <v>0</v>
      </c>
      <c r="T747" s="392">
        <f t="shared" si="275"/>
        <v>0</v>
      </c>
      <c r="U747" s="392">
        <f t="shared" si="279"/>
        <v>0</v>
      </c>
      <c r="V747" s="393">
        <f t="shared" si="280"/>
        <v>0</v>
      </c>
      <c r="W747" s="444" t="str">
        <f t="shared" si="281"/>
        <v/>
      </c>
      <c r="X747" s="452" t="str">
        <f t="shared" si="276"/>
        <v/>
      </c>
      <c r="Y747" s="452" t="str">
        <f t="shared" si="277"/>
        <v/>
      </c>
      <c r="Z747" s="452" t="str">
        <f>'４.１倒筒機(樣品製作)'!X747</f>
        <v/>
      </c>
      <c r="AA747" s="452" t="str">
        <f>'４.１倒筒機(樣品製作)'!Y747</f>
        <v/>
      </c>
    </row>
    <row r="748" spans="1:27" ht="16.5">
      <c r="A748" s="383">
        <f t="shared" si="282"/>
        <v>46191</v>
      </c>
      <c r="B748" s="432" t="s">
        <v>804</v>
      </c>
      <c r="C748" s="458"/>
      <c r="D748" s="473"/>
      <c r="E748" s="459"/>
      <c r="F748" s="507" t="str">
        <f>IF(ISNA(VLOOKUP(D748,條件!$A$1:$L$65585,5,0)),"",(VLOOKUP(D748,條件!$A$1:$L$65585,5,0)))</f>
        <v/>
      </c>
      <c r="G748" s="507" t="str">
        <f>IF(ISNA(VLOOKUP(D748,條件!$A$1:$L$65585,11,0)),"",(VLOOKUP(D748,條件!$A$1:$L$65585,11,0)))</f>
        <v/>
      </c>
      <c r="H748" s="460"/>
      <c r="I748" s="461"/>
      <c r="J748" s="462"/>
      <c r="K748" s="461"/>
      <c r="L748" s="463"/>
      <c r="M748" s="388"/>
      <c r="N748" s="389"/>
      <c r="O748" s="390"/>
      <c r="P748" s="389"/>
      <c r="Q748" s="410"/>
      <c r="R748" s="443"/>
      <c r="S748" s="425">
        <f t="shared" si="278"/>
        <v>0</v>
      </c>
      <c r="T748" s="392">
        <f t="shared" si="275"/>
        <v>0</v>
      </c>
      <c r="U748" s="392">
        <f t="shared" si="279"/>
        <v>0</v>
      </c>
      <c r="V748" s="393">
        <f t="shared" si="280"/>
        <v>0</v>
      </c>
      <c r="W748" s="444" t="str">
        <f t="shared" si="281"/>
        <v/>
      </c>
      <c r="X748" s="452" t="str">
        <f t="shared" si="276"/>
        <v/>
      </c>
      <c r="Y748" s="452" t="str">
        <f t="shared" si="277"/>
        <v/>
      </c>
      <c r="Z748" s="452" t="str">
        <f>'４.１倒筒機(樣品製作)'!X748</f>
        <v/>
      </c>
      <c r="AA748" s="452" t="str">
        <f>'４.１倒筒機(樣品製作)'!Y748</f>
        <v/>
      </c>
    </row>
    <row r="749" spans="1:27" ht="16.5">
      <c r="A749" s="383">
        <f t="shared" si="282"/>
        <v>46191</v>
      </c>
      <c r="B749" s="432" t="s">
        <v>804</v>
      </c>
      <c r="C749" s="458"/>
      <c r="D749" s="473"/>
      <c r="E749" s="459"/>
      <c r="F749" s="507" t="str">
        <f>IF(ISNA(VLOOKUP(D749,條件!$A$1:$L$65585,5,0)),"",(VLOOKUP(D749,條件!$A$1:$L$65585,5,0)))</f>
        <v/>
      </c>
      <c r="G749" s="507" t="str">
        <f>IF(ISNA(VLOOKUP(D749,條件!$A$1:$L$65585,11,0)),"",(VLOOKUP(D749,條件!$A$1:$L$65585,11,0)))</f>
        <v/>
      </c>
      <c r="H749" s="460"/>
      <c r="I749" s="461"/>
      <c r="J749" s="462"/>
      <c r="K749" s="461"/>
      <c r="L749" s="463"/>
      <c r="M749" s="388"/>
      <c r="N749" s="389"/>
      <c r="O749" s="390"/>
      <c r="P749" s="389"/>
      <c r="Q749" s="410"/>
      <c r="R749" s="443"/>
      <c r="S749" s="425">
        <f t="shared" si="278"/>
        <v>0</v>
      </c>
      <c r="T749" s="392">
        <f t="shared" si="275"/>
        <v>0</v>
      </c>
      <c r="U749" s="392">
        <f t="shared" si="279"/>
        <v>0</v>
      </c>
      <c r="V749" s="393">
        <f t="shared" si="280"/>
        <v>0</v>
      </c>
      <c r="W749" s="444" t="str">
        <f t="shared" si="281"/>
        <v/>
      </c>
      <c r="X749" s="452" t="str">
        <f t="shared" si="276"/>
        <v/>
      </c>
      <c r="Y749" s="452" t="str">
        <f t="shared" si="277"/>
        <v/>
      </c>
      <c r="Z749" s="452" t="str">
        <f>'４.１倒筒機(樣品製作)'!X749</f>
        <v/>
      </c>
      <c r="AA749" s="452" t="str">
        <f>'４.１倒筒機(樣品製作)'!Y749</f>
        <v/>
      </c>
    </row>
    <row r="750" spans="1:27" ht="16.5">
      <c r="A750" s="383">
        <f t="shared" si="282"/>
        <v>46191</v>
      </c>
      <c r="B750" s="432" t="s">
        <v>804</v>
      </c>
      <c r="C750" s="458"/>
      <c r="D750" s="473"/>
      <c r="E750" s="459"/>
      <c r="F750" s="507" t="str">
        <f>IF(ISNA(VLOOKUP(D750,條件!$A$1:$L$65585,5,0)),"",(VLOOKUP(D750,條件!$A$1:$L$65585,5,0)))</f>
        <v/>
      </c>
      <c r="G750" s="507" t="str">
        <f>IF(ISNA(VLOOKUP(D750,條件!$A$1:$L$65585,11,0)),"",(VLOOKUP(D750,條件!$A$1:$L$65585,11,0)))</f>
        <v/>
      </c>
      <c r="H750" s="460"/>
      <c r="I750" s="461"/>
      <c r="J750" s="462"/>
      <c r="K750" s="461"/>
      <c r="L750" s="463"/>
      <c r="M750" s="388"/>
      <c r="N750" s="389"/>
      <c r="O750" s="390"/>
      <c r="P750" s="389"/>
      <c r="Q750" s="391"/>
      <c r="R750" s="443"/>
      <c r="S750" s="425">
        <f t="shared" si="278"/>
        <v>0</v>
      </c>
      <c r="T750" s="392">
        <f t="shared" si="275"/>
        <v>0</v>
      </c>
      <c r="U750" s="392">
        <f t="shared" si="279"/>
        <v>0</v>
      </c>
      <c r="V750" s="393">
        <f t="shared" si="280"/>
        <v>0</v>
      </c>
      <c r="W750" s="444" t="str">
        <f t="shared" si="281"/>
        <v/>
      </c>
      <c r="X750" s="452" t="str">
        <f t="shared" si="276"/>
        <v/>
      </c>
      <c r="Y750" s="452" t="str">
        <f t="shared" si="277"/>
        <v/>
      </c>
      <c r="Z750" s="452" t="str">
        <f>'４.１倒筒機(樣品製作)'!X750</f>
        <v/>
      </c>
      <c r="AA750" s="452" t="str">
        <f>'４.１倒筒機(樣品製作)'!Y750</f>
        <v/>
      </c>
    </row>
    <row r="751" spans="1:27" ht="16.5">
      <c r="A751" s="383">
        <f t="shared" si="282"/>
        <v>46191</v>
      </c>
      <c r="B751" s="432" t="s">
        <v>804</v>
      </c>
      <c r="C751" s="458"/>
      <c r="D751" s="473"/>
      <c r="E751" s="459"/>
      <c r="F751" s="507" t="str">
        <f>IF(ISNA(VLOOKUP(D751,條件!$A$1:$L$65585,5,0)),"",(VLOOKUP(D751,條件!$A$1:$L$65585,5,0)))</f>
        <v/>
      </c>
      <c r="G751" s="507" t="str">
        <f>IF(ISNA(VLOOKUP(D751,條件!$A$1:$L$65585,11,0)),"",(VLOOKUP(D751,條件!$A$1:$L$65585,11,0)))</f>
        <v/>
      </c>
      <c r="H751" s="460"/>
      <c r="I751" s="461"/>
      <c r="J751" s="462"/>
      <c r="K751" s="461"/>
      <c r="L751" s="463"/>
      <c r="M751" s="388"/>
      <c r="N751" s="389"/>
      <c r="O751" s="390"/>
      <c r="P751" s="389"/>
      <c r="Q751" s="391"/>
      <c r="R751" s="443"/>
      <c r="S751" s="425">
        <f t="shared" si="278"/>
        <v>0</v>
      </c>
      <c r="T751" s="392">
        <f t="shared" si="275"/>
        <v>0</v>
      </c>
      <c r="U751" s="392">
        <f t="shared" si="279"/>
        <v>0</v>
      </c>
      <c r="V751" s="393">
        <f t="shared" si="280"/>
        <v>0</v>
      </c>
      <c r="W751" s="444" t="str">
        <f t="shared" si="281"/>
        <v/>
      </c>
      <c r="X751" s="452" t="str">
        <f t="shared" si="276"/>
        <v/>
      </c>
      <c r="Y751" s="452" t="str">
        <f t="shared" si="277"/>
        <v/>
      </c>
      <c r="Z751" s="452" t="str">
        <f>'４.１倒筒機(樣品製作)'!X751</f>
        <v/>
      </c>
      <c r="AA751" s="452" t="str">
        <f>'４.１倒筒機(樣品製作)'!Y751</f>
        <v/>
      </c>
    </row>
    <row r="752" spans="1:27" ht="16.5">
      <c r="A752" s="383">
        <f t="shared" si="282"/>
        <v>46191</v>
      </c>
      <c r="B752" s="432" t="s">
        <v>804</v>
      </c>
      <c r="C752" s="458"/>
      <c r="D752" s="473"/>
      <c r="E752" s="459"/>
      <c r="F752" s="507" t="str">
        <f>IF(ISNA(VLOOKUP(D752,條件!$A$1:$L$65585,5,0)),"",(VLOOKUP(D752,條件!$A$1:$L$65585,5,0)))</f>
        <v/>
      </c>
      <c r="G752" s="507" t="str">
        <f>IF(ISNA(VLOOKUP(D752,條件!$A$1:$L$65585,11,0)),"",(VLOOKUP(D752,條件!$A$1:$L$65585,11,0)))</f>
        <v/>
      </c>
      <c r="H752" s="460"/>
      <c r="I752" s="461"/>
      <c r="J752" s="462"/>
      <c r="K752" s="461"/>
      <c r="L752" s="463"/>
      <c r="M752" s="388"/>
      <c r="N752" s="389"/>
      <c r="O752" s="390"/>
      <c r="P752" s="389"/>
      <c r="Q752" s="391"/>
      <c r="R752" s="443"/>
      <c r="S752" s="425">
        <f t="shared" si="278"/>
        <v>0</v>
      </c>
      <c r="T752" s="392">
        <f t="shared" si="275"/>
        <v>0</v>
      </c>
      <c r="U752" s="392">
        <f t="shared" si="279"/>
        <v>0</v>
      </c>
      <c r="V752" s="393">
        <f t="shared" si="280"/>
        <v>0</v>
      </c>
      <c r="W752" s="444" t="str">
        <f t="shared" si="281"/>
        <v/>
      </c>
      <c r="X752" s="452" t="str">
        <f t="shared" si="276"/>
        <v/>
      </c>
      <c r="Y752" s="452" t="str">
        <f t="shared" si="277"/>
        <v/>
      </c>
      <c r="Z752" s="452" t="str">
        <f>'４.１倒筒機(樣品製作)'!X752</f>
        <v/>
      </c>
      <c r="AA752" s="452" t="str">
        <f>'４.１倒筒機(樣品製作)'!Y752</f>
        <v/>
      </c>
    </row>
    <row r="753" spans="1:27" ht="16.5">
      <c r="A753" s="383">
        <f t="shared" si="282"/>
        <v>46191</v>
      </c>
      <c r="B753" s="432" t="s">
        <v>804</v>
      </c>
      <c r="C753" s="458"/>
      <c r="D753" s="473"/>
      <c r="E753" s="459"/>
      <c r="F753" s="507" t="str">
        <f>IF(ISNA(VLOOKUP(D753,條件!$A$1:$L$65585,5,0)),"",(VLOOKUP(D753,條件!$A$1:$L$65585,5,0)))</f>
        <v/>
      </c>
      <c r="G753" s="507" t="str">
        <f>IF(ISNA(VLOOKUP(D753,條件!$A$1:$L$65585,11,0)),"",(VLOOKUP(D753,條件!$A$1:$L$65585,11,0)))</f>
        <v/>
      </c>
      <c r="H753" s="460"/>
      <c r="I753" s="461"/>
      <c r="J753" s="462"/>
      <c r="K753" s="461"/>
      <c r="L753" s="463"/>
      <c r="M753" s="388"/>
      <c r="N753" s="389"/>
      <c r="O753" s="390"/>
      <c r="P753" s="389"/>
      <c r="Q753" s="391"/>
      <c r="R753" s="443"/>
      <c r="S753" s="425">
        <f t="shared" si="278"/>
        <v>0</v>
      </c>
      <c r="T753" s="392">
        <f t="shared" si="275"/>
        <v>0</v>
      </c>
      <c r="U753" s="392">
        <f t="shared" si="279"/>
        <v>0</v>
      </c>
      <c r="V753" s="393">
        <f t="shared" si="280"/>
        <v>0</v>
      </c>
      <c r="W753" s="444" t="str">
        <f t="shared" si="281"/>
        <v/>
      </c>
      <c r="X753" s="452" t="str">
        <f t="shared" si="276"/>
        <v/>
      </c>
      <c r="Y753" s="452" t="str">
        <f t="shared" si="277"/>
        <v/>
      </c>
      <c r="Z753" s="452" t="str">
        <f>'４.１倒筒機(樣品製作)'!X753</f>
        <v/>
      </c>
      <c r="AA753" s="452" t="str">
        <f>'４.１倒筒機(樣品製作)'!Y753</f>
        <v/>
      </c>
    </row>
    <row r="754" spans="1:27" ht="16.5">
      <c r="A754" s="383">
        <f t="shared" si="282"/>
        <v>46191</v>
      </c>
      <c r="B754" s="398" t="s">
        <v>807</v>
      </c>
      <c r="C754" s="524"/>
      <c r="D754" s="525"/>
      <c r="E754" s="526"/>
      <c r="F754" s="527"/>
      <c r="G754" s="527"/>
      <c r="H754" s="528"/>
      <c r="I754" s="529">
        <f>COUNTA(I734:I753)</f>
        <v>0</v>
      </c>
      <c r="J754" s="529"/>
      <c r="K754" s="529"/>
      <c r="L754" s="530"/>
      <c r="M754" s="400"/>
      <c r="N754" s="401">
        <f>SUM(N734:N753)</f>
        <v>0</v>
      </c>
      <c r="O754" s="400"/>
      <c r="P754" s="401">
        <f>SUM(P734:P753)</f>
        <v>0</v>
      </c>
      <c r="Q754" s="402"/>
      <c r="R754" s="445"/>
      <c r="S754" s="426"/>
      <c r="T754" s="399"/>
      <c r="U754" s="399">
        <f>SUMIF(U734:U753,"&lt;9E307")</f>
        <v>0</v>
      </c>
      <c r="V754" s="399">
        <f>SUM(V734:V753)</f>
        <v>0</v>
      </c>
      <c r="W754" s="446">
        <f>IF(ISERROR(V754/U754),0,(V754/U754))</f>
        <v>0</v>
      </c>
      <c r="X754" s="453">
        <f>SUMIF(X734:X753,"&lt;9E307")</f>
        <v>0</v>
      </c>
      <c r="Y754" s="453">
        <f>SUMIF(Y734:Y753,"&lt;9E307")</f>
        <v>0</v>
      </c>
      <c r="Z754" s="579">
        <f>'４.１倒筒機(樣品製作)'!X754</f>
        <v>0</v>
      </c>
      <c r="AA754" s="579">
        <f>'４.１倒筒機(樣品製作)'!Y754</f>
        <v>0</v>
      </c>
    </row>
    <row r="755" spans="1:27" ht="16.5">
      <c r="A755" s="383">
        <f t="shared" si="282"/>
        <v>46191</v>
      </c>
      <c r="B755" s="432" t="s">
        <v>805</v>
      </c>
      <c r="C755" s="458"/>
      <c r="D755" s="473"/>
      <c r="E755" s="459"/>
      <c r="F755" s="507" t="str">
        <f>IF(ISNA(VLOOKUP(D755,條件!$A$1:$L$65585,5,0)),"",(VLOOKUP(D755,條件!$A$1:$L$65585,5,0)))</f>
        <v/>
      </c>
      <c r="G755" s="507" t="str">
        <f>IF(ISNA(VLOOKUP(D755,條件!$A$1:$L$65585,11,0)),"",(VLOOKUP(D755,條件!$A$1:$L$65585,11,0)))</f>
        <v/>
      </c>
      <c r="H755" s="460"/>
      <c r="I755" s="461"/>
      <c r="J755" s="462"/>
      <c r="K755" s="461"/>
      <c r="L755" s="463"/>
      <c r="M755" s="388"/>
      <c r="N755" s="389"/>
      <c r="O755" s="390"/>
      <c r="P755" s="389"/>
      <c r="Q755" s="391"/>
      <c r="R755" s="443"/>
      <c r="S755" s="425">
        <f>K755*0.85</f>
        <v>0</v>
      </c>
      <c r="T755" s="392">
        <f t="shared" ref="T755:T774" si="283">IF(J755="",0,(1440/(J755/S755)))</f>
        <v>0</v>
      </c>
      <c r="U755" s="405">
        <f>T755*L755*(N755+P755)/24*0.85</f>
        <v>0</v>
      </c>
      <c r="V755" s="406">
        <f>M755+O755</f>
        <v>0</v>
      </c>
      <c r="W755" s="442" t="str">
        <f>IF(U755=0,"",((V755/U755)))</f>
        <v/>
      </c>
      <c r="X755" s="452" t="str">
        <f t="shared" ref="X755:X774" si="284">IF(ISERROR((U755/(N755+P755)*N755)/250),"",((U755/(N755+P755)*N755)/250))</f>
        <v/>
      </c>
      <c r="Y755" s="452" t="str">
        <f t="shared" ref="Y755:Y774" si="285">IF(ISERROR(((U755/(N755+P755)*P755)/250)),"",(((U755/(N755+P755)*P755))/250))</f>
        <v/>
      </c>
      <c r="Z755" s="452" t="str">
        <f>'４.１倒筒機(樣品製作)'!X755</f>
        <v/>
      </c>
      <c r="AA755" s="452" t="str">
        <f>'４.１倒筒機(樣品製作)'!Y755</f>
        <v/>
      </c>
    </row>
    <row r="756" spans="1:27" ht="16.5">
      <c r="A756" s="383">
        <f t="shared" si="282"/>
        <v>46191</v>
      </c>
      <c r="B756" s="432" t="s">
        <v>805</v>
      </c>
      <c r="C756" s="458"/>
      <c r="D756" s="473"/>
      <c r="E756" s="459"/>
      <c r="F756" s="507" t="str">
        <f>IF(ISNA(VLOOKUP(D756,條件!$A$1:$L$65585,5,0)),"",(VLOOKUP(D756,條件!$A$1:$L$65585,5,0)))</f>
        <v/>
      </c>
      <c r="G756" s="507" t="str">
        <f>IF(ISNA(VLOOKUP(D756,條件!$A$1:$L$65585,11,0)),"",(VLOOKUP(D756,條件!$A$1:$L$65585,11,0)))</f>
        <v/>
      </c>
      <c r="H756" s="460"/>
      <c r="I756" s="461"/>
      <c r="J756" s="462"/>
      <c r="K756" s="461"/>
      <c r="L756" s="463"/>
      <c r="M756" s="388"/>
      <c r="N756" s="389"/>
      <c r="O756" s="390"/>
      <c r="P756" s="389"/>
      <c r="Q756" s="391"/>
      <c r="R756" s="443"/>
      <c r="S756" s="425">
        <f t="shared" ref="S756:S774" si="286">K756*0.85</f>
        <v>0</v>
      </c>
      <c r="T756" s="392">
        <f t="shared" si="283"/>
        <v>0</v>
      </c>
      <c r="U756" s="405">
        <f t="shared" ref="U756:U774" si="287">T756*L756*(N756+P756)/24*0.85</f>
        <v>0</v>
      </c>
      <c r="V756" s="393">
        <f t="shared" ref="V756:V774" si="288">M756+O756</f>
        <v>0</v>
      </c>
      <c r="W756" s="442" t="str">
        <f t="shared" ref="W756:W774" si="289">IF(U756=0,"",((V756/U756)))</f>
        <v/>
      </c>
      <c r="X756" s="452" t="str">
        <f t="shared" si="284"/>
        <v/>
      </c>
      <c r="Y756" s="452" t="str">
        <f t="shared" si="285"/>
        <v/>
      </c>
      <c r="Z756" s="452" t="str">
        <f>'４.１倒筒機(樣品製作)'!X756</f>
        <v/>
      </c>
      <c r="AA756" s="452" t="str">
        <f>'４.１倒筒機(樣品製作)'!Y756</f>
        <v/>
      </c>
    </row>
    <row r="757" spans="1:27" ht="16.5">
      <c r="A757" s="383">
        <f t="shared" si="282"/>
        <v>46191</v>
      </c>
      <c r="B757" s="432" t="s">
        <v>805</v>
      </c>
      <c r="C757" s="458"/>
      <c r="D757" s="473"/>
      <c r="E757" s="459"/>
      <c r="F757" s="507" t="str">
        <f>IF(ISNA(VLOOKUP(D757,條件!$A$1:$L$65585,5,0)),"",(VLOOKUP(D757,條件!$A$1:$L$65585,5,0)))</f>
        <v/>
      </c>
      <c r="G757" s="507" t="str">
        <f>IF(ISNA(VLOOKUP(D757,條件!$A$1:$L$65585,11,0)),"",(VLOOKUP(D757,條件!$A$1:$L$65585,11,0)))</f>
        <v/>
      </c>
      <c r="H757" s="460"/>
      <c r="I757" s="461"/>
      <c r="J757" s="462"/>
      <c r="K757" s="461"/>
      <c r="L757" s="463"/>
      <c r="M757" s="388"/>
      <c r="N757" s="389"/>
      <c r="O757" s="390"/>
      <c r="P757" s="389"/>
      <c r="Q757" s="391"/>
      <c r="R757" s="443"/>
      <c r="S757" s="425">
        <f t="shared" si="286"/>
        <v>0</v>
      </c>
      <c r="T757" s="392">
        <f t="shared" si="283"/>
        <v>0</v>
      </c>
      <c r="U757" s="405">
        <f t="shared" si="287"/>
        <v>0</v>
      </c>
      <c r="V757" s="393">
        <f t="shared" si="288"/>
        <v>0</v>
      </c>
      <c r="W757" s="442" t="str">
        <f t="shared" si="289"/>
        <v/>
      </c>
      <c r="X757" s="452" t="str">
        <f t="shared" si="284"/>
        <v/>
      </c>
      <c r="Y757" s="452" t="str">
        <f t="shared" si="285"/>
        <v/>
      </c>
      <c r="Z757" s="452" t="str">
        <f>'４.１倒筒機(樣品製作)'!X757</f>
        <v/>
      </c>
      <c r="AA757" s="452" t="str">
        <f>'４.１倒筒機(樣品製作)'!Y757</f>
        <v/>
      </c>
    </row>
    <row r="758" spans="1:27" ht="16.5">
      <c r="A758" s="383">
        <f t="shared" si="282"/>
        <v>46191</v>
      </c>
      <c r="B758" s="432" t="s">
        <v>805</v>
      </c>
      <c r="C758" s="458"/>
      <c r="D758" s="473"/>
      <c r="E758" s="459"/>
      <c r="F758" s="507" t="str">
        <f>IF(ISNA(VLOOKUP(D758,條件!$A$1:$L$65585,5,0)),"",(VLOOKUP(D758,條件!$A$1:$L$65585,5,0)))</f>
        <v/>
      </c>
      <c r="G758" s="507" t="str">
        <f>IF(ISNA(VLOOKUP(D758,條件!$A$1:$L$65585,11,0)),"",(VLOOKUP(D758,條件!$A$1:$L$65585,11,0)))</f>
        <v/>
      </c>
      <c r="H758" s="460"/>
      <c r="I758" s="461"/>
      <c r="J758" s="462"/>
      <c r="K758" s="461"/>
      <c r="L758" s="463"/>
      <c r="M758" s="388"/>
      <c r="N758" s="389"/>
      <c r="O758" s="390"/>
      <c r="P758" s="389"/>
      <c r="Q758" s="391"/>
      <c r="R758" s="443"/>
      <c r="S758" s="425">
        <f t="shared" si="286"/>
        <v>0</v>
      </c>
      <c r="T758" s="392">
        <f t="shared" si="283"/>
        <v>0</v>
      </c>
      <c r="U758" s="405">
        <f t="shared" si="287"/>
        <v>0</v>
      </c>
      <c r="V758" s="393">
        <f t="shared" si="288"/>
        <v>0</v>
      </c>
      <c r="W758" s="442" t="str">
        <f t="shared" si="289"/>
        <v/>
      </c>
      <c r="X758" s="452" t="str">
        <f t="shared" si="284"/>
        <v/>
      </c>
      <c r="Y758" s="452" t="str">
        <f t="shared" si="285"/>
        <v/>
      </c>
      <c r="Z758" s="452" t="str">
        <f>'４.１倒筒機(樣品製作)'!X758</f>
        <v/>
      </c>
      <c r="AA758" s="452" t="str">
        <f>'４.１倒筒機(樣品製作)'!Y758</f>
        <v/>
      </c>
    </row>
    <row r="759" spans="1:27" ht="16.5">
      <c r="A759" s="383">
        <f t="shared" si="282"/>
        <v>46191</v>
      </c>
      <c r="B759" s="432" t="s">
        <v>805</v>
      </c>
      <c r="C759" s="458"/>
      <c r="D759" s="473"/>
      <c r="E759" s="459"/>
      <c r="F759" s="507" t="str">
        <f>IF(ISNA(VLOOKUP(D759,條件!$A$1:$L$65585,5,0)),"",(VLOOKUP(D759,條件!$A$1:$L$65585,5,0)))</f>
        <v/>
      </c>
      <c r="G759" s="507" t="str">
        <f>IF(ISNA(VLOOKUP(D759,條件!$A$1:$L$65585,11,0)),"",(VLOOKUP(D759,條件!$A$1:$L$65585,11,0)))</f>
        <v/>
      </c>
      <c r="H759" s="460"/>
      <c r="I759" s="461"/>
      <c r="J759" s="462"/>
      <c r="K759" s="461"/>
      <c r="L759" s="463"/>
      <c r="M759" s="388"/>
      <c r="N759" s="389"/>
      <c r="O759" s="390"/>
      <c r="P759" s="389"/>
      <c r="Q759" s="391"/>
      <c r="R759" s="443"/>
      <c r="S759" s="425">
        <f t="shared" si="286"/>
        <v>0</v>
      </c>
      <c r="T759" s="392">
        <f t="shared" si="283"/>
        <v>0</v>
      </c>
      <c r="U759" s="405">
        <f t="shared" si="287"/>
        <v>0</v>
      </c>
      <c r="V759" s="393">
        <f t="shared" si="288"/>
        <v>0</v>
      </c>
      <c r="W759" s="442" t="str">
        <f t="shared" si="289"/>
        <v/>
      </c>
      <c r="X759" s="452" t="str">
        <f t="shared" si="284"/>
        <v/>
      </c>
      <c r="Y759" s="452" t="str">
        <f t="shared" si="285"/>
        <v/>
      </c>
      <c r="Z759" s="452" t="str">
        <f>'４.１倒筒機(樣品製作)'!X759</f>
        <v/>
      </c>
      <c r="AA759" s="452" t="str">
        <f>'４.１倒筒機(樣品製作)'!Y759</f>
        <v/>
      </c>
    </row>
    <row r="760" spans="1:27" ht="16.5">
      <c r="A760" s="383">
        <f t="shared" si="282"/>
        <v>46191</v>
      </c>
      <c r="B760" s="432" t="s">
        <v>805</v>
      </c>
      <c r="C760" s="458"/>
      <c r="D760" s="473"/>
      <c r="E760" s="459"/>
      <c r="F760" s="507" t="str">
        <f>IF(ISNA(VLOOKUP(D760,條件!$A$1:$L$65585,5,0)),"",(VLOOKUP(D760,條件!$A$1:$L$65585,5,0)))</f>
        <v/>
      </c>
      <c r="G760" s="507" t="str">
        <f>IF(ISNA(VLOOKUP(D760,條件!$A$1:$L$65585,11,0)),"",(VLOOKUP(D760,條件!$A$1:$L$65585,11,0)))</f>
        <v/>
      </c>
      <c r="H760" s="460"/>
      <c r="I760" s="461"/>
      <c r="J760" s="462"/>
      <c r="K760" s="461"/>
      <c r="L760" s="463"/>
      <c r="M760" s="388"/>
      <c r="N760" s="389"/>
      <c r="O760" s="390"/>
      <c r="P760" s="389"/>
      <c r="Q760" s="391"/>
      <c r="R760" s="443"/>
      <c r="S760" s="425">
        <f t="shared" si="286"/>
        <v>0</v>
      </c>
      <c r="T760" s="392">
        <f t="shared" si="283"/>
        <v>0</v>
      </c>
      <c r="U760" s="405">
        <f t="shared" si="287"/>
        <v>0</v>
      </c>
      <c r="V760" s="393">
        <f t="shared" si="288"/>
        <v>0</v>
      </c>
      <c r="W760" s="442" t="str">
        <f t="shared" si="289"/>
        <v/>
      </c>
      <c r="X760" s="452" t="str">
        <f t="shared" si="284"/>
        <v/>
      </c>
      <c r="Y760" s="452" t="str">
        <f t="shared" si="285"/>
        <v/>
      </c>
      <c r="Z760" s="452" t="str">
        <f>'４.１倒筒機(樣品製作)'!X760</f>
        <v/>
      </c>
      <c r="AA760" s="452" t="str">
        <f>'４.１倒筒機(樣品製作)'!Y760</f>
        <v/>
      </c>
    </row>
    <row r="761" spans="1:27" ht="16.5">
      <c r="A761" s="383">
        <f t="shared" si="282"/>
        <v>46191</v>
      </c>
      <c r="B761" s="432" t="s">
        <v>805</v>
      </c>
      <c r="C761" s="458"/>
      <c r="D761" s="473"/>
      <c r="E761" s="459"/>
      <c r="F761" s="507" t="str">
        <f>IF(ISNA(VLOOKUP(D761,條件!$A$1:$L$65585,5,0)),"",(VLOOKUP(D761,條件!$A$1:$L$65585,5,0)))</f>
        <v/>
      </c>
      <c r="G761" s="507" t="str">
        <f>IF(ISNA(VLOOKUP(D761,條件!$A$1:$L$65585,11,0)),"",(VLOOKUP(D761,條件!$A$1:$L$65585,11,0)))</f>
        <v/>
      </c>
      <c r="H761" s="460"/>
      <c r="I761" s="461"/>
      <c r="J761" s="462"/>
      <c r="K761" s="461"/>
      <c r="L761" s="463"/>
      <c r="M761" s="388"/>
      <c r="N761" s="389"/>
      <c r="O761" s="390"/>
      <c r="P761" s="389"/>
      <c r="Q761" s="391"/>
      <c r="R761" s="443"/>
      <c r="S761" s="425">
        <f t="shared" si="286"/>
        <v>0</v>
      </c>
      <c r="T761" s="392">
        <f t="shared" si="283"/>
        <v>0</v>
      </c>
      <c r="U761" s="405">
        <f t="shared" si="287"/>
        <v>0</v>
      </c>
      <c r="V761" s="393">
        <f t="shared" si="288"/>
        <v>0</v>
      </c>
      <c r="W761" s="442" t="str">
        <f t="shared" si="289"/>
        <v/>
      </c>
      <c r="X761" s="452" t="str">
        <f t="shared" si="284"/>
        <v/>
      </c>
      <c r="Y761" s="452" t="str">
        <f t="shared" si="285"/>
        <v/>
      </c>
      <c r="Z761" s="452" t="str">
        <f>'４.１倒筒機(樣品製作)'!X761</f>
        <v/>
      </c>
      <c r="AA761" s="452" t="str">
        <f>'４.１倒筒機(樣品製作)'!Y761</f>
        <v/>
      </c>
    </row>
    <row r="762" spans="1:27" ht="16.5">
      <c r="A762" s="383">
        <f t="shared" si="282"/>
        <v>46191</v>
      </c>
      <c r="B762" s="432" t="s">
        <v>805</v>
      </c>
      <c r="C762" s="458"/>
      <c r="D762" s="473"/>
      <c r="E762" s="459"/>
      <c r="F762" s="507" t="str">
        <f>IF(ISNA(VLOOKUP(D762,條件!$A$1:$L$65585,5,0)),"",(VLOOKUP(D762,條件!$A$1:$L$65585,5,0)))</f>
        <v/>
      </c>
      <c r="G762" s="507" t="str">
        <f>IF(ISNA(VLOOKUP(D762,條件!$A$1:$L$65585,11,0)),"",(VLOOKUP(D762,條件!$A$1:$L$65585,11,0)))</f>
        <v/>
      </c>
      <c r="H762" s="460"/>
      <c r="I762" s="461"/>
      <c r="J762" s="462"/>
      <c r="K762" s="461"/>
      <c r="L762" s="463"/>
      <c r="M762" s="388"/>
      <c r="N762" s="389"/>
      <c r="O762" s="390"/>
      <c r="P762" s="389"/>
      <c r="Q762" s="391"/>
      <c r="R762" s="443"/>
      <c r="S762" s="425">
        <f t="shared" si="286"/>
        <v>0</v>
      </c>
      <c r="T762" s="392">
        <f t="shared" si="283"/>
        <v>0</v>
      </c>
      <c r="U762" s="405">
        <f t="shared" si="287"/>
        <v>0</v>
      </c>
      <c r="V762" s="393">
        <f t="shared" si="288"/>
        <v>0</v>
      </c>
      <c r="W762" s="442" t="str">
        <f t="shared" si="289"/>
        <v/>
      </c>
      <c r="X762" s="452" t="str">
        <f t="shared" si="284"/>
        <v/>
      </c>
      <c r="Y762" s="452" t="str">
        <f t="shared" si="285"/>
        <v/>
      </c>
      <c r="Z762" s="452" t="str">
        <f>'４.１倒筒機(樣品製作)'!X762</f>
        <v/>
      </c>
      <c r="AA762" s="452" t="str">
        <f>'４.１倒筒機(樣品製作)'!Y762</f>
        <v/>
      </c>
    </row>
    <row r="763" spans="1:27" ht="16.5">
      <c r="A763" s="383">
        <f t="shared" si="282"/>
        <v>46191</v>
      </c>
      <c r="B763" s="432" t="s">
        <v>805</v>
      </c>
      <c r="C763" s="458"/>
      <c r="D763" s="473"/>
      <c r="E763" s="459"/>
      <c r="F763" s="507" t="str">
        <f>IF(ISNA(VLOOKUP(D763,條件!$A$1:$L$65585,5,0)),"",(VLOOKUP(D763,條件!$A$1:$L$65585,5,0)))</f>
        <v/>
      </c>
      <c r="G763" s="507" t="str">
        <f>IF(ISNA(VLOOKUP(D763,條件!$A$1:$L$65585,11,0)),"",(VLOOKUP(D763,條件!$A$1:$L$65585,11,0)))</f>
        <v/>
      </c>
      <c r="H763" s="460"/>
      <c r="I763" s="461"/>
      <c r="J763" s="462"/>
      <c r="K763" s="461"/>
      <c r="L763" s="463"/>
      <c r="M763" s="388"/>
      <c r="N763" s="389"/>
      <c r="O763" s="390"/>
      <c r="P763" s="389"/>
      <c r="Q763" s="391"/>
      <c r="R763" s="443"/>
      <c r="S763" s="425">
        <f t="shared" si="286"/>
        <v>0</v>
      </c>
      <c r="T763" s="392">
        <f t="shared" si="283"/>
        <v>0</v>
      </c>
      <c r="U763" s="405">
        <f t="shared" si="287"/>
        <v>0</v>
      </c>
      <c r="V763" s="393">
        <f t="shared" si="288"/>
        <v>0</v>
      </c>
      <c r="W763" s="442" t="str">
        <f t="shared" si="289"/>
        <v/>
      </c>
      <c r="X763" s="452" t="str">
        <f t="shared" si="284"/>
        <v/>
      </c>
      <c r="Y763" s="452" t="str">
        <f t="shared" si="285"/>
        <v/>
      </c>
      <c r="Z763" s="452" t="str">
        <f>'４.１倒筒機(樣品製作)'!X763</f>
        <v/>
      </c>
      <c r="AA763" s="452" t="str">
        <f>'４.１倒筒機(樣品製作)'!Y763</f>
        <v/>
      </c>
    </row>
    <row r="764" spans="1:27" ht="16.5">
      <c r="A764" s="383">
        <f t="shared" si="282"/>
        <v>46191</v>
      </c>
      <c r="B764" s="432" t="s">
        <v>805</v>
      </c>
      <c r="C764" s="458"/>
      <c r="D764" s="473"/>
      <c r="E764" s="459"/>
      <c r="F764" s="507" t="str">
        <f>IF(ISNA(VLOOKUP(D764,條件!$A$1:$L$65585,5,0)),"",(VLOOKUP(D764,條件!$A$1:$L$65585,5,0)))</f>
        <v/>
      </c>
      <c r="G764" s="507" t="str">
        <f>IF(ISNA(VLOOKUP(D764,條件!$A$1:$L$65585,11,0)),"",(VLOOKUP(D764,條件!$A$1:$L$65585,11,0)))</f>
        <v/>
      </c>
      <c r="H764" s="460"/>
      <c r="I764" s="461"/>
      <c r="J764" s="462"/>
      <c r="K764" s="461"/>
      <c r="L764" s="463"/>
      <c r="M764" s="388"/>
      <c r="N764" s="389"/>
      <c r="O764" s="390"/>
      <c r="P764" s="389"/>
      <c r="Q764" s="391"/>
      <c r="R764" s="443"/>
      <c r="S764" s="425">
        <f t="shared" si="286"/>
        <v>0</v>
      </c>
      <c r="T764" s="392">
        <f t="shared" si="283"/>
        <v>0</v>
      </c>
      <c r="U764" s="405">
        <f t="shared" si="287"/>
        <v>0</v>
      </c>
      <c r="V764" s="393">
        <f t="shared" si="288"/>
        <v>0</v>
      </c>
      <c r="W764" s="442" t="str">
        <f t="shared" si="289"/>
        <v/>
      </c>
      <c r="X764" s="452" t="str">
        <f t="shared" si="284"/>
        <v/>
      </c>
      <c r="Y764" s="452" t="str">
        <f t="shared" si="285"/>
        <v/>
      </c>
      <c r="Z764" s="452" t="str">
        <f>'４.１倒筒機(樣品製作)'!X764</f>
        <v/>
      </c>
      <c r="AA764" s="452" t="str">
        <f>'４.１倒筒機(樣品製作)'!Y764</f>
        <v/>
      </c>
    </row>
    <row r="765" spans="1:27" ht="16.5">
      <c r="A765" s="383">
        <f t="shared" si="282"/>
        <v>46191</v>
      </c>
      <c r="B765" s="432" t="s">
        <v>805</v>
      </c>
      <c r="C765" s="458"/>
      <c r="D765" s="473"/>
      <c r="E765" s="459"/>
      <c r="F765" s="507" t="str">
        <f>IF(ISNA(VLOOKUP(D765,條件!$A$1:$L$65585,5,0)),"",(VLOOKUP(D765,條件!$A$1:$L$65585,5,0)))</f>
        <v/>
      </c>
      <c r="G765" s="507" t="str">
        <f>IF(ISNA(VLOOKUP(D765,條件!$A$1:$L$65585,11,0)),"",(VLOOKUP(D765,條件!$A$1:$L$65585,11,0)))</f>
        <v/>
      </c>
      <c r="H765" s="460"/>
      <c r="I765" s="461"/>
      <c r="J765" s="462"/>
      <c r="K765" s="461"/>
      <c r="L765" s="463"/>
      <c r="M765" s="388"/>
      <c r="N765" s="389"/>
      <c r="O765" s="390"/>
      <c r="P765" s="389"/>
      <c r="Q765" s="391"/>
      <c r="R765" s="443"/>
      <c r="S765" s="425">
        <f t="shared" si="286"/>
        <v>0</v>
      </c>
      <c r="T765" s="392">
        <f t="shared" si="283"/>
        <v>0</v>
      </c>
      <c r="U765" s="405">
        <f t="shared" si="287"/>
        <v>0</v>
      </c>
      <c r="V765" s="393">
        <f t="shared" si="288"/>
        <v>0</v>
      </c>
      <c r="W765" s="442" t="str">
        <f t="shared" si="289"/>
        <v/>
      </c>
      <c r="X765" s="452" t="str">
        <f t="shared" si="284"/>
        <v/>
      </c>
      <c r="Y765" s="452" t="str">
        <f t="shared" si="285"/>
        <v/>
      </c>
      <c r="Z765" s="452" t="str">
        <f>'４.１倒筒機(樣品製作)'!X765</f>
        <v/>
      </c>
      <c r="AA765" s="452" t="str">
        <f>'４.１倒筒機(樣品製作)'!Y765</f>
        <v/>
      </c>
    </row>
    <row r="766" spans="1:27" ht="16.5">
      <c r="A766" s="383">
        <f t="shared" si="282"/>
        <v>46191</v>
      </c>
      <c r="B766" s="432" t="s">
        <v>805</v>
      </c>
      <c r="C766" s="458"/>
      <c r="D766" s="473"/>
      <c r="E766" s="459"/>
      <c r="F766" s="507" t="str">
        <f>IF(ISNA(VLOOKUP(D766,條件!$A$1:$L$65585,5,0)),"",(VLOOKUP(D766,條件!$A$1:$L$65585,5,0)))</f>
        <v/>
      </c>
      <c r="G766" s="507" t="str">
        <f>IF(ISNA(VLOOKUP(D766,條件!$A$1:$L$65585,11,0)),"",(VLOOKUP(D766,條件!$A$1:$L$65585,11,0)))</f>
        <v/>
      </c>
      <c r="H766" s="460"/>
      <c r="I766" s="461"/>
      <c r="J766" s="462"/>
      <c r="K766" s="461"/>
      <c r="L766" s="463"/>
      <c r="M766" s="388"/>
      <c r="N766" s="389"/>
      <c r="O766" s="390"/>
      <c r="P766" s="389"/>
      <c r="Q766" s="391"/>
      <c r="R766" s="443"/>
      <c r="S766" s="425">
        <f t="shared" si="286"/>
        <v>0</v>
      </c>
      <c r="T766" s="392">
        <f t="shared" si="283"/>
        <v>0</v>
      </c>
      <c r="U766" s="392">
        <f t="shared" si="287"/>
        <v>0</v>
      </c>
      <c r="V766" s="393">
        <f t="shared" si="288"/>
        <v>0</v>
      </c>
      <c r="W766" s="444" t="str">
        <f t="shared" si="289"/>
        <v/>
      </c>
      <c r="X766" s="452" t="str">
        <f t="shared" si="284"/>
        <v/>
      </c>
      <c r="Y766" s="452" t="str">
        <f t="shared" si="285"/>
        <v/>
      </c>
      <c r="Z766" s="452" t="str">
        <f>'４.１倒筒機(樣品製作)'!X766</f>
        <v/>
      </c>
      <c r="AA766" s="452" t="str">
        <f>'４.１倒筒機(樣品製作)'!Y766</f>
        <v/>
      </c>
    </row>
    <row r="767" spans="1:27" ht="16.5">
      <c r="A767" s="383">
        <f t="shared" si="282"/>
        <v>46191</v>
      </c>
      <c r="B767" s="432" t="s">
        <v>805</v>
      </c>
      <c r="C767" s="458"/>
      <c r="D767" s="473"/>
      <c r="E767" s="459"/>
      <c r="F767" s="507" t="str">
        <f>IF(ISNA(VLOOKUP(D767,條件!$A$1:$L$65585,5,0)),"",(VLOOKUP(D767,條件!$A$1:$L$65585,5,0)))</f>
        <v/>
      </c>
      <c r="G767" s="507" t="str">
        <f>IF(ISNA(VLOOKUP(D767,條件!$A$1:$L$65585,11,0)),"",(VLOOKUP(D767,條件!$A$1:$L$65585,11,0)))</f>
        <v/>
      </c>
      <c r="H767" s="460"/>
      <c r="I767" s="461"/>
      <c r="J767" s="462"/>
      <c r="K767" s="461"/>
      <c r="L767" s="463"/>
      <c r="M767" s="388"/>
      <c r="N767" s="389"/>
      <c r="O767" s="390"/>
      <c r="P767" s="389"/>
      <c r="Q767" s="391"/>
      <c r="R767" s="443"/>
      <c r="S767" s="425">
        <f t="shared" si="286"/>
        <v>0</v>
      </c>
      <c r="T767" s="392">
        <f t="shared" si="283"/>
        <v>0</v>
      </c>
      <c r="U767" s="392">
        <f t="shared" si="287"/>
        <v>0</v>
      </c>
      <c r="V767" s="393">
        <f t="shared" si="288"/>
        <v>0</v>
      </c>
      <c r="W767" s="444" t="str">
        <f t="shared" si="289"/>
        <v/>
      </c>
      <c r="X767" s="452" t="str">
        <f t="shared" si="284"/>
        <v/>
      </c>
      <c r="Y767" s="452" t="str">
        <f t="shared" si="285"/>
        <v/>
      </c>
      <c r="Z767" s="452" t="str">
        <f>'４.１倒筒機(樣品製作)'!X767</f>
        <v/>
      </c>
      <c r="AA767" s="452" t="str">
        <f>'４.１倒筒機(樣品製作)'!Y767</f>
        <v/>
      </c>
    </row>
    <row r="768" spans="1:27" ht="16.5">
      <c r="A768" s="383">
        <f t="shared" si="282"/>
        <v>46191</v>
      </c>
      <c r="B768" s="432" t="s">
        <v>805</v>
      </c>
      <c r="C768" s="458"/>
      <c r="D768" s="473"/>
      <c r="E768" s="459"/>
      <c r="F768" s="507" t="str">
        <f>IF(ISNA(VLOOKUP(D768,條件!$A$1:$L$65585,5,0)),"",(VLOOKUP(D768,條件!$A$1:$L$65585,5,0)))</f>
        <v/>
      </c>
      <c r="G768" s="507" t="str">
        <f>IF(ISNA(VLOOKUP(D768,條件!$A$1:$L$65585,11,0)),"",(VLOOKUP(D768,條件!$A$1:$L$65585,11,0)))</f>
        <v/>
      </c>
      <c r="H768" s="460"/>
      <c r="I768" s="461"/>
      <c r="J768" s="462"/>
      <c r="K768" s="461"/>
      <c r="L768" s="463"/>
      <c r="M768" s="388"/>
      <c r="N768" s="389"/>
      <c r="O768" s="390"/>
      <c r="P768" s="389"/>
      <c r="Q768" s="391"/>
      <c r="R768" s="443"/>
      <c r="S768" s="425">
        <f t="shared" si="286"/>
        <v>0</v>
      </c>
      <c r="T768" s="392">
        <f t="shared" si="283"/>
        <v>0</v>
      </c>
      <c r="U768" s="392">
        <f t="shared" si="287"/>
        <v>0</v>
      </c>
      <c r="V768" s="393">
        <f t="shared" si="288"/>
        <v>0</v>
      </c>
      <c r="W768" s="444" t="str">
        <f t="shared" si="289"/>
        <v/>
      </c>
      <c r="X768" s="452" t="str">
        <f t="shared" si="284"/>
        <v/>
      </c>
      <c r="Y768" s="452" t="str">
        <f t="shared" si="285"/>
        <v/>
      </c>
      <c r="Z768" s="452" t="str">
        <f>'４.１倒筒機(樣品製作)'!X768</f>
        <v/>
      </c>
      <c r="AA768" s="452" t="str">
        <f>'４.１倒筒機(樣品製作)'!Y768</f>
        <v/>
      </c>
    </row>
    <row r="769" spans="1:27" ht="16.5">
      <c r="A769" s="383">
        <f t="shared" si="282"/>
        <v>46191</v>
      </c>
      <c r="B769" s="432" t="s">
        <v>805</v>
      </c>
      <c r="C769" s="458"/>
      <c r="D769" s="473"/>
      <c r="E769" s="459"/>
      <c r="F769" s="507" t="str">
        <f>IF(ISNA(VLOOKUP(D769,條件!$A$1:$L$65585,5,0)),"",(VLOOKUP(D769,條件!$A$1:$L$65585,5,0)))</f>
        <v/>
      </c>
      <c r="G769" s="507" t="str">
        <f>IF(ISNA(VLOOKUP(D769,條件!$A$1:$L$65585,11,0)),"",(VLOOKUP(D769,條件!$A$1:$L$65585,11,0)))</f>
        <v/>
      </c>
      <c r="H769" s="460"/>
      <c r="I769" s="461"/>
      <c r="J769" s="462"/>
      <c r="K769" s="461"/>
      <c r="L769" s="463"/>
      <c r="M769" s="388"/>
      <c r="N769" s="389"/>
      <c r="O769" s="390"/>
      <c r="P769" s="389"/>
      <c r="Q769" s="391"/>
      <c r="R769" s="443"/>
      <c r="S769" s="425">
        <f t="shared" si="286"/>
        <v>0</v>
      </c>
      <c r="T769" s="392">
        <f t="shared" si="283"/>
        <v>0</v>
      </c>
      <c r="U769" s="392">
        <f t="shared" si="287"/>
        <v>0</v>
      </c>
      <c r="V769" s="393">
        <f t="shared" si="288"/>
        <v>0</v>
      </c>
      <c r="W769" s="444" t="str">
        <f t="shared" si="289"/>
        <v/>
      </c>
      <c r="X769" s="452" t="str">
        <f t="shared" si="284"/>
        <v/>
      </c>
      <c r="Y769" s="452" t="str">
        <f t="shared" si="285"/>
        <v/>
      </c>
      <c r="Z769" s="452" t="str">
        <f>'４.１倒筒機(樣品製作)'!X769</f>
        <v/>
      </c>
      <c r="AA769" s="452" t="str">
        <f>'４.１倒筒機(樣品製作)'!Y769</f>
        <v/>
      </c>
    </row>
    <row r="770" spans="1:27" ht="16.5">
      <c r="A770" s="383">
        <f t="shared" si="282"/>
        <v>46191</v>
      </c>
      <c r="B770" s="432" t="s">
        <v>805</v>
      </c>
      <c r="C770" s="458"/>
      <c r="D770" s="473"/>
      <c r="E770" s="459"/>
      <c r="F770" s="507" t="str">
        <f>IF(ISNA(VLOOKUP(D770,條件!$A$1:$L$65585,5,0)),"",(VLOOKUP(D770,條件!$A$1:$L$65585,5,0)))</f>
        <v/>
      </c>
      <c r="G770" s="507" t="str">
        <f>IF(ISNA(VLOOKUP(D770,條件!$A$1:$L$65585,11,0)),"",(VLOOKUP(D770,條件!$A$1:$L$65585,11,0)))</f>
        <v/>
      </c>
      <c r="H770" s="460"/>
      <c r="I770" s="461"/>
      <c r="J770" s="462"/>
      <c r="K770" s="461"/>
      <c r="L770" s="463"/>
      <c r="M770" s="388"/>
      <c r="N770" s="389"/>
      <c r="O770" s="390"/>
      <c r="P770" s="389"/>
      <c r="Q770" s="391"/>
      <c r="R770" s="443"/>
      <c r="S770" s="425">
        <f t="shared" si="286"/>
        <v>0</v>
      </c>
      <c r="T770" s="392">
        <f t="shared" si="283"/>
        <v>0</v>
      </c>
      <c r="U770" s="392">
        <f t="shared" si="287"/>
        <v>0</v>
      </c>
      <c r="V770" s="393">
        <f t="shared" si="288"/>
        <v>0</v>
      </c>
      <c r="W770" s="444" t="str">
        <f t="shared" si="289"/>
        <v/>
      </c>
      <c r="X770" s="452" t="str">
        <f t="shared" si="284"/>
        <v/>
      </c>
      <c r="Y770" s="452" t="str">
        <f t="shared" si="285"/>
        <v/>
      </c>
      <c r="Z770" s="452" t="str">
        <f>'４.１倒筒機(樣品製作)'!X770</f>
        <v/>
      </c>
      <c r="AA770" s="452" t="str">
        <f>'４.１倒筒機(樣品製作)'!Y770</f>
        <v/>
      </c>
    </row>
    <row r="771" spans="1:27" ht="16.5">
      <c r="A771" s="383">
        <f t="shared" si="282"/>
        <v>46191</v>
      </c>
      <c r="B771" s="432" t="s">
        <v>805</v>
      </c>
      <c r="C771" s="458"/>
      <c r="D771" s="473"/>
      <c r="E771" s="459"/>
      <c r="F771" s="507" t="str">
        <f>IF(ISNA(VLOOKUP(D771,條件!$A$1:$L$65585,5,0)),"",(VLOOKUP(D771,條件!$A$1:$L$65585,5,0)))</f>
        <v/>
      </c>
      <c r="G771" s="507" t="str">
        <f>IF(ISNA(VLOOKUP(D771,條件!$A$1:$L$65585,11,0)),"",(VLOOKUP(D771,條件!$A$1:$L$65585,11,0)))</f>
        <v/>
      </c>
      <c r="H771" s="460"/>
      <c r="I771" s="461"/>
      <c r="J771" s="462"/>
      <c r="K771" s="461"/>
      <c r="L771" s="463"/>
      <c r="M771" s="388"/>
      <c r="N771" s="389"/>
      <c r="O771" s="390"/>
      <c r="P771" s="389"/>
      <c r="Q771" s="391"/>
      <c r="R771" s="443"/>
      <c r="S771" s="425">
        <f t="shared" si="286"/>
        <v>0</v>
      </c>
      <c r="T771" s="392">
        <f t="shared" si="283"/>
        <v>0</v>
      </c>
      <c r="U771" s="392">
        <f t="shared" si="287"/>
        <v>0</v>
      </c>
      <c r="V771" s="393">
        <f t="shared" si="288"/>
        <v>0</v>
      </c>
      <c r="W771" s="444" t="str">
        <f t="shared" si="289"/>
        <v/>
      </c>
      <c r="X771" s="452" t="str">
        <f t="shared" si="284"/>
        <v/>
      </c>
      <c r="Y771" s="452" t="str">
        <f t="shared" si="285"/>
        <v/>
      </c>
      <c r="Z771" s="452" t="str">
        <f>'４.１倒筒機(樣品製作)'!X771</f>
        <v/>
      </c>
      <c r="AA771" s="452" t="str">
        <f>'４.１倒筒機(樣品製作)'!Y771</f>
        <v/>
      </c>
    </row>
    <row r="772" spans="1:27" ht="16.5">
      <c r="A772" s="383">
        <f t="shared" si="282"/>
        <v>46191</v>
      </c>
      <c r="B772" s="432" t="s">
        <v>805</v>
      </c>
      <c r="C772" s="458"/>
      <c r="D772" s="473"/>
      <c r="E772" s="459"/>
      <c r="F772" s="507" t="str">
        <f>IF(ISNA(VLOOKUP(D772,條件!$A$1:$L$65585,5,0)),"",(VLOOKUP(D772,條件!$A$1:$L$65585,5,0)))</f>
        <v/>
      </c>
      <c r="G772" s="507" t="str">
        <f>IF(ISNA(VLOOKUP(D772,條件!$A$1:$L$65585,11,0)),"",(VLOOKUP(D772,條件!$A$1:$L$65585,11,0)))</f>
        <v/>
      </c>
      <c r="H772" s="460"/>
      <c r="I772" s="461"/>
      <c r="J772" s="462"/>
      <c r="K772" s="461"/>
      <c r="L772" s="463"/>
      <c r="M772" s="388"/>
      <c r="N772" s="389"/>
      <c r="O772" s="390"/>
      <c r="P772" s="389"/>
      <c r="Q772" s="391"/>
      <c r="R772" s="443"/>
      <c r="S772" s="425">
        <f t="shared" si="286"/>
        <v>0</v>
      </c>
      <c r="T772" s="392">
        <f t="shared" si="283"/>
        <v>0</v>
      </c>
      <c r="U772" s="392">
        <f t="shared" si="287"/>
        <v>0</v>
      </c>
      <c r="V772" s="393">
        <f t="shared" si="288"/>
        <v>0</v>
      </c>
      <c r="W772" s="444" t="str">
        <f t="shared" si="289"/>
        <v/>
      </c>
      <c r="X772" s="452" t="str">
        <f t="shared" si="284"/>
        <v/>
      </c>
      <c r="Y772" s="452" t="str">
        <f t="shared" si="285"/>
        <v/>
      </c>
      <c r="Z772" s="452" t="str">
        <f>'４.１倒筒機(樣品製作)'!X772</f>
        <v/>
      </c>
      <c r="AA772" s="452" t="str">
        <f>'４.１倒筒機(樣品製作)'!Y772</f>
        <v/>
      </c>
    </row>
    <row r="773" spans="1:27" ht="16.5">
      <c r="A773" s="383">
        <f t="shared" si="282"/>
        <v>46191</v>
      </c>
      <c r="B773" s="432" t="s">
        <v>805</v>
      </c>
      <c r="C773" s="458"/>
      <c r="D773" s="473"/>
      <c r="E773" s="459"/>
      <c r="F773" s="507" t="str">
        <f>IF(ISNA(VLOOKUP(D773,條件!$A$1:$L$65585,5,0)),"",(VLOOKUP(D773,條件!$A$1:$L$65585,5,0)))</f>
        <v/>
      </c>
      <c r="G773" s="507" t="str">
        <f>IF(ISNA(VLOOKUP(D773,條件!$A$1:$L$65585,11,0)),"",(VLOOKUP(D773,條件!$A$1:$L$65585,11,0)))</f>
        <v/>
      </c>
      <c r="H773" s="460"/>
      <c r="I773" s="461"/>
      <c r="J773" s="462"/>
      <c r="K773" s="461"/>
      <c r="L773" s="463"/>
      <c r="M773" s="388"/>
      <c r="N773" s="389"/>
      <c r="O773" s="390"/>
      <c r="P773" s="389"/>
      <c r="Q773" s="391"/>
      <c r="R773" s="443"/>
      <c r="S773" s="425">
        <f t="shared" si="286"/>
        <v>0</v>
      </c>
      <c r="T773" s="392">
        <f t="shared" si="283"/>
        <v>0</v>
      </c>
      <c r="U773" s="392">
        <f t="shared" si="287"/>
        <v>0</v>
      </c>
      <c r="V773" s="393">
        <f t="shared" si="288"/>
        <v>0</v>
      </c>
      <c r="W773" s="444" t="str">
        <f t="shared" si="289"/>
        <v/>
      </c>
      <c r="X773" s="452" t="str">
        <f t="shared" si="284"/>
        <v/>
      </c>
      <c r="Y773" s="452" t="str">
        <f t="shared" si="285"/>
        <v/>
      </c>
      <c r="Z773" s="452" t="str">
        <f>'４.１倒筒機(樣品製作)'!X773</f>
        <v/>
      </c>
      <c r="AA773" s="452" t="str">
        <f>'４.１倒筒機(樣品製作)'!Y773</f>
        <v/>
      </c>
    </row>
    <row r="774" spans="1:27" ht="16.5">
      <c r="A774" s="383">
        <f t="shared" si="282"/>
        <v>46191</v>
      </c>
      <c r="B774" s="432" t="s">
        <v>805</v>
      </c>
      <c r="C774" s="458"/>
      <c r="D774" s="473"/>
      <c r="E774" s="459"/>
      <c r="F774" s="507" t="str">
        <f>IF(ISNA(VLOOKUP(D774,條件!$A$1:$L$65585,5,0)),"",(VLOOKUP(D774,條件!$A$1:$L$65585,5,0)))</f>
        <v/>
      </c>
      <c r="G774" s="507" t="str">
        <f>IF(ISNA(VLOOKUP(D774,條件!$A$1:$L$65585,11,0)),"",(VLOOKUP(D774,條件!$A$1:$L$65585,11,0)))</f>
        <v/>
      </c>
      <c r="H774" s="460"/>
      <c r="I774" s="461"/>
      <c r="J774" s="462"/>
      <c r="K774" s="461"/>
      <c r="L774" s="463"/>
      <c r="M774" s="388"/>
      <c r="N774" s="389"/>
      <c r="O774" s="390"/>
      <c r="P774" s="389"/>
      <c r="Q774" s="391"/>
      <c r="R774" s="443"/>
      <c r="S774" s="425">
        <f t="shared" si="286"/>
        <v>0</v>
      </c>
      <c r="T774" s="392">
        <f t="shared" si="283"/>
        <v>0</v>
      </c>
      <c r="U774" s="392">
        <f t="shared" si="287"/>
        <v>0</v>
      </c>
      <c r="V774" s="393">
        <f t="shared" si="288"/>
        <v>0</v>
      </c>
      <c r="W774" s="444" t="str">
        <f t="shared" si="289"/>
        <v/>
      </c>
      <c r="X774" s="452" t="str">
        <f t="shared" si="284"/>
        <v/>
      </c>
      <c r="Y774" s="452" t="str">
        <f t="shared" si="285"/>
        <v/>
      </c>
      <c r="Z774" s="452" t="str">
        <f>'４.１倒筒機(樣品製作)'!X774</f>
        <v/>
      </c>
      <c r="AA774" s="452" t="str">
        <f>'４.１倒筒機(樣品製作)'!Y774</f>
        <v/>
      </c>
    </row>
    <row r="775" spans="1:27" ht="16.5">
      <c r="A775" s="383">
        <f t="shared" si="282"/>
        <v>46191</v>
      </c>
      <c r="B775" s="398" t="s">
        <v>803</v>
      </c>
      <c r="C775" s="524"/>
      <c r="D775" s="525"/>
      <c r="E775" s="526"/>
      <c r="F775" s="527">
        <v>0</v>
      </c>
      <c r="G775" s="527"/>
      <c r="H775" s="528"/>
      <c r="I775" s="529">
        <f>COUNTA(I755:I774)</f>
        <v>0</v>
      </c>
      <c r="J775" s="529"/>
      <c r="K775" s="529"/>
      <c r="L775" s="530"/>
      <c r="M775" s="400"/>
      <c r="N775" s="401">
        <f>SUM(N755:N774)</f>
        <v>0</v>
      </c>
      <c r="O775" s="400"/>
      <c r="P775" s="401">
        <f>SUM(P755:P774)</f>
        <v>0</v>
      </c>
      <c r="Q775" s="402"/>
      <c r="R775" s="445"/>
      <c r="S775" s="427"/>
      <c r="T775" s="403"/>
      <c r="U775" s="399">
        <f>SUMIF(U755:U774,"&lt;9E307")</f>
        <v>0</v>
      </c>
      <c r="V775" s="399">
        <f>SUM(V755:V774)</f>
        <v>0</v>
      </c>
      <c r="W775" s="446">
        <f>IF(ISERROR(V775/U775),0,(V775/U775))</f>
        <v>0</v>
      </c>
      <c r="X775" s="453">
        <f>SUMIF(X755:X774,"&lt;9E307")</f>
        <v>0</v>
      </c>
      <c r="Y775" s="453">
        <f>SUMIF(Y755:Y774,"&lt;9E307")</f>
        <v>0</v>
      </c>
      <c r="Z775" s="453">
        <f>'４.１倒筒機(樣品製作)'!X775</f>
        <v>0</v>
      </c>
      <c r="AA775" s="453">
        <f>'４.１倒筒機(樣品製作)'!Y775</f>
        <v>0</v>
      </c>
    </row>
    <row r="776" spans="1:27" ht="16.5">
      <c r="A776" s="383">
        <f t="shared" si="282"/>
        <v>46191</v>
      </c>
      <c r="B776" s="404" t="s">
        <v>806</v>
      </c>
      <c r="C776" s="531"/>
      <c r="D776" s="532"/>
      <c r="E776" s="533"/>
      <c r="F776" s="534"/>
      <c r="G776" s="534"/>
      <c r="H776" s="535"/>
      <c r="I776" s="536">
        <f>SUM(I754,I775)</f>
        <v>0</v>
      </c>
      <c r="J776" s="536"/>
      <c r="K776" s="536"/>
      <c r="L776" s="537"/>
      <c r="M776" s="419"/>
      <c r="N776" s="420">
        <f>SUM(N754,N775)</f>
        <v>0</v>
      </c>
      <c r="O776" s="419"/>
      <c r="P776" s="420">
        <f>SUM(P754,P775)</f>
        <v>0</v>
      </c>
      <c r="Q776" s="421"/>
      <c r="R776" s="447"/>
      <c r="S776" s="428"/>
      <c r="T776" s="394"/>
      <c r="U776" s="394">
        <f t="shared" ref="U776:V776" si="290">SUM(U754,U775)</f>
        <v>0</v>
      </c>
      <c r="V776" s="394">
        <f t="shared" si="290"/>
        <v>0</v>
      </c>
      <c r="W776" s="448">
        <f>IF(ISERROR(V776/U776),0,V776/U776)</f>
        <v>0</v>
      </c>
      <c r="X776" s="454">
        <f>SUM(X754,X775)</f>
        <v>0</v>
      </c>
      <c r="Y776" s="454">
        <f>SUM(Y754,Y775)</f>
        <v>0</v>
      </c>
      <c r="Z776" s="454">
        <f>'４.１倒筒機(樣品製作)'!X776</f>
        <v>0</v>
      </c>
      <c r="AA776" s="454">
        <f>'４.１倒筒機(樣品製作)'!Y776</f>
        <v>0</v>
      </c>
    </row>
    <row r="777" spans="1:27" ht="16.5">
      <c r="A777" s="449">
        <f>A776+1</f>
        <v>46192</v>
      </c>
      <c r="B777" s="431" t="s">
        <v>804</v>
      </c>
      <c r="C777" s="538"/>
      <c r="D777" s="539"/>
      <c r="E777" s="540"/>
      <c r="F777" s="541" t="str">
        <f>IF(ISNA(VLOOKUP(D777,條件!$A$1:$L$65585,5,0)),"",(VLOOKUP(D777,條件!$A$1:$L$65585,5,0)))</f>
        <v/>
      </c>
      <c r="G777" s="541" t="str">
        <f>IF(ISNA(VLOOKUP(D777,條件!$A$1:$L$65585,11,0)),"",(VLOOKUP(D777,條件!$A$1:$L$65585,11,0)))</f>
        <v/>
      </c>
      <c r="H777" s="542"/>
      <c r="I777" s="543"/>
      <c r="J777" s="462"/>
      <c r="K777" s="543"/>
      <c r="L777" s="544"/>
      <c r="M777" s="407"/>
      <c r="N777" s="408"/>
      <c r="O777" s="409"/>
      <c r="P777" s="408"/>
      <c r="Q777" s="410"/>
      <c r="R777" s="441"/>
      <c r="S777" s="424">
        <f>K777*0.85</f>
        <v>0</v>
      </c>
      <c r="T777" s="405">
        <f t="shared" ref="T777:T796" si="291">IF(J777="",0,(1440/(J777/S777)))</f>
        <v>0</v>
      </c>
      <c r="U777" s="405">
        <f>T777*L777*(N777+P777)/24*0.85</f>
        <v>0</v>
      </c>
      <c r="V777" s="406">
        <f>M777+O777</f>
        <v>0</v>
      </c>
      <c r="W777" s="442" t="str">
        <f>IF(U777=0,"",((V777/U777)))</f>
        <v/>
      </c>
      <c r="X777" s="452" t="str">
        <f t="shared" ref="X777:X796" si="292">IF(ISERROR((U777/(N777+P777)*N777)/250),"",((U777/(N777+P777)*N777)/250))</f>
        <v/>
      </c>
      <c r="Y777" s="452" t="str">
        <f t="shared" ref="Y777:Y796" si="293">IF(ISERROR(((U777/(N777+P777)*P777)/250)),"",(((U777/(N777+P777)*P777))/250))</f>
        <v/>
      </c>
      <c r="Z777" s="452" t="str">
        <f>'４.１倒筒機(樣品製作)'!X777</f>
        <v/>
      </c>
      <c r="AA777" s="452" t="str">
        <f>'４.１倒筒機(樣品製作)'!Y777</f>
        <v/>
      </c>
    </row>
    <row r="778" spans="1:27" ht="16.5">
      <c r="A778" s="383">
        <f>A777</f>
        <v>46192</v>
      </c>
      <c r="B778" s="432" t="s">
        <v>804</v>
      </c>
      <c r="C778" s="458"/>
      <c r="D778" s="473"/>
      <c r="E778" s="459"/>
      <c r="F778" s="507" t="str">
        <f>IF(ISNA(VLOOKUP(D778,條件!$A$1:$L$65585,5,0)),"",(VLOOKUP(D778,條件!$A$1:$L$65585,5,0)))</f>
        <v/>
      </c>
      <c r="G778" s="507" t="str">
        <f>IF(ISNA(VLOOKUP(D778,條件!$A$1:$L$65585,11,0)),"",(VLOOKUP(D778,條件!$A$1:$L$65585,11,0)))</f>
        <v/>
      </c>
      <c r="H778" s="460"/>
      <c r="I778" s="461"/>
      <c r="J778" s="462"/>
      <c r="K778" s="461"/>
      <c r="L778" s="463"/>
      <c r="M778" s="388"/>
      <c r="N778" s="389"/>
      <c r="O778" s="390"/>
      <c r="P778" s="389"/>
      <c r="Q778" s="410"/>
      <c r="R778" s="443"/>
      <c r="S778" s="425">
        <f t="shared" ref="S778:S796" si="294">K778*0.85</f>
        <v>0</v>
      </c>
      <c r="T778" s="392">
        <f t="shared" si="291"/>
        <v>0</v>
      </c>
      <c r="U778" s="405">
        <f t="shared" ref="U778:U796" si="295">T778*L778*(N778+P778)/24*0.85</f>
        <v>0</v>
      </c>
      <c r="V778" s="393">
        <f t="shared" ref="V778:V796" si="296">M778+O778</f>
        <v>0</v>
      </c>
      <c r="W778" s="442" t="str">
        <f t="shared" ref="W778:W796" si="297">IF(U778=0,"",((V778/U778)))</f>
        <v/>
      </c>
      <c r="X778" s="452" t="str">
        <f t="shared" si="292"/>
        <v/>
      </c>
      <c r="Y778" s="452" t="str">
        <f t="shared" si="293"/>
        <v/>
      </c>
      <c r="Z778" s="452" t="str">
        <f>'４.１倒筒機(樣品製作)'!X778</f>
        <v/>
      </c>
      <c r="AA778" s="452" t="str">
        <f>'４.１倒筒機(樣品製作)'!Y778</f>
        <v/>
      </c>
    </row>
    <row r="779" spans="1:27" ht="16.5">
      <c r="A779" s="383">
        <f t="shared" ref="A779:A819" si="298">A778</f>
        <v>46192</v>
      </c>
      <c r="B779" s="432" t="s">
        <v>804</v>
      </c>
      <c r="C779" s="458"/>
      <c r="D779" s="473"/>
      <c r="E779" s="459"/>
      <c r="F779" s="507" t="str">
        <f>IF(ISNA(VLOOKUP(D779,條件!$A$1:$L$65585,5,0)),"",(VLOOKUP(D779,條件!$A$1:$L$65585,5,0)))</f>
        <v/>
      </c>
      <c r="G779" s="507" t="str">
        <f>IF(ISNA(VLOOKUP(D779,條件!$A$1:$L$65585,11,0)),"",(VLOOKUP(D779,條件!$A$1:$L$65585,11,0)))</f>
        <v/>
      </c>
      <c r="H779" s="460"/>
      <c r="I779" s="461"/>
      <c r="J779" s="462"/>
      <c r="K779" s="461"/>
      <c r="L779" s="463"/>
      <c r="M779" s="388"/>
      <c r="N779" s="389"/>
      <c r="O779" s="390"/>
      <c r="P779" s="389"/>
      <c r="Q779" s="410"/>
      <c r="R779" s="443"/>
      <c r="S779" s="425">
        <f t="shared" si="294"/>
        <v>0</v>
      </c>
      <c r="T779" s="392">
        <f t="shared" si="291"/>
        <v>0</v>
      </c>
      <c r="U779" s="405">
        <f t="shared" si="295"/>
        <v>0</v>
      </c>
      <c r="V779" s="393">
        <f t="shared" si="296"/>
        <v>0</v>
      </c>
      <c r="W779" s="442" t="str">
        <f t="shared" si="297"/>
        <v/>
      </c>
      <c r="X779" s="452" t="str">
        <f t="shared" si="292"/>
        <v/>
      </c>
      <c r="Y779" s="452" t="str">
        <f t="shared" si="293"/>
        <v/>
      </c>
      <c r="Z779" s="452" t="str">
        <f>'４.１倒筒機(樣品製作)'!X779</f>
        <v/>
      </c>
      <c r="AA779" s="452" t="str">
        <f>'４.１倒筒機(樣品製作)'!Y779</f>
        <v/>
      </c>
    </row>
    <row r="780" spans="1:27" ht="16.5">
      <c r="A780" s="383">
        <f t="shared" si="298"/>
        <v>46192</v>
      </c>
      <c r="B780" s="432" t="s">
        <v>804</v>
      </c>
      <c r="C780" s="458"/>
      <c r="D780" s="473"/>
      <c r="E780" s="459"/>
      <c r="F780" s="507" t="str">
        <f>IF(ISNA(VLOOKUP(D780,條件!$A$1:$L$65585,5,0)),"",(VLOOKUP(D780,條件!$A$1:$L$65585,5,0)))</f>
        <v/>
      </c>
      <c r="G780" s="507" t="str">
        <f>IF(ISNA(VLOOKUP(D780,條件!$A$1:$L$65585,11,0)),"",(VLOOKUP(D780,條件!$A$1:$L$65585,11,0)))</f>
        <v/>
      </c>
      <c r="H780" s="460"/>
      <c r="I780" s="461"/>
      <c r="J780" s="462"/>
      <c r="K780" s="461"/>
      <c r="L780" s="463"/>
      <c r="M780" s="388"/>
      <c r="N780" s="389"/>
      <c r="O780" s="390"/>
      <c r="P780" s="389"/>
      <c r="Q780" s="410"/>
      <c r="R780" s="443"/>
      <c r="S780" s="425">
        <f t="shared" si="294"/>
        <v>0</v>
      </c>
      <c r="T780" s="392">
        <f t="shared" si="291"/>
        <v>0</v>
      </c>
      <c r="U780" s="405">
        <f t="shared" si="295"/>
        <v>0</v>
      </c>
      <c r="V780" s="393">
        <f t="shared" si="296"/>
        <v>0</v>
      </c>
      <c r="W780" s="442" t="str">
        <f t="shared" si="297"/>
        <v/>
      </c>
      <c r="X780" s="452" t="str">
        <f t="shared" si="292"/>
        <v/>
      </c>
      <c r="Y780" s="452" t="str">
        <f t="shared" si="293"/>
        <v/>
      </c>
      <c r="Z780" s="452" t="str">
        <f>'４.１倒筒機(樣品製作)'!X780</f>
        <v/>
      </c>
      <c r="AA780" s="452" t="str">
        <f>'４.１倒筒機(樣品製作)'!Y780</f>
        <v/>
      </c>
    </row>
    <row r="781" spans="1:27" ht="16.5">
      <c r="A781" s="383">
        <f t="shared" si="298"/>
        <v>46192</v>
      </c>
      <c r="B781" s="432" t="s">
        <v>804</v>
      </c>
      <c r="C781" s="458"/>
      <c r="D781" s="473"/>
      <c r="E781" s="459"/>
      <c r="F781" s="507" t="str">
        <f>IF(ISNA(VLOOKUP(D781,條件!$A$1:$L$65585,5,0)),"",(VLOOKUP(D781,條件!$A$1:$L$65585,5,0)))</f>
        <v/>
      </c>
      <c r="G781" s="507" t="str">
        <f>IF(ISNA(VLOOKUP(D781,條件!$A$1:$L$65585,11,0)),"",(VLOOKUP(D781,條件!$A$1:$L$65585,11,0)))</f>
        <v/>
      </c>
      <c r="H781" s="460"/>
      <c r="I781" s="461"/>
      <c r="J781" s="462"/>
      <c r="K781" s="461"/>
      <c r="L781" s="463"/>
      <c r="M781" s="388"/>
      <c r="N781" s="389"/>
      <c r="O781" s="390"/>
      <c r="P781" s="389"/>
      <c r="Q781" s="410"/>
      <c r="R781" s="443"/>
      <c r="S781" s="425">
        <f t="shared" si="294"/>
        <v>0</v>
      </c>
      <c r="T781" s="392">
        <f t="shared" si="291"/>
        <v>0</v>
      </c>
      <c r="U781" s="405">
        <f t="shared" si="295"/>
        <v>0</v>
      </c>
      <c r="V781" s="393">
        <f t="shared" si="296"/>
        <v>0</v>
      </c>
      <c r="W781" s="442" t="str">
        <f t="shared" si="297"/>
        <v/>
      </c>
      <c r="X781" s="452" t="str">
        <f t="shared" si="292"/>
        <v/>
      </c>
      <c r="Y781" s="452" t="str">
        <f t="shared" si="293"/>
        <v/>
      </c>
      <c r="Z781" s="452" t="str">
        <f>'４.１倒筒機(樣品製作)'!X781</f>
        <v/>
      </c>
      <c r="AA781" s="452" t="str">
        <f>'４.１倒筒機(樣品製作)'!Y781</f>
        <v/>
      </c>
    </row>
    <row r="782" spans="1:27" ht="16.5">
      <c r="A782" s="383">
        <f t="shared" si="298"/>
        <v>46192</v>
      </c>
      <c r="B782" s="432" t="s">
        <v>804</v>
      </c>
      <c r="C782" s="458"/>
      <c r="D782" s="473"/>
      <c r="E782" s="459"/>
      <c r="F782" s="507" t="str">
        <f>IF(ISNA(VLOOKUP(D782,條件!$A$1:$L$65585,5,0)),"",(VLOOKUP(D782,條件!$A$1:$L$65585,5,0)))</f>
        <v/>
      </c>
      <c r="G782" s="507" t="str">
        <f>IF(ISNA(VLOOKUP(D782,條件!$A$1:$L$65585,11,0)),"",(VLOOKUP(D782,條件!$A$1:$L$65585,11,0)))</f>
        <v/>
      </c>
      <c r="H782" s="460"/>
      <c r="I782" s="461"/>
      <c r="J782" s="462"/>
      <c r="K782" s="461"/>
      <c r="L782" s="463"/>
      <c r="M782" s="388"/>
      <c r="N782" s="389"/>
      <c r="O782" s="390"/>
      <c r="P782" s="389"/>
      <c r="Q782" s="410"/>
      <c r="R782" s="443"/>
      <c r="S782" s="425">
        <f t="shared" si="294"/>
        <v>0</v>
      </c>
      <c r="T782" s="392">
        <f t="shared" si="291"/>
        <v>0</v>
      </c>
      <c r="U782" s="405">
        <f t="shared" si="295"/>
        <v>0</v>
      </c>
      <c r="V782" s="393">
        <f t="shared" si="296"/>
        <v>0</v>
      </c>
      <c r="W782" s="442" t="str">
        <f t="shared" si="297"/>
        <v/>
      </c>
      <c r="X782" s="452" t="str">
        <f t="shared" si="292"/>
        <v/>
      </c>
      <c r="Y782" s="452" t="str">
        <f t="shared" si="293"/>
        <v/>
      </c>
      <c r="Z782" s="452" t="str">
        <f>'４.１倒筒機(樣品製作)'!X782</f>
        <v/>
      </c>
      <c r="AA782" s="452" t="str">
        <f>'４.１倒筒機(樣品製作)'!Y782</f>
        <v/>
      </c>
    </row>
    <row r="783" spans="1:27" ht="16.5">
      <c r="A783" s="383">
        <f t="shared" si="298"/>
        <v>46192</v>
      </c>
      <c r="B783" s="432" t="s">
        <v>804</v>
      </c>
      <c r="C783" s="458"/>
      <c r="D783" s="473"/>
      <c r="E783" s="459"/>
      <c r="F783" s="507" t="str">
        <f>IF(ISNA(VLOOKUP(D783,條件!$A$1:$L$65585,5,0)),"",(VLOOKUP(D783,條件!$A$1:$L$65585,5,0)))</f>
        <v/>
      </c>
      <c r="G783" s="507" t="str">
        <f>IF(ISNA(VLOOKUP(D783,條件!$A$1:$L$65585,11,0)),"",(VLOOKUP(D783,條件!$A$1:$L$65585,11,0)))</f>
        <v/>
      </c>
      <c r="H783" s="460"/>
      <c r="I783" s="461"/>
      <c r="J783" s="462"/>
      <c r="K783" s="461"/>
      <c r="L783" s="463"/>
      <c r="M783" s="388"/>
      <c r="N783" s="389"/>
      <c r="O783" s="390"/>
      <c r="P783" s="389"/>
      <c r="Q783" s="410"/>
      <c r="R783" s="443"/>
      <c r="S783" s="425">
        <f t="shared" si="294"/>
        <v>0</v>
      </c>
      <c r="T783" s="392">
        <f t="shared" si="291"/>
        <v>0</v>
      </c>
      <c r="U783" s="405">
        <f t="shared" si="295"/>
        <v>0</v>
      </c>
      <c r="V783" s="393">
        <f t="shared" si="296"/>
        <v>0</v>
      </c>
      <c r="W783" s="442" t="str">
        <f t="shared" si="297"/>
        <v/>
      </c>
      <c r="X783" s="452" t="str">
        <f t="shared" si="292"/>
        <v/>
      </c>
      <c r="Y783" s="452" t="str">
        <f t="shared" si="293"/>
        <v/>
      </c>
      <c r="Z783" s="452" t="str">
        <f>'４.１倒筒機(樣品製作)'!X783</f>
        <v/>
      </c>
      <c r="AA783" s="452" t="str">
        <f>'４.１倒筒機(樣品製作)'!Y783</f>
        <v/>
      </c>
    </row>
    <row r="784" spans="1:27" ht="16.5">
      <c r="A784" s="383">
        <f t="shared" si="298"/>
        <v>46192</v>
      </c>
      <c r="B784" s="432" t="s">
        <v>804</v>
      </c>
      <c r="C784" s="458"/>
      <c r="D784" s="473"/>
      <c r="E784" s="459"/>
      <c r="F784" s="507" t="str">
        <f>IF(ISNA(VLOOKUP(D784,條件!$A$1:$L$65585,5,0)),"",(VLOOKUP(D784,條件!$A$1:$L$65585,5,0)))</f>
        <v/>
      </c>
      <c r="G784" s="507" t="str">
        <f>IF(ISNA(VLOOKUP(D784,條件!$A$1:$L$65585,11,0)),"",(VLOOKUP(D784,條件!$A$1:$L$65585,11,0)))</f>
        <v/>
      </c>
      <c r="H784" s="460"/>
      <c r="I784" s="461"/>
      <c r="J784" s="462"/>
      <c r="K784" s="461"/>
      <c r="L784" s="463"/>
      <c r="M784" s="388"/>
      <c r="N784" s="389"/>
      <c r="O784" s="390"/>
      <c r="P784" s="389"/>
      <c r="Q784" s="410"/>
      <c r="R784" s="443"/>
      <c r="S784" s="425">
        <f t="shared" si="294"/>
        <v>0</v>
      </c>
      <c r="T784" s="392">
        <f t="shared" si="291"/>
        <v>0</v>
      </c>
      <c r="U784" s="405">
        <f t="shared" si="295"/>
        <v>0</v>
      </c>
      <c r="V784" s="393">
        <f t="shared" si="296"/>
        <v>0</v>
      </c>
      <c r="W784" s="442" t="str">
        <f t="shared" si="297"/>
        <v/>
      </c>
      <c r="X784" s="452" t="str">
        <f t="shared" si="292"/>
        <v/>
      </c>
      <c r="Y784" s="452" t="str">
        <f t="shared" si="293"/>
        <v/>
      </c>
      <c r="Z784" s="452" t="str">
        <f>'４.１倒筒機(樣品製作)'!X784</f>
        <v/>
      </c>
      <c r="AA784" s="452" t="str">
        <f>'４.１倒筒機(樣品製作)'!Y784</f>
        <v/>
      </c>
    </row>
    <row r="785" spans="1:27" ht="16.5">
      <c r="A785" s="383">
        <f t="shared" si="298"/>
        <v>46192</v>
      </c>
      <c r="B785" s="432" t="s">
        <v>804</v>
      </c>
      <c r="C785" s="458"/>
      <c r="D785" s="473"/>
      <c r="E785" s="459"/>
      <c r="F785" s="507" t="str">
        <f>IF(ISNA(VLOOKUP(D785,條件!$A$1:$L$65585,5,0)),"",(VLOOKUP(D785,條件!$A$1:$L$65585,5,0)))</f>
        <v/>
      </c>
      <c r="G785" s="507" t="str">
        <f>IF(ISNA(VLOOKUP(D785,條件!$A$1:$L$65585,11,0)),"",(VLOOKUP(D785,條件!$A$1:$L$65585,11,0)))</f>
        <v/>
      </c>
      <c r="H785" s="460"/>
      <c r="I785" s="461"/>
      <c r="J785" s="462"/>
      <c r="K785" s="461"/>
      <c r="L785" s="463"/>
      <c r="M785" s="388"/>
      <c r="N785" s="389"/>
      <c r="O785" s="390"/>
      <c r="P785" s="389"/>
      <c r="Q785" s="410"/>
      <c r="R785" s="443"/>
      <c r="S785" s="425">
        <f t="shared" si="294"/>
        <v>0</v>
      </c>
      <c r="T785" s="392">
        <f t="shared" si="291"/>
        <v>0</v>
      </c>
      <c r="U785" s="405">
        <f t="shared" si="295"/>
        <v>0</v>
      </c>
      <c r="V785" s="393">
        <f t="shared" si="296"/>
        <v>0</v>
      </c>
      <c r="W785" s="442" t="str">
        <f t="shared" si="297"/>
        <v/>
      </c>
      <c r="X785" s="452" t="str">
        <f t="shared" si="292"/>
        <v/>
      </c>
      <c r="Y785" s="452" t="str">
        <f t="shared" si="293"/>
        <v/>
      </c>
      <c r="Z785" s="452" t="str">
        <f>'４.１倒筒機(樣品製作)'!X785</f>
        <v/>
      </c>
      <c r="AA785" s="452" t="str">
        <f>'４.１倒筒機(樣品製作)'!Y785</f>
        <v/>
      </c>
    </row>
    <row r="786" spans="1:27" ht="16.5">
      <c r="A786" s="383">
        <f t="shared" si="298"/>
        <v>46192</v>
      </c>
      <c r="B786" s="432" t="s">
        <v>804</v>
      </c>
      <c r="C786" s="458"/>
      <c r="D786" s="473"/>
      <c r="E786" s="459"/>
      <c r="F786" s="507" t="str">
        <f>IF(ISNA(VLOOKUP(D786,條件!$A$1:$L$65585,5,0)),"",(VLOOKUP(D786,條件!$A$1:$L$65585,5,0)))</f>
        <v/>
      </c>
      <c r="G786" s="507" t="str">
        <f>IF(ISNA(VLOOKUP(D786,條件!$A$1:$L$65585,11,0)),"",(VLOOKUP(D786,條件!$A$1:$L$65585,11,0)))</f>
        <v/>
      </c>
      <c r="H786" s="460"/>
      <c r="I786" s="461"/>
      <c r="J786" s="462"/>
      <c r="K786" s="461"/>
      <c r="L786" s="463"/>
      <c r="M786" s="388"/>
      <c r="N786" s="389"/>
      <c r="O786" s="390"/>
      <c r="P786" s="389"/>
      <c r="Q786" s="410"/>
      <c r="R786" s="443"/>
      <c r="S786" s="425">
        <f t="shared" si="294"/>
        <v>0</v>
      </c>
      <c r="T786" s="392">
        <f t="shared" si="291"/>
        <v>0</v>
      </c>
      <c r="U786" s="405">
        <f t="shared" si="295"/>
        <v>0</v>
      </c>
      <c r="V786" s="393">
        <f t="shared" si="296"/>
        <v>0</v>
      </c>
      <c r="W786" s="442" t="str">
        <f t="shared" si="297"/>
        <v/>
      </c>
      <c r="X786" s="452" t="str">
        <f t="shared" si="292"/>
        <v/>
      </c>
      <c r="Y786" s="452" t="str">
        <f t="shared" si="293"/>
        <v/>
      </c>
      <c r="Z786" s="452" t="str">
        <f>'４.１倒筒機(樣品製作)'!X786</f>
        <v/>
      </c>
      <c r="AA786" s="452" t="str">
        <f>'４.１倒筒機(樣品製作)'!Y786</f>
        <v/>
      </c>
    </row>
    <row r="787" spans="1:27" ht="16.5">
      <c r="A787" s="383">
        <f t="shared" si="298"/>
        <v>46192</v>
      </c>
      <c r="B787" s="432" t="s">
        <v>804</v>
      </c>
      <c r="C787" s="458"/>
      <c r="D787" s="473"/>
      <c r="E787" s="459"/>
      <c r="F787" s="507" t="str">
        <f>IF(ISNA(VLOOKUP(D787,條件!$A$1:$L$65585,5,0)),"",(VLOOKUP(D787,條件!$A$1:$L$65585,5,0)))</f>
        <v/>
      </c>
      <c r="G787" s="507" t="str">
        <f>IF(ISNA(VLOOKUP(D787,條件!$A$1:$L$65585,11,0)),"",(VLOOKUP(D787,條件!$A$1:$L$65585,11,0)))</f>
        <v/>
      </c>
      <c r="H787" s="460"/>
      <c r="I787" s="461"/>
      <c r="J787" s="462"/>
      <c r="K787" s="461"/>
      <c r="L787" s="463"/>
      <c r="M787" s="388"/>
      <c r="N787" s="389"/>
      <c r="O787" s="390"/>
      <c r="P787" s="389"/>
      <c r="Q787" s="410"/>
      <c r="R787" s="443"/>
      <c r="S787" s="425">
        <f t="shared" si="294"/>
        <v>0</v>
      </c>
      <c r="T787" s="392">
        <f t="shared" si="291"/>
        <v>0</v>
      </c>
      <c r="U787" s="405">
        <f t="shared" si="295"/>
        <v>0</v>
      </c>
      <c r="V787" s="393">
        <f t="shared" si="296"/>
        <v>0</v>
      </c>
      <c r="W787" s="442" t="str">
        <f t="shared" si="297"/>
        <v/>
      </c>
      <c r="X787" s="452" t="str">
        <f t="shared" si="292"/>
        <v/>
      </c>
      <c r="Y787" s="452" t="str">
        <f t="shared" si="293"/>
        <v/>
      </c>
      <c r="Z787" s="452" t="str">
        <f>'４.１倒筒機(樣品製作)'!X787</f>
        <v/>
      </c>
      <c r="AA787" s="452" t="str">
        <f>'４.１倒筒機(樣品製作)'!Y787</f>
        <v/>
      </c>
    </row>
    <row r="788" spans="1:27" ht="16.5">
      <c r="A788" s="383">
        <f t="shared" si="298"/>
        <v>46192</v>
      </c>
      <c r="B788" s="432" t="s">
        <v>804</v>
      </c>
      <c r="C788" s="458"/>
      <c r="D788" s="473"/>
      <c r="E788" s="459"/>
      <c r="F788" s="507" t="str">
        <f>IF(ISNA(VLOOKUP(D788,條件!$A$1:$L$65585,5,0)),"",(VLOOKUP(D788,條件!$A$1:$L$65585,5,0)))</f>
        <v/>
      </c>
      <c r="G788" s="507" t="str">
        <f>IF(ISNA(VLOOKUP(D788,條件!$A$1:$L$65585,11,0)),"",(VLOOKUP(D788,條件!$A$1:$L$65585,11,0)))</f>
        <v/>
      </c>
      <c r="H788" s="460"/>
      <c r="I788" s="461"/>
      <c r="J788" s="462"/>
      <c r="K788" s="461"/>
      <c r="L788" s="463"/>
      <c r="M788" s="388"/>
      <c r="N788" s="389"/>
      <c r="O788" s="390"/>
      <c r="P788" s="389"/>
      <c r="Q788" s="410"/>
      <c r="R788" s="443"/>
      <c r="S788" s="425">
        <f t="shared" si="294"/>
        <v>0</v>
      </c>
      <c r="T788" s="392">
        <f t="shared" si="291"/>
        <v>0</v>
      </c>
      <c r="U788" s="392">
        <f t="shared" si="295"/>
        <v>0</v>
      </c>
      <c r="V788" s="393">
        <f t="shared" si="296"/>
        <v>0</v>
      </c>
      <c r="W788" s="442" t="str">
        <f t="shared" si="297"/>
        <v/>
      </c>
      <c r="X788" s="452" t="str">
        <f t="shared" si="292"/>
        <v/>
      </c>
      <c r="Y788" s="452" t="str">
        <f t="shared" si="293"/>
        <v/>
      </c>
      <c r="Z788" s="452" t="str">
        <f>'４.１倒筒機(樣品製作)'!X788</f>
        <v/>
      </c>
      <c r="AA788" s="452" t="str">
        <f>'４.１倒筒機(樣品製作)'!Y788</f>
        <v/>
      </c>
    </row>
    <row r="789" spans="1:27" ht="16.5">
      <c r="A789" s="383">
        <f t="shared" si="298"/>
        <v>46192</v>
      </c>
      <c r="B789" s="432" t="s">
        <v>804</v>
      </c>
      <c r="C789" s="458"/>
      <c r="D789" s="473"/>
      <c r="E789" s="459"/>
      <c r="F789" s="507" t="str">
        <f>IF(ISNA(VLOOKUP(D789,條件!$A$1:$L$65585,5,0)),"",(VLOOKUP(D789,條件!$A$1:$L$65585,5,0)))</f>
        <v/>
      </c>
      <c r="G789" s="507" t="str">
        <f>IF(ISNA(VLOOKUP(D789,條件!$A$1:$L$65585,11,0)),"",(VLOOKUP(D789,條件!$A$1:$L$65585,11,0)))</f>
        <v/>
      </c>
      <c r="H789" s="460"/>
      <c r="I789" s="461"/>
      <c r="J789" s="462"/>
      <c r="K789" s="461"/>
      <c r="L789" s="463"/>
      <c r="M789" s="388"/>
      <c r="N789" s="389"/>
      <c r="O789" s="390"/>
      <c r="P789" s="389"/>
      <c r="Q789" s="410"/>
      <c r="R789" s="443"/>
      <c r="S789" s="425">
        <f t="shared" si="294"/>
        <v>0</v>
      </c>
      <c r="T789" s="392">
        <f t="shared" si="291"/>
        <v>0</v>
      </c>
      <c r="U789" s="392">
        <f t="shared" si="295"/>
        <v>0</v>
      </c>
      <c r="V789" s="393">
        <f t="shared" si="296"/>
        <v>0</v>
      </c>
      <c r="W789" s="444" t="str">
        <f t="shared" si="297"/>
        <v/>
      </c>
      <c r="X789" s="452" t="str">
        <f t="shared" si="292"/>
        <v/>
      </c>
      <c r="Y789" s="452" t="str">
        <f t="shared" si="293"/>
        <v/>
      </c>
      <c r="Z789" s="452" t="str">
        <f>'４.１倒筒機(樣品製作)'!X789</f>
        <v/>
      </c>
      <c r="AA789" s="452" t="str">
        <f>'４.１倒筒機(樣品製作)'!Y789</f>
        <v/>
      </c>
    </row>
    <row r="790" spans="1:27" ht="16.5">
      <c r="A790" s="383">
        <f t="shared" si="298"/>
        <v>46192</v>
      </c>
      <c r="B790" s="432" t="s">
        <v>804</v>
      </c>
      <c r="C790" s="458"/>
      <c r="D790" s="473"/>
      <c r="E790" s="459"/>
      <c r="F790" s="507" t="str">
        <f>IF(ISNA(VLOOKUP(D790,條件!$A$1:$L$65585,5,0)),"",(VLOOKUP(D790,條件!$A$1:$L$65585,5,0)))</f>
        <v/>
      </c>
      <c r="G790" s="507" t="str">
        <f>IF(ISNA(VLOOKUP(D790,條件!$A$1:$L$65585,11,0)),"",(VLOOKUP(D790,條件!$A$1:$L$65585,11,0)))</f>
        <v/>
      </c>
      <c r="H790" s="460"/>
      <c r="I790" s="461"/>
      <c r="J790" s="462"/>
      <c r="K790" s="461"/>
      <c r="L790" s="463"/>
      <c r="M790" s="388"/>
      <c r="N790" s="389"/>
      <c r="O790" s="390"/>
      <c r="P790" s="389"/>
      <c r="Q790" s="410"/>
      <c r="R790" s="443"/>
      <c r="S790" s="425">
        <f t="shared" si="294"/>
        <v>0</v>
      </c>
      <c r="T790" s="392">
        <f t="shared" si="291"/>
        <v>0</v>
      </c>
      <c r="U790" s="392">
        <f t="shared" si="295"/>
        <v>0</v>
      </c>
      <c r="V790" s="393">
        <f t="shared" si="296"/>
        <v>0</v>
      </c>
      <c r="W790" s="444" t="str">
        <f t="shared" si="297"/>
        <v/>
      </c>
      <c r="X790" s="452" t="str">
        <f t="shared" si="292"/>
        <v/>
      </c>
      <c r="Y790" s="452" t="str">
        <f t="shared" si="293"/>
        <v/>
      </c>
      <c r="Z790" s="452" t="str">
        <f>'４.１倒筒機(樣品製作)'!X790</f>
        <v/>
      </c>
      <c r="AA790" s="452" t="str">
        <f>'４.１倒筒機(樣品製作)'!Y790</f>
        <v/>
      </c>
    </row>
    <row r="791" spans="1:27" ht="16.5">
      <c r="A791" s="383">
        <f t="shared" si="298"/>
        <v>46192</v>
      </c>
      <c r="B791" s="432" t="s">
        <v>804</v>
      </c>
      <c r="C791" s="458"/>
      <c r="D791" s="473"/>
      <c r="E791" s="459"/>
      <c r="F791" s="507" t="str">
        <f>IF(ISNA(VLOOKUP(D791,條件!$A$1:$L$65585,5,0)),"",(VLOOKUP(D791,條件!$A$1:$L$65585,5,0)))</f>
        <v/>
      </c>
      <c r="G791" s="507" t="str">
        <f>IF(ISNA(VLOOKUP(D791,條件!$A$1:$L$65585,11,0)),"",(VLOOKUP(D791,條件!$A$1:$L$65585,11,0)))</f>
        <v/>
      </c>
      <c r="H791" s="460"/>
      <c r="I791" s="461"/>
      <c r="J791" s="462"/>
      <c r="K791" s="461"/>
      <c r="L791" s="463"/>
      <c r="M791" s="388"/>
      <c r="N791" s="389"/>
      <c r="O791" s="390"/>
      <c r="P791" s="389"/>
      <c r="Q791" s="410"/>
      <c r="R791" s="443"/>
      <c r="S791" s="425">
        <f t="shared" si="294"/>
        <v>0</v>
      </c>
      <c r="T791" s="392">
        <f t="shared" si="291"/>
        <v>0</v>
      </c>
      <c r="U791" s="392">
        <f t="shared" si="295"/>
        <v>0</v>
      </c>
      <c r="V791" s="393">
        <f t="shared" si="296"/>
        <v>0</v>
      </c>
      <c r="W791" s="444" t="str">
        <f t="shared" si="297"/>
        <v/>
      </c>
      <c r="X791" s="452" t="str">
        <f t="shared" si="292"/>
        <v/>
      </c>
      <c r="Y791" s="452" t="str">
        <f t="shared" si="293"/>
        <v/>
      </c>
      <c r="Z791" s="452" t="str">
        <f>'４.１倒筒機(樣品製作)'!X791</f>
        <v/>
      </c>
      <c r="AA791" s="452" t="str">
        <f>'４.１倒筒機(樣品製作)'!Y791</f>
        <v/>
      </c>
    </row>
    <row r="792" spans="1:27" ht="16.5">
      <c r="A792" s="383">
        <f t="shared" si="298"/>
        <v>46192</v>
      </c>
      <c r="B792" s="432" t="s">
        <v>804</v>
      </c>
      <c r="C792" s="458"/>
      <c r="D792" s="473"/>
      <c r="E792" s="459"/>
      <c r="F792" s="507" t="str">
        <f>IF(ISNA(VLOOKUP(D792,條件!$A$1:$L$65585,5,0)),"",(VLOOKUP(D792,條件!$A$1:$L$65585,5,0)))</f>
        <v/>
      </c>
      <c r="G792" s="507" t="str">
        <f>IF(ISNA(VLOOKUP(D792,條件!$A$1:$L$65585,11,0)),"",(VLOOKUP(D792,條件!$A$1:$L$65585,11,0)))</f>
        <v/>
      </c>
      <c r="H792" s="460"/>
      <c r="I792" s="461"/>
      <c r="J792" s="462"/>
      <c r="K792" s="461"/>
      <c r="L792" s="463"/>
      <c r="M792" s="388"/>
      <c r="N792" s="389"/>
      <c r="O792" s="390"/>
      <c r="P792" s="389"/>
      <c r="Q792" s="410"/>
      <c r="R792" s="443"/>
      <c r="S792" s="425">
        <f t="shared" si="294"/>
        <v>0</v>
      </c>
      <c r="T792" s="392">
        <f t="shared" si="291"/>
        <v>0</v>
      </c>
      <c r="U792" s="392">
        <f t="shared" si="295"/>
        <v>0</v>
      </c>
      <c r="V792" s="393">
        <f t="shared" si="296"/>
        <v>0</v>
      </c>
      <c r="W792" s="444" t="str">
        <f t="shared" si="297"/>
        <v/>
      </c>
      <c r="X792" s="452" t="str">
        <f t="shared" si="292"/>
        <v/>
      </c>
      <c r="Y792" s="452" t="str">
        <f t="shared" si="293"/>
        <v/>
      </c>
      <c r="Z792" s="452" t="str">
        <f>'４.１倒筒機(樣品製作)'!X792</f>
        <v/>
      </c>
      <c r="AA792" s="452" t="str">
        <f>'４.１倒筒機(樣品製作)'!Y792</f>
        <v/>
      </c>
    </row>
    <row r="793" spans="1:27" ht="16.5">
      <c r="A793" s="383">
        <f t="shared" si="298"/>
        <v>46192</v>
      </c>
      <c r="B793" s="432" t="s">
        <v>804</v>
      </c>
      <c r="C793" s="458"/>
      <c r="D793" s="473"/>
      <c r="E793" s="459"/>
      <c r="F793" s="507" t="str">
        <f>IF(ISNA(VLOOKUP(D793,條件!$A$1:$L$65585,5,0)),"",(VLOOKUP(D793,條件!$A$1:$L$65585,5,0)))</f>
        <v/>
      </c>
      <c r="G793" s="507" t="str">
        <f>IF(ISNA(VLOOKUP(D793,條件!$A$1:$L$65585,11,0)),"",(VLOOKUP(D793,條件!$A$1:$L$65585,11,0)))</f>
        <v/>
      </c>
      <c r="H793" s="460"/>
      <c r="I793" s="461"/>
      <c r="J793" s="462"/>
      <c r="K793" s="461"/>
      <c r="L793" s="463"/>
      <c r="M793" s="388"/>
      <c r="N793" s="389"/>
      <c r="O793" s="390"/>
      <c r="P793" s="389"/>
      <c r="Q793" s="391"/>
      <c r="R793" s="443"/>
      <c r="S793" s="425">
        <f t="shared" si="294"/>
        <v>0</v>
      </c>
      <c r="T793" s="392">
        <f t="shared" si="291"/>
        <v>0</v>
      </c>
      <c r="U793" s="392">
        <f t="shared" si="295"/>
        <v>0</v>
      </c>
      <c r="V793" s="393">
        <f t="shared" si="296"/>
        <v>0</v>
      </c>
      <c r="W793" s="444" t="str">
        <f t="shared" si="297"/>
        <v/>
      </c>
      <c r="X793" s="452" t="str">
        <f t="shared" si="292"/>
        <v/>
      </c>
      <c r="Y793" s="452" t="str">
        <f t="shared" si="293"/>
        <v/>
      </c>
      <c r="Z793" s="452" t="str">
        <f>'４.１倒筒機(樣品製作)'!X793</f>
        <v/>
      </c>
      <c r="AA793" s="452" t="str">
        <f>'４.１倒筒機(樣品製作)'!Y793</f>
        <v/>
      </c>
    </row>
    <row r="794" spans="1:27" ht="16.5">
      <c r="A794" s="383">
        <f t="shared" si="298"/>
        <v>46192</v>
      </c>
      <c r="B794" s="432" t="s">
        <v>804</v>
      </c>
      <c r="C794" s="458"/>
      <c r="D794" s="473"/>
      <c r="E794" s="459"/>
      <c r="F794" s="507" t="str">
        <f>IF(ISNA(VLOOKUP(D794,條件!$A$1:$L$65585,5,0)),"",(VLOOKUP(D794,條件!$A$1:$L$65585,5,0)))</f>
        <v/>
      </c>
      <c r="G794" s="507" t="str">
        <f>IF(ISNA(VLOOKUP(D794,條件!$A$1:$L$65585,11,0)),"",(VLOOKUP(D794,條件!$A$1:$L$65585,11,0)))</f>
        <v/>
      </c>
      <c r="H794" s="460"/>
      <c r="I794" s="461"/>
      <c r="J794" s="462"/>
      <c r="K794" s="461"/>
      <c r="L794" s="463"/>
      <c r="M794" s="388"/>
      <c r="N794" s="389"/>
      <c r="O794" s="390"/>
      <c r="P794" s="389"/>
      <c r="Q794" s="391"/>
      <c r="R794" s="443"/>
      <c r="S794" s="425">
        <f t="shared" si="294"/>
        <v>0</v>
      </c>
      <c r="T794" s="392">
        <f t="shared" si="291"/>
        <v>0</v>
      </c>
      <c r="U794" s="392">
        <f t="shared" si="295"/>
        <v>0</v>
      </c>
      <c r="V794" s="393">
        <f t="shared" si="296"/>
        <v>0</v>
      </c>
      <c r="W794" s="444" t="str">
        <f t="shared" si="297"/>
        <v/>
      </c>
      <c r="X794" s="452" t="str">
        <f t="shared" si="292"/>
        <v/>
      </c>
      <c r="Y794" s="452" t="str">
        <f t="shared" si="293"/>
        <v/>
      </c>
      <c r="Z794" s="452" t="str">
        <f>'４.１倒筒機(樣品製作)'!X794</f>
        <v/>
      </c>
      <c r="AA794" s="452" t="str">
        <f>'４.１倒筒機(樣品製作)'!Y794</f>
        <v/>
      </c>
    </row>
    <row r="795" spans="1:27" ht="16.5">
      <c r="A795" s="383">
        <f t="shared" si="298"/>
        <v>46192</v>
      </c>
      <c r="B795" s="432" t="s">
        <v>804</v>
      </c>
      <c r="C795" s="458"/>
      <c r="D795" s="473"/>
      <c r="E795" s="459"/>
      <c r="F795" s="507" t="str">
        <f>IF(ISNA(VLOOKUP(D795,條件!$A$1:$L$65585,5,0)),"",(VLOOKUP(D795,條件!$A$1:$L$65585,5,0)))</f>
        <v/>
      </c>
      <c r="G795" s="507" t="str">
        <f>IF(ISNA(VLOOKUP(D795,條件!$A$1:$L$65585,11,0)),"",(VLOOKUP(D795,條件!$A$1:$L$65585,11,0)))</f>
        <v/>
      </c>
      <c r="H795" s="460"/>
      <c r="I795" s="461"/>
      <c r="J795" s="462"/>
      <c r="K795" s="461"/>
      <c r="L795" s="463"/>
      <c r="M795" s="388"/>
      <c r="N795" s="389"/>
      <c r="O795" s="390"/>
      <c r="P795" s="389"/>
      <c r="Q795" s="391"/>
      <c r="R795" s="443"/>
      <c r="S795" s="425">
        <f t="shared" si="294"/>
        <v>0</v>
      </c>
      <c r="T795" s="392">
        <f t="shared" si="291"/>
        <v>0</v>
      </c>
      <c r="U795" s="392">
        <f t="shared" si="295"/>
        <v>0</v>
      </c>
      <c r="V795" s="393">
        <f t="shared" si="296"/>
        <v>0</v>
      </c>
      <c r="W795" s="444" t="str">
        <f t="shared" si="297"/>
        <v/>
      </c>
      <c r="X795" s="452" t="str">
        <f t="shared" si="292"/>
        <v/>
      </c>
      <c r="Y795" s="452" t="str">
        <f t="shared" si="293"/>
        <v/>
      </c>
      <c r="Z795" s="452" t="str">
        <f>'４.１倒筒機(樣品製作)'!X795</f>
        <v/>
      </c>
      <c r="AA795" s="452" t="str">
        <f>'４.１倒筒機(樣品製作)'!Y795</f>
        <v/>
      </c>
    </row>
    <row r="796" spans="1:27" ht="16.5">
      <c r="A796" s="383">
        <f t="shared" si="298"/>
        <v>46192</v>
      </c>
      <c r="B796" s="432" t="s">
        <v>804</v>
      </c>
      <c r="C796" s="458"/>
      <c r="D796" s="473"/>
      <c r="E796" s="459"/>
      <c r="F796" s="507" t="str">
        <f>IF(ISNA(VLOOKUP(D796,條件!$A$1:$L$65585,5,0)),"",(VLOOKUP(D796,條件!$A$1:$L$65585,5,0)))</f>
        <v/>
      </c>
      <c r="G796" s="507" t="str">
        <f>IF(ISNA(VLOOKUP(D796,條件!$A$1:$L$65585,11,0)),"",(VLOOKUP(D796,條件!$A$1:$L$65585,11,0)))</f>
        <v/>
      </c>
      <c r="H796" s="460"/>
      <c r="I796" s="461"/>
      <c r="J796" s="462"/>
      <c r="K796" s="461"/>
      <c r="L796" s="463"/>
      <c r="M796" s="388"/>
      <c r="N796" s="389"/>
      <c r="O796" s="390"/>
      <c r="P796" s="389"/>
      <c r="Q796" s="391"/>
      <c r="R796" s="443"/>
      <c r="S796" s="425">
        <f t="shared" si="294"/>
        <v>0</v>
      </c>
      <c r="T796" s="392">
        <f t="shared" si="291"/>
        <v>0</v>
      </c>
      <c r="U796" s="392">
        <f t="shared" si="295"/>
        <v>0</v>
      </c>
      <c r="V796" s="393">
        <f t="shared" si="296"/>
        <v>0</v>
      </c>
      <c r="W796" s="444" t="str">
        <f t="shared" si="297"/>
        <v/>
      </c>
      <c r="X796" s="452" t="str">
        <f t="shared" si="292"/>
        <v/>
      </c>
      <c r="Y796" s="452" t="str">
        <f t="shared" si="293"/>
        <v/>
      </c>
      <c r="Z796" s="452" t="str">
        <f>'４.１倒筒機(樣品製作)'!X796</f>
        <v/>
      </c>
      <c r="AA796" s="452" t="str">
        <f>'４.１倒筒機(樣品製作)'!Y796</f>
        <v/>
      </c>
    </row>
    <row r="797" spans="1:27" ht="16.5">
      <c r="A797" s="383">
        <f t="shared" si="298"/>
        <v>46192</v>
      </c>
      <c r="B797" s="398" t="s">
        <v>807</v>
      </c>
      <c r="C797" s="524"/>
      <c r="D797" s="525"/>
      <c r="E797" s="526"/>
      <c r="F797" s="527"/>
      <c r="G797" s="527"/>
      <c r="H797" s="528"/>
      <c r="I797" s="529">
        <f>COUNTA(I777:I796)</f>
        <v>0</v>
      </c>
      <c r="J797" s="529"/>
      <c r="K797" s="529"/>
      <c r="L797" s="530"/>
      <c r="M797" s="400"/>
      <c r="N797" s="401">
        <f>SUM(N777:N796)</f>
        <v>0</v>
      </c>
      <c r="O797" s="400"/>
      <c r="P797" s="401">
        <f>SUM(P777:P796)</f>
        <v>0</v>
      </c>
      <c r="Q797" s="402"/>
      <c r="R797" s="445"/>
      <c r="S797" s="426"/>
      <c r="T797" s="399"/>
      <c r="U797" s="399">
        <f>SUMIF(U777:U796,"&lt;9E307")</f>
        <v>0</v>
      </c>
      <c r="V797" s="399">
        <f>SUM(V777:V796)</f>
        <v>0</v>
      </c>
      <c r="W797" s="446">
        <f>IF(ISERROR(V797/U797),0,(V797/U797))</f>
        <v>0</v>
      </c>
      <c r="X797" s="453">
        <f>SUMIF(X777:X796,"&lt;9E307")</f>
        <v>0</v>
      </c>
      <c r="Y797" s="453">
        <f>SUMIF(Y777:Y796,"&lt;9E307")</f>
        <v>0</v>
      </c>
      <c r="Z797" s="579">
        <f>'４.１倒筒機(樣品製作)'!X797</f>
        <v>0</v>
      </c>
      <c r="AA797" s="579">
        <f>'４.１倒筒機(樣品製作)'!Y797</f>
        <v>0</v>
      </c>
    </row>
    <row r="798" spans="1:27" ht="16.5">
      <c r="A798" s="383">
        <f t="shared" si="298"/>
        <v>46192</v>
      </c>
      <c r="B798" s="432" t="s">
        <v>805</v>
      </c>
      <c r="C798" s="458"/>
      <c r="D798" s="473"/>
      <c r="E798" s="459"/>
      <c r="F798" s="507" t="str">
        <f>IF(ISNA(VLOOKUP(D798,條件!$A$1:$L$65585,5,0)),"",(VLOOKUP(D798,條件!$A$1:$L$65585,5,0)))</f>
        <v/>
      </c>
      <c r="G798" s="507" t="str">
        <f>IF(ISNA(VLOOKUP(D798,條件!$A$1:$L$65585,11,0)),"",(VLOOKUP(D798,條件!$A$1:$L$65585,11,0)))</f>
        <v/>
      </c>
      <c r="H798" s="460"/>
      <c r="I798" s="461"/>
      <c r="J798" s="462"/>
      <c r="K798" s="461"/>
      <c r="L798" s="463"/>
      <c r="M798" s="388"/>
      <c r="N798" s="389"/>
      <c r="O798" s="390"/>
      <c r="P798" s="389"/>
      <c r="Q798" s="391"/>
      <c r="R798" s="443"/>
      <c r="S798" s="425">
        <f>K798*0.85</f>
        <v>0</v>
      </c>
      <c r="T798" s="392">
        <f t="shared" ref="T798:T817" si="299">IF(J798="",0,(1440/(J798/S798)))</f>
        <v>0</v>
      </c>
      <c r="U798" s="405">
        <f>T798*L798*(N798+P798)/24*0.85</f>
        <v>0</v>
      </c>
      <c r="V798" s="406">
        <f>M798+O798</f>
        <v>0</v>
      </c>
      <c r="W798" s="442" t="str">
        <f>IF(U798=0,"",((V798/U798)))</f>
        <v/>
      </c>
      <c r="X798" s="452" t="str">
        <f t="shared" ref="X798:X817" si="300">IF(ISERROR((U798/(N798+P798)*N798)/250),"",((U798/(N798+P798)*N798)/250))</f>
        <v/>
      </c>
      <c r="Y798" s="452" t="str">
        <f t="shared" ref="Y798:Y817" si="301">IF(ISERROR(((U798/(N798+P798)*P798)/250)),"",(((U798/(N798+P798)*P798))/250))</f>
        <v/>
      </c>
      <c r="Z798" s="452" t="str">
        <f>'４.１倒筒機(樣品製作)'!X798</f>
        <v/>
      </c>
      <c r="AA798" s="452" t="str">
        <f>'４.１倒筒機(樣品製作)'!Y798</f>
        <v/>
      </c>
    </row>
    <row r="799" spans="1:27" ht="16.5">
      <c r="A799" s="383">
        <f t="shared" si="298"/>
        <v>46192</v>
      </c>
      <c r="B799" s="432" t="s">
        <v>805</v>
      </c>
      <c r="C799" s="458"/>
      <c r="D799" s="473"/>
      <c r="E799" s="459"/>
      <c r="F799" s="507" t="str">
        <f>IF(ISNA(VLOOKUP(D799,條件!$A$1:$L$65585,5,0)),"",(VLOOKUP(D799,條件!$A$1:$L$65585,5,0)))</f>
        <v/>
      </c>
      <c r="G799" s="507" t="str">
        <f>IF(ISNA(VLOOKUP(D799,條件!$A$1:$L$65585,11,0)),"",(VLOOKUP(D799,條件!$A$1:$L$65585,11,0)))</f>
        <v/>
      </c>
      <c r="H799" s="460"/>
      <c r="I799" s="461"/>
      <c r="J799" s="462"/>
      <c r="K799" s="461"/>
      <c r="L799" s="463"/>
      <c r="M799" s="388"/>
      <c r="N799" s="389"/>
      <c r="O799" s="390"/>
      <c r="P799" s="389"/>
      <c r="Q799" s="391"/>
      <c r="R799" s="443"/>
      <c r="S799" s="425">
        <f t="shared" ref="S799:S817" si="302">K799*0.85</f>
        <v>0</v>
      </c>
      <c r="T799" s="392">
        <f t="shared" si="299"/>
        <v>0</v>
      </c>
      <c r="U799" s="405">
        <f t="shared" ref="U799:U817" si="303">T799*L799*(N799+P799)/24*0.85</f>
        <v>0</v>
      </c>
      <c r="V799" s="393">
        <f t="shared" ref="V799:V817" si="304">M799+O799</f>
        <v>0</v>
      </c>
      <c r="W799" s="442" t="str">
        <f t="shared" ref="W799:W817" si="305">IF(U799=0,"",((V799/U799)))</f>
        <v/>
      </c>
      <c r="X799" s="452" t="str">
        <f t="shared" si="300"/>
        <v/>
      </c>
      <c r="Y799" s="452" t="str">
        <f t="shared" si="301"/>
        <v/>
      </c>
      <c r="Z799" s="452" t="str">
        <f>'４.１倒筒機(樣品製作)'!X799</f>
        <v/>
      </c>
      <c r="AA799" s="452" t="str">
        <f>'４.１倒筒機(樣品製作)'!Y799</f>
        <v/>
      </c>
    </row>
    <row r="800" spans="1:27" ht="16.5">
      <c r="A800" s="383">
        <f t="shared" si="298"/>
        <v>46192</v>
      </c>
      <c r="B800" s="432" t="s">
        <v>805</v>
      </c>
      <c r="C800" s="458"/>
      <c r="D800" s="473"/>
      <c r="E800" s="459"/>
      <c r="F800" s="507" t="str">
        <f>IF(ISNA(VLOOKUP(D800,條件!$A$1:$L$65585,5,0)),"",(VLOOKUP(D800,條件!$A$1:$L$65585,5,0)))</f>
        <v/>
      </c>
      <c r="G800" s="507" t="str">
        <f>IF(ISNA(VLOOKUP(D800,條件!$A$1:$L$65585,11,0)),"",(VLOOKUP(D800,條件!$A$1:$L$65585,11,0)))</f>
        <v/>
      </c>
      <c r="H800" s="460"/>
      <c r="I800" s="461"/>
      <c r="J800" s="462"/>
      <c r="K800" s="461"/>
      <c r="L800" s="463"/>
      <c r="M800" s="388"/>
      <c r="N800" s="389"/>
      <c r="O800" s="390"/>
      <c r="P800" s="389"/>
      <c r="Q800" s="391"/>
      <c r="R800" s="443"/>
      <c r="S800" s="425">
        <f t="shared" si="302"/>
        <v>0</v>
      </c>
      <c r="T800" s="392">
        <f t="shared" si="299"/>
        <v>0</v>
      </c>
      <c r="U800" s="405">
        <f t="shared" si="303"/>
        <v>0</v>
      </c>
      <c r="V800" s="393">
        <f t="shared" si="304"/>
        <v>0</v>
      </c>
      <c r="W800" s="442" t="str">
        <f t="shared" si="305"/>
        <v/>
      </c>
      <c r="X800" s="452" t="str">
        <f t="shared" si="300"/>
        <v/>
      </c>
      <c r="Y800" s="452" t="str">
        <f t="shared" si="301"/>
        <v/>
      </c>
      <c r="Z800" s="452" t="str">
        <f>'４.１倒筒機(樣品製作)'!X800</f>
        <v/>
      </c>
      <c r="AA800" s="452" t="str">
        <f>'４.１倒筒機(樣品製作)'!Y800</f>
        <v/>
      </c>
    </row>
    <row r="801" spans="1:27" ht="16.5">
      <c r="A801" s="383">
        <f t="shared" si="298"/>
        <v>46192</v>
      </c>
      <c r="B801" s="432" t="s">
        <v>805</v>
      </c>
      <c r="C801" s="458"/>
      <c r="D801" s="473"/>
      <c r="E801" s="459"/>
      <c r="F801" s="507" t="str">
        <f>IF(ISNA(VLOOKUP(D801,條件!$A$1:$L$65585,5,0)),"",(VLOOKUP(D801,條件!$A$1:$L$65585,5,0)))</f>
        <v/>
      </c>
      <c r="G801" s="507" t="str">
        <f>IF(ISNA(VLOOKUP(D801,條件!$A$1:$L$65585,11,0)),"",(VLOOKUP(D801,條件!$A$1:$L$65585,11,0)))</f>
        <v/>
      </c>
      <c r="H801" s="460"/>
      <c r="I801" s="461"/>
      <c r="J801" s="462"/>
      <c r="K801" s="461"/>
      <c r="L801" s="463"/>
      <c r="M801" s="388"/>
      <c r="N801" s="389"/>
      <c r="O801" s="390"/>
      <c r="P801" s="389"/>
      <c r="Q801" s="391"/>
      <c r="R801" s="443"/>
      <c r="S801" s="425">
        <f t="shared" si="302"/>
        <v>0</v>
      </c>
      <c r="T801" s="392">
        <f t="shared" si="299"/>
        <v>0</v>
      </c>
      <c r="U801" s="405">
        <f t="shared" si="303"/>
        <v>0</v>
      </c>
      <c r="V801" s="393">
        <f t="shared" si="304"/>
        <v>0</v>
      </c>
      <c r="W801" s="442" t="str">
        <f t="shared" si="305"/>
        <v/>
      </c>
      <c r="X801" s="452" t="str">
        <f t="shared" si="300"/>
        <v/>
      </c>
      <c r="Y801" s="452" t="str">
        <f t="shared" si="301"/>
        <v/>
      </c>
      <c r="Z801" s="452" t="str">
        <f>'４.１倒筒機(樣品製作)'!X801</f>
        <v/>
      </c>
      <c r="AA801" s="452" t="str">
        <f>'４.１倒筒機(樣品製作)'!Y801</f>
        <v/>
      </c>
    </row>
    <row r="802" spans="1:27" ht="16.5">
      <c r="A802" s="383">
        <f t="shared" si="298"/>
        <v>46192</v>
      </c>
      <c r="B802" s="432" t="s">
        <v>805</v>
      </c>
      <c r="C802" s="458"/>
      <c r="D802" s="473"/>
      <c r="E802" s="459"/>
      <c r="F802" s="507" t="str">
        <f>IF(ISNA(VLOOKUP(D802,條件!$A$1:$L$65585,5,0)),"",(VLOOKUP(D802,條件!$A$1:$L$65585,5,0)))</f>
        <v/>
      </c>
      <c r="G802" s="507" t="str">
        <f>IF(ISNA(VLOOKUP(D802,條件!$A$1:$L$65585,11,0)),"",(VLOOKUP(D802,條件!$A$1:$L$65585,11,0)))</f>
        <v/>
      </c>
      <c r="H802" s="460"/>
      <c r="I802" s="461"/>
      <c r="J802" s="462"/>
      <c r="K802" s="461"/>
      <c r="L802" s="463"/>
      <c r="M802" s="388"/>
      <c r="N802" s="389"/>
      <c r="O802" s="390"/>
      <c r="P802" s="389"/>
      <c r="Q802" s="391"/>
      <c r="R802" s="443"/>
      <c r="S802" s="425">
        <f t="shared" si="302"/>
        <v>0</v>
      </c>
      <c r="T802" s="392">
        <f t="shared" si="299"/>
        <v>0</v>
      </c>
      <c r="U802" s="405">
        <f t="shared" si="303"/>
        <v>0</v>
      </c>
      <c r="V802" s="393">
        <f t="shared" si="304"/>
        <v>0</v>
      </c>
      <c r="W802" s="442" t="str">
        <f t="shared" si="305"/>
        <v/>
      </c>
      <c r="X802" s="452" t="str">
        <f t="shared" si="300"/>
        <v/>
      </c>
      <c r="Y802" s="452" t="str">
        <f t="shared" si="301"/>
        <v/>
      </c>
      <c r="Z802" s="452" t="str">
        <f>'４.１倒筒機(樣品製作)'!X802</f>
        <v/>
      </c>
      <c r="AA802" s="452" t="str">
        <f>'４.１倒筒機(樣品製作)'!Y802</f>
        <v/>
      </c>
    </row>
    <row r="803" spans="1:27" ht="16.5">
      <c r="A803" s="383">
        <f t="shared" si="298"/>
        <v>46192</v>
      </c>
      <c r="B803" s="432" t="s">
        <v>805</v>
      </c>
      <c r="C803" s="458"/>
      <c r="D803" s="473"/>
      <c r="E803" s="459"/>
      <c r="F803" s="507" t="str">
        <f>IF(ISNA(VLOOKUP(D803,條件!$A$1:$L$65585,5,0)),"",(VLOOKUP(D803,條件!$A$1:$L$65585,5,0)))</f>
        <v/>
      </c>
      <c r="G803" s="507" t="str">
        <f>IF(ISNA(VLOOKUP(D803,條件!$A$1:$L$65585,11,0)),"",(VLOOKUP(D803,條件!$A$1:$L$65585,11,0)))</f>
        <v/>
      </c>
      <c r="H803" s="460"/>
      <c r="I803" s="461"/>
      <c r="J803" s="462"/>
      <c r="K803" s="461"/>
      <c r="L803" s="463"/>
      <c r="M803" s="388"/>
      <c r="N803" s="389"/>
      <c r="O803" s="390"/>
      <c r="P803" s="389"/>
      <c r="Q803" s="391"/>
      <c r="R803" s="443"/>
      <c r="S803" s="425">
        <f t="shared" si="302"/>
        <v>0</v>
      </c>
      <c r="T803" s="392">
        <f t="shared" si="299"/>
        <v>0</v>
      </c>
      <c r="U803" s="405">
        <f t="shared" si="303"/>
        <v>0</v>
      </c>
      <c r="V803" s="393">
        <f t="shared" si="304"/>
        <v>0</v>
      </c>
      <c r="W803" s="442" t="str">
        <f t="shared" si="305"/>
        <v/>
      </c>
      <c r="X803" s="452" t="str">
        <f t="shared" si="300"/>
        <v/>
      </c>
      <c r="Y803" s="452" t="str">
        <f t="shared" si="301"/>
        <v/>
      </c>
      <c r="Z803" s="452" t="str">
        <f>'４.１倒筒機(樣品製作)'!X803</f>
        <v/>
      </c>
      <c r="AA803" s="452" t="str">
        <f>'４.１倒筒機(樣品製作)'!Y803</f>
        <v/>
      </c>
    </row>
    <row r="804" spans="1:27" ht="16.5">
      <c r="A804" s="383">
        <f t="shared" si="298"/>
        <v>46192</v>
      </c>
      <c r="B804" s="432" t="s">
        <v>805</v>
      </c>
      <c r="C804" s="458"/>
      <c r="D804" s="473"/>
      <c r="E804" s="459"/>
      <c r="F804" s="507" t="str">
        <f>IF(ISNA(VLOOKUP(D804,條件!$A$1:$L$65585,5,0)),"",(VLOOKUP(D804,條件!$A$1:$L$65585,5,0)))</f>
        <v/>
      </c>
      <c r="G804" s="507" t="str">
        <f>IF(ISNA(VLOOKUP(D804,條件!$A$1:$L$65585,11,0)),"",(VLOOKUP(D804,條件!$A$1:$L$65585,11,0)))</f>
        <v/>
      </c>
      <c r="H804" s="460"/>
      <c r="I804" s="461"/>
      <c r="J804" s="462"/>
      <c r="K804" s="461"/>
      <c r="L804" s="463"/>
      <c r="M804" s="388"/>
      <c r="N804" s="389"/>
      <c r="O804" s="390"/>
      <c r="P804" s="389"/>
      <c r="Q804" s="391"/>
      <c r="R804" s="443"/>
      <c r="S804" s="425">
        <f t="shared" si="302"/>
        <v>0</v>
      </c>
      <c r="T804" s="392">
        <f t="shared" si="299"/>
        <v>0</v>
      </c>
      <c r="U804" s="405">
        <f t="shared" si="303"/>
        <v>0</v>
      </c>
      <c r="V804" s="393">
        <f t="shared" si="304"/>
        <v>0</v>
      </c>
      <c r="W804" s="442" t="str">
        <f t="shared" si="305"/>
        <v/>
      </c>
      <c r="X804" s="452" t="str">
        <f t="shared" si="300"/>
        <v/>
      </c>
      <c r="Y804" s="452" t="str">
        <f t="shared" si="301"/>
        <v/>
      </c>
      <c r="Z804" s="452" t="str">
        <f>'４.１倒筒機(樣品製作)'!X804</f>
        <v/>
      </c>
      <c r="AA804" s="452" t="str">
        <f>'４.１倒筒機(樣品製作)'!Y804</f>
        <v/>
      </c>
    </row>
    <row r="805" spans="1:27" ht="16.5">
      <c r="A805" s="383">
        <f t="shared" si="298"/>
        <v>46192</v>
      </c>
      <c r="B805" s="432" t="s">
        <v>805</v>
      </c>
      <c r="C805" s="458"/>
      <c r="D805" s="473"/>
      <c r="E805" s="459"/>
      <c r="F805" s="507" t="str">
        <f>IF(ISNA(VLOOKUP(D805,條件!$A$1:$L$65585,5,0)),"",(VLOOKUP(D805,條件!$A$1:$L$65585,5,0)))</f>
        <v/>
      </c>
      <c r="G805" s="507" t="str">
        <f>IF(ISNA(VLOOKUP(D805,條件!$A$1:$L$65585,11,0)),"",(VLOOKUP(D805,條件!$A$1:$L$65585,11,0)))</f>
        <v/>
      </c>
      <c r="H805" s="460"/>
      <c r="I805" s="461"/>
      <c r="J805" s="462"/>
      <c r="K805" s="461"/>
      <c r="L805" s="463"/>
      <c r="M805" s="388"/>
      <c r="N805" s="389"/>
      <c r="O805" s="390"/>
      <c r="P805" s="389"/>
      <c r="Q805" s="391"/>
      <c r="R805" s="443"/>
      <c r="S805" s="425">
        <f t="shared" si="302"/>
        <v>0</v>
      </c>
      <c r="T805" s="392">
        <f t="shared" si="299"/>
        <v>0</v>
      </c>
      <c r="U805" s="405">
        <f t="shared" si="303"/>
        <v>0</v>
      </c>
      <c r="V805" s="393">
        <f t="shared" si="304"/>
        <v>0</v>
      </c>
      <c r="W805" s="442" t="str">
        <f t="shared" si="305"/>
        <v/>
      </c>
      <c r="X805" s="452" t="str">
        <f t="shared" si="300"/>
        <v/>
      </c>
      <c r="Y805" s="452" t="str">
        <f t="shared" si="301"/>
        <v/>
      </c>
      <c r="Z805" s="452" t="str">
        <f>'４.１倒筒機(樣品製作)'!X805</f>
        <v/>
      </c>
      <c r="AA805" s="452" t="str">
        <f>'４.１倒筒機(樣品製作)'!Y805</f>
        <v/>
      </c>
    </row>
    <row r="806" spans="1:27" ht="16.5">
      <c r="A806" s="383">
        <f t="shared" si="298"/>
        <v>46192</v>
      </c>
      <c r="B806" s="432" t="s">
        <v>805</v>
      </c>
      <c r="C806" s="458"/>
      <c r="D806" s="473"/>
      <c r="E806" s="459"/>
      <c r="F806" s="507" t="str">
        <f>IF(ISNA(VLOOKUP(D806,條件!$A$1:$L$65585,5,0)),"",(VLOOKUP(D806,條件!$A$1:$L$65585,5,0)))</f>
        <v/>
      </c>
      <c r="G806" s="507" t="str">
        <f>IF(ISNA(VLOOKUP(D806,條件!$A$1:$L$65585,11,0)),"",(VLOOKUP(D806,條件!$A$1:$L$65585,11,0)))</f>
        <v/>
      </c>
      <c r="H806" s="460"/>
      <c r="I806" s="461"/>
      <c r="J806" s="462"/>
      <c r="K806" s="461"/>
      <c r="L806" s="463"/>
      <c r="M806" s="388"/>
      <c r="N806" s="389"/>
      <c r="O806" s="390"/>
      <c r="P806" s="389"/>
      <c r="Q806" s="391"/>
      <c r="R806" s="443"/>
      <c r="S806" s="425">
        <f t="shared" si="302"/>
        <v>0</v>
      </c>
      <c r="T806" s="392">
        <f t="shared" si="299"/>
        <v>0</v>
      </c>
      <c r="U806" s="405">
        <f t="shared" si="303"/>
        <v>0</v>
      </c>
      <c r="V806" s="393">
        <f t="shared" si="304"/>
        <v>0</v>
      </c>
      <c r="W806" s="442" t="str">
        <f t="shared" si="305"/>
        <v/>
      </c>
      <c r="X806" s="452" t="str">
        <f t="shared" si="300"/>
        <v/>
      </c>
      <c r="Y806" s="452" t="str">
        <f t="shared" si="301"/>
        <v/>
      </c>
      <c r="Z806" s="452" t="str">
        <f>'４.１倒筒機(樣品製作)'!X806</f>
        <v/>
      </c>
      <c r="AA806" s="452" t="str">
        <f>'４.１倒筒機(樣品製作)'!Y806</f>
        <v/>
      </c>
    </row>
    <row r="807" spans="1:27" ht="16.5">
      <c r="A807" s="383">
        <f t="shared" si="298"/>
        <v>46192</v>
      </c>
      <c r="B807" s="432" t="s">
        <v>805</v>
      </c>
      <c r="C807" s="458"/>
      <c r="D807" s="473"/>
      <c r="E807" s="459"/>
      <c r="F807" s="507" t="str">
        <f>IF(ISNA(VLOOKUP(D807,條件!$A$1:$L$65585,5,0)),"",(VLOOKUP(D807,條件!$A$1:$L$65585,5,0)))</f>
        <v/>
      </c>
      <c r="G807" s="507" t="str">
        <f>IF(ISNA(VLOOKUP(D807,條件!$A$1:$L$65585,11,0)),"",(VLOOKUP(D807,條件!$A$1:$L$65585,11,0)))</f>
        <v/>
      </c>
      <c r="H807" s="460"/>
      <c r="I807" s="461"/>
      <c r="J807" s="462"/>
      <c r="K807" s="461"/>
      <c r="L807" s="463"/>
      <c r="M807" s="388"/>
      <c r="N807" s="389"/>
      <c r="O807" s="390"/>
      <c r="P807" s="389"/>
      <c r="Q807" s="391"/>
      <c r="R807" s="443"/>
      <c r="S807" s="425">
        <f t="shared" si="302"/>
        <v>0</v>
      </c>
      <c r="T807" s="392">
        <f t="shared" si="299"/>
        <v>0</v>
      </c>
      <c r="U807" s="405">
        <f t="shared" si="303"/>
        <v>0</v>
      </c>
      <c r="V807" s="393">
        <f t="shared" si="304"/>
        <v>0</v>
      </c>
      <c r="W807" s="442" t="str">
        <f t="shared" si="305"/>
        <v/>
      </c>
      <c r="X807" s="452" t="str">
        <f t="shared" si="300"/>
        <v/>
      </c>
      <c r="Y807" s="452" t="str">
        <f t="shared" si="301"/>
        <v/>
      </c>
      <c r="Z807" s="452" t="str">
        <f>'４.１倒筒機(樣品製作)'!X807</f>
        <v/>
      </c>
      <c r="AA807" s="452" t="str">
        <f>'４.１倒筒機(樣品製作)'!Y807</f>
        <v/>
      </c>
    </row>
    <row r="808" spans="1:27" ht="16.5">
      <c r="A808" s="383">
        <f t="shared" si="298"/>
        <v>46192</v>
      </c>
      <c r="B808" s="432" t="s">
        <v>805</v>
      </c>
      <c r="C808" s="458"/>
      <c r="D808" s="473"/>
      <c r="E808" s="459"/>
      <c r="F808" s="507" t="str">
        <f>IF(ISNA(VLOOKUP(D808,條件!$A$1:$L$65585,5,0)),"",(VLOOKUP(D808,條件!$A$1:$L$65585,5,0)))</f>
        <v/>
      </c>
      <c r="G808" s="507" t="str">
        <f>IF(ISNA(VLOOKUP(D808,條件!$A$1:$L$65585,11,0)),"",(VLOOKUP(D808,條件!$A$1:$L$65585,11,0)))</f>
        <v/>
      </c>
      <c r="H808" s="460"/>
      <c r="I808" s="461"/>
      <c r="J808" s="462"/>
      <c r="K808" s="461"/>
      <c r="L808" s="463"/>
      <c r="M808" s="388"/>
      <c r="N808" s="389"/>
      <c r="O808" s="390"/>
      <c r="P808" s="389"/>
      <c r="Q808" s="391"/>
      <c r="R808" s="443"/>
      <c r="S808" s="425">
        <f t="shared" si="302"/>
        <v>0</v>
      </c>
      <c r="T808" s="392">
        <f t="shared" si="299"/>
        <v>0</v>
      </c>
      <c r="U808" s="405">
        <f t="shared" si="303"/>
        <v>0</v>
      </c>
      <c r="V808" s="393">
        <f t="shared" si="304"/>
        <v>0</v>
      </c>
      <c r="W808" s="442" t="str">
        <f t="shared" si="305"/>
        <v/>
      </c>
      <c r="X808" s="452" t="str">
        <f t="shared" si="300"/>
        <v/>
      </c>
      <c r="Y808" s="452" t="str">
        <f t="shared" si="301"/>
        <v/>
      </c>
      <c r="Z808" s="452" t="str">
        <f>'４.１倒筒機(樣品製作)'!X808</f>
        <v/>
      </c>
      <c r="AA808" s="452" t="str">
        <f>'４.１倒筒機(樣品製作)'!Y808</f>
        <v/>
      </c>
    </row>
    <row r="809" spans="1:27" ht="16.5">
      <c r="A809" s="383">
        <f t="shared" si="298"/>
        <v>46192</v>
      </c>
      <c r="B809" s="432" t="s">
        <v>805</v>
      </c>
      <c r="C809" s="458"/>
      <c r="D809" s="473"/>
      <c r="E809" s="459"/>
      <c r="F809" s="507" t="str">
        <f>IF(ISNA(VLOOKUP(D809,條件!$A$1:$L$65585,5,0)),"",(VLOOKUP(D809,條件!$A$1:$L$65585,5,0)))</f>
        <v/>
      </c>
      <c r="G809" s="507" t="str">
        <f>IF(ISNA(VLOOKUP(D809,條件!$A$1:$L$65585,11,0)),"",(VLOOKUP(D809,條件!$A$1:$L$65585,11,0)))</f>
        <v/>
      </c>
      <c r="H809" s="460"/>
      <c r="I809" s="461"/>
      <c r="J809" s="462"/>
      <c r="K809" s="461"/>
      <c r="L809" s="463"/>
      <c r="M809" s="388"/>
      <c r="N809" s="389"/>
      <c r="O809" s="390"/>
      <c r="P809" s="389"/>
      <c r="Q809" s="391"/>
      <c r="R809" s="443"/>
      <c r="S809" s="425">
        <f t="shared" si="302"/>
        <v>0</v>
      </c>
      <c r="T809" s="392">
        <f t="shared" si="299"/>
        <v>0</v>
      </c>
      <c r="U809" s="392">
        <f t="shared" si="303"/>
        <v>0</v>
      </c>
      <c r="V809" s="393">
        <f t="shared" si="304"/>
        <v>0</v>
      </c>
      <c r="W809" s="444" t="str">
        <f t="shared" si="305"/>
        <v/>
      </c>
      <c r="X809" s="452" t="str">
        <f t="shared" si="300"/>
        <v/>
      </c>
      <c r="Y809" s="452" t="str">
        <f t="shared" si="301"/>
        <v/>
      </c>
      <c r="Z809" s="452" t="str">
        <f>'４.１倒筒機(樣品製作)'!X809</f>
        <v/>
      </c>
      <c r="AA809" s="452" t="str">
        <f>'４.１倒筒機(樣品製作)'!Y809</f>
        <v/>
      </c>
    </row>
    <row r="810" spans="1:27" ht="16.5">
      <c r="A810" s="383">
        <f t="shared" si="298"/>
        <v>46192</v>
      </c>
      <c r="B810" s="432" t="s">
        <v>805</v>
      </c>
      <c r="C810" s="458"/>
      <c r="D810" s="473"/>
      <c r="E810" s="459"/>
      <c r="F810" s="507" t="str">
        <f>IF(ISNA(VLOOKUP(D810,條件!$A$1:$L$65585,5,0)),"",(VLOOKUP(D810,條件!$A$1:$L$65585,5,0)))</f>
        <v/>
      </c>
      <c r="G810" s="507" t="str">
        <f>IF(ISNA(VLOOKUP(D810,條件!$A$1:$L$65585,11,0)),"",(VLOOKUP(D810,條件!$A$1:$L$65585,11,0)))</f>
        <v/>
      </c>
      <c r="H810" s="460"/>
      <c r="I810" s="461"/>
      <c r="J810" s="462"/>
      <c r="K810" s="461"/>
      <c r="L810" s="463"/>
      <c r="M810" s="388"/>
      <c r="N810" s="389"/>
      <c r="O810" s="390"/>
      <c r="P810" s="389"/>
      <c r="Q810" s="391"/>
      <c r="R810" s="443"/>
      <c r="S810" s="425">
        <f t="shared" si="302"/>
        <v>0</v>
      </c>
      <c r="T810" s="392">
        <f t="shared" si="299"/>
        <v>0</v>
      </c>
      <c r="U810" s="392">
        <f t="shared" si="303"/>
        <v>0</v>
      </c>
      <c r="V810" s="393">
        <f t="shared" si="304"/>
        <v>0</v>
      </c>
      <c r="W810" s="444" t="str">
        <f t="shared" si="305"/>
        <v/>
      </c>
      <c r="X810" s="452" t="str">
        <f t="shared" si="300"/>
        <v/>
      </c>
      <c r="Y810" s="452" t="str">
        <f t="shared" si="301"/>
        <v/>
      </c>
      <c r="Z810" s="452" t="str">
        <f>'４.１倒筒機(樣品製作)'!X810</f>
        <v/>
      </c>
      <c r="AA810" s="452" t="str">
        <f>'４.１倒筒機(樣品製作)'!Y810</f>
        <v/>
      </c>
    </row>
    <row r="811" spans="1:27" ht="16.5">
      <c r="A811" s="383">
        <f t="shared" si="298"/>
        <v>46192</v>
      </c>
      <c r="B811" s="432" t="s">
        <v>805</v>
      </c>
      <c r="C811" s="458"/>
      <c r="D811" s="473"/>
      <c r="E811" s="459"/>
      <c r="F811" s="507" t="str">
        <f>IF(ISNA(VLOOKUP(D811,條件!$A$1:$L$65585,5,0)),"",(VLOOKUP(D811,條件!$A$1:$L$65585,5,0)))</f>
        <v/>
      </c>
      <c r="G811" s="507" t="str">
        <f>IF(ISNA(VLOOKUP(D811,條件!$A$1:$L$65585,11,0)),"",(VLOOKUP(D811,條件!$A$1:$L$65585,11,0)))</f>
        <v/>
      </c>
      <c r="H811" s="460"/>
      <c r="I811" s="461"/>
      <c r="J811" s="462"/>
      <c r="K811" s="461"/>
      <c r="L811" s="463"/>
      <c r="M811" s="388"/>
      <c r="N811" s="389"/>
      <c r="O811" s="390"/>
      <c r="P811" s="389"/>
      <c r="Q811" s="391"/>
      <c r="R811" s="443"/>
      <c r="S811" s="425">
        <f t="shared" si="302"/>
        <v>0</v>
      </c>
      <c r="T811" s="392">
        <f t="shared" si="299"/>
        <v>0</v>
      </c>
      <c r="U811" s="392">
        <f t="shared" si="303"/>
        <v>0</v>
      </c>
      <c r="V811" s="393">
        <f t="shared" si="304"/>
        <v>0</v>
      </c>
      <c r="W811" s="444" t="str">
        <f t="shared" si="305"/>
        <v/>
      </c>
      <c r="X811" s="452" t="str">
        <f t="shared" si="300"/>
        <v/>
      </c>
      <c r="Y811" s="452" t="str">
        <f t="shared" si="301"/>
        <v/>
      </c>
      <c r="Z811" s="452" t="str">
        <f>'４.１倒筒機(樣品製作)'!X811</f>
        <v/>
      </c>
      <c r="AA811" s="452" t="str">
        <f>'４.１倒筒機(樣品製作)'!Y811</f>
        <v/>
      </c>
    </row>
    <row r="812" spans="1:27" ht="16.5">
      <c r="A812" s="383">
        <f t="shared" si="298"/>
        <v>46192</v>
      </c>
      <c r="B812" s="432" t="s">
        <v>805</v>
      </c>
      <c r="C812" s="458"/>
      <c r="D812" s="473"/>
      <c r="E812" s="459"/>
      <c r="F812" s="507" t="str">
        <f>IF(ISNA(VLOOKUP(D812,條件!$A$1:$L$65585,5,0)),"",(VLOOKUP(D812,條件!$A$1:$L$65585,5,0)))</f>
        <v/>
      </c>
      <c r="G812" s="507" t="str">
        <f>IF(ISNA(VLOOKUP(D812,條件!$A$1:$L$65585,11,0)),"",(VLOOKUP(D812,條件!$A$1:$L$65585,11,0)))</f>
        <v/>
      </c>
      <c r="H812" s="460"/>
      <c r="I812" s="461"/>
      <c r="J812" s="462"/>
      <c r="K812" s="461"/>
      <c r="L812" s="463"/>
      <c r="M812" s="388"/>
      <c r="N812" s="389"/>
      <c r="O812" s="390"/>
      <c r="P812" s="389"/>
      <c r="Q812" s="391"/>
      <c r="R812" s="443"/>
      <c r="S812" s="425">
        <f t="shared" si="302"/>
        <v>0</v>
      </c>
      <c r="T812" s="392">
        <f t="shared" si="299"/>
        <v>0</v>
      </c>
      <c r="U812" s="392">
        <f t="shared" si="303"/>
        <v>0</v>
      </c>
      <c r="V812" s="393">
        <f t="shared" si="304"/>
        <v>0</v>
      </c>
      <c r="W812" s="444" t="str">
        <f t="shared" si="305"/>
        <v/>
      </c>
      <c r="X812" s="452" t="str">
        <f t="shared" si="300"/>
        <v/>
      </c>
      <c r="Y812" s="452" t="str">
        <f t="shared" si="301"/>
        <v/>
      </c>
      <c r="Z812" s="452" t="str">
        <f>'４.１倒筒機(樣品製作)'!X812</f>
        <v/>
      </c>
      <c r="AA812" s="452" t="str">
        <f>'４.１倒筒機(樣品製作)'!Y812</f>
        <v/>
      </c>
    </row>
    <row r="813" spans="1:27" ht="16.5">
      <c r="A813" s="383">
        <f t="shared" si="298"/>
        <v>46192</v>
      </c>
      <c r="B813" s="432" t="s">
        <v>805</v>
      </c>
      <c r="C813" s="458"/>
      <c r="D813" s="473"/>
      <c r="E813" s="459"/>
      <c r="F813" s="507" t="str">
        <f>IF(ISNA(VLOOKUP(D813,條件!$A$1:$L$65585,5,0)),"",(VLOOKUP(D813,條件!$A$1:$L$65585,5,0)))</f>
        <v/>
      </c>
      <c r="G813" s="507" t="str">
        <f>IF(ISNA(VLOOKUP(D813,條件!$A$1:$L$65585,11,0)),"",(VLOOKUP(D813,條件!$A$1:$L$65585,11,0)))</f>
        <v/>
      </c>
      <c r="H813" s="460"/>
      <c r="I813" s="461"/>
      <c r="J813" s="462"/>
      <c r="K813" s="461"/>
      <c r="L813" s="463"/>
      <c r="M813" s="388"/>
      <c r="N813" s="389"/>
      <c r="O813" s="390"/>
      <c r="P813" s="389"/>
      <c r="Q813" s="391"/>
      <c r="R813" s="443"/>
      <c r="S813" s="425">
        <f t="shared" si="302"/>
        <v>0</v>
      </c>
      <c r="T813" s="392">
        <f t="shared" si="299"/>
        <v>0</v>
      </c>
      <c r="U813" s="392">
        <f t="shared" si="303"/>
        <v>0</v>
      </c>
      <c r="V813" s="393">
        <f t="shared" si="304"/>
        <v>0</v>
      </c>
      <c r="W813" s="444" t="str">
        <f t="shared" si="305"/>
        <v/>
      </c>
      <c r="X813" s="452" t="str">
        <f t="shared" si="300"/>
        <v/>
      </c>
      <c r="Y813" s="452" t="str">
        <f t="shared" si="301"/>
        <v/>
      </c>
      <c r="Z813" s="452" t="str">
        <f>'４.１倒筒機(樣品製作)'!X813</f>
        <v/>
      </c>
      <c r="AA813" s="452" t="str">
        <f>'４.１倒筒機(樣品製作)'!Y813</f>
        <v/>
      </c>
    </row>
    <row r="814" spans="1:27" ht="16.5">
      <c r="A814" s="383">
        <f t="shared" si="298"/>
        <v>46192</v>
      </c>
      <c r="B814" s="432" t="s">
        <v>805</v>
      </c>
      <c r="C814" s="458"/>
      <c r="D814" s="473"/>
      <c r="E814" s="459"/>
      <c r="F814" s="507" t="str">
        <f>IF(ISNA(VLOOKUP(D814,條件!$A$1:$L$65585,5,0)),"",(VLOOKUP(D814,條件!$A$1:$L$65585,5,0)))</f>
        <v/>
      </c>
      <c r="G814" s="507" t="str">
        <f>IF(ISNA(VLOOKUP(D814,條件!$A$1:$L$65585,11,0)),"",(VLOOKUP(D814,條件!$A$1:$L$65585,11,0)))</f>
        <v/>
      </c>
      <c r="H814" s="460"/>
      <c r="I814" s="461"/>
      <c r="J814" s="462"/>
      <c r="K814" s="461"/>
      <c r="L814" s="463"/>
      <c r="M814" s="388"/>
      <c r="N814" s="389"/>
      <c r="O814" s="390"/>
      <c r="P814" s="389"/>
      <c r="Q814" s="391"/>
      <c r="R814" s="443"/>
      <c r="S814" s="425">
        <f t="shared" si="302"/>
        <v>0</v>
      </c>
      <c r="T814" s="392">
        <f t="shared" si="299"/>
        <v>0</v>
      </c>
      <c r="U814" s="392">
        <f t="shared" si="303"/>
        <v>0</v>
      </c>
      <c r="V814" s="393">
        <f t="shared" si="304"/>
        <v>0</v>
      </c>
      <c r="W814" s="444" t="str">
        <f t="shared" si="305"/>
        <v/>
      </c>
      <c r="X814" s="452" t="str">
        <f t="shared" si="300"/>
        <v/>
      </c>
      <c r="Y814" s="452" t="str">
        <f t="shared" si="301"/>
        <v/>
      </c>
      <c r="Z814" s="452" t="str">
        <f>'４.１倒筒機(樣品製作)'!X814</f>
        <v/>
      </c>
      <c r="AA814" s="452" t="str">
        <f>'４.１倒筒機(樣品製作)'!Y814</f>
        <v/>
      </c>
    </row>
    <row r="815" spans="1:27" ht="16.5">
      <c r="A815" s="383">
        <f t="shared" si="298"/>
        <v>46192</v>
      </c>
      <c r="B815" s="432" t="s">
        <v>805</v>
      </c>
      <c r="C815" s="458"/>
      <c r="D815" s="473"/>
      <c r="E815" s="459"/>
      <c r="F815" s="507" t="str">
        <f>IF(ISNA(VLOOKUP(D815,條件!$A$1:$L$65585,5,0)),"",(VLOOKUP(D815,條件!$A$1:$L$65585,5,0)))</f>
        <v/>
      </c>
      <c r="G815" s="507" t="str">
        <f>IF(ISNA(VLOOKUP(D815,條件!$A$1:$L$65585,11,0)),"",(VLOOKUP(D815,條件!$A$1:$L$65585,11,0)))</f>
        <v/>
      </c>
      <c r="H815" s="460"/>
      <c r="I815" s="461"/>
      <c r="J815" s="462"/>
      <c r="K815" s="461"/>
      <c r="L815" s="463"/>
      <c r="M815" s="388"/>
      <c r="N815" s="389"/>
      <c r="O815" s="390"/>
      <c r="P815" s="389"/>
      <c r="Q815" s="391"/>
      <c r="R815" s="443"/>
      <c r="S815" s="425">
        <f t="shared" si="302"/>
        <v>0</v>
      </c>
      <c r="T815" s="392">
        <f t="shared" si="299"/>
        <v>0</v>
      </c>
      <c r="U815" s="392">
        <f t="shared" si="303"/>
        <v>0</v>
      </c>
      <c r="V815" s="393">
        <f t="shared" si="304"/>
        <v>0</v>
      </c>
      <c r="W815" s="444" t="str">
        <f t="shared" si="305"/>
        <v/>
      </c>
      <c r="X815" s="452" t="str">
        <f t="shared" si="300"/>
        <v/>
      </c>
      <c r="Y815" s="452" t="str">
        <f t="shared" si="301"/>
        <v/>
      </c>
      <c r="Z815" s="452" t="str">
        <f>'４.１倒筒機(樣品製作)'!X815</f>
        <v/>
      </c>
      <c r="AA815" s="452" t="str">
        <f>'４.１倒筒機(樣品製作)'!Y815</f>
        <v/>
      </c>
    </row>
    <row r="816" spans="1:27" ht="16.5">
      <c r="A816" s="383">
        <f t="shared" si="298"/>
        <v>46192</v>
      </c>
      <c r="B816" s="432" t="s">
        <v>805</v>
      </c>
      <c r="C816" s="458"/>
      <c r="D816" s="473"/>
      <c r="E816" s="459"/>
      <c r="F816" s="507" t="str">
        <f>IF(ISNA(VLOOKUP(D816,條件!$A$1:$L$65585,5,0)),"",(VLOOKUP(D816,條件!$A$1:$L$65585,5,0)))</f>
        <v/>
      </c>
      <c r="G816" s="507" t="str">
        <f>IF(ISNA(VLOOKUP(D816,條件!$A$1:$L$65585,11,0)),"",(VLOOKUP(D816,條件!$A$1:$L$65585,11,0)))</f>
        <v/>
      </c>
      <c r="H816" s="460"/>
      <c r="I816" s="461"/>
      <c r="J816" s="462"/>
      <c r="K816" s="461"/>
      <c r="L816" s="463"/>
      <c r="M816" s="388"/>
      <c r="N816" s="389"/>
      <c r="O816" s="390"/>
      <c r="P816" s="389"/>
      <c r="Q816" s="391"/>
      <c r="R816" s="443"/>
      <c r="S816" s="425">
        <f t="shared" si="302"/>
        <v>0</v>
      </c>
      <c r="T816" s="392">
        <f t="shared" si="299"/>
        <v>0</v>
      </c>
      <c r="U816" s="392">
        <f t="shared" si="303"/>
        <v>0</v>
      </c>
      <c r="V816" s="393">
        <f t="shared" si="304"/>
        <v>0</v>
      </c>
      <c r="W816" s="444" t="str">
        <f t="shared" si="305"/>
        <v/>
      </c>
      <c r="X816" s="452" t="str">
        <f t="shared" si="300"/>
        <v/>
      </c>
      <c r="Y816" s="452" t="str">
        <f t="shared" si="301"/>
        <v/>
      </c>
      <c r="Z816" s="452" t="str">
        <f>'４.１倒筒機(樣品製作)'!X816</f>
        <v/>
      </c>
      <c r="AA816" s="452" t="str">
        <f>'４.１倒筒機(樣品製作)'!Y816</f>
        <v/>
      </c>
    </row>
    <row r="817" spans="1:27" ht="16.5">
      <c r="A817" s="383">
        <f t="shared" si="298"/>
        <v>46192</v>
      </c>
      <c r="B817" s="432" t="s">
        <v>805</v>
      </c>
      <c r="C817" s="458"/>
      <c r="D817" s="473"/>
      <c r="E817" s="459"/>
      <c r="F817" s="507" t="str">
        <f>IF(ISNA(VLOOKUP(D817,條件!$A$1:$L$65585,5,0)),"",(VLOOKUP(D817,條件!$A$1:$L$65585,5,0)))</f>
        <v/>
      </c>
      <c r="G817" s="507" t="str">
        <f>IF(ISNA(VLOOKUP(D817,條件!$A$1:$L$65585,11,0)),"",(VLOOKUP(D817,條件!$A$1:$L$65585,11,0)))</f>
        <v/>
      </c>
      <c r="H817" s="460"/>
      <c r="I817" s="461"/>
      <c r="J817" s="462"/>
      <c r="K817" s="461"/>
      <c r="L817" s="463"/>
      <c r="M817" s="388"/>
      <c r="N817" s="389"/>
      <c r="O817" s="390"/>
      <c r="P817" s="389"/>
      <c r="Q817" s="391"/>
      <c r="R817" s="443"/>
      <c r="S817" s="425">
        <f t="shared" si="302"/>
        <v>0</v>
      </c>
      <c r="T817" s="392">
        <f t="shared" si="299"/>
        <v>0</v>
      </c>
      <c r="U817" s="392">
        <f t="shared" si="303"/>
        <v>0</v>
      </c>
      <c r="V817" s="393">
        <f t="shared" si="304"/>
        <v>0</v>
      </c>
      <c r="W817" s="444" t="str">
        <f t="shared" si="305"/>
        <v/>
      </c>
      <c r="X817" s="452" t="str">
        <f t="shared" si="300"/>
        <v/>
      </c>
      <c r="Y817" s="452" t="str">
        <f t="shared" si="301"/>
        <v/>
      </c>
      <c r="Z817" s="452" t="str">
        <f>'４.１倒筒機(樣品製作)'!X817</f>
        <v/>
      </c>
      <c r="AA817" s="452" t="str">
        <f>'４.１倒筒機(樣品製作)'!Y817</f>
        <v/>
      </c>
    </row>
    <row r="818" spans="1:27" ht="16.5">
      <c r="A818" s="383">
        <f t="shared" si="298"/>
        <v>46192</v>
      </c>
      <c r="B818" s="398" t="s">
        <v>803</v>
      </c>
      <c r="C818" s="524"/>
      <c r="D818" s="525"/>
      <c r="E818" s="526"/>
      <c r="F818" s="527">
        <v>0</v>
      </c>
      <c r="G818" s="527"/>
      <c r="H818" s="528"/>
      <c r="I818" s="529">
        <f>COUNTA(I798:I817)</f>
        <v>0</v>
      </c>
      <c r="J818" s="529"/>
      <c r="K818" s="529"/>
      <c r="L818" s="530"/>
      <c r="M818" s="400"/>
      <c r="N818" s="401">
        <f>SUM(N798:N817)</f>
        <v>0</v>
      </c>
      <c r="O818" s="400"/>
      <c r="P818" s="401">
        <f>SUM(P798:P817)</f>
        <v>0</v>
      </c>
      <c r="Q818" s="402"/>
      <c r="R818" s="445"/>
      <c r="S818" s="427"/>
      <c r="T818" s="403"/>
      <c r="U818" s="399">
        <f>SUMIF(U798:U817,"&lt;9E307")</f>
        <v>0</v>
      </c>
      <c r="V818" s="399">
        <f>SUM(V798:V817)</f>
        <v>0</v>
      </c>
      <c r="W818" s="446">
        <f>IF(ISERROR(V818/U818),0,(V818/U818))</f>
        <v>0</v>
      </c>
      <c r="X818" s="453">
        <f>SUMIF(X798:X817,"&lt;9E307")</f>
        <v>0</v>
      </c>
      <c r="Y818" s="453">
        <f>SUMIF(Y798:Y817,"&lt;9E307")</f>
        <v>0</v>
      </c>
      <c r="Z818" s="453">
        <f>'４.１倒筒機(樣品製作)'!X818</f>
        <v>0</v>
      </c>
      <c r="AA818" s="453">
        <f>'４.１倒筒機(樣品製作)'!Y818</f>
        <v>0</v>
      </c>
    </row>
    <row r="819" spans="1:27" ht="16.5">
      <c r="A819" s="383">
        <f t="shared" si="298"/>
        <v>46192</v>
      </c>
      <c r="B819" s="404" t="s">
        <v>806</v>
      </c>
      <c r="C819" s="531"/>
      <c r="D819" s="532"/>
      <c r="E819" s="533"/>
      <c r="F819" s="534"/>
      <c r="G819" s="534"/>
      <c r="H819" s="535"/>
      <c r="I819" s="536">
        <f>SUM(I797,I818)</f>
        <v>0</v>
      </c>
      <c r="J819" s="536"/>
      <c r="K819" s="536"/>
      <c r="L819" s="537"/>
      <c r="M819" s="419"/>
      <c r="N819" s="420">
        <f>SUM(N797,N818)</f>
        <v>0</v>
      </c>
      <c r="O819" s="419"/>
      <c r="P819" s="420">
        <f>SUM(P797,P818)</f>
        <v>0</v>
      </c>
      <c r="Q819" s="421"/>
      <c r="R819" s="447"/>
      <c r="S819" s="428"/>
      <c r="T819" s="394"/>
      <c r="U819" s="394">
        <f t="shared" ref="U819:V819" si="306">SUM(U797,U818)</f>
        <v>0</v>
      </c>
      <c r="V819" s="394">
        <f t="shared" si="306"/>
        <v>0</v>
      </c>
      <c r="W819" s="448">
        <f>IF(ISERROR(V819/U819),0,V819/U819)</f>
        <v>0</v>
      </c>
      <c r="X819" s="454">
        <f>SUM(X797,X818)</f>
        <v>0</v>
      </c>
      <c r="Y819" s="454">
        <f>SUM(Y797,Y818)</f>
        <v>0</v>
      </c>
      <c r="Z819" s="454">
        <f>'４.１倒筒機(樣品製作)'!X819</f>
        <v>0</v>
      </c>
      <c r="AA819" s="454">
        <f>'４.１倒筒機(樣品製作)'!Y819</f>
        <v>0</v>
      </c>
    </row>
    <row r="820" spans="1:27" ht="16.5">
      <c r="A820" s="449">
        <f>A819+1</f>
        <v>46193</v>
      </c>
      <c r="B820" s="431" t="s">
        <v>804</v>
      </c>
      <c r="C820" s="538"/>
      <c r="D820" s="539"/>
      <c r="E820" s="540"/>
      <c r="F820" s="541" t="str">
        <f>IF(ISNA(VLOOKUP(D820,條件!$A$1:$L$65585,5,0)),"",(VLOOKUP(D820,條件!$A$1:$L$65585,5,0)))</f>
        <v/>
      </c>
      <c r="G820" s="541" t="str">
        <f>IF(ISNA(VLOOKUP(D820,條件!$A$1:$L$65585,11,0)),"",(VLOOKUP(D820,條件!$A$1:$L$65585,11,0)))</f>
        <v/>
      </c>
      <c r="H820" s="542"/>
      <c r="I820" s="543"/>
      <c r="J820" s="462"/>
      <c r="K820" s="543"/>
      <c r="L820" s="544"/>
      <c r="M820" s="407"/>
      <c r="N820" s="408"/>
      <c r="O820" s="409"/>
      <c r="P820" s="408"/>
      <c r="Q820" s="410"/>
      <c r="R820" s="441"/>
      <c r="S820" s="424">
        <f>K820*0.85</f>
        <v>0</v>
      </c>
      <c r="T820" s="405">
        <f t="shared" ref="T820:T839" si="307">IF(J820="",0,(1440/(J820/S820)))</f>
        <v>0</v>
      </c>
      <c r="U820" s="405">
        <f>T820*L820*(N820+P820)/24*0.85</f>
        <v>0</v>
      </c>
      <c r="V820" s="406">
        <f>M820+O820</f>
        <v>0</v>
      </c>
      <c r="W820" s="442" t="str">
        <f>IF(U820=0,"",((V820/U820)))</f>
        <v/>
      </c>
      <c r="X820" s="452" t="str">
        <f t="shared" ref="X820:X839" si="308">IF(ISERROR((U820/(N820+P820)*N820)/250),"",((U820/(N820+P820)*N820)/250))</f>
        <v/>
      </c>
      <c r="Y820" s="452" t="str">
        <f t="shared" ref="Y820:Y839" si="309">IF(ISERROR(((U820/(N820+P820)*P820)/250)),"",(((U820/(N820+P820)*P820))/250))</f>
        <v/>
      </c>
      <c r="Z820" s="452" t="str">
        <f>'４.１倒筒機(樣品製作)'!X820</f>
        <v/>
      </c>
      <c r="AA820" s="452" t="str">
        <f>'４.１倒筒機(樣品製作)'!Y820</f>
        <v/>
      </c>
    </row>
    <row r="821" spans="1:27" ht="16.5">
      <c r="A821" s="383">
        <f>A820</f>
        <v>46193</v>
      </c>
      <c r="B821" s="432" t="s">
        <v>804</v>
      </c>
      <c r="C821" s="458"/>
      <c r="D821" s="473"/>
      <c r="E821" s="459"/>
      <c r="F821" s="507" t="str">
        <f>IF(ISNA(VLOOKUP(D821,條件!$A$1:$L$65585,5,0)),"",(VLOOKUP(D821,條件!$A$1:$L$65585,5,0)))</f>
        <v/>
      </c>
      <c r="G821" s="507" t="str">
        <f>IF(ISNA(VLOOKUP(D821,條件!$A$1:$L$65585,11,0)),"",(VLOOKUP(D821,條件!$A$1:$L$65585,11,0)))</f>
        <v/>
      </c>
      <c r="H821" s="460"/>
      <c r="I821" s="461"/>
      <c r="J821" s="462"/>
      <c r="K821" s="461"/>
      <c r="L821" s="463"/>
      <c r="M821" s="388"/>
      <c r="N821" s="389"/>
      <c r="O821" s="390"/>
      <c r="P821" s="389"/>
      <c r="Q821" s="410"/>
      <c r="R821" s="443"/>
      <c r="S821" s="425">
        <f t="shared" ref="S821:S839" si="310">K821*0.85</f>
        <v>0</v>
      </c>
      <c r="T821" s="392">
        <f t="shared" si="307"/>
        <v>0</v>
      </c>
      <c r="U821" s="405">
        <f t="shared" ref="U821:U839" si="311">T821*L821*(N821+P821)/24*0.85</f>
        <v>0</v>
      </c>
      <c r="V821" s="393">
        <f t="shared" ref="V821:V839" si="312">M821+O821</f>
        <v>0</v>
      </c>
      <c r="W821" s="442" t="str">
        <f t="shared" ref="W821:W839" si="313">IF(U821=0,"",((V821/U821)))</f>
        <v/>
      </c>
      <c r="X821" s="452" t="str">
        <f t="shared" si="308"/>
        <v/>
      </c>
      <c r="Y821" s="452" t="str">
        <f t="shared" si="309"/>
        <v/>
      </c>
      <c r="Z821" s="452" t="str">
        <f>'４.１倒筒機(樣品製作)'!X821</f>
        <v/>
      </c>
      <c r="AA821" s="452" t="str">
        <f>'４.１倒筒機(樣品製作)'!Y821</f>
        <v/>
      </c>
    </row>
    <row r="822" spans="1:27" ht="16.5">
      <c r="A822" s="383">
        <f t="shared" ref="A822:A862" si="314">A821</f>
        <v>46193</v>
      </c>
      <c r="B822" s="432" t="s">
        <v>804</v>
      </c>
      <c r="C822" s="458"/>
      <c r="D822" s="473"/>
      <c r="E822" s="459"/>
      <c r="F822" s="507" t="str">
        <f>IF(ISNA(VLOOKUP(D822,條件!$A$1:$L$65585,5,0)),"",(VLOOKUP(D822,條件!$A$1:$L$65585,5,0)))</f>
        <v/>
      </c>
      <c r="G822" s="507" t="str">
        <f>IF(ISNA(VLOOKUP(D822,條件!$A$1:$L$65585,11,0)),"",(VLOOKUP(D822,條件!$A$1:$L$65585,11,0)))</f>
        <v/>
      </c>
      <c r="H822" s="460"/>
      <c r="I822" s="461"/>
      <c r="J822" s="462"/>
      <c r="K822" s="461"/>
      <c r="L822" s="463"/>
      <c r="M822" s="388"/>
      <c r="N822" s="389"/>
      <c r="O822" s="390"/>
      <c r="P822" s="389"/>
      <c r="Q822" s="410"/>
      <c r="R822" s="443"/>
      <c r="S822" s="425">
        <f t="shared" si="310"/>
        <v>0</v>
      </c>
      <c r="T822" s="392">
        <f t="shared" si="307"/>
        <v>0</v>
      </c>
      <c r="U822" s="405">
        <f t="shared" si="311"/>
        <v>0</v>
      </c>
      <c r="V822" s="393">
        <f t="shared" si="312"/>
        <v>0</v>
      </c>
      <c r="W822" s="442" t="str">
        <f t="shared" si="313"/>
        <v/>
      </c>
      <c r="X822" s="452" t="str">
        <f t="shared" si="308"/>
        <v/>
      </c>
      <c r="Y822" s="452" t="str">
        <f t="shared" si="309"/>
        <v/>
      </c>
      <c r="Z822" s="452" t="str">
        <f>'４.１倒筒機(樣品製作)'!X822</f>
        <v/>
      </c>
      <c r="AA822" s="452" t="str">
        <f>'４.１倒筒機(樣品製作)'!Y822</f>
        <v/>
      </c>
    </row>
    <row r="823" spans="1:27" ht="16.5">
      <c r="A823" s="383">
        <f t="shared" si="314"/>
        <v>46193</v>
      </c>
      <c r="B823" s="432" t="s">
        <v>804</v>
      </c>
      <c r="C823" s="458"/>
      <c r="D823" s="473"/>
      <c r="E823" s="459"/>
      <c r="F823" s="507" t="str">
        <f>IF(ISNA(VLOOKUP(D823,條件!$A$1:$L$65585,5,0)),"",(VLOOKUP(D823,條件!$A$1:$L$65585,5,0)))</f>
        <v/>
      </c>
      <c r="G823" s="507" t="str">
        <f>IF(ISNA(VLOOKUP(D823,條件!$A$1:$L$65585,11,0)),"",(VLOOKUP(D823,條件!$A$1:$L$65585,11,0)))</f>
        <v/>
      </c>
      <c r="H823" s="460"/>
      <c r="I823" s="461"/>
      <c r="J823" s="462"/>
      <c r="K823" s="461"/>
      <c r="L823" s="463"/>
      <c r="M823" s="388"/>
      <c r="N823" s="389"/>
      <c r="O823" s="390"/>
      <c r="P823" s="389"/>
      <c r="Q823" s="410"/>
      <c r="R823" s="443"/>
      <c r="S823" s="425">
        <f t="shared" si="310"/>
        <v>0</v>
      </c>
      <c r="T823" s="392">
        <f t="shared" si="307"/>
        <v>0</v>
      </c>
      <c r="U823" s="405">
        <f t="shared" si="311"/>
        <v>0</v>
      </c>
      <c r="V823" s="393">
        <f t="shared" si="312"/>
        <v>0</v>
      </c>
      <c r="W823" s="442" t="str">
        <f t="shared" si="313"/>
        <v/>
      </c>
      <c r="X823" s="452" t="str">
        <f t="shared" si="308"/>
        <v/>
      </c>
      <c r="Y823" s="452" t="str">
        <f t="shared" si="309"/>
        <v/>
      </c>
      <c r="Z823" s="452" t="str">
        <f>'４.１倒筒機(樣品製作)'!X823</f>
        <v/>
      </c>
      <c r="AA823" s="452" t="str">
        <f>'４.１倒筒機(樣品製作)'!Y823</f>
        <v/>
      </c>
    </row>
    <row r="824" spans="1:27" ht="16.5">
      <c r="A824" s="383">
        <f t="shared" si="314"/>
        <v>46193</v>
      </c>
      <c r="B824" s="432" t="s">
        <v>804</v>
      </c>
      <c r="C824" s="458"/>
      <c r="D824" s="473"/>
      <c r="E824" s="459"/>
      <c r="F824" s="507" t="str">
        <f>IF(ISNA(VLOOKUP(D824,條件!$A$1:$L$65585,5,0)),"",(VLOOKUP(D824,條件!$A$1:$L$65585,5,0)))</f>
        <v/>
      </c>
      <c r="G824" s="507" t="str">
        <f>IF(ISNA(VLOOKUP(D824,條件!$A$1:$L$65585,11,0)),"",(VLOOKUP(D824,條件!$A$1:$L$65585,11,0)))</f>
        <v/>
      </c>
      <c r="H824" s="460"/>
      <c r="I824" s="461"/>
      <c r="J824" s="462"/>
      <c r="K824" s="461"/>
      <c r="L824" s="463"/>
      <c r="M824" s="388"/>
      <c r="N824" s="389"/>
      <c r="O824" s="390"/>
      <c r="P824" s="389"/>
      <c r="Q824" s="410"/>
      <c r="R824" s="443"/>
      <c r="S824" s="425">
        <f t="shared" si="310"/>
        <v>0</v>
      </c>
      <c r="T824" s="392">
        <f t="shared" si="307"/>
        <v>0</v>
      </c>
      <c r="U824" s="405">
        <f t="shared" si="311"/>
        <v>0</v>
      </c>
      <c r="V824" s="393">
        <f t="shared" si="312"/>
        <v>0</v>
      </c>
      <c r="W824" s="442" t="str">
        <f t="shared" si="313"/>
        <v/>
      </c>
      <c r="X824" s="452" t="str">
        <f t="shared" si="308"/>
        <v/>
      </c>
      <c r="Y824" s="452" t="str">
        <f t="shared" si="309"/>
        <v/>
      </c>
      <c r="Z824" s="452" t="str">
        <f>'４.１倒筒機(樣品製作)'!X824</f>
        <v/>
      </c>
      <c r="AA824" s="452" t="str">
        <f>'４.１倒筒機(樣品製作)'!Y824</f>
        <v/>
      </c>
    </row>
    <row r="825" spans="1:27" ht="16.5">
      <c r="A825" s="383">
        <f t="shared" si="314"/>
        <v>46193</v>
      </c>
      <c r="B825" s="432" t="s">
        <v>804</v>
      </c>
      <c r="C825" s="458"/>
      <c r="D825" s="473"/>
      <c r="E825" s="459"/>
      <c r="F825" s="507" t="str">
        <f>IF(ISNA(VLOOKUP(D825,條件!$A$1:$L$65585,5,0)),"",(VLOOKUP(D825,條件!$A$1:$L$65585,5,0)))</f>
        <v/>
      </c>
      <c r="G825" s="507" t="str">
        <f>IF(ISNA(VLOOKUP(D825,條件!$A$1:$L$65585,11,0)),"",(VLOOKUP(D825,條件!$A$1:$L$65585,11,0)))</f>
        <v/>
      </c>
      <c r="H825" s="460"/>
      <c r="I825" s="461"/>
      <c r="J825" s="462"/>
      <c r="K825" s="461"/>
      <c r="L825" s="463"/>
      <c r="M825" s="388"/>
      <c r="N825" s="389"/>
      <c r="O825" s="390"/>
      <c r="P825" s="389"/>
      <c r="Q825" s="410"/>
      <c r="R825" s="443"/>
      <c r="S825" s="425">
        <f t="shared" si="310"/>
        <v>0</v>
      </c>
      <c r="T825" s="392">
        <f t="shared" si="307"/>
        <v>0</v>
      </c>
      <c r="U825" s="405">
        <f t="shared" si="311"/>
        <v>0</v>
      </c>
      <c r="V825" s="393">
        <f t="shared" si="312"/>
        <v>0</v>
      </c>
      <c r="W825" s="442" t="str">
        <f t="shared" si="313"/>
        <v/>
      </c>
      <c r="X825" s="452" t="str">
        <f t="shared" si="308"/>
        <v/>
      </c>
      <c r="Y825" s="452" t="str">
        <f t="shared" si="309"/>
        <v/>
      </c>
      <c r="Z825" s="452" t="str">
        <f>'４.１倒筒機(樣品製作)'!X825</f>
        <v/>
      </c>
      <c r="AA825" s="452" t="str">
        <f>'４.１倒筒機(樣品製作)'!Y825</f>
        <v/>
      </c>
    </row>
    <row r="826" spans="1:27" ht="16.5">
      <c r="A826" s="383">
        <f t="shared" si="314"/>
        <v>46193</v>
      </c>
      <c r="B826" s="432" t="s">
        <v>804</v>
      </c>
      <c r="C826" s="458"/>
      <c r="D826" s="473"/>
      <c r="E826" s="459"/>
      <c r="F826" s="507" t="str">
        <f>IF(ISNA(VLOOKUP(D826,條件!$A$1:$L$65585,5,0)),"",(VLOOKUP(D826,條件!$A$1:$L$65585,5,0)))</f>
        <v/>
      </c>
      <c r="G826" s="507" t="str">
        <f>IF(ISNA(VLOOKUP(D826,條件!$A$1:$L$65585,11,0)),"",(VLOOKUP(D826,條件!$A$1:$L$65585,11,0)))</f>
        <v/>
      </c>
      <c r="H826" s="460"/>
      <c r="I826" s="461"/>
      <c r="J826" s="462"/>
      <c r="K826" s="461"/>
      <c r="L826" s="463"/>
      <c r="M826" s="388"/>
      <c r="N826" s="389"/>
      <c r="O826" s="390"/>
      <c r="P826" s="389"/>
      <c r="Q826" s="410"/>
      <c r="R826" s="443"/>
      <c r="S826" s="425">
        <f t="shared" si="310"/>
        <v>0</v>
      </c>
      <c r="T826" s="392">
        <f t="shared" si="307"/>
        <v>0</v>
      </c>
      <c r="U826" s="405">
        <f t="shared" si="311"/>
        <v>0</v>
      </c>
      <c r="V826" s="393">
        <f t="shared" si="312"/>
        <v>0</v>
      </c>
      <c r="W826" s="442" t="str">
        <f t="shared" si="313"/>
        <v/>
      </c>
      <c r="X826" s="452" t="str">
        <f t="shared" si="308"/>
        <v/>
      </c>
      <c r="Y826" s="452" t="str">
        <f t="shared" si="309"/>
        <v/>
      </c>
      <c r="Z826" s="452" t="str">
        <f>'４.１倒筒機(樣品製作)'!X826</f>
        <v/>
      </c>
      <c r="AA826" s="452" t="str">
        <f>'４.１倒筒機(樣品製作)'!Y826</f>
        <v/>
      </c>
    </row>
    <row r="827" spans="1:27" ht="16.5">
      <c r="A827" s="383">
        <f t="shared" si="314"/>
        <v>46193</v>
      </c>
      <c r="B827" s="432" t="s">
        <v>804</v>
      </c>
      <c r="C827" s="458"/>
      <c r="D827" s="473"/>
      <c r="E827" s="459"/>
      <c r="F827" s="507" t="str">
        <f>IF(ISNA(VLOOKUP(D827,條件!$A$1:$L$65585,5,0)),"",(VLOOKUP(D827,條件!$A$1:$L$65585,5,0)))</f>
        <v/>
      </c>
      <c r="G827" s="507" t="str">
        <f>IF(ISNA(VLOOKUP(D827,條件!$A$1:$L$65585,11,0)),"",(VLOOKUP(D827,條件!$A$1:$L$65585,11,0)))</f>
        <v/>
      </c>
      <c r="H827" s="460"/>
      <c r="I827" s="461"/>
      <c r="J827" s="462"/>
      <c r="K827" s="461"/>
      <c r="L827" s="463"/>
      <c r="M827" s="388"/>
      <c r="N827" s="389"/>
      <c r="O827" s="390"/>
      <c r="P827" s="389"/>
      <c r="Q827" s="410"/>
      <c r="R827" s="443"/>
      <c r="S827" s="425">
        <f t="shared" si="310"/>
        <v>0</v>
      </c>
      <c r="T827" s="392">
        <f t="shared" si="307"/>
        <v>0</v>
      </c>
      <c r="U827" s="405">
        <f t="shared" si="311"/>
        <v>0</v>
      </c>
      <c r="V827" s="393">
        <f t="shared" si="312"/>
        <v>0</v>
      </c>
      <c r="W827" s="442" t="str">
        <f t="shared" si="313"/>
        <v/>
      </c>
      <c r="X827" s="452" t="str">
        <f t="shared" si="308"/>
        <v/>
      </c>
      <c r="Y827" s="452" t="str">
        <f t="shared" si="309"/>
        <v/>
      </c>
      <c r="Z827" s="452" t="str">
        <f>'４.１倒筒機(樣品製作)'!X827</f>
        <v/>
      </c>
      <c r="AA827" s="452" t="str">
        <f>'４.１倒筒機(樣品製作)'!Y827</f>
        <v/>
      </c>
    </row>
    <row r="828" spans="1:27" ht="16.5">
      <c r="A828" s="383">
        <f t="shared" si="314"/>
        <v>46193</v>
      </c>
      <c r="B828" s="432" t="s">
        <v>804</v>
      </c>
      <c r="C828" s="458"/>
      <c r="D828" s="473"/>
      <c r="E828" s="459"/>
      <c r="F828" s="507" t="str">
        <f>IF(ISNA(VLOOKUP(D828,條件!$A$1:$L$65585,5,0)),"",(VLOOKUP(D828,條件!$A$1:$L$65585,5,0)))</f>
        <v/>
      </c>
      <c r="G828" s="507" t="str">
        <f>IF(ISNA(VLOOKUP(D828,條件!$A$1:$L$65585,11,0)),"",(VLOOKUP(D828,條件!$A$1:$L$65585,11,0)))</f>
        <v/>
      </c>
      <c r="H828" s="460"/>
      <c r="I828" s="461"/>
      <c r="J828" s="462"/>
      <c r="K828" s="461"/>
      <c r="L828" s="463"/>
      <c r="M828" s="388"/>
      <c r="N828" s="389"/>
      <c r="O828" s="390"/>
      <c r="P828" s="389"/>
      <c r="Q828" s="410"/>
      <c r="R828" s="443"/>
      <c r="S828" s="425">
        <f t="shared" si="310"/>
        <v>0</v>
      </c>
      <c r="T828" s="392">
        <f t="shared" si="307"/>
        <v>0</v>
      </c>
      <c r="U828" s="405">
        <f t="shared" si="311"/>
        <v>0</v>
      </c>
      <c r="V828" s="393">
        <f t="shared" si="312"/>
        <v>0</v>
      </c>
      <c r="W828" s="442" t="str">
        <f t="shared" si="313"/>
        <v/>
      </c>
      <c r="X828" s="452" t="str">
        <f t="shared" si="308"/>
        <v/>
      </c>
      <c r="Y828" s="452" t="str">
        <f t="shared" si="309"/>
        <v/>
      </c>
      <c r="Z828" s="452" t="str">
        <f>'４.１倒筒機(樣品製作)'!X828</f>
        <v/>
      </c>
      <c r="AA828" s="452" t="str">
        <f>'４.１倒筒機(樣品製作)'!Y828</f>
        <v/>
      </c>
    </row>
    <row r="829" spans="1:27" ht="16.5">
      <c r="A829" s="383">
        <f t="shared" si="314"/>
        <v>46193</v>
      </c>
      <c r="B829" s="432" t="s">
        <v>804</v>
      </c>
      <c r="C829" s="458"/>
      <c r="D829" s="473"/>
      <c r="E829" s="459"/>
      <c r="F829" s="507" t="str">
        <f>IF(ISNA(VLOOKUP(D829,條件!$A$1:$L$65585,5,0)),"",(VLOOKUP(D829,條件!$A$1:$L$65585,5,0)))</f>
        <v/>
      </c>
      <c r="G829" s="507" t="str">
        <f>IF(ISNA(VLOOKUP(D829,條件!$A$1:$L$65585,11,0)),"",(VLOOKUP(D829,條件!$A$1:$L$65585,11,0)))</f>
        <v/>
      </c>
      <c r="H829" s="460"/>
      <c r="I829" s="461"/>
      <c r="J829" s="462"/>
      <c r="K829" s="461"/>
      <c r="L829" s="463"/>
      <c r="M829" s="388"/>
      <c r="N829" s="389"/>
      <c r="O829" s="390"/>
      <c r="P829" s="389"/>
      <c r="Q829" s="410"/>
      <c r="R829" s="443"/>
      <c r="S829" s="425">
        <f t="shared" si="310"/>
        <v>0</v>
      </c>
      <c r="T829" s="392">
        <f t="shared" si="307"/>
        <v>0</v>
      </c>
      <c r="U829" s="405">
        <f t="shared" si="311"/>
        <v>0</v>
      </c>
      <c r="V829" s="393">
        <f t="shared" si="312"/>
        <v>0</v>
      </c>
      <c r="W829" s="442" t="str">
        <f t="shared" si="313"/>
        <v/>
      </c>
      <c r="X829" s="452" t="str">
        <f t="shared" si="308"/>
        <v/>
      </c>
      <c r="Y829" s="452" t="str">
        <f t="shared" si="309"/>
        <v/>
      </c>
      <c r="Z829" s="452" t="str">
        <f>'４.１倒筒機(樣品製作)'!X829</f>
        <v/>
      </c>
      <c r="AA829" s="452" t="str">
        <f>'４.１倒筒機(樣品製作)'!Y829</f>
        <v/>
      </c>
    </row>
    <row r="830" spans="1:27" ht="16.5">
      <c r="A830" s="383">
        <f t="shared" si="314"/>
        <v>46193</v>
      </c>
      <c r="B830" s="432" t="s">
        <v>804</v>
      </c>
      <c r="C830" s="458"/>
      <c r="D830" s="473"/>
      <c r="E830" s="459"/>
      <c r="F830" s="507" t="str">
        <f>IF(ISNA(VLOOKUP(D830,條件!$A$1:$L$65585,5,0)),"",(VLOOKUP(D830,條件!$A$1:$L$65585,5,0)))</f>
        <v/>
      </c>
      <c r="G830" s="507" t="str">
        <f>IF(ISNA(VLOOKUP(D830,條件!$A$1:$L$65585,11,0)),"",(VLOOKUP(D830,條件!$A$1:$L$65585,11,0)))</f>
        <v/>
      </c>
      <c r="H830" s="460"/>
      <c r="I830" s="461"/>
      <c r="J830" s="462"/>
      <c r="K830" s="461"/>
      <c r="L830" s="463"/>
      <c r="M830" s="388"/>
      <c r="N830" s="389"/>
      <c r="O830" s="390"/>
      <c r="P830" s="389"/>
      <c r="Q830" s="410"/>
      <c r="R830" s="443"/>
      <c r="S830" s="425">
        <f t="shared" si="310"/>
        <v>0</v>
      </c>
      <c r="T830" s="392">
        <f t="shared" si="307"/>
        <v>0</v>
      </c>
      <c r="U830" s="405">
        <f t="shared" si="311"/>
        <v>0</v>
      </c>
      <c r="V830" s="393">
        <f t="shared" si="312"/>
        <v>0</v>
      </c>
      <c r="W830" s="442" t="str">
        <f t="shared" si="313"/>
        <v/>
      </c>
      <c r="X830" s="452" t="str">
        <f t="shared" si="308"/>
        <v/>
      </c>
      <c r="Y830" s="452" t="str">
        <f t="shared" si="309"/>
        <v/>
      </c>
      <c r="Z830" s="452" t="str">
        <f>'４.１倒筒機(樣品製作)'!X830</f>
        <v/>
      </c>
      <c r="AA830" s="452" t="str">
        <f>'４.１倒筒機(樣品製作)'!Y830</f>
        <v/>
      </c>
    </row>
    <row r="831" spans="1:27" ht="16.5">
      <c r="A831" s="383">
        <f t="shared" si="314"/>
        <v>46193</v>
      </c>
      <c r="B831" s="432" t="s">
        <v>804</v>
      </c>
      <c r="C831" s="458"/>
      <c r="D831" s="473"/>
      <c r="E831" s="459"/>
      <c r="F831" s="507" t="str">
        <f>IF(ISNA(VLOOKUP(D831,條件!$A$1:$L$65585,5,0)),"",(VLOOKUP(D831,條件!$A$1:$L$65585,5,0)))</f>
        <v/>
      </c>
      <c r="G831" s="507" t="str">
        <f>IF(ISNA(VLOOKUP(D831,條件!$A$1:$L$65585,11,0)),"",(VLOOKUP(D831,條件!$A$1:$L$65585,11,0)))</f>
        <v/>
      </c>
      <c r="H831" s="460"/>
      <c r="I831" s="461"/>
      <c r="J831" s="462"/>
      <c r="K831" s="461"/>
      <c r="L831" s="463"/>
      <c r="M831" s="388"/>
      <c r="N831" s="389"/>
      <c r="O831" s="390"/>
      <c r="P831" s="389"/>
      <c r="Q831" s="410"/>
      <c r="R831" s="443"/>
      <c r="S831" s="425">
        <f t="shared" si="310"/>
        <v>0</v>
      </c>
      <c r="T831" s="392">
        <f t="shared" si="307"/>
        <v>0</v>
      </c>
      <c r="U831" s="392">
        <f t="shared" si="311"/>
        <v>0</v>
      </c>
      <c r="V831" s="393">
        <f t="shared" si="312"/>
        <v>0</v>
      </c>
      <c r="W831" s="442" t="str">
        <f t="shared" si="313"/>
        <v/>
      </c>
      <c r="X831" s="452" t="str">
        <f t="shared" si="308"/>
        <v/>
      </c>
      <c r="Y831" s="452" t="str">
        <f t="shared" si="309"/>
        <v/>
      </c>
      <c r="Z831" s="452" t="str">
        <f>'４.１倒筒機(樣品製作)'!X831</f>
        <v/>
      </c>
      <c r="AA831" s="452" t="str">
        <f>'４.１倒筒機(樣品製作)'!Y831</f>
        <v/>
      </c>
    </row>
    <row r="832" spans="1:27" ht="16.5">
      <c r="A832" s="383">
        <f t="shared" si="314"/>
        <v>46193</v>
      </c>
      <c r="B832" s="432" t="s">
        <v>804</v>
      </c>
      <c r="C832" s="458"/>
      <c r="D832" s="473"/>
      <c r="E832" s="459"/>
      <c r="F832" s="507" t="str">
        <f>IF(ISNA(VLOOKUP(D832,條件!$A$1:$L$65585,5,0)),"",(VLOOKUP(D832,條件!$A$1:$L$65585,5,0)))</f>
        <v/>
      </c>
      <c r="G832" s="507" t="str">
        <f>IF(ISNA(VLOOKUP(D832,條件!$A$1:$L$65585,11,0)),"",(VLOOKUP(D832,條件!$A$1:$L$65585,11,0)))</f>
        <v/>
      </c>
      <c r="H832" s="460"/>
      <c r="I832" s="461"/>
      <c r="J832" s="462"/>
      <c r="K832" s="461"/>
      <c r="L832" s="463"/>
      <c r="M832" s="388"/>
      <c r="N832" s="389"/>
      <c r="O832" s="390"/>
      <c r="P832" s="389"/>
      <c r="Q832" s="410"/>
      <c r="R832" s="443"/>
      <c r="S832" s="425">
        <f t="shared" si="310"/>
        <v>0</v>
      </c>
      <c r="T832" s="392">
        <f t="shared" si="307"/>
        <v>0</v>
      </c>
      <c r="U832" s="392">
        <f t="shared" si="311"/>
        <v>0</v>
      </c>
      <c r="V832" s="393">
        <f t="shared" si="312"/>
        <v>0</v>
      </c>
      <c r="W832" s="444" t="str">
        <f t="shared" si="313"/>
        <v/>
      </c>
      <c r="X832" s="452" t="str">
        <f t="shared" si="308"/>
        <v/>
      </c>
      <c r="Y832" s="452" t="str">
        <f t="shared" si="309"/>
        <v/>
      </c>
      <c r="Z832" s="452" t="str">
        <f>'４.１倒筒機(樣品製作)'!X832</f>
        <v/>
      </c>
      <c r="AA832" s="452" t="str">
        <f>'４.１倒筒機(樣品製作)'!Y832</f>
        <v/>
      </c>
    </row>
    <row r="833" spans="1:27" ht="16.5">
      <c r="A833" s="383">
        <f t="shared" si="314"/>
        <v>46193</v>
      </c>
      <c r="B833" s="432" t="s">
        <v>804</v>
      </c>
      <c r="C833" s="458"/>
      <c r="D833" s="473"/>
      <c r="E833" s="459"/>
      <c r="F833" s="507" t="str">
        <f>IF(ISNA(VLOOKUP(D833,條件!$A$1:$L$65585,5,0)),"",(VLOOKUP(D833,條件!$A$1:$L$65585,5,0)))</f>
        <v/>
      </c>
      <c r="G833" s="507" t="str">
        <f>IF(ISNA(VLOOKUP(D833,條件!$A$1:$L$65585,11,0)),"",(VLOOKUP(D833,條件!$A$1:$L$65585,11,0)))</f>
        <v/>
      </c>
      <c r="H833" s="460"/>
      <c r="I833" s="461"/>
      <c r="J833" s="462"/>
      <c r="K833" s="461"/>
      <c r="L833" s="463"/>
      <c r="M833" s="388"/>
      <c r="N833" s="389"/>
      <c r="O833" s="390"/>
      <c r="P833" s="389"/>
      <c r="Q833" s="410"/>
      <c r="R833" s="443"/>
      <c r="S833" s="425">
        <f t="shared" si="310"/>
        <v>0</v>
      </c>
      <c r="T833" s="392">
        <f t="shared" si="307"/>
        <v>0</v>
      </c>
      <c r="U833" s="392">
        <f t="shared" si="311"/>
        <v>0</v>
      </c>
      <c r="V833" s="393">
        <f t="shared" si="312"/>
        <v>0</v>
      </c>
      <c r="W833" s="444" t="str">
        <f t="shared" si="313"/>
        <v/>
      </c>
      <c r="X833" s="452" t="str">
        <f t="shared" si="308"/>
        <v/>
      </c>
      <c r="Y833" s="452" t="str">
        <f t="shared" si="309"/>
        <v/>
      </c>
      <c r="Z833" s="452" t="str">
        <f>'４.１倒筒機(樣品製作)'!X833</f>
        <v/>
      </c>
      <c r="AA833" s="452" t="str">
        <f>'４.１倒筒機(樣品製作)'!Y833</f>
        <v/>
      </c>
    </row>
    <row r="834" spans="1:27" ht="16.5">
      <c r="A834" s="383">
        <f t="shared" si="314"/>
        <v>46193</v>
      </c>
      <c r="B834" s="432" t="s">
        <v>804</v>
      </c>
      <c r="C834" s="458"/>
      <c r="D834" s="473"/>
      <c r="E834" s="459"/>
      <c r="F834" s="507" t="str">
        <f>IF(ISNA(VLOOKUP(D834,條件!$A$1:$L$65585,5,0)),"",(VLOOKUP(D834,條件!$A$1:$L$65585,5,0)))</f>
        <v/>
      </c>
      <c r="G834" s="507" t="str">
        <f>IF(ISNA(VLOOKUP(D834,條件!$A$1:$L$65585,11,0)),"",(VLOOKUP(D834,條件!$A$1:$L$65585,11,0)))</f>
        <v/>
      </c>
      <c r="H834" s="460"/>
      <c r="I834" s="461"/>
      <c r="J834" s="462"/>
      <c r="K834" s="461"/>
      <c r="L834" s="463"/>
      <c r="M834" s="388"/>
      <c r="N834" s="389"/>
      <c r="O834" s="390"/>
      <c r="P834" s="389"/>
      <c r="Q834" s="410"/>
      <c r="R834" s="443"/>
      <c r="S834" s="425">
        <f t="shared" si="310"/>
        <v>0</v>
      </c>
      <c r="T834" s="392">
        <f t="shared" si="307"/>
        <v>0</v>
      </c>
      <c r="U834" s="392">
        <f t="shared" si="311"/>
        <v>0</v>
      </c>
      <c r="V834" s="393">
        <f t="shared" si="312"/>
        <v>0</v>
      </c>
      <c r="W834" s="444" t="str">
        <f t="shared" si="313"/>
        <v/>
      </c>
      <c r="X834" s="452" t="str">
        <f t="shared" si="308"/>
        <v/>
      </c>
      <c r="Y834" s="452" t="str">
        <f t="shared" si="309"/>
        <v/>
      </c>
      <c r="Z834" s="452" t="str">
        <f>'４.１倒筒機(樣品製作)'!X834</f>
        <v/>
      </c>
      <c r="AA834" s="452" t="str">
        <f>'４.１倒筒機(樣品製作)'!Y834</f>
        <v/>
      </c>
    </row>
    <row r="835" spans="1:27" ht="16.5">
      <c r="A835" s="383">
        <f t="shared" si="314"/>
        <v>46193</v>
      </c>
      <c r="B835" s="432" t="s">
        <v>804</v>
      </c>
      <c r="C835" s="458"/>
      <c r="D835" s="473"/>
      <c r="E835" s="459"/>
      <c r="F835" s="507" t="str">
        <f>IF(ISNA(VLOOKUP(D835,條件!$A$1:$L$65585,5,0)),"",(VLOOKUP(D835,條件!$A$1:$L$65585,5,0)))</f>
        <v/>
      </c>
      <c r="G835" s="507" t="str">
        <f>IF(ISNA(VLOOKUP(D835,條件!$A$1:$L$65585,11,0)),"",(VLOOKUP(D835,條件!$A$1:$L$65585,11,0)))</f>
        <v/>
      </c>
      <c r="H835" s="460"/>
      <c r="I835" s="461"/>
      <c r="J835" s="462"/>
      <c r="K835" s="461"/>
      <c r="L835" s="463"/>
      <c r="M835" s="388"/>
      <c r="N835" s="389"/>
      <c r="O835" s="390"/>
      <c r="P835" s="389"/>
      <c r="Q835" s="410"/>
      <c r="R835" s="443"/>
      <c r="S835" s="425">
        <f t="shared" si="310"/>
        <v>0</v>
      </c>
      <c r="T835" s="392">
        <f t="shared" si="307"/>
        <v>0</v>
      </c>
      <c r="U835" s="392">
        <f t="shared" si="311"/>
        <v>0</v>
      </c>
      <c r="V835" s="393">
        <f t="shared" si="312"/>
        <v>0</v>
      </c>
      <c r="W835" s="444" t="str">
        <f t="shared" si="313"/>
        <v/>
      </c>
      <c r="X835" s="452" t="str">
        <f t="shared" si="308"/>
        <v/>
      </c>
      <c r="Y835" s="452" t="str">
        <f t="shared" si="309"/>
        <v/>
      </c>
      <c r="Z835" s="452" t="str">
        <f>'４.１倒筒機(樣品製作)'!X835</f>
        <v/>
      </c>
      <c r="AA835" s="452" t="str">
        <f>'４.１倒筒機(樣品製作)'!Y835</f>
        <v/>
      </c>
    </row>
    <row r="836" spans="1:27" ht="16.5">
      <c r="A836" s="383">
        <f t="shared" si="314"/>
        <v>46193</v>
      </c>
      <c r="B836" s="432" t="s">
        <v>804</v>
      </c>
      <c r="C836" s="458"/>
      <c r="D836" s="473"/>
      <c r="E836" s="459"/>
      <c r="F836" s="507" t="str">
        <f>IF(ISNA(VLOOKUP(D836,條件!$A$1:$L$65585,5,0)),"",(VLOOKUP(D836,條件!$A$1:$L$65585,5,0)))</f>
        <v/>
      </c>
      <c r="G836" s="507" t="str">
        <f>IF(ISNA(VLOOKUP(D836,條件!$A$1:$L$65585,11,0)),"",(VLOOKUP(D836,條件!$A$1:$L$65585,11,0)))</f>
        <v/>
      </c>
      <c r="H836" s="460"/>
      <c r="I836" s="461"/>
      <c r="J836" s="462"/>
      <c r="K836" s="461"/>
      <c r="L836" s="463"/>
      <c r="M836" s="388"/>
      <c r="N836" s="389"/>
      <c r="O836" s="390"/>
      <c r="P836" s="389"/>
      <c r="Q836" s="391"/>
      <c r="R836" s="443"/>
      <c r="S836" s="425">
        <f t="shared" si="310"/>
        <v>0</v>
      </c>
      <c r="T836" s="392">
        <f t="shared" si="307"/>
        <v>0</v>
      </c>
      <c r="U836" s="392">
        <f t="shared" si="311"/>
        <v>0</v>
      </c>
      <c r="V836" s="393">
        <f t="shared" si="312"/>
        <v>0</v>
      </c>
      <c r="W836" s="444" t="str">
        <f t="shared" si="313"/>
        <v/>
      </c>
      <c r="X836" s="452" t="str">
        <f t="shared" si="308"/>
        <v/>
      </c>
      <c r="Y836" s="452" t="str">
        <f t="shared" si="309"/>
        <v/>
      </c>
      <c r="Z836" s="452" t="str">
        <f>'４.１倒筒機(樣品製作)'!X836</f>
        <v/>
      </c>
      <c r="AA836" s="452" t="str">
        <f>'４.１倒筒機(樣品製作)'!Y836</f>
        <v/>
      </c>
    </row>
    <row r="837" spans="1:27" ht="16.5">
      <c r="A837" s="383">
        <f t="shared" si="314"/>
        <v>46193</v>
      </c>
      <c r="B837" s="432" t="s">
        <v>804</v>
      </c>
      <c r="C837" s="458"/>
      <c r="D837" s="473"/>
      <c r="E837" s="459"/>
      <c r="F837" s="507" t="str">
        <f>IF(ISNA(VLOOKUP(D837,條件!$A$1:$L$65585,5,0)),"",(VLOOKUP(D837,條件!$A$1:$L$65585,5,0)))</f>
        <v/>
      </c>
      <c r="G837" s="507" t="str">
        <f>IF(ISNA(VLOOKUP(D837,條件!$A$1:$L$65585,11,0)),"",(VLOOKUP(D837,條件!$A$1:$L$65585,11,0)))</f>
        <v/>
      </c>
      <c r="H837" s="460"/>
      <c r="I837" s="461"/>
      <c r="J837" s="462"/>
      <c r="K837" s="461"/>
      <c r="L837" s="463"/>
      <c r="M837" s="388"/>
      <c r="N837" s="389"/>
      <c r="O837" s="390"/>
      <c r="P837" s="389"/>
      <c r="Q837" s="391"/>
      <c r="R837" s="443"/>
      <c r="S837" s="425">
        <f t="shared" si="310"/>
        <v>0</v>
      </c>
      <c r="T837" s="392">
        <f t="shared" si="307"/>
        <v>0</v>
      </c>
      <c r="U837" s="392">
        <f t="shared" si="311"/>
        <v>0</v>
      </c>
      <c r="V837" s="393">
        <f t="shared" si="312"/>
        <v>0</v>
      </c>
      <c r="W837" s="444" t="str">
        <f t="shared" si="313"/>
        <v/>
      </c>
      <c r="X837" s="452" t="str">
        <f t="shared" si="308"/>
        <v/>
      </c>
      <c r="Y837" s="452" t="str">
        <f t="shared" si="309"/>
        <v/>
      </c>
      <c r="Z837" s="452" t="str">
        <f>'４.１倒筒機(樣品製作)'!X837</f>
        <v/>
      </c>
      <c r="AA837" s="452" t="str">
        <f>'４.１倒筒機(樣品製作)'!Y837</f>
        <v/>
      </c>
    </row>
    <row r="838" spans="1:27" ht="16.5">
      <c r="A838" s="383">
        <f t="shared" si="314"/>
        <v>46193</v>
      </c>
      <c r="B838" s="432" t="s">
        <v>804</v>
      </c>
      <c r="C838" s="458"/>
      <c r="D838" s="473"/>
      <c r="E838" s="459"/>
      <c r="F838" s="507" t="str">
        <f>IF(ISNA(VLOOKUP(D838,條件!$A$1:$L$65585,5,0)),"",(VLOOKUP(D838,條件!$A$1:$L$65585,5,0)))</f>
        <v/>
      </c>
      <c r="G838" s="507" t="str">
        <f>IF(ISNA(VLOOKUP(D838,條件!$A$1:$L$65585,11,0)),"",(VLOOKUP(D838,條件!$A$1:$L$65585,11,0)))</f>
        <v/>
      </c>
      <c r="H838" s="460"/>
      <c r="I838" s="461"/>
      <c r="J838" s="462"/>
      <c r="K838" s="461"/>
      <c r="L838" s="463"/>
      <c r="M838" s="388"/>
      <c r="N838" s="389"/>
      <c r="O838" s="390"/>
      <c r="P838" s="389"/>
      <c r="Q838" s="391"/>
      <c r="R838" s="443"/>
      <c r="S838" s="425">
        <f t="shared" si="310"/>
        <v>0</v>
      </c>
      <c r="T838" s="392">
        <f t="shared" si="307"/>
        <v>0</v>
      </c>
      <c r="U838" s="392">
        <f t="shared" si="311"/>
        <v>0</v>
      </c>
      <c r="V838" s="393">
        <f t="shared" si="312"/>
        <v>0</v>
      </c>
      <c r="W838" s="444" t="str">
        <f t="shared" si="313"/>
        <v/>
      </c>
      <c r="X838" s="452" t="str">
        <f t="shared" si="308"/>
        <v/>
      </c>
      <c r="Y838" s="452" t="str">
        <f t="shared" si="309"/>
        <v/>
      </c>
      <c r="Z838" s="452" t="str">
        <f>'４.１倒筒機(樣品製作)'!X838</f>
        <v/>
      </c>
      <c r="AA838" s="452" t="str">
        <f>'４.１倒筒機(樣品製作)'!Y838</f>
        <v/>
      </c>
    </row>
    <row r="839" spans="1:27" ht="16.5">
      <c r="A839" s="383">
        <f t="shared" si="314"/>
        <v>46193</v>
      </c>
      <c r="B839" s="432" t="s">
        <v>804</v>
      </c>
      <c r="C839" s="458"/>
      <c r="D839" s="473"/>
      <c r="E839" s="459"/>
      <c r="F839" s="507" t="str">
        <f>IF(ISNA(VLOOKUP(D839,條件!$A$1:$L$65585,5,0)),"",(VLOOKUP(D839,條件!$A$1:$L$65585,5,0)))</f>
        <v/>
      </c>
      <c r="G839" s="507" t="str">
        <f>IF(ISNA(VLOOKUP(D839,條件!$A$1:$L$65585,11,0)),"",(VLOOKUP(D839,條件!$A$1:$L$65585,11,0)))</f>
        <v/>
      </c>
      <c r="H839" s="460"/>
      <c r="I839" s="461"/>
      <c r="J839" s="462"/>
      <c r="K839" s="461"/>
      <c r="L839" s="463"/>
      <c r="M839" s="388"/>
      <c r="N839" s="389"/>
      <c r="O839" s="390"/>
      <c r="P839" s="389"/>
      <c r="Q839" s="391"/>
      <c r="R839" s="443"/>
      <c r="S839" s="425">
        <f t="shared" si="310"/>
        <v>0</v>
      </c>
      <c r="T839" s="392">
        <f t="shared" si="307"/>
        <v>0</v>
      </c>
      <c r="U839" s="392">
        <f t="shared" si="311"/>
        <v>0</v>
      </c>
      <c r="V839" s="393">
        <f t="shared" si="312"/>
        <v>0</v>
      </c>
      <c r="W839" s="444" t="str">
        <f t="shared" si="313"/>
        <v/>
      </c>
      <c r="X839" s="452" t="str">
        <f t="shared" si="308"/>
        <v/>
      </c>
      <c r="Y839" s="452" t="str">
        <f t="shared" si="309"/>
        <v/>
      </c>
      <c r="Z839" s="452" t="str">
        <f>'４.１倒筒機(樣品製作)'!X839</f>
        <v/>
      </c>
      <c r="AA839" s="452" t="str">
        <f>'４.１倒筒機(樣品製作)'!Y839</f>
        <v/>
      </c>
    </row>
    <row r="840" spans="1:27" ht="16.5">
      <c r="A840" s="383">
        <f t="shared" si="314"/>
        <v>46193</v>
      </c>
      <c r="B840" s="398" t="s">
        <v>807</v>
      </c>
      <c r="C840" s="524"/>
      <c r="D840" s="525"/>
      <c r="E840" s="526"/>
      <c r="F840" s="527"/>
      <c r="G840" s="527"/>
      <c r="H840" s="528"/>
      <c r="I840" s="529">
        <f>COUNTA(I820:I839)</f>
        <v>0</v>
      </c>
      <c r="J840" s="529"/>
      <c r="K840" s="529"/>
      <c r="L840" s="530"/>
      <c r="M840" s="400"/>
      <c r="N840" s="401">
        <f>SUM(N820:N839)</f>
        <v>0</v>
      </c>
      <c r="O840" s="400"/>
      <c r="P840" s="401">
        <f>SUM(P820:P839)</f>
        <v>0</v>
      </c>
      <c r="Q840" s="402"/>
      <c r="R840" s="445"/>
      <c r="S840" s="426"/>
      <c r="T840" s="399"/>
      <c r="U840" s="399">
        <f>SUMIF(U820:U839,"&lt;9E307")</f>
        <v>0</v>
      </c>
      <c r="V840" s="399">
        <f>SUM(V820:V839)</f>
        <v>0</v>
      </c>
      <c r="W840" s="446">
        <f>IF(ISERROR(V840/U840),0,(V840/U840))</f>
        <v>0</v>
      </c>
      <c r="X840" s="453">
        <f>SUMIF(X820:X839,"&lt;9E307")</f>
        <v>0</v>
      </c>
      <c r="Y840" s="453">
        <f>SUMIF(Y820:Y839,"&lt;9E307")</f>
        <v>0</v>
      </c>
      <c r="Z840" s="579">
        <f>'４.１倒筒機(樣品製作)'!X840</f>
        <v>0</v>
      </c>
      <c r="AA840" s="579">
        <f>'４.１倒筒機(樣品製作)'!Y840</f>
        <v>0</v>
      </c>
    </row>
    <row r="841" spans="1:27" ht="16.5">
      <c r="A841" s="383">
        <f t="shared" si="314"/>
        <v>46193</v>
      </c>
      <c r="B841" s="432" t="s">
        <v>805</v>
      </c>
      <c r="C841" s="458"/>
      <c r="D841" s="473"/>
      <c r="E841" s="459"/>
      <c r="F841" s="507" t="str">
        <f>IF(ISNA(VLOOKUP(D841,條件!$A$1:$L$65585,5,0)),"",(VLOOKUP(D841,條件!$A$1:$L$65585,5,0)))</f>
        <v/>
      </c>
      <c r="G841" s="507" t="str">
        <f>IF(ISNA(VLOOKUP(D841,條件!$A$1:$L$65585,11,0)),"",(VLOOKUP(D841,條件!$A$1:$L$65585,11,0)))</f>
        <v/>
      </c>
      <c r="H841" s="460"/>
      <c r="I841" s="461"/>
      <c r="J841" s="462"/>
      <c r="K841" s="461"/>
      <c r="L841" s="463"/>
      <c r="M841" s="388"/>
      <c r="N841" s="389"/>
      <c r="O841" s="390"/>
      <c r="P841" s="389"/>
      <c r="Q841" s="391"/>
      <c r="R841" s="443"/>
      <c r="S841" s="425">
        <f>K841*0.85</f>
        <v>0</v>
      </c>
      <c r="T841" s="392">
        <f t="shared" ref="T841:T860" si="315">IF(J841="",0,(1440/(J841/S841)))</f>
        <v>0</v>
      </c>
      <c r="U841" s="405">
        <f>T841*L841*(N841+P841)/24*0.85</f>
        <v>0</v>
      </c>
      <c r="V841" s="406">
        <f>M841+O841</f>
        <v>0</v>
      </c>
      <c r="W841" s="442" t="str">
        <f>IF(U841=0,"",((V841/U841)))</f>
        <v/>
      </c>
      <c r="X841" s="452" t="str">
        <f t="shared" ref="X841:X860" si="316">IF(ISERROR((U841/(N841+P841)*N841)/250),"",((U841/(N841+P841)*N841)/250))</f>
        <v/>
      </c>
      <c r="Y841" s="452" t="str">
        <f t="shared" ref="Y841:Y860" si="317">IF(ISERROR(((U841/(N841+P841)*P841)/250)),"",(((U841/(N841+P841)*P841))/250))</f>
        <v/>
      </c>
      <c r="Z841" s="452" t="str">
        <f>'４.１倒筒機(樣品製作)'!X841</f>
        <v/>
      </c>
      <c r="AA841" s="452" t="str">
        <f>'４.１倒筒機(樣品製作)'!Y841</f>
        <v/>
      </c>
    </row>
    <row r="842" spans="1:27" ht="16.5">
      <c r="A842" s="383">
        <f t="shared" si="314"/>
        <v>46193</v>
      </c>
      <c r="B842" s="432" t="s">
        <v>805</v>
      </c>
      <c r="C842" s="458"/>
      <c r="D842" s="473"/>
      <c r="E842" s="459"/>
      <c r="F842" s="507" t="str">
        <f>IF(ISNA(VLOOKUP(D842,條件!$A$1:$L$65585,5,0)),"",(VLOOKUP(D842,條件!$A$1:$L$65585,5,0)))</f>
        <v/>
      </c>
      <c r="G842" s="507" t="str">
        <f>IF(ISNA(VLOOKUP(D842,條件!$A$1:$L$65585,11,0)),"",(VLOOKUP(D842,條件!$A$1:$L$65585,11,0)))</f>
        <v/>
      </c>
      <c r="H842" s="460"/>
      <c r="I842" s="461"/>
      <c r="J842" s="462"/>
      <c r="K842" s="461"/>
      <c r="L842" s="463"/>
      <c r="M842" s="388"/>
      <c r="N842" s="389"/>
      <c r="O842" s="390"/>
      <c r="P842" s="389"/>
      <c r="Q842" s="391"/>
      <c r="R842" s="443"/>
      <c r="S842" s="425">
        <f t="shared" ref="S842:S860" si="318">K842*0.85</f>
        <v>0</v>
      </c>
      <c r="T842" s="392">
        <f t="shared" si="315"/>
        <v>0</v>
      </c>
      <c r="U842" s="405">
        <f t="shared" ref="U842:U860" si="319">T842*L842*(N842+P842)/24*0.85</f>
        <v>0</v>
      </c>
      <c r="V842" s="393">
        <f t="shared" ref="V842:V860" si="320">M842+O842</f>
        <v>0</v>
      </c>
      <c r="W842" s="442" t="str">
        <f t="shared" ref="W842:W860" si="321">IF(U842=0,"",((V842/U842)))</f>
        <v/>
      </c>
      <c r="X842" s="452" t="str">
        <f t="shared" si="316"/>
        <v/>
      </c>
      <c r="Y842" s="452" t="str">
        <f t="shared" si="317"/>
        <v/>
      </c>
      <c r="Z842" s="452" t="str">
        <f>'４.１倒筒機(樣品製作)'!X842</f>
        <v/>
      </c>
      <c r="AA842" s="452" t="str">
        <f>'４.１倒筒機(樣品製作)'!Y842</f>
        <v/>
      </c>
    </row>
    <row r="843" spans="1:27" ht="16.5">
      <c r="A843" s="383">
        <f t="shared" si="314"/>
        <v>46193</v>
      </c>
      <c r="B843" s="432" t="s">
        <v>805</v>
      </c>
      <c r="C843" s="458"/>
      <c r="D843" s="473"/>
      <c r="E843" s="459"/>
      <c r="F843" s="507" t="str">
        <f>IF(ISNA(VLOOKUP(D843,條件!$A$1:$L$65585,5,0)),"",(VLOOKUP(D843,條件!$A$1:$L$65585,5,0)))</f>
        <v/>
      </c>
      <c r="G843" s="507" t="str">
        <f>IF(ISNA(VLOOKUP(D843,條件!$A$1:$L$65585,11,0)),"",(VLOOKUP(D843,條件!$A$1:$L$65585,11,0)))</f>
        <v/>
      </c>
      <c r="H843" s="460"/>
      <c r="I843" s="461"/>
      <c r="J843" s="462"/>
      <c r="K843" s="461"/>
      <c r="L843" s="463"/>
      <c r="M843" s="388"/>
      <c r="N843" s="389"/>
      <c r="O843" s="390"/>
      <c r="P843" s="389"/>
      <c r="Q843" s="391"/>
      <c r="R843" s="443"/>
      <c r="S843" s="425">
        <f t="shared" si="318"/>
        <v>0</v>
      </c>
      <c r="T843" s="392">
        <f t="shared" si="315"/>
        <v>0</v>
      </c>
      <c r="U843" s="405">
        <f t="shared" si="319"/>
        <v>0</v>
      </c>
      <c r="V843" s="393">
        <f t="shared" si="320"/>
        <v>0</v>
      </c>
      <c r="W843" s="442" t="str">
        <f t="shared" si="321"/>
        <v/>
      </c>
      <c r="X843" s="452" t="str">
        <f t="shared" si="316"/>
        <v/>
      </c>
      <c r="Y843" s="452" t="str">
        <f t="shared" si="317"/>
        <v/>
      </c>
      <c r="Z843" s="452" t="str">
        <f>'４.１倒筒機(樣品製作)'!X843</f>
        <v/>
      </c>
      <c r="AA843" s="452" t="str">
        <f>'４.１倒筒機(樣品製作)'!Y843</f>
        <v/>
      </c>
    </row>
    <row r="844" spans="1:27" ht="16.5">
      <c r="A844" s="383">
        <f t="shared" si="314"/>
        <v>46193</v>
      </c>
      <c r="B844" s="432" t="s">
        <v>805</v>
      </c>
      <c r="C844" s="458"/>
      <c r="D844" s="473"/>
      <c r="E844" s="459"/>
      <c r="F844" s="507" t="str">
        <f>IF(ISNA(VLOOKUP(D844,條件!$A$1:$L$65585,5,0)),"",(VLOOKUP(D844,條件!$A$1:$L$65585,5,0)))</f>
        <v/>
      </c>
      <c r="G844" s="507" t="str">
        <f>IF(ISNA(VLOOKUP(D844,條件!$A$1:$L$65585,11,0)),"",(VLOOKUP(D844,條件!$A$1:$L$65585,11,0)))</f>
        <v/>
      </c>
      <c r="H844" s="460"/>
      <c r="I844" s="461"/>
      <c r="J844" s="462"/>
      <c r="K844" s="461"/>
      <c r="L844" s="463"/>
      <c r="M844" s="388"/>
      <c r="N844" s="389"/>
      <c r="O844" s="390"/>
      <c r="P844" s="389"/>
      <c r="Q844" s="391"/>
      <c r="R844" s="443"/>
      <c r="S844" s="425">
        <f t="shared" si="318"/>
        <v>0</v>
      </c>
      <c r="T844" s="392">
        <f t="shared" si="315"/>
        <v>0</v>
      </c>
      <c r="U844" s="405">
        <f t="shared" si="319"/>
        <v>0</v>
      </c>
      <c r="V844" s="393">
        <f t="shared" si="320"/>
        <v>0</v>
      </c>
      <c r="W844" s="442" t="str">
        <f t="shared" si="321"/>
        <v/>
      </c>
      <c r="X844" s="452" t="str">
        <f t="shared" si="316"/>
        <v/>
      </c>
      <c r="Y844" s="452" t="str">
        <f t="shared" si="317"/>
        <v/>
      </c>
      <c r="Z844" s="452" t="str">
        <f>'４.１倒筒機(樣品製作)'!X844</f>
        <v/>
      </c>
      <c r="AA844" s="452" t="str">
        <f>'４.１倒筒機(樣品製作)'!Y844</f>
        <v/>
      </c>
    </row>
    <row r="845" spans="1:27" ht="16.5">
      <c r="A845" s="383">
        <f t="shared" si="314"/>
        <v>46193</v>
      </c>
      <c r="B845" s="432" t="s">
        <v>805</v>
      </c>
      <c r="C845" s="458"/>
      <c r="D845" s="473"/>
      <c r="E845" s="459"/>
      <c r="F845" s="507" t="str">
        <f>IF(ISNA(VLOOKUP(D845,條件!$A$1:$L$65585,5,0)),"",(VLOOKUP(D845,條件!$A$1:$L$65585,5,0)))</f>
        <v/>
      </c>
      <c r="G845" s="507" t="str">
        <f>IF(ISNA(VLOOKUP(D845,條件!$A$1:$L$65585,11,0)),"",(VLOOKUP(D845,條件!$A$1:$L$65585,11,0)))</f>
        <v/>
      </c>
      <c r="H845" s="460"/>
      <c r="I845" s="461"/>
      <c r="J845" s="462"/>
      <c r="K845" s="461"/>
      <c r="L845" s="463"/>
      <c r="M845" s="388"/>
      <c r="N845" s="389"/>
      <c r="O845" s="390"/>
      <c r="P845" s="389"/>
      <c r="Q845" s="391"/>
      <c r="R845" s="443"/>
      <c r="S845" s="425">
        <f t="shared" si="318"/>
        <v>0</v>
      </c>
      <c r="T845" s="392">
        <f t="shared" si="315"/>
        <v>0</v>
      </c>
      <c r="U845" s="405">
        <f t="shared" si="319"/>
        <v>0</v>
      </c>
      <c r="V845" s="393">
        <f t="shared" si="320"/>
        <v>0</v>
      </c>
      <c r="W845" s="442" t="str">
        <f t="shared" si="321"/>
        <v/>
      </c>
      <c r="X845" s="452" t="str">
        <f t="shared" si="316"/>
        <v/>
      </c>
      <c r="Y845" s="452" t="str">
        <f t="shared" si="317"/>
        <v/>
      </c>
      <c r="Z845" s="452" t="str">
        <f>'４.１倒筒機(樣品製作)'!X845</f>
        <v/>
      </c>
      <c r="AA845" s="452" t="str">
        <f>'４.１倒筒機(樣品製作)'!Y845</f>
        <v/>
      </c>
    </row>
    <row r="846" spans="1:27" ht="16.5">
      <c r="A846" s="383">
        <f t="shared" si="314"/>
        <v>46193</v>
      </c>
      <c r="B846" s="432" t="s">
        <v>805</v>
      </c>
      <c r="C846" s="458"/>
      <c r="D846" s="473"/>
      <c r="E846" s="459"/>
      <c r="F846" s="507" t="str">
        <f>IF(ISNA(VLOOKUP(D846,條件!$A$1:$L$65585,5,0)),"",(VLOOKUP(D846,條件!$A$1:$L$65585,5,0)))</f>
        <v/>
      </c>
      <c r="G846" s="507" t="str">
        <f>IF(ISNA(VLOOKUP(D846,條件!$A$1:$L$65585,11,0)),"",(VLOOKUP(D846,條件!$A$1:$L$65585,11,0)))</f>
        <v/>
      </c>
      <c r="H846" s="460"/>
      <c r="I846" s="461"/>
      <c r="J846" s="462"/>
      <c r="K846" s="461"/>
      <c r="L846" s="463"/>
      <c r="M846" s="388"/>
      <c r="N846" s="389"/>
      <c r="O846" s="390"/>
      <c r="P846" s="389"/>
      <c r="Q846" s="391"/>
      <c r="R846" s="443"/>
      <c r="S846" s="425">
        <f t="shared" si="318"/>
        <v>0</v>
      </c>
      <c r="T846" s="392">
        <f t="shared" si="315"/>
        <v>0</v>
      </c>
      <c r="U846" s="405">
        <f t="shared" si="319"/>
        <v>0</v>
      </c>
      <c r="V846" s="393">
        <f t="shared" si="320"/>
        <v>0</v>
      </c>
      <c r="W846" s="442" t="str">
        <f t="shared" si="321"/>
        <v/>
      </c>
      <c r="X846" s="452" t="str">
        <f t="shared" si="316"/>
        <v/>
      </c>
      <c r="Y846" s="452" t="str">
        <f t="shared" si="317"/>
        <v/>
      </c>
      <c r="Z846" s="452" t="str">
        <f>'４.１倒筒機(樣品製作)'!X846</f>
        <v/>
      </c>
      <c r="AA846" s="452" t="str">
        <f>'４.１倒筒機(樣品製作)'!Y846</f>
        <v/>
      </c>
    </row>
    <row r="847" spans="1:27" ht="16.5">
      <c r="A847" s="383">
        <f t="shared" si="314"/>
        <v>46193</v>
      </c>
      <c r="B847" s="432" t="s">
        <v>805</v>
      </c>
      <c r="C847" s="458"/>
      <c r="D847" s="473"/>
      <c r="E847" s="459"/>
      <c r="F847" s="507" t="str">
        <f>IF(ISNA(VLOOKUP(D847,條件!$A$1:$L$65585,5,0)),"",(VLOOKUP(D847,條件!$A$1:$L$65585,5,0)))</f>
        <v/>
      </c>
      <c r="G847" s="507" t="str">
        <f>IF(ISNA(VLOOKUP(D847,條件!$A$1:$L$65585,11,0)),"",(VLOOKUP(D847,條件!$A$1:$L$65585,11,0)))</f>
        <v/>
      </c>
      <c r="H847" s="460"/>
      <c r="I847" s="461"/>
      <c r="J847" s="462"/>
      <c r="K847" s="461"/>
      <c r="L847" s="463"/>
      <c r="M847" s="388"/>
      <c r="N847" s="389"/>
      <c r="O847" s="390"/>
      <c r="P847" s="389"/>
      <c r="Q847" s="391"/>
      <c r="R847" s="443"/>
      <c r="S847" s="425">
        <f t="shared" si="318"/>
        <v>0</v>
      </c>
      <c r="T847" s="392">
        <f t="shared" si="315"/>
        <v>0</v>
      </c>
      <c r="U847" s="405">
        <f t="shared" si="319"/>
        <v>0</v>
      </c>
      <c r="V847" s="393">
        <f t="shared" si="320"/>
        <v>0</v>
      </c>
      <c r="W847" s="442" t="str">
        <f t="shared" si="321"/>
        <v/>
      </c>
      <c r="X847" s="452" t="str">
        <f t="shared" si="316"/>
        <v/>
      </c>
      <c r="Y847" s="452" t="str">
        <f t="shared" si="317"/>
        <v/>
      </c>
      <c r="Z847" s="452" t="str">
        <f>'４.１倒筒機(樣品製作)'!X847</f>
        <v/>
      </c>
      <c r="AA847" s="452" t="str">
        <f>'４.１倒筒機(樣品製作)'!Y847</f>
        <v/>
      </c>
    </row>
    <row r="848" spans="1:27" ht="16.5">
      <c r="A848" s="383">
        <f t="shared" si="314"/>
        <v>46193</v>
      </c>
      <c r="B848" s="432" t="s">
        <v>805</v>
      </c>
      <c r="C848" s="458"/>
      <c r="D848" s="473"/>
      <c r="E848" s="459"/>
      <c r="F848" s="507" t="str">
        <f>IF(ISNA(VLOOKUP(D848,條件!$A$1:$L$65585,5,0)),"",(VLOOKUP(D848,條件!$A$1:$L$65585,5,0)))</f>
        <v/>
      </c>
      <c r="G848" s="507" t="str">
        <f>IF(ISNA(VLOOKUP(D848,條件!$A$1:$L$65585,11,0)),"",(VLOOKUP(D848,條件!$A$1:$L$65585,11,0)))</f>
        <v/>
      </c>
      <c r="H848" s="460"/>
      <c r="I848" s="461"/>
      <c r="J848" s="462"/>
      <c r="K848" s="461"/>
      <c r="L848" s="463"/>
      <c r="M848" s="388"/>
      <c r="N848" s="389"/>
      <c r="O848" s="390"/>
      <c r="P848" s="389"/>
      <c r="Q848" s="391"/>
      <c r="R848" s="443"/>
      <c r="S848" s="425">
        <f t="shared" si="318"/>
        <v>0</v>
      </c>
      <c r="T848" s="392">
        <f t="shared" si="315"/>
        <v>0</v>
      </c>
      <c r="U848" s="405">
        <f t="shared" si="319"/>
        <v>0</v>
      </c>
      <c r="V848" s="393">
        <f t="shared" si="320"/>
        <v>0</v>
      </c>
      <c r="W848" s="442" t="str">
        <f t="shared" si="321"/>
        <v/>
      </c>
      <c r="X848" s="452" t="str">
        <f t="shared" si="316"/>
        <v/>
      </c>
      <c r="Y848" s="452" t="str">
        <f t="shared" si="317"/>
        <v/>
      </c>
      <c r="Z848" s="452" t="str">
        <f>'４.１倒筒機(樣品製作)'!X848</f>
        <v/>
      </c>
      <c r="AA848" s="452" t="str">
        <f>'４.１倒筒機(樣品製作)'!Y848</f>
        <v/>
      </c>
    </row>
    <row r="849" spans="1:27" ht="16.5">
      <c r="A849" s="383">
        <f t="shared" si="314"/>
        <v>46193</v>
      </c>
      <c r="B849" s="432" t="s">
        <v>805</v>
      </c>
      <c r="C849" s="458"/>
      <c r="D849" s="473"/>
      <c r="E849" s="459"/>
      <c r="F849" s="507" t="str">
        <f>IF(ISNA(VLOOKUP(D849,條件!$A$1:$L$65585,5,0)),"",(VLOOKUP(D849,條件!$A$1:$L$65585,5,0)))</f>
        <v/>
      </c>
      <c r="G849" s="507" t="str">
        <f>IF(ISNA(VLOOKUP(D849,條件!$A$1:$L$65585,11,0)),"",(VLOOKUP(D849,條件!$A$1:$L$65585,11,0)))</f>
        <v/>
      </c>
      <c r="H849" s="460"/>
      <c r="I849" s="461"/>
      <c r="J849" s="462"/>
      <c r="K849" s="461"/>
      <c r="L849" s="463"/>
      <c r="M849" s="388"/>
      <c r="N849" s="389"/>
      <c r="O849" s="390"/>
      <c r="P849" s="389"/>
      <c r="Q849" s="391"/>
      <c r="R849" s="443"/>
      <c r="S849" s="425">
        <f t="shared" si="318"/>
        <v>0</v>
      </c>
      <c r="T849" s="392">
        <f t="shared" si="315"/>
        <v>0</v>
      </c>
      <c r="U849" s="405">
        <f t="shared" si="319"/>
        <v>0</v>
      </c>
      <c r="V849" s="393">
        <f t="shared" si="320"/>
        <v>0</v>
      </c>
      <c r="W849" s="442" t="str">
        <f t="shared" si="321"/>
        <v/>
      </c>
      <c r="X849" s="452" t="str">
        <f t="shared" si="316"/>
        <v/>
      </c>
      <c r="Y849" s="452" t="str">
        <f t="shared" si="317"/>
        <v/>
      </c>
      <c r="Z849" s="452" t="str">
        <f>'４.１倒筒機(樣品製作)'!X849</f>
        <v/>
      </c>
      <c r="AA849" s="452" t="str">
        <f>'４.１倒筒機(樣品製作)'!Y849</f>
        <v/>
      </c>
    </row>
    <row r="850" spans="1:27" ht="16.5">
      <c r="A850" s="383">
        <f t="shared" si="314"/>
        <v>46193</v>
      </c>
      <c r="B850" s="432" t="s">
        <v>805</v>
      </c>
      <c r="C850" s="458"/>
      <c r="D850" s="473"/>
      <c r="E850" s="459"/>
      <c r="F850" s="507" t="str">
        <f>IF(ISNA(VLOOKUP(D850,條件!$A$1:$L$65585,5,0)),"",(VLOOKUP(D850,條件!$A$1:$L$65585,5,0)))</f>
        <v/>
      </c>
      <c r="G850" s="507" t="str">
        <f>IF(ISNA(VLOOKUP(D850,條件!$A$1:$L$65585,11,0)),"",(VLOOKUP(D850,條件!$A$1:$L$65585,11,0)))</f>
        <v/>
      </c>
      <c r="H850" s="460"/>
      <c r="I850" s="461"/>
      <c r="J850" s="462"/>
      <c r="K850" s="461"/>
      <c r="L850" s="463"/>
      <c r="M850" s="388"/>
      <c r="N850" s="389"/>
      <c r="O850" s="390"/>
      <c r="P850" s="389"/>
      <c r="Q850" s="391"/>
      <c r="R850" s="443"/>
      <c r="S850" s="425">
        <f t="shared" si="318"/>
        <v>0</v>
      </c>
      <c r="T850" s="392">
        <f t="shared" si="315"/>
        <v>0</v>
      </c>
      <c r="U850" s="405">
        <f t="shared" si="319"/>
        <v>0</v>
      </c>
      <c r="V850" s="393">
        <f t="shared" si="320"/>
        <v>0</v>
      </c>
      <c r="W850" s="442" t="str">
        <f t="shared" si="321"/>
        <v/>
      </c>
      <c r="X850" s="452" t="str">
        <f t="shared" si="316"/>
        <v/>
      </c>
      <c r="Y850" s="452" t="str">
        <f t="shared" si="317"/>
        <v/>
      </c>
      <c r="Z850" s="452" t="str">
        <f>'４.１倒筒機(樣品製作)'!X850</f>
        <v/>
      </c>
      <c r="AA850" s="452" t="str">
        <f>'４.１倒筒機(樣品製作)'!Y850</f>
        <v/>
      </c>
    </row>
    <row r="851" spans="1:27" ht="16.5">
      <c r="A851" s="383">
        <f t="shared" si="314"/>
        <v>46193</v>
      </c>
      <c r="B851" s="432" t="s">
        <v>805</v>
      </c>
      <c r="C851" s="458"/>
      <c r="D851" s="473"/>
      <c r="E851" s="459"/>
      <c r="F851" s="507" t="str">
        <f>IF(ISNA(VLOOKUP(D851,條件!$A$1:$L$65585,5,0)),"",(VLOOKUP(D851,條件!$A$1:$L$65585,5,0)))</f>
        <v/>
      </c>
      <c r="G851" s="507" t="str">
        <f>IF(ISNA(VLOOKUP(D851,條件!$A$1:$L$65585,11,0)),"",(VLOOKUP(D851,條件!$A$1:$L$65585,11,0)))</f>
        <v/>
      </c>
      <c r="H851" s="460"/>
      <c r="I851" s="461"/>
      <c r="J851" s="462"/>
      <c r="K851" s="461"/>
      <c r="L851" s="463"/>
      <c r="M851" s="388"/>
      <c r="N851" s="389"/>
      <c r="O851" s="390"/>
      <c r="P851" s="389"/>
      <c r="Q851" s="391"/>
      <c r="R851" s="443"/>
      <c r="S851" s="425">
        <f t="shared" si="318"/>
        <v>0</v>
      </c>
      <c r="T851" s="392">
        <f t="shared" si="315"/>
        <v>0</v>
      </c>
      <c r="U851" s="405">
        <f t="shared" si="319"/>
        <v>0</v>
      </c>
      <c r="V851" s="393">
        <f t="shared" si="320"/>
        <v>0</v>
      </c>
      <c r="W851" s="442" t="str">
        <f t="shared" si="321"/>
        <v/>
      </c>
      <c r="X851" s="452" t="str">
        <f t="shared" si="316"/>
        <v/>
      </c>
      <c r="Y851" s="452" t="str">
        <f t="shared" si="317"/>
        <v/>
      </c>
      <c r="Z851" s="452" t="str">
        <f>'４.１倒筒機(樣品製作)'!X851</f>
        <v/>
      </c>
      <c r="AA851" s="452" t="str">
        <f>'４.１倒筒機(樣品製作)'!Y851</f>
        <v/>
      </c>
    </row>
    <row r="852" spans="1:27" ht="16.5">
      <c r="A852" s="383">
        <f t="shared" si="314"/>
        <v>46193</v>
      </c>
      <c r="B852" s="432" t="s">
        <v>805</v>
      </c>
      <c r="C852" s="458"/>
      <c r="D852" s="473"/>
      <c r="E852" s="459"/>
      <c r="F852" s="507" t="str">
        <f>IF(ISNA(VLOOKUP(D852,條件!$A$1:$L$65585,5,0)),"",(VLOOKUP(D852,條件!$A$1:$L$65585,5,0)))</f>
        <v/>
      </c>
      <c r="G852" s="507" t="str">
        <f>IF(ISNA(VLOOKUP(D852,條件!$A$1:$L$65585,11,0)),"",(VLOOKUP(D852,條件!$A$1:$L$65585,11,0)))</f>
        <v/>
      </c>
      <c r="H852" s="460"/>
      <c r="I852" s="461"/>
      <c r="J852" s="462"/>
      <c r="K852" s="461"/>
      <c r="L852" s="463"/>
      <c r="M852" s="388"/>
      <c r="N852" s="389"/>
      <c r="O852" s="390"/>
      <c r="P852" s="389"/>
      <c r="Q852" s="391"/>
      <c r="R852" s="443"/>
      <c r="S852" s="425">
        <f t="shared" si="318"/>
        <v>0</v>
      </c>
      <c r="T852" s="392">
        <f t="shared" si="315"/>
        <v>0</v>
      </c>
      <c r="U852" s="392">
        <f t="shared" si="319"/>
        <v>0</v>
      </c>
      <c r="V852" s="393">
        <f t="shared" si="320"/>
        <v>0</v>
      </c>
      <c r="W852" s="444" t="str">
        <f t="shared" si="321"/>
        <v/>
      </c>
      <c r="X852" s="452" t="str">
        <f t="shared" si="316"/>
        <v/>
      </c>
      <c r="Y852" s="452" t="str">
        <f t="shared" si="317"/>
        <v/>
      </c>
      <c r="Z852" s="452" t="str">
        <f>'４.１倒筒機(樣品製作)'!X852</f>
        <v/>
      </c>
      <c r="AA852" s="452" t="str">
        <f>'４.１倒筒機(樣品製作)'!Y852</f>
        <v/>
      </c>
    </row>
    <row r="853" spans="1:27" ht="16.5">
      <c r="A853" s="383">
        <f t="shared" si="314"/>
        <v>46193</v>
      </c>
      <c r="B853" s="432" t="s">
        <v>805</v>
      </c>
      <c r="C853" s="458"/>
      <c r="D853" s="473"/>
      <c r="E853" s="459"/>
      <c r="F853" s="507" t="str">
        <f>IF(ISNA(VLOOKUP(D853,條件!$A$1:$L$65585,5,0)),"",(VLOOKUP(D853,條件!$A$1:$L$65585,5,0)))</f>
        <v/>
      </c>
      <c r="G853" s="507" t="str">
        <f>IF(ISNA(VLOOKUP(D853,條件!$A$1:$L$65585,11,0)),"",(VLOOKUP(D853,條件!$A$1:$L$65585,11,0)))</f>
        <v/>
      </c>
      <c r="H853" s="460"/>
      <c r="I853" s="461"/>
      <c r="J853" s="462"/>
      <c r="K853" s="461"/>
      <c r="L853" s="463"/>
      <c r="M853" s="388"/>
      <c r="N853" s="389"/>
      <c r="O853" s="390"/>
      <c r="P853" s="389"/>
      <c r="Q853" s="391"/>
      <c r="R853" s="443"/>
      <c r="S853" s="425">
        <f t="shared" si="318"/>
        <v>0</v>
      </c>
      <c r="T853" s="392">
        <f t="shared" si="315"/>
        <v>0</v>
      </c>
      <c r="U853" s="392">
        <f t="shared" si="319"/>
        <v>0</v>
      </c>
      <c r="V853" s="393">
        <f t="shared" si="320"/>
        <v>0</v>
      </c>
      <c r="W853" s="444" t="str">
        <f t="shared" si="321"/>
        <v/>
      </c>
      <c r="X853" s="452" t="str">
        <f t="shared" si="316"/>
        <v/>
      </c>
      <c r="Y853" s="452" t="str">
        <f t="shared" si="317"/>
        <v/>
      </c>
      <c r="Z853" s="452" t="str">
        <f>'４.１倒筒機(樣品製作)'!X853</f>
        <v/>
      </c>
      <c r="AA853" s="452" t="str">
        <f>'４.１倒筒機(樣品製作)'!Y853</f>
        <v/>
      </c>
    </row>
    <row r="854" spans="1:27" ht="16.5">
      <c r="A854" s="383">
        <f t="shared" si="314"/>
        <v>46193</v>
      </c>
      <c r="B854" s="432" t="s">
        <v>805</v>
      </c>
      <c r="C854" s="458"/>
      <c r="D854" s="473"/>
      <c r="E854" s="459"/>
      <c r="F854" s="507" t="str">
        <f>IF(ISNA(VLOOKUP(D854,條件!$A$1:$L$65585,5,0)),"",(VLOOKUP(D854,條件!$A$1:$L$65585,5,0)))</f>
        <v/>
      </c>
      <c r="G854" s="507" t="str">
        <f>IF(ISNA(VLOOKUP(D854,條件!$A$1:$L$65585,11,0)),"",(VLOOKUP(D854,條件!$A$1:$L$65585,11,0)))</f>
        <v/>
      </c>
      <c r="H854" s="460"/>
      <c r="I854" s="461"/>
      <c r="J854" s="462"/>
      <c r="K854" s="461"/>
      <c r="L854" s="463"/>
      <c r="M854" s="388"/>
      <c r="N854" s="389"/>
      <c r="O854" s="390"/>
      <c r="P854" s="389"/>
      <c r="Q854" s="391"/>
      <c r="R854" s="443"/>
      <c r="S854" s="425">
        <f t="shared" si="318"/>
        <v>0</v>
      </c>
      <c r="T854" s="392">
        <f t="shared" si="315"/>
        <v>0</v>
      </c>
      <c r="U854" s="392">
        <f t="shared" si="319"/>
        <v>0</v>
      </c>
      <c r="V854" s="393">
        <f t="shared" si="320"/>
        <v>0</v>
      </c>
      <c r="W854" s="444" t="str">
        <f t="shared" si="321"/>
        <v/>
      </c>
      <c r="X854" s="452" t="str">
        <f t="shared" si="316"/>
        <v/>
      </c>
      <c r="Y854" s="452" t="str">
        <f t="shared" si="317"/>
        <v/>
      </c>
      <c r="Z854" s="452" t="str">
        <f>'４.１倒筒機(樣品製作)'!X854</f>
        <v/>
      </c>
      <c r="AA854" s="452" t="str">
        <f>'４.１倒筒機(樣品製作)'!Y854</f>
        <v/>
      </c>
    </row>
    <row r="855" spans="1:27" ht="16.5">
      <c r="A855" s="383">
        <f t="shared" si="314"/>
        <v>46193</v>
      </c>
      <c r="B855" s="432" t="s">
        <v>805</v>
      </c>
      <c r="C855" s="458"/>
      <c r="D855" s="473"/>
      <c r="E855" s="459"/>
      <c r="F855" s="507" t="str">
        <f>IF(ISNA(VLOOKUP(D855,條件!$A$1:$L$65585,5,0)),"",(VLOOKUP(D855,條件!$A$1:$L$65585,5,0)))</f>
        <v/>
      </c>
      <c r="G855" s="507" t="str">
        <f>IF(ISNA(VLOOKUP(D855,條件!$A$1:$L$65585,11,0)),"",(VLOOKUP(D855,條件!$A$1:$L$65585,11,0)))</f>
        <v/>
      </c>
      <c r="H855" s="460"/>
      <c r="I855" s="461"/>
      <c r="J855" s="462"/>
      <c r="K855" s="461"/>
      <c r="L855" s="463"/>
      <c r="M855" s="388"/>
      <c r="N855" s="389"/>
      <c r="O855" s="390"/>
      <c r="P855" s="389"/>
      <c r="Q855" s="391"/>
      <c r="R855" s="443"/>
      <c r="S855" s="425">
        <f t="shared" si="318"/>
        <v>0</v>
      </c>
      <c r="T855" s="392">
        <f t="shared" si="315"/>
        <v>0</v>
      </c>
      <c r="U855" s="392">
        <f t="shared" si="319"/>
        <v>0</v>
      </c>
      <c r="V855" s="393">
        <f t="shared" si="320"/>
        <v>0</v>
      </c>
      <c r="W855" s="444" t="str">
        <f t="shared" si="321"/>
        <v/>
      </c>
      <c r="X855" s="452" t="str">
        <f t="shared" si="316"/>
        <v/>
      </c>
      <c r="Y855" s="452" t="str">
        <f t="shared" si="317"/>
        <v/>
      </c>
      <c r="Z855" s="452" t="str">
        <f>'４.１倒筒機(樣品製作)'!X855</f>
        <v/>
      </c>
      <c r="AA855" s="452" t="str">
        <f>'４.１倒筒機(樣品製作)'!Y855</f>
        <v/>
      </c>
    </row>
    <row r="856" spans="1:27" ht="16.5">
      <c r="A856" s="383">
        <f t="shared" si="314"/>
        <v>46193</v>
      </c>
      <c r="B856" s="432" t="s">
        <v>805</v>
      </c>
      <c r="C856" s="458"/>
      <c r="D856" s="473"/>
      <c r="E856" s="459"/>
      <c r="F856" s="507" t="str">
        <f>IF(ISNA(VLOOKUP(D856,條件!$A$1:$L$65585,5,0)),"",(VLOOKUP(D856,條件!$A$1:$L$65585,5,0)))</f>
        <v/>
      </c>
      <c r="G856" s="507" t="str">
        <f>IF(ISNA(VLOOKUP(D856,條件!$A$1:$L$65585,11,0)),"",(VLOOKUP(D856,條件!$A$1:$L$65585,11,0)))</f>
        <v/>
      </c>
      <c r="H856" s="460"/>
      <c r="I856" s="461"/>
      <c r="J856" s="462"/>
      <c r="K856" s="461"/>
      <c r="L856" s="463"/>
      <c r="M856" s="388"/>
      <c r="N856" s="389"/>
      <c r="O856" s="390"/>
      <c r="P856" s="389"/>
      <c r="Q856" s="391"/>
      <c r="R856" s="443"/>
      <c r="S856" s="425">
        <f t="shared" si="318"/>
        <v>0</v>
      </c>
      <c r="T856" s="392">
        <f t="shared" si="315"/>
        <v>0</v>
      </c>
      <c r="U856" s="392">
        <f t="shared" si="319"/>
        <v>0</v>
      </c>
      <c r="V856" s="393">
        <f t="shared" si="320"/>
        <v>0</v>
      </c>
      <c r="W856" s="444" t="str">
        <f t="shared" si="321"/>
        <v/>
      </c>
      <c r="X856" s="452" t="str">
        <f t="shared" si="316"/>
        <v/>
      </c>
      <c r="Y856" s="452" t="str">
        <f t="shared" si="317"/>
        <v/>
      </c>
      <c r="Z856" s="452" t="str">
        <f>'４.１倒筒機(樣品製作)'!X856</f>
        <v/>
      </c>
      <c r="AA856" s="452" t="str">
        <f>'４.１倒筒機(樣品製作)'!Y856</f>
        <v/>
      </c>
    </row>
    <row r="857" spans="1:27" ht="16.5">
      <c r="A857" s="383">
        <f t="shared" si="314"/>
        <v>46193</v>
      </c>
      <c r="B857" s="432" t="s">
        <v>805</v>
      </c>
      <c r="C857" s="458"/>
      <c r="D857" s="473"/>
      <c r="E857" s="459"/>
      <c r="F857" s="507" t="str">
        <f>IF(ISNA(VLOOKUP(D857,條件!$A$1:$L$65585,5,0)),"",(VLOOKUP(D857,條件!$A$1:$L$65585,5,0)))</f>
        <v/>
      </c>
      <c r="G857" s="507" t="str">
        <f>IF(ISNA(VLOOKUP(D857,條件!$A$1:$L$65585,11,0)),"",(VLOOKUP(D857,條件!$A$1:$L$65585,11,0)))</f>
        <v/>
      </c>
      <c r="H857" s="460"/>
      <c r="I857" s="461"/>
      <c r="J857" s="462"/>
      <c r="K857" s="461"/>
      <c r="L857" s="463"/>
      <c r="M857" s="388"/>
      <c r="N857" s="389"/>
      <c r="O857" s="390"/>
      <c r="P857" s="389"/>
      <c r="Q857" s="391"/>
      <c r="R857" s="443"/>
      <c r="S857" s="425">
        <f t="shared" si="318"/>
        <v>0</v>
      </c>
      <c r="T857" s="392">
        <f t="shared" si="315"/>
        <v>0</v>
      </c>
      <c r="U857" s="392">
        <f t="shared" si="319"/>
        <v>0</v>
      </c>
      <c r="V857" s="393">
        <f t="shared" si="320"/>
        <v>0</v>
      </c>
      <c r="W857" s="444" t="str">
        <f t="shared" si="321"/>
        <v/>
      </c>
      <c r="X857" s="452" t="str">
        <f t="shared" si="316"/>
        <v/>
      </c>
      <c r="Y857" s="452" t="str">
        <f t="shared" si="317"/>
        <v/>
      </c>
      <c r="Z857" s="452" t="str">
        <f>'４.１倒筒機(樣品製作)'!X857</f>
        <v/>
      </c>
      <c r="AA857" s="452" t="str">
        <f>'４.１倒筒機(樣品製作)'!Y857</f>
        <v/>
      </c>
    </row>
    <row r="858" spans="1:27" ht="16.5">
      <c r="A858" s="383">
        <f t="shared" si="314"/>
        <v>46193</v>
      </c>
      <c r="B858" s="432" t="s">
        <v>805</v>
      </c>
      <c r="C858" s="458"/>
      <c r="D858" s="473"/>
      <c r="E858" s="459"/>
      <c r="F858" s="507" t="str">
        <f>IF(ISNA(VLOOKUP(D858,條件!$A$1:$L$65585,5,0)),"",(VLOOKUP(D858,條件!$A$1:$L$65585,5,0)))</f>
        <v/>
      </c>
      <c r="G858" s="507" t="str">
        <f>IF(ISNA(VLOOKUP(D858,條件!$A$1:$L$65585,11,0)),"",(VLOOKUP(D858,條件!$A$1:$L$65585,11,0)))</f>
        <v/>
      </c>
      <c r="H858" s="460"/>
      <c r="I858" s="461"/>
      <c r="J858" s="462"/>
      <c r="K858" s="461"/>
      <c r="L858" s="463"/>
      <c r="M858" s="388"/>
      <c r="N858" s="389"/>
      <c r="O858" s="390"/>
      <c r="P858" s="389"/>
      <c r="Q858" s="391"/>
      <c r="R858" s="443"/>
      <c r="S858" s="425">
        <f t="shared" si="318"/>
        <v>0</v>
      </c>
      <c r="T858" s="392">
        <f t="shared" si="315"/>
        <v>0</v>
      </c>
      <c r="U858" s="392">
        <f t="shared" si="319"/>
        <v>0</v>
      </c>
      <c r="V858" s="393">
        <f t="shared" si="320"/>
        <v>0</v>
      </c>
      <c r="W858" s="444" t="str">
        <f t="shared" si="321"/>
        <v/>
      </c>
      <c r="X858" s="452" t="str">
        <f t="shared" si="316"/>
        <v/>
      </c>
      <c r="Y858" s="452" t="str">
        <f t="shared" si="317"/>
        <v/>
      </c>
      <c r="Z858" s="452" t="str">
        <f>'４.１倒筒機(樣品製作)'!X858</f>
        <v/>
      </c>
      <c r="AA858" s="452" t="str">
        <f>'４.１倒筒機(樣品製作)'!Y858</f>
        <v/>
      </c>
    </row>
    <row r="859" spans="1:27" ht="16.5">
      <c r="A859" s="383">
        <f t="shared" si="314"/>
        <v>46193</v>
      </c>
      <c r="B859" s="432" t="s">
        <v>805</v>
      </c>
      <c r="C859" s="458"/>
      <c r="D859" s="473"/>
      <c r="E859" s="459"/>
      <c r="F859" s="507" t="str">
        <f>IF(ISNA(VLOOKUP(D859,條件!$A$1:$L$65585,5,0)),"",(VLOOKUP(D859,條件!$A$1:$L$65585,5,0)))</f>
        <v/>
      </c>
      <c r="G859" s="507" t="str">
        <f>IF(ISNA(VLOOKUP(D859,條件!$A$1:$L$65585,11,0)),"",(VLOOKUP(D859,條件!$A$1:$L$65585,11,0)))</f>
        <v/>
      </c>
      <c r="H859" s="460"/>
      <c r="I859" s="461"/>
      <c r="J859" s="462"/>
      <c r="K859" s="461"/>
      <c r="L859" s="463"/>
      <c r="M859" s="388"/>
      <c r="N859" s="389"/>
      <c r="O859" s="390"/>
      <c r="P859" s="389"/>
      <c r="Q859" s="391"/>
      <c r="R859" s="443"/>
      <c r="S859" s="425">
        <f t="shared" si="318"/>
        <v>0</v>
      </c>
      <c r="T859" s="392">
        <f t="shared" si="315"/>
        <v>0</v>
      </c>
      <c r="U859" s="392">
        <f t="shared" si="319"/>
        <v>0</v>
      </c>
      <c r="V859" s="393">
        <f t="shared" si="320"/>
        <v>0</v>
      </c>
      <c r="W859" s="444" t="str">
        <f t="shared" si="321"/>
        <v/>
      </c>
      <c r="X859" s="452" t="str">
        <f t="shared" si="316"/>
        <v/>
      </c>
      <c r="Y859" s="452" t="str">
        <f t="shared" si="317"/>
        <v/>
      </c>
      <c r="Z859" s="452" t="str">
        <f>'４.１倒筒機(樣品製作)'!X859</f>
        <v/>
      </c>
      <c r="AA859" s="452" t="str">
        <f>'４.１倒筒機(樣品製作)'!Y859</f>
        <v/>
      </c>
    </row>
    <row r="860" spans="1:27" ht="16.5">
      <c r="A860" s="383">
        <f t="shared" si="314"/>
        <v>46193</v>
      </c>
      <c r="B860" s="432" t="s">
        <v>805</v>
      </c>
      <c r="C860" s="458"/>
      <c r="D860" s="473"/>
      <c r="E860" s="459"/>
      <c r="F860" s="507" t="str">
        <f>IF(ISNA(VLOOKUP(D860,條件!$A$1:$L$65585,5,0)),"",(VLOOKUP(D860,條件!$A$1:$L$65585,5,0)))</f>
        <v/>
      </c>
      <c r="G860" s="507" t="str">
        <f>IF(ISNA(VLOOKUP(D860,條件!$A$1:$L$65585,11,0)),"",(VLOOKUP(D860,條件!$A$1:$L$65585,11,0)))</f>
        <v/>
      </c>
      <c r="H860" s="460"/>
      <c r="I860" s="461"/>
      <c r="J860" s="462"/>
      <c r="K860" s="461"/>
      <c r="L860" s="463"/>
      <c r="M860" s="388"/>
      <c r="N860" s="389"/>
      <c r="O860" s="390"/>
      <c r="P860" s="389"/>
      <c r="Q860" s="391"/>
      <c r="R860" s="443"/>
      <c r="S860" s="425">
        <f t="shared" si="318"/>
        <v>0</v>
      </c>
      <c r="T860" s="392">
        <f t="shared" si="315"/>
        <v>0</v>
      </c>
      <c r="U860" s="392">
        <f t="shared" si="319"/>
        <v>0</v>
      </c>
      <c r="V860" s="393">
        <f t="shared" si="320"/>
        <v>0</v>
      </c>
      <c r="W860" s="444" t="str">
        <f t="shared" si="321"/>
        <v/>
      </c>
      <c r="X860" s="452" t="str">
        <f t="shared" si="316"/>
        <v/>
      </c>
      <c r="Y860" s="452" t="str">
        <f t="shared" si="317"/>
        <v/>
      </c>
      <c r="Z860" s="452" t="str">
        <f>'４.１倒筒機(樣品製作)'!X860</f>
        <v/>
      </c>
      <c r="AA860" s="452" t="str">
        <f>'４.１倒筒機(樣品製作)'!Y860</f>
        <v/>
      </c>
    </row>
    <row r="861" spans="1:27" ht="16.5">
      <c r="A861" s="383">
        <f t="shared" si="314"/>
        <v>46193</v>
      </c>
      <c r="B861" s="398" t="s">
        <v>803</v>
      </c>
      <c r="C861" s="524"/>
      <c r="D861" s="525"/>
      <c r="E861" s="526"/>
      <c r="F861" s="527">
        <v>0</v>
      </c>
      <c r="G861" s="527"/>
      <c r="H861" s="528"/>
      <c r="I861" s="529">
        <f>COUNTA(I841:I860)</f>
        <v>0</v>
      </c>
      <c r="J861" s="529"/>
      <c r="K861" s="529"/>
      <c r="L861" s="530"/>
      <c r="M861" s="400"/>
      <c r="N861" s="401">
        <f>SUM(N841:N860)</f>
        <v>0</v>
      </c>
      <c r="O861" s="400"/>
      <c r="P861" s="401">
        <f>SUM(P841:P860)</f>
        <v>0</v>
      </c>
      <c r="Q861" s="402"/>
      <c r="R861" s="445"/>
      <c r="S861" s="427"/>
      <c r="T861" s="403"/>
      <c r="U861" s="399">
        <f>SUMIF(U841:U860,"&lt;9E307")</f>
        <v>0</v>
      </c>
      <c r="V861" s="399">
        <f>SUM(V841:V860)</f>
        <v>0</v>
      </c>
      <c r="W861" s="446">
        <f>IF(ISERROR(V861/U861),0,(V861/U861))</f>
        <v>0</v>
      </c>
      <c r="X861" s="453">
        <f>SUMIF(X841:X860,"&lt;9E307")</f>
        <v>0</v>
      </c>
      <c r="Y861" s="453">
        <f>SUMIF(Y841:Y860,"&lt;9E307")</f>
        <v>0</v>
      </c>
      <c r="Z861" s="453">
        <f>'４.１倒筒機(樣品製作)'!X861</f>
        <v>0</v>
      </c>
      <c r="AA861" s="453">
        <f>'４.１倒筒機(樣品製作)'!Y861</f>
        <v>0</v>
      </c>
    </row>
    <row r="862" spans="1:27" ht="16.5">
      <c r="A862" s="383">
        <f t="shared" si="314"/>
        <v>46193</v>
      </c>
      <c r="B862" s="404" t="s">
        <v>806</v>
      </c>
      <c r="C862" s="531"/>
      <c r="D862" s="532"/>
      <c r="E862" s="533"/>
      <c r="F862" s="534"/>
      <c r="G862" s="534"/>
      <c r="H862" s="535"/>
      <c r="I862" s="536">
        <f>SUM(I840,I861)</f>
        <v>0</v>
      </c>
      <c r="J862" s="536"/>
      <c r="K862" s="536"/>
      <c r="L862" s="537"/>
      <c r="M862" s="419"/>
      <c r="N862" s="420">
        <f>SUM(N840,N861)</f>
        <v>0</v>
      </c>
      <c r="O862" s="419"/>
      <c r="P862" s="420">
        <f>SUM(P840,P861)</f>
        <v>0</v>
      </c>
      <c r="Q862" s="421"/>
      <c r="R862" s="447"/>
      <c r="S862" s="428"/>
      <c r="T862" s="394"/>
      <c r="U862" s="394">
        <f t="shared" ref="U862:V862" si="322">SUM(U840,U861)</f>
        <v>0</v>
      </c>
      <c r="V862" s="394">
        <f t="shared" si="322"/>
        <v>0</v>
      </c>
      <c r="W862" s="448">
        <f>IF(ISERROR(V862/U862),0,V862/U862)</f>
        <v>0</v>
      </c>
      <c r="X862" s="454">
        <f>SUM(X840,X861)</f>
        <v>0</v>
      </c>
      <c r="Y862" s="454">
        <f>SUM(Y840,Y861)</f>
        <v>0</v>
      </c>
      <c r="Z862" s="454">
        <f>'４.１倒筒機(樣品製作)'!X862</f>
        <v>0</v>
      </c>
      <c r="AA862" s="454">
        <f>'４.１倒筒機(樣品製作)'!Y862</f>
        <v>0</v>
      </c>
    </row>
    <row r="863" spans="1:27" ht="16.5">
      <c r="A863" s="449">
        <f>A862+1</f>
        <v>46194</v>
      </c>
      <c r="B863" s="431" t="s">
        <v>804</v>
      </c>
      <c r="C863" s="538"/>
      <c r="D863" s="539"/>
      <c r="E863" s="540"/>
      <c r="F863" s="541" t="str">
        <f>IF(ISNA(VLOOKUP(D863,條件!$A$1:$L$65585,5,0)),"",(VLOOKUP(D863,條件!$A$1:$L$65585,5,0)))</f>
        <v/>
      </c>
      <c r="G863" s="541" t="str">
        <f>IF(ISNA(VLOOKUP(D863,條件!$A$1:$L$65585,11,0)),"",(VLOOKUP(D863,條件!$A$1:$L$65585,11,0)))</f>
        <v/>
      </c>
      <c r="H863" s="542"/>
      <c r="I863" s="543"/>
      <c r="J863" s="462"/>
      <c r="K863" s="543"/>
      <c r="L863" s="544"/>
      <c r="M863" s="407"/>
      <c r="N863" s="408"/>
      <c r="O863" s="409"/>
      <c r="P863" s="408"/>
      <c r="Q863" s="410"/>
      <c r="R863" s="441"/>
      <c r="S863" s="424">
        <f>K863*0.85</f>
        <v>0</v>
      </c>
      <c r="T863" s="405">
        <f t="shared" ref="T863:T882" si="323">IF(J863="",0,(1440/(J863/S863)))</f>
        <v>0</v>
      </c>
      <c r="U863" s="405">
        <f>T863*L863*(N863+P863)/24*0.85</f>
        <v>0</v>
      </c>
      <c r="V863" s="406">
        <f>M863+O863</f>
        <v>0</v>
      </c>
      <c r="W863" s="442" t="str">
        <f>IF(U863=0,"",((V863/U863)))</f>
        <v/>
      </c>
      <c r="X863" s="452" t="str">
        <f t="shared" ref="X863:X882" si="324">IF(ISERROR((U863/(N863+P863)*N863)/250),"",((U863/(N863+P863)*N863)/250))</f>
        <v/>
      </c>
      <c r="Y863" s="452" t="str">
        <f t="shared" ref="Y863:Y882" si="325">IF(ISERROR(((U863/(N863+P863)*P863)/250)),"",(((U863/(N863+P863)*P863))/250))</f>
        <v/>
      </c>
      <c r="Z863" s="452" t="str">
        <f>'４.１倒筒機(樣品製作)'!X863</f>
        <v/>
      </c>
      <c r="AA863" s="452" t="str">
        <f>'４.１倒筒機(樣品製作)'!Y863</f>
        <v/>
      </c>
    </row>
    <row r="864" spans="1:27" ht="16.5">
      <c r="A864" s="383">
        <f>A863</f>
        <v>46194</v>
      </c>
      <c r="B864" s="432" t="s">
        <v>804</v>
      </c>
      <c r="C864" s="458"/>
      <c r="D864" s="473"/>
      <c r="E864" s="459"/>
      <c r="F864" s="507" t="str">
        <f>IF(ISNA(VLOOKUP(D864,條件!$A$1:$L$65585,5,0)),"",(VLOOKUP(D864,條件!$A$1:$L$65585,5,0)))</f>
        <v/>
      </c>
      <c r="G864" s="507" t="str">
        <f>IF(ISNA(VLOOKUP(D864,條件!$A$1:$L$65585,11,0)),"",(VLOOKUP(D864,條件!$A$1:$L$65585,11,0)))</f>
        <v/>
      </c>
      <c r="H864" s="460"/>
      <c r="I864" s="461"/>
      <c r="J864" s="462"/>
      <c r="K864" s="461"/>
      <c r="L864" s="463"/>
      <c r="M864" s="388"/>
      <c r="N864" s="389"/>
      <c r="O864" s="390"/>
      <c r="P864" s="389"/>
      <c r="Q864" s="410"/>
      <c r="R864" s="443"/>
      <c r="S864" s="425">
        <f t="shared" ref="S864:S882" si="326">K864*0.85</f>
        <v>0</v>
      </c>
      <c r="T864" s="392">
        <f t="shared" si="323"/>
        <v>0</v>
      </c>
      <c r="U864" s="405">
        <f t="shared" ref="U864:U882" si="327">T864*L864*(N864+P864)/24*0.85</f>
        <v>0</v>
      </c>
      <c r="V864" s="393">
        <f t="shared" ref="V864:V882" si="328">M864+O864</f>
        <v>0</v>
      </c>
      <c r="W864" s="442" t="str">
        <f t="shared" ref="W864:W882" si="329">IF(U864=0,"",((V864/U864)))</f>
        <v/>
      </c>
      <c r="X864" s="452" t="str">
        <f t="shared" si="324"/>
        <v/>
      </c>
      <c r="Y864" s="452" t="str">
        <f t="shared" si="325"/>
        <v/>
      </c>
      <c r="Z864" s="452" t="str">
        <f>'４.１倒筒機(樣品製作)'!X864</f>
        <v/>
      </c>
      <c r="AA864" s="452" t="str">
        <f>'４.１倒筒機(樣品製作)'!Y864</f>
        <v/>
      </c>
    </row>
    <row r="865" spans="1:27" ht="16.5">
      <c r="A865" s="383">
        <f t="shared" ref="A865:A905" si="330">A864</f>
        <v>46194</v>
      </c>
      <c r="B865" s="432" t="s">
        <v>804</v>
      </c>
      <c r="C865" s="458"/>
      <c r="D865" s="473"/>
      <c r="E865" s="459"/>
      <c r="F865" s="507" t="str">
        <f>IF(ISNA(VLOOKUP(D865,條件!$A$1:$L$65585,5,0)),"",(VLOOKUP(D865,條件!$A$1:$L$65585,5,0)))</f>
        <v/>
      </c>
      <c r="G865" s="507" t="str">
        <f>IF(ISNA(VLOOKUP(D865,條件!$A$1:$L$65585,11,0)),"",(VLOOKUP(D865,條件!$A$1:$L$65585,11,0)))</f>
        <v/>
      </c>
      <c r="H865" s="460"/>
      <c r="I865" s="461"/>
      <c r="J865" s="462"/>
      <c r="K865" s="461"/>
      <c r="L865" s="463"/>
      <c r="M865" s="388"/>
      <c r="N865" s="389"/>
      <c r="O865" s="390"/>
      <c r="P865" s="389"/>
      <c r="Q865" s="410"/>
      <c r="R865" s="443"/>
      <c r="S865" s="425">
        <f t="shared" si="326"/>
        <v>0</v>
      </c>
      <c r="T865" s="392">
        <f t="shared" si="323"/>
        <v>0</v>
      </c>
      <c r="U865" s="405">
        <f t="shared" si="327"/>
        <v>0</v>
      </c>
      <c r="V865" s="393">
        <f t="shared" si="328"/>
        <v>0</v>
      </c>
      <c r="W865" s="442" t="str">
        <f t="shared" si="329"/>
        <v/>
      </c>
      <c r="X865" s="452" t="str">
        <f t="shared" si="324"/>
        <v/>
      </c>
      <c r="Y865" s="452" t="str">
        <f t="shared" si="325"/>
        <v/>
      </c>
      <c r="Z865" s="452" t="str">
        <f>'４.１倒筒機(樣品製作)'!X865</f>
        <v/>
      </c>
      <c r="AA865" s="452" t="str">
        <f>'４.１倒筒機(樣品製作)'!Y865</f>
        <v/>
      </c>
    </row>
    <row r="866" spans="1:27" ht="16.5">
      <c r="A866" s="383">
        <f t="shared" si="330"/>
        <v>46194</v>
      </c>
      <c r="B866" s="432" t="s">
        <v>804</v>
      </c>
      <c r="C866" s="458"/>
      <c r="D866" s="473"/>
      <c r="E866" s="459"/>
      <c r="F866" s="507" t="str">
        <f>IF(ISNA(VLOOKUP(D866,條件!$A$1:$L$65585,5,0)),"",(VLOOKUP(D866,條件!$A$1:$L$65585,5,0)))</f>
        <v/>
      </c>
      <c r="G866" s="507" t="str">
        <f>IF(ISNA(VLOOKUP(D866,條件!$A$1:$L$65585,11,0)),"",(VLOOKUP(D866,條件!$A$1:$L$65585,11,0)))</f>
        <v/>
      </c>
      <c r="H866" s="460"/>
      <c r="I866" s="461"/>
      <c r="J866" s="462"/>
      <c r="K866" s="461"/>
      <c r="L866" s="463"/>
      <c r="M866" s="388"/>
      <c r="N866" s="389"/>
      <c r="O866" s="390"/>
      <c r="P866" s="389"/>
      <c r="Q866" s="410"/>
      <c r="R866" s="443"/>
      <c r="S866" s="425">
        <f t="shared" si="326"/>
        <v>0</v>
      </c>
      <c r="T866" s="392">
        <f t="shared" si="323"/>
        <v>0</v>
      </c>
      <c r="U866" s="405">
        <f t="shared" si="327"/>
        <v>0</v>
      </c>
      <c r="V866" s="393">
        <f t="shared" si="328"/>
        <v>0</v>
      </c>
      <c r="W866" s="442" t="str">
        <f t="shared" si="329"/>
        <v/>
      </c>
      <c r="X866" s="452" t="str">
        <f t="shared" si="324"/>
        <v/>
      </c>
      <c r="Y866" s="452" t="str">
        <f t="shared" si="325"/>
        <v/>
      </c>
      <c r="Z866" s="452" t="str">
        <f>'４.１倒筒機(樣品製作)'!X866</f>
        <v/>
      </c>
      <c r="AA866" s="452" t="str">
        <f>'４.１倒筒機(樣品製作)'!Y866</f>
        <v/>
      </c>
    </row>
    <row r="867" spans="1:27" ht="16.5">
      <c r="A867" s="383">
        <f t="shared" si="330"/>
        <v>46194</v>
      </c>
      <c r="B867" s="432" t="s">
        <v>804</v>
      </c>
      <c r="C867" s="458"/>
      <c r="D867" s="473"/>
      <c r="E867" s="459"/>
      <c r="F867" s="507" t="str">
        <f>IF(ISNA(VLOOKUP(D867,條件!$A$1:$L$65585,5,0)),"",(VLOOKUP(D867,條件!$A$1:$L$65585,5,0)))</f>
        <v/>
      </c>
      <c r="G867" s="507" t="str">
        <f>IF(ISNA(VLOOKUP(D867,條件!$A$1:$L$65585,11,0)),"",(VLOOKUP(D867,條件!$A$1:$L$65585,11,0)))</f>
        <v/>
      </c>
      <c r="H867" s="460"/>
      <c r="I867" s="461"/>
      <c r="J867" s="462"/>
      <c r="K867" s="461"/>
      <c r="L867" s="463"/>
      <c r="M867" s="388"/>
      <c r="N867" s="389"/>
      <c r="O867" s="390"/>
      <c r="P867" s="389"/>
      <c r="Q867" s="410"/>
      <c r="R867" s="443"/>
      <c r="S867" s="425">
        <f t="shared" si="326"/>
        <v>0</v>
      </c>
      <c r="T867" s="392">
        <f t="shared" si="323"/>
        <v>0</v>
      </c>
      <c r="U867" s="405">
        <f t="shared" si="327"/>
        <v>0</v>
      </c>
      <c r="V867" s="393">
        <f t="shared" si="328"/>
        <v>0</v>
      </c>
      <c r="W867" s="442" t="str">
        <f t="shared" si="329"/>
        <v/>
      </c>
      <c r="X867" s="452" t="str">
        <f t="shared" si="324"/>
        <v/>
      </c>
      <c r="Y867" s="452" t="str">
        <f t="shared" si="325"/>
        <v/>
      </c>
      <c r="Z867" s="452" t="str">
        <f>'４.１倒筒機(樣品製作)'!X867</f>
        <v/>
      </c>
      <c r="AA867" s="452" t="str">
        <f>'４.１倒筒機(樣品製作)'!Y867</f>
        <v/>
      </c>
    </row>
    <row r="868" spans="1:27" ht="16.5">
      <c r="A868" s="383">
        <f t="shared" si="330"/>
        <v>46194</v>
      </c>
      <c r="B868" s="432" t="s">
        <v>804</v>
      </c>
      <c r="C868" s="458"/>
      <c r="D868" s="473"/>
      <c r="E868" s="459"/>
      <c r="F868" s="507" t="str">
        <f>IF(ISNA(VLOOKUP(D868,條件!$A$1:$L$65585,5,0)),"",(VLOOKUP(D868,條件!$A$1:$L$65585,5,0)))</f>
        <v/>
      </c>
      <c r="G868" s="507" t="str">
        <f>IF(ISNA(VLOOKUP(D868,條件!$A$1:$L$65585,11,0)),"",(VLOOKUP(D868,條件!$A$1:$L$65585,11,0)))</f>
        <v/>
      </c>
      <c r="H868" s="460"/>
      <c r="I868" s="461"/>
      <c r="J868" s="462"/>
      <c r="K868" s="461"/>
      <c r="L868" s="463"/>
      <c r="M868" s="388"/>
      <c r="N868" s="389"/>
      <c r="O868" s="390"/>
      <c r="P868" s="389"/>
      <c r="Q868" s="410"/>
      <c r="R868" s="443"/>
      <c r="S868" s="425">
        <f t="shared" si="326"/>
        <v>0</v>
      </c>
      <c r="T868" s="392">
        <f t="shared" si="323"/>
        <v>0</v>
      </c>
      <c r="U868" s="405">
        <f t="shared" si="327"/>
        <v>0</v>
      </c>
      <c r="V868" s="393">
        <f t="shared" si="328"/>
        <v>0</v>
      </c>
      <c r="W868" s="442" t="str">
        <f t="shared" si="329"/>
        <v/>
      </c>
      <c r="X868" s="452" t="str">
        <f t="shared" si="324"/>
        <v/>
      </c>
      <c r="Y868" s="452" t="str">
        <f t="shared" si="325"/>
        <v/>
      </c>
      <c r="Z868" s="452" t="str">
        <f>'４.１倒筒機(樣品製作)'!X868</f>
        <v/>
      </c>
      <c r="AA868" s="452" t="str">
        <f>'４.１倒筒機(樣品製作)'!Y868</f>
        <v/>
      </c>
    </row>
    <row r="869" spans="1:27" ht="16.5">
      <c r="A869" s="383">
        <f t="shared" si="330"/>
        <v>46194</v>
      </c>
      <c r="B869" s="432" t="s">
        <v>804</v>
      </c>
      <c r="C869" s="458"/>
      <c r="D869" s="473"/>
      <c r="E869" s="459"/>
      <c r="F869" s="507" t="str">
        <f>IF(ISNA(VLOOKUP(D869,條件!$A$1:$L$65585,5,0)),"",(VLOOKUP(D869,條件!$A$1:$L$65585,5,0)))</f>
        <v/>
      </c>
      <c r="G869" s="507" t="str">
        <f>IF(ISNA(VLOOKUP(D869,條件!$A$1:$L$65585,11,0)),"",(VLOOKUP(D869,條件!$A$1:$L$65585,11,0)))</f>
        <v/>
      </c>
      <c r="H869" s="460"/>
      <c r="I869" s="461"/>
      <c r="J869" s="462"/>
      <c r="K869" s="461"/>
      <c r="L869" s="463"/>
      <c r="M869" s="388"/>
      <c r="N869" s="389"/>
      <c r="O869" s="390"/>
      <c r="P869" s="389"/>
      <c r="Q869" s="410"/>
      <c r="R869" s="443"/>
      <c r="S869" s="425">
        <f t="shared" si="326"/>
        <v>0</v>
      </c>
      <c r="T869" s="392">
        <f t="shared" si="323"/>
        <v>0</v>
      </c>
      <c r="U869" s="405">
        <f t="shared" si="327"/>
        <v>0</v>
      </c>
      <c r="V869" s="393">
        <f t="shared" si="328"/>
        <v>0</v>
      </c>
      <c r="W869" s="442" t="str">
        <f t="shared" si="329"/>
        <v/>
      </c>
      <c r="X869" s="452" t="str">
        <f t="shared" si="324"/>
        <v/>
      </c>
      <c r="Y869" s="452" t="str">
        <f t="shared" si="325"/>
        <v/>
      </c>
      <c r="Z869" s="452" t="str">
        <f>'４.１倒筒機(樣品製作)'!X869</f>
        <v/>
      </c>
      <c r="AA869" s="452" t="str">
        <f>'４.１倒筒機(樣品製作)'!Y869</f>
        <v/>
      </c>
    </row>
    <row r="870" spans="1:27" ht="16.5">
      <c r="A870" s="383">
        <f t="shared" si="330"/>
        <v>46194</v>
      </c>
      <c r="B870" s="432" t="s">
        <v>804</v>
      </c>
      <c r="C870" s="458"/>
      <c r="D870" s="473"/>
      <c r="E870" s="459"/>
      <c r="F870" s="507" t="str">
        <f>IF(ISNA(VLOOKUP(D870,條件!$A$1:$L$65585,5,0)),"",(VLOOKUP(D870,條件!$A$1:$L$65585,5,0)))</f>
        <v/>
      </c>
      <c r="G870" s="507" t="str">
        <f>IF(ISNA(VLOOKUP(D870,條件!$A$1:$L$65585,11,0)),"",(VLOOKUP(D870,條件!$A$1:$L$65585,11,0)))</f>
        <v/>
      </c>
      <c r="H870" s="460"/>
      <c r="I870" s="461"/>
      <c r="J870" s="462"/>
      <c r="K870" s="461"/>
      <c r="L870" s="463"/>
      <c r="M870" s="388"/>
      <c r="N870" s="389"/>
      <c r="O870" s="390"/>
      <c r="P870" s="389"/>
      <c r="Q870" s="410"/>
      <c r="R870" s="443"/>
      <c r="S870" s="425">
        <f t="shared" si="326"/>
        <v>0</v>
      </c>
      <c r="T870" s="392">
        <f t="shared" si="323"/>
        <v>0</v>
      </c>
      <c r="U870" s="405">
        <f t="shared" si="327"/>
        <v>0</v>
      </c>
      <c r="V870" s="393">
        <f t="shared" si="328"/>
        <v>0</v>
      </c>
      <c r="W870" s="442" t="str">
        <f t="shared" si="329"/>
        <v/>
      </c>
      <c r="X870" s="452" t="str">
        <f t="shared" si="324"/>
        <v/>
      </c>
      <c r="Y870" s="452" t="str">
        <f t="shared" si="325"/>
        <v/>
      </c>
      <c r="Z870" s="452" t="str">
        <f>'４.１倒筒機(樣品製作)'!X870</f>
        <v/>
      </c>
      <c r="AA870" s="452" t="str">
        <f>'４.１倒筒機(樣品製作)'!Y870</f>
        <v/>
      </c>
    </row>
    <row r="871" spans="1:27" ht="16.5">
      <c r="A871" s="383">
        <f t="shared" si="330"/>
        <v>46194</v>
      </c>
      <c r="B871" s="432" t="s">
        <v>804</v>
      </c>
      <c r="C871" s="458"/>
      <c r="D871" s="473"/>
      <c r="E871" s="459"/>
      <c r="F871" s="507" t="str">
        <f>IF(ISNA(VLOOKUP(D871,條件!$A$1:$L$65585,5,0)),"",(VLOOKUP(D871,條件!$A$1:$L$65585,5,0)))</f>
        <v/>
      </c>
      <c r="G871" s="507" t="str">
        <f>IF(ISNA(VLOOKUP(D871,條件!$A$1:$L$65585,11,0)),"",(VLOOKUP(D871,條件!$A$1:$L$65585,11,0)))</f>
        <v/>
      </c>
      <c r="H871" s="460"/>
      <c r="I871" s="461"/>
      <c r="J871" s="462"/>
      <c r="K871" s="461"/>
      <c r="L871" s="463"/>
      <c r="M871" s="388"/>
      <c r="N871" s="389"/>
      <c r="O871" s="390"/>
      <c r="P871" s="389"/>
      <c r="Q871" s="410"/>
      <c r="R871" s="443"/>
      <c r="S871" s="425">
        <f t="shared" si="326"/>
        <v>0</v>
      </c>
      <c r="T871" s="392">
        <f t="shared" si="323"/>
        <v>0</v>
      </c>
      <c r="U871" s="405">
        <f t="shared" si="327"/>
        <v>0</v>
      </c>
      <c r="V871" s="393">
        <f t="shared" si="328"/>
        <v>0</v>
      </c>
      <c r="W871" s="442" t="str">
        <f t="shared" si="329"/>
        <v/>
      </c>
      <c r="X871" s="452" t="str">
        <f t="shared" si="324"/>
        <v/>
      </c>
      <c r="Y871" s="452" t="str">
        <f t="shared" si="325"/>
        <v/>
      </c>
      <c r="Z871" s="452" t="str">
        <f>'４.１倒筒機(樣品製作)'!X871</f>
        <v/>
      </c>
      <c r="AA871" s="452" t="str">
        <f>'４.１倒筒機(樣品製作)'!Y871</f>
        <v/>
      </c>
    </row>
    <row r="872" spans="1:27" ht="16.5">
      <c r="A872" s="383">
        <f t="shared" si="330"/>
        <v>46194</v>
      </c>
      <c r="B872" s="432" t="s">
        <v>804</v>
      </c>
      <c r="C872" s="458"/>
      <c r="D872" s="473"/>
      <c r="E872" s="459"/>
      <c r="F872" s="507" t="str">
        <f>IF(ISNA(VLOOKUP(D872,條件!$A$1:$L$65585,5,0)),"",(VLOOKUP(D872,條件!$A$1:$L$65585,5,0)))</f>
        <v/>
      </c>
      <c r="G872" s="507" t="str">
        <f>IF(ISNA(VLOOKUP(D872,條件!$A$1:$L$65585,11,0)),"",(VLOOKUP(D872,條件!$A$1:$L$65585,11,0)))</f>
        <v/>
      </c>
      <c r="H872" s="460"/>
      <c r="I872" s="461"/>
      <c r="J872" s="462"/>
      <c r="K872" s="461"/>
      <c r="L872" s="463"/>
      <c r="M872" s="388"/>
      <c r="N872" s="389"/>
      <c r="O872" s="390"/>
      <c r="P872" s="389"/>
      <c r="Q872" s="410"/>
      <c r="R872" s="443"/>
      <c r="S872" s="425">
        <f t="shared" si="326"/>
        <v>0</v>
      </c>
      <c r="T872" s="392">
        <f t="shared" si="323"/>
        <v>0</v>
      </c>
      <c r="U872" s="405">
        <f t="shared" si="327"/>
        <v>0</v>
      </c>
      <c r="V872" s="393">
        <f t="shared" si="328"/>
        <v>0</v>
      </c>
      <c r="W872" s="442" t="str">
        <f t="shared" si="329"/>
        <v/>
      </c>
      <c r="X872" s="452" t="str">
        <f t="shared" si="324"/>
        <v/>
      </c>
      <c r="Y872" s="452" t="str">
        <f t="shared" si="325"/>
        <v/>
      </c>
      <c r="Z872" s="452" t="str">
        <f>'４.１倒筒機(樣品製作)'!X872</f>
        <v/>
      </c>
      <c r="AA872" s="452" t="str">
        <f>'４.１倒筒機(樣品製作)'!Y872</f>
        <v/>
      </c>
    </row>
    <row r="873" spans="1:27" ht="16.5">
      <c r="A873" s="383">
        <f t="shared" si="330"/>
        <v>46194</v>
      </c>
      <c r="B873" s="432" t="s">
        <v>804</v>
      </c>
      <c r="C873" s="458"/>
      <c r="D873" s="473"/>
      <c r="E873" s="459"/>
      <c r="F873" s="507" t="str">
        <f>IF(ISNA(VLOOKUP(D873,條件!$A$1:$L$65585,5,0)),"",(VLOOKUP(D873,條件!$A$1:$L$65585,5,0)))</f>
        <v/>
      </c>
      <c r="G873" s="507" t="str">
        <f>IF(ISNA(VLOOKUP(D873,條件!$A$1:$L$65585,11,0)),"",(VLOOKUP(D873,條件!$A$1:$L$65585,11,0)))</f>
        <v/>
      </c>
      <c r="H873" s="460"/>
      <c r="I873" s="461"/>
      <c r="J873" s="462"/>
      <c r="K873" s="461"/>
      <c r="L873" s="463"/>
      <c r="M873" s="388"/>
      <c r="N873" s="389"/>
      <c r="O873" s="390"/>
      <c r="P873" s="389"/>
      <c r="Q873" s="410"/>
      <c r="R873" s="443"/>
      <c r="S873" s="425">
        <f t="shared" si="326"/>
        <v>0</v>
      </c>
      <c r="T873" s="392">
        <f t="shared" si="323"/>
        <v>0</v>
      </c>
      <c r="U873" s="405">
        <f t="shared" si="327"/>
        <v>0</v>
      </c>
      <c r="V873" s="393">
        <f t="shared" si="328"/>
        <v>0</v>
      </c>
      <c r="W873" s="442" t="str">
        <f t="shared" si="329"/>
        <v/>
      </c>
      <c r="X873" s="452" t="str">
        <f t="shared" si="324"/>
        <v/>
      </c>
      <c r="Y873" s="452" t="str">
        <f t="shared" si="325"/>
        <v/>
      </c>
      <c r="Z873" s="452" t="str">
        <f>'４.１倒筒機(樣品製作)'!X873</f>
        <v/>
      </c>
      <c r="AA873" s="452" t="str">
        <f>'４.１倒筒機(樣品製作)'!Y873</f>
        <v/>
      </c>
    </row>
    <row r="874" spans="1:27" ht="16.5">
      <c r="A874" s="383">
        <f t="shared" si="330"/>
        <v>46194</v>
      </c>
      <c r="B874" s="432" t="s">
        <v>804</v>
      </c>
      <c r="C874" s="458"/>
      <c r="D874" s="473"/>
      <c r="E874" s="459"/>
      <c r="F874" s="507" t="str">
        <f>IF(ISNA(VLOOKUP(D874,條件!$A$1:$L$65585,5,0)),"",(VLOOKUP(D874,條件!$A$1:$L$65585,5,0)))</f>
        <v/>
      </c>
      <c r="G874" s="507" t="str">
        <f>IF(ISNA(VLOOKUP(D874,條件!$A$1:$L$65585,11,0)),"",(VLOOKUP(D874,條件!$A$1:$L$65585,11,0)))</f>
        <v/>
      </c>
      <c r="H874" s="460"/>
      <c r="I874" s="461"/>
      <c r="J874" s="462"/>
      <c r="K874" s="461"/>
      <c r="L874" s="463"/>
      <c r="M874" s="388"/>
      <c r="N874" s="389"/>
      <c r="O874" s="390"/>
      <c r="P874" s="389"/>
      <c r="Q874" s="410"/>
      <c r="R874" s="443"/>
      <c r="S874" s="425">
        <f t="shared" si="326"/>
        <v>0</v>
      </c>
      <c r="T874" s="392">
        <f t="shared" si="323"/>
        <v>0</v>
      </c>
      <c r="U874" s="392">
        <f t="shared" si="327"/>
        <v>0</v>
      </c>
      <c r="V874" s="393">
        <f t="shared" si="328"/>
        <v>0</v>
      </c>
      <c r="W874" s="442" t="str">
        <f t="shared" si="329"/>
        <v/>
      </c>
      <c r="X874" s="452" t="str">
        <f t="shared" si="324"/>
        <v/>
      </c>
      <c r="Y874" s="452" t="str">
        <f t="shared" si="325"/>
        <v/>
      </c>
      <c r="Z874" s="452" t="str">
        <f>'４.１倒筒機(樣品製作)'!X874</f>
        <v/>
      </c>
      <c r="AA874" s="452" t="str">
        <f>'４.１倒筒機(樣品製作)'!Y874</f>
        <v/>
      </c>
    </row>
    <row r="875" spans="1:27" ht="16.5">
      <c r="A875" s="383">
        <f t="shared" si="330"/>
        <v>46194</v>
      </c>
      <c r="B875" s="432" t="s">
        <v>804</v>
      </c>
      <c r="C875" s="458"/>
      <c r="D875" s="473"/>
      <c r="E875" s="459"/>
      <c r="F875" s="507" t="str">
        <f>IF(ISNA(VLOOKUP(D875,條件!$A$1:$L$65585,5,0)),"",(VLOOKUP(D875,條件!$A$1:$L$65585,5,0)))</f>
        <v/>
      </c>
      <c r="G875" s="507" t="str">
        <f>IF(ISNA(VLOOKUP(D875,條件!$A$1:$L$65585,11,0)),"",(VLOOKUP(D875,條件!$A$1:$L$65585,11,0)))</f>
        <v/>
      </c>
      <c r="H875" s="460"/>
      <c r="I875" s="461"/>
      <c r="J875" s="462"/>
      <c r="K875" s="461"/>
      <c r="L875" s="463"/>
      <c r="M875" s="388"/>
      <c r="N875" s="389"/>
      <c r="O875" s="390"/>
      <c r="P875" s="389"/>
      <c r="Q875" s="410"/>
      <c r="R875" s="443"/>
      <c r="S875" s="425">
        <f t="shared" si="326"/>
        <v>0</v>
      </c>
      <c r="T875" s="392">
        <f t="shared" si="323"/>
        <v>0</v>
      </c>
      <c r="U875" s="392">
        <f t="shared" si="327"/>
        <v>0</v>
      </c>
      <c r="V875" s="393">
        <f t="shared" si="328"/>
        <v>0</v>
      </c>
      <c r="W875" s="444" t="str">
        <f t="shared" si="329"/>
        <v/>
      </c>
      <c r="X875" s="452" t="str">
        <f t="shared" si="324"/>
        <v/>
      </c>
      <c r="Y875" s="452" t="str">
        <f t="shared" si="325"/>
        <v/>
      </c>
      <c r="Z875" s="452" t="str">
        <f>'４.１倒筒機(樣品製作)'!X875</f>
        <v/>
      </c>
      <c r="AA875" s="452" t="str">
        <f>'４.１倒筒機(樣品製作)'!Y875</f>
        <v/>
      </c>
    </row>
    <row r="876" spans="1:27" ht="16.5">
      <c r="A876" s="383">
        <f t="shared" si="330"/>
        <v>46194</v>
      </c>
      <c r="B876" s="432" t="s">
        <v>804</v>
      </c>
      <c r="C876" s="458"/>
      <c r="D876" s="473"/>
      <c r="E876" s="459"/>
      <c r="F876" s="507" t="str">
        <f>IF(ISNA(VLOOKUP(D876,條件!$A$1:$L$65585,5,0)),"",(VLOOKUP(D876,條件!$A$1:$L$65585,5,0)))</f>
        <v/>
      </c>
      <c r="G876" s="507" t="str">
        <f>IF(ISNA(VLOOKUP(D876,條件!$A$1:$L$65585,11,0)),"",(VLOOKUP(D876,條件!$A$1:$L$65585,11,0)))</f>
        <v/>
      </c>
      <c r="H876" s="460"/>
      <c r="I876" s="461"/>
      <c r="J876" s="462"/>
      <c r="K876" s="461"/>
      <c r="L876" s="463"/>
      <c r="M876" s="388"/>
      <c r="N876" s="389"/>
      <c r="O876" s="390"/>
      <c r="P876" s="389"/>
      <c r="Q876" s="410"/>
      <c r="R876" s="443"/>
      <c r="S876" s="425">
        <f t="shared" si="326"/>
        <v>0</v>
      </c>
      <c r="T876" s="392">
        <f t="shared" si="323"/>
        <v>0</v>
      </c>
      <c r="U876" s="392">
        <f t="shared" si="327"/>
        <v>0</v>
      </c>
      <c r="V876" s="393">
        <f t="shared" si="328"/>
        <v>0</v>
      </c>
      <c r="W876" s="444" t="str">
        <f t="shared" si="329"/>
        <v/>
      </c>
      <c r="X876" s="452" t="str">
        <f t="shared" si="324"/>
        <v/>
      </c>
      <c r="Y876" s="452" t="str">
        <f t="shared" si="325"/>
        <v/>
      </c>
      <c r="Z876" s="452" t="str">
        <f>'４.１倒筒機(樣品製作)'!X876</f>
        <v/>
      </c>
      <c r="AA876" s="452" t="str">
        <f>'４.１倒筒機(樣品製作)'!Y876</f>
        <v/>
      </c>
    </row>
    <row r="877" spans="1:27" ht="16.5">
      <c r="A877" s="383">
        <f t="shared" si="330"/>
        <v>46194</v>
      </c>
      <c r="B877" s="432" t="s">
        <v>804</v>
      </c>
      <c r="C877" s="458"/>
      <c r="D877" s="473"/>
      <c r="E877" s="459"/>
      <c r="F877" s="507" t="str">
        <f>IF(ISNA(VLOOKUP(D877,條件!$A$1:$L$65585,5,0)),"",(VLOOKUP(D877,條件!$A$1:$L$65585,5,0)))</f>
        <v/>
      </c>
      <c r="G877" s="507" t="str">
        <f>IF(ISNA(VLOOKUP(D877,條件!$A$1:$L$65585,11,0)),"",(VLOOKUP(D877,條件!$A$1:$L$65585,11,0)))</f>
        <v/>
      </c>
      <c r="H877" s="460"/>
      <c r="I877" s="461"/>
      <c r="J877" s="462"/>
      <c r="K877" s="461"/>
      <c r="L877" s="463"/>
      <c r="M877" s="388"/>
      <c r="N877" s="389"/>
      <c r="O877" s="390"/>
      <c r="P877" s="389"/>
      <c r="Q877" s="410"/>
      <c r="R877" s="443"/>
      <c r="S877" s="425">
        <f t="shared" si="326"/>
        <v>0</v>
      </c>
      <c r="T877" s="392">
        <f t="shared" si="323"/>
        <v>0</v>
      </c>
      <c r="U877" s="392">
        <f t="shared" si="327"/>
        <v>0</v>
      </c>
      <c r="V877" s="393">
        <f t="shared" si="328"/>
        <v>0</v>
      </c>
      <c r="W877" s="444" t="str">
        <f t="shared" si="329"/>
        <v/>
      </c>
      <c r="X877" s="452" t="str">
        <f t="shared" si="324"/>
        <v/>
      </c>
      <c r="Y877" s="452" t="str">
        <f t="shared" si="325"/>
        <v/>
      </c>
      <c r="Z877" s="452" t="str">
        <f>'４.１倒筒機(樣品製作)'!X877</f>
        <v/>
      </c>
      <c r="AA877" s="452" t="str">
        <f>'４.１倒筒機(樣品製作)'!Y877</f>
        <v/>
      </c>
    </row>
    <row r="878" spans="1:27" ht="16.5">
      <c r="A878" s="383">
        <f t="shared" si="330"/>
        <v>46194</v>
      </c>
      <c r="B878" s="432" t="s">
        <v>804</v>
      </c>
      <c r="C878" s="458"/>
      <c r="D878" s="473"/>
      <c r="E878" s="459"/>
      <c r="F878" s="507" t="str">
        <f>IF(ISNA(VLOOKUP(D878,條件!$A$1:$L$65585,5,0)),"",(VLOOKUP(D878,條件!$A$1:$L$65585,5,0)))</f>
        <v/>
      </c>
      <c r="G878" s="507" t="str">
        <f>IF(ISNA(VLOOKUP(D878,條件!$A$1:$L$65585,11,0)),"",(VLOOKUP(D878,條件!$A$1:$L$65585,11,0)))</f>
        <v/>
      </c>
      <c r="H878" s="460"/>
      <c r="I878" s="461"/>
      <c r="J878" s="462"/>
      <c r="K878" s="461"/>
      <c r="L878" s="463"/>
      <c r="M878" s="388"/>
      <c r="N878" s="389"/>
      <c r="O878" s="390"/>
      <c r="P878" s="389"/>
      <c r="Q878" s="410"/>
      <c r="R878" s="443"/>
      <c r="S878" s="425">
        <f t="shared" si="326"/>
        <v>0</v>
      </c>
      <c r="T878" s="392">
        <f t="shared" si="323"/>
        <v>0</v>
      </c>
      <c r="U878" s="392">
        <f t="shared" si="327"/>
        <v>0</v>
      </c>
      <c r="V878" s="393">
        <f t="shared" si="328"/>
        <v>0</v>
      </c>
      <c r="W878" s="444" t="str">
        <f t="shared" si="329"/>
        <v/>
      </c>
      <c r="X878" s="452" t="str">
        <f t="shared" si="324"/>
        <v/>
      </c>
      <c r="Y878" s="452" t="str">
        <f t="shared" si="325"/>
        <v/>
      </c>
      <c r="Z878" s="452" t="str">
        <f>'４.１倒筒機(樣品製作)'!X878</f>
        <v/>
      </c>
      <c r="AA878" s="452" t="str">
        <f>'４.１倒筒機(樣品製作)'!Y878</f>
        <v/>
      </c>
    </row>
    <row r="879" spans="1:27" ht="16.5">
      <c r="A879" s="383">
        <f t="shared" si="330"/>
        <v>46194</v>
      </c>
      <c r="B879" s="432" t="s">
        <v>804</v>
      </c>
      <c r="C879" s="458"/>
      <c r="D879" s="473"/>
      <c r="E879" s="459"/>
      <c r="F879" s="507" t="str">
        <f>IF(ISNA(VLOOKUP(D879,條件!$A$1:$L$65585,5,0)),"",(VLOOKUP(D879,條件!$A$1:$L$65585,5,0)))</f>
        <v/>
      </c>
      <c r="G879" s="507" t="str">
        <f>IF(ISNA(VLOOKUP(D879,條件!$A$1:$L$65585,11,0)),"",(VLOOKUP(D879,條件!$A$1:$L$65585,11,0)))</f>
        <v/>
      </c>
      <c r="H879" s="460"/>
      <c r="I879" s="461"/>
      <c r="J879" s="462"/>
      <c r="K879" s="461"/>
      <c r="L879" s="463"/>
      <c r="M879" s="388"/>
      <c r="N879" s="389"/>
      <c r="O879" s="390"/>
      <c r="P879" s="389"/>
      <c r="Q879" s="391"/>
      <c r="R879" s="443"/>
      <c r="S879" s="425">
        <f t="shared" si="326"/>
        <v>0</v>
      </c>
      <c r="T879" s="392">
        <f t="shared" si="323"/>
        <v>0</v>
      </c>
      <c r="U879" s="392">
        <f t="shared" si="327"/>
        <v>0</v>
      </c>
      <c r="V879" s="393">
        <f t="shared" si="328"/>
        <v>0</v>
      </c>
      <c r="W879" s="444" t="str">
        <f t="shared" si="329"/>
        <v/>
      </c>
      <c r="X879" s="452" t="str">
        <f t="shared" si="324"/>
        <v/>
      </c>
      <c r="Y879" s="452" t="str">
        <f t="shared" si="325"/>
        <v/>
      </c>
      <c r="Z879" s="452" t="str">
        <f>'４.１倒筒機(樣品製作)'!X879</f>
        <v/>
      </c>
      <c r="AA879" s="452" t="str">
        <f>'４.１倒筒機(樣品製作)'!Y879</f>
        <v/>
      </c>
    </row>
    <row r="880" spans="1:27" ht="16.5">
      <c r="A880" s="383">
        <f t="shared" si="330"/>
        <v>46194</v>
      </c>
      <c r="B880" s="432" t="s">
        <v>804</v>
      </c>
      <c r="C880" s="458"/>
      <c r="D880" s="473"/>
      <c r="E880" s="459"/>
      <c r="F880" s="507" t="str">
        <f>IF(ISNA(VLOOKUP(D880,條件!$A$1:$L$65585,5,0)),"",(VLOOKUP(D880,條件!$A$1:$L$65585,5,0)))</f>
        <v/>
      </c>
      <c r="G880" s="507" t="str">
        <f>IF(ISNA(VLOOKUP(D880,條件!$A$1:$L$65585,11,0)),"",(VLOOKUP(D880,條件!$A$1:$L$65585,11,0)))</f>
        <v/>
      </c>
      <c r="H880" s="460"/>
      <c r="I880" s="461"/>
      <c r="J880" s="462"/>
      <c r="K880" s="461"/>
      <c r="L880" s="463"/>
      <c r="M880" s="388"/>
      <c r="N880" s="389"/>
      <c r="O880" s="390"/>
      <c r="P880" s="389"/>
      <c r="Q880" s="391"/>
      <c r="R880" s="443"/>
      <c r="S880" s="425">
        <f t="shared" si="326"/>
        <v>0</v>
      </c>
      <c r="T880" s="392">
        <f t="shared" si="323"/>
        <v>0</v>
      </c>
      <c r="U880" s="392">
        <f t="shared" si="327"/>
        <v>0</v>
      </c>
      <c r="V880" s="393">
        <f t="shared" si="328"/>
        <v>0</v>
      </c>
      <c r="W880" s="444" t="str">
        <f t="shared" si="329"/>
        <v/>
      </c>
      <c r="X880" s="452" t="str">
        <f t="shared" si="324"/>
        <v/>
      </c>
      <c r="Y880" s="452" t="str">
        <f t="shared" si="325"/>
        <v/>
      </c>
      <c r="Z880" s="452" t="str">
        <f>'４.１倒筒機(樣品製作)'!X880</f>
        <v/>
      </c>
      <c r="AA880" s="452" t="str">
        <f>'４.１倒筒機(樣品製作)'!Y880</f>
        <v/>
      </c>
    </row>
    <row r="881" spans="1:27" ht="16.5">
      <c r="A881" s="383">
        <f t="shared" si="330"/>
        <v>46194</v>
      </c>
      <c r="B881" s="432" t="s">
        <v>804</v>
      </c>
      <c r="C881" s="458"/>
      <c r="D881" s="473"/>
      <c r="E881" s="459"/>
      <c r="F881" s="507" t="str">
        <f>IF(ISNA(VLOOKUP(D881,條件!$A$1:$L$65585,5,0)),"",(VLOOKUP(D881,條件!$A$1:$L$65585,5,0)))</f>
        <v/>
      </c>
      <c r="G881" s="507" t="str">
        <f>IF(ISNA(VLOOKUP(D881,條件!$A$1:$L$65585,11,0)),"",(VLOOKUP(D881,條件!$A$1:$L$65585,11,0)))</f>
        <v/>
      </c>
      <c r="H881" s="460"/>
      <c r="I881" s="461"/>
      <c r="J881" s="462"/>
      <c r="K881" s="461"/>
      <c r="L881" s="463"/>
      <c r="M881" s="388"/>
      <c r="N881" s="389"/>
      <c r="O881" s="390"/>
      <c r="P881" s="389"/>
      <c r="Q881" s="391"/>
      <c r="R881" s="443"/>
      <c r="S881" s="425">
        <f t="shared" si="326"/>
        <v>0</v>
      </c>
      <c r="T881" s="392">
        <f t="shared" si="323"/>
        <v>0</v>
      </c>
      <c r="U881" s="392">
        <f t="shared" si="327"/>
        <v>0</v>
      </c>
      <c r="V881" s="393">
        <f t="shared" si="328"/>
        <v>0</v>
      </c>
      <c r="W881" s="444" t="str">
        <f t="shared" si="329"/>
        <v/>
      </c>
      <c r="X881" s="452" t="str">
        <f t="shared" si="324"/>
        <v/>
      </c>
      <c r="Y881" s="452" t="str">
        <f t="shared" si="325"/>
        <v/>
      </c>
      <c r="Z881" s="452" t="str">
        <f>'４.１倒筒機(樣品製作)'!X881</f>
        <v/>
      </c>
      <c r="AA881" s="452" t="str">
        <f>'４.１倒筒機(樣品製作)'!Y881</f>
        <v/>
      </c>
    </row>
    <row r="882" spans="1:27" ht="16.5">
      <c r="A882" s="383">
        <f t="shared" si="330"/>
        <v>46194</v>
      </c>
      <c r="B882" s="432" t="s">
        <v>804</v>
      </c>
      <c r="C882" s="458"/>
      <c r="D882" s="473"/>
      <c r="E882" s="459"/>
      <c r="F882" s="507" t="str">
        <f>IF(ISNA(VLOOKUP(D882,條件!$A$1:$L$65585,5,0)),"",(VLOOKUP(D882,條件!$A$1:$L$65585,5,0)))</f>
        <v/>
      </c>
      <c r="G882" s="507" t="str">
        <f>IF(ISNA(VLOOKUP(D882,條件!$A$1:$L$65585,11,0)),"",(VLOOKUP(D882,條件!$A$1:$L$65585,11,0)))</f>
        <v/>
      </c>
      <c r="H882" s="460"/>
      <c r="I882" s="461"/>
      <c r="J882" s="462"/>
      <c r="K882" s="461"/>
      <c r="L882" s="463"/>
      <c r="M882" s="388"/>
      <c r="N882" s="389"/>
      <c r="O882" s="390"/>
      <c r="P882" s="389"/>
      <c r="Q882" s="391"/>
      <c r="R882" s="443"/>
      <c r="S882" s="425">
        <f t="shared" si="326"/>
        <v>0</v>
      </c>
      <c r="T882" s="392">
        <f t="shared" si="323"/>
        <v>0</v>
      </c>
      <c r="U882" s="392">
        <f t="shared" si="327"/>
        <v>0</v>
      </c>
      <c r="V882" s="393">
        <f t="shared" si="328"/>
        <v>0</v>
      </c>
      <c r="W882" s="444" t="str">
        <f t="shared" si="329"/>
        <v/>
      </c>
      <c r="X882" s="452" t="str">
        <f t="shared" si="324"/>
        <v/>
      </c>
      <c r="Y882" s="452" t="str">
        <f t="shared" si="325"/>
        <v/>
      </c>
      <c r="Z882" s="452" t="str">
        <f>'４.１倒筒機(樣品製作)'!X882</f>
        <v/>
      </c>
      <c r="AA882" s="452" t="str">
        <f>'４.１倒筒機(樣品製作)'!Y882</f>
        <v/>
      </c>
    </row>
    <row r="883" spans="1:27" ht="16.5">
      <c r="A883" s="383">
        <f t="shared" si="330"/>
        <v>46194</v>
      </c>
      <c r="B883" s="398" t="s">
        <v>807</v>
      </c>
      <c r="C883" s="524"/>
      <c r="D883" s="525"/>
      <c r="E883" s="526"/>
      <c r="F883" s="527"/>
      <c r="G883" s="527"/>
      <c r="H883" s="528"/>
      <c r="I883" s="529">
        <f>COUNTA(I863:I882)</f>
        <v>0</v>
      </c>
      <c r="J883" s="529"/>
      <c r="K883" s="529"/>
      <c r="L883" s="530"/>
      <c r="M883" s="400"/>
      <c r="N883" s="401">
        <f>SUM(N863:N882)</f>
        <v>0</v>
      </c>
      <c r="O883" s="400"/>
      <c r="P883" s="401">
        <f>SUM(P863:P882)</f>
        <v>0</v>
      </c>
      <c r="Q883" s="402"/>
      <c r="R883" s="445"/>
      <c r="S883" s="426"/>
      <c r="T883" s="399"/>
      <c r="U883" s="399">
        <f>SUMIF(U863:U882,"&lt;9E307")</f>
        <v>0</v>
      </c>
      <c r="V883" s="399">
        <f>SUM(V863:V882)</f>
        <v>0</v>
      </c>
      <c r="W883" s="446">
        <f>IF(ISERROR(V883/U883),0,(V883/U883))</f>
        <v>0</v>
      </c>
      <c r="X883" s="453">
        <f>SUMIF(X863:X882,"&lt;9E307")</f>
        <v>0</v>
      </c>
      <c r="Y883" s="453">
        <f>SUMIF(Y863:Y882,"&lt;9E307")</f>
        <v>0</v>
      </c>
      <c r="Z883" s="579">
        <f>'４.１倒筒機(樣品製作)'!X883</f>
        <v>0</v>
      </c>
      <c r="AA883" s="579">
        <f>'４.１倒筒機(樣品製作)'!Y883</f>
        <v>0</v>
      </c>
    </row>
    <row r="884" spans="1:27" ht="16.5">
      <c r="A884" s="383">
        <f t="shared" si="330"/>
        <v>46194</v>
      </c>
      <c r="B884" s="432" t="s">
        <v>805</v>
      </c>
      <c r="C884" s="458"/>
      <c r="D884" s="473"/>
      <c r="E884" s="459"/>
      <c r="F884" s="507" t="str">
        <f>IF(ISNA(VLOOKUP(D884,條件!$A$1:$L$65585,5,0)),"",(VLOOKUP(D884,條件!$A$1:$L$65585,5,0)))</f>
        <v/>
      </c>
      <c r="G884" s="507" t="str">
        <f>IF(ISNA(VLOOKUP(D884,條件!$A$1:$L$65585,11,0)),"",(VLOOKUP(D884,條件!$A$1:$L$65585,11,0)))</f>
        <v/>
      </c>
      <c r="H884" s="460"/>
      <c r="I884" s="461"/>
      <c r="J884" s="462"/>
      <c r="K884" s="461"/>
      <c r="L884" s="463"/>
      <c r="M884" s="388"/>
      <c r="N884" s="389"/>
      <c r="O884" s="390"/>
      <c r="P884" s="389"/>
      <c r="Q884" s="391"/>
      <c r="R884" s="443"/>
      <c r="S884" s="425">
        <f>K884*0.85</f>
        <v>0</v>
      </c>
      <c r="T884" s="392">
        <f t="shared" ref="T884:T903" si="331">IF(J884="",0,(1440/(J884/S884)))</f>
        <v>0</v>
      </c>
      <c r="U884" s="405">
        <f>T884*L884*(N884+P884)/24*0.85</f>
        <v>0</v>
      </c>
      <c r="V884" s="406">
        <f>M884+O884</f>
        <v>0</v>
      </c>
      <c r="W884" s="442" t="str">
        <f>IF(U884=0,"",((V884/U884)))</f>
        <v/>
      </c>
      <c r="X884" s="452" t="str">
        <f t="shared" ref="X884:X903" si="332">IF(ISERROR((U884/(N884+P884)*N884)/250),"",((U884/(N884+P884)*N884)/250))</f>
        <v/>
      </c>
      <c r="Y884" s="452" t="str">
        <f t="shared" ref="Y884:Y903" si="333">IF(ISERROR(((U884/(N884+P884)*P884)/250)),"",(((U884/(N884+P884)*P884))/250))</f>
        <v/>
      </c>
      <c r="Z884" s="452" t="str">
        <f>'４.１倒筒機(樣品製作)'!X884</f>
        <v/>
      </c>
      <c r="AA884" s="452" t="str">
        <f>'４.１倒筒機(樣品製作)'!Y884</f>
        <v/>
      </c>
    </row>
    <row r="885" spans="1:27" ht="16.5">
      <c r="A885" s="383">
        <f t="shared" si="330"/>
        <v>46194</v>
      </c>
      <c r="B885" s="432" t="s">
        <v>805</v>
      </c>
      <c r="C885" s="458"/>
      <c r="D885" s="473"/>
      <c r="E885" s="459"/>
      <c r="F885" s="507" t="str">
        <f>IF(ISNA(VLOOKUP(D885,條件!$A$1:$L$65585,5,0)),"",(VLOOKUP(D885,條件!$A$1:$L$65585,5,0)))</f>
        <v/>
      </c>
      <c r="G885" s="507" t="str">
        <f>IF(ISNA(VLOOKUP(D885,條件!$A$1:$L$65585,11,0)),"",(VLOOKUP(D885,條件!$A$1:$L$65585,11,0)))</f>
        <v/>
      </c>
      <c r="H885" s="460"/>
      <c r="I885" s="461"/>
      <c r="J885" s="462"/>
      <c r="K885" s="461"/>
      <c r="L885" s="463"/>
      <c r="M885" s="388"/>
      <c r="N885" s="389"/>
      <c r="O885" s="390"/>
      <c r="P885" s="389"/>
      <c r="Q885" s="391"/>
      <c r="R885" s="443"/>
      <c r="S885" s="425">
        <f t="shared" ref="S885:S903" si="334">K885*0.85</f>
        <v>0</v>
      </c>
      <c r="T885" s="392">
        <f t="shared" si="331"/>
        <v>0</v>
      </c>
      <c r="U885" s="405">
        <f t="shared" ref="U885:U903" si="335">T885*L885*(N885+P885)/24*0.85</f>
        <v>0</v>
      </c>
      <c r="V885" s="393">
        <f t="shared" ref="V885:V903" si="336">M885+O885</f>
        <v>0</v>
      </c>
      <c r="W885" s="442" t="str">
        <f t="shared" ref="W885:W903" si="337">IF(U885=0,"",((V885/U885)))</f>
        <v/>
      </c>
      <c r="X885" s="452" t="str">
        <f t="shared" si="332"/>
        <v/>
      </c>
      <c r="Y885" s="452" t="str">
        <f t="shared" si="333"/>
        <v/>
      </c>
      <c r="Z885" s="452" t="str">
        <f>'４.１倒筒機(樣品製作)'!X885</f>
        <v/>
      </c>
      <c r="AA885" s="452" t="str">
        <f>'４.１倒筒機(樣品製作)'!Y885</f>
        <v/>
      </c>
    </row>
    <row r="886" spans="1:27" ht="16.5">
      <c r="A886" s="383">
        <f t="shared" si="330"/>
        <v>46194</v>
      </c>
      <c r="B886" s="432" t="s">
        <v>805</v>
      </c>
      <c r="C886" s="458"/>
      <c r="D886" s="473"/>
      <c r="E886" s="459"/>
      <c r="F886" s="507" t="str">
        <f>IF(ISNA(VLOOKUP(D886,條件!$A$1:$L$65585,5,0)),"",(VLOOKUP(D886,條件!$A$1:$L$65585,5,0)))</f>
        <v/>
      </c>
      <c r="G886" s="507" t="str">
        <f>IF(ISNA(VLOOKUP(D886,條件!$A$1:$L$65585,11,0)),"",(VLOOKUP(D886,條件!$A$1:$L$65585,11,0)))</f>
        <v/>
      </c>
      <c r="H886" s="460"/>
      <c r="I886" s="461"/>
      <c r="J886" s="462"/>
      <c r="K886" s="461"/>
      <c r="L886" s="463"/>
      <c r="M886" s="388"/>
      <c r="N886" s="389"/>
      <c r="O886" s="390"/>
      <c r="P886" s="389"/>
      <c r="Q886" s="391"/>
      <c r="R886" s="443"/>
      <c r="S886" s="425">
        <f t="shared" si="334"/>
        <v>0</v>
      </c>
      <c r="T886" s="392">
        <f t="shared" si="331"/>
        <v>0</v>
      </c>
      <c r="U886" s="405">
        <f t="shared" si="335"/>
        <v>0</v>
      </c>
      <c r="V886" s="393">
        <f t="shared" si="336"/>
        <v>0</v>
      </c>
      <c r="W886" s="442" t="str">
        <f t="shared" si="337"/>
        <v/>
      </c>
      <c r="X886" s="452" t="str">
        <f t="shared" si="332"/>
        <v/>
      </c>
      <c r="Y886" s="452" t="str">
        <f t="shared" si="333"/>
        <v/>
      </c>
      <c r="Z886" s="452" t="str">
        <f>'４.１倒筒機(樣品製作)'!X886</f>
        <v/>
      </c>
      <c r="AA886" s="452" t="str">
        <f>'４.１倒筒機(樣品製作)'!Y886</f>
        <v/>
      </c>
    </row>
    <row r="887" spans="1:27" ht="16.5">
      <c r="A887" s="383">
        <f t="shared" si="330"/>
        <v>46194</v>
      </c>
      <c r="B887" s="432" t="s">
        <v>805</v>
      </c>
      <c r="C887" s="458"/>
      <c r="D887" s="473"/>
      <c r="E887" s="459"/>
      <c r="F887" s="507" t="str">
        <f>IF(ISNA(VLOOKUP(D887,條件!$A$1:$L$65585,5,0)),"",(VLOOKUP(D887,條件!$A$1:$L$65585,5,0)))</f>
        <v/>
      </c>
      <c r="G887" s="507" t="str">
        <f>IF(ISNA(VLOOKUP(D887,條件!$A$1:$L$65585,11,0)),"",(VLOOKUP(D887,條件!$A$1:$L$65585,11,0)))</f>
        <v/>
      </c>
      <c r="H887" s="460"/>
      <c r="I887" s="461"/>
      <c r="J887" s="462"/>
      <c r="K887" s="461"/>
      <c r="L887" s="463"/>
      <c r="M887" s="388"/>
      <c r="N887" s="389"/>
      <c r="O887" s="390"/>
      <c r="P887" s="389"/>
      <c r="Q887" s="391"/>
      <c r="R887" s="443"/>
      <c r="S887" s="425">
        <f t="shared" si="334"/>
        <v>0</v>
      </c>
      <c r="T887" s="392">
        <f t="shared" si="331"/>
        <v>0</v>
      </c>
      <c r="U887" s="405">
        <f t="shared" si="335"/>
        <v>0</v>
      </c>
      <c r="V887" s="393">
        <f t="shared" si="336"/>
        <v>0</v>
      </c>
      <c r="W887" s="442" t="str">
        <f t="shared" si="337"/>
        <v/>
      </c>
      <c r="X887" s="452" t="str">
        <f t="shared" si="332"/>
        <v/>
      </c>
      <c r="Y887" s="452" t="str">
        <f t="shared" si="333"/>
        <v/>
      </c>
      <c r="Z887" s="452" t="str">
        <f>'４.１倒筒機(樣品製作)'!X887</f>
        <v/>
      </c>
      <c r="AA887" s="452" t="str">
        <f>'４.１倒筒機(樣品製作)'!Y887</f>
        <v/>
      </c>
    </row>
    <row r="888" spans="1:27" ht="16.5">
      <c r="A888" s="383">
        <f t="shared" si="330"/>
        <v>46194</v>
      </c>
      <c r="B888" s="432" t="s">
        <v>805</v>
      </c>
      <c r="C888" s="458"/>
      <c r="D888" s="473"/>
      <c r="E888" s="459"/>
      <c r="F888" s="507" t="str">
        <f>IF(ISNA(VLOOKUP(D888,條件!$A$1:$L$65585,5,0)),"",(VLOOKUP(D888,條件!$A$1:$L$65585,5,0)))</f>
        <v/>
      </c>
      <c r="G888" s="507" t="str">
        <f>IF(ISNA(VLOOKUP(D888,條件!$A$1:$L$65585,11,0)),"",(VLOOKUP(D888,條件!$A$1:$L$65585,11,0)))</f>
        <v/>
      </c>
      <c r="H888" s="460"/>
      <c r="I888" s="461"/>
      <c r="J888" s="462"/>
      <c r="K888" s="461"/>
      <c r="L888" s="463"/>
      <c r="M888" s="388"/>
      <c r="N888" s="389"/>
      <c r="O888" s="390"/>
      <c r="P888" s="389"/>
      <c r="Q888" s="391"/>
      <c r="R888" s="443"/>
      <c r="S888" s="425">
        <f t="shared" si="334"/>
        <v>0</v>
      </c>
      <c r="T888" s="392">
        <f t="shared" si="331"/>
        <v>0</v>
      </c>
      <c r="U888" s="405">
        <f t="shared" si="335"/>
        <v>0</v>
      </c>
      <c r="V888" s="393">
        <f t="shared" si="336"/>
        <v>0</v>
      </c>
      <c r="W888" s="442" t="str">
        <f t="shared" si="337"/>
        <v/>
      </c>
      <c r="X888" s="452" t="str">
        <f t="shared" si="332"/>
        <v/>
      </c>
      <c r="Y888" s="452" t="str">
        <f t="shared" si="333"/>
        <v/>
      </c>
      <c r="Z888" s="452" t="str">
        <f>'４.１倒筒機(樣品製作)'!X888</f>
        <v/>
      </c>
      <c r="AA888" s="452" t="str">
        <f>'４.１倒筒機(樣品製作)'!Y888</f>
        <v/>
      </c>
    </row>
    <row r="889" spans="1:27" ht="16.5">
      <c r="A889" s="383">
        <f t="shared" si="330"/>
        <v>46194</v>
      </c>
      <c r="B889" s="432" t="s">
        <v>805</v>
      </c>
      <c r="C889" s="458"/>
      <c r="D889" s="473"/>
      <c r="E889" s="459"/>
      <c r="F889" s="507" t="str">
        <f>IF(ISNA(VLOOKUP(D889,條件!$A$1:$L$65585,5,0)),"",(VLOOKUP(D889,條件!$A$1:$L$65585,5,0)))</f>
        <v/>
      </c>
      <c r="G889" s="507" t="str">
        <f>IF(ISNA(VLOOKUP(D889,條件!$A$1:$L$65585,11,0)),"",(VLOOKUP(D889,條件!$A$1:$L$65585,11,0)))</f>
        <v/>
      </c>
      <c r="H889" s="460"/>
      <c r="I889" s="461"/>
      <c r="J889" s="462"/>
      <c r="K889" s="461"/>
      <c r="L889" s="463"/>
      <c r="M889" s="388"/>
      <c r="N889" s="389"/>
      <c r="O889" s="390"/>
      <c r="P889" s="389"/>
      <c r="Q889" s="391"/>
      <c r="R889" s="443"/>
      <c r="S889" s="425">
        <f t="shared" si="334"/>
        <v>0</v>
      </c>
      <c r="T889" s="392">
        <f t="shared" si="331"/>
        <v>0</v>
      </c>
      <c r="U889" s="405">
        <f t="shared" si="335"/>
        <v>0</v>
      </c>
      <c r="V889" s="393">
        <f t="shared" si="336"/>
        <v>0</v>
      </c>
      <c r="W889" s="442" t="str">
        <f t="shared" si="337"/>
        <v/>
      </c>
      <c r="X889" s="452" t="str">
        <f t="shared" si="332"/>
        <v/>
      </c>
      <c r="Y889" s="452" t="str">
        <f t="shared" si="333"/>
        <v/>
      </c>
      <c r="Z889" s="452" t="str">
        <f>'４.１倒筒機(樣品製作)'!X889</f>
        <v/>
      </c>
      <c r="AA889" s="452" t="str">
        <f>'４.１倒筒機(樣品製作)'!Y889</f>
        <v/>
      </c>
    </row>
    <row r="890" spans="1:27" ht="16.5">
      <c r="A890" s="383">
        <f t="shared" si="330"/>
        <v>46194</v>
      </c>
      <c r="B890" s="432" t="s">
        <v>805</v>
      </c>
      <c r="C890" s="458"/>
      <c r="D890" s="473"/>
      <c r="E890" s="459"/>
      <c r="F890" s="507" t="str">
        <f>IF(ISNA(VLOOKUP(D890,條件!$A$1:$L$65585,5,0)),"",(VLOOKUP(D890,條件!$A$1:$L$65585,5,0)))</f>
        <v/>
      </c>
      <c r="G890" s="507" t="str">
        <f>IF(ISNA(VLOOKUP(D890,條件!$A$1:$L$65585,11,0)),"",(VLOOKUP(D890,條件!$A$1:$L$65585,11,0)))</f>
        <v/>
      </c>
      <c r="H890" s="460"/>
      <c r="I890" s="461"/>
      <c r="J890" s="462"/>
      <c r="K890" s="461"/>
      <c r="L890" s="463"/>
      <c r="M890" s="388"/>
      <c r="N890" s="389"/>
      <c r="O890" s="390"/>
      <c r="P890" s="389"/>
      <c r="Q890" s="391"/>
      <c r="R890" s="443"/>
      <c r="S890" s="425">
        <f t="shared" si="334"/>
        <v>0</v>
      </c>
      <c r="T890" s="392">
        <f t="shared" si="331"/>
        <v>0</v>
      </c>
      <c r="U890" s="405">
        <f t="shared" si="335"/>
        <v>0</v>
      </c>
      <c r="V890" s="393">
        <f t="shared" si="336"/>
        <v>0</v>
      </c>
      <c r="W890" s="442" t="str">
        <f t="shared" si="337"/>
        <v/>
      </c>
      <c r="X890" s="452" t="str">
        <f t="shared" si="332"/>
        <v/>
      </c>
      <c r="Y890" s="452" t="str">
        <f t="shared" si="333"/>
        <v/>
      </c>
      <c r="Z890" s="452" t="str">
        <f>'４.１倒筒機(樣品製作)'!X890</f>
        <v/>
      </c>
      <c r="AA890" s="452" t="str">
        <f>'４.１倒筒機(樣品製作)'!Y890</f>
        <v/>
      </c>
    </row>
    <row r="891" spans="1:27" ht="16.5">
      <c r="A891" s="383">
        <f t="shared" si="330"/>
        <v>46194</v>
      </c>
      <c r="B891" s="432" t="s">
        <v>805</v>
      </c>
      <c r="C891" s="458"/>
      <c r="D891" s="473"/>
      <c r="E891" s="459"/>
      <c r="F891" s="507" t="str">
        <f>IF(ISNA(VLOOKUP(D891,條件!$A$1:$L$65585,5,0)),"",(VLOOKUP(D891,條件!$A$1:$L$65585,5,0)))</f>
        <v/>
      </c>
      <c r="G891" s="507" t="str">
        <f>IF(ISNA(VLOOKUP(D891,條件!$A$1:$L$65585,11,0)),"",(VLOOKUP(D891,條件!$A$1:$L$65585,11,0)))</f>
        <v/>
      </c>
      <c r="H891" s="460"/>
      <c r="I891" s="461"/>
      <c r="J891" s="462"/>
      <c r="K891" s="461"/>
      <c r="L891" s="463"/>
      <c r="M891" s="388"/>
      <c r="N891" s="389"/>
      <c r="O891" s="390"/>
      <c r="P891" s="389"/>
      <c r="Q891" s="391"/>
      <c r="R891" s="443"/>
      <c r="S891" s="425">
        <f t="shared" si="334"/>
        <v>0</v>
      </c>
      <c r="T891" s="392">
        <f t="shared" si="331"/>
        <v>0</v>
      </c>
      <c r="U891" s="405">
        <f t="shared" si="335"/>
        <v>0</v>
      </c>
      <c r="V891" s="393">
        <f t="shared" si="336"/>
        <v>0</v>
      </c>
      <c r="W891" s="442" t="str">
        <f t="shared" si="337"/>
        <v/>
      </c>
      <c r="X891" s="452" t="str">
        <f t="shared" si="332"/>
        <v/>
      </c>
      <c r="Y891" s="452" t="str">
        <f t="shared" si="333"/>
        <v/>
      </c>
      <c r="Z891" s="452" t="str">
        <f>'４.１倒筒機(樣品製作)'!X891</f>
        <v/>
      </c>
      <c r="AA891" s="452" t="str">
        <f>'４.１倒筒機(樣品製作)'!Y891</f>
        <v/>
      </c>
    </row>
    <row r="892" spans="1:27" ht="16.5">
      <c r="A892" s="383">
        <f t="shared" si="330"/>
        <v>46194</v>
      </c>
      <c r="B892" s="432" t="s">
        <v>805</v>
      </c>
      <c r="C892" s="458"/>
      <c r="D892" s="473"/>
      <c r="E892" s="459"/>
      <c r="F892" s="507" t="str">
        <f>IF(ISNA(VLOOKUP(D892,條件!$A$1:$L$65585,5,0)),"",(VLOOKUP(D892,條件!$A$1:$L$65585,5,0)))</f>
        <v/>
      </c>
      <c r="G892" s="507" t="str">
        <f>IF(ISNA(VLOOKUP(D892,條件!$A$1:$L$65585,11,0)),"",(VLOOKUP(D892,條件!$A$1:$L$65585,11,0)))</f>
        <v/>
      </c>
      <c r="H892" s="460"/>
      <c r="I892" s="461"/>
      <c r="J892" s="462"/>
      <c r="K892" s="461"/>
      <c r="L892" s="463"/>
      <c r="M892" s="388"/>
      <c r="N892" s="389"/>
      <c r="O892" s="390"/>
      <c r="P892" s="389"/>
      <c r="Q892" s="391"/>
      <c r="R892" s="443"/>
      <c r="S892" s="425">
        <f t="shared" si="334"/>
        <v>0</v>
      </c>
      <c r="T892" s="392">
        <f t="shared" si="331"/>
        <v>0</v>
      </c>
      <c r="U892" s="405">
        <f t="shared" si="335"/>
        <v>0</v>
      </c>
      <c r="V892" s="393">
        <f t="shared" si="336"/>
        <v>0</v>
      </c>
      <c r="W892" s="442" t="str">
        <f t="shared" si="337"/>
        <v/>
      </c>
      <c r="X892" s="452" t="str">
        <f t="shared" si="332"/>
        <v/>
      </c>
      <c r="Y892" s="452" t="str">
        <f t="shared" si="333"/>
        <v/>
      </c>
      <c r="Z892" s="452" t="str">
        <f>'４.１倒筒機(樣品製作)'!X892</f>
        <v/>
      </c>
      <c r="AA892" s="452" t="str">
        <f>'４.１倒筒機(樣品製作)'!Y892</f>
        <v/>
      </c>
    </row>
    <row r="893" spans="1:27" ht="16.5">
      <c r="A893" s="383">
        <f t="shared" si="330"/>
        <v>46194</v>
      </c>
      <c r="B893" s="432" t="s">
        <v>805</v>
      </c>
      <c r="C893" s="458"/>
      <c r="D893" s="473"/>
      <c r="E893" s="459"/>
      <c r="F893" s="507" t="str">
        <f>IF(ISNA(VLOOKUP(D893,條件!$A$1:$L$65585,5,0)),"",(VLOOKUP(D893,條件!$A$1:$L$65585,5,0)))</f>
        <v/>
      </c>
      <c r="G893" s="507" t="str">
        <f>IF(ISNA(VLOOKUP(D893,條件!$A$1:$L$65585,11,0)),"",(VLOOKUP(D893,條件!$A$1:$L$65585,11,0)))</f>
        <v/>
      </c>
      <c r="H893" s="460"/>
      <c r="I893" s="461"/>
      <c r="J893" s="462"/>
      <c r="K893" s="461"/>
      <c r="L893" s="463"/>
      <c r="M893" s="388"/>
      <c r="N893" s="389"/>
      <c r="O893" s="390"/>
      <c r="P893" s="389"/>
      <c r="Q893" s="391"/>
      <c r="R893" s="443"/>
      <c r="S893" s="425">
        <f t="shared" si="334"/>
        <v>0</v>
      </c>
      <c r="T893" s="392">
        <f t="shared" si="331"/>
        <v>0</v>
      </c>
      <c r="U893" s="405">
        <f t="shared" si="335"/>
        <v>0</v>
      </c>
      <c r="V893" s="393">
        <f t="shared" si="336"/>
        <v>0</v>
      </c>
      <c r="W893" s="442" t="str">
        <f t="shared" si="337"/>
        <v/>
      </c>
      <c r="X893" s="452" t="str">
        <f t="shared" si="332"/>
        <v/>
      </c>
      <c r="Y893" s="452" t="str">
        <f t="shared" si="333"/>
        <v/>
      </c>
      <c r="Z893" s="452" t="str">
        <f>'４.１倒筒機(樣品製作)'!X893</f>
        <v/>
      </c>
      <c r="AA893" s="452" t="str">
        <f>'４.１倒筒機(樣品製作)'!Y893</f>
        <v/>
      </c>
    </row>
    <row r="894" spans="1:27" ht="16.5">
      <c r="A894" s="383">
        <f t="shared" si="330"/>
        <v>46194</v>
      </c>
      <c r="B894" s="432" t="s">
        <v>805</v>
      </c>
      <c r="C894" s="458"/>
      <c r="D894" s="473"/>
      <c r="E894" s="459"/>
      <c r="F894" s="507" t="str">
        <f>IF(ISNA(VLOOKUP(D894,條件!$A$1:$L$65585,5,0)),"",(VLOOKUP(D894,條件!$A$1:$L$65585,5,0)))</f>
        <v/>
      </c>
      <c r="G894" s="507" t="str">
        <f>IF(ISNA(VLOOKUP(D894,條件!$A$1:$L$65585,11,0)),"",(VLOOKUP(D894,條件!$A$1:$L$65585,11,0)))</f>
        <v/>
      </c>
      <c r="H894" s="460"/>
      <c r="I894" s="461"/>
      <c r="J894" s="462"/>
      <c r="K894" s="461"/>
      <c r="L894" s="463"/>
      <c r="M894" s="388"/>
      <c r="N894" s="389"/>
      <c r="O894" s="390"/>
      <c r="P894" s="389"/>
      <c r="Q894" s="391"/>
      <c r="R894" s="443"/>
      <c r="S894" s="425">
        <f t="shared" si="334"/>
        <v>0</v>
      </c>
      <c r="T894" s="392">
        <f t="shared" si="331"/>
        <v>0</v>
      </c>
      <c r="U894" s="405">
        <f t="shared" si="335"/>
        <v>0</v>
      </c>
      <c r="V894" s="393">
        <f t="shared" si="336"/>
        <v>0</v>
      </c>
      <c r="W894" s="442" t="str">
        <f t="shared" si="337"/>
        <v/>
      </c>
      <c r="X894" s="452" t="str">
        <f t="shared" si="332"/>
        <v/>
      </c>
      <c r="Y894" s="452" t="str">
        <f t="shared" si="333"/>
        <v/>
      </c>
      <c r="Z894" s="452" t="str">
        <f>'４.１倒筒機(樣品製作)'!X894</f>
        <v/>
      </c>
      <c r="AA894" s="452" t="str">
        <f>'４.１倒筒機(樣品製作)'!Y894</f>
        <v/>
      </c>
    </row>
    <row r="895" spans="1:27" ht="16.5">
      <c r="A895" s="383">
        <f t="shared" si="330"/>
        <v>46194</v>
      </c>
      <c r="B895" s="432" t="s">
        <v>805</v>
      </c>
      <c r="C895" s="458"/>
      <c r="D895" s="473"/>
      <c r="E895" s="459"/>
      <c r="F895" s="507" t="str">
        <f>IF(ISNA(VLOOKUP(D895,條件!$A$1:$L$65585,5,0)),"",(VLOOKUP(D895,條件!$A$1:$L$65585,5,0)))</f>
        <v/>
      </c>
      <c r="G895" s="507" t="str">
        <f>IF(ISNA(VLOOKUP(D895,條件!$A$1:$L$65585,11,0)),"",(VLOOKUP(D895,條件!$A$1:$L$65585,11,0)))</f>
        <v/>
      </c>
      <c r="H895" s="460"/>
      <c r="I895" s="461"/>
      <c r="J895" s="462"/>
      <c r="K895" s="461"/>
      <c r="L895" s="463"/>
      <c r="M895" s="388"/>
      <c r="N895" s="389"/>
      <c r="O895" s="390"/>
      <c r="P895" s="389"/>
      <c r="Q895" s="391"/>
      <c r="R895" s="443"/>
      <c r="S895" s="425">
        <f t="shared" si="334"/>
        <v>0</v>
      </c>
      <c r="T895" s="392">
        <f t="shared" si="331"/>
        <v>0</v>
      </c>
      <c r="U895" s="392">
        <f t="shared" si="335"/>
        <v>0</v>
      </c>
      <c r="V895" s="393">
        <f t="shared" si="336"/>
        <v>0</v>
      </c>
      <c r="W895" s="444" t="str">
        <f t="shared" si="337"/>
        <v/>
      </c>
      <c r="X895" s="452" t="str">
        <f t="shared" si="332"/>
        <v/>
      </c>
      <c r="Y895" s="452" t="str">
        <f t="shared" si="333"/>
        <v/>
      </c>
      <c r="Z895" s="452" t="str">
        <f>'４.１倒筒機(樣品製作)'!X895</f>
        <v/>
      </c>
      <c r="AA895" s="452" t="str">
        <f>'４.１倒筒機(樣品製作)'!Y895</f>
        <v/>
      </c>
    </row>
    <row r="896" spans="1:27" ht="16.5">
      <c r="A896" s="383">
        <f t="shared" si="330"/>
        <v>46194</v>
      </c>
      <c r="B896" s="432" t="s">
        <v>805</v>
      </c>
      <c r="C896" s="458"/>
      <c r="D896" s="473"/>
      <c r="E896" s="459"/>
      <c r="F896" s="507" t="str">
        <f>IF(ISNA(VLOOKUP(D896,條件!$A$1:$L$65585,5,0)),"",(VLOOKUP(D896,條件!$A$1:$L$65585,5,0)))</f>
        <v/>
      </c>
      <c r="G896" s="507" t="str">
        <f>IF(ISNA(VLOOKUP(D896,條件!$A$1:$L$65585,11,0)),"",(VLOOKUP(D896,條件!$A$1:$L$65585,11,0)))</f>
        <v/>
      </c>
      <c r="H896" s="460"/>
      <c r="I896" s="461"/>
      <c r="J896" s="462"/>
      <c r="K896" s="461"/>
      <c r="L896" s="463"/>
      <c r="M896" s="388"/>
      <c r="N896" s="389"/>
      <c r="O896" s="390"/>
      <c r="P896" s="389"/>
      <c r="Q896" s="391"/>
      <c r="R896" s="443"/>
      <c r="S896" s="425">
        <f t="shared" si="334"/>
        <v>0</v>
      </c>
      <c r="T896" s="392">
        <f t="shared" si="331"/>
        <v>0</v>
      </c>
      <c r="U896" s="392">
        <f t="shared" si="335"/>
        <v>0</v>
      </c>
      <c r="V896" s="393">
        <f t="shared" si="336"/>
        <v>0</v>
      </c>
      <c r="W896" s="444" t="str">
        <f t="shared" si="337"/>
        <v/>
      </c>
      <c r="X896" s="452" t="str">
        <f t="shared" si="332"/>
        <v/>
      </c>
      <c r="Y896" s="452" t="str">
        <f t="shared" si="333"/>
        <v/>
      </c>
      <c r="Z896" s="452" t="str">
        <f>'４.１倒筒機(樣品製作)'!X896</f>
        <v/>
      </c>
      <c r="AA896" s="452" t="str">
        <f>'４.１倒筒機(樣品製作)'!Y896</f>
        <v/>
      </c>
    </row>
    <row r="897" spans="1:27" ht="16.5">
      <c r="A897" s="383">
        <f t="shared" si="330"/>
        <v>46194</v>
      </c>
      <c r="B897" s="432" t="s">
        <v>805</v>
      </c>
      <c r="C897" s="458"/>
      <c r="D897" s="473"/>
      <c r="E897" s="459"/>
      <c r="F897" s="507" t="str">
        <f>IF(ISNA(VLOOKUP(D897,條件!$A$1:$L$65585,5,0)),"",(VLOOKUP(D897,條件!$A$1:$L$65585,5,0)))</f>
        <v/>
      </c>
      <c r="G897" s="507" t="str">
        <f>IF(ISNA(VLOOKUP(D897,條件!$A$1:$L$65585,11,0)),"",(VLOOKUP(D897,條件!$A$1:$L$65585,11,0)))</f>
        <v/>
      </c>
      <c r="H897" s="460"/>
      <c r="I897" s="461"/>
      <c r="J897" s="462"/>
      <c r="K897" s="461"/>
      <c r="L897" s="463"/>
      <c r="M897" s="388"/>
      <c r="N897" s="389"/>
      <c r="O897" s="390"/>
      <c r="P897" s="389"/>
      <c r="Q897" s="391"/>
      <c r="R897" s="443"/>
      <c r="S897" s="425">
        <f t="shared" si="334"/>
        <v>0</v>
      </c>
      <c r="T897" s="392">
        <f t="shared" si="331"/>
        <v>0</v>
      </c>
      <c r="U897" s="392">
        <f t="shared" si="335"/>
        <v>0</v>
      </c>
      <c r="V897" s="393">
        <f t="shared" si="336"/>
        <v>0</v>
      </c>
      <c r="W897" s="444" t="str">
        <f t="shared" si="337"/>
        <v/>
      </c>
      <c r="X897" s="452" t="str">
        <f t="shared" si="332"/>
        <v/>
      </c>
      <c r="Y897" s="452" t="str">
        <f t="shared" si="333"/>
        <v/>
      </c>
      <c r="Z897" s="452" t="str">
        <f>'４.１倒筒機(樣品製作)'!X897</f>
        <v/>
      </c>
      <c r="AA897" s="452" t="str">
        <f>'４.１倒筒機(樣品製作)'!Y897</f>
        <v/>
      </c>
    </row>
    <row r="898" spans="1:27" ht="16.5">
      <c r="A898" s="383">
        <f t="shared" si="330"/>
        <v>46194</v>
      </c>
      <c r="B898" s="432" t="s">
        <v>805</v>
      </c>
      <c r="C898" s="458"/>
      <c r="D898" s="473"/>
      <c r="E898" s="459"/>
      <c r="F898" s="507" t="str">
        <f>IF(ISNA(VLOOKUP(D898,條件!$A$1:$L$65585,5,0)),"",(VLOOKUP(D898,條件!$A$1:$L$65585,5,0)))</f>
        <v/>
      </c>
      <c r="G898" s="507" t="str">
        <f>IF(ISNA(VLOOKUP(D898,條件!$A$1:$L$65585,11,0)),"",(VLOOKUP(D898,條件!$A$1:$L$65585,11,0)))</f>
        <v/>
      </c>
      <c r="H898" s="460"/>
      <c r="I898" s="461"/>
      <c r="J898" s="462"/>
      <c r="K898" s="461"/>
      <c r="L898" s="463"/>
      <c r="M898" s="388"/>
      <c r="N898" s="389"/>
      <c r="O898" s="390"/>
      <c r="P898" s="389"/>
      <c r="Q898" s="391"/>
      <c r="R898" s="443"/>
      <c r="S898" s="425">
        <f t="shared" si="334"/>
        <v>0</v>
      </c>
      <c r="T898" s="392">
        <f t="shared" si="331"/>
        <v>0</v>
      </c>
      <c r="U898" s="392">
        <f t="shared" si="335"/>
        <v>0</v>
      </c>
      <c r="V898" s="393">
        <f t="shared" si="336"/>
        <v>0</v>
      </c>
      <c r="W898" s="444" t="str">
        <f t="shared" si="337"/>
        <v/>
      </c>
      <c r="X898" s="452" t="str">
        <f t="shared" si="332"/>
        <v/>
      </c>
      <c r="Y898" s="452" t="str">
        <f t="shared" si="333"/>
        <v/>
      </c>
      <c r="Z898" s="452" t="str">
        <f>'４.１倒筒機(樣品製作)'!X898</f>
        <v/>
      </c>
      <c r="AA898" s="452" t="str">
        <f>'４.１倒筒機(樣品製作)'!Y898</f>
        <v/>
      </c>
    </row>
    <row r="899" spans="1:27" ht="16.5">
      <c r="A899" s="383">
        <f t="shared" si="330"/>
        <v>46194</v>
      </c>
      <c r="B899" s="432" t="s">
        <v>805</v>
      </c>
      <c r="C899" s="458"/>
      <c r="D899" s="473"/>
      <c r="E899" s="459"/>
      <c r="F899" s="507" t="str">
        <f>IF(ISNA(VLOOKUP(D899,條件!$A$1:$L$65585,5,0)),"",(VLOOKUP(D899,條件!$A$1:$L$65585,5,0)))</f>
        <v/>
      </c>
      <c r="G899" s="507" t="str">
        <f>IF(ISNA(VLOOKUP(D899,條件!$A$1:$L$65585,11,0)),"",(VLOOKUP(D899,條件!$A$1:$L$65585,11,0)))</f>
        <v/>
      </c>
      <c r="H899" s="460"/>
      <c r="I899" s="461"/>
      <c r="J899" s="462"/>
      <c r="K899" s="461"/>
      <c r="L899" s="463"/>
      <c r="M899" s="388"/>
      <c r="N899" s="389"/>
      <c r="O899" s="390"/>
      <c r="P899" s="389"/>
      <c r="Q899" s="391"/>
      <c r="R899" s="443"/>
      <c r="S899" s="425">
        <f t="shared" si="334"/>
        <v>0</v>
      </c>
      <c r="T899" s="392">
        <f t="shared" si="331"/>
        <v>0</v>
      </c>
      <c r="U899" s="392">
        <f t="shared" si="335"/>
        <v>0</v>
      </c>
      <c r="V899" s="393">
        <f t="shared" si="336"/>
        <v>0</v>
      </c>
      <c r="W899" s="444" t="str">
        <f t="shared" si="337"/>
        <v/>
      </c>
      <c r="X899" s="452" t="str">
        <f t="shared" si="332"/>
        <v/>
      </c>
      <c r="Y899" s="452" t="str">
        <f t="shared" si="333"/>
        <v/>
      </c>
      <c r="Z899" s="452" t="str">
        <f>'４.１倒筒機(樣品製作)'!X899</f>
        <v/>
      </c>
      <c r="AA899" s="452" t="str">
        <f>'４.１倒筒機(樣品製作)'!Y899</f>
        <v/>
      </c>
    </row>
    <row r="900" spans="1:27" ht="16.5">
      <c r="A900" s="383">
        <f t="shared" si="330"/>
        <v>46194</v>
      </c>
      <c r="B900" s="432" t="s">
        <v>805</v>
      </c>
      <c r="C900" s="458"/>
      <c r="D900" s="473"/>
      <c r="E900" s="459"/>
      <c r="F900" s="507" t="str">
        <f>IF(ISNA(VLOOKUP(D900,條件!$A$1:$L$65585,5,0)),"",(VLOOKUP(D900,條件!$A$1:$L$65585,5,0)))</f>
        <v/>
      </c>
      <c r="G900" s="507" t="str">
        <f>IF(ISNA(VLOOKUP(D900,條件!$A$1:$L$65585,11,0)),"",(VLOOKUP(D900,條件!$A$1:$L$65585,11,0)))</f>
        <v/>
      </c>
      <c r="H900" s="460"/>
      <c r="I900" s="461"/>
      <c r="J900" s="462"/>
      <c r="K900" s="461"/>
      <c r="L900" s="463"/>
      <c r="M900" s="388"/>
      <c r="N900" s="389"/>
      <c r="O900" s="390"/>
      <c r="P900" s="389"/>
      <c r="Q900" s="391"/>
      <c r="R900" s="443"/>
      <c r="S900" s="425">
        <f t="shared" si="334"/>
        <v>0</v>
      </c>
      <c r="T900" s="392">
        <f t="shared" si="331"/>
        <v>0</v>
      </c>
      <c r="U900" s="392">
        <f t="shared" si="335"/>
        <v>0</v>
      </c>
      <c r="V900" s="393">
        <f t="shared" si="336"/>
        <v>0</v>
      </c>
      <c r="W900" s="444" t="str">
        <f t="shared" si="337"/>
        <v/>
      </c>
      <c r="X900" s="452" t="str">
        <f t="shared" si="332"/>
        <v/>
      </c>
      <c r="Y900" s="452" t="str">
        <f t="shared" si="333"/>
        <v/>
      </c>
      <c r="Z900" s="452" t="str">
        <f>'４.１倒筒機(樣品製作)'!X900</f>
        <v/>
      </c>
      <c r="AA900" s="452" t="str">
        <f>'４.１倒筒機(樣品製作)'!Y900</f>
        <v/>
      </c>
    </row>
    <row r="901" spans="1:27" ht="16.5">
      <c r="A901" s="383">
        <f t="shared" si="330"/>
        <v>46194</v>
      </c>
      <c r="B901" s="432" t="s">
        <v>805</v>
      </c>
      <c r="C901" s="458"/>
      <c r="D901" s="473"/>
      <c r="E901" s="459"/>
      <c r="F901" s="507" t="str">
        <f>IF(ISNA(VLOOKUP(D901,條件!$A$1:$L$65585,5,0)),"",(VLOOKUP(D901,條件!$A$1:$L$65585,5,0)))</f>
        <v/>
      </c>
      <c r="G901" s="507" t="str">
        <f>IF(ISNA(VLOOKUP(D901,條件!$A$1:$L$65585,11,0)),"",(VLOOKUP(D901,條件!$A$1:$L$65585,11,0)))</f>
        <v/>
      </c>
      <c r="H901" s="460"/>
      <c r="I901" s="461"/>
      <c r="J901" s="462"/>
      <c r="K901" s="461"/>
      <c r="L901" s="463"/>
      <c r="M901" s="388"/>
      <c r="N901" s="389"/>
      <c r="O901" s="390"/>
      <c r="P901" s="389"/>
      <c r="Q901" s="391"/>
      <c r="R901" s="443"/>
      <c r="S901" s="425">
        <f t="shared" si="334"/>
        <v>0</v>
      </c>
      <c r="T901" s="392">
        <f t="shared" si="331"/>
        <v>0</v>
      </c>
      <c r="U901" s="392">
        <f t="shared" si="335"/>
        <v>0</v>
      </c>
      <c r="V901" s="393">
        <f t="shared" si="336"/>
        <v>0</v>
      </c>
      <c r="W901" s="444" t="str">
        <f t="shared" si="337"/>
        <v/>
      </c>
      <c r="X901" s="452" t="str">
        <f t="shared" si="332"/>
        <v/>
      </c>
      <c r="Y901" s="452" t="str">
        <f t="shared" si="333"/>
        <v/>
      </c>
      <c r="Z901" s="452" t="str">
        <f>'４.１倒筒機(樣品製作)'!X901</f>
        <v/>
      </c>
      <c r="AA901" s="452" t="str">
        <f>'４.１倒筒機(樣品製作)'!Y901</f>
        <v/>
      </c>
    </row>
    <row r="902" spans="1:27" ht="16.5">
      <c r="A902" s="383">
        <f t="shared" si="330"/>
        <v>46194</v>
      </c>
      <c r="B902" s="432" t="s">
        <v>805</v>
      </c>
      <c r="C902" s="458"/>
      <c r="D902" s="473"/>
      <c r="E902" s="459"/>
      <c r="F902" s="507" t="str">
        <f>IF(ISNA(VLOOKUP(D902,條件!$A$1:$L$65585,5,0)),"",(VLOOKUP(D902,條件!$A$1:$L$65585,5,0)))</f>
        <v/>
      </c>
      <c r="G902" s="507" t="str">
        <f>IF(ISNA(VLOOKUP(D902,條件!$A$1:$L$65585,11,0)),"",(VLOOKUP(D902,條件!$A$1:$L$65585,11,0)))</f>
        <v/>
      </c>
      <c r="H902" s="460"/>
      <c r="I902" s="461"/>
      <c r="J902" s="462"/>
      <c r="K902" s="461"/>
      <c r="L902" s="463"/>
      <c r="M902" s="388"/>
      <c r="N902" s="389"/>
      <c r="O902" s="390"/>
      <c r="P902" s="389"/>
      <c r="Q902" s="391"/>
      <c r="R902" s="443"/>
      <c r="S902" s="425">
        <f t="shared" si="334"/>
        <v>0</v>
      </c>
      <c r="T902" s="392">
        <f t="shared" si="331"/>
        <v>0</v>
      </c>
      <c r="U902" s="392">
        <f t="shared" si="335"/>
        <v>0</v>
      </c>
      <c r="V902" s="393">
        <f t="shared" si="336"/>
        <v>0</v>
      </c>
      <c r="W902" s="444" t="str">
        <f t="shared" si="337"/>
        <v/>
      </c>
      <c r="X902" s="452" t="str">
        <f t="shared" si="332"/>
        <v/>
      </c>
      <c r="Y902" s="452" t="str">
        <f t="shared" si="333"/>
        <v/>
      </c>
      <c r="Z902" s="452" t="str">
        <f>'４.１倒筒機(樣品製作)'!X902</f>
        <v/>
      </c>
      <c r="AA902" s="452" t="str">
        <f>'４.１倒筒機(樣品製作)'!Y902</f>
        <v/>
      </c>
    </row>
    <row r="903" spans="1:27" ht="16.5">
      <c r="A903" s="383">
        <f t="shared" si="330"/>
        <v>46194</v>
      </c>
      <c r="B903" s="432" t="s">
        <v>805</v>
      </c>
      <c r="C903" s="458"/>
      <c r="D903" s="473"/>
      <c r="E903" s="459"/>
      <c r="F903" s="507" t="str">
        <f>IF(ISNA(VLOOKUP(D903,條件!$A$1:$L$65585,5,0)),"",(VLOOKUP(D903,條件!$A$1:$L$65585,5,0)))</f>
        <v/>
      </c>
      <c r="G903" s="507" t="str">
        <f>IF(ISNA(VLOOKUP(D903,條件!$A$1:$L$65585,11,0)),"",(VLOOKUP(D903,條件!$A$1:$L$65585,11,0)))</f>
        <v/>
      </c>
      <c r="H903" s="460"/>
      <c r="I903" s="461"/>
      <c r="J903" s="462"/>
      <c r="K903" s="461"/>
      <c r="L903" s="463"/>
      <c r="M903" s="388"/>
      <c r="N903" s="389"/>
      <c r="O903" s="390"/>
      <c r="P903" s="389"/>
      <c r="Q903" s="391"/>
      <c r="R903" s="443"/>
      <c r="S903" s="425">
        <f t="shared" si="334"/>
        <v>0</v>
      </c>
      <c r="T903" s="392">
        <f t="shared" si="331"/>
        <v>0</v>
      </c>
      <c r="U903" s="392">
        <f t="shared" si="335"/>
        <v>0</v>
      </c>
      <c r="V903" s="393">
        <f t="shared" si="336"/>
        <v>0</v>
      </c>
      <c r="W903" s="444" t="str">
        <f t="shared" si="337"/>
        <v/>
      </c>
      <c r="X903" s="452" t="str">
        <f t="shared" si="332"/>
        <v/>
      </c>
      <c r="Y903" s="452" t="str">
        <f t="shared" si="333"/>
        <v/>
      </c>
      <c r="Z903" s="452" t="str">
        <f>'４.１倒筒機(樣品製作)'!X903</f>
        <v/>
      </c>
      <c r="AA903" s="452" t="str">
        <f>'４.１倒筒機(樣品製作)'!Y903</f>
        <v/>
      </c>
    </row>
    <row r="904" spans="1:27" ht="16.5">
      <c r="A904" s="383">
        <f t="shared" si="330"/>
        <v>46194</v>
      </c>
      <c r="B904" s="398" t="s">
        <v>803</v>
      </c>
      <c r="C904" s="524"/>
      <c r="D904" s="525"/>
      <c r="E904" s="526"/>
      <c r="F904" s="527">
        <v>0</v>
      </c>
      <c r="G904" s="527"/>
      <c r="H904" s="528"/>
      <c r="I904" s="529">
        <f>COUNTA(I884:I903)</f>
        <v>0</v>
      </c>
      <c r="J904" s="529"/>
      <c r="K904" s="529"/>
      <c r="L904" s="530"/>
      <c r="M904" s="400"/>
      <c r="N904" s="401">
        <f>SUM(N884:N903)</f>
        <v>0</v>
      </c>
      <c r="O904" s="400"/>
      <c r="P904" s="401">
        <f>SUM(P884:P903)</f>
        <v>0</v>
      </c>
      <c r="Q904" s="402"/>
      <c r="R904" s="445"/>
      <c r="S904" s="427"/>
      <c r="T904" s="403"/>
      <c r="U904" s="399">
        <f>SUMIF(U884:U903,"&lt;9E307")</f>
        <v>0</v>
      </c>
      <c r="V904" s="399">
        <f>SUM(V884:V903)</f>
        <v>0</v>
      </c>
      <c r="W904" s="446">
        <f>IF(ISERROR(V904/U904),0,(V904/U904))</f>
        <v>0</v>
      </c>
      <c r="X904" s="453">
        <f>SUMIF(X884:X903,"&lt;9E307")</f>
        <v>0</v>
      </c>
      <c r="Y904" s="453">
        <f>SUMIF(Y884:Y903,"&lt;9E307")</f>
        <v>0</v>
      </c>
      <c r="Z904" s="453">
        <f>'４.１倒筒機(樣品製作)'!X904</f>
        <v>0</v>
      </c>
      <c r="AA904" s="453">
        <f>'４.１倒筒機(樣品製作)'!Y904</f>
        <v>0</v>
      </c>
    </row>
    <row r="905" spans="1:27" ht="16.5">
      <c r="A905" s="383">
        <f t="shared" si="330"/>
        <v>46194</v>
      </c>
      <c r="B905" s="404" t="s">
        <v>806</v>
      </c>
      <c r="C905" s="531"/>
      <c r="D905" s="532"/>
      <c r="E905" s="533"/>
      <c r="F905" s="534"/>
      <c r="G905" s="534"/>
      <c r="H905" s="535"/>
      <c r="I905" s="536">
        <f>SUM(I883,I904)</f>
        <v>0</v>
      </c>
      <c r="J905" s="536"/>
      <c r="K905" s="536"/>
      <c r="L905" s="537"/>
      <c r="M905" s="419"/>
      <c r="N905" s="420">
        <f>SUM(N883,N904)</f>
        <v>0</v>
      </c>
      <c r="O905" s="419"/>
      <c r="P905" s="420">
        <f>SUM(P883,P904)</f>
        <v>0</v>
      </c>
      <c r="Q905" s="421"/>
      <c r="R905" s="447"/>
      <c r="S905" s="428"/>
      <c r="T905" s="394"/>
      <c r="U905" s="394">
        <f t="shared" ref="U905:V905" si="338">SUM(U883,U904)</f>
        <v>0</v>
      </c>
      <c r="V905" s="394">
        <f t="shared" si="338"/>
        <v>0</v>
      </c>
      <c r="W905" s="448">
        <f>IF(ISERROR(V905/U905),0,V905/U905)</f>
        <v>0</v>
      </c>
      <c r="X905" s="454">
        <f>SUM(X883,X904)</f>
        <v>0</v>
      </c>
      <c r="Y905" s="454">
        <f>SUM(Y883,Y904)</f>
        <v>0</v>
      </c>
      <c r="Z905" s="454">
        <f>'４.１倒筒機(樣品製作)'!X905</f>
        <v>0</v>
      </c>
      <c r="AA905" s="454">
        <f>'４.１倒筒機(樣品製作)'!Y905</f>
        <v>0</v>
      </c>
    </row>
    <row r="906" spans="1:27" ht="16.5">
      <c r="A906" s="449">
        <f>A905+1</f>
        <v>46195</v>
      </c>
      <c r="B906" s="431" t="s">
        <v>804</v>
      </c>
      <c r="C906" s="538"/>
      <c r="D906" s="539"/>
      <c r="E906" s="540"/>
      <c r="F906" s="541" t="str">
        <f>IF(ISNA(VLOOKUP(D906,條件!$A$1:$L$65585,5,0)),"",(VLOOKUP(D906,條件!$A$1:$L$65585,5,0)))</f>
        <v/>
      </c>
      <c r="G906" s="541" t="str">
        <f>IF(ISNA(VLOOKUP(D906,條件!$A$1:$L$65585,11,0)),"",(VLOOKUP(D906,條件!$A$1:$L$65585,11,0)))</f>
        <v/>
      </c>
      <c r="H906" s="542"/>
      <c r="I906" s="543"/>
      <c r="J906" s="462"/>
      <c r="K906" s="543"/>
      <c r="L906" s="544"/>
      <c r="M906" s="407"/>
      <c r="N906" s="408"/>
      <c r="O906" s="409"/>
      <c r="P906" s="408"/>
      <c r="Q906" s="410"/>
      <c r="R906" s="441"/>
      <c r="S906" s="424">
        <f>K906*0.85</f>
        <v>0</v>
      </c>
      <c r="T906" s="405">
        <f t="shared" ref="T906:T925" si="339">IF(J906="",0,(1440/(J906/S906)))</f>
        <v>0</v>
      </c>
      <c r="U906" s="405">
        <f>T906*L906*(N906+P906)/24*0.85</f>
        <v>0</v>
      </c>
      <c r="V906" s="406">
        <f>M906+O906</f>
        <v>0</v>
      </c>
      <c r="W906" s="442" t="str">
        <f>IF(U906=0,"",((V906/U906)))</f>
        <v/>
      </c>
      <c r="X906" s="452" t="str">
        <f t="shared" ref="X906:X925" si="340">IF(ISERROR((U906/(N906+P906)*N906)/250),"",((U906/(N906+P906)*N906)/250))</f>
        <v/>
      </c>
      <c r="Y906" s="452" t="str">
        <f t="shared" ref="Y906:Y925" si="341">IF(ISERROR(((U906/(N906+P906)*P906)/250)),"",(((U906/(N906+P906)*P906))/250))</f>
        <v/>
      </c>
      <c r="Z906" s="452" t="str">
        <f>'４.１倒筒機(樣品製作)'!X906</f>
        <v/>
      </c>
      <c r="AA906" s="452" t="str">
        <f>'４.１倒筒機(樣品製作)'!Y906</f>
        <v/>
      </c>
    </row>
    <row r="907" spans="1:27" ht="16.5">
      <c r="A907" s="383">
        <f>A906</f>
        <v>46195</v>
      </c>
      <c r="B907" s="432" t="s">
        <v>804</v>
      </c>
      <c r="C907" s="458"/>
      <c r="D907" s="473"/>
      <c r="E907" s="459"/>
      <c r="F907" s="507" t="str">
        <f>IF(ISNA(VLOOKUP(D907,條件!$A$1:$L$65585,5,0)),"",(VLOOKUP(D907,條件!$A$1:$L$65585,5,0)))</f>
        <v/>
      </c>
      <c r="G907" s="507" t="str">
        <f>IF(ISNA(VLOOKUP(D907,條件!$A$1:$L$65585,11,0)),"",(VLOOKUP(D907,條件!$A$1:$L$65585,11,0)))</f>
        <v/>
      </c>
      <c r="H907" s="460"/>
      <c r="I907" s="461"/>
      <c r="J907" s="462"/>
      <c r="K907" s="461"/>
      <c r="L907" s="463"/>
      <c r="M907" s="388"/>
      <c r="N907" s="389"/>
      <c r="O907" s="390"/>
      <c r="P907" s="389"/>
      <c r="Q907" s="410"/>
      <c r="R907" s="443"/>
      <c r="S907" s="425">
        <f t="shared" ref="S907:S925" si="342">K907*0.85</f>
        <v>0</v>
      </c>
      <c r="T907" s="392">
        <f t="shared" si="339"/>
        <v>0</v>
      </c>
      <c r="U907" s="405">
        <f t="shared" ref="U907:U925" si="343">T907*L907*(N907+P907)/24*0.85</f>
        <v>0</v>
      </c>
      <c r="V907" s="393">
        <f t="shared" ref="V907:V925" si="344">M907+O907</f>
        <v>0</v>
      </c>
      <c r="W907" s="442" t="str">
        <f t="shared" ref="W907:W925" si="345">IF(U907=0,"",((V907/U907)))</f>
        <v/>
      </c>
      <c r="X907" s="452" t="str">
        <f t="shared" si="340"/>
        <v/>
      </c>
      <c r="Y907" s="452" t="str">
        <f t="shared" si="341"/>
        <v/>
      </c>
      <c r="Z907" s="452" t="str">
        <f>'４.１倒筒機(樣品製作)'!X907</f>
        <v/>
      </c>
      <c r="AA907" s="452" t="str">
        <f>'４.１倒筒機(樣品製作)'!Y907</f>
        <v/>
      </c>
    </row>
    <row r="908" spans="1:27" ht="16.5">
      <c r="A908" s="383">
        <f t="shared" ref="A908:A948" si="346">A907</f>
        <v>46195</v>
      </c>
      <c r="B908" s="432" t="s">
        <v>804</v>
      </c>
      <c r="C908" s="458"/>
      <c r="D908" s="473"/>
      <c r="E908" s="459"/>
      <c r="F908" s="507" t="str">
        <f>IF(ISNA(VLOOKUP(D908,條件!$A$1:$L$65585,5,0)),"",(VLOOKUP(D908,條件!$A$1:$L$65585,5,0)))</f>
        <v/>
      </c>
      <c r="G908" s="507" t="str">
        <f>IF(ISNA(VLOOKUP(D908,條件!$A$1:$L$65585,11,0)),"",(VLOOKUP(D908,條件!$A$1:$L$65585,11,0)))</f>
        <v/>
      </c>
      <c r="H908" s="460"/>
      <c r="I908" s="461"/>
      <c r="J908" s="462"/>
      <c r="K908" s="461"/>
      <c r="L908" s="463"/>
      <c r="M908" s="388"/>
      <c r="N908" s="389"/>
      <c r="O908" s="390"/>
      <c r="P908" s="389"/>
      <c r="Q908" s="410"/>
      <c r="R908" s="443"/>
      <c r="S908" s="425">
        <f t="shared" si="342"/>
        <v>0</v>
      </c>
      <c r="T908" s="392">
        <f t="shared" si="339"/>
        <v>0</v>
      </c>
      <c r="U908" s="405">
        <f t="shared" si="343"/>
        <v>0</v>
      </c>
      <c r="V908" s="393">
        <f t="shared" si="344"/>
        <v>0</v>
      </c>
      <c r="W908" s="442" t="str">
        <f t="shared" si="345"/>
        <v/>
      </c>
      <c r="X908" s="452" t="str">
        <f t="shared" si="340"/>
        <v/>
      </c>
      <c r="Y908" s="452" t="str">
        <f t="shared" si="341"/>
        <v/>
      </c>
      <c r="Z908" s="452" t="str">
        <f>'４.１倒筒機(樣品製作)'!X908</f>
        <v/>
      </c>
      <c r="AA908" s="452" t="str">
        <f>'４.１倒筒機(樣品製作)'!Y908</f>
        <v/>
      </c>
    </row>
    <row r="909" spans="1:27" ht="16.5">
      <c r="A909" s="383">
        <f t="shared" si="346"/>
        <v>46195</v>
      </c>
      <c r="B909" s="432" t="s">
        <v>804</v>
      </c>
      <c r="C909" s="458"/>
      <c r="D909" s="473"/>
      <c r="E909" s="459"/>
      <c r="F909" s="507" t="str">
        <f>IF(ISNA(VLOOKUP(D909,條件!$A$1:$L$65585,5,0)),"",(VLOOKUP(D909,條件!$A$1:$L$65585,5,0)))</f>
        <v/>
      </c>
      <c r="G909" s="507" t="str">
        <f>IF(ISNA(VLOOKUP(D909,條件!$A$1:$L$65585,11,0)),"",(VLOOKUP(D909,條件!$A$1:$L$65585,11,0)))</f>
        <v/>
      </c>
      <c r="H909" s="460"/>
      <c r="I909" s="461"/>
      <c r="J909" s="462"/>
      <c r="K909" s="461"/>
      <c r="L909" s="463"/>
      <c r="M909" s="388"/>
      <c r="N909" s="389"/>
      <c r="O909" s="390"/>
      <c r="P909" s="389"/>
      <c r="Q909" s="410"/>
      <c r="R909" s="443"/>
      <c r="S909" s="425">
        <f t="shared" si="342"/>
        <v>0</v>
      </c>
      <c r="T909" s="392">
        <f t="shared" si="339"/>
        <v>0</v>
      </c>
      <c r="U909" s="405">
        <f t="shared" si="343"/>
        <v>0</v>
      </c>
      <c r="V909" s="393">
        <f t="shared" si="344"/>
        <v>0</v>
      </c>
      <c r="W909" s="442" t="str">
        <f t="shared" si="345"/>
        <v/>
      </c>
      <c r="X909" s="452" t="str">
        <f t="shared" si="340"/>
        <v/>
      </c>
      <c r="Y909" s="452" t="str">
        <f t="shared" si="341"/>
        <v/>
      </c>
      <c r="Z909" s="452" t="str">
        <f>'４.１倒筒機(樣品製作)'!X909</f>
        <v/>
      </c>
      <c r="AA909" s="452" t="str">
        <f>'４.１倒筒機(樣品製作)'!Y909</f>
        <v/>
      </c>
    </row>
    <row r="910" spans="1:27" ht="16.5">
      <c r="A910" s="383">
        <f t="shared" si="346"/>
        <v>46195</v>
      </c>
      <c r="B910" s="432" t="s">
        <v>804</v>
      </c>
      <c r="C910" s="458"/>
      <c r="D910" s="473"/>
      <c r="E910" s="459"/>
      <c r="F910" s="507" t="str">
        <f>IF(ISNA(VLOOKUP(D910,條件!$A$1:$L$65585,5,0)),"",(VLOOKUP(D910,條件!$A$1:$L$65585,5,0)))</f>
        <v/>
      </c>
      <c r="G910" s="507" t="str">
        <f>IF(ISNA(VLOOKUP(D910,條件!$A$1:$L$65585,11,0)),"",(VLOOKUP(D910,條件!$A$1:$L$65585,11,0)))</f>
        <v/>
      </c>
      <c r="H910" s="460"/>
      <c r="I910" s="461"/>
      <c r="J910" s="462"/>
      <c r="K910" s="461"/>
      <c r="L910" s="463"/>
      <c r="M910" s="388"/>
      <c r="N910" s="389"/>
      <c r="O910" s="390"/>
      <c r="P910" s="389"/>
      <c r="Q910" s="410"/>
      <c r="R910" s="443"/>
      <c r="S910" s="425">
        <f t="shared" si="342"/>
        <v>0</v>
      </c>
      <c r="T910" s="392">
        <f t="shared" si="339"/>
        <v>0</v>
      </c>
      <c r="U910" s="405">
        <f t="shared" si="343"/>
        <v>0</v>
      </c>
      <c r="V910" s="393">
        <f t="shared" si="344"/>
        <v>0</v>
      </c>
      <c r="W910" s="442" t="str">
        <f t="shared" si="345"/>
        <v/>
      </c>
      <c r="X910" s="452" t="str">
        <f t="shared" si="340"/>
        <v/>
      </c>
      <c r="Y910" s="452" t="str">
        <f t="shared" si="341"/>
        <v/>
      </c>
      <c r="Z910" s="452" t="str">
        <f>'４.１倒筒機(樣品製作)'!X910</f>
        <v/>
      </c>
      <c r="AA910" s="452" t="str">
        <f>'４.１倒筒機(樣品製作)'!Y910</f>
        <v/>
      </c>
    </row>
    <row r="911" spans="1:27" ht="16.5">
      <c r="A911" s="383">
        <f t="shared" si="346"/>
        <v>46195</v>
      </c>
      <c r="B911" s="432" t="s">
        <v>804</v>
      </c>
      <c r="C911" s="458"/>
      <c r="D911" s="473"/>
      <c r="E911" s="459"/>
      <c r="F911" s="507" t="str">
        <f>IF(ISNA(VLOOKUP(D911,條件!$A$1:$L$65585,5,0)),"",(VLOOKUP(D911,條件!$A$1:$L$65585,5,0)))</f>
        <v/>
      </c>
      <c r="G911" s="507" t="str">
        <f>IF(ISNA(VLOOKUP(D911,條件!$A$1:$L$65585,11,0)),"",(VLOOKUP(D911,條件!$A$1:$L$65585,11,0)))</f>
        <v/>
      </c>
      <c r="H911" s="460"/>
      <c r="I911" s="461"/>
      <c r="J911" s="462"/>
      <c r="K911" s="461"/>
      <c r="L911" s="463"/>
      <c r="M911" s="388"/>
      <c r="N911" s="389"/>
      <c r="O911" s="390"/>
      <c r="P911" s="389"/>
      <c r="Q911" s="410"/>
      <c r="R911" s="443"/>
      <c r="S911" s="425">
        <f t="shared" si="342"/>
        <v>0</v>
      </c>
      <c r="T911" s="392">
        <f t="shared" si="339"/>
        <v>0</v>
      </c>
      <c r="U911" s="405">
        <f t="shared" si="343"/>
        <v>0</v>
      </c>
      <c r="V911" s="393">
        <f t="shared" si="344"/>
        <v>0</v>
      </c>
      <c r="W911" s="442" t="str">
        <f t="shared" si="345"/>
        <v/>
      </c>
      <c r="X911" s="452" t="str">
        <f t="shared" si="340"/>
        <v/>
      </c>
      <c r="Y911" s="452" t="str">
        <f t="shared" si="341"/>
        <v/>
      </c>
      <c r="Z911" s="452" t="str">
        <f>'４.１倒筒機(樣品製作)'!X911</f>
        <v/>
      </c>
      <c r="AA911" s="452" t="str">
        <f>'４.１倒筒機(樣品製作)'!Y911</f>
        <v/>
      </c>
    </row>
    <row r="912" spans="1:27" ht="16.5">
      <c r="A912" s="383">
        <f t="shared" si="346"/>
        <v>46195</v>
      </c>
      <c r="B912" s="432" t="s">
        <v>804</v>
      </c>
      <c r="C912" s="458"/>
      <c r="D912" s="473"/>
      <c r="E912" s="459"/>
      <c r="F912" s="507" t="str">
        <f>IF(ISNA(VLOOKUP(D912,條件!$A$1:$L$65585,5,0)),"",(VLOOKUP(D912,條件!$A$1:$L$65585,5,0)))</f>
        <v/>
      </c>
      <c r="G912" s="507" t="str">
        <f>IF(ISNA(VLOOKUP(D912,條件!$A$1:$L$65585,11,0)),"",(VLOOKUP(D912,條件!$A$1:$L$65585,11,0)))</f>
        <v/>
      </c>
      <c r="H912" s="460"/>
      <c r="I912" s="461"/>
      <c r="J912" s="462"/>
      <c r="K912" s="461"/>
      <c r="L912" s="463"/>
      <c r="M912" s="388"/>
      <c r="N912" s="389"/>
      <c r="O912" s="390"/>
      <c r="P912" s="389"/>
      <c r="Q912" s="410"/>
      <c r="R912" s="443"/>
      <c r="S912" s="425">
        <f t="shared" si="342"/>
        <v>0</v>
      </c>
      <c r="T912" s="392">
        <f t="shared" si="339"/>
        <v>0</v>
      </c>
      <c r="U912" s="405">
        <f t="shared" si="343"/>
        <v>0</v>
      </c>
      <c r="V912" s="393">
        <f t="shared" si="344"/>
        <v>0</v>
      </c>
      <c r="W912" s="442" t="str">
        <f t="shared" si="345"/>
        <v/>
      </c>
      <c r="X912" s="452" t="str">
        <f t="shared" si="340"/>
        <v/>
      </c>
      <c r="Y912" s="452" t="str">
        <f t="shared" si="341"/>
        <v/>
      </c>
      <c r="Z912" s="452" t="str">
        <f>'４.１倒筒機(樣品製作)'!X912</f>
        <v/>
      </c>
      <c r="AA912" s="452" t="str">
        <f>'４.１倒筒機(樣品製作)'!Y912</f>
        <v/>
      </c>
    </row>
    <row r="913" spans="1:27" ht="16.5">
      <c r="A913" s="383">
        <f t="shared" si="346"/>
        <v>46195</v>
      </c>
      <c r="B913" s="432" t="s">
        <v>804</v>
      </c>
      <c r="C913" s="458"/>
      <c r="D913" s="473"/>
      <c r="E913" s="459"/>
      <c r="F913" s="507" t="str">
        <f>IF(ISNA(VLOOKUP(D913,條件!$A$1:$L$65585,5,0)),"",(VLOOKUP(D913,條件!$A$1:$L$65585,5,0)))</f>
        <v/>
      </c>
      <c r="G913" s="507" t="str">
        <f>IF(ISNA(VLOOKUP(D913,條件!$A$1:$L$65585,11,0)),"",(VLOOKUP(D913,條件!$A$1:$L$65585,11,0)))</f>
        <v/>
      </c>
      <c r="H913" s="460"/>
      <c r="I913" s="461"/>
      <c r="J913" s="462"/>
      <c r="K913" s="461"/>
      <c r="L913" s="463"/>
      <c r="M913" s="388"/>
      <c r="N913" s="389"/>
      <c r="O913" s="390"/>
      <c r="P913" s="389"/>
      <c r="Q913" s="410"/>
      <c r="R913" s="443"/>
      <c r="S913" s="425">
        <f t="shared" si="342"/>
        <v>0</v>
      </c>
      <c r="T913" s="392">
        <f t="shared" si="339"/>
        <v>0</v>
      </c>
      <c r="U913" s="405">
        <f t="shared" si="343"/>
        <v>0</v>
      </c>
      <c r="V913" s="393">
        <f t="shared" si="344"/>
        <v>0</v>
      </c>
      <c r="W913" s="442" t="str">
        <f t="shared" si="345"/>
        <v/>
      </c>
      <c r="X913" s="452" t="str">
        <f t="shared" si="340"/>
        <v/>
      </c>
      <c r="Y913" s="452" t="str">
        <f t="shared" si="341"/>
        <v/>
      </c>
      <c r="Z913" s="452" t="str">
        <f>'４.１倒筒機(樣品製作)'!X913</f>
        <v/>
      </c>
      <c r="AA913" s="452" t="str">
        <f>'４.１倒筒機(樣品製作)'!Y913</f>
        <v/>
      </c>
    </row>
    <row r="914" spans="1:27" ht="16.5">
      <c r="A914" s="383">
        <f t="shared" si="346"/>
        <v>46195</v>
      </c>
      <c r="B914" s="432" t="s">
        <v>804</v>
      </c>
      <c r="C914" s="458"/>
      <c r="D914" s="473"/>
      <c r="E914" s="459"/>
      <c r="F914" s="507" t="str">
        <f>IF(ISNA(VLOOKUP(D914,條件!$A$1:$L$65585,5,0)),"",(VLOOKUP(D914,條件!$A$1:$L$65585,5,0)))</f>
        <v/>
      </c>
      <c r="G914" s="507" t="str">
        <f>IF(ISNA(VLOOKUP(D914,條件!$A$1:$L$65585,11,0)),"",(VLOOKUP(D914,條件!$A$1:$L$65585,11,0)))</f>
        <v/>
      </c>
      <c r="H914" s="460"/>
      <c r="I914" s="461"/>
      <c r="J914" s="462"/>
      <c r="K914" s="461"/>
      <c r="L914" s="463"/>
      <c r="M914" s="388"/>
      <c r="N914" s="389"/>
      <c r="O914" s="390"/>
      <c r="P914" s="389"/>
      <c r="Q914" s="410"/>
      <c r="R914" s="443"/>
      <c r="S914" s="425">
        <f t="shared" si="342"/>
        <v>0</v>
      </c>
      <c r="T914" s="392">
        <f t="shared" si="339"/>
        <v>0</v>
      </c>
      <c r="U914" s="405">
        <f t="shared" si="343"/>
        <v>0</v>
      </c>
      <c r="V914" s="393">
        <f t="shared" si="344"/>
        <v>0</v>
      </c>
      <c r="W914" s="442" t="str">
        <f t="shared" si="345"/>
        <v/>
      </c>
      <c r="X914" s="452" t="str">
        <f t="shared" si="340"/>
        <v/>
      </c>
      <c r="Y914" s="452" t="str">
        <f t="shared" si="341"/>
        <v/>
      </c>
      <c r="Z914" s="452" t="str">
        <f>'４.１倒筒機(樣品製作)'!X914</f>
        <v/>
      </c>
      <c r="AA914" s="452" t="str">
        <f>'４.１倒筒機(樣品製作)'!Y914</f>
        <v/>
      </c>
    </row>
    <row r="915" spans="1:27" ht="16.5">
      <c r="A915" s="383">
        <f t="shared" si="346"/>
        <v>46195</v>
      </c>
      <c r="B915" s="432" t="s">
        <v>804</v>
      </c>
      <c r="C915" s="458"/>
      <c r="D915" s="473"/>
      <c r="E915" s="459"/>
      <c r="F915" s="507" t="str">
        <f>IF(ISNA(VLOOKUP(D915,條件!$A$1:$L$65585,5,0)),"",(VLOOKUP(D915,條件!$A$1:$L$65585,5,0)))</f>
        <v/>
      </c>
      <c r="G915" s="507" t="str">
        <f>IF(ISNA(VLOOKUP(D915,條件!$A$1:$L$65585,11,0)),"",(VLOOKUP(D915,條件!$A$1:$L$65585,11,0)))</f>
        <v/>
      </c>
      <c r="H915" s="460"/>
      <c r="I915" s="461"/>
      <c r="J915" s="462"/>
      <c r="K915" s="461"/>
      <c r="L915" s="463"/>
      <c r="M915" s="388"/>
      <c r="N915" s="389"/>
      <c r="O915" s="390"/>
      <c r="P915" s="389"/>
      <c r="Q915" s="410"/>
      <c r="R915" s="443"/>
      <c r="S915" s="425">
        <f t="shared" si="342"/>
        <v>0</v>
      </c>
      <c r="T915" s="392">
        <f t="shared" si="339"/>
        <v>0</v>
      </c>
      <c r="U915" s="405">
        <f t="shared" si="343"/>
        <v>0</v>
      </c>
      <c r="V915" s="393">
        <f t="shared" si="344"/>
        <v>0</v>
      </c>
      <c r="W915" s="442" t="str">
        <f t="shared" si="345"/>
        <v/>
      </c>
      <c r="X915" s="452" t="str">
        <f t="shared" si="340"/>
        <v/>
      </c>
      <c r="Y915" s="452" t="str">
        <f t="shared" si="341"/>
        <v/>
      </c>
      <c r="Z915" s="452" t="str">
        <f>'４.１倒筒機(樣品製作)'!X915</f>
        <v/>
      </c>
      <c r="AA915" s="452" t="str">
        <f>'４.１倒筒機(樣品製作)'!Y915</f>
        <v/>
      </c>
    </row>
    <row r="916" spans="1:27" ht="16.5">
      <c r="A916" s="383">
        <f t="shared" si="346"/>
        <v>46195</v>
      </c>
      <c r="B916" s="432" t="s">
        <v>804</v>
      </c>
      <c r="C916" s="458"/>
      <c r="D916" s="473"/>
      <c r="E916" s="459"/>
      <c r="F916" s="507" t="str">
        <f>IF(ISNA(VLOOKUP(D916,條件!$A$1:$L$65585,5,0)),"",(VLOOKUP(D916,條件!$A$1:$L$65585,5,0)))</f>
        <v/>
      </c>
      <c r="G916" s="507" t="str">
        <f>IF(ISNA(VLOOKUP(D916,條件!$A$1:$L$65585,11,0)),"",(VLOOKUP(D916,條件!$A$1:$L$65585,11,0)))</f>
        <v/>
      </c>
      <c r="H916" s="460"/>
      <c r="I916" s="461"/>
      <c r="J916" s="462"/>
      <c r="K916" s="461"/>
      <c r="L916" s="463"/>
      <c r="M916" s="388"/>
      <c r="N916" s="389"/>
      <c r="O916" s="390"/>
      <c r="P916" s="389"/>
      <c r="Q916" s="410"/>
      <c r="R916" s="443"/>
      <c r="S916" s="425">
        <f t="shared" si="342"/>
        <v>0</v>
      </c>
      <c r="T916" s="392">
        <f t="shared" si="339"/>
        <v>0</v>
      </c>
      <c r="U916" s="405">
        <f t="shared" si="343"/>
        <v>0</v>
      </c>
      <c r="V916" s="393">
        <f t="shared" si="344"/>
        <v>0</v>
      </c>
      <c r="W916" s="442" t="str">
        <f t="shared" si="345"/>
        <v/>
      </c>
      <c r="X916" s="452" t="str">
        <f t="shared" si="340"/>
        <v/>
      </c>
      <c r="Y916" s="452" t="str">
        <f t="shared" si="341"/>
        <v/>
      </c>
      <c r="Z916" s="452" t="str">
        <f>'４.１倒筒機(樣品製作)'!X916</f>
        <v/>
      </c>
      <c r="AA916" s="452" t="str">
        <f>'４.１倒筒機(樣品製作)'!Y916</f>
        <v/>
      </c>
    </row>
    <row r="917" spans="1:27" ht="16.5">
      <c r="A917" s="383">
        <f t="shared" si="346"/>
        <v>46195</v>
      </c>
      <c r="B917" s="432" t="s">
        <v>804</v>
      </c>
      <c r="C917" s="458"/>
      <c r="D917" s="473"/>
      <c r="E917" s="459"/>
      <c r="F917" s="507" t="str">
        <f>IF(ISNA(VLOOKUP(D917,條件!$A$1:$L$65585,5,0)),"",(VLOOKUP(D917,條件!$A$1:$L$65585,5,0)))</f>
        <v/>
      </c>
      <c r="G917" s="507" t="str">
        <f>IF(ISNA(VLOOKUP(D917,條件!$A$1:$L$65585,11,0)),"",(VLOOKUP(D917,條件!$A$1:$L$65585,11,0)))</f>
        <v/>
      </c>
      <c r="H917" s="460"/>
      <c r="I917" s="461"/>
      <c r="J917" s="462"/>
      <c r="K917" s="461"/>
      <c r="L917" s="463"/>
      <c r="M917" s="388"/>
      <c r="N917" s="389"/>
      <c r="O917" s="390"/>
      <c r="P917" s="389"/>
      <c r="Q917" s="410"/>
      <c r="R917" s="443"/>
      <c r="S917" s="425">
        <f t="shared" si="342"/>
        <v>0</v>
      </c>
      <c r="T917" s="392">
        <f t="shared" si="339"/>
        <v>0</v>
      </c>
      <c r="U917" s="392">
        <f t="shared" si="343"/>
        <v>0</v>
      </c>
      <c r="V917" s="393">
        <f t="shared" si="344"/>
        <v>0</v>
      </c>
      <c r="W917" s="442" t="str">
        <f t="shared" si="345"/>
        <v/>
      </c>
      <c r="X917" s="452" t="str">
        <f t="shared" si="340"/>
        <v/>
      </c>
      <c r="Y917" s="452" t="str">
        <f t="shared" si="341"/>
        <v/>
      </c>
      <c r="Z917" s="452" t="str">
        <f>'４.１倒筒機(樣品製作)'!X917</f>
        <v/>
      </c>
      <c r="AA917" s="452" t="str">
        <f>'４.１倒筒機(樣品製作)'!Y917</f>
        <v/>
      </c>
    </row>
    <row r="918" spans="1:27" ht="16.5">
      <c r="A918" s="383">
        <f t="shared" si="346"/>
        <v>46195</v>
      </c>
      <c r="B918" s="432" t="s">
        <v>804</v>
      </c>
      <c r="C918" s="458"/>
      <c r="D918" s="473"/>
      <c r="E918" s="459"/>
      <c r="F918" s="507" t="str">
        <f>IF(ISNA(VLOOKUP(D918,條件!$A$1:$L$65585,5,0)),"",(VLOOKUP(D918,條件!$A$1:$L$65585,5,0)))</f>
        <v/>
      </c>
      <c r="G918" s="507" t="str">
        <f>IF(ISNA(VLOOKUP(D918,條件!$A$1:$L$65585,11,0)),"",(VLOOKUP(D918,條件!$A$1:$L$65585,11,0)))</f>
        <v/>
      </c>
      <c r="H918" s="460"/>
      <c r="I918" s="461"/>
      <c r="J918" s="462"/>
      <c r="K918" s="461"/>
      <c r="L918" s="463"/>
      <c r="M918" s="388"/>
      <c r="N918" s="389"/>
      <c r="O918" s="390"/>
      <c r="P918" s="389"/>
      <c r="Q918" s="410"/>
      <c r="R918" s="443"/>
      <c r="S918" s="425">
        <f t="shared" si="342"/>
        <v>0</v>
      </c>
      <c r="T918" s="392">
        <f t="shared" si="339"/>
        <v>0</v>
      </c>
      <c r="U918" s="392">
        <f t="shared" si="343"/>
        <v>0</v>
      </c>
      <c r="V918" s="393">
        <f t="shared" si="344"/>
        <v>0</v>
      </c>
      <c r="W918" s="444" t="str">
        <f t="shared" si="345"/>
        <v/>
      </c>
      <c r="X918" s="452" t="str">
        <f t="shared" si="340"/>
        <v/>
      </c>
      <c r="Y918" s="452" t="str">
        <f t="shared" si="341"/>
        <v/>
      </c>
      <c r="Z918" s="452" t="str">
        <f>'４.１倒筒機(樣品製作)'!X918</f>
        <v/>
      </c>
      <c r="AA918" s="452" t="str">
        <f>'４.１倒筒機(樣品製作)'!Y918</f>
        <v/>
      </c>
    </row>
    <row r="919" spans="1:27" ht="16.5">
      <c r="A919" s="383">
        <f t="shared" si="346"/>
        <v>46195</v>
      </c>
      <c r="B919" s="432" t="s">
        <v>804</v>
      </c>
      <c r="C919" s="458"/>
      <c r="D919" s="473"/>
      <c r="E919" s="459"/>
      <c r="F919" s="507" t="str">
        <f>IF(ISNA(VLOOKUP(D919,條件!$A$1:$L$65585,5,0)),"",(VLOOKUP(D919,條件!$A$1:$L$65585,5,0)))</f>
        <v/>
      </c>
      <c r="G919" s="507" t="str">
        <f>IF(ISNA(VLOOKUP(D919,條件!$A$1:$L$65585,11,0)),"",(VLOOKUP(D919,條件!$A$1:$L$65585,11,0)))</f>
        <v/>
      </c>
      <c r="H919" s="460"/>
      <c r="I919" s="461"/>
      <c r="J919" s="462"/>
      <c r="K919" s="461"/>
      <c r="L919" s="463"/>
      <c r="M919" s="388"/>
      <c r="N919" s="389"/>
      <c r="O919" s="390"/>
      <c r="P919" s="389"/>
      <c r="Q919" s="410"/>
      <c r="R919" s="443"/>
      <c r="S919" s="425">
        <f t="shared" si="342"/>
        <v>0</v>
      </c>
      <c r="T919" s="392">
        <f t="shared" si="339"/>
        <v>0</v>
      </c>
      <c r="U919" s="392">
        <f t="shared" si="343"/>
        <v>0</v>
      </c>
      <c r="V919" s="393">
        <f t="shared" si="344"/>
        <v>0</v>
      </c>
      <c r="W919" s="444" t="str">
        <f t="shared" si="345"/>
        <v/>
      </c>
      <c r="X919" s="452" t="str">
        <f t="shared" si="340"/>
        <v/>
      </c>
      <c r="Y919" s="452" t="str">
        <f t="shared" si="341"/>
        <v/>
      </c>
      <c r="Z919" s="452" t="str">
        <f>'４.１倒筒機(樣品製作)'!X919</f>
        <v/>
      </c>
      <c r="AA919" s="452" t="str">
        <f>'４.１倒筒機(樣品製作)'!Y919</f>
        <v/>
      </c>
    </row>
    <row r="920" spans="1:27" ht="16.5">
      <c r="A920" s="383">
        <f t="shared" si="346"/>
        <v>46195</v>
      </c>
      <c r="B920" s="432" t="s">
        <v>804</v>
      </c>
      <c r="C920" s="458"/>
      <c r="D920" s="473"/>
      <c r="E920" s="459"/>
      <c r="F920" s="507" t="str">
        <f>IF(ISNA(VLOOKUP(D920,條件!$A$1:$L$65585,5,0)),"",(VLOOKUP(D920,條件!$A$1:$L$65585,5,0)))</f>
        <v/>
      </c>
      <c r="G920" s="507" t="str">
        <f>IF(ISNA(VLOOKUP(D920,條件!$A$1:$L$65585,11,0)),"",(VLOOKUP(D920,條件!$A$1:$L$65585,11,0)))</f>
        <v/>
      </c>
      <c r="H920" s="460"/>
      <c r="I920" s="461"/>
      <c r="J920" s="462"/>
      <c r="K920" s="461"/>
      <c r="L920" s="463"/>
      <c r="M920" s="388"/>
      <c r="N920" s="389"/>
      <c r="O920" s="390"/>
      <c r="P920" s="389"/>
      <c r="Q920" s="410"/>
      <c r="R920" s="443"/>
      <c r="S920" s="425">
        <f t="shared" si="342"/>
        <v>0</v>
      </c>
      <c r="T920" s="392">
        <f t="shared" si="339"/>
        <v>0</v>
      </c>
      <c r="U920" s="392">
        <f t="shared" si="343"/>
        <v>0</v>
      </c>
      <c r="V920" s="393">
        <f t="shared" si="344"/>
        <v>0</v>
      </c>
      <c r="W920" s="444" t="str">
        <f t="shared" si="345"/>
        <v/>
      </c>
      <c r="X920" s="452" t="str">
        <f t="shared" si="340"/>
        <v/>
      </c>
      <c r="Y920" s="452" t="str">
        <f t="shared" si="341"/>
        <v/>
      </c>
      <c r="Z920" s="452" t="str">
        <f>'４.１倒筒機(樣品製作)'!X920</f>
        <v/>
      </c>
      <c r="AA920" s="452" t="str">
        <f>'４.１倒筒機(樣品製作)'!Y920</f>
        <v/>
      </c>
    </row>
    <row r="921" spans="1:27" ht="16.5">
      <c r="A921" s="383">
        <f t="shared" si="346"/>
        <v>46195</v>
      </c>
      <c r="B921" s="432" t="s">
        <v>804</v>
      </c>
      <c r="C921" s="458"/>
      <c r="D921" s="473"/>
      <c r="E921" s="459"/>
      <c r="F921" s="507" t="str">
        <f>IF(ISNA(VLOOKUP(D921,條件!$A$1:$L$65585,5,0)),"",(VLOOKUP(D921,條件!$A$1:$L$65585,5,0)))</f>
        <v/>
      </c>
      <c r="G921" s="507" t="str">
        <f>IF(ISNA(VLOOKUP(D921,條件!$A$1:$L$65585,11,0)),"",(VLOOKUP(D921,條件!$A$1:$L$65585,11,0)))</f>
        <v/>
      </c>
      <c r="H921" s="460"/>
      <c r="I921" s="461"/>
      <c r="J921" s="462"/>
      <c r="K921" s="461"/>
      <c r="L921" s="463"/>
      <c r="M921" s="388"/>
      <c r="N921" s="389"/>
      <c r="O921" s="390"/>
      <c r="P921" s="389"/>
      <c r="Q921" s="410"/>
      <c r="R921" s="443"/>
      <c r="S921" s="425">
        <f t="shared" si="342"/>
        <v>0</v>
      </c>
      <c r="T921" s="392">
        <f t="shared" si="339"/>
        <v>0</v>
      </c>
      <c r="U921" s="392">
        <f t="shared" si="343"/>
        <v>0</v>
      </c>
      <c r="V921" s="393">
        <f t="shared" si="344"/>
        <v>0</v>
      </c>
      <c r="W921" s="444" t="str">
        <f t="shared" si="345"/>
        <v/>
      </c>
      <c r="X921" s="452" t="str">
        <f t="shared" si="340"/>
        <v/>
      </c>
      <c r="Y921" s="452" t="str">
        <f t="shared" si="341"/>
        <v/>
      </c>
      <c r="Z921" s="452" t="str">
        <f>'４.１倒筒機(樣品製作)'!X921</f>
        <v/>
      </c>
      <c r="AA921" s="452" t="str">
        <f>'４.１倒筒機(樣品製作)'!Y921</f>
        <v/>
      </c>
    </row>
    <row r="922" spans="1:27" ht="16.5">
      <c r="A922" s="383">
        <f t="shared" si="346"/>
        <v>46195</v>
      </c>
      <c r="B922" s="432" t="s">
        <v>804</v>
      </c>
      <c r="C922" s="458"/>
      <c r="D922" s="473"/>
      <c r="E922" s="459"/>
      <c r="F922" s="507" t="str">
        <f>IF(ISNA(VLOOKUP(D922,條件!$A$1:$L$65585,5,0)),"",(VLOOKUP(D922,條件!$A$1:$L$65585,5,0)))</f>
        <v/>
      </c>
      <c r="G922" s="507" t="str">
        <f>IF(ISNA(VLOOKUP(D922,條件!$A$1:$L$65585,11,0)),"",(VLOOKUP(D922,條件!$A$1:$L$65585,11,0)))</f>
        <v/>
      </c>
      <c r="H922" s="460"/>
      <c r="I922" s="461"/>
      <c r="J922" s="462"/>
      <c r="K922" s="461"/>
      <c r="L922" s="463"/>
      <c r="M922" s="388"/>
      <c r="N922" s="389"/>
      <c r="O922" s="390"/>
      <c r="P922" s="389"/>
      <c r="Q922" s="391"/>
      <c r="R922" s="443"/>
      <c r="S922" s="425">
        <f t="shared" si="342"/>
        <v>0</v>
      </c>
      <c r="T922" s="392">
        <f t="shared" si="339"/>
        <v>0</v>
      </c>
      <c r="U922" s="392">
        <f t="shared" si="343"/>
        <v>0</v>
      </c>
      <c r="V922" s="393">
        <f t="shared" si="344"/>
        <v>0</v>
      </c>
      <c r="W922" s="444" t="str">
        <f t="shared" si="345"/>
        <v/>
      </c>
      <c r="X922" s="452" t="str">
        <f t="shared" si="340"/>
        <v/>
      </c>
      <c r="Y922" s="452" t="str">
        <f t="shared" si="341"/>
        <v/>
      </c>
      <c r="Z922" s="452" t="str">
        <f>'４.１倒筒機(樣品製作)'!X922</f>
        <v/>
      </c>
      <c r="AA922" s="452" t="str">
        <f>'４.１倒筒機(樣品製作)'!Y922</f>
        <v/>
      </c>
    </row>
    <row r="923" spans="1:27" ht="16.5">
      <c r="A923" s="383">
        <f t="shared" si="346"/>
        <v>46195</v>
      </c>
      <c r="B923" s="432" t="s">
        <v>804</v>
      </c>
      <c r="C923" s="458"/>
      <c r="D923" s="473"/>
      <c r="E923" s="459"/>
      <c r="F923" s="507" t="str">
        <f>IF(ISNA(VLOOKUP(D923,條件!$A$1:$L$65585,5,0)),"",(VLOOKUP(D923,條件!$A$1:$L$65585,5,0)))</f>
        <v/>
      </c>
      <c r="G923" s="507" t="str">
        <f>IF(ISNA(VLOOKUP(D923,條件!$A$1:$L$65585,11,0)),"",(VLOOKUP(D923,條件!$A$1:$L$65585,11,0)))</f>
        <v/>
      </c>
      <c r="H923" s="460"/>
      <c r="I923" s="461"/>
      <c r="J923" s="462"/>
      <c r="K923" s="461"/>
      <c r="L923" s="463"/>
      <c r="M923" s="388"/>
      <c r="N923" s="389"/>
      <c r="O923" s="390"/>
      <c r="P923" s="389"/>
      <c r="Q923" s="391"/>
      <c r="R923" s="443"/>
      <c r="S923" s="425">
        <f t="shared" si="342"/>
        <v>0</v>
      </c>
      <c r="T923" s="392">
        <f t="shared" si="339"/>
        <v>0</v>
      </c>
      <c r="U923" s="392">
        <f t="shared" si="343"/>
        <v>0</v>
      </c>
      <c r="V923" s="393">
        <f t="shared" si="344"/>
        <v>0</v>
      </c>
      <c r="W923" s="444" t="str">
        <f t="shared" si="345"/>
        <v/>
      </c>
      <c r="X923" s="452" t="str">
        <f t="shared" si="340"/>
        <v/>
      </c>
      <c r="Y923" s="452" t="str">
        <f t="shared" si="341"/>
        <v/>
      </c>
      <c r="Z923" s="452" t="str">
        <f>'４.１倒筒機(樣品製作)'!X923</f>
        <v/>
      </c>
      <c r="AA923" s="452" t="str">
        <f>'４.１倒筒機(樣品製作)'!Y923</f>
        <v/>
      </c>
    </row>
    <row r="924" spans="1:27" ht="16.5">
      <c r="A924" s="383">
        <f t="shared" si="346"/>
        <v>46195</v>
      </c>
      <c r="B924" s="432" t="s">
        <v>804</v>
      </c>
      <c r="C924" s="458"/>
      <c r="D924" s="473"/>
      <c r="E924" s="459"/>
      <c r="F924" s="507" t="str">
        <f>IF(ISNA(VLOOKUP(D924,條件!$A$1:$L$65585,5,0)),"",(VLOOKUP(D924,條件!$A$1:$L$65585,5,0)))</f>
        <v/>
      </c>
      <c r="G924" s="507" t="str">
        <f>IF(ISNA(VLOOKUP(D924,條件!$A$1:$L$65585,11,0)),"",(VLOOKUP(D924,條件!$A$1:$L$65585,11,0)))</f>
        <v/>
      </c>
      <c r="H924" s="460"/>
      <c r="I924" s="461"/>
      <c r="J924" s="462"/>
      <c r="K924" s="461"/>
      <c r="L924" s="463"/>
      <c r="M924" s="388"/>
      <c r="N924" s="389"/>
      <c r="O924" s="390"/>
      <c r="P924" s="389"/>
      <c r="Q924" s="391"/>
      <c r="R924" s="443"/>
      <c r="S924" s="425">
        <f t="shared" si="342"/>
        <v>0</v>
      </c>
      <c r="T924" s="392">
        <f t="shared" si="339"/>
        <v>0</v>
      </c>
      <c r="U924" s="392">
        <f t="shared" si="343"/>
        <v>0</v>
      </c>
      <c r="V924" s="393">
        <f t="shared" si="344"/>
        <v>0</v>
      </c>
      <c r="W924" s="444" t="str">
        <f t="shared" si="345"/>
        <v/>
      </c>
      <c r="X924" s="452" t="str">
        <f t="shared" si="340"/>
        <v/>
      </c>
      <c r="Y924" s="452" t="str">
        <f t="shared" si="341"/>
        <v/>
      </c>
      <c r="Z924" s="452" t="str">
        <f>'４.１倒筒機(樣品製作)'!X924</f>
        <v/>
      </c>
      <c r="AA924" s="452" t="str">
        <f>'４.１倒筒機(樣品製作)'!Y924</f>
        <v/>
      </c>
    </row>
    <row r="925" spans="1:27" ht="16.5">
      <c r="A925" s="383">
        <f t="shared" si="346"/>
        <v>46195</v>
      </c>
      <c r="B925" s="432" t="s">
        <v>804</v>
      </c>
      <c r="C925" s="458"/>
      <c r="D925" s="473"/>
      <c r="E925" s="459"/>
      <c r="F925" s="507" t="str">
        <f>IF(ISNA(VLOOKUP(D925,條件!$A$1:$L$65585,5,0)),"",(VLOOKUP(D925,條件!$A$1:$L$65585,5,0)))</f>
        <v/>
      </c>
      <c r="G925" s="507" t="str">
        <f>IF(ISNA(VLOOKUP(D925,條件!$A$1:$L$65585,11,0)),"",(VLOOKUP(D925,條件!$A$1:$L$65585,11,0)))</f>
        <v/>
      </c>
      <c r="H925" s="460"/>
      <c r="I925" s="461"/>
      <c r="J925" s="462"/>
      <c r="K925" s="461"/>
      <c r="L925" s="463"/>
      <c r="M925" s="388"/>
      <c r="N925" s="389"/>
      <c r="O925" s="390"/>
      <c r="P925" s="389"/>
      <c r="Q925" s="391"/>
      <c r="R925" s="443"/>
      <c r="S925" s="425">
        <f t="shared" si="342"/>
        <v>0</v>
      </c>
      <c r="T925" s="392">
        <f t="shared" si="339"/>
        <v>0</v>
      </c>
      <c r="U925" s="392">
        <f t="shared" si="343"/>
        <v>0</v>
      </c>
      <c r="V925" s="393">
        <f t="shared" si="344"/>
        <v>0</v>
      </c>
      <c r="W925" s="444" t="str">
        <f t="shared" si="345"/>
        <v/>
      </c>
      <c r="X925" s="452" t="str">
        <f t="shared" si="340"/>
        <v/>
      </c>
      <c r="Y925" s="452" t="str">
        <f t="shared" si="341"/>
        <v/>
      </c>
      <c r="Z925" s="452" t="str">
        <f>'４.１倒筒機(樣品製作)'!X925</f>
        <v/>
      </c>
      <c r="AA925" s="452" t="str">
        <f>'４.１倒筒機(樣品製作)'!Y925</f>
        <v/>
      </c>
    </row>
    <row r="926" spans="1:27" ht="16.5">
      <c r="A926" s="383">
        <f t="shared" si="346"/>
        <v>46195</v>
      </c>
      <c r="B926" s="398" t="s">
        <v>807</v>
      </c>
      <c r="C926" s="524"/>
      <c r="D926" s="525"/>
      <c r="E926" s="526"/>
      <c r="F926" s="527"/>
      <c r="G926" s="527"/>
      <c r="H926" s="528"/>
      <c r="I926" s="529">
        <f>COUNTA(I906:I925)</f>
        <v>0</v>
      </c>
      <c r="J926" s="529"/>
      <c r="K926" s="529"/>
      <c r="L926" s="530"/>
      <c r="M926" s="400"/>
      <c r="N926" s="401">
        <f>SUM(N906:N925)</f>
        <v>0</v>
      </c>
      <c r="O926" s="400"/>
      <c r="P926" s="401">
        <f>SUM(P906:P925)</f>
        <v>0</v>
      </c>
      <c r="Q926" s="402"/>
      <c r="R926" s="445"/>
      <c r="S926" s="426"/>
      <c r="T926" s="399"/>
      <c r="U926" s="399">
        <f>SUMIF(U906:U925,"&lt;9E307")</f>
        <v>0</v>
      </c>
      <c r="V926" s="399">
        <f>SUM(V906:V925)</f>
        <v>0</v>
      </c>
      <c r="W926" s="446">
        <f>IF(ISERROR(V926/U926),0,(V926/U926))</f>
        <v>0</v>
      </c>
      <c r="X926" s="453">
        <f>SUMIF(X906:X925,"&lt;9E307")</f>
        <v>0</v>
      </c>
      <c r="Y926" s="453">
        <f>SUMIF(Y906:Y925,"&lt;9E307")</f>
        <v>0</v>
      </c>
      <c r="Z926" s="579">
        <f>'４.１倒筒機(樣品製作)'!X926</f>
        <v>0</v>
      </c>
      <c r="AA926" s="579">
        <f>'４.１倒筒機(樣品製作)'!Y926</f>
        <v>0</v>
      </c>
    </row>
    <row r="927" spans="1:27" ht="16.5">
      <c r="A927" s="383">
        <f t="shared" si="346"/>
        <v>46195</v>
      </c>
      <c r="B927" s="432" t="s">
        <v>805</v>
      </c>
      <c r="C927" s="458"/>
      <c r="D927" s="473"/>
      <c r="E927" s="459"/>
      <c r="F927" s="507" t="str">
        <f>IF(ISNA(VLOOKUP(D927,條件!$A$1:$L$65585,5,0)),"",(VLOOKUP(D927,條件!$A$1:$L$65585,5,0)))</f>
        <v/>
      </c>
      <c r="G927" s="507" t="str">
        <f>IF(ISNA(VLOOKUP(D927,條件!$A$1:$L$65585,11,0)),"",(VLOOKUP(D927,條件!$A$1:$L$65585,11,0)))</f>
        <v/>
      </c>
      <c r="H927" s="460"/>
      <c r="I927" s="461"/>
      <c r="J927" s="462"/>
      <c r="K927" s="461"/>
      <c r="L927" s="463"/>
      <c r="M927" s="388"/>
      <c r="N927" s="389"/>
      <c r="O927" s="390"/>
      <c r="P927" s="389"/>
      <c r="Q927" s="391"/>
      <c r="R927" s="443"/>
      <c r="S927" s="425">
        <f>K927*0.85</f>
        <v>0</v>
      </c>
      <c r="T927" s="392">
        <f t="shared" ref="T927:T946" si="347">IF(J927="",0,(1440/(J927/S927)))</f>
        <v>0</v>
      </c>
      <c r="U927" s="405">
        <f>T927*L927*(N927+P927)/24*0.85</f>
        <v>0</v>
      </c>
      <c r="V927" s="406">
        <f>M927+O927</f>
        <v>0</v>
      </c>
      <c r="W927" s="442" t="str">
        <f>IF(U927=0,"",((V927/U927)))</f>
        <v/>
      </c>
      <c r="X927" s="452" t="str">
        <f t="shared" ref="X927:X946" si="348">IF(ISERROR((U927/(N927+P927)*N927)/250),"",((U927/(N927+P927)*N927)/250))</f>
        <v/>
      </c>
      <c r="Y927" s="452" t="str">
        <f t="shared" ref="Y927:Y946" si="349">IF(ISERROR(((U927/(N927+P927)*P927)/250)),"",(((U927/(N927+P927)*P927))/250))</f>
        <v/>
      </c>
      <c r="Z927" s="452" t="str">
        <f>'４.１倒筒機(樣品製作)'!X927</f>
        <v/>
      </c>
      <c r="AA927" s="452" t="str">
        <f>'４.１倒筒機(樣品製作)'!Y927</f>
        <v/>
      </c>
    </row>
    <row r="928" spans="1:27" ht="16.5">
      <c r="A928" s="383">
        <f t="shared" si="346"/>
        <v>46195</v>
      </c>
      <c r="B928" s="432" t="s">
        <v>805</v>
      </c>
      <c r="C928" s="458"/>
      <c r="D928" s="473"/>
      <c r="E928" s="459"/>
      <c r="F928" s="507" t="str">
        <f>IF(ISNA(VLOOKUP(D928,條件!$A$1:$L$65585,5,0)),"",(VLOOKUP(D928,條件!$A$1:$L$65585,5,0)))</f>
        <v/>
      </c>
      <c r="G928" s="507" t="str">
        <f>IF(ISNA(VLOOKUP(D928,條件!$A$1:$L$65585,11,0)),"",(VLOOKUP(D928,條件!$A$1:$L$65585,11,0)))</f>
        <v/>
      </c>
      <c r="H928" s="460"/>
      <c r="I928" s="461"/>
      <c r="J928" s="462"/>
      <c r="K928" s="461"/>
      <c r="L928" s="463"/>
      <c r="M928" s="388"/>
      <c r="N928" s="389"/>
      <c r="O928" s="390"/>
      <c r="P928" s="389"/>
      <c r="Q928" s="391"/>
      <c r="R928" s="443"/>
      <c r="S928" s="425">
        <f t="shared" ref="S928:S946" si="350">K928*0.85</f>
        <v>0</v>
      </c>
      <c r="T928" s="392">
        <f t="shared" si="347"/>
        <v>0</v>
      </c>
      <c r="U928" s="405">
        <f t="shared" ref="U928:U946" si="351">T928*L928*(N928+P928)/24*0.85</f>
        <v>0</v>
      </c>
      <c r="V928" s="393">
        <f t="shared" ref="V928:V946" si="352">M928+O928</f>
        <v>0</v>
      </c>
      <c r="W928" s="442" t="str">
        <f t="shared" ref="W928:W946" si="353">IF(U928=0,"",((V928/U928)))</f>
        <v/>
      </c>
      <c r="X928" s="452" t="str">
        <f t="shared" si="348"/>
        <v/>
      </c>
      <c r="Y928" s="452" t="str">
        <f t="shared" si="349"/>
        <v/>
      </c>
      <c r="Z928" s="452" t="str">
        <f>'４.１倒筒機(樣品製作)'!X928</f>
        <v/>
      </c>
      <c r="AA928" s="452" t="str">
        <f>'４.１倒筒機(樣品製作)'!Y928</f>
        <v/>
      </c>
    </row>
    <row r="929" spans="1:27" ht="16.5">
      <c r="A929" s="383">
        <f t="shared" si="346"/>
        <v>46195</v>
      </c>
      <c r="B929" s="432" t="s">
        <v>805</v>
      </c>
      <c r="C929" s="458"/>
      <c r="D929" s="473"/>
      <c r="E929" s="459"/>
      <c r="F929" s="507" t="str">
        <f>IF(ISNA(VLOOKUP(D929,條件!$A$1:$L$65585,5,0)),"",(VLOOKUP(D929,條件!$A$1:$L$65585,5,0)))</f>
        <v/>
      </c>
      <c r="G929" s="507" t="str">
        <f>IF(ISNA(VLOOKUP(D929,條件!$A$1:$L$65585,11,0)),"",(VLOOKUP(D929,條件!$A$1:$L$65585,11,0)))</f>
        <v/>
      </c>
      <c r="H929" s="460"/>
      <c r="I929" s="461"/>
      <c r="J929" s="462"/>
      <c r="K929" s="461"/>
      <c r="L929" s="463"/>
      <c r="M929" s="388"/>
      <c r="N929" s="389"/>
      <c r="O929" s="390"/>
      <c r="P929" s="389"/>
      <c r="Q929" s="391"/>
      <c r="R929" s="443"/>
      <c r="S929" s="425">
        <f t="shared" si="350"/>
        <v>0</v>
      </c>
      <c r="T929" s="392">
        <f t="shared" si="347"/>
        <v>0</v>
      </c>
      <c r="U929" s="405">
        <f t="shared" si="351"/>
        <v>0</v>
      </c>
      <c r="V929" s="393">
        <f t="shared" si="352"/>
        <v>0</v>
      </c>
      <c r="W929" s="442" t="str">
        <f t="shared" si="353"/>
        <v/>
      </c>
      <c r="X929" s="452" t="str">
        <f t="shared" si="348"/>
        <v/>
      </c>
      <c r="Y929" s="452" t="str">
        <f t="shared" si="349"/>
        <v/>
      </c>
      <c r="Z929" s="452" t="str">
        <f>'４.１倒筒機(樣品製作)'!X929</f>
        <v/>
      </c>
      <c r="AA929" s="452" t="str">
        <f>'４.１倒筒機(樣品製作)'!Y929</f>
        <v/>
      </c>
    </row>
    <row r="930" spans="1:27" ht="16.5">
      <c r="A930" s="383">
        <f t="shared" si="346"/>
        <v>46195</v>
      </c>
      <c r="B930" s="432" t="s">
        <v>805</v>
      </c>
      <c r="C930" s="458"/>
      <c r="D930" s="473"/>
      <c r="E930" s="459"/>
      <c r="F930" s="507" t="str">
        <f>IF(ISNA(VLOOKUP(D930,條件!$A$1:$L$65585,5,0)),"",(VLOOKUP(D930,條件!$A$1:$L$65585,5,0)))</f>
        <v/>
      </c>
      <c r="G930" s="507" t="str">
        <f>IF(ISNA(VLOOKUP(D930,條件!$A$1:$L$65585,11,0)),"",(VLOOKUP(D930,條件!$A$1:$L$65585,11,0)))</f>
        <v/>
      </c>
      <c r="H930" s="460"/>
      <c r="I930" s="461"/>
      <c r="J930" s="462"/>
      <c r="K930" s="461"/>
      <c r="L930" s="463"/>
      <c r="M930" s="388"/>
      <c r="N930" s="389"/>
      <c r="O930" s="390"/>
      <c r="P930" s="389"/>
      <c r="Q930" s="391"/>
      <c r="R930" s="443"/>
      <c r="S930" s="425">
        <f t="shared" si="350"/>
        <v>0</v>
      </c>
      <c r="T930" s="392">
        <f t="shared" si="347"/>
        <v>0</v>
      </c>
      <c r="U930" s="405">
        <f t="shared" si="351"/>
        <v>0</v>
      </c>
      <c r="V930" s="393">
        <f t="shared" si="352"/>
        <v>0</v>
      </c>
      <c r="W930" s="442" t="str">
        <f t="shared" si="353"/>
        <v/>
      </c>
      <c r="X930" s="452" t="str">
        <f t="shared" si="348"/>
        <v/>
      </c>
      <c r="Y930" s="452" t="str">
        <f t="shared" si="349"/>
        <v/>
      </c>
      <c r="Z930" s="452" t="str">
        <f>'４.１倒筒機(樣品製作)'!X930</f>
        <v/>
      </c>
      <c r="AA930" s="452" t="str">
        <f>'４.１倒筒機(樣品製作)'!Y930</f>
        <v/>
      </c>
    </row>
    <row r="931" spans="1:27" ht="16.5">
      <c r="A931" s="383">
        <f t="shared" si="346"/>
        <v>46195</v>
      </c>
      <c r="B931" s="432" t="s">
        <v>805</v>
      </c>
      <c r="C931" s="458"/>
      <c r="D931" s="473"/>
      <c r="E931" s="459"/>
      <c r="F931" s="507" t="str">
        <f>IF(ISNA(VLOOKUP(D931,條件!$A$1:$L$65585,5,0)),"",(VLOOKUP(D931,條件!$A$1:$L$65585,5,0)))</f>
        <v/>
      </c>
      <c r="G931" s="507" t="str">
        <f>IF(ISNA(VLOOKUP(D931,條件!$A$1:$L$65585,11,0)),"",(VLOOKUP(D931,條件!$A$1:$L$65585,11,0)))</f>
        <v/>
      </c>
      <c r="H931" s="460"/>
      <c r="I931" s="461"/>
      <c r="J931" s="462"/>
      <c r="K931" s="461"/>
      <c r="L931" s="463"/>
      <c r="M931" s="388"/>
      <c r="N931" s="389"/>
      <c r="O931" s="390"/>
      <c r="P931" s="389"/>
      <c r="Q931" s="391"/>
      <c r="R931" s="443"/>
      <c r="S931" s="425">
        <f t="shared" si="350"/>
        <v>0</v>
      </c>
      <c r="T931" s="392">
        <f t="shared" si="347"/>
        <v>0</v>
      </c>
      <c r="U931" s="405">
        <f t="shared" si="351"/>
        <v>0</v>
      </c>
      <c r="V931" s="393">
        <f t="shared" si="352"/>
        <v>0</v>
      </c>
      <c r="W931" s="442" t="str">
        <f t="shared" si="353"/>
        <v/>
      </c>
      <c r="X931" s="452" t="str">
        <f t="shared" si="348"/>
        <v/>
      </c>
      <c r="Y931" s="452" t="str">
        <f t="shared" si="349"/>
        <v/>
      </c>
      <c r="Z931" s="452" t="str">
        <f>'４.１倒筒機(樣品製作)'!X931</f>
        <v/>
      </c>
      <c r="AA931" s="452" t="str">
        <f>'４.１倒筒機(樣品製作)'!Y931</f>
        <v/>
      </c>
    </row>
    <row r="932" spans="1:27" ht="16.5">
      <c r="A932" s="383">
        <f t="shared" si="346"/>
        <v>46195</v>
      </c>
      <c r="B932" s="432" t="s">
        <v>805</v>
      </c>
      <c r="C932" s="458"/>
      <c r="D932" s="473"/>
      <c r="E932" s="459"/>
      <c r="F932" s="507" t="str">
        <f>IF(ISNA(VLOOKUP(D932,條件!$A$1:$L$65585,5,0)),"",(VLOOKUP(D932,條件!$A$1:$L$65585,5,0)))</f>
        <v/>
      </c>
      <c r="G932" s="507" t="str">
        <f>IF(ISNA(VLOOKUP(D932,條件!$A$1:$L$65585,11,0)),"",(VLOOKUP(D932,條件!$A$1:$L$65585,11,0)))</f>
        <v/>
      </c>
      <c r="H932" s="460"/>
      <c r="I932" s="461"/>
      <c r="J932" s="462"/>
      <c r="K932" s="461"/>
      <c r="L932" s="463"/>
      <c r="M932" s="388"/>
      <c r="N932" s="389"/>
      <c r="O932" s="390"/>
      <c r="P932" s="389"/>
      <c r="Q932" s="391"/>
      <c r="R932" s="443"/>
      <c r="S932" s="425">
        <f t="shared" si="350"/>
        <v>0</v>
      </c>
      <c r="T932" s="392">
        <f t="shared" si="347"/>
        <v>0</v>
      </c>
      <c r="U932" s="405">
        <f t="shared" si="351"/>
        <v>0</v>
      </c>
      <c r="V932" s="393">
        <f t="shared" si="352"/>
        <v>0</v>
      </c>
      <c r="W932" s="442" t="str">
        <f t="shared" si="353"/>
        <v/>
      </c>
      <c r="X932" s="452" t="str">
        <f t="shared" si="348"/>
        <v/>
      </c>
      <c r="Y932" s="452" t="str">
        <f t="shared" si="349"/>
        <v/>
      </c>
      <c r="Z932" s="452" t="str">
        <f>'４.１倒筒機(樣品製作)'!X932</f>
        <v/>
      </c>
      <c r="AA932" s="452" t="str">
        <f>'４.１倒筒機(樣品製作)'!Y932</f>
        <v/>
      </c>
    </row>
    <row r="933" spans="1:27" ht="16.5">
      <c r="A933" s="383">
        <f t="shared" si="346"/>
        <v>46195</v>
      </c>
      <c r="B933" s="432" t="s">
        <v>805</v>
      </c>
      <c r="C933" s="458"/>
      <c r="D933" s="473"/>
      <c r="E933" s="459"/>
      <c r="F933" s="507" t="str">
        <f>IF(ISNA(VLOOKUP(D933,條件!$A$1:$L$65585,5,0)),"",(VLOOKUP(D933,條件!$A$1:$L$65585,5,0)))</f>
        <v/>
      </c>
      <c r="G933" s="507" t="str">
        <f>IF(ISNA(VLOOKUP(D933,條件!$A$1:$L$65585,11,0)),"",(VLOOKUP(D933,條件!$A$1:$L$65585,11,0)))</f>
        <v/>
      </c>
      <c r="H933" s="460"/>
      <c r="I933" s="461"/>
      <c r="J933" s="462"/>
      <c r="K933" s="461"/>
      <c r="L933" s="463"/>
      <c r="M933" s="388"/>
      <c r="N933" s="389"/>
      <c r="O933" s="390"/>
      <c r="P933" s="389"/>
      <c r="Q933" s="391"/>
      <c r="R933" s="443"/>
      <c r="S933" s="425">
        <f t="shared" si="350"/>
        <v>0</v>
      </c>
      <c r="T933" s="392">
        <f t="shared" si="347"/>
        <v>0</v>
      </c>
      <c r="U933" s="405">
        <f t="shared" si="351"/>
        <v>0</v>
      </c>
      <c r="V933" s="393">
        <f t="shared" si="352"/>
        <v>0</v>
      </c>
      <c r="W933" s="442" t="str">
        <f t="shared" si="353"/>
        <v/>
      </c>
      <c r="X933" s="452" t="str">
        <f t="shared" si="348"/>
        <v/>
      </c>
      <c r="Y933" s="452" t="str">
        <f t="shared" si="349"/>
        <v/>
      </c>
      <c r="Z933" s="452" t="str">
        <f>'４.１倒筒機(樣品製作)'!X933</f>
        <v/>
      </c>
      <c r="AA933" s="452" t="str">
        <f>'４.１倒筒機(樣品製作)'!Y933</f>
        <v/>
      </c>
    </row>
    <row r="934" spans="1:27" ht="16.5">
      <c r="A934" s="383">
        <f t="shared" si="346"/>
        <v>46195</v>
      </c>
      <c r="B934" s="432" t="s">
        <v>805</v>
      </c>
      <c r="C934" s="458"/>
      <c r="D934" s="473"/>
      <c r="E934" s="459"/>
      <c r="F934" s="507" t="str">
        <f>IF(ISNA(VLOOKUP(D934,條件!$A$1:$L$65585,5,0)),"",(VLOOKUP(D934,條件!$A$1:$L$65585,5,0)))</f>
        <v/>
      </c>
      <c r="G934" s="507" t="str">
        <f>IF(ISNA(VLOOKUP(D934,條件!$A$1:$L$65585,11,0)),"",(VLOOKUP(D934,條件!$A$1:$L$65585,11,0)))</f>
        <v/>
      </c>
      <c r="H934" s="460"/>
      <c r="I934" s="461"/>
      <c r="J934" s="462"/>
      <c r="K934" s="461"/>
      <c r="L934" s="463"/>
      <c r="M934" s="388"/>
      <c r="N934" s="389"/>
      <c r="O934" s="390"/>
      <c r="P934" s="389"/>
      <c r="Q934" s="391"/>
      <c r="R934" s="443"/>
      <c r="S934" s="425">
        <f t="shared" si="350"/>
        <v>0</v>
      </c>
      <c r="T934" s="392">
        <f t="shared" si="347"/>
        <v>0</v>
      </c>
      <c r="U934" s="405">
        <f t="shared" si="351"/>
        <v>0</v>
      </c>
      <c r="V934" s="393">
        <f t="shared" si="352"/>
        <v>0</v>
      </c>
      <c r="W934" s="442" t="str">
        <f t="shared" si="353"/>
        <v/>
      </c>
      <c r="X934" s="452" t="str">
        <f t="shared" si="348"/>
        <v/>
      </c>
      <c r="Y934" s="452" t="str">
        <f t="shared" si="349"/>
        <v/>
      </c>
      <c r="Z934" s="452" t="str">
        <f>'４.１倒筒機(樣品製作)'!X934</f>
        <v/>
      </c>
      <c r="AA934" s="452" t="str">
        <f>'４.１倒筒機(樣品製作)'!Y934</f>
        <v/>
      </c>
    </row>
    <row r="935" spans="1:27" ht="16.5">
      <c r="A935" s="383">
        <f t="shared" si="346"/>
        <v>46195</v>
      </c>
      <c r="B935" s="432" t="s">
        <v>805</v>
      </c>
      <c r="C935" s="458"/>
      <c r="D935" s="473"/>
      <c r="E935" s="459"/>
      <c r="F935" s="507" t="str">
        <f>IF(ISNA(VLOOKUP(D935,條件!$A$1:$L$65585,5,0)),"",(VLOOKUP(D935,條件!$A$1:$L$65585,5,0)))</f>
        <v/>
      </c>
      <c r="G935" s="507" t="str">
        <f>IF(ISNA(VLOOKUP(D935,條件!$A$1:$L$65585,11,0)),"",(VLOOKUP(D935,條件!$A$1:$L$65585,11,0)))</f>
        <v/>
      </c>
      <c r="H935" s="460"/>
      <c r="I935" s="461"/>
      <c r="J935" s="462"/>
      <c r="K935" s="461"/>
      <c r="L935" s="463"/>
      <c r="M935" s="388"/>
      <c r="N935" s="389"/>
      <c r="O935" s="390"/>
      <c r="P935" s="389"/>
      <c r="Q935" s="391"/>
      <c r="R935" s="443"/>
      <c r="S935" s="425">
        <f t="shared" si="350"/>
        <v>0</v>
      </c>
      <c r="T935" s="392">
        <f t="shared" si="347"/>
        <v>0</v>
      </c>
      <c r="U935" s="405">
        <f t="shared" si="351"/>
        <v>0</v>
      </c>
      <c r="V935" s="393">
        <f t="shared" si="352"/>
        <v>0</v>
      </c>
      <c r="W935" s="442" t="str">
        <f t="shared" si="353"/>
        <v/>
      </c>
      <c r="X935" s="452" t="str">
        <f t="shared" si="348"/>
        <v/>
      </c>
      <c r="Y935" s="452" t="str">
        <f t="shared" si="349"/>
        <v/>
      </c>
      <c r="Z935" s="452" t="str">
        <f>'４.１倒筒機(樣品製作)'!X935</f>
        <v/>
      </c>
      <c r="AA935" s="452" t="str">
        <f>'４.１倒筒機(樣品製作)'!Y935</f>
        <v/>
      </c>
    </row>
    <row r="936" spans="1:27" ht="16.5">
      <c r="A936" s="383">
        <f t="shared" si="346"/>
        <v>46195</v>
      </c>
      <c r="B936" s="432" t="s">
        <v>805</v>
      </c>
      <c r="C936" s="458"/>
      <c r="D936" s="473"/>
      <c r="E936" s="459"/>
      <c r="F936" s="507" t="str">
        <f>IF(ISNA(VLOOKUP(D936,條件!$A$1:$L$65585,5,0)),"",(VLOOKUP(D936,條件!$A$1:$L$65585,5,0)))</f>
        <v/>
      </c>
      <c r="G936" s="507" t="str">
        <f>IF(ISNA(VLOOKUP(D936,條件!$A$1:$L$65585,11,0)),"",(VLOOKUP(D936,條件!$A$1:$L$65585,11,0)))</f>
        <v/>
      </c>
      <c r="H936" s="460"/>
      <c r="I936" s="461"/>
      <c r="J936" s="462"/>
      <c r="K936" s="461"/>
      <c r="L936" s="463"/>
      <c r="M936" s="388"/>
      <c r="N936" s="389"/>
      <c r="O936" s="390"/>
      <c r="P936" s="389"/>
      <c r="Q936" s="391"/>
      <c r="R936" s="443"/>
      <c r="S936" s="425">
        <f t="shared" si="350"/>
        <v>0</v>
      </c>
      <c r="T936" s="392">
        <f t="shared" si="347"/>
        <v>0</v>
      </c>
      <c r="U936" s="405">
        <f t="shared" si="351"/>
        <v>0</v>
      </c>
      <c r="V936" s="393">
        <f t="shared" si="352"/>
        <v>0</v>
      </c>
      <c r="W936" s="442" t="str">
        <f t="shared" si="353"/>
        <v/>
      </c>
      <c r="X936" s="452" t="str">
        <f t="shared" si="348"/>
        <v/>
      </c>
      <c r="Y936" s="452" t="str">
        <f t="shared" si="349"/>
        <v/>
      </c>
      <c r="Z936" s="452" t="str">
        <f>'４.１倒筒機(樣品製作)'!X936</f>
        <v/>
      </c>
      <c r="AA936" s="452" t="str">
        <f>'４.１倒筒機(樣品製作)'!Y936</f>
        <v/>
      </c>
    </row>
    <row r="937" spans="1:27" ht="16.5">
      <c r="A937" s="383">
        <f t="shared" si="346"/>
        <v>46195</v>
      </c>
      <c r="B937" s="432" t="s">
        <v>805</v>
      </c>
      <c r="C937" s="458"/>
      <c r="D937" s="473"/>
      <c r="E937" s="459"/>
      <c r="F937" s="507" t="str">
        <f>IF(ISNA(VLOOKUP(D937,條件!$A$1:$L$65585,5,0)),"",(VLOOKUP(D937,條件!$A$1:$L$65585,5,0)))</f>
        <v/>
      </c>
      <c r="G937" s="507" t="str">
        <f>IF(ISNA(VLOOKUP(D937,條件!$A$1:$L$65585,11,0)),"",(VLOOKUP(D937,條件!$A$1:$L$65585,11,0)))</f>
        <v/>
      </c>
      <c r="H937" s="460"/>
      <c r="I937" s="461"/>
      <c r="J937" s="462"/>
      <c r="K937" s="461"/>
      <c r="L937" s="463"/>
      <c r="M937" s="388"/>
      <c r="N937" s="389"/>
      <c r="O937" s="390"/>
      <c r="P937" s="389"/>
      <c r="Q937" s="391"/>
      <c r="R937" s="443"/>
      <c r="S937" s="425">
        <f t="shared" si="350"/>
        <v>0</v>
      </c>
      <c r="T937" s="392">
        <f t="shared" si="347"/>
        <v>0</v>
      </c>
      <c r="U937" s="405">
        <f t="shared" si="351"/>
        <v>0</v>
      </c>
      <c r="V937" s="393">
        <f t="shared" si="352"/>
        <v>0</v>
      </c>
      <c r="W937" s="442" t="str">
        <f t="shared" si="353"/>
        <v/>
      </c>
      <c r="X937" s="452" t="str">
        <f t="shared" si="348"/>
        <v/>
      </c>
      <c r="Y937" s="452" t="str">
        <f t="shared" si="349"/>
        <v/>
      </c>
      <c r="Z937" s="452" t="str">
        <f>'４.１倒筒機(樣品製作)'!X937</f>
        <v/>
      </c>
      <c r="AA937" s="452" t="str">
        <f>'４.１倒筒機(樣品製作)'!Y937</f>
        <v/>
      </c>
    </row>
    <row r="938" spans="1:27" ht="16.5">
      <c r="A938" s="383">
        <f t="shared" si="346"/>
        <v>46195</v>
      </c>
      <c r="B938" s="432" t="s">
        <v>805</v>
      </c>
      <c r="C938" s="458"/>
      <c r="D938" s="473"/>
      <c r="E938" s="459"/>
      <c r="F938" s="507" t="str">
        <f>IF(ISNA(VLOOKUP(D938,條件!$A$1:$L$65585,5,0)),"",(VLOOKUP(D938,條件!$A$1:$L$65585,5,0)))</f>
        <v/>
      </c>
      <c r="G938" s="507" t="str">
        <f>IF(ISNA(VLOOKUP(D938,條件!$A$1:$L$65585,11,0)),"",(VLOOKUP(D938,條件!$A$1:$L$65585,11,0)))</f>
        <v/>
      </c>
      <c r="H938" s="460"/>
      <c r="I938" s="461"/>
      <c r="J938" s="462"/>
      <c r="K938" s="461"/>
      <c r="L938" s="463"/>
      <c r="M938" s="388"/>
      <c r="N938" s="389"/>
      <c r="O938" s="390"/>
      <c r="P938" s="389"/>
      <c r="Q938" s="391"/>
      <c r="R938" s="443"/>
      <c r="S938" s="425">
        <f t="shared" si="350"/>
        <v>0</v>
      </c>
      <c r="T938" s="392">
        <f t="shared" si="347"/>
        <v>0</v>
      </c>
      <c r="U938" s="392">
        <f t="shared" si="351"/>
        <v>0</v>
      </c>
      <c r="V938" s="393">
        <f t="shared" si="352"/>
        <v>0</v>
      </c>
      <c r="W938" s="444" t="str">
        <f t="shared" si="353"/>
        <v/>
      </c>
      <c r="X938" s="452" t="str">
        <f t="shared" si="348"/>
        <v/>
      </c>
      <c r="Y938" s="452" t="str">
        <f t="shared" si="349"/>
        <v/>
      </c>
      <c r="Z938" s="452" t="str">
        <f>'４.１倒筒機(樣品製作)'!X938</f>
        <v/>
      </c>
      <c r="AA938" s="452" t="str">
        <f>'４.１倒筒機(樣品製作)'!Y938</f>
        <v/>
      </c>
    </row>
    <row r="939" spans="1:27" ht="16.5">
      <c r="A939" s="383">
        <f t="shared" si="346"/>
        <v>46195</v>
      </c>
      <c r="B939" s="432" t="s">
        <v>805</v>
      </c>
      <c r="C939" s="458"/>
      <c r="D939" s="473"/>
      <c r="E939" s="459"/>
      <c r="F939" s="507" t="str">
        <f>IF(ISNA(VLOOKUP(D939,條件!$A$1:$L$65585,5,0)),"",(VLOOKUP(D939,條件!$A$1:$L$65585,5,0)))</f>
        <v/>
      </c>
      <c r="G939" s="507" t="str">
        <f>IF(ISNA(VLOOKUP(D939,條件!$A$1:$L$65585,11,0)),"",(VLOOKUP(D939,條件!$A$1:$L$65585,11,0)))</f>
        <v/>
      </c>
      <c r="H939" s="460"/>
      <c r="I939" s="461"/>
      <c r="J939" s="462"/>
      <c r="K939" s="461"/>
      <c r="L939" s="463"/>
      <c r="M939" s="388"/>
      <c r="N939" s="389"/>
      <c r="O939" s="390"/>
      <c r="P939" s="389"/>
      <c r="Q939" s="391"/>
      <c r="R939" s="443"/>
      <c r="S939" s="425">
        <f t="shared" si="350"/>
        <v>0</v>
      </c>
      <c r="T939" s="392">
        <f t="shared" si="347"/>
        <v>0</v>
      </c>
      <c r="U939" s="392">
        <f t="shared" si="351"/>
        <v>0</v>
      </c>
      <c r="V939" s="393">
        <f t="shared" si="352"/>
        <v>0</v>
      </c>
      <c r="W939" s="444" t="str">
        <f t="shared" si="353"/>
        <v/>
      </c>
      <c r="X939" s="452" t="str">
        <f t="shared" si="348"/>
        <v/>
      </c>
      <c r="Y939" s="452" t="str">
        <f t="shared" si="349"/>
        <v/>
      </c>
      <c r="Z939" s="452" t="str">
        <f>'４.１倒筒機(樣品製作)'!X939</f>
        <v/>
      </c>
      <c r="AA939" s="452" t="str">
        <f>'４.１倒筒機(樣品製作)'!Y939</f>
        <v/>
      </c>
    </row>
    <row r="940" spans="1:27" ht="16.5">
      <c r="A940" s="383">
        <f t="shared" si="346"/>
        <v>46195</v>
      </c>
      <c r="B940" s="432" t="s">
        <v>805</v>
      </c>
      <c r="C940" s="458"/>
      <c r="D940" s="473"/>
      <c r="E940" s="459"/>
      <c r="F940" s="507" t="str">
        <f>IF(ISNA(VLOOKUP(D940,條件!$A$1:$L$65585,5,0)),"",(VLOOKUP(D940,條件!$A$1:$L$65585,5,0)))</f>
        <v/>
      </c>
      <c r="G940" s="507" t="str">
        <f>IF(ISNA(VLOOKUP(D940,條件!$A$1:$L$65585,11,0)),"",(VLOOKUP(D940,條件!$A$1:$L$65585,11,0)))</f>
        <v/>
      </c>
      <c r="H940" s="460"/>
      <c r="I940" s="461"/>
      <c r="J940" s="462"/>
      <c r="K940" s="461"/>
      <c r="L940" s="463"/>
      <c r="M940" s="388"/>
      <c r="N940" s="389"/>
      <c r="O940" s="390"/>
      <c r="P940" s="389"/>
      <c r="Q940" s="391"/>
      <c r="R940" s="443"/>
      <c r="S940" s="425">
        <f t="shared" si="350"/>
        <v>0</v>
      </c>
      <c r="T940" s="392">
        <f t="shared" si="347"/>
        <v>0</v>
      </c>
      <c r="U940" s="392">
        <f t="shared" si="351"/>
        <v>0</v>
      </c>
      <c r="V940" s="393">
        <f t="shared" si="352"/>
        <v>0</v>
      </c>
      <c r="W940" s="444" t="str">
        <f t="shared" si="353"/>
        <v/>
      </c>
      <c r="X940" s="452" t="str">
        <f t="shared" si="348"/>
        <v/>
      </c>
      <c r="Y940" s="452" t="str">
        <f t="shared" si="349"/>
        <v/>
      </c>
      <c r="Z940" s="452" t="str">
        <f>'４.１倒筒機(樣品製作)'!X940</f>
        <v/>
      </c>
      <c r="AA940" s="452" t="str">
        <f>'４.１倒筒機(樣品製作)'!Y940</f>
        <v/>
      </c>
    </row>
    <row r="941" spans="1:27" ht="16.5">
      <c r="A941" s="383">
        <f t="shared" si="346"/>
        <v>46195</v>
      </c>
      <c r="B941" s="432" t="s">
        <v>805</v>
      </c>
      <c r="C941" s="458"/>
      <c r="D941" s="473"/>
      <c r="E941" s="459"/>
      <c r="F941" s="507" t="str">
        <f>IF(ISNA(VLOOKUP(D941,條件!$A$1:$L$65585,5,0)),"",(VLOOKUP(D941,條件!$A$1:$L$65585,5,0)))</f>
        <v/>
      </c>
      <c r="G941" s="507" t="str">
        <f>IF(ISNA(VLOOKUP(D941,條件!$A$1:$L$65585,11,0)),"",(VLOOKUP(D941,條件!$A$1:$L$65585,11,0)))</f>
        <v/>
      </c>
      <c r="H941" s="460"/>
      <c r="I941" s="461"/>
      <c r="J941" s="462"/>
      <c r="K941" s="461"/>
      <c r="L941" s="463"/>
      <c r="M941" s="388"/>
      <c r="N941" s="389"/>
      <c r="O941" s="390"/>
      <c r="P941" s="389"/>
      <c r="Q941" s="391"/>
      <c r="R941" s="443"/>
      <c r="S941" s="425">
        <f t="shared" si="350"/>
        <v>0</v>
      </c>
      <c r="T941" s="392">
        <f t="shared" si="347"/>
        <v>0</v>
      </c>
      <c r="U941" s="392">
        <f t="shared" si="351"/>
        <v>0</v>
      </c>
      <c r="V941" s="393">
        <f t="shared" si="352"/>
        <v>0</v>
      </c>
      <c r="W941" s="444" t="str">
        <f t="shared" si="353"/>
        <v/>
      </c>
      <c r="X941" s="452" t="str">
        <f t="shared" si="348"/>
        <v/>
      </c>
      <c r="Y941" s="452" t="str">
        <f t="shared" si="349"/>
        <v/>
      </c>
      <c r="Z941" s="452" t="str">
        <f>'４.１倒筒機(樣品製作)'!X941</f>
        <v/>
      </c>
      <c r="AA941" s="452" t="str">
        <f>'４.１倒筒機(樣品製作)'!Y941</f>
        <v/>
      </c>
    </row>
    <row r="942" spans="1:27" ht="16.5">
      <c r="A942" s="383">
        <f t="shared" si="346"/>
        <v>46195</v>
      </c>
      <c r="B942" s="432" t="s">
        <v>805</v>
      </c>
      <c r="C942" s="458"/>
      <c r="D942" s="473"/>
      <c r="E942" s="459"/>
      <c r="F942" s="507" t="str">
        <f>IF(ISNA(VLOOKUP(D942,條件!$A$1:$L$65585,5,0)),"",(VLOOKUP(D942,條件!$A$1:$L$65585,5,0)))</f>
        <v/>
      </c>
      <c r="G942" s="507" t="str">
        <f>IF(ISNA(VLOOKUP(D942,條件!$A$1:$L$65585,11,0)),"",(VLOOKUP(D942,條件!$A$1:$L$65585,11,0)))</f>
        <v/>
      </c>
      <c r="H942" s="460"/>
      <c r="I942" s="461"/>
      <c r="J942" s="462"/>
      <c r="K942" s="461"/>
      <c r="L942" s="463"/>
      <c r="M942" s="388"/>
      <c r="N942" s="389"/>
      <c r="O942" s="390"/>
      <c r="P942" s="389"/>
      <c r="Q942" s="391"/>
      <c r="R942" s="443"/>
      <c r="S942" s="425">
        <f t="shared" si="350"/>
        <v>0</v>
      </c>
      <c r="T942" s="392">
        <f t="shared" si="347"/>
        <v>0</v>
      </c>
      <c r="U942" s="392">
        <f t="shared" si="351"/>
        <v>0</v>
      </c>
      <c r="V942" s="393">
        <f t="shared" si="352"/>
        <v>0</v>
      </c>
      <c r="W942" s="444" t="str">
        <f t="shared" si="353"/>
        <v/>
      </c>
      <c r="X942" s="452" t="str">
        <f t="shared" si="348"/>
        <v/>
      </c>
      <c r="Y942" s="452" t="str">
        <f t="shared" si="349"/>
        <v/>
      </c>
      <c r="Z942" s="452" t="str">
        <f>'４.１倒筒機(樣品製作)'!X942</f>
        <v/>
      </c>
      <c r="AA942" s="452" t="str">
        <f>'４.１倒筒機(樣品製作)'!Y942</f>
        <v/>
      </c>
    </row>
    <row r="943" spans="1:27" ht="16.5">
      <c r="A943" s="383">
        <f t="shared" si="346"/>
        <v>46195</v>
      </c>
      <c r="B943" s="432" t="s">
        <v>805</v>
      </c>
      <c r="C943" s="458"/>
      <c r="D943" s="473"/>
      <c r="E943" s="459"/>
      <c r="F943" s="507" t="str">
        <f>IF(ISNA(VLOOKUP(D943,條件!$A$1:$L$65585,5,0)),"",(VLOOKUP(D943,條件!$A$1:$L$65585,5,0)))</f>
        <v/>
      </c>
      <c r="G943" s="507" t="str">
        <f>IF(ISNA(VLOOKUP(D943,條件!$A$1:$L$65585,11,0)),"",(VLOOKUP(D943,條件!$A$1:$L$65585,11,0)))</f>
        <v/>
      </c>
      <c r="H943" s="460"/>
      <c r="I943" s="461"/>
      <c r="J943" s="462"/>
      <c r="K943" s="461"/>
      <c r="L943" s="463"/>
      <c r="M943" s="388"/>
      <c r="N943" s="389"/>
      <c r="O943" s="390"/>
      <c r="P943" s="389"/>
      <c r="Q943" s="391"/>
      <c r="R943" s="443"/>
      <c r="S943" s="425">
        <f t="shared" si="350"/>
        <v>0</v>
      </c>
      <c r="T943" s="392">
        <f t="shared" si="347"/>
        <v>0</v>
      </c>
      <c r="U943" s="392">
        <f t="shared" si="351"/>
        <v>0</v>
      </c>
      <c r="V943" s="393">
        <f t="shared" si="352"/>
        <v>0</v>
      </c>
      <c r="W943" s="444" t="str">
        <f t="shared" si="353"/>
        <v/>
      </c>
      <c r="X943" s="452" t="str">
        <f t="shared" si="348"/>
        <v/>
      </c>
      <c r="Y943" s="452" t="str">
        <f t="shared" si="349"/>
        <v/>
      </c>
      <c r="Z943" s="452" t="str">
        <f>'４.１倒筒機(樣品製作)'!X943</f>
        <v/>
      </c>
      <c r="AA943" s="452" t="str">
        <f>'４.１倒筒機(樣品製作)'!Y943</f>
        <v/>
      </c>
    </row>
    <row r="944" spans="1:27" ht="16.5">
      <c r="A944" s="383">
        <f t="shared" si="346"/>
        <v>46195</v>
      </c>
      <c r="B944" s="432" t="s">
        <v>805</v>
      </c>
      <c r="C944" s="458"/>
      <c r="D944" s="473"/>
      <c r="E944" s="459"/>
      <c r="F944" s="507" t="str">
        <f>IF(ISNA(VLOOKUP(D944,條件!$A$1:$L$65585,5,0)),"",(VLOOKUP(D944,條件!$A$1:$L$65585,5,0)))</f>
        <v/>
      </c>
      <c r="G944" s="507" t="str">
        <f>IF(ISNA(VLOOKUP(D944,條件!$A$1:$L$65585,11,0)),"",(VLOOKUP(D944,條件!$A$1:$L$65585,11,0)))</f>
        <v/>
      </c>
      <c r="H944" s="460"/>
      <c r="I944" s="461"/>
      <c r="J944" s="462"/>
      <c r="K944" s="461"/>
      <c r="L944" s="463"/>
      <c r="M944" s="388"/>
      <c r="N944" s="389"/>
      <c r="O944" s="390"/>
      <c r="P944" s="389"/>
      <c r="Q944" s="391"/>
      <c r="R944" s="443"/>
      <c r="S944" s="425">
        <f t="shared" si="350"/>
        <v>0</v>
      </c>
      <c r="T944" s="392">
        <f t="shared" si="347"/>
        <v>0</v>
      </c>
      <c r="U944" s="392">
        <f t="shared" si="351"/>
        <v>0</v>
      </c>
      <c r="V944" s="393">
        <f t="shared" si="352"/>
        <v>0</v>
      </c>
      <c r="W944" s="444" t="str">
        <f t="shared" si="353"/>
        <v/>
      </c>
      <c r="X944" s="452" t="str">
        <f t="shared" si="348"/>
        <v/>
      </c>
      <c r="Y944" s="452" t="str">
        <f t="shared" si="349"/>
        <v/>
      </c>
      <c r="Z944" s="452" t="str">
        <f>'４.１倒筒機(樣品製作)'!X944</f>
        <v/>
      </c>
      <c r="AA944" s="452" t="str">
        <f>'４.１倒筒機(樣品製作)'!Y944</f>
        <v/>
      </c>
    </row>
    <row r="945" spans="1:27" ht="16.5">
      <c r="A945" s="383">
        <f t="shared" si="346"/>
        <v>46195</v>
      </c>
      <c r="B945" s="432" t="s">
        <v>805</v>
      </c>
      <c r="C945" s="458"/>
      <c r="D945" s="473"/>
      <c r="E945" s="459"/>
      <c r="F945" s="507" t="str">
        <f>IF(ISNA(VLOOKUP(D945,條件!$A$1:$L$65585,5,0)),"",(VLOOKUP(D945,條件!$A$1:$L$65585,5,0)))</f>
        <v/>
      </c>
      <c r="G945" s="507" t="str">
        <f>IF(ISNA(VLOOKUP(D945,條件!$A$1:$L$65585,11,0)),"",(VLOOKUP(D945,條件!$A$1:$L$65585,11,0)))</f>
        <v/>
      </c>
      <c r="H945" s="460"/>
      <c r="I945" s="461"/>
      <c r="J945" s="462"/>
      <c r="K945" s="461"/>
      <c r="L945" s="463"/>
      <c r="M945" s="388"/>
      <c r="N945" s="389"/>
      <c r="O945" s="390"/>
      <c r="P945" s="389"/>
      <c r="Q945" s="391"/>
      <c r="R945" s="443"/>
      <c r="S945" s="425">
        <f t="shared" si="350"/>
        <v>0</v>
      </c>
      <c r="T945" s="392">
        <f t="shared" si="347"/>
        <v>0</v>
      </c>
      <c r="U945" s="392">
        <f t="shared" si="351"/>
        <v>0</v>
      </c>
      <c r="V945" s="393">
        <f t="shared" si="352"/>
        <v>0</v>
      </c>
      <c r="W945" s="444" t="str">
        <f t="shared" si="353"/>
        <v/>
      </c>
      <c r="X945" s="452" t="str">
        <f t="shared" si="348"/>
        <v/>
      </c>
      <c r="Y945" s="452" t="str">
        <f t="shared" si="349"/>
        <v/>
      </c>
      <c r="Z945" s="452" t="str">
        <f>'４.１倒筒機(樣品製作)'!X945</f>
        <v/>
      </c>
      <c r="AA945" s="452" t="str">
        <f>'４.１倒筒機(樣品製作)'!Y945</f>
        <v/>
      </c>
    </row>
    <row r="946" spans="1:27" ht="16.5">
      <c r="A946" s="383">
        <f t="shared" si="346"/>
        <v>46195</v>
      </c>
      <c r="B946" s="432" t="s">
        <v>805</v>
      </c>
      <c r="C946" s="458"/>
      <c r="D946" s="473"/>
      <c r="E946" s="459"/>
      <c r="F946" s="507" t="str">
        <f>IF(ISNA(VLOOKUP(D946,條件!$A$1:$L$65585,5,0)),"",(VLOOKUP(D946,條件!$A$1:$L$65585,5,0)))</f>
        <v/>
      </c>
      <c r="G946" s="507" t="str">
        <f>IF(ISNA(VLOOKUP(D946,條件!$A$1:$L$65585,11,0)),"",(VLOOKUP(D946,條件!$A$1:$L$65585,11,0)))</f>
        <v/>
      </c>
      <c r="H946" s="460"/>
      <c r="I946" s="461"/>
      <c r="J946" s="462"/>
      <c r="K946" s="461"/>
      <c r="L946" s="463"/>
      <c r="M946" s="388"/>
      <c r="N946" s="389"/>
      <c r="O946" s="390"/>
      <c r="P946" s="389"/>
      <c r="Q946" s="391"/>
      <c r="R946" s="443"/>
      <c r="S946" s="425">
        <f t="shared" si="350"/>
        <v>0</v>
      </c>
      <c r="T946" s="392">
        <f t="shared" si="347"/>
        <v>0</v>
      </c>
      <c r="U946" s="392">
        <f t="shared" si="351"/>
        <v>0</v>
      </c>
      <c r="V946" s="393">
        <f t="shared" si="352"/>
        <v>0</v>
      </c>
      <c r="W946" s="444" t="str">
        <f t="shared" si="353"/>
        <v/>
      </c>
      <c r="X946" s="452" t="str">
        <f t="shared" si="348"/>
        <v/>
      </c>
      <c r="Y946" s="452" t="str">
        <f t="shared" si="349"/>
        <v/>
      </c>
      <c r="Z946" s="452" t="str">
        <f>'４.１倒筒機(樣品製作)'!X946</f>
        <v/>
      </c>
      <c r="AA946" s="452" t="str">
        <f>'４.１倒筒機(樣品製作)'!Y946</f>
        <v/>
      </c>
    </row>
    <row r="947" spans="1:27" ht="16.5">
      <c r="A947" s="383">
        <f t="shared" si="346"/>
        <v>46195</v>
      </c>
      <c r="B947" s="398" t="s">
        <v>803</v>
      </c>
      <c r="C947" s="524"/>
      <c r="D947" s="525"/>
      <c r="E947" s="526"/>
      <c r="F947" s="527">
        <v>0</v>
      </c>
      <c r="G947" s="527"/>
      <c r="H947" s="528"/>
      <c r="I947" s="529">
        <f>COUNTA(I927:I946)</f>
        <v>0</v>
      </c>
      <c r="J947" s="529"/>
      <c r="K947" s="529"/>
      <c r="L947" s="530"/>
      <c r="M947" s="400"/>
      <c r="N947" s="401">
        <f>SUM(N927:N946)</f>
        <v>0</v>
      </c>
      <c r="O947" s="400"/>
      <c r="P947" s="401">
        <f>SUM(P927:P946)</f>
        <v>0</v>
      </c>
      <c r="Q947" s="402"/>
      <c r="R947" s="445"/>
      <c r="S947" s="427"/>
      <c r="T947" s="403"/>
      <c r="U947" s="399">
        <f>SUMIF(U927:U946,"&lt;9E307")</f>
        <v>0</v>
      </c>
      <c r="V947" s="399">
        <f>SUM(V927:V946)</f>
        <v>0</v>
      </c>
      <c r="W947" s="446">
        <f>IF(ISERROR(V947/U947),0,(V947/U947))</f>
        <v>0</v>
      </c>
      <c r="X947" s="453">
        <f>SUMIF(X927:X946,"&lt;9E307")</f>
        <v>0</v>
      </c>
      <c r="Y947" s="453">
        <f>SUMIF(Y927:Y946,"&lt;9E307")</f>
        <v>0</v>
      </c>
      <c r="Z947" s="453">
        <f>'４.１倒筒機(樣品製作)'!X947</f>
        <v>0</v>
      </c>
      <c r="AA947" s="453">
        <f>'４.１倒筒機(樣品製作)'!Y947</f>
        <v>0</v>
      </c>
    </row>
    <row r="948" spans="1:27" ht="16.5">
      <c r="A948" s="383">
        <f t="shared" si="346"/>
        <v>46195</v>
      </c>
      <c r="B948" s="404" t="s">
        <v>806</v>
      </c>
      <c r="C948" s="531"/>
      <c r="D948" s="532"/>
      <c r="E948" s="533"/>
      <c r="F948" s="534"/>
      <c r="G948" s="534"/>
      <c r="H948" s="535"/>
      <c r="I948" s="536">
        <f>SUM(I926,I947)</f>
        <v>0</v>
      </c>
      <c r="J948" s="536"/>
      <c r="K948" s="536"/>
      <c r="L948" s="537"/>
      <c r="M948" s="419"/>
      <c r="N948" s="420">
        <f>SUM(N926,N947)</f>
        <v>0</v>
      </c>
      <c r="O948" s="419"/>
      <c r="P948" s="420">
        <f>SUM(P926,P947)</f>
        <v>0</v>
      </c>
      <c r="Q948" s="421"/>
      <c r="R948" s="447"/>
      <c r="S948" s="428"/>
      <c r="T948" s="394"/>
      <c r="U948" s="394">
        <f t="shared" ref="U948:V948" si="354">SUM(U926,U947)</f>
        <v>0</v>
      </c>
      <c r="V948" s="394">
        <f t="shared" si="354"/>
        <v>0</v>
      </c>
      <c r="W948" s="448">
        <f>IF(ISERROR(V948/U948),0,V948/U948)</f>
        <v>0</v>
      </c>
      <c r="X948" s="454">
        <f>SUM(X926,X947)</f>
        <v>0</v>
      </c>
      <c r="Y948" s="454">
        <f>SUM(Y926,Y947)</f>
        <v>0</v>
      </c>
      <c r="Z948" s="454">
        <f>'４.１倒筒機(樣品製作)'!X948</f>
        <v>0</v>
      </c>
      <c r="AA948" s="454">
        <f>'４.１倒筒機(樣品製作)'!Y948</f>
        <v>0</v>
      </c>
    </row>
    <row r="949" spans="1:27" ht="16.5">
      <c r="A949" s="449">
        <f>A948+1</f>
        <v>46196</v>
      </c>
      <c r="B949" s="431" t="s">
        <v>804</v>
      </c>
      <c r="C949" s="538"/>
      <c r="D949" s="539"/>
      <c r="E949" s="540"/>
      <c r="F949" s="541" t="str">
        <f>IF(ISNA(VLOOKUP(D949,條件!$A$1:$L$65585,5,0)),"",(VLOOKUP(D949,條件!$A$1:$L$65585,5,0)))</f>
        <v/>
      </c>
      <c r="G949" s="541" t="str">
        <f>IF(ISNA(VLOOKUP(D949,條件!$A$1:$L$65585,11,0)),"",(VLOOKUP(D949,條件!$A$1:$L$65585,11,0)))</f>
        <v/>
      </c>
      <c r="H949" s="542"/>
      <c r="I949" s="543"/>
      <c r="J949" s="462"/>
      <c r="K949" s="543"/>
      <c r="L949" s="544"/>
      <c r="M949" s="407"/>
      <c r="N949" s="408"/>
      <c r="O949" s="409"/>
      <c r="P949" s="408"/>
      <c r="Q949" s="410"/>
      <c r="R949" s="441"/>
      <c r="S949" s="424">
        <f>K949*0.85</f>
        <v>0</v>
      </c>
      <c r="T949" s="405">
        <f t="shared" ref="T949:T968" si="355">IF(J949="",0,(1440/(J949/S949)))</f>
        <v>0</v>
      </c>
      <c r="U949" s="405">
        <f>T949*L949*(N949+P949)/24*0.85</f>
        <v>0</v>
      </c>
      <c r="V949" s="406">
        <f>M949+O949</f>
        <v>0</v>
      </c>
      <c r="W949" s="442" t="str">
        <f>IF(U949=0,"",((V949/U949)))</f>
        <v/>
      </c>
      <c r="X949" s="452" t="str">
        <f t="shared" ref="X949:X968" si="356">IF(ISERROR((U949/(N949+P949)*N949)/250),"",((U949/(N949+P949)*N949)/250))</f>
        <v/>
      </c>
      <c r="Y949" s="452" t="str">
        <f t="shared" ref="Y949:Y968" si="357">IF(ISERROR(((U949/(N949+P949)*P949)/250)),"",(((U949/(N949+P949)*P949))/250))</f>
        <v/>
      </c>
      <c r="Z949" s="452" t="str">
        <f>'４.１倒筒機(樣品製作)'!X949</f>
        <v/>
      </c>
      <c r="AA949" s="452" t="str">
        <f>'４.１倒筒機(樣品製作)'!Y949</f>
        <v/>
      </c>
    </row>
    <row r="950" spans="1:27" ht="16.5">
      <c r="A950" s="383">
        <f>A949</f>
        <v>46196</v>
      </c>
      <c r="B950" s="432" t="s">
        <v>804</v>
      </c>
      <c r="C950" s="458"/>
      <c r="D950" s="473"/>
      <c r="E950" s="459"/>
      <c r="F950" s="507" t="str">
        <f>IF(ISNA(VLOOKUP(D950,條件!$A$1:$L$65585,5,0)),"",(VLOOKUP(D950,條件!$A$1:$L$65585,5,0)))</f>
        <v/>
      </c>
      <c r="G950" s="507" t="str">
        <f>IF(ISNA(VLOOKUP(D950,條件!$A$1:$L$65585,11,0)),"",(VLOOKUP(D950,條件!$A$1:$L$65585,11,0)))</f>
        <v/>
      </c>
      <c r="H950" s="460"/>
      <c r="I950" s="461"/>
      <c r="J950" s="462"/>
      <c r="K950" s="461"/>
      <c r="L950" s="463"/>
      <c r="M950" s="388"/>
      <c r="N950" s="389"/>
      <c r="O950" s="390"/>
      <c r="P950" s="389"/>
      <c r="Q950" s="410"/>
      <c r="R950" s="443"/>
      <c r="S950" s="425">
        <f t="shared" ref="S950:S968" si="358">K950*0.85</f>
        <v>0</v>
      </c>
      <c r="T950" s="392">
        <f t="shared" si="355"/>
        <v>0</v>
      </c>
      <c r="U950" s="405">
        <f t="shared" ref="U950:U968" si="359">T950*L950*(N950+P950)/24*0.85</f>
        <v>0</v>
      </c>
      <c r="V950" s="393">
        <f t="shared" ref="V950:V968" si="360">M950+O950</f>
        <v>0</v>
      </c>
      <c r="W950" s="442" t="str">
        <f t="shared" ref="W950:W968" si="361">IF(U950=0,"",((V950/U950)))</f>
        <v/>
      </c>
      <c r="X950" s="452" t="str">
        <f t="shared" si="356"/>
        <v/>
      </c>
      <c r="Y950" s="452" t="str">
        <f t="shared" si="357"/>
        <v/>
      </c>
      <c r="Z950" s="452" t="str">
        <f>'４.１倒筒機(樣品製作)'!X950</f>
        <v/>
      </c>
      <c r="AA950" s="452" t="str">
        <f>'４.１倒筒機(樣品製作)'!Y950</f>
        <v/>
      </c>
    </row>
    <row r="951" spans="1:27" ht="16.5">
      <c r="A951" s="383">
        <f t="shared" ref="A951:A991" si="362">A950</f>
        <v>46196</v>
      </c>
      <c r="B951" s="432" t="s">
        <v>804</v>
      </c>
      <c r="C951" s="458"/>
      <c r="D951" s="473"/>
      <c r="E951" s="459"/>
      <c r="F951" s="507" t="str">
        <f>IF(ISNA(VLOOKUP(D951,條件!$A$1:$L$65585,5,0)),"",(VLOOKUP(D951,條件!$A$1:$L$65585,5,0)))</f>
        <v/>
      </c>
      <c r="G951" s="507" t="str">
        <f>IF(ISNA(VLOOKUP(D951,條件!$A$1:$L$65585,11,0)),"",(VLOOKUP(D951,條件!$A$1:$L$65585,11,0)))</f>
        <v/>
      </c>
      <c r="H951" s="460"/>
      <c r="I951" s="461"/>
      <c r="J951" s="462"/>
      <c r="K951" s="461"/>
      <c r="L951" s="463"/>
      <c r="M951" s="388"/>
      <c r="N951" s="389"/>
      <c r="O951" s="390"/>
      <c r="P951" s="389"/>
      <c r="Q951" s="410"/>
      <c r="R951" s="443"/>
      <c r="S951" s="425">
        <f t="shared" si="358"/>
        <v>0</v>
      </c>
      <c r="T951" s="392">
        <f t="shared" si="355"/>
        <v>0</v>
      </c>
      <c r="U951" s="405">
        <f t="shared" si="359"/>
        <v>0</v>
      </c>
      <c r="V951" s="393">
        <f t="shared" si="360"/>
        <v>0</v>
      </c>
      <c r="W951" s="442" t="str">
        <f t="shared" si="361"/>
        <v/>
      </c>
      <c r="X951" s="452" t="str">
        <f t="shared" si="356"/>
        <v/>
      </c>
      <c r="Y951" s="452" t="str">
        <f t="shared" si="357"/>
        <v/>
      </c>
      <c r="Z951" s="452" t="str">
        <f>'４.１倒筒機(樣品製作)'!X951</f>
        <v/>
      </c>
      <c r="AA951" s="452" t="str">
        <f>'４.１倒筒機(樣品製作)'!Y951</f>
        <v/>
      </c>
    </row>
    <row r="952" spans="1:27" ht="16.5">
      <c r="A952" s="383">
        <f t="shared" si="362"/>
        <v>46196</v>
      </c>
      <c r="B952" s="432" t="s">
        <v>804</v>
      </c>
      <c r="C952" s="458"/>
      <c r="D952" s="473"/>
      <c r="E952" s="459"/>
      <c r="F952" s="507" t="str">
        <f>IF(ISNA(VLOOKUP(D952,條件!$A$1:$L$65585,5,0)),"",(VLOOKUP(D952,條件!$A$1:$L$65585,5,0)))</f>
        <v/>
      </c>
      <c r="G952" s="507" t="str">
        <f>IF(ISNA(VLOOKUP(D952,條件!$A$1:$L$65585,11,0)),"",(VLOOKUP(D952,條件!$A$1:$L$65585,11,0)))</f>
        <v/>
      </c>
      <c r="H952" s="460"/>
      <c r="I952" s="461"/>
      <c r="J952" s="462"/>
      <c r="K952" s="461"/>
      <c r="L952" s="463"/>
      <c r="M952" s="388"/>
      <c r="N952" s="389"/>
      <c r="O952" s="390"/>
      <c r="P952" s="389"/>
      <c r="Q952" s="410"/>
      <c r="R952" s="443"/>
      <c r="S952" s="425">
        <f t="shared" si="358"/>
        <v>0</v>
      </c>
      <c r="T952" s="392">
        <f t="shared" si="355"/>
        <v>0</v>
      </c>
      <c r="U952" s="405">
        <f t="shared" si="359"/>
        <v>0</v>
      </c>
      <c r="V952" s="393">
        <f t="shared" si="360"/>
        <v>0</v>
      </c>
      <c r="W952" s="442" t="str">
        <f t="shared" si="361"/>
        <v/>
      </c>
      <c r="X952" s="452" t="str">
        <f t="shared" si="356"/>
        <v/>
      </c>
      <c r="Y952" s="452" t="str">
        <f t="shared" si="357"/>
        <v/>
      </c>
      <c r="Z952" s="452" t="str">
        <f>'４.１倒筒機(樣品製作)'!X952</f>
        <v/>
      </c>
      <c r="AA952" s="452" t="str">
        <f>'４.１倒筒機(樣品製作)'!Y952</f>
        <v/>
      </c>
    </row>
    <row r="953" spans="1:27" ht="16.5">
      <c r="A953" s="383">
        <f t="shared" si="362"/>
        <v>46196</v>
      </c>
      <c r="B953" s="432" t="s">
        <v>804</v>
      </c>
      <c r="C953" s="458"/>
      <c r="D953" s="473"/>
      <c r="E953" s="459"/>
      <c r="F953" s="507" t="str">
        <f>IF(ISNA(VLOOKUP(D953,條件!$A$1:$L$65585,5,0)),"",(VLOOKUP(D953,條件!$A$1:$L$65585,5,0)))</f>
        <v/>
      </c>
      <c r="G953" s="507" t="str">
        <f>IF(ISNA(VLOOKUP(D953,條件!$A$1:$L$65585,11,0)),"",(VLOOKUP(D953,條件!$A$1:$L$65585,11,0)))</f>
        <v/>
      </c>
      <c r="H953" s="460"/>
      <c r="I953" s="461"/>
      <c r="J953" s="462"/>
      <c r="K953" s="461"/>
      <c r="L953" s="463"/>
      <c r="M953" s="388"/>
      <c r="N953" s="389"/>
      <c r="O953" s="390"/>
      <c r="P953" s="389"/>
      <c r="Q953" s="410"/>
      <c r="R953" s="443"/>
      <c r="S953" s="425">
        <f t="shared" si="358"/>
        <v>0</v>
      </c>
      <c r="T953" s="392">
        <f t="shared" si="355"/>
        <v>0</v>
      </c>
      <c r="U953" s="405">
        <f t="shared" si="359"/>
        <v>0</v>
      </c>
      <c r="V953" s="393">
        <f t="shared" si="360"/>
        <v>0</v>
      </c>
      <c r="W953" s="442" t="str">
        <f t="shared" si="361"/>
        <v/>
      </c>
      <c r="X953" s="452" t="str">
        <f t="shared" si="356"/>
        <v/>
      </c>
      <c r="Y953" s="452" t="str">
        <f t="shared" si="357"/>
        <v/>
      </c>
      <c r="Z953" s="452" t="str">
        <f>'４.１倒筒機(樣品製作)'!X953</f>
        <v/>
      </c>
      <c r="AA953" s="452" t="str">
        <f>'４.１倒筒機(樣品製作)'!Y953</f>
        <v/>
      </c>
    </row>
    <row r="954" spans="1:27" ht="16.5">
      <c r="A954" s="383">
        <f t="shared" si="362"/>
        <v>46196</v>
      </c>
      <c r="B954" s="432" t="s">
        <v>804</v>
      </c>
      <c r="C954" s="458"/>
      <c r="D954" s="473"/>
      <c r="E954" s="459"/>
      <c r="F954" s="507" t="str">
        <f>IF(ISNA(VLOOKUP(D954,條件!$A$1:$L$65585,5,0)),"",(VLOOKUP(D954,條件!$A$1:$L$65585,5,0)))</f>
        <v/>
      </c>
      <c r="G954" s="507" t="str">
        <f>IF(ISNA(VLOOKUP(D954,條件!$A$1:$L$65585,11,0)),"",(VLOOKUP(D954,條件!$A$1:$L$65585,11,0)))</f>
        <v/>
      </c>
      <c r="H954" s="460"/>
      <c r="I954" s="461"/>
      <c r="J954" s="462"/>
      <c r="K954" s="461"/>
      <c r="L954" s="463"/>
      <c r="M954" s="388"/>
      <c r="N954" s="389"/>
      <c r="O954" s="390"/>
      <c r="P954" s="389"/>
      <c r="Q954" s="410"/>
      <c r="R954" s="443"/>
      <c r="S954" s="425">
        <f t="shared" si="358"/>
        <v>0</v>
      </c>
      <c r="T954" s="392">
        <f t="shared" si="355"/>
        <v>0</v>
      </c>
      <c r="U954" s="405">
        <f t="shared" si="359"/>
        <v>0</v>
      </c>
      <c r="V954" s="393">
        <f t="shared" si="360"/>
        <v>0</v>
      </c>
      <c r="W954" s="442" t="str">
        <f t="shared" si="361"/>
        <v/>
      </c>
      <c r="X954" s="452" t="str">
        <f t="shared" si="356"/>
        <v/>
      </c>
      <c r="Y954" s="452" t="str">
        <f t="shared" si="357"/>
        <v/>
      </c>
      <c r="Z954" s="452" t="str">
        <f>'４.１倒筒機(樣品製作)'!X954</f>
        <v/>
      </c>
      <c r="AA954" s="452" t="str">
        <f>'４.１倒筒機(樣品製作)'!Y954</f>
        <v/>
      </c>
    </row>
    <row r="955" spans="1:27" ht="16.5">
      <c r="A955" s="383">
        <f t="shared" si="362"/>
        <v>46196</v>
      </c>
      <c r="B955" s="432" t="s">
        <v>804</v>
      </c>
      <c r="C955" s="458"/>
      <c r="D955" s="473"/>
      <c r="E955" s="459"/>
      <c r="F955" s="507" t="str">
        <f>IF(ISNA(VLOOKUP(D955,條件!$A$1:$L$65585,5,0)),"",(VLOOKUP(D955,條件!$A$1:$L$65585,5,0)))</f>
        <v/>
      </c>
      <c r="G955" s="507" t="str">
        <f>IF(ISNA(VLOOKUP(D955,條件!$A$1:$L$65585,11,0)),"",(VLOOKUP(D955,條件!$A$1:$L$65585,11,0)))</f>
        <v/>
      </c>
      <c r="H955" s="460"/>
      <c r="I955" s="461"/>
      <c r="J955" s="462"/>
      <c r="K955" s="461"/>
      <c r="L955" s="463"/>
      <c r="M955" s="388"/>
      <c r="N955" s="389"/>
      <c r="O955" s="390"/>
      <c r="P955" s="389"/>
      <c r="Q955" s="410"/>
      <c r="R955" s="443"/>
      <c r="S955" s="425">
        <f t="shared" si="358"/>
        <v>0</v>
      </c>
      <c r="T955" s="392">
        <f t="shared" si="355"/>
        <v>0</v>
      </c>
      <c r="U955" s="405">
        <f t="shared" si="359"/>
        <v>0</v>
      </c>
      <c r="V955" s="393">
        <f t="shared" si="360"/>
        <v>0</v>
      </c>
      <c r="W955" s="442" t="str">
        <f t="shared" si="361"/>
        <v/>
      </c>
      <c r="X955" s="452" t="str">
        <f t="shared" si="356"/>
        <v/>
      </c>
      <c r="Y955" s="452" t="str">
        <f t="shared" si="357"/>
        <v/>
      </c>
      <c r="Z955" s="452" t="str">
        <f>'４.１倒筒機(樣品製作)'!X955</f>
        <v/>
      </c>
      <c r="AA955" s="452" t="str">
        <f>'４.１倒筒機(樣品製作)'!Y955</f>
        <v/>
      </c>
    </row>
    <row r="956" spans="1:27" ht="16.5">
      <c r="A956" s="383">
        <f t="shared" si="362"/>
        <v>46196</v>
      </c>
      <c r="B956" s="432" t="s">
        <v>804</v>
      </c>
      <c r="C956" s="458"/>
      <c r="D956" s="473"/>
      <c r="E956" s="459"/>
      <c r="F956" s="507" t="str">
        <f>IF(ISNA(VLOOKUP(D956,條件!$A$1:$L$65585,5,0)),"",(VLOOKUP(D956,條件!$A$1:$L$65585,5,0)))</f>
        <v/>
      </c>
      <c r="G956" s="507" t="str">
        <f>IF(ISNA(VLOOKUP(D956,條件!$A$1:$L$65585,11,0)),"",(VLOOKUP(D956,條件!$A$1:$L$65585,11,0)))</f>
        <v/>
      </c>
      <c r="H956" s="460"/>
      <c r="I956" s="461"/>
      <c r="J956" s="462"/>
      <c r="K956" s="461"/>
      <c r="L956" s="463"/>
      <c r="M956" s="388"/>
      <c r="N956" s="389"/>
      <c r="O956" s="390"/>
      <c r="P956" s="389"/>
      <c r="Q956" s="410"/>
      <c r="R956" s="443"/>
      <c r="S956" s="425">
        <f t="shared" si="358"/>
        <v>0</v>
      </c>
      <c r="T956" s="392">
        <f t="shared" si="355"/>
        <v>0</v>
      </c>
      <c r="U956" s="405">
        <f t="shared" si="359"/>
        <v>0</v>
      </c>
      <c r="V956" s="393">
        <f t="shared" si="360"/>
        <v>0</v>
      </c>
      <c r="W956" s="442" t="str">
        <f t="shared" si="361"/>
        <v/>
      </c>
      <c r="X956" s="452" t="str">
        <f t="shared" si="356"/>
        <v/>
      </c>
      <c r="Y956" s="452" t="str">
        <f t="shared" si="357"/>
        <v/>
      </c>
      <c r="Z956" s="452" t="str">
        <f>'４.１倒筒機(樣品製作)'!X956</f>
        <v/>
      </c>
      <c r="AA956" s="452" t="str">
        <f>'４.１倒筒機(樣品製作)'!Y956</f>
        <v/>
      </c>
    </row>
    <row r="957" spans="1:27" ht="16.5">
      <c r="A957" s="383">
        <f t="shared" si="362"/>
        <v>46196</v>
      </c>
      <c r="B957" s="432" t="s">
        <v>804</v>
      </c>
      <c r="C957" s="458"/>
      <c r="D957" s="473"/>
      <c r="E957" s="459"/>
      <c r="F957" s="507" t="str">
        <f>IF(ISNA(VLOOKUP(D957,條件!$A$1:$L$65585,5,0)),"",(VLOOKUP(D957,條件!$A$1:$L$65585,5,0)))</f>
        <v/>
      </c>
      <c r="G957" s="507" t="str">
        <f>IF(ISNA(VLOOKUP(D957,條件!$A$1:$L$65585,11,0)),"",(VLOOKUP(D957,條件!$A$1:$L$65585,11,0)))</f>
        <v/>
      </c>
      <c r="H957" s="460"/>
      <c r="I957" s="461"/>
      <c r="J957" s="462"/>
      <c r="K957" s="461"/>
      <c r="L957" s="463"/>
      <c r="M957" s="388"/>
      <c r="N957" s="389"/>
      <c r="O957" s="390"/>
      <c r="P957" s="389"/>
      <c r="Q957" s="410"/>
      <c r="R957" s="443"/>
      <c r="S957" s="425">
        <f t="shared" si="358"/>
        <v>0</v>
      </c>
      <c r="T957" s="392">
        <f t="shared" si="355"/>
        <v>0</v>
      </c>
      <c r="U957" s="405">
        <f t="shared" si="359"/>
        <v>0</v>
      </c>
      <c r="V957" s="393">
        <f t="shared" si="360"/>
        <v>0</v>
      </c>
      <c r="W957" s="442" t="str">
        <f t="shared" si="361"/>
        <v/>
      </c>
      <c r="X957" s="452" t="str">
        <f t="shared" si="356"/>
        <v/>
      </c>
      <c r="Y957" s="452" t="str">
        <f t="shared" si="357"/>
        <v/>
      </c>
      <c r="Z957" s="452" t="str">
        <f>'４.１倒筒機(樣品製作)'!X957</f>
        <v/>
      </c>
      <c r="AA957" s="452" t="str">
        <f>'４.１倒筒機(樣品製作)'!Y957</f>
        <v/>
      </c>
    </row>
    <row r="958" spans="1:27" ht="16.5">
      <c r="A958" s="383">
        <f t="shared" si="362"/>
        <v>46196</v>
      </c>
      <c r="B958" s="432" t="s">
        <v>804</v>
      </c>
      <c r="C958" s="458"/>
      <c r="D958" s="473"/>
      <c r="E958" s="459"/>
      <c r="F958" s="507" t="str">
        <f>IF(ISNA(VLOOKUP(D958,條件!$A$1:$L$65585,5,0)),"",(VLOOKUP(D958,條件!$A$1:$L$65585,5,0)))</f>
        <v/>
      </c>
      <c r="G958" s="507" t="str">
        <f>IF(ISNA(VLOOKUP(D958,條件!$A$1:$L$65585,11,0)),"",(VLOOKUP(D958,條件!$A$1:$L$65585,11,0)))</f>
        <v/>
      </c>
      <c r="H958" s="460"/>
      <c r="I958" s="461"/>
      <c r="J958" s="462"/>
      <c r="K958" s="461"/>
      <c r="L958" s="463"/>
      <c r="M958" s="388"/>
      <c r="N958" s="389"/>
      <c r="O958" s="390"/>
      <c r="P958" s="389"/>
      <c r="Q958" s="410"/>
      <c r="R958" s="443"/>
      <c r="S958" s="425">
        <f t="shared" si="358"/>
        <v>0</v>
      </c>
      <c r="T958" s="392">
        <f t="shared" si="355"/>
        <v>0</v>
      </c>
      <c r="U958" s="405">
        <f t="shared" si="359"/>
        <v>0</v>
      </c>
      <c r="V958" s="393">
        <f t="shared" si="360"/>
        <v>0</v>
      </c>
      <c r="W958" s="442" t="str">
        <f t="shared" si="361"/>
        <v/>
      </c>
      <c r="X958" s="452" t="str">
        <f t="shared" si="356"/>
        <v/>
      </c>
      <c r="Y958" s="452" t="str">
        <f t="shared" si="357"/>
        <v/>
      </c>
      <c r="Z958" s="452" t="str">
        <f>'４.１倒筒機(樣品製作)'!X958</f>
        <v/>
      </c>
      <c r="AA958" s="452" t="str">
        <f>'４.１倒筒機(樣品製作)'!Y958</f>
        <v/>
      </c>
    </row>
    <row r="959" spans="1:27" ht="16.5">
      <c r="A959" s="383">
        <f t="shared" si="362"/>
        <v>46196</v>
      </c>
      <c r="B959" s="432" t="s">
        <v>804</v>
      </c>
      <c r="C959" s="458"/>
      <c r="D959" s="473"/>
      <c r="E959" s="459"/>
      <c r="F959" s="507" t="str">
        <f>IF(ISNA(VLOOKUP(D959,條件!$A$1:$L$65585,5,0)),"",(VLOOKUP(D959,條件!$A$1:$L$65585,5,0)))</f>
        <v/>
      </c>
      <c r="G959" s="507" t="str">
        <f>IF(ISNA(VLOOKUP(D959,條件!$A$1:$L$65585,11,0)),"",(VLOOKUP(D959,條件!$A$1:$L$65585,11,0)))</f>
        <v/>
      </c>
      <c r="H959" s="460"/>
      <c r="I959" s="461"/>
      <c r="J959" s="462"/>
      <c r="K959" s="461"/>
      <c r="L959" s="463"/>
      <c r="M959" s="388"/>
      <c r="N959" s="389"/>
      <c r="O959" s="390"/>
      <c r="P959" s="389"/>
      <c r="Q959" s="410"/>
      <c r="R959" s="443"/>
      <c r="S959" s="425">
        <f t="shared" si="358"/>
        <v>0</v>
      </c>
      <c r="T959" s="392">
        <f t="shared" si="355"/>
        <v>0</v>
      </c>
      <c r="U959" s="405">
        <f t="shared" si="359"/>
        <v>0</v>
      </c>
      <c r="V959" s="393">
        <f t="shared" si="360"/>
        <v>0</v>
      </c>
      <c r="W959" s="442" t="str">
        <f t="shared" si="361"/>
        <v/>
      </c>
      <c r="X959" s="452" t="str">
        <f t="shared" si="356"/>
        <v/>
      </c>
      <c r="Y959" s="452" t="str">
        <f t="shared" si="357"/>
        <v/>
      </c>
      <c r="Z959" s="452" t="str">
        <f>'４.１倒筒機(樣品製作)'!X959</f>
        <v/>
      </c>
      <c r="AA959" s="452" t="str">
        <f>'４.１倒筒機(樣品製作)'!Y959</f>
        <v/>
      </c>
    </row>
    <row r="960" spans="1:27" ht="16.5">
      <c r="A960" s="383">
        <f t="shared" si="362"/>
        <v>46196</v>
      </c>
      <c r="B960" s="432" t="s">
        <v>804</v>
      </c>
      <c r="C960" s="458"/>
      <c r="D960" s="473"/>
      <c r="E960" s="459"/>
      <c r="F960" s="507" t="str">
        <f>IF(ISNA(VLOOKUP(D960,條件!$A$1:$L$65585,5,0)),"",(VLOOKUP(D960,條件!$A$1:$L$65585,5,0)))</f>
        <v/>
      </c>
      <c r="G960" s="507" t="str">
        <f>IF(ISNA(VLOOKUP(D960,條件!$A$1:$L$65585,11,0)),"",(VLOOKUP(D960,條件!$A$1:$L$65585,11,0)))</f>
        <v/>
      </c>
      <c r="H960" s="460"/>
      <c r="I960" s="461"/>
      <c r="J960" s="462"/>
      <c r="K960" s="461"/>
      <c r="L960" s="463"/>
      <c r="M960" s="388"/>
      <c r="N960" s="389"/>
      <c r="O960" s="390"/>
      <c r="P960" s="389"/>
      <c r="Q960" s="410"/>
      <c r="R960" s="443"/>
      <c r="S960" s="425">
        <f t="shared" si="358"/>
        <v>0</v>
      </c>
      <c r="T960" s="392">
        <f t="shared" si="355"/>
        <v>0</v>
      </c>
      <c r="U960" s="392">
        <f t="shared" si="359"/>
        <v>0</v>
      </c>
      <c r="V960" s="393">
        <f t="shared" si="360"/>
        <v>0</v>
      </c>
      <c r="W960" s="442" t="str">
        <f t="shared" si="361"/>
        <v/>
      </c>
      <c r="X960" s="452" t="str">
        <f t="shared" si="356"/>
        <v/>
      </c>
      <c r="Y960" s="452" t="str">
        <f t="shared" si="357"/>
        <v/>
      </c>
      <c r="Z960" s="452" t="str">
        <f>'４.１倒筒機(樣品製作)'!X960</f>
        <v/>
      </c>
      <c r="AA960" s="452" t="str">
        <f>'４.１倒筒機(樣品製作)'!Y960</f>
        <v/>
      </c>
    </row>
    <row r="961" spans="1:27" ht="16.5">
      <c r="A961" s="383">
        <f t="shared" si="362"/>
        <v>46196</v>
      </c>
      <c r="B961" s="432" t="s">
        <v>804</v>
      </c>
      <c r="C961" s="458"/>
      <c r="D961" s="473"/>
      <c r="E961" s="459"/>
      <c r="F961" s="507" t="str">
        <f>IF(ISNA(VLOOKUP(D961,條件!$A$1:$L$65585,5,0)),"",(VLOOKUP(D961,條件!$A$1:$L$65585,5,0)))</f>
        <v/>
      </c>
      <c r="G961" s="507" t="str">
        <f>IF(ISNA(VLOOKUP(D961,條件!$A$1:$L$65585,11,0)),"",(VLOOKUP(D961,條件!$A$1:$L$65585,11,0)))</f>
        <v/>
      </c>
      <c r="H961" s="460"/>
      <c r="I961" s="461"/>
      <c r="J961" s="462"/>
      <c r="K961" s="461"/>
      <c r="L961" s="463"/>
      <c r="M961" s="388"/>
      <c r="N961" s="389"/>
      <c r="O961" s="390"/>
      <c r="P961" s="389"/>
      <c r="Q961" s="410"/>
      <c r="R961" s="443"/>
      <c r="S961" s="425">
        <f t="shared" si="358"/>
        <v>0</v>
      </c>
      <c r="T961" s="392">
        <f t="shared" si="355"/>
        <v>0</v>
      </c>
      <c r="U961" s="392">
        <f t="shared" si="359"/>
        <v>0</v>
      </c>
      <c r="V961" s="393">
        <f t="shared" si="360"/>
        <v>0</v>
      </c>
      <c r="W961" s="444" t="str">
        <f t="shared" si="361"/>
        <v/>
      </c>
      <c r="X961" s="452" t="str">
        <f t="shared" si="356"/>
        <v/>
      </c>
      <c r="Y961" s="452" t="str">
        <f t="shared" si="357"/>
        <v/>
      </c>
      <c r="Z961" s="452" t="str">
        <f>'４.１倒筒機(樣品製作)'!X961</f>
        <v/>
      </c>
      <c r="AA961" s="452" t="str">
        <f>'４.１倒筒機(樣品製作)'!Y961</f>
        <v/>
      </c>
    </row>
    <row r="962" spans="1:27" ht="16.5">
      <c r="A962" s="383">
        <f t="shared" si="362"/>
        <v>46196</v>
      </c>
      <c r="B962" s="432" t="s">
        <v>804</v>
      </c>
      <c r="C962" s="458"/>
      <c r="D962" s="473"/>
      <c r="E962" s="459"/>
      <c r="F962" s="507" t="str">
        <f>IF(ISNA(VLOOKUP(D962,條件!$A$1:$L$65585,5,0)),"",(VLOOKUP(D962,條件!$A$1:$L$65585,5,0)))</f>
        <v/>
      </c>
      <c r="G962" s="507" t="str">
        <f>IF(ISNA(VLOOKUP(D962,條件!$A$1:$L$65585,11,0)),"",(VLOOKUP(D962,條件!$A$1:$L$65585,11,0)))</f>
        <v/>
      </c>
      <c r="H962" s="460"/>
      <c r="I962" s="461"/>
      <c r="J962" s="462"/>
      <c r="K962" s="461"/>
      <c r="L962" s="463"/>
      <c r="M962" s="388"/>
      <c r="N962" s="389"/>
      <c r="O962" s="390"/>
      <c r="P962" s="389"/>
      <c r="Q962" s="410"/>
      <c r="R962" s="443"/>
      <c r="S962" s="425">
        <f t="shared" si="358"/>
        <v>0</v>
      </c>
      <c r="T962" s="392">
        <f t="shared" si="355"/>
        <v>0</v>
      </c>
      <c r="U962" s="392">
        <f t="shared" si="359"/>
        <v>0</v>
      </c>
      <c r="V962" s="393">
        <f t="shared" si="360"/>
        <v>0</v>
      </c>
      <c r="W962" s="444" t="str">
        <f t="shared" si="361"/>
        <v/>
      </c>
      <c r="X962" s="452" t="str">
        <f t="shared" si="356"/>
        <v/>
      </c>
      <c r="Y962" s="452" t="str">
        <f t="shared" si="357"/>
        <v/>
      </c>
      <c r="Z962" s="452" t="str">
        <f>'４.１倒筒機(樣品製作)'!X962</f>
        <v/>
      </c>
      <c r="AA962" s="452" t="str">
        <f>'４.１倒筒機(樣品製作)'!Y962</f>
        <v/>
      </c>
    </row>
    <row r="963" spans="1:27" ht="16.5">
      <c r="A963" s="383">
        <f t="shared" si="362"/>
        <v>46196</v>
      </c>
      <c r="B963" s="432" t="s">
        <v>804</v>
      </c>
      <c r="C963" s="458"/>
      <c r="D963" s="473"/>
      <c r="E963" s="459"/>
      <c r="F963" s="507" t="str">
        <f>IF(ISNA(VLOOKUP(D963,條件!$A$1:$L$65585,5,0)),"",(VLOOKUP(D963,條件!$A$1:$L$65585,5,0)))</f>
        <v/>
      </c>
      <c r="G963" s="507" t="str">
        <f>IF(ISNA(VLOOKUP(D963,條件!$A$1:$L$65585,11,0)),"",(VLOOKUP(D963,條件!$A$1:$L$65585,11,0)))</f>
        <v/>
      </c>
      <c r="H963" s="460"/>
      <c r="I963" s="461"/>
      <c r="J963" s="462"/>
      <c r="K963" s="461"/>
      <c r="L963" s="463"/>
      <c r="M963" s="388"/>
      <c r="N963" s="389"/>
      <c r="O963" s="390"/>
      <c r="P963" s="389"/>
      <c r="Q963" s="410"/>
      <c r="R963" s="443"/>
      <c r="S963" s="425">
        <f t="shared" si="358"/>
        <v>0</v>
      </c>
      <c r="T963" s="392">
        <f t="shared" si="355"/>
        <v>0</v>
      </c>
      <c r="U963" s="392">
        <f t="shared" si="359"/>
        <v>0</v>
      </c>
      <c r="V963" s="393">
        <f t="shared" si="360"/>
        <v>0</v>
      </c>
      <c r="W963" s="444" t="str">
        <f t="shared" si="361"/>
        <v/>
      </c>
      <c r="X963" s="452" t="str">
        <f t="shared" si="356"/>
        <v/>
      </c>
      <c r="Y963" s="452" t="str">
        <f t="shared" si="357"/>
        <v/>
      </c>
      <c r="Z963" s="452" t="str">
        <f>'４.１倒筒機(樣品製作)'!X963</f>
        <v/>
      </c>
      <c r="AA963" s="452" t="str">
        <f>'４.１倒筒機(樣品製作)'!Y963</f>
        <v/>
      </c>
    </row>
    <row r="964" spans="1:27" ht="16.5">
      <c r="A964" s="383">
        <f t="shared" si="362"/>
        <v>46196</v>
      </c>
      <c r="B964" s="432" t="s">
        <v>804</v>
      </c>
      <c r="C964" s="458"/>
      <c r="D964" s="473"/>
      <c r="E964" s="459"/>
      <c r="F964" s="507" t="str">
        <f>IF(ISNA(VLOOKUP(D964,條件!$A$1:$L$65585,5,0)),"",(VLOOKUP(D964,條件!$A$1:$L$65585,5,0)))</f>
        <v/>
      </c>
      <c r="G964" s="507" t="str">
        <f>IF(ISNA(VLOOKUP(D964,條件!$A$1:$L$65585,11,0)),"",(VLOOKUP(D964,條件!$A$1:$L$65585,11,0)))</f>
        <v/>
      </c>
      <c r="H964" s="460"/>
      <c r="I964" s="461"/>
      <c r="J964" s="462"/>
      <c r="K964" s="461"/>
      <c r="L964" s="463"/>
      <c r="M964" s="388"/>
      <c r="N964" s="389"/>
      <c r="O964" s="390"/>
      <c r="P964" s="389"/>
      <c r="Q964" s="410"/>
      <c r="R964" s="443"/>
      <c r="S964" s="425">
        <f t="shared" si="358"/>
        <v>0</v>
      </c>
      <c r="T964" s="392">
        <f t="shared" si="355"/>
        <v>0</v>
      </c>
      <c r="U964" s="392">
        <f t="shared" si="359"/>
        <v>0</v>
      </c>
      <c r="V964" s="393">
        <f t="shared" si="360"/>
        <v>0</v>
      </c>
      <c r="W964" s="444" t="str">
        <f t="shared" si="361"/>
        <v/>
      </c>
      <c r="X964" s="452" t="str">
        <f t="shared" si="356"/>
        <v/>
      </c>
      <c r="Y964" s="452" t="str">
        <f t="shared" si="357"/>
        <v/>
      </c>
      <c r="Z964" s="452" t="str">
        <f>'４.１倒筒機(樣品製作)'!X964</f>
        <v/>
      </c>
      <c r="AA964" s="452" t="str">
        <f>'４.１倒筒機(樣品製作)'!Y964</f>
        <v/>
      </c>
    </row>
    <row r="965" spans="1:27" ht="16.5">
      <c r="A965" s="383">
        <f t="shared" si="362"/>
        <v>46196</v>
      </c>
      <c r="B965" s="432" t="s">
        <v>804</v>
      </c>
      <c r="C965" s="458"/>
      <c r="D965" s="473"/>
      <c r="E965" s="459"/>
      <c r="F965" s="507" t="str">
        <f>IF(ISNA(VLOOKUP(D965,條件!$A$1:$L$65585,5,0)),"",(VLOOKUP(D965,條件!$A$1:$L$65585,5,0)))</f>
        <v/>
      </c>
      <c r="G965" s="507" t="str">
        <f>IF(ISNA(VLOOKUP(D965,條件!$A$1:$L$65585,11,0)),"",(VLOOKUP(D965,條件!$A$1:$L$65585,11,0)))</f>
        <v/>
      </c>
      <c r="H965" s="460"/>
      <c r="I965" s="461"/>
      <c r="J965" s="462"/>
      <c r="K965" s="461"/>
      <c r="L965" s="463"/>
      <c r="M965" s="388"/>
      <c r="N965" s="389"/>
      <c r="O965" s="390"/>
      <c r="P965" s="389"/>
      <c r="Q965" s="391"/>
      <c r="R965" s="443"/>
      <c r="S965" s="425">
        <f t="shared" si="358"/>
        <v>0</v>
      </c>
      <c r="T965" s="392">
        <f t="shared" si="355"/>
        <v>0</v>
      </c>
      <c r="U965" s="392">
        <f t="shared" si="359"/>
        <v>0</v>
      </c>
      <c r="V965" s="393">
        <f t="shared" si="360"/>
        <v>0</v>
      </c>
      <c r="W965" s="444" t="str">
        <f t="shared" si="361"/>
        <v/>
      </c>
      <c r="X965" s="452" t="str">
        <f t="shared" si="356"/>
        <v/>
      </c>
      <c r="Y965" s="452" t="str">
        <f t="shared" si="357"/>
        <v/>
      </c>
      <c r="Z965" s="452" t="str">
        <f>'４.１倒筒機(樣品製作)'!X965</f>
        <v/>
      </c>
      <c r="AA965" s="452" t="str">
        <f>'４.１倒筒機(樣品製作)'!Y965</f>
        <v/>
      </c>
    </row>
    <row r="966" spans="1:27" ht="16.5">
      <c r="A966" s="383">
        <f t="shared" si="362"/>
        <v>46196</v>
      </c>
      <c r="B966" s="432" t="s">
        <v>804</v>
      </c>
      <c r="C966" s="458"/>
      <c r="D966" s="473"/>
      <c r="E966" s="459"/>
      <c r="F966" s="507" t="str">
        <f>IF(ISNA(VLOOKUP(D966,條件!$A$1:$L$65585,5,0)),"",(VLOOKUP(D966,條件!$A$1:$L$65585,5,0)))</f>
        <v/>
      </c>
      <c r="G966" s="507" t="str">
        <f>IF(ISNA(VLOOKUP(D966,條件!$A$1:$L$65585,11,0)),"",(VLOOKUP(D966,條件!$A$1:$L$65585,11,0)))</f>
        <v/>
      </c>
      <c r="H966" s="460"/>
      <c r="I966" s="461"/>
      <c r="J966" s="462"/>
      <c r="K966" s="461"/>
      <c r="L966" s="463"/>
      <c r="M966" s="388"/>
      <c r="N966" s="389"/>
      <c r="O966" s="390"/>
      <c r="P966" s="389"/>
      <c r="Q966" s="391"/>
      <c r="R966" s="443"/>
      <c r="S966" s="425">
        <f t="shared" si="358"/>
        <v>0</v>
      </c>
      <c r="T966" s="392">
        <f t="shared" si="355"/>
        <v>0</v>
      </c>
      <c r="U966" s="392">
        <f t="shared" si="359"/>
        <v>0</v>
      </c>
      <c r="V966" s="393">
        <f t="shared" si="360"/>
        <v>0</v>
      </c>
      <c r="W966" s="444" t="str">
        <f t="shared" si="361"/>
        <v/>
      </c>
      <c r="X966" s="452" t="str">
        <f t="shared" si="356"/>
        <v/>
      </c>
      <c r="Y966" s="452" t="str">
        <f t="shared" si="357"/>
        <v/>
      </c>
      <c r="Z966" s="452" t="str">
        <f>'４.１倒筒機(樣品製作)'!X966</f>
        <v/>
      </c>
      <c r="AA966" s="452" t="str">
        <f>'４.１倒筒機(樣品製作)'!Y966</f>
        <v/>
      </c>
    </row>
    <row r="967" spans="1:27" ht="16.5">
      <c r="A967" s="383">
        <f t="shared" si="362"/>
        <v>46196</v>
      </c>
      <c r="B967" s="432" t="s">
        <v>804</v>
      </c>
      <c r="C967" s="458"/>
      <c r="D967" s="473"/>
      <c r="E967" s="459"/>
      <c r="F967" s="507" t="str">
        <f>IF(ISNA(VLOOKUP(D967,條件!$A$1:$L$65585,5,0)),"",(VLOOKUP(D967,條件!$A$1:$L$65585,5,0)))</f>
        <v/>
      </c>
      <c r="G967" s="507" t="str">
        <f>IF(ISNA(VLOOKUP(D967,條件!$A$1:$L$65585,11,0)),"",(VLOOKUP(D967,條件!$A$1:$L$65585,11,0)))</f>
        <v/>
      </c>
      <c r="H967" s="460"/>
      <c r="I967" s="461"/>
      <c r="J967" s="462"/>
      <c r="K967" s="461"/>
      <c r="L967" s="463"/>
      <c r="M967" s="388"/>
      <c r="N967" s="389"/>
      <c r="O967" s="390"/>
      <c r="P967" s="389"/>
      <c r="Q967" s="391"/>
      <c r="R967" s="443"/>
      <c r="S967" s="425">
        <f t="shared" si="358"/>
        <v>0</v>
      </c>
      <c r="T967" s="392">
        <f t="shared" si="355"/>
        <v>0</v>
      </c>
      <c r="U967" s="392">
        <f t="shared" si="359"/>
        <v>0</v>
      </c>
      <c r="V967" s="393">
        <f t="shared" si="360"/>
        <v>0</v>
      </c>
      <c r="W967" s="444" t="str">
        <f t="shared" si="361"/>
        <v/>
      </c>
      <c r="X967" s="452" t="str">
        <f t="shared" si="356"/>
        <v/>
      </c>
      <c r="Y967" s="452" t="str">
        <f t="shared" si="357"/>
        <v/>
      </c>
      <c r="Z967" s="452" t="str">
        <f>'４.１倒筒機(樣品製作)'!X967</f>
        <v/>
      </c>
      <c r="AA967" s="452" t="str">
        <f>'４.１倒筒機(樣品製作)'!Y967</f>
        <v/>
      </c>
    </row>
    <row r="968" spans="1:27" ht="16.5">
      <c r="A968" s="383">
        <f t="shared" si="362"/>
        <v>46196</v>
      </c>
      <c r="B968" s="432" t="s">
        <v>804</v>
      </c>
      <c r="C968" s="458"/>
      <c r="D968" s="473"/>
      <c r="E968" s="459"/>
      <c r="F968" s="507" t="str">
        <f>IF(ISNA(VLOOKUP(D968,條件!$A$1:$L$65585,5,0)),"",(VLOOKUP(D968,條件!$A$1:$L$65585,5,0)))</f>
        <v/>
      </c>
      <c r="G968" s="507" t="str">
        <f>IF(ISNA(VLOOKUP(D968,條件!$A$1:$L$65585,11,0)),"",(VLOOKUP(D968,條件!$A$1:$L$65585,11,0)))</f>
        <v/>
      </c>
      <c r="H968" s="460"/>
      <c r="I968" s="461"/>
      <c r="J968" s="462"/>
      <c r="K968" s="461"/>
      <c r="L968" s="463"/>
      <c r="M968" s="388"/>
      <c r="N968" s="389"/>
      <c r="O968" s="390"/>
      <c r="P968" s="389"/>
      <c r="Q968" s="391"/>
      <c r="R968" s="443"/>
      <c r="S968" s="425">
        <f t="shared" si="358"/>
        <v>0</v>
      </c>
      <c r="T968" s="392">
        <f t="shared" si="355"/>
        <v>0</v>
      </c>
      <c r="U968" s="392">
        <f t="shared" si="359"/>
        <v>0</v>
      </c>
      <c r="V968" s="393">
        <f t="shared" si="360"/>
        <v>0</v>
      </c>
      <c r="W968" s="444" t="str">
        <f t="shared" si="361"/>
        <v/>
      </c>
      <c r="X968" s="452" t="str">
        <f t="shared" si="356"/>
        <v/>
      </c>
      <c r="Y968" s="452" t="str">
        <f t="shared" si="357"/>
        <v/>
      </c>
      <c r="Z968" s="452" t="str">
        <f>'４.１倒筒機(樣品製作)'!X968</f>
        <v/>
      </c>
      <c r="AA968" s="452" t="str">
        <f>'４.１倒筒機(樣品製作)'!Y968</f>
        <v/>
      </c>
    </row>
    <row r="969" spans="1:27" ht="16.5">
      <c r="A969" s="383">
        <f t="shared" si="362"/>
        <v>46196</v>
      </c>
      <c r="B969" s="398" t="s">
        <v>807</v>
      </c>
      <c r="C969" s="524"/>
      <c r="D969" s="525"/>
      <c r="E969" s="526"/>
      <c r="F969" s="527"/>
      <c r="G969" s="527"/>
      <c r="H969" s="528"/>
      <c r="I969" s="529">
        <f>COUNTA(I949:I968)</f>
        <v>0</v>
      </c>
      <c r="J969" s="529"/>
      <c r="K969" s="529"/>
      <c r="L969" s="530"/>
      <c r="M969" s="400"/>
      <c r="N969" s="401">
        <f>SUM(N949:N968)</f>
        <v>0</v>
      </c>
      <c r="O969" s="400"/>
      <c r="P969" s="401">
        <f>SUM(P949:P968)</f>
        <v>0</v>
      </c>
      <c r="Q969" s="402"/>
      <c r="R969" s="445"/>
      <c r="S969" s="426"/>
      <c r="T969" s="399"/>
      <c r="U969" s="399">
        <f>SUMIF(U949:U968,"&lt;9E307")</f>
        <v>0</v>
      </c>
      <c r="V969" s="399">
        <f>SUM(V949:V968)</f>
        <v>0</v>
      </c>
      <c r="W969" s="446">
        <f>IF(ISERROR(V969/U969),0,(V969/U969))</f>
        <v>0</v>
      </c>
      <c r="X969" s="453">
        <f>SUMIF(X949:X968,"&lt;9E307")</f>
        <v>0</v>
      </c>
      <c r="Y969" s="453">
        <f>SUMIF(Y949:Y968,"&lt;9E307")</f>
        <v>0</v>
      </c>
      <c r="Z969" s="579">
        <f>'４.１倒筒機(樣品製作)'!X969</f>
        <v>0</v>
      </c>
      <c r="AA969" s="579">
        <f>'４.１倒筒機(樣品製作)'!Y969</f>
        <v>0</v>
      </c>
    </row>
    <row r="970" spans="1:27" ht="16.5">
      <c r="A970" s="383">
        <f t="shared" si="362"/>
        <v>46196</v>
      </c>
      <c r="B970" s="432" t="s">
        <v>805</v>
      </c>
      <c r="C970" s="458"/>
      <c r="D970" s="473"/>
      <c r="E970" s="459"/>
      <c r="F970" s="507" t="str">
        <f>IF(ISNA(VLOOKUP(D970,條件!$A$1:$L$65585,5,0)),"",(VLOOKUP(D970,條件!$A$1:$L$65585,5,0)))</f>
        <v/>
      </c>
      <c r="G970" s="507" t="str">
        <f>IF(ISNA(VLOOKUP(D970,條件!$A$1:$L$65585,11,0)),"",(VLOOKUP(D970,條件!$A$1:$L$65585,11,0)))</f>
        <v/>
      </c>
      <c r="H970" s="460"/>
      <c r="I970" s="461"/>
      <c r="J970" s="462"/>
      <c r="K970" s="461"/>
      <c r="L970" s="463"/>
      <c r="M970" s="388"/>
      <c r="N970" s="389"/>
      <c r="O970" s="390"/>
      <c r="P970" s="389"/>
      <c r="Q970" s="391"/>
      <c r="R970" s="443"/>
      <c r="S970" s="425">
        <f>K970*0.85</f>
        <v>0</v>
      </c>
      <c r="T970" s="392">
        <f t="shared" ref="T970:T989" si="363">IF(J970="",0,(1440/(J970/S970)))</f>
        <v>0</v>
      </c>
      <c r="U970" s="405">
        <f>T970*L970*(N970+P970)/24*0.85</f>
        <v>0</v>
      </c>
      <c r="V970" s="406">
        <f>M970+O970</f>
        <v>0</v>
      </c>
      <c r="W970" s="442" t="str">
        <f>IF(U970=0,"",((V970/U970)))</f>
        <v/>
      </c>
      <c r="X970" s="452" t="str">
        <f t="shared" ref="X970:X989" si="364">IF(ISERROR((U970/(N970+P970)*N970)/250),"",((U970/(N970+P970)*N970)/250))</f>
        <v/>
      </c>
      <c r="Y970" s="452" t="str">
        <f t="shared" ref="Y970:Y989" si="365">IF(ISERROR(((U970/(N970+P970)*P970)/250)),"",(((U970/(N970+P970)*P970))/250))</f>
        <v/>
      </c>
      <c r="Z970" s="452" t="str">
        <f>'４.１倒筒機(樣品製作)'!X970</f>
        <v/>
      </c>
      <c r="AA970" s="452" t="str">
        <f>'４.１倒筒機(樣品製作)'!Y970</f>
        <v/>
      </c>
    </row>
    <row r="971" spans="1:27" ht="16.5">
      <c r="A971" s="383">
        <f t="shared" si="362"/>
        <v>46196</v>
      </c>
      <c r="B971" s="432" t="s">
        <v>805</v>
      </c>
      <c r="C971" s="458"/>
      <c r="D971" s="473"/>
      <c r="E971" s="459"/>
      <c r="F971" s="507" t="str">
        <f>IF(ISNA(VLOOKUP(D971,條件!$A$1:$L$65585,5,0)),"",(VLOOKUP(D971,條件!$A$1:$L$65585,5,0)))</f>
        <v/>
      </c>
      <c r="G971" s="507" t="str">
        <f>IF(ISNA(VLOOKUP(D971,條件!$A$1:$L$65585,11,0)),"",(VLOOKUP(D971,條件!$A$1:$L$65585,11,0)))</f>
        <v/>
      </c>
      <c r="H971" s="460"/>
      <c r="I971" s="461"/>
      <c r="J971" s="462"/>
      <c r="K971" s="461"/>
      <c r="L971" s="463"/>
      <c r="M971" s="388"/>
      <c r="N971" s="389"/>
      <c r="O971" s="390"/>
      <c r="P971" s="389"/>
      <c r="Q971" s="391"/>
      <c r="R971" s="443"/>
      <c r="S971" s="425">
        <f t="shared" ref="S971:S989" si="366">K971*0.85</f>
        <v>0</v>
      </c>
      <c r="T971" s="392">
        <f t="shared" si="363"/>
        <v>0</v>
      </c>
      <c r="U971" s="405">
        <f t="shared" ref="U971:U989" si="367">T971*L971*(N971+P971)/24*0.85</f>
        <v>0</v>
      </c>
      <c r="V971" s="393">
        <f t="shared" ref="V971:V989" si="368">M971+O971</f>
        <v>0</v>
      </c>
      <c r="W971" s="442" t="str">
        <f t="shared" ref="W971:W989" si="369">IF(U971=0,"",((V971/U971)))</f>
        <v/>
      </c>
      <c r="X971" s="452" t="str">
        <f t="shared" si="364"/>
        <v/>
      </c>
      <c r="Y971" s="452" t="str">
        <f t="shared" si="365"/>
        <v/>
      </c>
      <c r="Z971" s="452" t="str">
        <f>'４.１倒筒機(樣品製作)'!X971</f>
        <v/>
      </c>
      <c r="AA971" s="452" t="str">
        <f>'４.１倒筒機(樣品製作)'!Y971</f>
        <v/>
      </c>
    </row>
    <row r="972" spans="1:27" ht="16.5">
      <c r="A972" s="383">
        <f t="shared" si="362"/>
        <v>46196</v>
      </c>
      <c r="B972" s="432" t="s">
        <v>805</v>
      </c>
      <c r="C972" s="458"/>
      <c r="D972" s="473"/>
      <c r="E972" s="459"/>
      <c r="F972" s="507" t="str">
        <f>IF(ISNA(VLOOKUP(D972,條件!$A$1:$L$65585,5,0)),"",(VLOOKUP(D972,條件!$A$1:$L$65585,5,0)))</f>
        <v/>
      </c>
      <c r="G972" s="507" t="str">
        <f>IF(ISNA(VLOOKUP(D972,條件!$A$1:$L$65585,11,0)),"",(VLOOKUP(D972,條件!$A$1:$L$65585,11,0)))</f>
        <v/>
      </c>
      <c r="H972" s="460"/>
      <c r="I972" s="461"/>
      <c r="J972" s="462"/>
      <c r="K972" s="461"/>
      <c r="L972" s="463"/>
      <c r="M972" s="388"/>
      <c r="N972" s="389"/>
      <c r="O972" s="390"/>
      <c r="P972" s="389"/>
      <c r="Q972" s="391"/>
      <c r="R972" s="443"/>
      <c r="S972" s="425">
        <f t="shared" si="366"/>
        <v>0</v>
      </c>
      <c r="T972" s="392">
        <f t="shared" si="363"/>
        <v>0</v>
      </c>
      <c r="U972" s="405">
        <f t="shared" si="367"/>
        <v>0</v>
      </c>
      <c r="V972" s="393">
        <f t="shared" si="368"/>
        <v>0</v>
      </c>
      <c r="W972" s="442" t="str">
        <f t="shared" si="369"/>
        <v/>
      </c>
      <c r="X972" s="452" t="str">
        <f t="shared" si="364"/>
        <v/>
      </c>
      <c r="Y972" s="452" t="str">
        <f t="shared" si="365"/>
        <v/>
      </c>
      <c r="Z972" s="452" t="str">
        <f>'４.１倒筒機(樣品製作)'!X972</f>
        <v/>
      </c>
      <c r="AA972" s="452" t="str">
        <f>'４.１倒筒機(樣品製作)'!Y972</f>
        <v/>
      </c>
    </row>
    <row r="973" spans="1:27" ht="16.5">
      <c r="A973" s="383">
        <f t="shared" si="362"/>
        <v>46196</v>
      </c>
      <c r="B973" s="432" t="s">
        <v>805</v>
      </c>
      <c r="C973" s="458"/>
      <c r="D973" s="473"/>
      <c r="E973" s="459"/>
      <c r="F973" s="507" t="str">
        <f>IF(ISNA(VLOOKUP(D973,條件!$A$1:$L$65585,5,0)),"",(VLOOKUP(D973,條件!$A$1:$L$65585,5,0)))</f>
        <v/>
      </c>
      <c r="G973" s="507" t="str">
        <f>IF(ISNA(VLOOKUP(D973,條件!$A$1:$L$65585,11,0)),"",(VLOOKUP(D973,條件!$A$1:$L$65585,11,0)))</f>
        <v/>
      </c>
      <c r="H973" s="460"/>
      <c r="I973" s="461"/>
      <c r="J973" s="462"/>
      <c r="K973" s="461"/>
      <c r="L973" s="463"/>
      <c r="M973" s="388"/>
      <c r="N973" s="389"/>
      <c r="O973" s="390"/>
      <c r="P973" s="389"/>
      <c r="Q973" s="391"/>
      <c r="R973" s="443"/>
      <c r="S973" s="425">
        <f t="shared" si="366"/>
        <v>0</v>
      </c>
      <c r="T973" s="392">
        <f t="shared" si="363"/>
        <v>0</v>
      </c>
      <c r="U973" s="405">
        <f t="shared" si="367"/>
        <v>0</v>
      </c>
      <c r="V973" s="393">
        <f t="shared" si="368"/>
        <v>0</v>
      </c>
      <c r="W973" s="442" t="str">
        <f t="shared" si="369"/>
        <v/>
      </c>
      <c r="X973" s="452" t="str">
        <f t="shared" si="364"/>
        <v/>
      </c>
      <c r="Y973" s="452" t="str">
        <f t="shared" si="365"/>
        <v/>
      </c>
      <c r="Z973" s="452" t="str">
        <f>'４.１倒筒機(樣品製作)'!X973</f>
        <v/>
      </c>
      <c r="AA973" s="452" t="str">
        <f>'４.１倒筒機(樣品製作)'!Y973</f>
        <v/>
      </c>
    </row>
    <row r="974" spans="1:27" ht="16.5">
      <c r="A974" s="383">
        <f t="shared" si="362"/>
        <v>46196</v>
      </c>
      <c r="B974" s="432" t="s">
        <v>805</v>
      </c>
      <c r="C974" s="458"/>
      <c r="D974" s="473"/>
      <c r="E974" s="459"/>
      <c r="F974" s="507" t="str">
        <f>IF(ISNA(VLOOKUP(D974,條件!$A$1:$L$65585,5,0)),"",(VLOOKUP(D974,條件!$A$1:$L$65585,5,0)))</f>
        <v/>
      </c>
      <c r="G974" s="507" t="str">
        <f>IF(ISNA(VLOOKUP(D974,條件!$A$1:$L$65585,11,0)),"",(VLOOKUP(D974,條件!$A$1:$L$65585,11,0)))</f>
        <v/>
      </c>
      <c r="H974" s="460"/>
      <c r="I974" s="461"/>
      <c r="J974" s="462"/>
      <c r="K974" s="461"/>
      <c r="L974" s="463"/>
      <c r="M974" s="388"/>
      <c r="N974" s="389"/>
      <c r="O974" s="390"/>
      <c r="P974" s="389"/>
      <c r="Q974" s="391"/>
      <c r="R974" s="443"/>
      <c r="S974" s="425">
        <f t="shared" si="366"/>
        <v>0</v>
      </c>
      <c r="T974" s="392">
        <f t="shared" si="363"/>
        <v>0</v>
      </c>
      <c r="U974" s="405">
        <f t="shared" si="367"/>
        <v>0</v>
      </c>
      <c r="V974" s="393">
        <f t="shared" si="368"/>
        <v>0</v>
      </c>
      <c r="W974" s="442" t="str">
        <f t="shared" si="369"/>
        <v/>
      </c>
      <c r="X974" s="452" t="str">
        <f t="shared" si="364"/>
        <v/>
      </c>
      <c r="Y974" s="452" t="str">
        <f t="shared" si="365"/>
        <v/>
      </c>
      <c r="Z974" s="452" t="str">
        <f>'４.１倒筒機(樣品製作)'!X974</f>
        <v/>
      </c>
      <c r="AA974" s="452" t="str">
        <f>'４.１倒筒機(樣品製作)'!Y974</f>
        <v/>
      </c>
    </row>
    <row r="975" spans="1:27" ht="16.5">
      <c r="A975" s="383">
        <f t="shared" si="362"/>
        <v>46196</v>
      </c>
      <c r="B975" s="432" t="s">
        <v>805</v>
      </c>
      <c r="C975" s="458"/>
      <c r="D975" s="473"/>
      <c r="E975" s="459"/>
      <c r="F975" s="507" t="str">
        <f>IF(ISNA(VLOOKUP(D975,條件!$A$1:$L$65585,5,0)),"",(VLOOKUP(D975,條件!$A$1:$L$65585,5,0)))</f>
        <v/>
      </c>
      <c r="G975" s="507" t="str">
        <f>IF(ISNA(VLOOKUP(D975,條件!$A$1:$L$65585,11,0)),"",(VLOOKUP(D975,條件!$A$1:$L$65585,11,0)))</f>
        <v/>
      </c>
      <c r="H975" s="460"/>
      <c r="I975" s="461"/>
      <c r="J975" s="462"/>
      <c r="K975" s="461"/>
      <c r="L975" s="463"/>
      <c r="M975" s="388"/>
      <c r="N975" s="389"/>
      <c r="O975" s="390"/>
      <c r="P975" s="389"/>
      <c r="Q975" s="391"/>
      <c r="R975" s="443"/>
      <c r="S975" s="425">
        <f t="shared" si="366"/>
        <v>0</v>
      </c>
      <c r="T975" s="392">
        <f t="shared" si="363"/>
        <v>0</v>
      </c>
      <c r="U975" s="405">
        <f t="shared" si="367"/>
        <v>0</v>
      </c>
      <c r="V975" s="393">
        <f t="shared" si="368"/>
        <v>0</v>
      </c>
      <c r="W975" s="442" t="str">
        <f t="shared" si="369"/>
        <v/>
      </c>
      <c r="X975" s="452" t="str">
        <f t="shared" si="364"/>
        <v/>
      </c>
      <c r="Y975" s="452" t="str">
        <f t="shared" si="365"/>
        <v/>
      </c>
      <c r="Z975" s="452" t="str">
        <f>'４.１倒筒機(樣品製作)'!X975</f>
        <v/>
      </c>
      <c r="AA975" s="452" t="str">
        <f>'４.１倒筒機(樣品製作)'!Y975</f>
        <v/>
      </c>
    </row>
    <row r="976" spans="1:27" ht="16.5">
      <c r="A976" s="383">
        <f t="shared" si="362"/>
        <v>46196</v>
      </c>
      <c r="B976" s="432" t="s">
        <v>805</v>
      </c>
      <c r="C976" s="458"/>
      <c r="D976" s="473"/>
      <c r="E976" s="459"/>
      <c r="F976" s="507" t="str">
        <f>IF(ISNA(VLOOKUP(D976,條件!$A$1:$L$65585,5,0)),"",(VLOOKUP(D976,條件!$A$1:$L$65585,5,0)))</f>
        <v/>
      </c>
      <c r="G976" s="507" t="str">
        <f>IF(ISNA(VLOOKUP(D976,條件!$A$1:$L$65585,11,0)),"",(VLOOKUP(D976,條件!$A$1:$L$65585,11,0)))</f>
        <v/>
      </c>
      <c r="H976" s="460"/>
      <c r="I976" s="461"/>
      <c r="J976" s="462"/>
      <c r="K976" s="461"/>
      <c r="L976" s="463"/>
      <c r="M976" s="388"/>
      <c r="N976" s="389"/>
      <c r="O976" s="390"/>
      <c r="P976" s="389"/>
      <c r="Q976" s="391"/>
      <c r="R976" s="443"/>
      <c r="S976" s="425">
        <f t="shared" si="366"/>
        <v>0</v>
      </c>
      <c r="T976" s="392">
        <f t="shared" si="363"/>
        <v>0</v>
      </c>
      <c r="U976" s="405">
        <f t="shared" si="367"/>
        <v>0</v>
      </c>
      <c r="V976" s="393">
        <f t="shared" si="368"/>
        <v>0</v>
      </c>
      <c r="W976" s="442" t="str">
        <f t="shared" si="369"/>
        <v/>
      </c>
      <c r="X976" s="452" t="str">
        <f t="shared" si="364"/>
        <v/>
      </c>
      <c r="Y976" s="452" t="str">
        <f t="shared" si="365"/>
        <v/>
      </c>
      <c r="Z976" s="452" t="str">
        <f>'４.１倒筒機(樣品製作)'!X976</f>
        <v/>
      </c>
      <c r="AA976" s="452" t="str">
        <f>'４.１倒筒機(樣品製作)'!Y976</f>
        <v/>
      </c>
    </row>
    <row r="977" spans="1:27" ht="16.5">
      <c r="A977" s="383">
        <f t="shared" si="362"/>
        <v>46196</v>
      </c>
      <c r="B977" s="432" t="s">
        <v>805</v>
      </c>
      <c r="C977" s="458"/>
      <c r="D977" s="473"/>
      <c r="E977" s="459"/>
      <c r="F977" s="507" t="str">
        <f>IF(ISNA(VLOOKUP(D977,條件!$A$1:$L$65585,5,0)),"",(VLOOKUP(D977,條件!$A$1:$L$65585,5,0)))</f>
        <v/>
      </c>
      <c r="G977" s="507" t="str">
        <f>IF(ISNA(VLOOKUP(D977,條件!$A$1:$L$65585,11,0)),"",(VLOOKUP(D977,條件!$A$1:$L$65585,11,0)))</f>
        <v/>
      </c>
      <c r="H977" s="460"/>
      <c r="I977" s="461"/>
      <c r="J977" s="462"/>
      <c r="K977" s="461"/>
      <c r="L977" s="463"/>
      <c r="M977" s="388"/>
      <c r="N977" s="389"/>
      <c r="O977" s="390"/>
      <c r="P977" s="389"/>
      <c r="Q977" s="391"/>
      <c r="R977" s="443"/>
      <c r="S977" s="425">
        <f t="shared" si="366"/>
        <v>0</v>
      </c>
      <c r="T977" s="392">
        <f t="shared" si="363"/>
        <v>0</v>
      </c>
      <c r="U977" s="405">
        <f t="shared" si="367"/>
        <v>0</v>
      </c>
      <c r="V977" s="393">
        <f t="shared" si="368"/>
        <v>0</v>
      </c>
      <c r="W977" s="442" t="str">
        <f t="shared" si="369"/>
        <v/>
      </c>
      <c r="X977" s="452" t="str">
        <f t="shared" si="364"/>
        <v/>
      </c>
      <c r="Y977" s="452" t="str">
        <f t="shared" si="365"/>
        <v/>
      </c>
      <c r="Z977" s="452" t="str">
        <f>'４.１倒筒機(樣品製作)'!X977</f>
        <v/>
      </c>
      <c r="AA977" s="452" t="str">
        <f>'４.１倒筒機(樣品製作)'!Y977</f>
        <v/>
      </c>
    </row>
    <row r="978" spans="1:27" ht="16.5">
      <c r="A978" s="383">
        <f t="shared" si="362"/>
        <v>46196</v>
      </c>
      <c r="B978" s="432" t="s">
        <v>805</v>
      </c>
      <c r="C978" s="458"/>
      <c r="D978" s="473"/>
      <c r="E978" s="459"/>
      <c r="F978" s="507" t="str">
        <f>IF(ISNA(VLOOKUP(D978,條件!$A$1:$L$65585,5,0)),"",(VLOOKUP(D978,條件!$A$1:$L$65585,5,0)))</f>
        <v/>
      </c>
      <c r="G978" s="507" t="str">
        <f>IF(ISNA(VLOOKUP(D978,條件!$A$1:$L$65585,11,0)),"",(VLOOKUP(D978,條件!$A$1:$L$65585,11,0)))</f>
        <v/>
      </c>
      <c r="H978" s="460"/>
      <c r="I978" s="461"/>
      <c r="J978" s="462"/>
      <c r="K978" s="461"/>
      <c r="L978" s="463"/>
      <c r="M978" s="388"/>
      <c r="N978" s="389"/>
      <c r="O978" s="390"/>
      <c r="P978" s="389"/>
      <c r="Q978" s="391"/>
      <c r="R978" s="443"/>
      <c r="S978" s="425">
        <f t="shared" si="366"/>
        <v>0</v>
      </c>
      <c r="T978" s="392">
        <f t="shared" si="363"/>
        <v>0</v>
      </c>
      <c r="U978" s="405">
        <f t="shared" si="367"/>
        <v>0</v>
      </c>
      <c r="V978" s="393">
        <f t="shared" si="368"/>
        <v>0</v>
      </c>
      <c r="W978" s="442" t="str">
        <f t="shared" si="369"/>
        <v/>
      </c>
      <c r="X978" s="452" t="str">
        <f t="shared" si="364"/>
        <v/>
      </c>
      <c r="Y978" s="452" t="str">
        <f t="shared" si="365"/>
        <v/>
      </c>
      <c r="Z978" s="452" t="str">
        <f>'４.１倒筒機(樣品製作)'!X978</f>
        <v/>
      </c>
      <c r="AA978" s="452" t="str">
        <f>'４.１倒筒機(樣品製作)'!Y978</f>
        <v/>
      </c>
    </row>
    <row r="979" spans="1:27" ht="16.5">
      <c r="A979" s="383">
        <f t="shared" si="362"/>
        <v>46196</v>
      </c>
      <c r="B979" s="432" t="s">
        <v>805</v>
      </c>
      <c r="C979" s="458"/>
      <c r="D979" s="473"/>
      <c r="E979" s="459"/>
      <c r="F979" s="507" t="str">
        <f>IF(ISNA(VLOOKUP(D979,條件!$A$1:$L$65585,5,0)),"",(VLOOKUP(D979,條件!$A$1:$L$65585,5,0)))</f>
        <v/>
      </c>
      <c r="G979" s="507" t="str">
        <f>IF(ISNA(VLOOKUP(D979,條件!$A$1:$L$65585,11,0)),"",(VLOOKUP(D979,條件!$A$1:$L$65585,11,0)))</f>
        <v/>
      </c>
      <c r="H979" s="460"/>
      <c r="I979" s="461"/>
      <c r="J979" s="462"/>
      <c r="K979" s="461"/>
      <c r="L979" s="463"/>
      <c r="M979" s="388"/>
      <c r="N979" s="389"/>
      <c r="O979" s="390"/>
      <c r="P979" s="389"/>
      <c r="Q979" s="391"/>
      <c r="R979" s="443"/>
      <c r="S979" s="425">
        <f t="shared" si="366"/>
        <v>0</v>
      </c>
      <c r="T979" s="392">
        <f t="shared" si="363"/>
        <v>0</v>
      </c>
      <c r="U979" s="405">
        <f t="shared" si="367"/>
        <v>0</v>
      </c>
      <c r="V979" s="393">
        <f t="shared" si="368"/>
        <v>0</v>
      </c>
      <c r="W979" s="442" t="str">
        <f t="shared" si="369"/>
        <v/>
      </c>
      <c r="X979" s="452" t="str">
        <f t="shared" si="364"/>
        <v/>
      </c>
      <c r="Y979" s="452" t="str">
        <f t="shared" si="365"/>
        <v/>
      </c>
      <c r="Z979" s="452" t="str">
        <f>'４.１倒筒機(樣品製作)'!X979</f>
        <v/>
      </c>
      <c r="AA979" s="452" t="str">
        <f>'４.１倒筒機(樣品製作)'!Y979</f>
        <v/>
      </c>
    </row>
    <row r="980" spans="1:27" ht="16.5">
      <c r="A980" s="383">
        <f t="shared" si="362"/>
        <v>46196</v>
      </c>
      <c r="B980" s="432" t="s">
        <v>805</v>
      </c>
      <c r="C980" s="458"/>
      <c r="D980" s="473"/>
      <c r="E980" s="459"/>
      <c r="F980" s="507" t="str">
        <f>IF(ISNA(VLOOKUP(D980,條件!$A$1:$L$65585,5,0)),"",(VLOOKUP(D980,條件!$A$1:$L$65585,5,0)))</f>
        <v/>
      </c>
      <c r="G980" s="507" t="str">
        <f>IF(ISNA(VLOOKUP(D980,條件!$A$1:$L$65585,11,0)),"",(VLOOKUP(D980,條件!$A$1:$L$65585,11,0)))</f>
        <v/>
      </c>
      <c r="H980" s="460"/>
      <c r="I980" s="461"/>
      <c r="J980" s="462"/>
      <c r="K980" s="461"/>
      <c r="L980" s="463"/>
      <c r="M980" s="388"/>
      <c r="N980" s="389"/>
      <c r="O980" s="390"/>
      <c r="P980" s="389"/>
      <c r="Q980" s="391"/>
      <c r="R980" s="443"/>
      <c r="S980" s="425">
        <f t="shared" si="366"/>
        <v>0</v>
      </c>
      <c r="T980" s="392">
        <f t="shared" si="363"/>
        <v>0</v>
      </c>
      <c r="U980" s="405">
        <f t="shared" si="367"/>
        <v>0</v>
      </c>
      <c r="V980" s="393">
        <f t="shared" si="368"/>
        <v>0</v>
      </c>
      <c r="W980" s="442" t="str">
        <f t="shared" si="369"/>
        <v/>
      </c>
      <c r="X980" s="452" t="str">
        <f t="shared" si="364"/>
        <v/>
      </c>
      <c r="Y980" s="452" t="str">
        <f t="shared" si="365"/>
        <v/>
      </c>
      <c r="Z980" s="452" t="str">
        <f>'４.１倒筒機(樣品製作)'!X980</f>
        <v/>
      </c>
      <c r="AA980" s="452" t="str">
        <f>'４.１倒筒機(樣品製作)'!Y980</f>
        <v/>
      </c>
    </row>
    <row r="981" spans="1:27" ht="16.5">
      <c r="A981" s="383">
        <f t="shared" si="362"/>
        <v>46196</v>
      </c>
      <c r="B981" s="432" t="s">
        <v>805</v>
      </c>
      <c r="C981" s="458"/>
      <c r="D981" s="473"/>
      <c r="E981" s="459"/>
      <c r="F981" s="507" t="str">
        <f>IF(ISNA(VLOOKUP(D981,條件!$A$1:$L$65585,5,0)),"",(VLOOKUP(D981,條件!$A$1:$L$65585,5,0)))</f>
        <v/>
      </c>
      <c r="G981" s="507" t="str">
        <f>IF(ISNA(VLOOKUP(D981,條件!$A$1:$L$65585,11,0)),"",(VLOOKUP(D981,條件!$A$1:$L$65585,11,0)))</f>
        <v/>
      </c>
      <c r="H981" s="460"/>
      <c r="I981" s="461"/>
      <c r="J981" s="462"/>
      <c r="K981" s="461"/>
      <c r="L981" s="463"/>
      <c r="M981" s="388"/>
      <c r="N981" s="389"/>
      <c r="O981" s="390"/>
      <c r="P981" s="389"/>
      <c r="Q981" s="391"/>
      <c r="R981" s="443"/>
      <c r="S981" s="425">
        <f t="shared" si="366"/>
        <v>0</v>
      </c>
      <c r="T981" s="392">
        <f t="shared" si="363"/>
        <v>0</v>
      </c>
      <c r="U981" s="392">
        <f t="shared" si="367"/>
        <v>0</v>
      </c>
      <c r="V981" s="393">
        <f t="shared" si="368"/>
        <v>0</v>
      </c>
      <c r="W981" s="444" t="str">
        <f t="shared" si="369"/>
        <v/>
      </c>
      <c r="X981" s="452" t="str">
        <f t="shared" si="364"/>
        <v/>
      </c>
      <c r="Y981" s="452" t="str">
        <f t="shared" si="365"/>
        <v/>
      </c>
      <c r="Z981" s="452" t="str">
        <f>'４.１倒筒機(樣品製作)'!X981</f>
        <v/>
      </c>
      <c r="AA981" s="452" t="str">
        <f>'４.１倒筒機(樣品製作)'!Y981</f>
        <v/>
      </c>
    </row>
    <row r="982" spans="1:27" ht="16.5">
      <c r="A982" s="383">
        <f t="shared" si="362"/>
        <v>46196</v>
      </c>
      <c r="B982" s="432" t="s">
        <v>805</v>
      </c>
      <c r="C982" s="458"/>
      <c r="D982" s="473"/>
      <c r="E982" s="459"/>
      <c r="F982" s="507" t="str">
        <f>IF(ISNA(VLOOKUP(D982,條件!$A$1:$L$65585,5,0)),"",(VLOOKUP(D982,條件!$A$1:$L$65585,5,0)))</f>
        <v/>
      </c>
      <c r="G982" s="507" t="str">
        <f>IF(ISNA(VLOOKUP(D982,條件!$A$1:$L$65585,11,0)),"",(VLOOKUP(D982,條件!$A$1:$L$65585,11,0)))</f>
        <v/>
      </c>
      <c r="H982" s="460"/>
      <c r="I982" s="461"/>
      <c r="J982" s="462"/>
      <c r="K982" s="461"/>
      <c r="L982" s="463"/>
      <c r="M982" s="388"/>
      <c r="N982" s="389"/>
      <c r="O982" s="390"/>
      <c r="P982" s="389"/>
      <c r="Q982" s="391"/>
      <c r="R982" s="443"/>
      <c r="S982" s="425">
        <f t="shared" si="366"/>
        <v>0</v>
      </c>
      <c r="T982" s="392">
        <f t="shared" si="363"/>
        <v>0</v>
      </c>
      <c r="U982" s="392">
        <f t="shared" si="367"/>
        <v>0</v>
      </c>
      <c r="V982" s="393">
        <f t="shared" si="368"/>
        <v>0</v>
      </c>
      <c r="W982" s="444" t="str">
        <f t="shared" si="369"/>
        <v/>
      </c>
      <c r="X982" s="452" t="str">
        <f t="shared" si="364"/>
        <v/>
      </c>
      <c r="Y982" s="452" t="str">
        <f t="shared" si="365"/>
        <v/>
      </c>
      <c r="Z982" s="452" t="str">
        <f>'４.１倒筒機(樣品製作)'!X982</f>
        <v/>
      </c>
      <c r="AA982" s="452" t="str">
        <f>'４.１倒筒機(樣品製作)'!Y982</f>
        <v/>
      </c>
    </row>
    <row r="983" spans="1:27" ht="16.5">
      <c r="A983" s="383">
        <f t="shared" si="362"/>
        <v>46196</v>
      </c>
      <c r="B983" s="432" t="s">
        <v>805</v>
      </c>
      <c r="C983" s="458"/>
      <c r="D983" s="473"/>
      <c r="E983" s="459"/>
      <c r="F983" s="507" t="str">
        <f>IF(ISNA(VLOOKUP(D983,條件!$A$1:$L$65585,5,0)),"",(VLOOKUP(D983,條件!$A$1:$L$65585,5,0)))</f>
        <v/>
      </c>
      <c r="G983" s="507" t="str">
        <f>IF(ISNA(VLOOKUP(D983,條件!$A$1:$L$65585,11,0)),"",(VLOOKUP(D983,條件!$A$1:$L$65585,11,0)))</f>
        <v/>
      </c>
      <c r="H983" s="460"/>
      <c r="I983" s="461"/>
      <c r="J983" s="462"/>
      <c r="K983" s="461"/>
      <c r="L983" s="463"/>
      <c r="M983" s="388"/>
      <c r="N983" s="389"/>
      <c r="O983" s="390"/>
      <c r="P983" s="389"/>
      <c r="Q983" s="391"/>
      <c r="R983" s="443"/>
      <c r="S983" s="425">
        <f t="shared" si="366"/>
        <v>0</v>
      </c>
      <c r="T983" s="392">
        <f t="shared" si="363"/>
        <v>0</v>
      </c>
      <c r="U983" s="392">
        <f t="shared" si="367"/>
        <v>0</v>
      </c>
      <c r="V983" s="393">
        <f t="shared" si="368"/>
        <v>0</v>
      </c>
      <c r="W983" s="444" t="str">
        <f t="shared" si="369"/>
        <v/>
      </c>
      <c r="X983" s="452" t="str">
        <f t="shared" si="364"/>
        <v/>
      </c>
      <c r="Y983" s="452" t="str">
        <f t="shared" si="365"/>
        <v/>
      </c>
      <c r="Z983" s="452" t="str">
        <f>'４.１倒筒機(樣品製作)'!X983</f>
        <v/>
      </c>
      <c r="AA983" s="452" t="str">
        <f>'４.１倒筒機(樣品製作)'!Y983</f>
        <v/>
      </c>
    </row>
    <row r="984" spans="1:27" ht="16.5">
      <c r="A984" s="383">
        <f t="shared" si="362"/>
        <v>46196</v>
      </c>
      <c r="B984" s="432" t="s">
        <v>805</v>
      </c>
      <c r="C984" s="458"/>
      <c r="D984" s="473"/>
      <c r="E984" s="459"/>
      <c r="F984" s="507" t="str">
        <f>IF(ISNA(VLOOKUP(D984,條件!$A$1:$L$65585,5,0)),"",(VLOOKUP(D984,條件!$A$1:$L$65585,5,0)))</f>
        <v/>
      </c>
      <c r="G984" s="507" t="str">
        <f>IF(ISNA(VLOOKUP(D984,條件!$A$1:$L$65585,11,0)),"",(VLOOKUP(D984,條件!$A$1:$L$65585,11,0)))</f>
        <v/>
      </c>
      <c r="H984" s="460"/>
      <c r="I984" s="461"/>
      <c r="J984" s="462"/>
      <c r="K984" s="461"/>
      <c r="L984" s="463"/>
      <c r="M984" s="388"/>
      <c r="N984" s="389"/>
      <c r="O984" s="390"/>
      <c r="P984" s="389"/>
      <c r="Q984" s="391"/>
      <c r="R984" s="443"/>
      <c r="S984" s="425">
        <f t="shared" si="366"/>
        <v>0</v>
      </c>
      <c r="T984" s="392">
        <f t="shared" si="363"/>
        <v>0</v>
      </c>
      <c r="U984" s="392">
        <f t="shared" si="367"/>
        <v>0</v>
      </c>
      <c r="V984" s="393">
        <f t="shared" si="368"/>
        <v>0</v>
      </c>
      <c r="W984" s="444" t="str">
        <f t="shared" si="369"/>
        <v/>
      </c>
      <c r="X984" s="452" t="str">
        <f t="shared" si="364"/>
        <v/>
      </c>
      <c r="Y984" s="452" t="str">
        <f t="shared" si="365"/>
        <v/>
      </c>
      <c r="Z984" s="452" t="str">
        <f>'４.１倒筒機(樣品製作)'!X984</f>
        <v/>
      </c>
      <c r="AA984" s="452" t="str">
        <f>'４.１倒筒機(樣品製作)'!Y984</f>
        <v/>
      </c>
    </row>
    <row r="985" spans="1:27" ht="16.5">
      <c r="A985" s="383">
        <f t="shared" si="362"/>
        <v>46196</v>
      </c>
      <c r="B985" s="432" t="s">
        <v>805</v>
      </c>
      <c r="C985" s="458"/>
      <c r="D985" s="473"/>
      <c r="E985" s="459"/>
      <c r="F985" s="507" t="str">
        <f>IF(ISNA(VLOOKUP(D985,條件!$A$1:$L$65585,5,0)),"",(VLOOKUP(D985,條件!$A$1:$L$65585,5,0)))</f>
        <v/>
      </c>
      <c r="G985" s="507" t="str">
        <f>IF(ISNA(VLOOKUP(D985,條件!$A$1:$L$65585,11,0)),"",(VLOOKUP(D985,條件!$A$1:$L$65585,11,0)))</f>
        <v/>
      </c>
      <c r="H985" s="460"/>
      <c r="I985" s="461"/>
      <c r="J985" s="462"/>
      <c r="K985" s="461"/>
      <c r="L985" s="463"/>
      <c r="M985" s="388"/>
      <c r="N985" s="389"/>
      <c r="O985" s="390"/>
      <c r="P985" s="389"/>
      <c r="Q985" s="391"/>
      <c r="R985" s="443"/>
      <c r="S985" s="425">
        <f t="shared" si="366"/>
        <v>0</v>
      </c>
      <c r="T985" s="392">
        <f t="shared" si="363"/>
        <v>0</v>
      </c>
      <c r="U985" s="392">
        <f t="shared" si="367"/>
        <v>0</v>
      </c>
      <c r="V985" s="393">
        <f t="shared" si="368"/>
        <v>0</v>
      </c>
      <c r="W985" s="444" t="str">
        <f t="shared" si="369"/>
        <v/>
      </c>
      <c r="X985" s="452" t="str">
        <f t="shared" si="364"/>
        <v/>
      </c>
      <c r="Y985" s="452" t="str">
        <f t="shared" si="365"/>
        <v/>
      </c>
      <c r="Z985" s="452" t="str">
        <f>'４.１倒筒機(樣品製作)'!X985</f>
        <v/>
      </c>
      <c r="AA985" s="452" t="str">
        <f>'４.１倒筒機(樣品製作)'!Y985</f>
        <v/>
      </c>
    </row>
    <row r="986" spans="1:27" ht="16.5">
      <c r="A986" s="383">
        <f t="shared" si="362"/>
        <v>46196</v>
      </c>
      <c r="B986" s="432" t="s">
        <v>805</v>
      </c>
      <c r="C986" s="458"/>
      <c r="D986" s="473"/>
      <c r="E986" s="459"/>
      <c r="F986" s="507" t="str">
        <f>IF(ISNA(VLOOKUP(D986,條件!$A$1:$L$65585,5,0)),"",(VLOOKUP(D986,條件!$A$1:$L$65585,5,0)))</f>
        <v/>
      </c>
      <c r="G986" s="507" t="str">
        <f>IF(ISNA(VLOOKUP(D986,條件!$A$1:$L$65585,11,0)),"",(VLOOKUP(D986,條件!$A$1:$L$65585,11,0)))</f>
        <v/>
      </c>
      <c r="H986" s="460"/>
      <c r="I986" s="461"/>
      <c r="J986" s="462"/>
      <c r="K986" s="461"/>
      <c r="L986" s="463"/>
      <c r="M986" s="388"/>
      <c r="N986" s="389"/>
      <c r="O986" s="390"/>
      <c r="P986" s="389"/>
      <c r="Q986" s="391"/>
      <c r="R986" s="443"/>
      <c r="S986" s="425">
        <f t="shared" si="366"/>
        <v>0</v>
      </c>
      <c r="T986" s="392">
        <f t="shared" si="363"/>
        <v>0</v>
      </c>
      <c r="U986" s="392">
        <f t="shared" si="367"/>
        <v>0</v>
      </c>
      <c r="V986" s="393">
        <f t="shared" si="368"/>
        <v>0</v>
      </c>
      <c r="W986" s="444" t="str">
        <f t="shared" si="369"/>
        <v/>
      </c>
      <c r="X986" s="452" t="str">
        <f t="shared" si="364"/>
        <v/>
      </c>
      <c r="Y986" s="452" t="str">
        <f t="shared" si="365"/>
        <v/>
      </c>
      <c r="Z986" s="452" t="str">
        <f>'４.１倒筒機(樣品製作)'!X986</f>
        <v/>
      </c>
      <c r="AA986" s="452" t="str">
        <f>'４.１倒筒機(樣品製作)'!Y986</f>
        <v/>
      </c>
    </row>
    <row r="987" spans="1:27" ht="16.5">
      <c r="A987" s="383">
        <f t="shared" si="362"/>
        <v>46196</v>
      </c>
      <c r="B987" s="432" t="s">
        <v>805</v>
      </c>
      <c r="C987" s="458"/>
      <c r="D987" s="473"/>
      <c r="E987" s="459"/>
      <c r="F987" s="507" t="str">
        <f>IF(ISNA(VLOOKUP(D987,條件!$A$1:$L$65585,5,0)),"",(VLOOKUP(D987,條件!$A$1:$L$65585,5,0)))</f>
        <v/>
      </c>
      <c r="G987" s="507" t="str">
        <f>IF(ISNA(VLOOKUP(D987,條件!$A$1:$L$65585,11,0)),"",(VLOOKUP(D987,條件!$A$1:$L$65585,11,0)))</f>
        <v/>
      </c>
      <c r="H987" s="460"/>
      <c r="I987" s="461"/>
      <c r="J987" s="462"/>
      <c r="K987" s="461"/>
      <c r="L987" s="463"/>
      <c r="M987" s="388"/>
      <c r="N987" s="389"/>
      <c r="O987" s="390"/>
      <c r="P987" s="389"/>
      <c r="Q987" s="391"/>
      <c r="R987" s="443"/>
      <c r="S987" s="425">
        <f t="shared" si="366"/>
        <v>0</v>
      </c>
      <c r="T987" s="392">
        <f t="shared" si="363"/>
        <v>0</v>
      </c>
      <c r="U987" s="392">
        <f t="shared" si="367"/>
        <v>0</v>
      </c>
      <c r="V987" s="393">
        <f t="shared" si="368"/>
        <v>0</v>
      </c>
      <c r="W987" s="444" t="str">
        <f t="shared" si="369"/>
        <v/>
      </c>
      <c r="X987" s="452" t="str">
        <f t="shared" si="364"/>
        <v/>
      </c>
      <c r="Y987" s="452" t="str">
        <f t="shared" si="365"/>
        <v/>
      </c>
      <c r="Z987" s="452" t="str">
        <f>'４.１倒筒機(樣品製作)'!X987</f>
        <v/>
      </c>
      <c r="AA987" s="452" t="str">
        <f>'４.１倒筒機(樣品製作)'!Y987</f>
        <v/>
      </c>
    </row>
    <row r="988" spans="1:27" ht="16.5">
      <c r="A988" s="383">
        <f t="shared" si="362"/>
        <v>46196</v>
      </c>
      <c r="B988" s="432" t="s">
        <v>805</v>
      </c>
      <c r="C988" s="458"/>
      <c r="D988" s="473"/>
      <c r="E988" s="459"/>
      <c r="F988" s="507" t="str">
        <f>IF(ISNA(VLOOKUP(D988,條件!$A$1:$L$65585,5,0)),"",(VLOOKUP(D988,條件!$A$1:$L$65585,5,0)))</f>
        <v/>
      </c>
      <c r="G988" s="507" t="str">
        <f>IF(ISNA(VLOOKUP(D988,條件!$A$1:$L$65585,11,0)),"",(VLOOKUP(D988,條件!$A$1:$L$65585,11,0)))</f>
        <v/>
      </c>
      <c r="H988" s="460"/>
      <c r="I988" s="461"/>
      <c r="J988" s="462"/>
      <c r="K988" s="461"/>
      <c r="L988" s="463"/>
      <c r="M988" s="388"/>
      <c r="N988" s="389"/>
      <c r="O988" s="390"/>
      <c r="P988" s="389"/>
      <c r="Q988" s="391"/>
      <c r="R988" s="443"/>
      <c r="S988" s="425">
        <f t="shared" si="366"/>
        <v>0</v>
      </c>
      <c r="T988" s="392">
        <f t="shared" si="363"/>
        <v>0</v>
      </c>
      <c r="U988" s="392">
        <f t="shared" si="367"/>
        <v>0</v>
      </c>
      <c r="V988" s="393">
        <f t="shared" si="368"/>
        <v>0</v>
      </c>
      <c r="W988" s="444" t="str">
        <f t="shared" si="369"/>
        <v/>
      </c>
      <c r="X988" s="452" t="str">
        <f t="shared" si="364"/>
        <v/>
      </c>
      <c r="Y988" s="452" t="str">
        <f t="shared" si="365"/>
        <v/>
      </c>
      <c r="Z988" s="452" t="str">
        <f>'４.１倒筒機(樣品製作)'!X988</f>
        <v/>
      </c>
      <c r="AA988" s="452" t="str">
        <f>'４.１倒筒機(樣品製作)'!Y988</f>
        <v/>
      </c>
    </row>
    <row r="989" spans="1:27" ht="16.5">
      <c r="A989" s="383">
        <f t="shared" si="362"/>
        <v>46196</v>
      </c>
      <c r="B989" s="432" t="s">
        <v>805</v>
      </c>
      <c r="C989" s="458"/>
      <c r="D989" s="473"/>
      <c r="E989" s="459"/>
      <c r="F989" s="507" t="str">
        <f>IF(ISNA(VLOOKUP(D989,條件!$A$1:$L$65585,5,0)),"",(VLOOKUP(D989,條件!$A$1:$L$65585,5,0)))</f>
        <v/>
      </c>
      <c r="G989" s="507" t="str">
        <f>IF(ISNA(VLOOKUP(D989,條件!$A$1:$L$65585,11,0)),"",(VLOOKUP(D989,條件!$A$1:$L$65585,11,0)))</f>
        <v/>
      </c>
      <c r="H989" s="460"/>
      <c r="I989" s="461"/>
      <c r="J989" s="462"/>
      <c r="K989" s="461"/>
      <c r="L989" s="463"/>
      <c r="M989" s="388"/>
      <c r="N989" s="389"/>
      <c r="O989" s="390"/>
      <c r="P989" s="389"/>
      <c r="Q989" s="391"/>
      <c r="R989" s="443"/>
      <c r="S989" s="425">
        <f t="shared" si="366"/>
        <v>0</v>
      </c>
      <c r="T989" s="392">
        <f t="shared" si="363"/>
        <v>0</v>
      </c>
      <c r="U989" s="392">
        <f t="shared" si="367"/>
        <v>0</v>
      </c>
      <c r="V989" s="393">
        <f t="shared" si="368"/>
        <v>0</v>
      </c>
      <c r="W989" s="444" t="str">
        <f t="shared" si="369"/>
        <v/>
      </c>
      <c r="X989" s="452" t="str">
        <f t="shared" si="364"/>
        <v/>
      </c>
      <c r="Y989" s="452" t="str">
        <f t="shared" si="365"/>
        <v/>
      </c>
      <c r="Z989" s="452" t="str">
        <f>'４.１倒筒機(樣品製作)'!X989</f>
        <v/>
      </c>
      <c r="AA989" s="452" t="str">
        <f>'４.１倒筒機(樣品製作)'!Y989</f>
        <v/>
      </c>
    </row>
    <row r="990" spans="1:27" ht="16.5">
      <c r="A990" s="383">
        <f t="shared" si="362"/>
        <v>46196</v>
      </c>
      <c r="B990" s="398" t="s">
        <v>803</v>
      </c>
      <c r="C990" s="524"/>
      <c r="D990" s="525"/>
      <c r="E990" s="526"/>
      <c r="F990" s="527">
        <v>0</v>
      </c>
      <c r="G990" s="527"/>
      <c r="H990" s="528"/>
      <c r="I990" s="529">
        <f>COUNTA(I970:I989)</f>
        <v>0</v>
      </c>
      <c r="J990" s="529"/>
      <c r="K990" s="529"/>
      <c r="L990" s="530"/>
      <c r="M990" s="400"/>
      <c r="N990" s="401">
        <f>SUM(N970:N989)</f>
        <v>0</v>
      </c>
      <c r="O990" s="400"/>
      <c r="P990" s="401">
        <f>SUM(P970:P989)</f>
        <v>0</v>
      </c>
      <c r="Q990" s="402"/>
      <c r="R990" s="445"/>
      <c r="S990" s="427"/>
      <c r="T990" s="403"/>
      <c r="U990" s="399">
        <f>SUMIF(U970:U989,"&lt;9E307")</f>
        <v>0</v>
      </c>
      <c r="V990" s="399">
        <f>SUM(V970:V989)</f>
        <v>0</v>
      </c>
      <c r="W990" s="446">
        <f>IF(ISERROR(V990/U990),0,(V990/U990))</f>
        <v>0</v>
      </c>
      <c r="X990" s="453">
        <f>SUMIF(X970:X989,"&lt;9E307")</f>
        <v>0</v>
      </c>
      <c r="Y990" s="453">
        <f>SUMIF(Y970:Y989,"&lt;9E307")</f>
        <v>0</v>
      </c>
      <c r="Z990" s="453">
        <f>'４.１倒筒機(樣品製作)'!X990</f>
        <v>0</v>
      </c>
      <c r="AA990" s="453">
        <f>'４.１倒筒機(樣品製作)'!Y990</f>
        <v>0</v>
      </c>
    </row>
    <row r="991" spans="1:27" ht="16.5">
      <c r="A991" s="383">
        <f t="shared" si="362"/>
        <v>46196</v>
      </c>
      <c r="B991" s="404" t="s">
        <v>806</v>
      </c>
      <c r="C991" s="531"/>
      <c r="D991" s="532"/>
      <c r="E991" s="533"/>
      <c r="F991" s="534"/>
      <c r="G991" s="534"/>
      <c r="H991" s="535"/>
      <c r="I991" s="536">
        <f>SUM(I969,I990)</f>
        <v>0</v>
      </c>
      <c r="J991" s="536"/>
      <c r="K991" s="536"/>
      <c r="L991" s="537"/>
      <c r="M991" s="419"/>
      <c r="N991" s="420">
        <f>SUM(N969,N990)</f>
        <v>0</v>
      </c>
      <c r="O991" s="419"/>
      <c r="P991" s="420">
        <f>SUM(P969,P990)</f>
        <v>0</v>
      </c>
      <c r="Q991" s="421"/>
      <c r="R991" s="447"/>
      <c r="S991" s="428"/>
      <c r="T991" s="394"/>
      <c r="U991" s="394">
        <f t="shared" ref="U991:V991" si="370">SUM(U969,U990)</f>
        <v>0</v>
      </c>
      <c r="V991" s="394">
        <f t="shared" si="370"/>
        <v>0</v>
      </c>
      <c r="W991" s="448">
        <f>IF(ISERROR(V991/U991),0,V991/U991)</f>
        <v>0</v>
      </c>
      <c r="X991" s="454">
        <f>SUM(X969,X990)</f>
        <v>0</v>
      </c>
      <c r="Y991" s="454">
        <f>SUM(Y969,Y990)</f>
        <v>0</v>
      </c>
      <c r="Z991" s="454">
        <f>'４.１倒筒機(樣品製作)'!X991</f>
        <v>0</v>
      </c>
      <c r="AA991" s="454">
        <f>'４.１倒筒機(樣品製作)'!Y991</f>
        <v>0</v>
      </c>
    </row>
    <row r="992" spans="1:27" ht="16.5">
      <c r="A992" s="449">
        <f>A991+1</f>
        <v>46197</v>
      </c>
      <c r="B992" s="431" t="s">
        <v>804</v>
      </c>
      <c r="C992" s="538"/>
      <c r="D992" s="539"/>
      <c r="E992" s="540"/>
      <c r="F992" s="541" t="str">
        <f>IF(ISNA(VLOOKUP(D992,條件!$A$1:$L$65585,5,0)),"",(VLOOKUP(D992,條件!$A$1:$L$65585,5,0)))</f>
        <v/>
      </c>
      <c r="G992" s="541" t="str">
        <f>IF(ISNA(VLOOKUP(D992,條件!$A$1:$L$65585,11,0)),"",(VLOOKUP(D992,條件!$A$1:$L$65585,11,0)))</f>
        <v/>
      </c>
      <c r="H992" s="542"/>
      <c r="I992" s="543"/>
      <c r="J992" s="462"/>
      <c r="K992" s="543"/>
      <c r="L992" s="544"/>
      <c r="M992" s="407"/>
      <c r="N992" s="408"/>
      <c r="O992" s="409"/>
      <c r="P992" s="408"/>
      <c r="Q992" s="410"/>
      <c r="R992" s="441"/>
      <c r="S992" s="424">
        <f>K992*0.85</f>
        <v>0</v>
      </c>
      <c r="T992" s="405">
        <f t="shared" ref="T992:T1011" si="371">IF(J992="",0,(1440/(J992/S992)))</f>
        <v>0</v>
      </c>
      <c r="U992" s="405">
        <f>T992*L992*(N992+P992)/24*0.85</f>
        <v>0</v>
      </c>
      <c r="V992" s="406">
        <f>M992+O992</f>
        <v>0</v>
      </c>
      <c r="W992" s="442" t="str">
        <f>IF(U992=0,"",((V992/U992)))</f>
        <v/>
      </c>
      <c r="X992" s="452" t="str">
        <f t="shared" ref="X992:X1011" si="372">IF(ISERROR((U992/(N992+P992)*N992)/250),"",((U992/(N992+P992)*N992)/250))</f>
        <v/>
      </c>
      <c r="Y992" s="452" t="str">
        <f t="shared" ref="Y992:Y1011" si="373">IF(ISERROR(((U992/(N992+P992)*P992)/250)),"",(((U992/(N992+P992)*P992))/250))</f>
        <v/>
      </c>
      <c r="Z992" s="452" t="str">
        <f>'４.１倒筒機(樣品製作)'!X992</f>
        <v/>
      </c>
      <c r="AA992" s="452" t="str">
        <f>'４.１倒筒機(樣品製作)'!Y992</f>
        <v/>
      </c>
    </row>
    <row r="993" spans="1:27" ht="16.5">
      <c r="A993" s="383">
        <f>A992</f>
        <v>46197</v>
      </c>
      <c r="B993" s="432" t="s">
        <v>804</v>
      </c>
      <c r="C993" s="458"/>
      <c r="D993" s="473"/>
      <c r="E993" s="459"/>
      <c r="F993" s="507" t="str">
        <f>IF(ISNA(VLOOKUP(D993,條件!$A$1:$L$65585,5,0)),"",(VLOOKUP(D993,條件!$A$1:$L$65585,5,0)))</f>
        <v/>
      </c>
      <c r="G993" s="507" t="str">
        <f>IF(ISNA(VLOOKUP(D993,條件!$A$1:$L$65585,11,0)),"",(VLOOKUP(D993,條件!$A$1:$L$65585,11,0)))</f>
        <v/>
      </c>
      <c r="H993" s="460"/>
      <c r="I993" s="461"/>
      <c r="J993" s="462"/>
      <c r="K993" s="461"/>
      <c r="L993" s="463"/>
      <c r="M993" s="388"/>
      <c r="N993" s="389"/>
      <c r="O993" s="390"/>
      <c r="P993" s="389"/>
      <c r="Q993" s="410"/>
      <c r="R993" s="443"/>
      <c r="S993" s="425">
        <f t="shared" ref="S993:S1011" si="374">K993*0.85</f>
        <v>0</v>
      </c>
      <c r="T993" s="392">
        <f t="shared" si="371"/>
        <v>0</v>
      </c>
      <c r="U993" s="405">
        <f t="shared" ref="U993:U1011" si="375">T993*L993*(N993+P993)/24*0.85</f>
        <v>0</v>
      </c>
      <c r="V993" s="393">
        <f t="shared" ref="V993:V1011" si="376">M993+O993</f>
        <v>0</v>
      </c>
      <c r="W993" s="442" t="str">
        <f t="shared" ref="W993:W1011" si="377">IF(U993=0,"",((V993/U993)))</f>
        <v/>
      </c>
      <c r="X993" s="452" t="str">
        <f t="shared" si="372"/>
        <v/>
      </c>
      <c r="Y993" s="452" t="str">
        <f t="shared" si="373"/>
        <v/>
      </c>
      <c r="Z993" s="452" t="str">
        <f>'４.１倒筒機(樣品製作)'!X993</f>
        <v/>
      </c>
      <c r="AA993" s="452" t="str">
        <f>'４.１倒筒機(樣品製作)'!Y993</f>
        <v/>
      </c>
    </row>
    <row r="994" spans="1:27" ht="16.5">
      <c r="A994" s="383">
        <f t="shared" ref="A994:A1034" si="378">A993</f>
        <v>46197</v>
      </c>
      <c r="B994" s="432" t="s">
        <v>804</v>
      </c>
      <c r="C994" s="458"/>
      <c r="D994" s="473"/>
      <c r="E994" s="459"/>
      <c r="F994" s="507" t="str">
        <f>IF(ISNA(VLOOKUP(D994,條件!$A$1:$L$65585,5,0)),"",(VLOOKUP(D994,條件!$A$1:$L$65585,5,0)))</f>
        <v/>
      </c>
      <c r="G994" s="507" t="str">
        <f>IF(ISNA(VLOOKUP(D994,條件!$A$1:$L$65585,11,0)),"",(VLOOKUP(D994,條件!$A$1:$L$65585,11,0)))</f>
        <v/>
      </c>
      <c r="H994" s="460"/>
      <c r="I994" s="461"/>
      <c r="J994" s="462"/>
      <c r="K994" s="461"/>
      <c r="L994" s="463"/>
      <c r="M994" s="388"/>
      <c r="N994" s="389"/>
      <c r="O994" s="390"/>
      <c r="P994" s="389"/>
      <c r="Q994" s="410"/>
      <c r="R994" s="443"/>
      <c r="S994" s="425">
        <f t="shared" si="374"/>
        <v>0</v>
      </c>
      <c r="T994" s="392">
        <f t="shared" si="371"/>
        <v>0</v>
      </c>
      <c r="U994" s="405">
        <f t="shared" si="375"/>
        <v>0</v>
      </c>
      <c r="V994" s="393">
        <f t="shared" si="376"/>
        <v>0</v>
      </c>
      <c r="W994" s="442" t="str">
        <f t="shared" si="377"/>
        <v/>
      </c>
      <c r="X994" s="452" t="str">
        <f t="shared" si="372"/>
        <v/>
      </c>
      <c r="Y994" s="452" t="str">
        <f t="shared" si="373"/>
        <v/>
      </c>
      <c r="Z994" s="452" t="str">
        <f>'４.１倒筒機(樣品製作)'!X994</f>
        <v/>
      </c>
      <c r="AA994" s="452" t="str">
        <f>'４.１倒筒機(樣品製作)'!Y994</f>
        <v/>
      </c>
    </row>
    <row r="995" spans="1:27" ht="16.5">
      <c r="A995" s="383">
        <f t="shared" si="378"/>
        <v>46197</v>
      </c>
      <c r="B995" s="432" t="s">
        <v>804</v>
      </c>
      <c r="C995" s="458"/>
      <c r="D995" s="473"/>
      <c r="E995" s="459"/>
      <c r="F995" s="507" t="str">
        <f>IF(ISNA(VLOOKUP(D995,條件!$A$1:$L$65585,5,0)),"",(VLOOKUP(D995,條件!$A$1:$L$65585,5,0)))</f>
        <v/>
      </c>
      <c r="G995" s="507" t="str">
        <f>IF(ISNA(VLOOKUP(D995,條件!$A$1:$L$65585,11,0)),"",(VLOOKUP(D995,條件!$A$1:$L$65585,11,0)))</f>
        <v/>
      </c>
      <c r="H995" s="460"/>
      <c r="I995" s="461"/>
      <c r="J995" s="462"/>
      <c r="K995" s="461"/>
      <c r="L995" s="463"/>
      <c r="M995" s="388"/>
      <c r="N995" s="389"/>
      <c r="O995" s="390"/>
      <c r="P995" s="389"/>
      <c r="Q995" s="410"/>
      <c r="R995" s="443"/>
      <c r="S995" s="425">
        <f t="shared" si="374"/>
        <v>0</v>
      </c>
      <c r="T995" s="392">
        <f t="shared" si="371"/>
        <v>0</v>
      </c>
      <c r="U995" s="405">
        <f t="shared" si="375"/>
        <v>0</v>
      </c>
      <c r="V995" s="393">
        <f t="shared" si="376"/>
        <v>0</v>
      </c>
      <c r="W995" s="442" t="str">
        <f t="shared" si="377"/>
        <v/>
      </c>
      <c r="X995" s="452" t="str">
        <f t="shared" si="372"/>
        <v/>
      </c>
      <c r="Y995" s="452" t="str">
        <f t="shared" si="373"/>
        <v/>
      </c>
      <c r="Z995" s="452" t="str">
        <f>'４.１倒筒機(樣品製作)'!X995</f>
        <v/>
      </c>
      <c r="AA995" s="452" t="str">
        <f>'４.１倒筒機(樣品製作)'!Y995</f>
        <v/>
      </c>
    </row>
    <row r="996" spans="1:27" ht="16.5">
      <c r="A996" s="383">
        <f t="shared" si="378"/>
        <v>46197</v>
      </c>
      <c r="B996" s="432" t="s">
        <v>804</v>
      </c>
      <c r="C996" s="458"/>
      <c r="D996" s="473"/>
      <c r="E996" s="459"/>
      <c r="F996" s="507" t="str">
        <f>IF(ISNA(VLOOKUP(D996,條件!$A$1:$L$65585,5,0)),"",(VLOOKUP(D996,條件!$A$1:$L$65585,5,0)))</f>
        <v/>
      </c>
      <c r="G996" s="507" t="str">
        <f>IF(ISNA(VLOOKUP(D996,條件!$A$1:$L$65585,11,0)),"",(VLOOKUP(D996,條件!$A$1:$L$65585,11,0)))</f>
        <v/>
      </c>
      <c r="H996" s="460"/>
      <c r="I996" s="461"/>
      <c r="J996" s="462"/>
      <c r="K996" s="461"/>
      <c r="L996" s="463"/>
      <c r="M996" s="388"/>
      <c r="N996" s="389"/>
      <c r="O996" s="390"/>
      <c r="P996" s="389"/>
      <c r="Q996" s="410"/>
      <c r="R996" s="443"/>
      <c r="S996" s="425">
        <f t="shared" si="374"/>
        <v>0</v>
      </c>
      <c r="T996" s="392">
        <f t="shared" si="371"/>
        <v>0</v>
      </c>
      <c r="U996" s="405">
        <f t="shared" si="375"/>
        <v>0</v>
      </c>
      <c r="V996" s="393">
        <f t="shared" si="376"/>
        <v>0</v>
      </c>
      <c r="W996" s="442" t="str">
        <f t="shared" si="377"/>
        <v/>
      </c>
      <c r="X996" s="452" t="str">
        <f t="shared" si="372"/>
        <v/>
      </c>
      <c r="Y996" s="452" t="str">
        <f t="shared" si="373"/>
        <v/>
      </c>
      <c r="Z996" s="452" t="str">
        <f>'４.１倒筒機(樣品製作)'!X996</f>
        <v/>
      </c>
      <c r="AA996" s="452" t="str">
        <f>'４.１倒筒機(樣品製作)'!Y996</f>
        <v/>
      </c>
    </row>
    <row r="997" spans="1:27" ht="16.5">
      <c r="A997" s="383">
        <f t="shared" si="378"/>
        <v>46197</v>
      </c>
      <c r="B997" s="432" t="s">
        <v>804</v>
      </c>
      <c r="C997" s="458"/>
      <c r="D997" s="473"/>
      <c r="E997" s="459"/>
      <c r="F997" s="507" t="str">
        <f>IF(ISNA(VLOOKUP(D997,條件!$A$1:$L$65585,5,0)),"",(VLOOKUP(D997,條件!$A$1:$L$65585,5,0)))</f>
        <v/>
      </c>
      <c r="G997" s="507" t="str">
        <f>IF(ISNA(VLOOKUP(D997,條件!$A$1:$L$65585,11,0)),"",(VLOOKUP(D997,條件!$A$1:$L$65585,11,0)))</f>
        <v/>
      </c>
      <c r="H997" s="460"/>
      <c r="I997" s="461"/>
      <c r="J997" s="462"/>
      <c r="K997" s="461"/>
      <c r="L997" s="463"/>
      <c r="M997" s="388"/>
      <c r="N997" s="389"/>
      <c r="O997" s="390"/>
      <c r="P997" s="389"/>
      <c r="Q997" s="410"/>
      <c r="R997" s="443"/>
      <c r="S997" s="425">
        <f t="shared" si="374"/>
        <v>0</v>
      </c>
      <c r="T997" s="392">
        <f t="shared" si="371"/>
        <v>0</v>
      </c>
      <c r="U997" s="405">
        <f t="shared" si="375"/>
        <v>0</v>
      </c>
      <c r="V997" s="393">
        <f t="shared" si="376"/>
        <v>0</v>
      </c>
      <c r="W997" s="442" t="str">
        <f t="shared" si="377"/>
        <v/>
      </c>
      <c r="X997" s="452" t="str">
        <f t="shared" si="372"/>
        <v/>
      </c>
      <c r="Y997" s="452" t="str">
        <f t="shared" si="373"/>
        <v/>
      </c>
      <c r="Z997" s="452" t="str">
        <f>'４.１倒筒機(樣品製作)'!X997</f>
        <v/>
      </c>
      <c r="AA997" s="452" t="str">
        <f>'４.１倒筒機(樣品製作)'!Y997</f>
        <v/>
      </c>
    </row>
    <row r="998" spans="1:27" ht="16.5">
      <c r="A998" s="383">
        <f t="shared" si="378"/>
        <v>46197</v>
      </c>
      <c r="B998" s="432" t="s">
        <v>804</v>
      </c>
      <c r="C998" s="458"/>
      <c r="D998" s="473"/>
      <c r="E998" s="459"/>
      <c r="F998" s="507" t="str">
        <f>IF(ISNA(VLOOKUP(D998,條件!$A$1:$L$65585,5,0)),"",(VLOOKUP(D998,條件!$A$1:$L$65585,5,0)))</f>
        <v/>
      </c>
      <c r="G998" s="507" t="str">
        <f>IF(ISNA(VLOOKUP(D998,條件!$A$1:$L$65585,11,0)),"",(VLOOKUP(D998,條件!$A$1:$L$65585,11,0)))</f>
        <v/>
      </c>
      <c r="H998" s="460"/>
      <c r="I998" s="461"/>
      <c r="J998" s="462"/>
      <c r="K998" s="461"/>
      <c r="L998" s="463"/>
      <c r="M998" s="388"/>
      <c r="N998" s="389"/>
      <c r="O998" s="390"/>
      <c r="P998" s="389"/>
      <c r="Q998" s="410"/>
      <c r="R998" s="443"/>
      <c r="S998" s="425">
        <f t="shared" si="374"/>
        <v>0</v>
      </c>
      <c r="T998" s="392">
        <f t="shared" si="371"/>
        <v>0</v>
      </c>
      <c r="U998" s="405">
        <f t="shared" si="375"/>
        <v>0</v>
      </c>
      <c r="V998" s="393">
        <f t="shared" si="376"/>
        <v>0</v>
      </c>
      <c r="W998" s="442" t="str">
        <f t="shared" si="377"/>
        <v/>
      </c>
      <c r="X998" s="452" t="str">
        <f t="shared" si="372"/>
        <v/>
      </c>
      <c r="Y998" s="452" t="str">
        <f t="shared" si="373"/>
        <v/>
      </c>
      <c r="Z998" s="452" t="str">
        <f>'４.１倒筒機(樣品製作)'!X998</f>
        <v/>
      </c>
      <c r="AA998" s="452" t="str">
        <f>'４.１倒筒機(樣品製作)'!Y998</f>
        <v/>
      </c>
    </row>
    <row r="999" spans="1:27" ht="16.5">
      <c r="A999" s="383">
        <f t="shared" si="378"/>
        <v>46197</v>
      </c>
      <c r="B999" s="432" t="s">
        <v>804</v>
      </c>
      <c r="C999" s="458"/>
      <c r="D999" s="473"/>
      <c r="E999" s="459"/>
      <c r="F999" s="507" t="str">
        <f>IF(ISNA(VLOOKUP(D999,條件!$A$1:$L$65585,5,0)),"",(VLOOKUP(D999,條件!$A$1:$L$65585,5,0)))</f>
        <v/>
      </c>
      <c r="G999" s="507" t="str">
        <f>IF(ISNA(VLOOKUP(D999,條件!$A$1:$L$65585,11,0)),"",(VLOOKUP(D999,條件!$A$1:$L$65585,11,0)))</f>
        <v/>
      </c>
      <c r="H999" s="460"/>
      <c r="I999" s="461"/>
      <c r="J999" s="462"/>
      <c r="K999" s="461"/>
      <c r="L999" s="463"/>
      <c r="M999" s="388"/>
      <c r="N999" s="389"/>
      <c r="O999" s="390"/>
      <c r="P999" s="389"/>
      <c r="Q999" s="410"/>
      <c r="R999" s="443"/>
      <c r="S999" s="425">
        <f t="shared" si="374"/>
        <v>0</v>
      </c>
      <c r="T999" s="392">
        <f t="shared" si="371"/>
        <v>0</v>
      </c>
      <c r="U999" s="405">
        <f t="shared" si="375"/>
        <v>0</v>
      </c>
      <c r="V999" s="393">
        <f t="shared" si="376"/>
        <v>0</v>
      </c>
      <c r="W999" s="442" t="str">
        <f t="shared" si="377"/>
        <v/>
      </c>
      <c r="X999" s="452" t="str">
        <f t="shared" si="372"/>
        <v/>
      </c>
      <c r="Y999" s="452" t="str">
        <f t="shared" si="373"/>
        <v/>
      </c>
      <c r="Z999" s="452" t="str">
        <f>'４.１倒筒機(樣品製作)'!X999</f>
        <v/>
      </c>
      <c r="AA999" s="452" t="str">
        <f>'４.１倒筒機(樣品製作)'!Y999</f>
        <v/>
      </c>
    </row>
    <row r="1000" spans="1:27" ht="16.5">
      <c r="A1000" s="383">
        <f t="shared" si="378"/>
        <v>46197</v>
      </c>
      <c r="B1000" s="432" t="s">
        <v>804</v>
      </c>
      <c r="C1000" s="458"/>
      <c r="D1000" s="473"/>
      <c r="E1000" s="459"/>
      <c r="F1000" s="507" t="str">
        <f>IF(ISNA(VLOOKUP(D1000,條件!$A$1:$L$65585,5,0)),"",(VLOOKUP(D1000,條件!$A$1:$L$65585,5,0)))</f>
        <v/>
      </c>
      <c r="G1000" s="507" t="str">
        <f>IF(ISNA(VLOOKUP(D1000,條件!$A$1:$L$65585,11,0)),"",(VLOOKUP(D1000,條件!$A$1:$L$65585,11,0)))</f>
        <v/>
      </c>
      <c r="H1000" s="460"/>
      <c r="I1000" s="461"/>
      <c r="J1000" s="462"/>
      <c r="K1000" s="461"/>
      <c r="L1000" s="463"/>
      <c r="M1000" s="388"/>
      <c r="N1000" s="389"/>
      <c r="O1000" s="390"/>
      <c r="P1000" s="389"/>
      <c r="Q1000" s="410"/>
      <c r="R1000" s="443"/>
      <c r="S1000" s="425">
        <f t="shared" si="374"/>
        <v>0</v>
      </c>
      <c r="T1000" s="392">
        <f t="shared" si="371"/>
        <v>0</v>
      </c>
      <c r="U1000" s="405">
        <f t="shared" si="375"/>
        <v>0</v>
      </c>
      <c r="V1000" s="393">
        <f t="shared" si="376"/>
        <v>0</v>
      </c>
      <c r="W1000" s="442" t="str">
        <f t="shared" si="377"/>
        <v/>
      </c>
      <c r="X1000" s="452" t="str">
        <f t="shared" si="372"/>
        <v/>
      </c>
      <c r="Y1000" s="452" t="str">
        <f t="shared" si="373"/>
        <v/>
      </c>
      <c r="Z1000" s="452" t="str">
        <f>'４.１倒筒機(樣品製作)'!X1000</f>
        <v/>
      </c>
      <c r="AA1000" s="452" t="str">
        <f>'４.１倒筒機(樣品製作)'!Y1000</f>
        <v/>
      </c>
    </row>
    <row r="1001" spans="1:27" ht="16.5">
      <c r="A1001" s="383">
        <f t="shared" si="378"/>
        <v>46197</v>
      </c>
      <c r="B1001" s="432" t="s">
        <v>804</v>
      </c>
      <c r="C1001" s="458"/>
      <c r="D1001" s="473"/>
      <c r="E1001" s="459"/>
      <c r="F1001" s="507" t="str">
        <f>IF(ISNA(VLOOKUP(D1001,條件!$A$1:$L$65585,5,0)),"",(VLOOKUP(D1001,條件!$A$1:$L$65585,5,0)))</f>
        <v/>
      </c>
      <c r="G1001" s="507" t="str">
        <f>IF(ISNA(VLOOKUP(D1001,條件!$A$1:$L$65585,11,0)),"",(VLOOKUP(D1001,條件!$A$1:$L$65585,11,0)))</f>
        <v/>
      </c>
      <c r="H1001" s="460"/>
      <c r="I1001" s="461"/>
      <c r="J1001" s="462"/>
      <c r="K1001" s="461"/>
      <c r="L1001" s="463"/>
      <c r="M1001" s="388"/>
      <c r="N1001" s="389"/>
      <c r="O1001" s="390"/>
      <c r="P1001" s="389"/>
      <c r="Q1001" s="410"/>
      <c r="R1001" s="443"/>
      <c r="S1001" s="425">
        <f t="shared" si="374"/>
        <v>0</v>
      </c>
      <c r="T1001" s="392">
        <f t="shared" si="371"/>
        <v>0</v>
      </c>
      <c r="U1001" s="405">
        <f t="shared" si="375"/>
        <v>0</v>
      </c>
      <c r="V1001" s="393">
        <f t="shared" si="376"/>
        <v>0</v>
      </c>
      <c r="W1001" s="442" t="str">
        <f t="shared" si="377"/>
        <v/>
      </c>
      <c r="X1001" s="452" t="str">
        <f t="shared" si="372"/>
        <v/>
      </c>
      <c r="Y1001" s="452" t="str">
        <f t="shared" si="373"/>
        <v/>
      </c>
      <c r="Z1001" s="452" t="str">
        <f>'４.１倒筒機(樣品製作)'!X1001</f>
        <v/>
      </c>
      <c r="AA1001" s="452" t="str">
        <f>'４.１倒筒機(樣品製作)'!Y1001</f>
        <v/>
      </c>
    </row>
    <row r="1002" spans="1:27" ht="16.5">
      <c r="A1002" s="383">
        <f t="shared" si="378"/>
        <v>46197</v>
      </c>
      <c r="B1002" s="432" t="s">
        <v>804</v>
      </c>
      <c r="C1002" s="458"/>
      <c r="D1002" s="473"/>
      <c r="E1002" s="459"/>
      <c r="F1002" s="507" t="str">
        <f>IF(ISNA(VLOOKUP(D1002,條件!$A$1:$L$65585,5,0)),"",(VLOOKUP(D1002,條件!$A$1:$L$65585,5,0)))</f>
        <v/>
      </c>
      <c r="G1002" s="507" t="str">
        <f>IF(ISNA(VLOOKUP(D1002,條件!$A$1:$L$65585,11,0)),"",(VLOOKUP(D1002,條件!$A$1:$L$65585,11,0)))</f>
        <v/>
      </c>
      <c r="H1002" s="460"/>
      <c r="I1002" s="461"/>
      <c r="J1002" s="462"/>
      <c r="K1002" s="461"/>
      <c r="L1002" s="463"/>
      <c r="M1002" s="388"/>
      <c r="N1002" s="389"/>
      <c r="O1002" s="390"/>
      <c r="P1002" s="389"/>
      <c r="Q1002" s="410"/>
      <c r="R1002" s="443"/>
      <c r="S1002" s="425">
        <f t="shared" si="374"/>
        <v>0</v>
      </c>
      <c r="T1002" s="392">
        <f t="shared" si="371"/>
        <v>0</v>
      </c>
      <c r="U1002" s="405">
        <f t="shared" si="375"/>
        <v>0</v>
      </c>
      <c r="V1002" s="393">
        <f t="shared" si="376"/>
        <v>0</v>
      </c>
      <c r="W1002" s="442" t="str">
        <f t="shared" si="377"/>
        <v/>
      </c>
      <c r="X1002" s="452" t="str">
        <f t="shared" si="372"/>
        <v/>
      </c>
      <c r="Y1002" s="452" t="str">
        <f t="shared" si="373"/>
        <v/>
      </c>
      <c r="Z1002" s="452" t="str">
        <f>'４.１倒筒機(樣品製作)'!X1002</f>
        <v/>
      </c>
      <c r="AA1002" s="452" t="str">
        <f>'４.１倒筒機(樣品製作)'!Y1002</f>
        <v/>
      </c>
    </row>
    <row r="1003" spans="1:27" ht="16.5">
      <c r="A1003" s="383">
        <f t="shared" si="378"/>
        <v>46197</v>
      </c>
      <c r="B1003" s="432" t="s">
        <v>804</v>
      </c>
      <c r="C1003" s="458"/>
      <c r="D1003" s="473"/>
      <c r="E1003" s="459"/>
      <c r="F1003" s="507" t="str">
        <f>IF(ISNA(VLOOKUP(D1003,條件!$A$1:$L$65585,5,0)),"",(VLOOKUP(D1003,條件!$A$1:$L$65585,5,0)))</f>
        <v/>
      </c>
      <c r="G1003" s="507" t="str">
        <f>IF(ISNA(VLOOKUP(D1003,條件!$A$1:$L$65585,11,0)),"",(VLOOKUP(D1003,條件!$A$1:$L$65585,11,0)))</f>
        <v/>
      </c>
      <c r="H1003" s="460"/>
      <c r="I1003" s="461"/>
      <c r="J1003" s="462"/>
      <c r="K1003" s="461"/>
      <c r="L1003" s="463"/>
      <c r="M1003" s="388"/>
      <c r="N1003" s="389"/>
      <c r="O1003" s="390"/>
      <c r="P1003" s="389"/>
      <c r="Q1003" s="410"/>
      <c r="R1003" s="443"/>
      <c r="S1003" s="425">
        <f t="shared" si="374"/>
        <v>0</v>
      </c>
      <c r="T1003" s="392">
        <f t="shared" si="371"/>
        <v>0</v>
      </c>
      <c r="U1003" s="392">
        <f t="shared" si="375"/>
        <v>0</v>
      </c>
      <c r="V1003" s="393">
        <f t="shared" si="376"/>
        <v>0</v>
      </c>
      <c r="W1003" s="442" t="str">
        <f t="shared" si="377"/>
        <v/>
      </c>
      <c r="X1003" s="452" t="str">
        <f t="shared" si="372"/>
        <v/>
      </c>
      <c r="Y1003" s="452" t="str">
        <f t="shared" si="373"/>
        <v/>
      </c>
      <c r="Z1003" s="452" t="str">
        <f>'４.１倒筒機(樣品製作)'!X1003</f>
        <v/>
      </c>
      <c r="AA1003" s="452" t="str">
        <f>'４.１倒筒機(樣品製作)'!Y1003</f>
        <v/>
      </c>
    </row>
    <row r="1004" spans="1:27" ht="16.5">
      <c r="A1004" s="383">
        <f t="shared" si="378"/>
        <v>46197</v>
      </c>
      <c r="B1004" s="432" t="s">
        <v>804</v>
      </c>
      <c r="C1004" s="458"/>
      <c r="D1004" s="473"/>
      <c r="E1004" s="459"/>
      <c r="F1004" s="507" t="str">
        <f>IF(ISNA(VLOOKUP(D1004,條件!$A$1:$L$65585,5,0)),"",(VLOOKUP(D1004,條件!$A$1:$L$65585,5,0)))</f>
        <v/>
      </c>
      <c r="G1004" s="507" t="str">
        <f>IF(ISNA(VLOOKUP(D1004,條件!$A$1:$L$65585,11,0)),"",(VLOOKUP(D1004,條件!$A$1:$L$65585,11,0)))</f>
        <v/>
      </c>
      <c r="H1004" s="460"/>
      <c r="I1004" s="461"/>
      <c r="J1004" s="462"/>
      <c r="K1004" s="461"/>
      <c r="L1004" s="463"/>
      <c r="M1004" s="388"/>
      <c r="N1004" s="389"/>
      <c r="O1004" s="390"/>
      <c r="P1004" s="389"/>
      <c r="Q1004" s="410"/>
      <c r="R1004" s="443"/>
      <c r="S1004" s="425">
        <f t="shared" si="374"/>
        <v>0</v>
      </c>
      <c r="T1004" s="392">
        <f t="shared" si="371"/>
        <v>0</v>
      </c>
      <c r="U1004" s="392">
        <f t="shared" si="375"/>
        <v>0</v>
      </c>
      <c r="V1004" s="393">
        <f t="shared" si="376"/>
        <v>0</v>
      </c>
      <c r="W1004" s="444" t="str">
        <f t="shared" si="377"/>
        <v/>
      </c>
      <c r="X1004" s="452" t="str">
        <f t="shared" si="372"/>
        <v/>
      </c>
      <c r="Y1004" s="452" t="str">
        <f t="shared" si="373"/>
        <v/>
      </c>
      <c r="Z1004" s="452" t="str">
        <f>'４.１倒筒機(樣品製作)'!X1004</f>
        <v/>
      </c>
      <c r="AA1004" s="452" t="str">
        <f>'４.１倒筒機(樣品製作)'!Y1004</f>
        <v/>
      </c>
    </row>
    <row r="1005" spans="1:27" ht="16.5">
      <c r="A1005" s="383">
        <f t="shared" si="378"/>
        <v>46197</v>
      </c>
      <c r="B1005" s="432" t="s">
        <v>804</v>
      </c>
      <c r="C1005" s="458"/>
      <c r="D1005" s="473"/>
      <c r="E1005" s="459"/>
      <c r="F1005" s="507" t="str">
        <f>IF(ISNA(VLOOKUP(D1005,條件!$A$1:$L$65585,5,0)),"",(VLOOKUP(D1005,條件!$A$1:$L$65585,5,0)))</f>
        <v/>
      </c>
      <c r="G1005" s="507" t="str">
        <f>IF(ISNA(VLOOKUP(D1005,條件!$A$1:$L$65585,11,0)),"",(VLOOKUP(D1005,條件!$A$1:$L$65585,11,0)))</f>
        <v/>
      </c>
      <c r="H1005" s="460"/>
      <c r="I1005" s="461"/>
      <c r="J1005" s="462"/>
      <c r="K1005" s="461"/>
      <c r="L1005" s="463"/>
      <c r="M1005" s="388"/>
      <c r="N1005" s="389"/>
      <c r="O1005" s="390"/>
      <c r="P1005" s="389"/>
      <c r="Q1005" s="410"/>
      <c r="R1005" s="443"/>
      <c r="S1005" s="425">
        <f t="shared" si="374"/>
        <v>0</v>
      </c>
      <c r="T1005" s="392">
        <f t="shared" si="371"/>
        <v>0</v>
      </c>
      <c r="U1005" s="392">
        <f t="shared" si="375"/>
        <v>0</v>
      </c>
      <c r="V1005" s="393">
        <f t="shared" si="376"/>
        <v>0</v>
      </c>
      <c r="W1005" s="444" t="str">
        <f t="shared" si="377"/>
        <v/>
      </c>
      <c r="X1005" s="452" t="str">
        <f t="shared" si="372"/>
        <v/>
      </c>
      <c r="Y1005" s="452" t="str">
        <f t="shared" si="373"/>
        <v/>
      </c>
      <c r="Z1005" s="452" t="str">
        <f>'４.１倒筒機(樣品製作)'!X1005</f>
        <v/>
      </c>
      <c r="AA1005" s="452" t="str">
        <f>'４.１倒筒機(樣品製作)'!Y1005</f>
        <v/>
      </c>
    </row>
    <row r="1006" spans="1:27" ht="16.5">
      <c r="A1006" s="383">
        <f t="shared" si="378"/>
        <v>46197</v>
      </c>
      <c r="B1006" s="432" t="s">
        <v>804</v>
      </c>
      <c r="C1006" s="458"/>
      <c r="D1006" s="473"/>
      <c r="E1006" s="459"/>
      <c r="F1006" s="507" t="str">
        <f>IF(ISNA(VLOOKUP(D1006,條件!$A$1:$L$65585,5,0)),"",(VLOOKUP(D1006,條件!$A$1:$L$65585,5,0)))</f>
        <v/>
      </c>
      <c r="G1006" s="507" t="str">
        <f>IF(ISNA(VLOOKUP(D1006,條件!$A$1:$L$65585,11,0)),"",(VLOOKUP(D1006,條件!$A$1:$L$65585,11,0)))</f>
        <v/>
      </c>
      <c r="H1006" s="460"/>
      <c r="I1006" s="461"/>
      <c r="J1006" s="462"/>
      <c r="K1006" s="461"/>
      <c r="L1006" s="463"/>
      <c r="M1006" s="388"/>
      <c r="N1006" s="389"/>
      <c r="O1006" s="390"/>
      <c r="P1006" s="389"/>
      <c r="Q1006" s="410"/>
      <c r="R1006" s="443"/>
      <c r="S1006" s="425">
        <f t="shared" si="374"/>
        <v>0</v>
      </c>
      <c r="T1006" s="392">
        <f t="shared" si="371"/>
        <v>0</v>
      </c>
      <c r="U1006" s="392">
        <f t="shared" si="375"/>
        <v>0</v>
      </c>
      <c r="V1006" s="393">
        <f t="shared" si="376"/>
        <v>0</v>
      </c>
      <c r="W1006" s="444" t="str">
        <f t="shared" si="377"/>
        <v/>
      </c>
      <c r="X1006" s="452" t="str">
        <f t="shared" si="372"/>
        <v/>
      </c>
      <c r="Y1006" s="452" t="str">
        <f t="shared" si="373"/>
        <v/>
      </c>
      <c r="Z1006" s="452" t="str">
        <f>'４.１倒筒機(樣品製作)'!X1006</f>
        <v/>
      </c>
      <c r="AA1006" s="452" t="str">
        <f>'４.１倒筒機(樣品製作)'!Y1006</f>
        <v/>
      </c>
    </row>
    <row r="1007" spans="1:27" ht="16.5">
      <c r="A1007" s="383">
        <f t="shared" si="378"/>
        <v>46197</v>
      </c>
      <c r="B1007" s="432" t="s">
        <v>804</v>
      </c>
      <c r="C1007" s="458"/>
      <c r="D1007" s="473"/>
      <c r="E1007" s="459"/>
      <c r="F1007" s="507" t="str">
        <f>IF(ISNA(VLOOKUP(D1007,條件!$A$1:$L$65585,5,0)),"",(VLOOKUP(D1007,條件!$A$1:$L$65585,5,0)))</f>
        <v/>
      </c>
      <c r="G1007" s="507" t="str">
        <f>IF(ISNA(VLOOKUP(D1007,條件!$A$1:$L$65585,11,0)),"",(VLOOKUP(D1007,條件!$A$1:$L$65585,11,0)))</f>
        <v/>
      </c>
      <c r="H1007" s="460"/>
      <c r="I1007" s="461"/>
      <c r="J1007" s="462"/>
      <c r="K1007" s="461"/>
      <c r="L1007" s="463"/>
      <c r="M1007" s="388"/>
      <c r="N1007" s="389"/>
      <c r="O1007" s="390"/>
      <c r="P1007" s="389"/>
      <c r="Q1007" s="410"/>
      <c r="R1007" s="443"/>
      <c r="S1007" s="425">
        <f t="shared" si="374"/>
        <v>0</v>
      </c>
      <c r="T1007" s="392">
        <f t="shared" si="371"/>
        <v>0</v>
      </c>
      <c r="U1007" s="392">
        <f t="shared" si="375"/>
        <v>0</v>
      </c>
      <c r="V1007" s="393">
        <f t="shared" si="376"/>
        <v>0</v>
      </c>
      <c r="W1007" s="444" t="str">
        <f t="shared" si="377"/>
        <v/>
      </c>
      <c r="X1007" s="452" t="str">
        <f t="shared" si="372"/>
        <v/>
      </c>
      <c r="Y1007" s="452" t="str">
        <f t="shared" si="373"/>
        <v/>
      </c>
      <c r="Z1007" s="452" t="str">
        <f>'４.１倒筒機(樣品製作)'!X1007</f>
        <v/>
      </c>
      <c r="AA1007" s="452" t="str">
        <f>'４.１倒筒機(樣品製作)'!Y1007</f>
        <v/>
      </c>
    </row>
    <row r="1008" spans="1:27" ht="16.5">
      <c r="A1008" s="383">
        <f t="shared" si="378"/>
        <v>46197</v>
      </c>
      <c r="B1008" s="432" t="s">
        <v>804</v>
      </c>
      <c r="C1008" s="458"/>
      <c r="D1008" s="473"/>
      <c r="E1008" s="459"/>
      <c r="F1008" s="507" t="str">
        <f>IF(ISNA(VLOOKUP(D1008,條件!$A$1:$L$65585,5,0)),"",(VLOOKUP(D1008,條件!$A$1:$L$65585,5,0)))</f>
        <v/>
      </c>
      <c r="G1008" s="507" t="str">
        <f>IF(ISNA(VLOOKUP(D1008,條件!$A$1:$L$65585,11,0)),"",(VLOOKUP(D1008,條件!$A$1:$L$65585,11,0)))</f>
        <v/>
      </c>
      <c r="H1008" s="460"/>
      <c r="I1008" s="461"/>
      <c r="J1008" s="462"/>
      <c r="K1008" s="461"/>
      <c r="L1008" s="463"/>
      <c r="M1008" s="388"/>
      <c r="N1008" s="389"/>
      <c r="O1008" s="390"/>
      <c r="P1008" s="389"/>
      <c r="Q1008" s="391"/>
      <c r="R1008" s="443"/>
      <c r="S1008" s="425">
        <f t="shared" si="374"/>
        <v>0</v>
      </c>
      <c r="T1008" s="392">
        <f t="shared" si="371"/>
        <v>0</v>
      </c>
      <c r="U1008" s="392">
        <f t="shared" si="375"/>
        <v>0</v>
      </c>
      <c r="V1008" s="393">
        <f t="shared" si="376"/>
        <v>0</v>
      </c>
      <c r="W1008" s="444" t="str">
        <f t="shared" si="377"/>
        <v/>
      </c>
      <c r="X1008" s="452" t="str">
        <f t="shared" si="372"/>
        <v/>
      </c>
      <c r="Y1008" s="452" t="str">
        <f t="shared" si="373"/>
        <v/>
      </c>
      <c r="Z1008" s="452" t="str">
        <f>'４.１倒筒機(樣品製作)'!X1008</f>
        <v/>
      </c>
      <c r="AA1008" s="452" t="str">
        <f>'４.１倒筒機(樣品製作)'!Y1008</f>
        <v/>
      </c>
    </row>
    <row r="1009" spans="1:27" ht="16.5">
      <c r="A1009" s="383">
        <f t="shared" si="378"/>
        <v>46197</v>
      </c>
      <c r="B1009" s="432" t="s">
        <v>804</v>
      </c>
      <c r="C1009" s="458"/>
      <c r="D1009" s="473"/>
      <c r="E1009" s="459"/>
      <c r="F1009" s="507" t="str">
        <f>IF(ISNA(VLOOKUP(D1009,條件!$A$1:$L$65585,5,0)),"",(VLOOKUP(D1009,條件!$A$1:$L$65585,5,0)))</f>
        <v/>
      </c>
      <c r="G1009" s="507" t="str">
        <f>IF(ISNA(VLOOKUP(D1009,條件!$A$1:$L$65585,11,0)),"",(VLOOKUP(D1009,條件!$A$1:$L$65585,11,0)))</f>
        <v/>
      </c>
      <c r="H1009" s="460"/>
      <c r="I1009" s="461"/>
      <c r="J1009" s="462"/>
      <c r="K1009" s="461"/>
      <c r="L1009" s="463"/>
      <c r="M1009" s="388"/>
      <c r="N1009" s="389"/>
      <c r="O1009" s="390"/>
      <c r="P1009" s="389"/>
      <c r="Q1009" s="391"/>
      <c r="R1009" s="443"/>
      <c r="S1009" s="425">
        <f t="shared" si="374"/>
        <v>0</v>
      </c>
      <c r="T1009" s="392">
        <f t="shared" si="371"/>
        <v>0</v>
      </c>
      <c r="U1009" s="392">
        <f t="shared" si="375"/>
        <v>0</v>
      </c>
      <c r="V1009" s="393">
        <f t="shared" si="376"/>
        <v>0</v>
      </c>
      <c r="W1009" s="444" t="str">
        <f t="shared" si="377"/>
        <v/>
      </c>
      <c r="X1009" s="452" t="str">
        <f t="shared" si="372"/>
        <v/>
      </c>
      <c r="Y1009" s="452" t="str">
        <f t="shared" si="373"/>
        <v/>
      </c>
      <c r="Z1009" s="452" t="str">
        <f>'４.１倒筒機(樣品製作)'!X1009</f>
        <v/>
      </c>
      <c r="AA1009" s="452" t="str">
        <f>'４.１倒筒機(樣品製作)'!Y1009</f>
        <v/>
      </c>
    </row>
    <row r="1010" spans="1:27" ht="16.5">
      <c r="A1010" s="383">
        <f t="shared" si="378"/>
        <v>46197</v>
      </c>
      <c r="B1010" s="432" t="s">
        <v>804</v>
      </c>
      <c r="C1010" s="458"/>
      <c r="D1010" s="473"/>
      <c r="E1010" s="459"/>
      <c r="F1010" s="507" t="str">
        <f>IF(ISNA(VLOOKUP(D1010,條件!$A$1:$L$65585,5,0)),"",(VLOOKUP(D1010,條件!$A$1:$L$65585,5,0)))</f>
        <v/>
      </c>
      <c r="G1010" s="507" t="str">
        <f>IF(ISNA(VLOOKUP(D1010,條件!$A$1:$L$65585,11,0)),"",(VLOOKUP(D1010,條件!$A$1:$L$65585,11,0)))</f>
        <v/>
      </c>
      <c r="H1010" s="460"/>
      <c r="I1010" s="461"/>
      <c r="J1010" s="462"/>
      <c r="K1010" s="461"/>
      <c r="L1010" s="463"/>
      <c r="M1010" s="388"/>
      <c r="N1010" s="389"/>
      <c r="O1010" s="390"/>
      <c r="P1010" s="389"/>
      <c r="Q1010" s="391"/>
      <c r="R1010" s="443"/>
      <c r="S1010" s="425">
        <f t="shared" si="374"/>
        <v>0</v>
      </c>
      <c r="T1010" s="392">
        <f t="shared" si="371"/>
        <v>0</v>
      </c>
      <c r="U1010" s="392">
        <f t="shared" si="375"/>
        <v>0</v>
      </c>
      <c r="V1010" s="393">
        <f t="shared" si="376"/>
        <v>0</v>
      </c>
      <c r="W1010" s="444" t="str">
        <f t="shared" si="377"/>
        <v/>
      </c>
      <c r="X1010" s="452" t="str">
        <f t="shared" si="372"/>
        <v/>
      </c>
      <c r="Y1010" s="452" t="str">
        <f t="shared" si="373"/>
        <v/>
      </c>
      <c r="Z1010" s="452" t="str">
        <f>'４.１倒筒機(樣品製作)'!X1010</f>
        <v/>
      </c>
      <c r="AA1010" s="452" t="str">
        <f>'４.１倒筒機(樣品製作)'!Y1010</f>
        <v/>
      </c>
    </row>
    <row r="1011" spans="1:27" ht="16.5">
      <c r="A1011" s="383">
        <f t="shared" si="378"/>
        <v>46197</v>
      </c>
      <c r="B1011" s="432" t="s">
        <v>804</v>
      </c>
      <c r="C1011" s="458"/>
      <c r="D1011" s="473"/>
      <c r="E1011" s="459"/>
      <c r="F1011" s="507" t="str">
        <f>IF(ISNA(VLOOKUP(D1011,條件!$A$1:$L$65585,5,0)),"",(VLOOKUP(D1011,條件!$A$1:$L$65585,5,0)))</f>
        <v/>
      </c>
      <c r="G1011" s="507" t="str">
        <f>IF(ISNA(VLOOKUP(D1011,條件!$A$1:$L$65585,11,0)),"",(VLOOKUP(D1011,條件!$A$1:$L$65585,11,0)))</f>
        <v/>
      </c>
      <c r="H1011" s="460"/>
      <c r="I1011" s="461"/>
      <c r="J1011" s="462"/>
      <c r="K1011" s="461"/>
      <c r="L1011" s="463"/>
      <c r="M1011" s="388"/>
      <c r="N1011" s="389"/>
      <c r="O1011" s="390"/>
      <c r="P1011" s="389"/>
      <c r="Q1011" s="391"/>
      <c r="R1011" s="443"/>
      <c r="S1011" s="425">
        <f t="shared" si="374"/>
        <v>0</v>
      </c>
      <c r="T1011" s="392">
        <f t="shared" si="371"/>
        <v>0</v>
      </c>
      <c r="U1011" s="392">
        <f t="shared" si="375"/>
        <v>0</v>
      </c>
      <c r="V1011" s="393">
        <f t="shared" si="376"/>
        <v>0</v>
      </c>
      <c r="W1011" s="444" t="str">
        <f t="shared" si="377"/>
        <v/>
      </c>
      <c r="X1011" s="452" t="str">
        <f t="shared" si="372"/>
        <v/>
      </c>
      <c r="Y1011" s="452" t="str">
        <f t="shared" si="373"/>
        <v/>
      </c>
      <c r="Z1011" s="452" t="str">
        <f>'４.１倒筒機(樣品製作)'!X1011</f>
        <v/>
      </c>
      <c r="AA1011" s="452" t="str">
        <f>'４.１倒筒機(樣品製作)'!Y1011</f>
        <v/>
      </c>
    </row>
    <row r="1012" spans="1:27" ht="16.5">
      <c r="A1012" s="383">
        <f t="shared" si="378"/>
        <v>46197</v>
      </c>
      <c r="B1012" s="398" t="s">
        <v>807</v>
      </c>
      <c r="C1012" s="524"/>
      <c r="D1012" s="525"/>
      <c r="E1012" s="526"/>
      <c r="F1012" s="527"/>
      <c r="G1012" s="527"/>
      <c r="H1012" s="528"/>
      <c r="I1012" s="529">
        <f>COUNTA(I992:I1011)</f>
        <v>0</v>
      </c>
      <c r="J1012" s="529"/>
      <c r="K1012" s="529"/>
      <c r="L1012" s="530"/>
      <c r="M1012" s="400"/>
      <c r="N1012" s="401">
        <f>SUM(N992:N1011)</f>
        <v>0</v>
      </c>
      <c r="O1012" s="400"/>
      <c r="P1012" s="401">
        <f>SUM(P992:P1011)</f>
        <v>0</v>
      </c>
      <c r="Q1012" s="402"/>
      <c r="R1012" s="445"/>
      <c r="S1012" s="426"/>
      <c r="T1012" s="399"/>
      <c r="U1012" s="399">
        <f>SUMIF(U992:U1011,"&lt;9E307")</f>
        <v>0</v>
      </c>
      <c r="V1012" s="399">
        <f>SUM(V992:V1011)</f>
        <v>0</v>
      </c>
      <c r="W1012" s="446">
        <f>IF(ISERROR(V1012/U1012),0,(V1012/U1012))</f>
        <v>0</v>
      </c>
      <c r="X1012" s="453">
        <f>SUMIF(X992:X1011,"&lt;9E307")</f>
        <v>0</v>
      </c>
      <c r="Y1012" s="453">
        <f>SUMIF(Y992:Y1011,"&lt;9E307")</f>
        <v>0</v>
      </c>
      <c r="Z1012" s="579">
        <f>'４.１倒筒機(樣品製作)'!X1012</f>
        <v>0</v>
      </c>
      <c r="AA1012" s="579">
        <f>'４.１倒筒機(樣品製作)'!Y1012</f>
        <v>0</v>
      </c>
    </row>
    <row r="1013" spans="1:27" ht="16.5">
      <c r="A1013" s="383">
        <f t="shared" si="378"/>
        <v>46197</v>
      </c>
      <c r="B1013" s="432" t="s">
        <v>805</v>
      </c>
      <c r="C1013" s="458"/>
      <c r="D1013" s="473"/>
      <c r="E1013" s="459"/>
      <c r="F1013" s="507" t="str">
        <f>IF(ISNA(VLOOKUP(D1013,條件!$A$1:$L$65585,5,0)),"",(VLOOKUP(D1013,條件!$A$1:$L$65585,5,0)))</f>
        <v/>
      </c>
      <c r="G1013" s="507" t="str">
        <f>IF(ISNA(VLOOKUP(D1013,條件!$A$1:$L$65585,11,0)),"",(VLOOKUP(D1013,條件!$A$1:$L$65585,11,0)))</f>
        <v/>
      </c>
      <c r="H1013" s="460"/>
      <c r="I1013" s="461"/>
      <c r="J1013" s="462"/>
      <c r="K1013" s="461"/>
      <c r="L1013" s="463"/>
      <c r="M1013" s="388"/>
      <c r="N1013" s="389"/>
      <c r="O1013" s="390"/>
      <c r="P1013" s="389"/>
      <c r="Q1013" s="391"/>
      <c r="R1013" s="443"/>
      <c r="S1013" s="425">
        <f>K1013*0.85</f>
        <v>0</v>
      </c>
      <c r="T1013" s="392">
        <f t="shared" ref="T1013:T1032" si="379">IF(J1013="",0,(1440/(J1013/S1013)))</f>
        <v>0</v>
      </c>
      <c r="U1013" s="405">
        <f>T1013*L1013*(N1013+P1013)/24*0.85</f>
        <v>0</v>
      </c>
      <c r="V1013" s="406">
        <f>M1013+O1013</f>
        <v>0</v>
      </c>
      <c r="W1013" s="442" t="str">
        <f>IF(U1013=0,"",((V1013/U1013)))</f>
        <v/>
      </c>
      <c r="X1013" s="452" t="str">
        <f t="shared" ref="X1013:X1032" si="380">IF(ISERROR((U1013/(N1013+P1013)*N1013)/250),"",((U1013/(N1013+P1013)*N1013)/250))</f>
        <v/>
      </c>
      <c r="Y1013" s="452" t="str">
        <f t="shared" ref="Y1013:Y1032" si="381">IF(ISERROR(((U1013/(N1013+P1013)*P1013)/250)),"",(((U1013/(N1013+P1013)*P1013))/250))</f>
        <v/>
      </c>
      <c r="Z1013" s="452" t="str">
        <f>'４.１倒筒機(樣品製作)'!X1013</f>
        <v/>
      </c>
      <c r="AA1013" s="452" t="str">
        <f>'４.１倒筒機(樣品製作)'!Y1013</f>
        <v/>
      </c>
    </row>
    <row r="1014" spans="1:27" ht="16.5">
      <c r="A1014" s="383">
        <f t="shared" si="378"/>
        <v>46197</v>
      </c>
      <c r="B1014" s="432" t="s">
        <v>805</v>
      </c>
      <c r="C1014" s="458"/>
      <c r="D1014" s="473"/>
      <c r="E1014" s="459"/>
      <c r="F1014" s="507" t="str">
        <f>IF(ISNA(VLOOKUP(D1014,條件!$A$1:$L$65585,5,0)),"",(VLOOKUP(D1014,條件!$A$1:$L$65585,5,0)))</f>
        <v/>
      </c>
      <c r="G1014" s="507" t="str">
        <f>IF(ISNA(VLOOKUP(D1014,條件!$A$1:$L$65585,11,0)),"",(VLOOKUP(D1014,條件!$A$1:$L$65585,11,0)))</f>
        <v/>
      </c>
      <c r="H1014" s="460"/>
      <c r="I1014" s="461"/>
      <c r="J1014" s="462"/>
      <c r="K1014" s="461"/>
      <c r="L1014" s="463"/>
      <c r="M1014" s="388"/>
      <c r="N1014" s="389"/>
      <c r="O1014" s="390"/>
      <c r="P1014" s="389"/>
      <c r="Q1014" s="391"/>
      <c r="R1014" s="443"/>
      <c r="S1014" s="425">
        <f t="shared" ref="S1014:S1032" si="382">K1014*0.85</f>
        <v>0</v>
      </c>
      <c r="T1014" s="392">
        <f t="shared" si="379"/>
        <v>0</v>
      </c>
      <c r="U1014" s="405">
        <f t="shared" ref="U1014:U1032" si="383">T1014*L1014*(N1014+P1014)/24*0.85</f>
        <v>0</v>
      </c>
      <c r="V1014" s="393">
        <f t="shared" ref="V1014:V1032" si="384">M1014+O1014</f>
        <v>0</v>
      </c>
      <c r="W1014" s="442" t="str">
        <f t="shared" ref="W1014:W1032" si="385">IF(U1014=0,"",((V1014/U1014)))</f>
        <v/>
      </c>
      <c r="X1014" s="452" t="str">
        <f t="shared" si="380"/>
        <v/>
      </c>
      <c r="Y1014" s="452" t="str">
        <f t="shared" si="381"/>
        <v/>
      </c>
      <c r="Z1014" s="452" t="str">
        <f>'４.１倒筒機(樣品製作)'!X1014</f>
        <v/>
      </c>
      <c r="AA1014" s="452" t="str">
        <f>'４.１倒筒機(樣品製作)'!Y1014</f>
        <v/>
      </c>
    </row>
    <row r="1015" spans="1:27" ht="16.5">
      <c r="A1015" s="383">
        <f t="shared" si="378"/>
        <v>46197</v>
      </c>
      <c r="B1015" s="432" t="s">
        <v>805</v>
      </c>
      <c r="C1015" s="458"/>
      <c r="D1015" s="473"/>
      <c r="E1015" s="459"/>
      <c r="F1015" s="507" t="str">
        <f>IF(ISNA(VLOOKUP(D1015,條件!$A$1:$L$65585,5,0)),"",(VLOOKUP(D1015,條件!$A$1:$L$65585,5,0)))</f>
        <v/>
      </c>
      <c r="G1015" s="507" t="str">
        <f>IF(ISNA(VLOOKUP(D1015,條件!$A$1:$L$65585,11,0)),"",(VLOOKUP(D1015,條件!$A$1:$L$65585,11,0)))</f>
        <v/>
      </c>
      <c r="H1015" s="460"/>
      <c r="I1015" s="461"/>
      <c r="J1015" s="462"/>
      <c r="K1015" s="461"/>
      <c r="L1015" s="463"/>
      <c r="M1015" s="388"/>
      <c r="N1015" s="389"/>
      <c r="O1015" s="390"/>
      <c r="P1015" s="389"/>
      <c r="Q1015" s="391"/>
      <c r="R1015" s="443"/>
      <c r="S1015" s="425">
        <f t="shared" si="382"/>
        <v>0</v>
      </c>
      <c r="T1015" s="392">
        <f t="shared" si="379"/>
        <v>0</v>
      </c>
      <c r="U1015" s="405">
        <f t="shared" si="383"/>
        <v>0</v>
      </c>
      <c r="V1015" s="393">
        <f t="shared" si="384"/>
        <v>0</v>
      </c>
      <c r="W1015" s="442" t="str">
        <f t="shared" si="385"/>
        <v/>
      </c>
      <c r="X1015" s="452" t="str">
        <f t="shared" si="380"/>
        <v/>
      </c>
      <c r="Y1015" s="452" t="str">
        <f t="shared" si="381"/>
        <v/>
      </c>
      <c r="Z1015" s="452" t="str">
        <f>'４.１倒筒機(樣品製作)'!X1015</f>
        <v/>
      </c>
      <c r="AA1015" s="452" t="str">
        <f>'４.１倒筒機(樣品製作)'!Y1015</f>
        <v/>
      </c>
    </row>
    <row r="1016" spans="1:27" ht="16.5">
      <c r="A1016" s="383">
        <f t="shared" si="378"/>
        <v>46197</v>
      </c>
      <c r="B1016" s="432" t="s">
        <v>805</v>
      </c>
      <c r="C1016" s="458"/>
      <c r="D1016" s="473"/>
      <c r="E1016" s="459"/>
      <c r="F1016" s="507" t="str">
        <f>IF(ISNA(VLOOKUP(D1016,條件!$A$1:$L$65585,5,0)),"",(VLOOKUP(D1016,條件!$A$1:$L$65585,5,0)))</f>
        <v/>
      </c>
      <c r="G1016" s="507" t="str">
        <f>IF(ISNA(VLOOKUP(D1016,條件!$A$1:$L$65585,11,0)),"",(VLOOKUP(D1016,條件!$A$1:$L$65585,11,0)))</f>
        <v/>
      </c>
      <c r="H1016" s="460"/>
      <c r="I1016" s="461"/>
      <c r="J1016" s="462"/>
      <c r="K1016" s="461"/>
      <c r="L1016" s="463"/>
      <c r="M1016" s="388"/>
      <c r="N1016" s="389"/>
      <c r="O1016" s="390"/>
      <c r="P1016" s="389"/>
      <c r="Q1016" s="391"/>
      <c r="R1016" s="443"/>
      <c r="S1016" s="425">
        <f t="shared" si="382"/>
        <v>0</v>
      </c>
      <c r="T1016" s="392">
        <f t="shared" si="379"/>
        <v>0</v>
      </c>
      <c r="U1016" s="405">
        <f t="shared" si="383"/>
        <v>0</v>
      </c>
      <c r="V1016" s="393">
        <f t="shared" si="384"/>
        <v>0</v>
      </c>
      <c r="W1016" s="442" t="str">
        <f t="shared" si="385"/>
        <v/>
      </c>
      <c r="X1016" s="452" t="str">
        <f t="shared" si="380"/>
        <v/>
      </c>
      <c r="Y1016" s="452" t="str">
        <f t="shared" si="381"/>
        <v/>
      </c>
      <c r="Z1016" s="452" t="str">
        <f>'４.１倒筒機(樣品製作)'!X1016</f>
        <v/>
      </c>
      <c r="AA1016" s="452" t="str">
        <f>'４.１倒筒機(樣品製作)'!Y1016</f>
        <v/>
      </c>
    </row>
    <row r="1017" spans="1:27" ht="16.5">
      <c r="A1017" s="383">
        <f t="shared" si="378"/>
        <v>46197</v>
      </c>
      <c r="B1017" s="432" t="s">
        <v>805</v>
      </c>
      <c r="C1017" s="458"/>
      <c r="D1017" s="473"/>
      <c r="E1017" s="459"/>
      <c r="F1017" s="507" t="str">
        <f>IF(ISNA(VLOOKUP(D1017,條件!$A$1:$L$65585,5,0)),"",(VLOOKUP(D1017,條件!$A$1:$L$65585,5,0)))</f>
        <v/>
      </c>
      <c r="G1017" s="507" t="str">
        <f>IF(ISNA(VLOOKUP(D1017,條件!$A$1:$L$65585,11,0)),"",(VLOOKUP(D1017,條件!$A$1:$L$65585,11,0)))</f>
        <v/>
      </c>
      <c r="H1017" s="460"/>
      <c r="I1017" s="461"/>
      <c r="J1017" s="462"/>
      <c r="K1017" s="461"/>
      <c r="L1017" s="463"/>
      <c r="M1017" s="388"/>
      <c r="N1017" s="389"/>
      <c r="O1017" s="390"/>
      <c r="P1017" s="389"/>
      <c r="Q1017" s="391"/>
      <c r="R1017" s="443"/>
      <c r="S1017" s="425">
        <f t="shared" si="382"/>
        <v>0</v>
      </c>
      <c r="T1017" s="392">
        <f t="shared" si="379"/>
        <v>0</v>
      </c>
      <c r="U1017" s="405">
        <f t="shared" si="383"/>
        <v>0</v>
      </c>
      <c r="V1017" s="393">
        <f t="shared" si="384"/>
        <v>0</v>
      </c>
      <c r="W1017" s="442" t="str">
        <f t="shared" si="385"/>
        <v/>
      </c>
      <c r="X1017" s="452" t="str">
        <f t="shared" si="380"/>
        <v/>
      </c>
      <c r="Y1017" s="452" t="str">
        <f t="shared" si="381"/>
        <v/>
      </c>
      <c r="Z1017" s="452" t="str">
        <f>'４.１倒筒機(樣品製作)'!X1017</f>
        <v/>
      </c>
      <c r="AA1017" s="452" t="str">
        <f>'４.１倒筒機(樣品製作)'!Y1017</f>
        <v/>
      </c>
    </row>
    <row r="1018" spans="1:27" ht="16.5">
      <c r="A1018" s="383">
        <f t="shared" si="378"/>
        <v>46197</v>
      </c>
      <c r="B1018" s="432" t="s">
        <v>805</v>
      </c>
      <c r="C1018" s="458"/>
      <c r="D1018" s="473"/>
      <c r="E1018" s="459"/>
      <c r="F1018" s="507" t="str">
        <f>IF(ISNA(VLOOKUP(D1018,條件!$A$1:$L$65585,5,0)),"",(VLOOKUP(D1018,條件!$A$1:$L$65585,5,0)))</f>
        <v/>
      </c>
      <c r="G1018" s="507" t="str">
        <f>IF(ISNA(VLOOKUP(D1018,條件!$A$1:$L$65585,11,0)),"",(VLOOKUP(D1018,條件!$A$1:$L$65585,11,0)))</f>
        <v/>
      </c>
      <c r="H1018" s="460"/>
      <c r="I1018" s="461"/>
      <c r="J1018" s="462"/>
      <c r="K1018" s="461"/>
      <c r="L1018" s="463"/>
      <c r="M1018" s="388"/>
      <c r="N1018" s="389"/>
      <c r="O1018" s="390"/>
      <c r="P1018" s="389"/>
      <c r="Q1018" s="391"/>
      <c r="R1018" s="443"/>
      <c r="S1018" s="425">
        <f t="shared" si="382"/>
        <v>0</v>
      </c>
      <c r="T1018" s="392">
        <f t="shared" si="379"/>
        <v>0</v>
      </c>
      <c r="U1018" s="405">
        <f t="shared" si="383"/>
        <v>0</v>
      </c>
      <c r="V1018" s="393">
        <f t="shared" si="384"/>
        <v>0</v>
      </c>
      <c r="W1018" s="442" t="str">
        <f t="shared" si="385"/>
        <v/>
      </c>
      <c r="X1018" s="452" t="str">
        <f t="shared" si="380"/>
        <v/>
      </c>
      <c r="Y1018" s="452" t="str">
        <f t="shared" si="381"/>
        <v/>
      </c>
      <c r="Z1018" s="452" t="str">
        <f>'４.１倒筒機(樣品製作)'!X1018</f>
        <v/>
      </c>
      <c r="AA1018" s="452" t="str">
        <f>'４.１倒筒機(樣品製作)'!Y1018</f>
        <v/>
      </c>
    </row>
    <row r="1019" spans="1:27" ht="16.5">
      <c r="A1019" s="383">
        <f t="shared" si="378"/>
        <v>46197</v>
      </c>
      <c r="B1019" s="432" t="s">
        <v>805</v>
      </c>
      <c r="C1019" s="458"/>
      <c r="D1019" s="473"/>
      <c r="E1019" s="459"/>
      <c r="F1019" s="507" t="str">
        <f>IF(ISNA(VLOOKUP(D1019,條件!$A$1:$L$65585,5,0)),"",(VLOOKUP(D1019,條件!$A$1:$L$65585,5,0)))</f>
        <v/>
      </c>
      <c r="G1019" s="507" t="str">
        <f>IF(ISNA(VLOOKUP(D1019,條件!$A$1:$L$65585,11,0)),"",(VLOOKUP(D1019,條件!$A$1:$L$65585,11,0)))</f>
        <v/>
      </c>
      <c r="H1019" s="460"/>
      <c r="I1019" s="461"/>
      <c r="J1019" s="462"/>
      <c r="K1019" s="461"/>
      <c r="L1019" s="463"/>
      <c r="M1019" s="388"/>
      <c r="N1019" s="389"/>
      <c r="O1019" s="390"/>
      <c r="P1019" s="389"/>
      <c r="Q1019" s="391"/>
      <c r="R1019" s="443"/>
      <c r="S1019" s="425">
        <f t="shared" si="382"/>
        <v>0</v>
      </c>
      <c r="T1019" s="392">
        <f t="shared" si="379"/>
        <v>0</v>
      </c>
      <c r="U1019" s="405">
        <f t="shared" si="383"/>
        <v>0</v>
      </c>
      <c r="V1019" s="393">
        <f t="shared" si="384"/>
        <v>0</v>
      </c>
      <c r="W1019" s="442" t="str">
        <f t="shared" si="385"/>
        <v/>
      </c>
      <c r="X1019" s="452" t="str">
        <f t="shared" si="380"/>
        <v/>
      </c>
      <c r="Y1019" s="452" t="str">
        <f t="shared" si="381"/>
        <v/>
      </c>
      <c r="Z1019" s="452" t="str">
        <f>'４.１倒筒機(樣品製作)'!X1019</f>
        <v/>
      </c>
      <c r="AA1019" s="452" t="str">
        <f>'４.１倒筒機(樣品製作)'!Y1019</f>
        <v/>
      </c>
    </row>
    <row r="1020" spans="1:27" ht="16.5">
      <c r="A1020" s="383">
        <f t="shared" si="378"/>
        <v>46197</v>
      </c>
      <c r="B1020" s="432" t="s">
        <v>805</v>
      </c>
      <c r="C1020" s="458"/>
      <c r="D1020" s="473"/>
      <c r="E1020" s="459"/>
      <c r="F1020" s="507" t="str">
        <f>IF(ISNA(VLOOKUP(D1020,條件!$A$1:$L$65585,5,0)),"",(VLOOKUP(D1020,條件!$A$1:$L$65585,5,0)))</f>
        <v/>
      </c>
      <c r="G1020" s="507" t="str">
        <f>IF(ISNA(VLOOKUP(D1020,條件!$A$1:$L$65585,11,0)),"",(VLOOKUP(D1020,條件!$A$1:$L$65585,11,0)))</f>
        <v/>
      </c>
      <c r="H1020" s="460"/>
      <c r="I1020" s="461"/>
      <c r="J1020" s="462"/>
      <c r="K1020" s="461"/>
      <c r="L1020" s="463"/>
      <c r="M1020" s="388"/>
      <c r="N1020" s="389"/>
      <c r="O1020" s="390"/>
      <c r="P1020" s="389"/>
      <c r="Q1020" s="391"/>
      <c r="R1020" s="443"/>
      <c r="S1020" s="425">
        <f t="shared" si="382"/>
        <v>0</v>
      </c>
      <c r="T1020" s="392">
        <f t="shared" si="379"/>
        <v>0</v>
      </c>
      <c r="U1020" s="405">
        <f t="shared" si="383"/>
        <v>0</v>
      </c>
      <c r="V1020" s="393">
        <f t="shared" si="384"/>
        <v>0</v>
      </c>
      <c r="W1020" s="442" t="str">
        <f t="shared" si="385"/>
        <v/>
      </c>
      <c r="X1020" s="452" t="str">
        <f t="shared" si="380"/>
        <v/>
      </c>
      <c r="Y1020" s="452" t="str">
        <f t="shared" si="381"/>
        <v/>
      </c>
      <c r="Z1020" s="452" t="str">
        <f>'４.１倒筒機(樣品製作)'!X1020</f>
        <v/>
      </c>
      <c r="AA1020" s="452" t="str">
        <f>'４.１倒筒機(樣品製作)'!Y1020</f>
        <v/>
      </c>
    </row>
    <row r="1021" spans="1:27" ht="16.5">
      <c r="A1021" s="383">
        <f t="shared" si="378"/>
        <v>46197</v>
      </c>
      <c r="B1021" s="432" t="s">
        <v>805</v>
      </c>
      <c r="C1021" s="458"/>
      <c r="D1021" s="473"/>
      <c r="E1021" s="459"/>
      <c r="F1021" s="507" t="str">
        <f>IF(ISNA(VLOOKUP(D1021,條件!$A$1:$L$65585,5,0)),"",(VLOOKUP(D1021,條件!$A$1:$L$65585,5,0)))</f>
        <v/>
      </c>
      <c r="G1021" s="507" t="str">
        <f>IF(ISNA(VLOOKUP(D1021,條件!$A$1:$L$65585,11,0)),"",(VLOOKUP(D1021,條件!$A$1:$L$65585,11,0)))</f>
        <v/>
      </c>
      <c r="H1021" s="460"/>
      <c r="I1021" s="461"/>
      <c r="J1021" s="462"/>
      <c r="K1021" s="461"/>
      <c r="L1021" s="463"/>
      <c r="M1021" s="388"/>
      <c r="N1021" s="389"/>
      <c r="O1021" s="390"/>
      <c r="P1021" s="389"/>
      <c r="Q1021" s="391"/>
      <c r="R1021" s="443"/>
      <c r="S1021" s="425">
        <f t="shared" si="382"/>
        <v>0</v>
      </c>
      <c r="T1021" s="392">
        <f t="shared" si="379"/>
        <v>0</v>
      </c>
      <c r="U1021" s="405">
        <f t="shared" si="383"/>
        <v>0</v>
      </c>
      <c r="V1021" s="393">
        <f t="shared" si="384"/>
        <v>0</v>
      </c>
      <c r="W1021" s="442" t="str">
        <f t="shared" si="385"/>
        <v/>
      </c>
      <c r="X1021" s="452" t="str">
        <f t="shared" si="380"/>
        <v/>
      </c>
      <c r="Y1021" s="452" t="str">
        <f t="shared" si="381"/>
        <v/>
      </c>
      <c r="Z1021" s="452" t="str">
        <f>'４.１倒筒機(樣品製作)'!X1021</f>
        <v/>
      </c>
      <c r="AA1021" s="452" t="str">
        <f>'４.１倒筒機(樣品製作)'!Y1021</f>
        <v/>
      </c>
    </row>
    <row r="1022" spans="1:27" ht="16.5">
      <c r="A1022" s="383">
        <f t="shared" si="378"/>
        <v>46197</v>
      </c>
      <c r="B1022" s="432" t="s">
        <v>805</v>
      </c>
      <c r="C1022" s="458"/>
      <c r="D1022" s="473"/>
      <c r="E1022" s="459"/>
      <c r="F1022" s="507" t="str">
        <f>IF(ISNA(VLOOKUP(D1022,條件!$A$1:$L$65585,5,0)),"",(VLOOKUP(D1022,條件!$A$1:$L$65585,5,0)))</f>
        <v/>
      </c>
      <c r="G1022" s="507" t="str">
        <f>IF(ISNA(VLOOKUP(D1022,條件!$A$1:$L$65585,11,0)),"",(VLOOKUP(D1022,條件!$A$1:$L$65585,11,0)))</f>
        <v/>
      </c>
      <c r="H1022" s="460"/>
      <c r="I1022" s="461"/>
      <c r="J1022" s="462"/>
      <c r="K1022" s="461"/>
      <c r="L1022" s="463"/>
      <c r="M1022" s="388"/>
      <c r="N1022" s="389"/>
      <c r="O1022" s="390"/>
      <c r="P1022" s="389"/>
      <c r="Q1022" s="391"/>
      <c r="R1022" s="443"/>
      <c r="S1022" s="425">
        <f t="shared" si="382"/>
        <v>0</v>
      </c>
      <c r="T1022" s="392">
        <f t="shared" si="379"/>
        <v>0</v>
      </c>
      <c r="U1022" s="405">
        <f t="shared" si="383"/>
        <v>0</v>
      </c>
      <c r="V1022" s="393">
        <f t="shared" si="384"/>
        <v>0</v>
      </c>
      <c r="W1022" s="442" t="str">
        <f t="shared" si="385"/>
        <v/>
      </c>
      <c r="X1022" s="452" t="str">
        <f t="shared" si="380"/>
        <v/>
      </c>
      <c r="Y1022" s="452" t="str">
        <f t="shared" si="381"/>
        <v/>
      </c>
      <c r="Z1022" s="452" t="str">
        <f>'４.１倒筒機(樣品製作)'!X1022</f>
        <v/>
      </c>
      <c r="AA1022" s="452" t="str">
        <f>'４.１倒筒機(樣品製作)'!Y1022</f>
        <v/>
      </c>
    </row>
    <row r="1023" spans="1:27" ht="16.5">
      <c r="A1023" s="383">
        <f t="shared" si="378"/>
        <v>46197</v>
      </c>
      <c r="B1023" s="432" t="s">
        <v>805</v>
      </c>
      <c r="C1023" s="458"/>
      <c r="D1023" s="473"/>
      <c r="E1023" s="459"/>
      <c r="F1023" s="507" t="str">
        <f>IF(ISNA(VLOOKUP(D1023,條件!$A$1:$L$65585,5,0)),"",(VLOOKUP(D1023,條件!$A$1:$L$65585,5,0)))</f>
        <v/>
      </c>
      <c r="G1023" s="507" t="str">
        <f>IF(ISNA(VLOOKUP(D1023,條件!$A$1:$L$65585,11,0)),"",(VLOOKUP(D1023,條件!$A$1:$L$65585,11,0)))</f>
        <v/>
      </c>
      <c r="H1023" s="460"/>
      <c r="I1023" s="461"/>
      <c r="J1023" s="462"/>
      <c r="K1023" s="461"/>
      <c r="L1023" s="463"/>
      <c r="M1023" s="388"/>
      <c r="N1023" s="389"/>
      <c r="O1023" s="390"/>
      <c r="P1023" s="389"/>
      <c r="Q1023" s="391"/>
      <c r="R1023" s="443"/>
      <c r="S1023" s="425">
        <f t="shared" si="382"/>
        <v>0</v>
      </c>
      <c r="T1023" s="392">
        <f t="shared" si="379"/>
        <v>0</v>
      </c>
      <c r="U1023" s="405">
        <f t="shared" si="383"/>
        <v>0</v>
      </c>
      <c r="V1023" s="393">
        <f t="shared" si="384"/>
        <v>0</v>
      </c>
      <c r="W1023" s="442" t="str">
        <f t="shared" si="385"/>
        <v/>
      </c>
      <c r="X1023" s="452" t="str">
        <f t="shared" si="380"/>
        <v/>
      </c>
      <c r="Y1023" s="452" t="str">
        <f t="shared" si="381"/>
        <v/>
      </c>
      <c r="Z1023" s="452" t="str">
        <f>'４.１倒筒機(樣品製作)'!X1023</f>
        <v/>
      </c>
      <c r="AA1023" s="452" t="str">
        <f>'４.１倒筒機(樣品製作)'!Y1023</f>
        <v/>
      </c>
    </row>
    <row r="1024" spans="1:27" ht="16.5">
      <c r="A1024" s="383">
        <f t="shared" si="378"/>
        <v>46197</v>
      </c>
      <c r="B1024" s="432" t="s">
        <v>805</v>
      </c>
      <c r="C1024" s="458"/>
      <c r="D1024" s="473"/>
      <c r="E1024" s="459"/>
      <c r="F1024" s="507" t="str">
        <f>IF(ISNA(VLOOKUP(D1024,條件!$A$1:$L$65585,5,0)),"",(VLOOKUP(D1024,條件!$A$1:$L$65585,5,0)))</f>
        <v/>
      </c>
      <c r="G1024" s="507" t="str">
        <f>IF(ISNA(VLOOKUP(D1024,條件!$A$1:$L$65585,11,0)),"",(VLOOKUP(D1024,條件!$A$1:$L$65585,11,0)))</f>
        <v/>
      </c>
      <c r="H1024" s="460"/>
      <c r="I1024" s="461"/>
      <c r="J1024" s="462"/>
      <c r="K1024" s="461"/>
      <c r="L1024" s="463"/>
      <c r="M1024" s="388"/>
      <c r="N1024" s="389"/>
      <c r="O1024" s="390"/>
      <c r="P1024" s="389"/>
      <c r="Q1024" s="391"/>
      <c r="R1024" s="443"/>
      <c r="S1024" s="425">
        <f t="shared" si="382"/>
        <v>0</v>
      </c>
      <c r="T1024" s="392">
        <f t="shared" si="379"/>
        <v>0</v>
      </c>
      <c r="U1024" s="392">
        <f t="shared" si="383"/>
        <v>0</v>
      </c>
      <c r="V1024" s="393">
        <f t="shared" si="384"/>
        <v>0</v>
      </c>
      <c r="W1024" s="444" t="str">
        <f t="shared" si="385"/>
        <v/>
      </c>
      <c r="X1024" s="452" t="str">
        <f t="shared" si="380"/>
        <v/>
      </c>
      <c r="Y1024" s="452" t="str">
        <f t="shared" si="381"/>
        <v/>
      </c>
      <c r="Z1024" s="452" t="str">
        <f>'４.１倒筒機(樣品製作)'!X1024</f>
        <v/>
      </c>
      <c r="AA1024" s="452" t="str">
        <f>'４.１倒筒機(樣品製作)'!Y1024</f>
        <v/>
      </c>
    </row>
    <row r="1025" spans="1:27" ht="16.5">
      <c r="A1025" s="383">
        <f t="shared" si="378"/>
        <v>46197</v>
      </c>
      <c r="B1025" s="432" t="s">
        <v>805</v>
      </c>
      <c r="C1025" s="458"/>
      <c r="D1025" s="473"/>
      <c r="E1025" s="459"/>
      <c r="F1025" s="507" t="str">
        <f>IF(ISNA(VLOOKUP(D1025,條件!$A$1:$L$65585,5,0)),"",(VLOOKUP(D1025,條件!$A$1:$L$65585,5,0)))</f>
        <v/>
      </c>
      <c r="G1025" s="507" t="str">
        <f>IF(ISNA(VLOOKUP(D1025,條件!$A$1:$L$65585,11,0)),"",(VLOOKUP(D1025,條件!$A$1:$L$65585,11,0)))</f>
        <v/>
      </c>
      <c r="H1025" s="460"/>
      <c r="I1025" s="461"/>
      <c r="J1025" s="462"/>
      <c r="K1025" s="461"/>
      <c r="L1025" s="463"/>
      <c r="M1025" s="388"/>
      <c r="N1025" s="389"/>
      <c r="O1025" s="390"/>
      <c r="P1025" s="389"/>
      <c r="Q1025" s="391"/>
      <c r="R1025" s="443"/>
      <c r="S1025" s="425">
        <f t="shared" si="382"/>
        <v>0</v>
      </c>
      <c r="T1025" s="392">
        <f t="shared" si="379"/>
        <v>0</v>
      </c>
      <c r="U1025" s="392">
        <f t="shared" si="383"/>
        <v>0</v>
      </c>
      <c r="V1025" s="393">
        <f t="shared" si="384"/>
        <v>0</v>
      </c>
      <c r="W1025" s="444" t="str">
        <f t="shared" si="385"/>
        <v/>
      </c>
      <c r="X1025" s="452" t="str">
        <f t="shared" si="380"/>
        <v/>
      </c>
      <c r="Y1025" s="452" t="str">
        <f t="shared" si="381"/>
        <v/>
      </c>
      <c r="Z1025" s="452" t="str">
        <f>'４.１倒筒機(樣品製作)'!X1025</f>
        <v/>
      </c>
      <c r="AA1025" s="452" t="str">
        <f>'４.１倒筒機(樣品製作)'!Y1025</f>
        <v/>
      </c>
    </row>
    <row r="1026" spans="1:27" ht="16.5">
      <c r="A1026" s="383">
        <f t="shared" si="378"/>
        <v>46197</v>
      </c>
      <c r="B1026" s="432" t="s">
        <v>805</v>
      </c>
      <c r="C1026" s="458"/>
      <c r="D1026" s="473"/>
      <c r="E1026" s="459"/>
      <c r="F1026" s="507" t="str">
        <f>IF(ISNA(VLOOKUP(D1026,條件!$A$1:$L$65585,5,0)),"",(VLOOKUP(D1026,條件!$A$1:$L$65585,5,0)))</f>
        <v/>
      </c>
      <c r="G1026" s="507" t="str">
        <f>IF(ISNA(VLOOKUP(D1026,條件!$A$1:$L$65585,11,0)),"",(VLOOKUP(D1026,條件!$A$1:$L$65585,11,0)))</f>
        <v/>
      </c>
      <c r="H1026" s="460"/>
      <c r="I1026" s="461"/>
      <c r="J1026" s="462"/>
      <c r="K1026" s="461"/>
      <c r="L1026" s="463"/>
      <c r="M1026" s="388"/>
      <c r="N1026" s="389"/>
      <c r="O1026" s="390"/>
      <c r="P1026" s="389"/>
      <c r="Q1026" s="391"/>
      <c r="R1026" s="443"/>
      <c r="S1026" s="425">
        <f t="shared" si="382"/>
        <v>0</v>
      </c>
      <c r="T1026" s="392">
        <f t="shared" si="379"/>
        <v>0</v>
      </c>
      <c r="U1026" s="392">
        <f t="shared" si="383"/>
        <v>0</v>
      </c>
      <c r="V1026" s="393">
        <f t="shared" si="384"/>
        <v>0</v>
      </c>
      <c r="W1026" s="444" t="str">
        <f t="shared" si="385"/>
        <v/>
      </c>
      <c r="X1026" s="452" t="str">
        <f t="shared" si="380"/>
        <v/>
      </c>
      <c r="Y1026" s="452" t="str">
        <f t="shared" si="381"/>
        <v/>
      </c>
      <c r="Z1026" s="452" t="str">
        <f>'４.１倒筒機(樣品製作)'!X1026</f>
        <v/>
      </c>
      <c r="AA1026" s="452" t="str">
        <f>'４.１倒筒機(樣品製作)'!Y1026</f>
        <v/>
      </c>
    </row>
    <row r="1027" spans="1:27" ht="16.5">
      <c r="A1027" s="383">
        <f t="shared" si="378"/>
        <v>46197</v>
      </c>
      <c r="B1027" s="432" t="s">
        <v>805</v>
      </c>
      <c r="C1027" s="458"/>
      <c r="D1027" s="473"/>
      <c r="E1027" s="459"/>
      <c r="F1027" s="507" t="str">
        <f>IF(ISNA(VLOOKUP(D1027,條件!$A$1:$L$65585,5,0)),"",(VLOOKUP(D1027,條件!$A$1:$L$65585,5,0)))</f>
        <v/>
      </c>
      <c r="G1027" s="507" t="str">
        <f>IF(ISNA(VLOOKUP(D1027,條件!$A$1:$L$65585,11,0)),"",(VLOOKUP(D1027,條件!$A$1:$L$65585,11,0)))</f>
        <v/>
      </c>
      <c r="H1027" s="460"/>
      <c r="I1027" s="461"/>
      <c r="J1027" s="462"/>
      <c r="K1027" s="461"/>
      <c r="L1027" s="463"/>
      <c r="M1027" s="388"/>
      <c r="N1027" s="389"/>
      <c r="O1027" s="390"/>
      <c r="P1027" s="389"/>
      <c r="Q1027" s="391"/>
      <c r="R1027" s="443"/>
      <c r="S1027" s="425">
        <f t="shared" si="382"/>
        <v>0</v>
      </c>
      <c r="T1027" s="392">
        <f t="shared" si="379"/>
        <v>0</v>
      </c>
      <c r="U1027" s="392">
        <f t="shared" si="383"/>
        <v>0</v>
      </c>
      <c r="V1027" s="393">
        <f t="shared" si="384"/>
        <v>0</v>
      </c>
      <c r="W1027" s="444" t="str">
        <f t="shared" si="385"/>
        <v/>
      </c>
      <c r="X1027" s="452" t="str">
        <f t="shared" si="380"/>
        <v/>
      </c>
      <c r="Y1027" s="452" t="str">
        <f t="shared" si="381"/>
        <v/>
      </c>
      <c r="Z1027" s="452" t="str">
        <f>'４.１倒筒機(樣品製作)'!X1027</f>
        <v/>
      </c>
      <c r="AA1027" s="452" t="str">
        <f>'４.１倒筒機(樣品製作)'!Y1027</f>
        <v/>
      </c>
    </row>
    <row r="1028" spans="1:27" ht="16.5">
      <c r="A1028" s="383">
        <f t="shared" si="378"/>
        <v>46197</v>
      </c>
      <c r="B1028" s="432" t="s">
        <v>805</v>
      </c>
      <c r="C1028" s="458"/>
      <c r="D1028" s="473"/>
      <c r="E1028" s="459"/>
      <c r="F1028" s="507" t="str">
        <f>IF(ISNA(VLOOKUP(D1028,條件!$A$1:$L$65585,5,0)),"",(VLOOKUP(D1028,條件!$A$1:$L$65585,5,0)))</f>
        <v/>
      </c>
      <c r="G1028" s="507" t="str">
        <f>IF(ISNA(VLOOKUP(D1028,條件!$A$1:$L$65585,11,0)),"",(VLOOKUP(D1028,條件!$A$1:$L$65585,11,0)))</f>
        <v/>
      </c>
      <c r="H1028" s="460"/>
      <c r="I1028" s="461"/>
      <c r="J1028" s="462"/>
      <c r="K1028" s="461"/>
      <c r="L1028" s="463"/>
      <c r="M1028" s="388"/>
      <c r="N1028" s="389"/>
      <c r="O1028" s="390"/>
      <c r="P1028" s="389"/>
      <c r="Q1028" s="391"/>
      <c r="R1028" s="443"/>
      <c r="S1028" s="425">
        <f t="shared" si="382"/>
        <v>0</v>
      </c>
      <c r="T1028" s="392">
        <f t="shared" si="379"/>
        <v>0</v>
      </c>
      <c r="U1028" s="392">
        <f t="shared" si="383"/>
        <v>0</v>
      </c>
      <c r="V1028" s="393">
        <f t="shared" si="384"/>
        <v>0</v>
      </c>
      <c r="W1028" s="444" t="str">
        <f t="shared" si="385"/>
        <v/>
      </c>
      <c r="X1028" s="452" t="str">
        <f t="shared" si="380"/>
        <v/>
      </c>
      <c r="Y1028" s="452" t="str">
        <f t="shared" si="381"/>
        <v/>
      </c>
      <c r="Z1028" s="452" t="str">
        <f>'４.１倒筒機(樣品製作)'!X1028</f>
        <v/>
      </c>
      <c r="AA1028" s="452" t="str">
        <f>'４.１倒筒機(樣品製作)'!Y1028</f>
        <v/>
      </c>
    </row>
    <row r="1029" spans="1:27" ht="16.5">
      <c r="A1029" s="383">
        <f t="shared" si="378"/>
        <v>46197</v>
      </c>
      <c r="B1029" s="432" t="s">
        <v>805</v>
      </c>
      <c r="C1029" s="458"/>
      <c r="D1029" s="473"/>
      <c r="E1029" s="459"/>
      <c r="F1029" s="507" t="str">
        <f>IF(ISNA(VLOOKUP(D1029,條件!$A$1:$L$65585,5,0)),"",(VLOOKUP(D1029,條件!$A$1:$L$65585,5,0)))</f>
        <v/>
      </c>
      <c r="G1029" s="507" t="str">
        <f>IF(ISNA(VLOOKUP(D1029,條件!$A$1:$L$65585,11,0)),"",(VLOOKUP(D1029,條件!$A$1:$L$65585,11,0)))</f>
        <v/>
      </c>
      <c r="H1029" s="460"/>
      <c r="I1029" s="461"/>
      <c r="J1029" s="462"/>
      <c r="K1029" s="461"/>
      <c r="L1029" s="463"/>
      <c r="M1029" s="388"/>
      <c r="N1029" s="389"/>
      <c r="O1029" s="390"/>
      <c r="P1029" s="389"/>
      <c r="Q1029" s="391"/>
      <c r="R1029" s="443"/>
      <c r="S1029" s="425">
        <f t="shared" si="382"/>
        <v>0</v>
      </c>
      <c r="T1029" s="392">
        <f t="shared" si="379"/>
        <v>0</v>
      </c>
      <c r="U1029" s="392">
        <f t="shared" si="383"/>
        <v>0</v>
      </c>
      <c r="V1029" s="393">
        <f t="shared" si="384"/>
        <v>0</v>
      </c>
      <c r="W1029" s="444" t="str">
        <f t="shared" si="385"/>
        <v/>
      </c>
      <c r="X1029" s="452" t="str">
        <f t="shared" si="380"/>
        <v/>
      </c>
      <c r="Y1029" s="452" t="str">
        <f t="shared" si="381"/>
        <v/>
      </c>
      <c r="Z1029" s="452" t="str">
        <f>'４.１倒筒機(樣品製作)'!X1029</f>
        <v/>
      </c>
      <c r="AA1029" s="452" t="str">
        <f>'４.１倒筒機(樣品製作)'!Y1029</f>
        <v/>
      </c>
    </row>
    <row r="1030" spans="1:27" ht="16.5">
      <c r="A1030" s="383">
        <f t="shared" si="378"/>
        <v>46197</v>
      </c>
      <c r="B1030" s="432" t="s">
        <v>805</v>
      </c>
      <c r="C1030" s="458"/>
      <c r="D1030" s="473"/>
      <c r="E1030" s="459"/>
      <c r="F1030" s="507" t="str">
        <f>IF(ISNA(VLOOKUP(D1030,條件!$A$1:$L$65585,5,0)),"",(VLOOKUP(D1030,條件!$A$1:$L$65585,5,0)))</f>
        <v/>
      </c>
      <c r="G1030" s="507" t="str">
        <f>IF(ISNA(VLOOKUP(D1030,條件!$A$1:$L$65585,11,0)),"",(VLOOKUP(D1030,條件!$A$1:$L$65585,11,0)))</f>
        <v/>
      </c>
      <c r="H1030" s="460"/>
      <c r="I1030" s="461"/>
      <c r="J1030" s="462"/>
      <c r="K1030" s="461"/>
      <c r="L1030" s="463"/>
      <c r="M1030" s="388"/>
      <c r="N1030" s="389"/>
      <c r="O1030" s="390"/>
      <c r="P1030" s="389"/>
      <c r="Q1030" s="391"/>
      <c r="R1030" s="443"/>
      <c r="S1030" s="425">
        <f t="shared" si="382"/>
        <v>0</v>
      </c>
      <c r="T1030" s="392">
        <f t="shared" si="379"/>
        <v>0</v>
      </c>
      <c r="U1030" s="392">
        <f t="shared" si="383"/>
        <v>0</v>
      </c>
      <c r="V1030" s="393">
        <f t="shared" si="384"/>
        <v>0</v>
      </c>
      <c r="W1030" s="444" t="str">
        <f t="shared" si="385"/>
        <v/>
      </c>
      <c r="X1030" s="452" t="str">
        <f t="shared" si="380"/>
        <v/>
      </c>
      <c r="Y1030" s="452" t="str">
        <f t="shared" si="381"/>
        <v/>
      </c>
      <c r="Z1030" s="452" t="str">
        <f>'４.１倒筒機(樣品製作)'!X1030</f>
        <v/>
      </c>
      <c r="AA1030" s="452" t="str">
        <f>'４.１倒筒機(樣品製作)'!Y1030</f>
        <v/>
      </c>
    </row>
    <row r="1031" spans="1:27" ht="16.5">
      <c r="A1031" s="383">
        <f t="shared" si="378"/>
        <v>46197</v>
      </c>
      <c r="B1031" s="432" t="s">
        <v>805</v>
      </c>
      <c r="C1031" s="458"/>
      <c r="D1031" s="473"/>
      <c r="E1031" s="459"/>
      <c r="F1031" s="507" t="str">
        <f>IF(ISNA(VLOOKUP(D1031,條件!$A$1:$L$65585,5,0)),"",(VLOOKUP(D1031,條件!$A$1:$L$65585,5,0)))</f>
        <v/>
      </c>
      <c r="G1031" s="507" t="str">
        <f>IF(ISNA(VLOOKUP(D1031,條件!$A$1:$L$65585,11,0)),"",(VLOOKUP(D1031,條件!$A$1:$L$65585,11,0)))</f>
        <v/>
      </c>
      <c r="H1031" s="460"/>
      <c r="I1031" s="461"/>
      <c r="J1031" s="462"/>
      <c r="K1031" s="461"/>
      <c r="L1031" s="463"/>
      <c r="M1031" s="388"/>
      <c r="N1031" s="389"/>
      <c r="O1031" s="390"/>
      <c r="P1031" s="389"/>
      <c r="Q1031" s="391"/>
      <c r="R1031" s="443"/>
      <c r="S1031" s="425">
        <f t="shared" si="382"/>
        <v>0</v>
      </c>
      <c r="T1031" s="392">
        <f t="shared" si="379"/>
        <v>0</v>
      </c>
      <c r="U1031" s="392">
        <f t="shared" si="383"/>
        <v>0</v>
      </c>
      <c r="V1031" s="393">
        <f t="shared" si="384"/>
        <v>0</v>
      </c>
      <c r="W1031" s="444" t="str">
        <f t="shared" si="385"/>
        <v/>
      </c>
      <c r="X1031" s="452" t="str">
        <f t="shared" si="380"/>
        <v/>
      </c>
      <c r="Y1031" s="452" t="str">
        <f t="shared" si="381"/>
        <v/>
      </c>
      <c r="Z1031" s="452" t="str">
        <f>'４.１倒筒機(樣品製作)'!X1031</f>
        <v/>
      </c>
      <c r="AA1031" s="452" t="str">
        <f>'４.１倒筒機(樣品製作)'!Y1031</f>
        <v/>
      </c>
    </row>
    <row r="1032" spans="1:27" ht="16.5">
      <c r="A1032" s="383">
        <f t="shared" si="378"/>
        <v>46197</v>
      </c>
      <c r="B1032" s="432" t="s">
        <v>805</v>
      </c>
      <c r="C1032" s="458"/>
      <c r="D1032" s="473"/>
      <c r="E1032" s="459"/>
      <c r="F1032" s="507" t="str">
        <f>IF(ISNA(VLOOKUP(D1032,條件!$A$1:$L$65585,5,0)),"",(VLOOKUP(D1032,條件!$A$1:$L$65585,5,0)))</f>
        <v/>
      </c>
      <c r="G1032" s="507" t="str">
        <f>IF(ISNA(VLOOKUP(D1032,條件!$A$1:$L$65585,11,0)),"",(VLOOKUP(D1032,條件!$A$1:$L$65585,11,0)))</f>
        <v/>
      </c>
      <c r="H1032" s="460"/>
      <c r="I1032" s="461"/>
      <c r="J1032" s="462"/>
      <c r="K1032" s="461"/>
      <c r="L1032" s="463"/>
      <c r="M1032" s="388"/>
      <c r="N1032" s="389"/>
      <c r="O1032" s="390"/>
      <c r="P1032" s="389"/>
      <c r="Q1032" s="391"/>
      <c r="R1032" s="443"/>
      <c r="S1032" s="425">
        <f t="shared" si="382"/>
        <v>0</v>
      </c>
      <c r="T1032" s="392">
        <f t="shared" si="379"/>
        <v>0</v>
      </c>
      <c r="U1032" s="392">
        <f t="shared" si="383"/>
        <v>0</v>
      </c>
      <c r="V1032" s="393">
        <f t="shared" si="384"/>
        <v>0</v>
      </c>
      <c r="W1032" s="444" t="str">
        <f t="shared" si="385"/>
        <v/>
      </c>
      <c r="X1032" s="452" t="str">
        <f t="shared" si="380"/>
        <v/>
      </c>
      <c r="Y1032" s="452" t="str">
        <f t="shared" si="381"/>
        <v/>
      </c>
      <c r="Z1032" s="452" t="str">
        <f>'４.１倒筒機(樣品製作)'!X1032</f>
        <v/>
      </c>
      <c r="AA1032" s="452" t="str">
        <f>'４.１倒筒機(樣品製作)'!Y1032</f>
        <v/>
      </c>
    </row>
    <row r="1033" spans="1:27" ht="16.5">
      <c r="A1033" s="383">
        <f t="shared" si="378"/>
        <v>46197</v>
      </c>
      <c r="B1033" s="398" t="s">
        <v>803</v>
      </c>
      <c r="C1033" s="524"/>
      <c r="D1033" s="525"/>
      <c r="E1033" s="526"/>
      <c r="F1033" s="527">
        <v>0</v>
      </c>
      <c r="G1033" s="527"/>
      <c r="H1033" s="528"/>
      <c r="I1033" s="529">
        <f>COUNTA(I1013:I1032)</f>
        <v>0</v>
      </c>
      <c r="J1033" s="529"/>
      <c r="K1033" s="529"/>
      <c r="L1033" s="530"/>
      <c r="M1033" s="400"/>
      <c r="N1033" s="401">
        <f>SUM(N1013:N1032)</f>
        <v>0</v>
      </c>
      <c r="O1033" s="400"/>
      <c r="P1033" s="401">
        <f>SUM(P1013:P1032)</f>
        <v>0</v>
      </c>
      <c r="Q1033" s="402"/>
      <c r="R1033" s="445"/>
      <c r="S1033" s="427"/>
      <c r="T1033" s="403"/>
      <c r="U1033" s="399">
        <f>SUMIF(U1013:U1032,"&lt;9E307")</f>
        <v>0</v>
      </c>
      <c r="V1033" s="399">
        <f>SUM(V1013:V1032)</f>
        <v>0</v>
      </c>
      <c r="W1033" s="446">
        <f>IF(ISERROR(V1033/U1033),0,(V1033/U1033))</f>
        <v>0</v>
      </c>
      <c r="X1033" s="453">
        <f>SUMIF(X1013:X1032,"&lt;9E307")</f>
        <v>0</v>
      </c>
      <c r="Y1033" s="453">
        <f>SUMIF(Y1013:Y1032,"&lt;9E307")</f>
        <v>0</v>
      </c>
      <c r="Z1033" s="453">
        <f>'４.１倒筒機(樣品製作)'!X1033</f>
        <v>0</v>
      </c>
      <c r="AA1033" s="453">
        <f>'４.１倒筒機(樣品製作)'!Y1033</f>
        <v>0</v>
      </c>
    </row>
    <row r="1034" spans="1:27" ht="16.5">
      <c r="A1034" s="383">
        <f t="shared" si="378"/>
        <v>46197</v>
      </c>
      <c r="B1034" s="404" t="s">
        <v>806</v>
      </c>
      <c r="C1034" s="531"/>
      <c r="D1034" s="532"/>
      <c r="E1034" s="533"/>
      <c r="F1034" s="534"/>
      <c r="G1034" s="534"/>
      <c r="H1034" s="535"/>
      <c r="I1034" s="536">
        <f>SUM(I1012,I1033)</f>
        <v>0</v>
      </c>
      <c r="J1034" s="536"/>
      <c r="K1034" s="536"/>
      <c r="L1034" s="537"/>
      <c r="M1034" s="419"/>
      <c r="N1034" s="420">
        <f>SUM(N1012,N1033)</f>
        <v>0</v>
      </c>
      <c r="O1034" s="419"/>
      <c r="P1034" s="420">
        <f>SUM(P1012,P1033)</f>
        <v>0</v>
      </c>
      <c r="Q1034" s="421"/>
      <c r="R1034" s="447"/>
      <c r="S1034" s="428"/>
      <c r="T1034" s="394"/>
      <c r="U1034" s="394">
        <f t="shared" ref="U1034:V1034" si="386">SUM(U1012,U1033)</f>
        <v>0</v>
      </c>
      <c r="V1034" s="394">
        <f t="shared" si="386"/>
        <v>0</v>
      </c>
      <c r="W1034" s="448">
        <f>IF(ISERROR(V1034/U1034),0,V1034/U1034)</f>
        <v>0</v>
      </c>
      <c r="X1034" s="454">
        <f>SUM(X1012,X1033)</f>
        <v>0</v>
      </c>
      <c r="Y1034" s="454">
        <f>SUM(Y1012,Y1033)</f>
        <v>0</v>
      </c>
      <c r="Z1034" s="454">
        <f>'４.１倒筒機(樣品製作)'!X1034</f>
        <v>0</v>
      </c>
      <c r="AA1034" s="454">
        <f>'４.１倒筒機(樣品製作)'!Y1034</f>
        <v>0</v>
      </c>
    </row>
    <row r="1035" spans="1:27" ht="16.5">
      <c r="A1035" s="449">
        <f>A1034+1</f>
        <v>46198</v>
      </c>
      <c r="B1035" s="431" t="s">
        <v>804</v>
      </c>
      <c r="C1035" s="538"/>
      <c r="D1035" s="539"/>
      <c r="E1035" s="540"/>
      <c r="F1035" s="541" t="str">
        <f>IF(ISNA(VLOOKUP(D1035,條件!$A$1:$L$65585,5,0)),"",(VLOOKUP(D1035,條件!$A$1:$L$65585,5,0)))</f>
        <v/>
      </c>
      <c r="G1035" s="541" t="str">
        <f>IF(ISNA(VLOOKUP(D1035,條件!$A$1:$L$65585,11,0)),"",(VLOOKUP(D1035,條件!$A$1:$L$65585,11,0)))</f>
        <v/>
      </c>
      <c r="H1035" s="542"/>
      <c r="I1035" s="543"/>
      <c r="J1035" s="462"/>
      <c r="K1035" s="543"/>
      <c r="L1035" s="544"/>
      <c r="M1035" s="407"/>
      <c r="N1035" s="408"/>
      <c r="O1035" s="409"/>
      <c r="P1035" s="408"/>
      <c r="Q1035" s="410"/>
      <c r="R1035" s="441"/>
      <c r="S1035" s="424">
        <f>K1035*0.85</f>
        <v>0</v>
      </c>
      <c r="T1035" s="405">
        <f t="shared" ref="T1035:T1054" si="387">IF(J1035="",0,(1440/(J1035/S1035)))</f>
        <v>0</v>
      </c>
      <c r="U1035" s="405">
        <f>T1035*L1035*(N1035+P1035)/24*0.85</f>
        <v>0</v>
      </c>
      <c r="V1035" s="406">
        <f>M1035+O1035</f>
        <v>0</v>
      </c>
      <c r="W1035" s="442" t="str">
        <f>IF(U1035=0,"",((V1035/U1035)))</f>
        <v/>
      </c>
      <c r="X1035" s="452" t="str">
        <f t="shared" ref="X1035:X1054" si="388">IF(ISERROR((U1035/(N1035+P1035)*N1035)/250),"",((U1035/(N1035+P1035)*N1035)/250))</f>
        <v/>
      </c>
      <c r="Y1035" s="452" t="str">
        <f t="shared" ref="Y1035:Y1054" si="389">IF(ISERROR(((U1035/(N1035+P1035)*P1035)/250)),"",(((U1035/(N1035+P1035)*P1035))/250))</f>
        <v/>
      </c>
      <c r="Z1035" s="452" t="str">
        <f>'４.１倒筒機(樣品製作)'!X1035</f>
        <v/>
      </c>
      <c r="AA1035" s="452" t="str">
        <f>'４.１倒筒機(樣品製作)'!Y1035</f>
        <v/>
      </c>
    </row>
    <row r="1036" spans="1:27" ht="16.5">
      <c r="A1036" s="383">
        <f>A1035</f>
        <v>46198</v>
      </c>
      <c r="B1036" s="432" t="s">
        <v>804</v>
      </c>
      <c r="C1036" s="458"/>
      <c r="D1036" s="473"/>
      <c r="E1036" s="459"/>
      <c r="F1036" s="507" t="str">
        <f>IF(ISNA(VLOOKUP(D1036,條件!$A$1:$L$65585,5,0)),"",(VLOOKUP(D1036,條件!$A$1:$L$65585,5,0)))</f>
        <v/>
      </c>
      <c r="G1036" s="507" t="str">
        <f>IF(ISNA(VLOOKUP(D1036,條件!$A$1:$L$65585,11,0)),"",(VLOOKUP(D1036,條件!$A$1:$L$65585,11,0)))</f>
        <v/>
      </c>
      <c r="H1036" s="460"/>
      <c r="I1036" s="461"/>
      <c r="J1036" s="462"/>
      <c r="K1036" s="461"/>
      <c r="L1036" s="463"/>
      <c r="M1036" s="388"/>
      <c r="N1036" s="389"/>
      <c r="O1036" s="390"/>
      <c r="P1036" s="389"/>
      <c r="Q1036" s="410"/>
      <c r="R1036" s="443"/>
      <c r="S1036" s="425">
        <f t="shared" ref="S1036:S1054" si="390">K1036*0.85</f>
        <v>0</v>
      </c>
      <c r="T1036" s="392">
        <f t="shared" si="387"/>
        <v>0</v>
      </c>
      <c r="U1036" s="405">
        <f t="shared" ref="U1036:U1054" si="391">T1036*L1036*(N1036+P1036)/24*0.85</f>
        <v>0</v>
      </c>
      <c r="V1036" s="393">
        <f t="shared" ref="V1036:V1054" si="392">M1036+O1036</f>
        <v>0</v>
      </c>
      <c r="W1036" s="442" t="str">
        <f t="shared" ref="W1036:W1054" si="393">IF(U1036=0,"",((V1036/U1036)))</f>
        <v/>
      </c>
      <c r="X1036" s="452" t="str">
        <f t="shared" si="388"/>
        <v/>
      </c>
      <c r="Y1036" s="452" t="str">
        <f t="shared" si="389"/>
        <v/>
      </c>
      <c r="Z1036" s="452" t="str">
        <f>'４.１倒筒機(樣品製作)'!X1036</f>
        <v/>
      </c>
      <c r="AA1036" s="452" t="str">
        <f>'４.１倒筒機(樣品製作)'!Y1036</f>
        <v/>
      </c>
    </row>
    <row r="1037" spans="1:27" ht="16.5">
      <c r="A1037" s="383">
        <f t="shared" ref="A1037:A1077" si="394">A1036</f>
        <v>46198</v>
      </c>
      <c r="B1037" s="432" t="s">
        <v>804</v>
      </c>
      <c r="C1037" s="458"/>
      <c r="D1037" s="473"/>
      <c r="E1037" s="459"/>
      <c r="F1037" s="507" t="str">
        <f>IF(ISNA(VLOOKUP(D1037,條件!$A$1:$L$65585,5,0)),"",(VLOOKUP(D1037,條件!$A$1:$L$65585,5,0)))</f>
        <v/>
      </c>
      <c r="G1037" s="507" t="str">
        <f>IF(ISNA(VLOOKUP(D1037,條件!$A$1:$L$65585,11,0)),"",(VLOOKUP(D1037,條件!$A$1:$L$65585,11,0)))</f>
        <v/>
      </c>
      <c r="H1037" s="460"/>
      <c r="I1037" s="461"/>
      <c r="J1037" s="462"/>
      <c r="K1037" s="461"/>
      <c r="L1037" s="463"/>
      <c r="M1037" s="388"/>
      <c r="N1037" s="389"/>
      <c r="O1037" s="390"/>
      <c r="P1037" s="389"/>
      <c r="Q1037" s="410"/>
      <c r="R1037" s="443"/>
      <c r="S1037" s="425">
        <f t="shared" si="390"/>
        <v>0</v>
      </c>
      <c r="T1037" s="392">
        <f t="shared" si="387"/>
        <v>0</v>
      </c>
      <c r="U1037" s="405">
        <f t="shared" si="391"/>
        <v>0</v>
      </c>
      <c r="V1037" s="393">
        <f t="shared" si="392"/>
        <v>0</v>
      </c>
      <c r="W1037" s="442" t="str">
        <f t="shared" si="393"/>
        <v/>
      </c>
      <c r="X1037" s="452" t="str">
        <f t="shared" si="388"/>
        <v/>
      </c>
      <c r="Y1037" s="452" t="str">
        <f t="shared" si="389"/>
        <v/>
      </c>
      <c r="Z1037" s="452" t="str">
        <f>'４.１倒筒機(樣品製作)'!X1037</f>
        <v/>
      </c>
      <c r="AA1037" s="452" t="str">
        <f>'４.１倒筒機(樣品製作)'!Y1037</f>
        <v/>
      </c>
    </row>
    <row r="1038" spans="1:27" ht="16.5">
      <c r="A1038" s="383">
        <f t="shared" si="394"/>
        <v>46198</v>
      </c>
      <c r="B1038" s="432" t="s">
        <v>804</v>
      </c>
      <c r="C1038" s="458"/>
      <c r="D1038" s="473"/>
      <c r="E1038" s="459"/>
      <c r="F1038" s="507" t="str">
        <f>IF(ISNA(VLOOKUP(D1038,條件!$A$1:$L$65585,5,0)),"",(VLOOKUP(D1038,條件!$A$1:$L$65585,5,0)))</f>
        <v/>
      </c>
      <c r="G1038" s="507" t="str">
        <f>IF(ISNA(VLOOKUP(D1038,條件!$A$1:$L$65585,11,0)),"",(VLOOKUP(D1038,條件!$A$1:$L$65585,11,0)))</f>
        <v/>
      </c>
      <c r="H1038" s="460"/>
      <c r="I1038" s="461"/>
      <c r="J1038" s="462"/>
      <c r="K1038" s="461"/>
      <c r="L1038" s="463"/>
      <c r="M1038" s="388"/>
      <c r="N1038" s="389"/>
      <c r="O1038" s="390"/>
      <c r="P1038" s="389"/>
      <c r="Q1038" s="410"/>
      <c r="R1038" s="443"/>
      <c r="S1038" s="425">
        <f t="shared" si="390"/>
        <v>0</v>
      </c>
      <c r="T1038" s="392">
        <f t="shared" si="387"/>
        <v>0</v>
      </c>
      <c r="U1038" s="405">
        <f t="shared" si="391"/>
        <v>0</v>
      </c>
      <c r="V1038" s="393">
        <f t="shared" si="392"/>
        <v>0</v>
      </c>
      <c r="W1038" s="442" t="str">
        <f t="shared" si="393"/>
        <v/>
      </c>
      <c r="X1038" s="452" t="str">
        <f t="shared" si="388"/>
        <v/>
      </c>
      <c r="Y1038" s="452" t="str">
        <f t="shared" si="389"/>
        <v/>
      </c>
      <c r="Z1038" s="452" t="str">
        <f>'４.１倒筒機(樣品製作)'!X1038</f>
        <v/>
      </c>
      <c r="AA1038" s="452" t="str">
        <f>'４.１倒筒機(樣品製作)'!Y1038</f>
        <v/>
      </c>
    </row>
    <row r="1039" spans="1:27" ht="16.5">
      <c r="A1039" s="383">
        <f t="shared" si="394"/>
        <v>46198</v>
      </c>
      <c r="B1039" s="432" t="s">
        <v>804</v>
      </c>
      <c r="C1039" s="458"/>
      <c r="D1039" s="473"/>
      <c r="E1039" s="459"/>
      <c r="F1039" s="507" t="str">
        <f>IF(ISNA(VLOOKUP(D1039,條件!$A$1:$L$65585,5,0)),"",(VLOOKUP(D1039,條件!$A$1:$L$65585,5,0)))</f>
        <v/>
      </c>
      <c r="G1039" s="507" t="str">
        <f>IF(ISNA(VLOOKUP(D1039,條件!$A$1:$L$65585,11,0)),"",(VLOOKUP(D1039,條件!$A$1:$L$65585,11,0)))</f>
        <v/>
      </c>
      <c r="H1039" s="460"/>
      <c r="I1039" s="461"/>
      <c r="J1039" s="462"/>
      <c r="K1039" s="461"/>
      <c r="L1039" s="463"/>
      <c r="M1039" s="388"/>
      <c r="N1039" s="389"/>
      <c r="O1039" s="390"/>
      <c r="P1039" s="389"/>
      <c r="Q1039" s="410"/>
      <c r="R1039" s="443"/>
      <c r="S1039" s="425">
        <f t="shared" si="390"/>
        <v>0</v>
      </c>
      <c r="T1039" s="392">
        <f t="shared" si="387"/>
        <v>0</v>
      </c>
      <c r="U1039" s="405">
        <f t="shared" si="391"/>
        <v>0</v>
      </c>
      <c r="V1039" s="393">
        <f t="shared" si="392"/>
        <v>0</v>
      </c>
      <c r="W1039" s="442" t="str">
        <f t="shared" si="393"/>
        <v/>
      </c>
      <c r="X1039" s="452" t="str">
        <f t="shared" si="388"/>
        <v/>
      </c>
      <c r="Y1039" s="452" t="str">
        <f t="shared" si="389"/>
        <v/>
      </c>
      <c r="Z1039" s="452" t="str">
        <f>'４.１倒筒機(樣品製作)'!X1039</f>
        <v/>
      </c>
      <c r="AA1039" s="452" t="str">
        <f>'４.１倒筒機(樣品製作)'!Y1039</f>
        <v/>
      </c>
    </row>
    <row r="1040" spans="1:27" ht="16.5">
      <c r="A1040" s="383">
        <f t="shared" si="394"/>
        <v>46198</v>
      </c>
      <c r="B1040" s="432" t="s">
        <v>804</v>
      </c>
      <c r="C1040" s="458"/>
      <c r="D1040" s="473"/>
      <c r="E1040" s="459"/>
      <c r="F1040" s="507" t="str">
        <f>IF(ISNA(VLOOKUP(D1040,條件!$A$1:$L$65585,5,0)),"",(VLOOKUP(D1040,條件!$A$1:$L$65585,5,0)))</f>
        <v/>
      </c>
      <c r="G1040" s="507" t="str">
        <f>IF(ISNA(VLOOKUP(D1040,條件!$A$1:$L$65585,11,0)),"",(VLOOKUP(D1040,條件!$A$1:$L$65585,11,0)))</f>
        <v/>
      </c>
      <c r="H1040" s="460"/>
      <c r="I1040" s="461"/>
      <c r="J1040" s="462"/>
      <c r="K1040" s="461"/>
      <c r="L1040" s="463"/>
      <c r="M1040" s="388"/>
      <c r="N1040" s="389"/>
      <c r="O1040" s="390"/>
      <c r="P1040" s="389"/>
      <c r="Q1040" s="410"/>
      <c r="R1040" s="443"/>
      <c r="S1040" s="425">
        <f t="shared" si="390"/>
        <v>0</v>
      </c>
      <c r="T1040" s="392">
        <f t="shared" si="387"/>
        <v>0</v>
      </c>
      <c r="U1040" s="405">
        <f t="shared" si="391"/>
        <v>0</v>
      </c>
      <c r="V1040" s="393">
        <f t="shared" si="392"/>
        <v>0</v>
      </c>
      <c r="W1040" s="442" t="str">
        <f t="shared" si="393"/>
        <v/>
      </c>
      <c r="X1040" s="452" t="str">
        <f t="shared" si="388"/>
        <v/>
      </c>
      <c r="Y1040" s="452" t="str">
        <f t="shared" si="389"/>
        <v/>
      </c>
      <c r="Z1040" s="452" t="str">
        <f>'４.１倒筒機(樣品製作)'!X1040</f>
        <v/>
      </c>
      <c r="AA1040" s="452" t="str">
        <f>'４.１倒筒機(樣品製作)'!Y1040</f>
        <v/>
      </c>
    </row>
    <row r="1041" spans="1:27" ht="16.5">
      <c r="A1041" s="383">
        <f t="shared" si="394"/>
        <v>46198</v>
      </c>
      <c r="B1041" s="432" t="s">
        <v>804</v>
      </c>
      <c r="C1041" s="458"/>
      <c r="D1041" s="473"/>
      <c r="E1041" s="459"/>
      <c r="F1041" s="507" t="str">
        <f>IF(ISNA(VLOOKUP(D1041,條件!$A$1:$L$65585,5,0)),"",(VLOOKUP(D1041,條件!$A$1:$L$65585,5,0)))</f>
        <v/>
      </c>
      <c r="G1041" s="507" t="str">
        <f>IF(ISNA(VLOOKUP(D1041,條件!$A$1:$L$65585,11,0)),"",(VLOOKUP(D1041,條件!$A$1:$L$65585,11,0)))</f>
        <v/>
      </c>
      <c r="H1041" s="460"/>
      <c r="I1041" s="461"/>
      <c r="J1041" s="462"/>
      <c r="K1041" s="461"/>
      <c r="L1041" s="463"/>
      <c r="M1041" s="388"/>
      <c r="N1041" s="389"/>
      <c r="O1041" s="390"/>
      <c r="P1041" s="389"/>
      <c r="Q1041" s="410"/>
      <c r="R1041" s="443"/>
      <c r="S1041" s="425">
        <f t="shared" si="390"/>
        <v>0</v>
      </c>
      <c r="T1041" s="392">
        <f t="shared" si="387"/>
        <v>0</v>
      </c>
      <c r="U1041" s="405">
        <f t="shared" si="391"/>
        <v>0</v>
      </c>
      <c r="V1041" s="393">
        <f t="shared" si="392"/>
        <v>0</v>
      </c>
      <c r="W1041" s="442" t="str">
        <f t="shared" si="393"/>
        <v/>
      </c>
      <c r="X1041" s="452" t="str">
        <f t="shared" si="388"/>
        <v/>
      </c>
      <c r="Y1041" s="452" t="str">
        <f t="shared" si="389"/>
        <v/>
      </c>
      <c r="Z1041" s="452" t="str">
        <f>'４.１倒筒機(樣品製作)'!X1041</f>
        <v/>
      </c>
      <c r="AA1041" s="452" t="str">
        <f>'４.１倒筒機(樣品製作)'!Y1041</f>
        <v/>
      </c>
    </row>
    <row r="1042" spans="1:27" ht="16.5">
      <c r="A1042" s="383">
        <f t="shared" si="394"/>
        <v>46198</v>
      </c>
      <c r="B1042" s="432" t="s">
        <v>804</v>
      </c>
      <c r="C1042" s="458"/>
      <c r="D1042" s="473"/>
      <c r="E1042" s="459"/>
      <c r="F1042" s="507" t="str">
        <f>IF(ISNA(VLOOKUP(D1042,條件!$A$1:$L$65585,5,0)),"",(VLOOKUP(D1042,條件!$A$1:$L$65585,5,0)))</f>
        <v/>
      </c>
      <c r="G1042" s="507" t="str">
        <f>IF(ISNA(VLOOKUP(D1042,條件!$A$1:$L$65585,11,0)),"",(VLOOKUP(D1042,條件!$A$1:$L$65585,11,0)))</f>
        <v/>
      </c>
      <c r="H1042" s="460"/>
      <c r="I1042" s="461"/>
      <c r="J1042" s="462"/>
      <c r="K1042" s="461"/>
      <c r="L1042" s="463"/>
      <c r="M1042" s="388"/>
      <c r="N1042" s="389"/>
      <c r="O1042" s="390"/>
      <c r="P1042" s="389"/>
      <c r="Q1042" s="410"/>
      <c r="R1042" s="443"/>
      <c r="S1042" s="425">
        <f t="shared" si="390"/>
        <v>0</v>
      </c>
      <c r="T1042" s="392">
        <f t="shared" si="387"/>
        <v>0</v>
      </c>
      <c r="U1042" s="405">
        <f t="shared" si="391"/>
        <v>0</v>
      </c>
      <c r="V1042" s="393">
        <f t="shared" si="392"/>
        <v>0</v>
      </c>
      <c r="W1042" s="442" t="str">
        <f t="shared" si="393"/>
        <v/>
      </c>
      <c r="X1042" s="452" t="str">
        <f t="shared" si="388"/>
        <v/>
      </c>
      <c r="Y1042" s="452" t="str">
        <f t="shared" si="389"/>
        <v/>
      </c>
      <c r="Z1042" s="452" t="str">
        <f>'４.１倒筒機(樣品製作)'!X1042</f>
        <v/>
      </c>
      <c r="AA1042" s="452" t="str">
        <f>'４.１倒筒機(樣品製作)'!Y1042</f>
        <v/>
      </c>
    </row>
    <row r="1043" spans="1:27" ht="16.5">
      <c r="A1043" s="383">
        <f t="shared" si="394"/>
        <v>46198</v>
      </c>
      <c r="B1043" s="432" t="s">
        <v>804</v>
      </c>
      <c r="C1043" s="458"/>
      <c r="D1043" s="473"/>
      <c r="E1043" s="459"/>
      <c r="F1043" s="507" t="str">
        <f>IF(ISNA(VLOOKUP(D1043,條件!$A$1:$L$65585,5,0)),"",(VLOOKUP(D1043,條件!$A$1:$L$65585,5,0)))</f>
        <v/>
      </c>
      <c r="G1043" s="507" t="str">
        <f>IF(ISNA(VLOOKUP(D1043,條件!$A$1:$L$65585,11,0)),"",(VLOOKUP(D1043,條件!$A$1:$L$65585,11,0)))</f>
        <v/>
      </c>
      <c r="H1043" s="460"/>
      <c r="I1043" s="461"/>
      <c r="J1043" s="462"/>
      <c r="K1043" s="461"/>
      <c r="L1043" s="463"/>
      <c r="M1043" s="388"/>
      <c r="N1043" s="389"/>
      <c r="O1043" s="390"/>
      <c r="P1043" s="389"/>
      <c r="Q1043" s="410"/>
      <c r="R1043" s="443"/>
      <c r="S1043" s="425">
        <f t="shared" si="390"/>
        <v>0</v>
      </c>
      <c r="T1043" s="392">
        <f t="shared" si="387"/>
        <v>0</v>
      </c>
      <c r="U1043" s="405">
        <f t="shared" si="391"/>
        <v>0</v>
      </c>
      <c r="V1043" s="393">
        <f t="shared" si="392"/>
        <v>0</v>
      </c>
      <c r="W1043" s="442" t="str">
        <f t="shared" si="393"/>
        <v/>
      </c>
      <c r="X1043" s="452" t="str">
        <f t="shared" si="388"/>
        <v/>
      </c>
      <c r="Y1043" s="452" t="str">
        <f t="shared" si="389"/>
        <v/>
      </c>
      <c r="Z1043" s="452" t="str">
        <f>'４.１倒筒機(樣品製作)'!X1043</f>
        <v/>
      </c>
      <c r="AA1043" s="452" t="str">
        <f>'４.１倒筒機(樣品製作)'!Y1043</f>
        <v/>
      </c>
    </row>
    <row r="1044" spans="1:27" ht="16.5">
      <c r="A1044" s="383">
        <f t="shared" si="394"/>
        <v>46198</v>
      </c>
      <c r="B1044" s="432" t="s">
        <v>804</v>
      </c>
      <c r="C1044" s="458"/>
      <c r="D1044" s="473"/>
      <c r="E1044" s="459"/>
      <c r="F1044" s="507" t="str">
        <f>IF(ISNA(VLOOKUP(D1044,條件!$A$1:$L$65585,5,0)),"",(VLOOKUP(D1044,條件!$A$1:$L$65585,5,0)))</f>
        <v/>
      </c>
      <c r="G1044" s="507" t="str">
        <f>IF(ISNA(VLOOKUP(D1044,條件!$A$1:$L$65585,11,0)),"",(VLOOKUP(D1044,條件!$A$1:$L$65585,11,0)))</f>
        <v/>
      </c>
      <c r="H1044" s="460"/>
      <c r="I1044" s="461"/>
      <c r="J1044" s="462"/>
      <c r="K1044" s="461"/>
      <c r="L1044" s="463"/>
      <c r="M1044" s="388"/>
      <c r="N1044" s="389"/>
      <c r="O1044" s="390"/>
      <c r="P1044" s="389"/>
      <c r="Q1044" s="410"/>
      <c r="R1044" s="443"/>
      <c r="S1044" s="425">
        <f t="shared" si="390"/>
        <v>0</v>
      </c>
      <c r="T1044" s="392">
        <f t="shared" si="387"/>
        <v>0</v>
      </c>
      <c r="U1044" s="405">
        <f t="shared" si="391"/>
        <v>0</v>
      </c>
      <c r="V1044" s="393">
        <f t="shared" si="392"/>
        <v>0</v>
      </c>
      <c r="W1044" s="442" t="str">
        <f t="shared" si="393"/>
        <v/>
      </c>
      <c r="X1044" s="452" t="str">
        <f t="shared" si="388"/>
        <v/>
      </c>
      <c r="Y1044" s="452" t="str">
        <f t="shared" si="389"/>
        <v/>
      </c>
      <c r="Z1044" s="452" t="str">
        <f>'４.１倒筒機(樣品製作)'!X1044</f>
        <v/>
      </c>
      <c r="AA1044" s="452" t="str">
        <f>'４.１倒筒機(樣品製作)'!Y1044</f>
        <v/>
      </c>
    </row>
    <row r="1045" spans="1:27" ht="16.5">
      <c r="A1045" s="383">
        <f t="shared" si="394"/>
        <v>46198</v>
      </c>
      <c r="B1045" s="432" t="s">
        <v>804</v>
      </c>
      <c r="C1045" s="458"/>
      <c r="D1045" s="473"/>
      <c r="E1045" s="459"/>
      <c r="F1045" s="507" t="str">
        <f>IF(ISNA(VLOOKUP(D1045,條件!$A$1:$L$65585,5,0)),"",(VLOOKUP(D1045,條件!$A$1:$L$65585,5,0)))</f>
        <v/>
      </c>
      <c r="G1045" s="507" t="str">
        <f>IF(ISNA(VLOOKUP(D1045,條件!$A$1:$L$65585,11,0)),"",(VLOOKUP(D1045,條件!$A$1:$L$65585,11,0)))</f>
        <v/>
      </c>
      <c r="H1045" s="460"/>
      <c r="I1045" s="461"/>
      <c r="J1045" s="462"/>
      <c r="K1045" s="461"/>
      <c r="L1045" s="463"/>
      <c r="M1045" s="388"/>
      <c r="N1045" s="389"/>
      <c r="O1045" s="390"/>
      <c r="P1045" s="389"/>
      <c r="Q1045" s="410"/>
      <c r="R1045" s="443"/>
      <c r="S1045" s="425">
        <f t="shared" si="390"/>
        <v>0</v>
      </c>
      <c r="T1045" s="392">
        <f t="shared" si="387"/>
        <v>0</v>
      </c>
      <c r="U1045" s="405">
        <f t="shared" si="391"/>
        <v>0</v>
      </c>
      <c r="V1045" s="393">
        <f t="shared" si="392"/>
        <v>0</v>
      </c>
      <c r="W1045" s="442" t="str">
        <f t="shared" si="393"/>
        <v/>
      </c>
      <c r="X1045" s="452" t="str">
        <f t="shared" si="388"/>
        <v/>
      </c>
      <c r="Y1045" s="452" t="str">
        <f t="shared" si="389"/>
        <v/>
      </c>
      <c r="Z1045" s="452" t="str">
        <f>'４.１倒筒機(樣品製作)'!X1045</f>
        <v/>
      </c>
      <c r="AA1045" s="452" t="str">
        <f>'４.１倒筒機(樣品製作)'!Y1045</f>
        <v/>
      </c>
    </row>
    <row r="1046" spans="1:27" ht="16.5">
      <c r="A1046" s="383">
        <f t="shared" si="394"/>
        <v>46198</v>
      </c>
      <c r="B1046" s="432" t="s">
        <v>804</v>
      </c>
      <c r="C1046" s="458"/>
      <c r="D1046" s="473"/>
      <c r="E1046" s="459"/>
      <c r="F1046" s="507" t="str">
        <f>IF(ISNA(VLOOKUP(D1046,條件!$A$1:$L$65585,5,0)),"",(VLOOKUP(D1046,條件!$A$1:$L$65585,5,0)))</f>
        <v/>
      </c>
      <c r="G1046" s="507" t="str">
        <f>IF(ISNA(VLOOKUP(D1046,條件!$A$1:$L$65585,11,0)),"",(VLOOKUP(D1046,條件!$A$1:$L$65585,11,0)))</f>
        <v/>
      </c>
      <c r="H1046" s="460"/>
      <c r="I1046" s="461"/>
      <c r="J1046" s="462"/>
      <c r="K1046" s="461"/>
      <c r="L1046" s="463"/>
      <c r="M1046" s="388"/>
      <c r="N1046" s="389"/>
      <c r="O1046" s="390"/>
      <c r="P1046" s="389"/>
      <c r="Q1046" s="410"/>
      <c r="R1046" s="443"/>
      <c r="S1046" s="425">
        <f t="shared" si="390"/>
        <v>0</v>
      </c>
      <c r="T1046" s="392">
        <f t="shared" si="387"/>
        <v>0</v>
      </c>
      <c r="U1046" s="392">
        <f t="shared" si="391"/>
        <v>0</v>
      </c>
      <c r="V1046" s="393">
        <f t="shared" si="392"/>
        <v>0</v>
      </c>
      <c r="W1046" s="442" t="str">
        <f t="shared" si="393"/>
        <v/>
      </c>
      <c r="X1046" s="452" t="str">
        <f t="shared" si="388"/>
        <v/>
      </c>
      <c r="Y1046" s="452" t="str">
        <f t="shared" si="389"/>
        <v/>
      </c>
      <c r="Z1046" s="452" t="str">
        <f>'４.１倒筒機(樣品製作)'!X1046</f>
        <v/>
      </c>
      <c r="AA1046" s="452" t="str">
        <f>'４.１倒筒機(樣品製作)'!Y1046</f>
        <v/>
      </c>
    </row>
    <row r="1047" spans="1:27" ht="16.5">
      <c r="A1047" s="383">
        <f t="shared" si="394"/>
        <v>46198</v>
      </c>
      <c r="B1047" s="432" t="s">
        <v>804</v>
      </c>
      <c r="C1047" s="458"/>
      <c r="D1047" s="473"/>
      <c r="E1047" s="459"/>
      <c r="F1047" s="507" t="str">
        <f>IF(ISNA(VLOOKUP(D1047,條件!$A$1:$L$65585,5,0)),"",(VLOOKUP(D1047,條件!$A$1:$L$65585,5,0)))</f>
        <v/>
      </c>
      <c r="G1047" s="507" t="str">
        <f>IF(ISNA(VLOOKUP(D1047,條件!$A$1:$L$65585,11,0)),"",(VLOOKUP(D1047,條件!$A$1:$L$65585,11,0)))</f>
        <v/>
      </c>
      <c r="H1047" s="460"/>
      <c r="I1047" s="461"/>
      <c r="J1047" s="462"/>
      <c r="K1047" s="461"/>
      <c r="L1047" s="463"/>
      <c r="M1047" s="388"/>
      <c r="N1047" s="389"/>
      <c r="O1047" s="390"/>
      <c r="P1047" s="389"/>
      <c r="Q1047" s="410"/>
      <c r="R1047" s="443"/>
      <c r="S1047" s="425">
        <f t="shared" si="390"/>
        <v>0</v>
      </c>
      <c r="T1047" s="392">
        <f t="shared" si="387"/>
        <v>0</v>
      </c>
      <c r="U1047" s="392">
        <f t="shared" si="391"/>
        <v>0</v>
      </c>
      <c r="V1047" s="393">
        <f t="shared" si="392"/>
        <v>0</v>
      </c>
      <c r="W1047" s="444" t="str">
        <f t="shared" si="393"/>
        <v/>
      </c>
      <c r="X1047" s="452" t="str">
        <f t="shared" si="388"/>
        <v/>
      </c>
      <c r="Y1047" s="452" t="str">
        <f t="shared" si="389"/>
        <v/>
      </c>
      <c r="Z1047" s="452" t="str">
        <f>'４.１倒筒機(樣品製作)'!X1047</f>
        <v/>
      </c>
      <c r="AA1047" s="452" t="str">
        <f>'４.１倒筒機(樣品製作)'!Y1047</f>
        <v/>
      </c>
    </row>
    <row r="1048" spans="1:27" ht="16.5">
      <c r="A1048" s="383">
        <f t="shared" si="394"/>
        <v>46198</v>
      </c>
      <c r="B1048" s="432" t="s">
        <v>804</v>
      </c>
      <c r="C1048" s="458"/>
      <c r="D1048" s="473"/>
      <c r="E1048" s="459"/>
      <c r="F1048" s="507" t="str">
        <f>IF(ISNA(VLOOKUP(D1048,條件!$A$1:$L$65585,5,0)),"",(VLOOKUP(D1048,條件!$A$1:$L$65585,5,0)))</f>
        <v/>
      </c>
      <c r="G1048" s="507" t="str">
        <f>IF(ISNA(VLOOKUP(D1048,條件!$A$1:$L$65585,11,0)),"",(VLOOKUP(D1048,條件!$A$1:$L$65585,11,0)))</f>
        <v/>
      </c>
      <c r="H1048" s="460"/>
      <c r="I1048" s="461"/>
      <c r="J1048" s="462"/>
      <c r="K1048" s="461"/>
      <c r="L1048" s="463"/>
      <c r="M1048" s="388"/>
      <c r="N1048" s="389"/>
      <c r="O1048" s="390"/>
      <c r="P1048" s="389"/>
      <c r="Q1048" s="410"/>
      <c r="R1048" s="443"/>
      <c r="S1048" s="425">
        <f t="shared" si="390"/>
        <v>0</v>
      </c>
      <c r="T1048" s="392">
        <f t="shared" si="387"/>
        <v>0</v>
      </c>
      <c r="U1048" s="392">
        <f t="shared" si="391"/>
        <v>0</v>
      </c>
      <c r="V1048" s="393">
        <f t="shared" si="392"/>
        <v>0</v>
      </c>
      <c r="W1048" s="444" t="str">
        <f t="shared" si="393"/>
        <v/>
      </c>
      <c r="X1048" s="452" t="str">
        <f t="shared" si="388"/>
        <v/>
      </c>
      <c r="Y1048" s="452" t="str">
        <f t="shared" si="389"/>
        <v/>
      </c>
      <c r="Z1048" s="452" t="str">
        <f>'４.１倒筒機(樣品製作)'!X1048</f>
        <v/>
      </c>
      <c r="AA1048" s="452" t="str">
        <f>'４.１倒筒機(樣品製作)'!Y1048</f>
        <v/>
      </c>
    </row>
    <row r="1049" spans="1:27" ht="16.5">
      <c r="A1049" s="383">
        <f t="shared" si="394"/>
        <v>46198</v>
      </c>
      <c r="B1049" s="432" t="s">
        <v>804</v>
      </c>
      <c r="C1049" s="458"/>
      <c r="D1049" s="473"/>
      <c r="E1049" s="459"/>
      <c r="F1049" s="507" t="str">
        <f>IF(ISNA(VLOOKUP(D1049,條件!$A$1:$L$65585,5,0)),"",(VLOOKUP(D1049,條件!$A$1:$L$65585,5,0)))</f>
        <v/>
      </c>
      <c r="G1049" s="507" t="str">
        <f>IF(ISNA(VLOOKUP(D1049,條件!$A$1:$L$65585,11,0)),"",(VLOOKUP(D1049,條件!$A$1:$L$65585,11,0)))</f>
        <v/>
      </c>
      <c r="H1049" s="460"/>
      <c r="I1049" s="461"/>
      <c r="J1049" s="462"/>
      <c r="K1049" s="461"/>
      <c r="L1049" s="463"/>
      <c r="M1049" s="388"/>
      <c r="N1049" s="389"/>
      <c r="O1049" s="390"/>
      <c r="P1049" s="389"/>
      <c r="Q1049" s="410"/>
      <c r="R1049" s="443"/>
      <c r="S1049" s="425">
        <f t="shared" si="390"/>
        <v>0</v>
      </c>
      <c r="T1049" s="392">
        <f t="shared" si="387"/>
        <v>0</v>
      </c>
      <c r="U1049" s="392">
        <f t="shared" si="391"/>
        <v>0</v>
      </c>
      <c r="V1049" s="393">
        <f t="shared" si="392"/>
        <v>0</v>
      </c>
      <c r="W1049" s="444" t="str">
        <f t="shared" si="393"/>
        <v/>
      </c>
      <c r="X1049" s="452" t="str">
        <f t="shared" si="388"/>
        <v/>
      </c>
      <c r="Y1049" s="452" t="str">
        <f t="shared" si="389"/>
        <v/>
      </c>
      <c r="Z1049" s="452" t="str">
        <f>'４.１倒筒機(樣品製作)'!X1049</f>
        <v/>
      </c>
      <c r="AA1049" s="452" t="str">
        <f>'４.１倒筒機(樣品製作)'!Y1049</f>
        <v/>
      </c>
    </row>
    <row r="1050" spans="1:27" ht="16.5">
      <c r="A1050" s="383">
        <f t="shared" si="394"/>
        <v>46198</v>
      </c>
      <c r="B1050" s="432" t="s">
        <v>804</v>
      </c>
      <c r="C1050" s="458"/>
      <c r="D1050" s="473"/>
      <c r="E1050" s="459"/>
      <c r="F1050" s="507" t="str">
        <f>IF(ISNA(VLOOKUP(D1050,條件!$A$1:$L$65585,5,0)),"",(VLOOKUP(D1050,條件!$A$1:$L$65585,5,0)))</f>
        <v/>
      </c>
      <c r="G1050" s="507" t="str">
        <f>IF(ISNA(VLOOKUP(D1050,條件!$A$1:$L$65585,11,0)),"",(VLOOKUP(D1050,條件!$A$1:$L$65585,11,0)))</f>
        <v/>
      </c>
      <c r="H1050" s="460"/>
      <c r="I1050" s="461"/>
      <c r="J1050" s="462"/>
      <c r="K1050" s="461"/>
      <c r="L1050" s="463"/>
      <c r="M1050" s="388"/>
      <c r="N1050" s="389"/>
      <c r="O1050" s="390"/>
      <c r="P1050" s="389"/>
      <c r="Q1050" s="410"/>
      <c r="R1050" s="443"/>
      <c r="S1050" s="425">
        <f t="shared" si="390"/>
        <v>0</v>
      </c>
      <c r="T1050" s="392">
        <f t="shared" si="387"/>
        <v>0</v>
      </c>
      <c r="U1050" s="392">
        <f t="shared" si="391"/>
        <v>0</v>
      </c>
      <c r="V1050" s="393">
        <f t="shared" si="392"/>
        <v>0</v>
      </c>
      <c r="W1050" s="444" t="str">
        <f t="shared" si="393"/>
        <v/>
      </c>
      <c r="X1050" s="452" t="str">
        <f t="shared" si="388"/>
        <v/>
      </c>
      <c r="Y1050" s="452" t="str">
        <f t="shared" si="389"/>
        <v/>
      </c>
      <c r="Z1050" s="452" t="str">
        <f>'４.１倒筒機(樣品製作)'!X1050</f>
        <v/>
      </c>
      <c r="AA1050" s="452" t="str">
        <f>'４.１倒筒機(樣品製作)'!Y1050</f>
        <v/>
      </c>
    </row>
    <row r="1051" spans="1:27" ht="16.5">
      <c r="A1051" s="383">
        <f t="shared" si="394"/>
        <v>46198</v>
      </c>
      <c r="B1051" s="432" t="s">
        <v>804</v>
      </c>
      <c r="C1051" s="458"/>
      <c r="D1051" s="473"/>
      <c r="E1051" s="459"/>
      <c r="F1051" s="507" t="str">
        <f>IF(ISNA(VLOOKUP(D1051,條件!$A$1:$L$65585,5,0)),"",(VLOOKUP(D1051,條件!$A$1:$L$65585,5,0)))</f>
        <v/>
      </c>
      <c r="G1051" s="507" t="str">
        <f>IF(ISNA(VLOOKUP(D1051,條件!$A$1:$L$65585,11,0)),"",(VLOOKUP(D1051,條件!$A$1:$L$65585,11,0)))</f>
        <v/>
      </c>
      <c r="H1051" s="460"/>
      <c r="I1051" s="461"/>
      <c r="J1051" s="462"/>
      <c r="K1051" s="461"/>
      <c r="L1051" s="463"/>
      <c r="M1051" s="388"/>
      <c r="N1051" s="389"/>
      <c r="O1051" s="390"/>
      <c r="P1051" s="389"/>
      <c r="Q1051" s="391"/>
      <c r="R1051" s="443"/>
      <c r="S1051" s="425">
        <f t="shared" si="390"/>
        <v>0</v>
      </c>
      <c r="T1051" s="392">
        <f t="shared" si="387"/>
        <v>0</v>
      </c>
      <c r="U1051" s="392">
        <f t="shared" si="391"/>
        <v>0</v>
      </c>
      <c r="V1051" s="393">
        <f t="shared" si="392"/>
        <v>0</v>
      </c>
      <c r="W1051" s="444" t="str">
        <f t="shared" si="393"/>
        <v/>
      </c>
      <c r="X1051" s="452" t="str">
        <f t="shared" si="388"/>
        <v/>
      </c>
      <c r="Y1051" s="452" t="str">
        <f t="shared" si="389"/>
        <v/>
      </c>
      <c r="Z1051" s="452" t="str">
        <f>'４.１倒筒機(樣品製作)'!X1051</f>
        <v/>
      </c>
      <c r="AA1051" s="452" t="str">
        <f>'４.１倒筒機(樣品製作)'!Y1051</f>
        <v/>
      </c>
    </row>
    <row r="1052" spans="1:27" ht="16.5">
      <c r="A1052" s="383">
        <f t="shared" si="394"/>
        <v>46198</v>
      </c>
      <c r="B1052" s="432" t="s">
        <v>804</v>
      </c>
      <c r="C1052" s="458"/>
      <c r="D1052" s="473"/>
      <c r="E1052" s="459"/>
      <c r="F1052" s="507" t="str">
        <f>IF(ISNA(VLOOKUP(D1052,條件!$A$1:$L$65585,5,0)),"",(VLOOKUP(D1052,條件!$A$1:$L$65585,5,0)))</f>
        <v/>
      </c>
      <c r="G1052" s="507" t="str">
        <f>IF(ISNA(VLOOKUP(D1052,條件!$A$1:$L$65585,11,0)),"",(VLOOKUP(D1052,條件!$A$1:$L$65585,11,0)))</f>
        <v/>
      </c>
      <c r="H1052" s="460"/>
      <c r="I1052" s="461"/>
      <c r="J1052" s="462"/>
      <c r="K1052" s="461"/>
      <c r="L1052" s="463"/>
      <c r="M1052" s="388"/>
      <c r="N1052" s="389"/>
      <c r="O1052" s="390"/>
      <c r="P1052" s="389"/>
      <c r="Q1052" s="391"/>
      <c r="R1052" s="443"/>
      <c r="S1052" s="425">
        <f t="shared" si="390"/>
        <v>0</v>
      </c>
      <c r="T1052" s="392">
        <f t="shared" si="387"/>
        <v>0</v>
      </c>
      <c r="U1052" s="392">
        <f t="shared" si="391"/>
        <v>0</v>
      </c>
      <c r="V1052" s="393">
        <f t="shared" si="392"/>
        <v>0</v>
      </c>
      <c r="W1052" s="444" t="str">
        <f t="shared" si="393"/>
        <v/>
      </c>
      <c r="X1052" s="452" t="str">
        <f t="shared" si="388"/>
        <v/>
      </c>
      <c r="Y1052" s="452" t="str">
        <f t="shared" si="389"/>
        <v/>
      </c>
      <c r="Z1052" s="452" t="str">
        <f>'４.１倒筒機(樣品製作)'!X1052</f>
        <v/>
      </c>
      <c r="AA1052" s="452" t="str">
        <f>'４.１倒筒機(樣品製作)'!Y1052</f>
        <v/>
      </c>
    </row>
    <row r="1053" spans="1:27" ht="16.5">
      <c r="A1053" s="383">
        <f t="shared" si="394"/>
        <v>46198</v>
      </c>
      <c r="B1053" s="432" t="s">
        <v>804</v>
      </c>
      <c r="C1053" s="458"/>
      <c r="D1053" s="473"/>
      <c r="E1053" s="459"/>
      <c r="F1053" s="507" t="str">
        <f>IF(ISNA(VLOOKUP(D1053,條件!$A$1:$L$65585,5,0)),"",(VLOOKUP(D1053,條件!$A$1:$L$65585,5,0)))</f>
        <v/>
      </c>
      <c r="G1053" s="507" t="str">
        <f>IF(ISNA(VLOOKUP(D1053,條件!$A$1:$L$65585,11,0)),"",(VLOOKUP(D1053,條件!$A$1:$L$65585,11,0)))</f>
        <v/>
      </c>
      <c r="H1053" s="460"/>
      <c r="I1053" s="461"/>
      <c r="J1053" s="462"/>
      <c r="K1053" s="461"/>
      <c r="L1053" s="463"/>
      <c r="M1053" s="388"/>
      <c r="N1053" s="389"/>
      <c r="O1053" s="390"/>
      <c r="P1053" s="389"/>
      <c r="Q1053" s="391"/>
      <c r="R1053" s="443"/>
      <c r="S1053" s="425">
        <f t="shared" si="390"/>
        <v>0</v>
      </c>
      <c r="T1053" s="392">
        <f t="shared" si="387"/>
        <v>0</v>
      </c>
      <c r="U1053" s="392">
        <f t="shared" si="391"/>
        <v>0</v>
      </c>
      <c r="V1053" s="393">
        <f t="shared" si="392"/>
        <v>0</v>
      </c>
      <c r="W1053" s="444" t="str">
        <f t="shared" si="393"/>
        <v/>
      </c>
      <c r="X1053" s="452" t="str">
        <f t="shared" si="388"/>
        <v/>
      </c>
      <c r="Y1053" s="452" t="str">
        <f t="shared" si="389"/>
        <v/>
      </c>
      <c r="Z1053" s="452" t="str">
        <f>'４.１倒筒機(樣品製作)'!X1053</f>
        <v/>
      </c>
      <c r="AA1053" s="452" t="str">
        <f>'４.１倒筒機(樣品製作)'!Y1053</f>
        <v/>
      </c>
    </row>
    <row r="1054" spans="1:27" ht="16.5">
      <c r="A1054" s="383">
        <f t="shared" si="394"/>
        <v>46198</v>
      </c>
      <c r="B1054" s="432" t="s">
        <v>804</v>
      </c>
      <c r="C1054" s="458"/>
      <c r="D1054" s="473"/>
      <c r="E1054" s="459"/>
      <c r="F1054" s="507" t="str">
        <f>IF(ISNA(VLOOKUP(D1054,條件!$A$1:$L$65585,5,0)),"",(VLOOKUP(D1054,條件!$A$1:$L$65585,5,0)))</f>
        <v/>
      </c>
      <c r="G1054" s="507" t="str">
        <f>IF(ISNA(VLOOKUP(D1054,條件!$A$1:$L$65585,11,0)),"",(VLOOKUP(D1054,條件!$A$1:$L$65585,11,0)))</f>
        <v/>
      </c>
      <c r="H1054" s="460"/>
      <c r="I1054" s="461"/>
      <c r="J1054" s="462"/>
      <c r="K1054" s="461"/>
      <c r="L1054" s="463"/>
      <c r="M1054" s="388"/>
      <c r="N1054" s="389"/>
      <c r="O1054" s="390"/>
      <c r="P1054" s="389"/>
      <c r="Q1054" s="391"/>
      <c r="R1054" s="443"/>
      <c r="S1054" s="425">
        <f t="shared" si="390"/>
        <v>0</v>
      </c>
      <c r="T1054" s="392">
        <f t="shared" si="387"/>
        <v>0</v>
      </c>
      <c r="U1054" s="392">
        <f t="shared" si="391"/>
        <v>0</v>
      </c>
      <c r="V1054" s="393">
        <f t="shared" si="392"/>
        <v>0</v>
      </c>
      <c r="W1054" s="444" t="str">
        <f t="shared" si="393"/>
        <v/>
      </c>
      <c r="X1054" s="452" t="str">
        <f t="shared" si="388"/>
        <v/>
      </c>
      <c r="Y1054" s="452" t="str">
        <f t="shared" si="389"/>
        <v/>
      </c>
      <c r="Z1054" s="452" t="str">
        <f>'４.１倒筒機(樣品製作)'!X1054</f>
        <v/>
      </c>
      <c r="AA1054" s="452" t="str">
        <f>'４.１倒筒機(樣品製作)'!Y1054</f>
        <v/>
      </c>
    </row>
    <row r="1055" spans="1:27" ht="16.5">
      <c r="A1055" s="383">
        <f t="shared" si="394"/>
        <v>46198</v>
      </c>
      <c r="B1055" s="398" t="s">
        <v>807</v>
      </c>
      <c r="C1055" s="524"/>
      <c r="D1055" s="525"/>
      <c r="E1055" s="526"/>
      <c r="F1055" s="527"/>
      <c r="G1055" s="527"/>
      <c r="H1055" s="528"/>
      <c r="I1055" s="529">
        <f>COUNTA(I1035:I1054)</f>
        <v>0</v>
      </c>
      <c r="J1055" s="529"/>
      <c r="K1055" s="529"/>
      <c r="L1055" s="530"/>
      <c r="M1055" s="400"/>
      <c r="N1055" s="401">
        <f>SUM(N1035:N1054)</f>
        <v>0</v>
      </c>
      <c r="O1055" s="400"/>
      <c r="P1055" s="401">
        <f>SUM(P1035:P1054)</f>
        <v>0</v>
      </c>
      <c r="Q1055" s="402"/>
      <c r="R1055" s="445"/>
      <c r="S1055" s="426"/>
      <c r="T1055" s="399"/>
      <c r="U1055" s="399">
        <f>SUMIF(U1035:U1054,"&lt;9E307")</f>
        <v>0</v>
      </c>
      <c r="V1055" s="399">
        <f>SUM(V1035:V1054)</f>
        <v>0</v>
      </c>
      <c r="W1055" s="446">
        <f>IF(ISERROR(V1055/U1055),0,(V1055/U1055))</f>
        <v>0</v>
      </c>
      <c r="X1055" s="453">
        <f>SUMIF(X1035:X1054,"&lt;9E307")</f>
        <v>0</v>
      </c>
      <c r="Y1055" s="453">
        <f>SUMIF(Y1035:Y1054,"&lt;9E307")</f>
        <v>0</v>
      </c>
      <c r="Z1055" s="579">
        <f>'４.１倒筒機(樣品製作)'!X1055</f>
        <v>0</v>
      </c>
      <c r="AA1055" s="579">
        <f>'４.１倒筒機(樣品製作)'!Y1055</f>
        <v>0</v>
      </c>
    </row>
    <row r="1056" spans="1:27" ht="16.5">
      <c r="A1056" s="383">
        <f t="shared" si="394"/>
        <v>46198</v>
      </c>
      <c r="B1056" s="432" t="s">
        <v>805</v>
      </c>
      <c r="C1056" s="458"/>
      <c r="D1056" s="473"/>
      <c r="E1056" s="459"/>
      <c r="F1056" s="507" t="str">
        <f>IF(ISNA(VLOOKUP(D1056,條件!$A$1:$L$65585,5,0)),"",(VLOOKUP(D1056,條件!$A$1:$L$65585,5,0)))</f>
        <v/>
      </c>
      <c r="G1056" s="507" t="str">
        <f>IF(ISNA(VLOOKUP(D1056,條件!$A$1:$L$65585,11,0)),"",(VLOOKUP(D1056,條件!$A$1:$L$65585,11,0)))</f>
        <v/>
      </c>
      <c r="H1056" s="460"/>
      <c r="I1056" s="461"/>
      <c r="J1056" s="462"/>
      <c r="K1056" s="461"/>
      <c r="L1056" s="463"/>
      <c r="M1056" s="388"/>
      <c r="N1056" s="389"/>
      <c r="O1056" s="390"/>
      <c r="P1056" s="389"/>
      <c r="Q1056" s="391"/>
      <c r="R1056" s="443"/>
      <c r="S1056" s="425">
        <f>K1056*0.85</f>
        <v>0</v>
      </c>
      <c r="T1056" s="392">
        <f t="shared" ref="T1056:T1075" si="395">IF(J1056="",0,(1440/(J1056/S1056)))</f>
        <v>0</v>
      </c>
      <c r="U1056" s="405">
        <f>T1056*L1056*(N1056+P1056)/24*0.85</f>
        <v>0</v>
      </c>
      <c r="V1056" s="406">
        <f>M1056+O1056</f>
        <v>0</v>
      </c>
      <c r="W1056" s="442" t="str">
        <f>IF(U1056=0,"",((V1056/U1056)))</f>
        <v/>
      </c>
      <c r="X1056" s="452" t="str">
        <f t="shared" ref="X1056:X1075" si="396">IF(ISERROR((U1056/(N1056+P1056)*N1056)/250),"",((U1056/(N1056+P1056)*N1056)/250))</f>
        <v/>
      </c>
      <c r="Y1056" s="452" t="str">
        <f t="shared" ref="Y1056:Y1075" si="397">IF(ISERROR(((U1056/(N1056+P1056)*P1056)/250)),"",(((U1056/(N1056+P1056)*P1056))/250))</f>
        <v/>
      </c>
      <c r="Z1056" s="452" t="str">
        <f>'４.１倒筒機(樣品製作)'!X1056</f>
        <v/>
      </c>
      <c r="AA1056" s="452" t="str">
        <f>'４.１倒筒機(樣品製作)'!Y1056</f>
        <v/>
      </c>
    </row>
    <row r="1057" spans="1:27" ht="16.5">
      <c r="A1057" s="383">
        <f t="shared" si="394"/>
        <v>46198</v>
      </c>
      <c r="B1057" s="432" t="s">
        <v>805</v>
      </c>
      <c r="C1057" s="458"/>
      <c r="D1057" s="473"/>
      <c r="E1057" s="459"/>
      <c r="F1057" s="507" t="str">
        <f>IF(ISNA(VLOOKUP(D1057,條件!$A$1:$L$65585,5,0)),"",(VLOOKUP(D1057,條件!$A$1:$L$65585,5,0)))</f>
        <v/>
      </c>
      <c r="G1057" s="507" t="str">
        <f>IF(ISNA(VLOOKUP(D1057,條件!$A$1:$L$65585,11,0)),"",(VLOOKUP(D1057,條件!$A$1:$L$65585,11,0)))</f>
        <v/>
      </c>
      <c r="H1057" s="460"/>
      <c r="I1057" s="461"/>
      <c r="J1057" s="462"/>
      <c r="K1057" s="461"/>
      <c r="L1057" s="463"/>
      <c r="M1057" s="388"/>
      <c r="N1057" s="389"/>
      <c r="O1057" s="390"/>
      <c r="P1057" s="389"/>
      <c r="Q1057" s="391"/>
      <c r="R1057" s="443"/>
      <c r="S1057" s="425">
        <f t="shared" ref="S1057:S1075" si="398">K1057*0.85</f>
        <v>0</v>
      </c>
      <c r="T1057" s="392">
        <f t="shared" si="395"/>
        <v>0</v>
      </c>
      <c r="U1057" s="405">
        <f t="shared" ref="U1057:U1075" si="399">T1057*L1057*(N1057+P1057)/24*0.85</f>
        <v>0</v>
      </c>
      <c r="V1057" s="393">
        <f t="shared" ref="V1057:V1075" si="400">M1057+O1057</f>
        <v>0</v>
      </c>
      <c r="W1057" s="442" t="str">
        <f t="shared" ref="W1057:W1075" si="401">IF(U1057=0,"",((V1057/U1057)))</f>
        <v/>
      </c>
      <c r="X1057" s="452" t="str">
        <f t="shared" si="396"/>
        <v/>
      </c>
      <c r="Y1057" s="452" t="str">
        <f t="shared" si="397"/>
        <v/>
      </c>
      <c r="Z1057" s="452" t="str">
        <f>'４.１倒筒機(樣品製作)'!X1057</f>
        <v/>
      </c>
      <c r="AA1057" s="452" t="str">
        <f>'４.１倒筒機(樣品製作)'!Y1057</f>
        <v/>
      </c>
    </row>
    <row r="1058" spans="1:27" ht="16.5">
      <c r="A1058" s="383">
        <f t="shared" si="394"/>
        <v>46198</v>
      </c>
      <c r="B1058" s="432" t="s">
        <v>805</v>
      </c>
      <c r="C1058" s="458"/>
      <c r="D1058" s="473"/>
      <c r="E1058" s="459"/>
      <c r="F1058" s="507" t="str">
        <f>IF(ISNA(VLOOKUP(D1058,條件!$A$1:$L$65585,5,0)),"",(VLOOKUP(D1058,條件!$A$1:$L$65585,5,0)))</f>
        <v/>
      </c>
      <c r="G1058" s="507" t="str">
        <f>IF(ISNA(VLOOKUP(D1058,條件!$A$1:$L$65585,11,0)),"",(VLOOKUP(D1058,條件!$A$1:$L$65585,11,0)))</f>
        <v/>
      </c>
      <c r="H1058" s="460"/>
      <c r="I1058" s="461"/>
      <c r="J1058" s="462"/>
      <c r="K1058" s="461"/>
      <c r="L1058" s="463"/>
      <c r="M1058" s="388"/>
      <c r="N1058" s="389"/>
      <c r="O1058" s="390"/>
      <c r="P1058" s="389"/>
      <c r="Q1058" s="391"/>
      <c r="R1058" s="443"/>
      <c r="S1058" s="425">
        <f t="shared" si="398"/>
        <v>0</v>
      </c>
      <c r="T1058" s="392">
        <f t="shared" si="395"/>
        <v>0</v>
      </c>
      <c r="U1058" s="405">
        <f t="shared" si="399"/>
        <v>0</v>
      </c>
      <c r="V1058" s="393">
        <f t="shared" si="400"/>
        <v>0</v>
      </c>
      <c r="W1058" s="442" t="str">
        <f t="shared" si="401"/>
        <v/>
      </c>
      <c r="X1058" s="452" t="str">
        <f t="shared" si="396"/>
        <v/>
      </c>
      <c r="Y1058" s="452" t="str">
        <f t="shared" si="397"/>
        <v/>
      </c>
      <c r="Z1058" s="452" t="str">
        <f>'４.１倒筒機(樣品製作)'!X1058</f>
        <v/>
      </c>
      <c r="AA1058" s="452" t="str">
        <f>'４.１倒筒機(樣品製作)'!Y1058</f>
        <v/>
      </c>
    </row>
    <row r="1059" spans="1:27" ht="16.5">
      <c r="A1059" s="383">
        <f t="shared" si="394"/>
        <v>46198</v>
      </c>
      <c r="B1059" s="432" t="s">
        <v>805</v>
      </c>
      <c r="C1059" s="458"/>
      <c r="D1059" s="473"/>
      <c r="E1059" s="459"/>
      <c r="F1059" s="507" t="str">
        <f>IF(ISNA(VLOOKUP(D1059,條件!$A$1:$L$65585,5,0)),"",(VLOOKUP(D1059,條件!$A$1:$L$65585,5,0)))</f>
        <v/>
      </c>
      <c r="G1059" s="507" t="str">
        <f>IF(ISNA(VLOOKUP(D1059,條件!$A$1:$L$65585,11,0)),"",(VLOOKUP(D1059,條件!$A$1:$L$65585,11,0)))</f>
        <v/>
      </c>
      <c r="H1059" s="460"/>
      <c r="I1059" s="461"/>
      <c r="J1059" s="462"/>
      <c r="K1059" s="461"/>
      <c r="L1059" s="463"/>
      <c r="M1059" s="388"/>
      <c r="N1059" s="389"/>
      <c r="O1059" s="390"/>
      <c r="P1059" s="389"/>
      <c r="Q1059" s="391"/>
      <c r="R1059" s="443"/>
      <c r="S1059" s="425">
        <f t="shared" si="398"/>
        <v>0</v>
      </c>
      <c r="T1059" s="392">
        <f t="shared" si="395"/>
        <v>0</v>
      </c>
      <c r="U1059" s="405">
        <f t="shared" si="399"/>
        <v>0</v>
      </c>
      <c r="V1059" s="393">
        <f t="shared" si="400"/>
        <v>0</v>
      </c>
      <c r="W1059" s="442" t="str">
        <f t="shared" si="401"/>
        <v/>
      </c>
      <c r="X1059" s="452" t="str">
        <f t="shared" si="396"/>
        <v/>
      </c>
      <c r="Y1059" s="452" t="str">
        <f t="shared" si="397"/>
        <v/>
      </c>
      <c r="Z1059" s="452" t="str">
        <f>'４.１倒筒機(樣品製作)'!X1059</f>
        <v/>
      </c>
      <c r="AA1059" s="452" t="str">
        <f>'４.１倒筒機(樣品製作)'!Y1059</f>
        <v/>
      </c>
    </row>
    <row r="1060" spans="1:27" ht="16.5">
      <c r="A1060" s="383">
        <f t="shared" si="394"/>
        <v>46198</v>
      </c>
      <c r="B1060" s="432" t="s">
        <v>805</v>
      </c>
      <c r="C1060" s="458"/>
      <c r="D1060" s="473"/>
      <c r="E1060" s="459"/>
      <c r="F1060" s="507" t="str">
        <f>IF(ISNA(VLOOKUP(D1060,條件!$A$1:$L$65585,5,0)),"",(VLOOKUP(D1060,條件!$A$1:$L$65585,5,0)))</f>
        <v/>
      </c>
      <c r="G1060" s="507" t="str">
        <f>IF(ISNA(VLOOKUP(D1060,條件!$A$1:$L$65585,11,0)),"",(VLOOKUP(D1060,條件!$A$1:$L$65585,11,0)))</f>
        <v/>
      </c>
      <c r="H1060" s="460"/>
      <c r="I1060" s="461"/>
      <c r="J1060" s="462"/>
      <c r="K1060" s="461"/>
      <c r="L1060" s="463"/>
      <c r="M1060" s="388"/>
      <c r="N1060" s="389"/>
      <c r="O1060" s="390"/>
      <c r="P1060" s="389"/>
      <c r="Q1060" s="391"/>
      <c r="R1060" s="443"/>
      <c r="S1060" s="425">
        <f t="shared" si="398"/>
        <v>0</v>
      </c>
      <c r="T1060" s="392">
        <f t="shared" si="395"/>
        <v>0</v>
      </c>
      <c r="U1060" s="405">
        <f t="shared" si="399"/>
        <v>0</v>
      </c>
      <c r="V1060" s="393">
        <f t="shared" si="400"/>
        <v>0</v>
      </c>
      <c r="W1060" s="442" t="str">
        <f t="shared" si="401"/>
        <v/>
      </c>
      <c r="X1060" s="452" t="str">
        <f t="shared" si="396"/>
        <v/>
      </c>
      <c r="Y1060" s="452" t="str">
        <f t="shared" si="397"/>
        <v/>
      </c>
      <c r="Z1060" s="452" t="str">
        <f>'４.１倒筒機(樣品製作)'!X1060</f>
        <v/>
      </c>
      <c r="AA1060" s="452" t="str">
        <f>'４.１倒筒機(樣品製作)'!Y1060</f>
        <v/>
      </c>
    </row>
    <row r="1061" spans="1:27" ht="16.5">
      <c r="A1061" s="383">
        <f t="shared" si="394"/>
        <v>46198</v>
      </c>
      <c r="B1061" s="432" t="s">
        <v>805</v>
      </c>
      <c r="C1061" s="458"/>
      <c r="D1061" s="473"/>
      <c r="E1061" s="459"/>
      <c r="F1061" s="507" t="str">
        <f>IF(ISNA(VLOOKUP(D1061,條件!$A$1:$L$65585,5,0)),"",(VLOOKUP(D1061,條件!$A$1:$L$65585,5,0)))</f>
        <v/>
      </c>
      <c r="G1061" s="507" t="str">
        <f>IF(ISNA(VLOOKUP(D1061,條件!$A$1:$L$65585,11,0)),"",(VLOOKUP(D1061,條件!$A$1:$L$65585,11,0)))</f>
        <v/>
      </c>
      <c r="H1061" s="460"/>
      <c r="I1061" s="461"/>
      <c r="J1061" s="462"/>
      <c r="K1061" s="461"/>
      <c r="L1061" s="463"/>
      <c r="M1061" s="388"/>
      <c r="N1061" s="389"/>
      <c r="O1061" s="390"/>
      <c r="P1061" s="389"/>
      <c r="Q1061" s="391"/>
      <c r="R1061" s="443"/>
      <c r="S1061" s="425">
        <f t="shared" si="398"/>
        <v>0</v>
      </c>
      <c r="T1061" s="392">
        <f t="shared" si="395"/>
        <v>0</v>
      </c>
      <c r="U1061" s="405">
        <f t="shared" si="399"/>
        <v>0</v>
      </c>
      <c r="V1061" s="393">
        <f t="shared" si="400"/>
        <v>0</v>
      </c>
      <c r="W1061" s="442" t="str">
        <f t="shared" si="401"/>
        <v/>
      </c>
      <c r="X1061" s="452" t="str">
        <f t="shared" si="396"/>
        <v/>
      </c>
      <c r="Y1061" s="452" t="str">
        <f t="shared" si="397"/>
        <v/>
      </c>
      <c r="Z1061" s="452" t="str">
        <f>'４.１倒筒機(樣品製作)'!X1061</f>
        <v/>
      </c>
      <c r="AA1061" s="452" t="str">
        <f>'４.１倒筒機(樣品製作)'!Y1061</f>
        <v/>
      </c>
    </row>
    <row r="1062" spans="1:27" ht="16.5">
      <c r="A1062" s="383">
        <f t="shared" si="394"/>
        <v>46198</v>
      </c>
      <c r="B1062" s="432" t="s">
        <v>805</v>
      </c>
      <c r="C1062" s="458"/>
      <c r="D1062" s="473"/>
      <c r="E1062" s="459"/>
      <c r="F1062" s="507" t="str">
        <f>IF(ISNA(VLOOKUP(D1062,條件!$A$1:$L$65585,5,0)),"",(VLOOKUP(D1062,條件!$A$1:$L$65585,5,0)))</f>
        <v/>
      </c>
      <c r="G1062" s="507" t="str">
        <f>IF(ISNA(VLOOKUP(D1062,條件!$A$1:$L$65585,11,0)),"",(VLOOKUP(D1062,條件!$A$1:$L$65585,11,0)))</f>
        <v/>
      </c>
      <c r="H1062" s="460"/>
      <c r="I1062" s="461"/>
      <c r="J1062" s="462"/>
      <c r="K1062" s="461"/>
      <c r="L1062" s="463"/>
      <c r="M1062" s="388"/>
      <c r="N1062" s="389"/>
      <c r="O1062" s="390"/>
      <c r="P1062" s="389"/>
      <c r="Q1062" s="391"/>
      <c r="R1062" s="443"/>
      <c r="S1062" s="425">
        <f t="shared" si="398"/>
        <v>0</v>
      </c>
      <c r="T1062" s="392">
        <f t="shared" si="395"/>
        <v>0</v>
      </c>
      <c r="U1062" s="405">
        <f t="shared" si="399"/>
        <v>0</v>
      </c>
      <c r="V1062" s="393">
        <f t="shared" si="400"/>
        <v>0</v>
      </c>
      <c r="W1062" s="442" t="str">
        <f t="shared" si="401"/>
        <v/>
      </c>
      <c r="X1062" s="452" t="str">
        <f t="shared" si="396"/>
        <v/>
      </c>
      <c r="Y1062" s="452" t="str">
        <f t="shared" si="397"/>
        <v/>
      </c>
      <c r="Z1062" s="452" t="str">
        <f>'４.１倒筒機(樣品製作)'!X1062</f>
        <v/>
      </c>
      <c r="AA1062" s="452" t="str">
        <f>'４.１倒筒機(樣品製作)'!Y1062</f>
        <v/>
      </c>
    </row>
    <row r="1063" spans="1:27" ht="16.5">
      <c r="A1063" s="383">
        <f t="shared" si="394"/>
        <v>46198</v>
      </c>
      <c r="B1063" s="432" t="s">
        <v>805</v>
      </c>
      <c r="C1063" s="458"/>
      <c r="D1063" s="473"/>
      <c r="E1063" s="459"/>
      <c r="F1063" s="507" t="str">
        <f>IF(ISNA(VLOOKUP(D1063,條件!$A$1:$L$65585,5,0)),"",(VLOOKUP(D1063,條件!$A$1:$L$65585,5,0)))</f>
        <v/>
      </c>
      <c r="G1063" s="507" t="str">
        <f>IF(ISNA(VLOOKUP(D1063,條件!$A$1:$L$65585,11,0)),"",(VLOOKUP(D1063,條件!$A$1:$L$65585,11,0)))</f>
        <v/>
      </c>
      <c r="H1063" s="460"/>
      <c r="I1063" s="461"/>
      <c r="J1063" s="462"/>
      <c r="K1063" s="461"/>
      <c r="L1063" s="463"/>
      <c r="M1063" s="388"/>
      <c r="N1063" s="389"/>
      <c r="O1063" s="390"/>
      <c r="P1063" s="389"/>
      <c r="Q1063" s="391"/>
      <c r="R1063" s="443"/>
      <c r="S1063" s="425">
        <f t="shared" si="398"/>
        <v>0</v>
      </c>
      <c r="T1063" s="392">
        <f t="shared" si="395"/>
        <v>0</v>
      </c>
      <c r="U1063" s="405">
        <f t="shared" si="399"/>
        <v>0</v>
      </c>
      <c r="V1063" s="393">
        <f t="shared" si="400"/>
        <v>0</v>
      </c>
      <c r="W1063" s="442" t="str">
        <f t="shared" si="401"/>
        <v/>
      </c>
      <c r="X1063" s="452" t="str">
        <f t="shared" si="396"/>
        <v/>
      </c>
      <c r="Y1063" s="452" t="str">
        <f t="shared" si="397"/>
        <v/>
      </c>
      <c r="Z1063" s="452" t="str">
        <f>'４.１倒筒機(樣品製作)'!X1063</f>
        <v/>
      </c>
      <c r="AA1063" s="452" t="str">
        <f>'４.１倒筒機(樣品製作)'!Y1063</f>
        <v/>
      </c>
    </row>
    <row r="1064" spans="1:27" ht="16.5">
      <c r="A1064" s="383">
        <f t="shared" si="394"/>
        <v>46198</v>
      </c>
      <c r="B1064" s="432" t="s">
        <v>805</v>
      </c>
      <c r="C1064" s="458"/>
      <c r="D1064" s="473"/>
      <c r="E1064" s="459"/>
      <c r="F1064" s="507" t="str">
        <f>IF(ISNA(VLOOKUP(D1064,條件!$A$1:$L$65585,5,0)),"",(VLOOKUP(D1064,條件!$A$1:$L$65585,5,0)))</f>
        <v/>
      </c>
      <c r="G1064" s="507" t="str">
        <f>IF(ISNA(VLOOKUP(D1064,條件!$A$1:$L$65585,11,0)),"",(VLOOKUP(D1064,條件!$A$1:$L$65585,11,0)))</f>
        <v/>
      </c>
      <c r="H1064" s="460"/>
      <c r="I1064" s="461"/>
      <c r="J1064" s="462"/>
      <c r="K1064" s="461"/>
      <c r="L1064" s="463"/>
      <c r="M1064" s="388"/>
      <c r="N1064" s="389"/>
      <c r="O1064" s="390"/>
      <c r="P1064" s="389"/>
      <c r="Q1064" s="391"/>
      <c r="R1064" s="443"/>
      <c r="S1064" s="425">
        <f t="shared" si="398"/>
        <v>0</v>
      </c>
      <c r="T1064" s="392">
        <f t="shared" si="395"/>
        <v>0</v>
      </c>
      <c r="U1064" s="405">
        <f t="shared" si="399"/>
        <v>0</v>
      </c>
      <c r="V1064" s="393">
        <f t="shared" si="400"/>
        <v>0</v>
      </c>
      <c r="W1064" s="442" t="str">
        <f t="shared" si="401"/>
        <v/>
      </c>
      <c r="X1064" s="452" t="str">
        <f t="shared" si="396"/>
        <v/>
      </c>
      <c r="Y1064" s="452" t="str">
        <f t="shared" si="397"/>
        <v/>
      </c>
      <c r="Z1064" s="452" t="str">
        <f>'４.１倒筒機(樣品製作)'!X1064</f>
        <v/>
      </c>
      <c r="AA1064" s="452" t="str">
        <f>'４.１倒筒機(樣品製作)'!Y1064</f>
        <v/>
      </c>
    </row>
    <row r="1065" spans="1:27" ht="16.5">
      <c r="A1065" s="383">
        <f t="shared" si="394"/>
        <v>46198</v>
      </c>
      <c r="B1065" s="432" t="s">
        <v>805</v>
      </c>
      <c r="C1065" s="458"/>
      <c r="D1065" s="473"/>
      <c r="E1065" s="459"/>
      <c r="F1065" s="507" t="str">
        <f>IF(ISNA(VLOOKUP(D1065,條件!$A$1:$L$65585,5,0)),"",(VLOOKUP(D1065,條件!$A$1:$L$65585,5,0)))</f>
        <v/>
      </c>
      <c r="G1065" s="507" t="str">
        <f>IF(ISNA(VLOOKUP(D1065,條件!$A$1:$L$65585,11,0)),"",(VLOOKUP(D1065,條件!$A$1:$L$65585,11,0)))</f>
        <v/>
      </c>
      <c r="H1065" s="460"/>
      <c r="I1065" s="461"/>
      <c r="J1065" s="462"/>
      <c r="K1065" s="461"/>
      <c r="L1065" s="463"/>
      <c r="M1065" s="388"/>
      <c r="N1065" s="389"/>
      <c r="O1065" s="390"/>
      <c r="P1065" s="389"/>
      <c r="Q1065" s="391"/>
      <c r="R1065" s="443"/>
      <c r="S1065" s="425">
        <f t="shared" si="398"/>
        <v>0</v>
      </c>
      <c r="T1065" s="392">
        <f t="shared" si="395"/>
        <v>0</v>
      </c>
      <c r="U1065" s="405">
        <f t="shared" si="399"/>
        <v>0</v>
      </c>
      <c r="V1065" s="393">
        <f t="shared" si="400"/>
        <v>0</v>
      </c>
      <c r="W1065" s="442" t="str">
        <f t="shared" si="401"/>
        <v/>
      </c>
      <c r="X1065" s="452" t="str">
        <f t="shared" si="396"/>
        <v/>
      </c>
      <c r="Y1065" s="452" t="str">
        <f t="shared" si="397"/>
        <v/>
      </c>
      <c r="Z1065" s="452" t="str">
        <f>'４.１倒筒機(樣品製作)'!X1065</f>
        <v/>
      </c>
      <c r="AA1065" s="452" t="str">
        <f>'４.１倒筒機(樣品製作)'!Y1065</f>
        <v/>
      </c>
    </row>
    <row r="1066" spans="1:27" ht="16.5">
      <c r="A1066" s="383">
        <f t="shared" si="394"/>
        <v>46198</v>
      </c>
      <c r="B1066" s="432" t="s">
        <v>805</v>
      </c>
      <c r="C1066" s="458"/>
      <c r="D1066" s="473"/>
      <c r="E1066" s="459"/>
      <c r="F1066" s="507" t="str">
        <f>IF(ISNA(VLOOKUP(D1066,條件!$A$1:$L$65585,5,0)),"",(VLOOKUP(D1066,條件!$A$1:$L$65585,5,0)))</f>
        <v/>
      </c>
      <c r="G1066" s="507" t="str">
        <f>IF(ISNA(VLOOKUP(D1066,條件!$A$1:$L$65585,11,0)),"",(VLOOKUP(D1066,條件!$A$1:$L$65585,11,0)))</f>
        <v/>
      </c>
      <c r="H1066" s="460"/>
      <c r="I1066" s="461"/>
      <c r="J1066" s="462"/>
      <c r="K1066" s="461"/>
      <c r="L1066" s="463"/>
      <c r="M1066" s="388"/>
      <c r="N1066" s="389"/>
      <c r="O1066" s="390"/>
      <c r="P1066" s="389"/>
      <c r="Q1066" s="391"/>
      <c r="R1066" s="443"/>
      <c r="S1066" s="425">
        <f t="shared" si="398"/>
        <v>0</v>
      </c>
      <c r="T1066" s="392">
        <f t="shared" si="395"/>
        <v>0</v>
      </c>
      <c r="U1066" s="405">
        <f t="shared" si="399"/>
        <v>0</v>
      </c>
      <c r="V1066" s="393">
        <f t="shared" si="400"/>
        <v>0</v>
      </c>
      <c r="W1066" s="442" t="str">
        <f t="shared" si="401"/>
        <v/>
      </c>
      <c r="X1066" s="452" t="str">
        <f t="shared" si="396"/>
        <v/>
      </c>
      <c r="Y1066" s="452" t="str">
        <f t="shared" si="397"/>
        <v/>
      </c>
      <c r="Z1066" s="452" t="str">
        <f>'４.１倒筒機(樣品製作)'!X1066</f>
        <v/>
      </c>
      <c r="AA1066" s="452" t="str">
        <f>'４.１倒筒機(樣品製作)'!Y1066</f>
        <v/>
      </c>
    </row>
    <row r="1067" spans="1:27" ht="16.5">
      <c r="A1067" s="383">
        <f t="shared" si="394"/>
        <v>46198</v>
      </c>
      <c r="B1067" s="432" t="s">
        <v>805</v>
      </c>
      <c r="C1067" s="458"/>
      <c r="D1067" s="473"/>
      <c r="E1067" s="459"/>
      <c r="F1067" s="507" t="str">
        <f>IF(ISNA(VLOOKUP(D1067,條件!$A$1:$L$65585,5,0)),"",(VLOOKUP(D1067,條件!$A$1:$L$65585,5,0)))</f>
        <v/>
      </c>
      <c r="G1067" s="507" t="str">
        <f>IF(ISNA(VLOOKUP(D1067,條件!$A$1:$L$65585,11,0)),"",(VLOOKUP(D1067,條件!$A$1:$L$65585,11,0)))</f>
        <v/>
      </c>
      <c r="H1067" s="460"/>
      <c r="I1067" s="461"/>
      <c r="J1067" s="462"/>
      <c r="K1067" s="461"/>
      <c r="L1067" s="463"/>
      <c r="M1067" s="388"/>
      <c r="N1067" s="389"/>
      <c r="O1067" s="390"/>
      <c r="P1067" s="389"/>
      <c r="Q1067" s="391"/>
      <c r="R1067" s="443"/>
      <c r="S1067" s="425">
        <f t="shared" si="398"/>
        <v>0</v>
      </c>
      <c r="T1067" s="392">
        <f t="shared" si="395"/>
        <v>0</v>
      </c>
      <c r="U1067" s="392">
        <f t="shared" si="399"/>
        <v>0</v>
      </c>
      <c r="V1067" s="393">
        <f t="shared" si="400"/>
        <v>0</v>
      </c>
      <c r="W1067" s="444" t="str">
        <f t="shared" si="401"/>
        <v/>
      </c>
      <c r="X1067" s="452" t="str">
        <f t="shared" si="396"/>
        <v/>
      </c>
      <c r="Y1067" s="452" t="str">
        <f t="shared" si="397"/>
        <v/>
      </c>
      <c r="Z1067" s="452" t="str">
        <f>'４.１倒筒機(樣品製作)'!X1067</f>
        <v/>
      </c>
      <c r="AA1067" s="452" t="str">
        <f>'４.１倒筒機(樣品製作)'!Y1067</f>
        <v/>
      </c>
    </row>
    <row r="1068" spans="1:27" ht="16.5">
      <c r="A1068" s="383">
        <f t="shared" si="394"/>
        <v>46198</v>
      </c>
      <c r="B1068" s="432" t="s">
        <v>805</v>
      </c>
      <c r="C1068" s="458"/>
      <c r="D1068" s="473"/>
      <c r="E1068" s="459"/>
      <c r="F1068" s="507" t="str">
        <f>IF(ISNA(VLOOKUP(D1068,條件!$A$1:$L$65585,5,0)),"",(VLOOKUP(D1068,條件!$A$1:$L$65585,5,0)))</f>
        <v/>
      </c>
      <c r="G1068" s="507" t="str">
        <f>IF(ISNA(VLOOKUP(D1068,條件!$A$1:$L$65585,11,0)),"",(VLOOKUP(D1068,條件!$A$1:$L$65585,11,0)))</f>
        <v/>
      </c>
      <c r="H1068" s="460"/>
      <c r="I1068" s="461"/>
      <c r="J1068" s="462"/>
      <c r="K1068" s="461"/>
      <c r="L1068" s="463"/>
      <c r="M1068" s="388"/>
      <c r="N1068" s="389"/>
      <c r="O1068" s="390"/>
      <c r="P1068" s="389"/>
      <c r="Q1068" s="391"/>
      <c r="R1068" s="443"/>
      <c r="S1068" s="425">
        <f t="shared" si="398"/>
        <v>0</v>
      </c>
      <c r="T1068" s="392">
        <f t="shared" si="395"/>
        <v>0</v>
      </c>
      <c r="U1068" s="392">
        <f t="shared" si="399"/>
        <v>0</v>
      </c>
      <c r="V1068" s="393">
        <f t="shared" si="400"/>
        <v>0</v>
      </c>
      <c r="W1068" s="444" t="str">
        <f t="shared" si="401"/>
        <v/>
      </c>
      <c r="X1068" s="452" t="str">
        <f t="shared" si="396"/>
        <v/>
      </c>
      <c r="Y1068" s="452" t="str">
        <f t="shared" si="397"/>
        <v/>
      </c>
      <c r="Z1068" s="452" t="str">
        <f>'４.１倒筒機(樣品製作)'!X1068</f>
        <v/>
      </c>
      <c r="AA1068" s="452" t="str">
        <f>'４.１倒筒機(樣品製作)'!Y1068</f>
        <v/>
      </c>
    </row>
    <row r="1069" spans="1:27" ht="16.5">
      <c r="A1069" s="383">
        <f t="shared" si="394"/>
        <v>46198</v>
      </c>
      <c r="B1069" s="432" t="s">
        <v>805</v>
      </c>
      <c r="C1069" s="458"/>
      <c r="D1069" s="473"/>
      <c r="E1069" s="459"/>
      <c r="F1069" s="507" t="str">
        <f>IF(ISNA(VLOOKUP(D1069,條件!$A$1:$L$65585,5,0)),"",(VLOOKUP(D1069,條件!$A$1:$L$65585,5,0)))</f>
        <v/>
      </c>
      <c r="G1069" s="507" t="str">
        <f>IF(ISNA(VLOOKUP(D1069,條件!$A$1:$L$65585,11,0)),"",(VLOOKUP(D1069,條件!$A$1:$L$65585,11,0)))</f>
        <v/>
      </c>
      <c r="H1069" s="460"/>
      <c r="I1069" s="461"/>
      <c r="J1069" s="462"/>
      <c r="K1069" s="461"/>
      <c r="L1069" s="463"/>
      <c r="M1069" s="388"/>
      <c r="N1069" s="389"/>
      <c r="O1069" s="390"/>
      <c r="P1069" s="389"/>
      <c r="Q1069" s="391"/>
      <c r="R1069" s="443"/>
      <c r="S1069" s="425">
        <f t="shared" si="398"/>
        <v>0</v>
      </c>
      <c r="T1069" s="392">
        <f t="shared" si="395"/>
        <v>0</v>
      </c>
      <c r="U1069" s="392">
        <f t="shared" si="399"/>
        <v>0</v>
      </c>
      <c r="V1069" s="393">
        <f t="shared" si="400"/>
        <v>0</v>
      </c>
      <c r="W1069" s="444" t="str">
        <f t="shared" si="401"/>
        <v/>
      </c>
      <c r="X1069" s="452" t="str">
        <f t="shared" si="396"/>
        <v/>
      </c>
      <c r="Y1069" s="452" t="str">
        <f t="shared" si="397"/>
        <v/>
      </c>
      <c r="Z1069" s="452" t="str">
        <f>'４.１倒筒機(樣品製作)'!X1069</f>
        <v/>
      </c>
      <c r="AA1069" s="452" t="str">
        <f>'４.１倒筒機(樣品製作)'!Y1069</f>
        <v/>
      </c>
    </row>
    <row r="1070" spans="1:27" ht="16.5">
      <c r="A1070" s="383">
        <f t="shared" si="394"/>
        <v>46198</v>
      </c>
      <c r="B1070" s="432" t="s">
        <v>805</v>
      </c>
      <c r="C1070" s="458"/>
      <c r="D1070" s="473"/>
      <c r="E1070" s="459"/>
      <c r="F1070" s="507" t="str">
        <f>IF(ISNA(VLOOKUP(D1070,條件!$A$1:$L$65585,5,0)),"",(VLOOKUP(D1070,條件!$A$1:$L$65585,5,0)))</f>
        <v/>
      </c>
      <c r="G1070" s="507" t="str">
        <f>IF(ISNA(VLOOKUP(D1070,條件!$A$1:$L$65585,11,0)),"",(VLOOKUP(D1070,條件!$A$1:$L$65585,11,0)))</f>
        <v/>
      </c>
      <c r="H1070" s="460"/>
      <c r="I1070" s="461"/>
      <c r="J1070" s="462"/>
      <c r="K1070" s="461"/>
      <c r="L1070" s="463"/>
      <c r="M1070" s="388"/>
      <c r="N1070" s="389"/>
      <c r="O1070" s="390"/>
      <c r="P1070" s="389"/>
      <c r="Q1070" s="391"/>
      <c r="R1070" s="443"/>
      <c r="S1070" s="425">
        <f t="shared" si="398"/>
        <v>0</v>
      </c>
      <c r="T1070" s="392">
        <f t="shared" si="395"/>
        <v>0</v>
      </c>
      <c r="U1070" s="392">
        <f t="shared" si="399"/>
        <v>0</v>
      </c>
      <c r="V1070" s="393">
        <f t="shared" si="400"/>
        <v>0</v>
      </c>
      <c r="W1070" s="444" t="str">
        <f t="shared" si="401"/>
        <v/>
      </c>
      <c r="X1070" s="452" t="str">
        <f t="shared" si="396"/>
        <v/>
      </c>
      <c r="Y1070" s="452" t="str">
        <f t="shared" si="397"/>
        <v/>
      </c>
      <c r="Z1070" s="452" t="str">
        <f>'４.１倒筒機(樣品製作)'!X1070</f>
        <v/>
      </c>
      <c r="AA1070" s="452" t="str">
        <f>'４.１倒筒機(樣品製作)'!Y1070</f>
        <v/>
      </c>
    </row>
    <row r="1071" spans="1:27" ht="16.5">
      <c r="A1071" s="383">
        <f t="shared" si="394"/>
        <v>46198</v>
      </c>
      <c r="B1071" s="432" t="s">
        <v>805</v>
      </c>
      <c r="C1071" s="458"/>
      <c r="D1071" s="473"/>
      <c r="E1071" s="459"/>
      <c r="F1071" s="507" t="str">
        <f>IF(ISNA(VLOOKUP(D1071,條件!$A$1:$L$65585,5,0)),"",(VLOOKUP(D1071,條件!$A$1:$L$65585,5,0)))</f>
        <v/>
      </c>
      <c r="G1071" s="507" t="str">
        <f>IF(ISNA(VLOOKUP(D1071,條件!$A$1:$L$65585,11,0)),"",(VLOOKUP(D1071,條件!$A$1:$L$65585,11,0)))</f>
        <v/>
      </c>
      <c r="H1071" s="460"/>
      <c r="I1071" s="461"/>
      <c r="J1071" s="462"/>
      <c r="K1071" s="461"/>
      <c r="L1071" s="463"/>
      <c r="M1071" s="388"/>
      <c r="N1071" s="389"/>
      <c r="O1071" s="390"/>
      <c r="P1071" s="389"/>
      <c r="Q1071" s="391"/>
      <c r="R1071" s="443"/>
      <c r="S1071" s="425">
        <f t="shared" si="398"/>
        <v>0</v>
      </c>
      <c r="T1071" s="392">
        <f t="shared" si="395"/>
        <v>0</v>
      </c>
      <c r="U1071" s="392">
        <f t="shared" si="399"/>
        <v>0</v>
      </c>
      <c r="V1071" s="393">
        <f t="shared" si="400"/>
        <v>0</v>
      </c>
      <c r="W1071" s="444" t="str">
        <f t="shared" si="401"/>
        <v/>
      </c>
      <c r="X1071" s="452" t="str">
        <f t="shared" si="396"/>
        <v/>
      </c>
      <c r="Y1071" s="452" t="str">
        <f t="shared" si="397"/>
        <v/>
      </c>
      <c r="Z1071" s="452" t="str">
        <f>'４.１倒筒機(樣品製作)'!X1071</f>
        <v/>
      </c>
      <c r="AA1071" s="452" t="str">
        <f>'４.１倒筒機(樣品製作)'!Y1071</f>
        <v/>
      </c>
    </row>
    <row r="1072" spans="1:27" ht="16.5">
      <c r="A1072" s="383">
        <f t="shared" si="394"/>
        <v>46198</v>
      </c>
      <c r="B1072" s="432" t="s">
        <v>805</v>
      </c>
      <c r="C1072" s="458"/>
      <c r="D1072" s="473"/>
      <c r="E1072" s="459"/>
      <c r="F1072" s="507" t="str">
        <f>IF(ISNA(VLOOKUP(D1072,條件!$A$1:$L$65585,5,0)),"",(VLOOKUP(D1072,條件!$A$1:$L$65585,5,0)))</f>
        <v/>
      </c>
      <c r="G1072" s="507" t="str">
        <f>IF(ISNA(VLOOKUP(D1072,條件!$A$1:$L$65585,11,0)),"",(VLOOKUP(D1072,條件!$A$1:$L$65585,11,0)))</f>
        <v/>
      </c>
      <c r="H1072" s="460"/>
      <c r="I1072" s="461"/>
      <c r="J1072" s="462"/>
      <c r="K1072" s="461"/>
      <c r="L1072" s="463"/>
      <c r="M1072" s="388"/>
      <c r="N1072" s="389"/>
      <c r="O1072" s="390"/>
      <c r="P1072" s="389"/>
      <c r="Q1072" s="391"/>
      <c r="R1072" s="443"/>
      <c r="S1072" s="425">
        <f t="shared" si="398"/>
        <v>0</v>
      </c>
      <c r="T1072" s="392">
        <f t="shared" si="395"/>
        <v>0</v>
      </c>
      <c r="U1072" s="392">
        <f t="shared" si="399"/>
        <v>0</v>
      </c>
      <c r="V1072" s="393">
        <f t="shared" si="400"/>
        <v>0</v>
      </c>
      <c r="W1072" s="444" t="str">
        <f t="shared" si="401"/>
        <v/>
      </c>
      <c r="X1072" s="452" t="str">
        <f t="shared" si="396"/>
        <v/>
      </c>
      <c r="Y1072" s="452" t="str">
        <f t="shared" si="397"/>
        <v/>
      </c>
      <c r="Z1072" s="452" t="str">
        <f>'４.１倒筒機(樣品製作)'!X1072</f>
        <v/>
      </c>
      <c r="AA1072" s="452" t="str">
        <f>'４.１倒筒機(樣品製作)'!Y1072</f>
        <v/>
      </c>
    </row>
    <row r="1073" spans="1:27" ht="16.5">
      <c r="A1073" s="383">
        <f t="shared" si="394"/>
        <v>46198</v>
      </c>
      <c r="B1073" s="432" t="s">
        <v>805</v>
      </c>
      <c r="C1073" s="458"/>
      <c r="D1073" s="473"/>
      <c r="E1073" s="459"/>
      <c r="F1073" s="507" t="str">
        <f>IF(ISNA(VLOOKUP(D1073,條件!$A$1:$L$65585,5,0)),"",(VLOOKUP(D1073,條件!$A$1:$L$65585,5,0)))</f>
        <v/>
      </c>
      <c r="G1073" s="507" t="str">
        <f>IF(ISNA(VLOOKUP(D1073,條件!$A$1:$L$65585,11,0)),"",(VLOOKUP(D1073,條件!$A$1:$L$65585,11,0)))</f>
        <v/>
      </c>
      <c r="H1073" s="460"/>
      <c r="I1073" s="461"/>
      <c r="J1073" s="462"/>
      <c r="K1073" s="461"/>
      <c r="L1073" s="463"/>
      <c r="M1073" s="388"/>
      <c r="N1073" s="389"/>
      <c r="O1073" s="390"/>
      <c r="P1073" s="389"/>
      <c r="Q1073" s="391"/>
      <c r="R1073" s="443"/>
      <c r="S1073" s="425">
        <f t="shared" si="398"/>
        <v>0</v>
      </c>
      <c r="T1073" s="392">
        <f t="shared" si="395"/>
        <v>0</v>
      </c>
      <c r="U1073" s="392">
        <f t="shared" si="399"/>
        <v>0</v>
      </c>
      <c r="V1073" s="393">
        <f t="shared" si="400"/>
        <v>0</v>
      </c>
      <c r="W1073" s="444" t="str">
        <f t="shared" si="401"/>
        <v/>
      </c>
      <c r="X1073" s="452" t="str">
        <f t="shared" si="396"/>
        <v/>
      </c>
      <c r="Y1073" s="452" t="str">
        <f t="shared" si="397"/>
        <v/>
      </c>
      <c r="Z1073" s="452" t="str">
        <f>'４.１倒筒機(樣品製作)'!X1073</f>
        <v/>
      </c>
      <c r="AA1073" s="452" t="str">
        <f>'４.１倒筒機(樣品製作)'!Y1073</f>
        <v/>
      </c>
    </row>
    <row r="1074" spans="1:27" ht="16.5">
      <c r="A1074" s="383">
        <f t="shared" si="394"/>
        <v>46198</v>
      </c>
      <c r="B1074" s="432" t="s">
        <v>805</v>
      </c>
      <c r="C1074" s="458"/>
      <c r="D1074" s="473"/>
      <c r="E1074" s="459"/>
      <c r="F1074" s="507" t="str">
        <f>IF(ISNA(VLOOKUP(D1074,條件!$A$1:$L$65585,5,0)),"",(VLOOKUP(D1074,條件!$A$1:$L$65585,5,0)))</f>
        <v/>
      </c>
      <c r="G1074" s="507" t="str">
        <f>IF(ISNA(VLOOKUP(D1074,條件!$A$1:$L$65585,11,0)),"",(VLOOKUP(D1074,條件!$A$1:$L$65585,11,0)))</f>
        <v/>
      </c>
      <c r="H1074" s="460"/>
      <c r="I1074" s="461"/>
      <c r="J1074" s="462"/>
      <c r="K1074" s="461"/>
      <c r="L1074" s="463"/>
      <c r="M1074" s="388"/>
      <c r="N1074" s="389"/>
      <c r="O1074" s="390"/>
      <c r="P1074" s="389"/>
      <c r="Q1074" s="391"/>
      <c r="R1074" s="443"/>
      <c r="S1074" s="425">
        <f t="shared" si="398"/>
        <v>0</v>
      </c>
      <c r="T1074" s="392">
        <f t="shared" si="395"/>
        <v>0</v>
      </c>
      <c r="U1074" s="392">
        <f t="shared" si="399"/>
        <v>0</v>
      </c>
      <c r="V1074" s="393">
        <f t="shared" si="400"/>
        <v>0</v>
      </c>
      <c r="W1074" s="444" t="str">
        <f t="shared" si="401"/>
        <v/>
      </c>
      <c r="X1074" s="452" t="str">
        <f t="shared" si="396"/>
        <v/>
      </c>
      <c r="Y1074" s="452" t="str">
        <f t="shared" si="397"/>
        <v/>
      </c>
      <c r="Z1074" s="452" t="str">
        <f>'４.１倒筒機(樣品製作)'!X1074</f>
        <v/>
      </c>
      <c r="AA1074" s="452" t="str">
        <f>'４.１倒筒機(樣品製作)'!Y1074</f>
        <v/>
      </c>
    </row>
    <row r="1075" spans="1:27" ht="16.5">
      <c r="A1075" s="383">
        <f t="shared" si="394"/>
        <v>46198</v>
      </c>
      <c r="B1075" s="432" t="s">
        <v>805</v>
      </c>
      <c r="C1075" s="458"/>
      <c r="D1075" s="473"/>
      <c r="E1075" s="459"/>
      <c r="F1075" s="507" t="str">
        <f>IF(ISNA(VLOOKUP(D1075,條件!$A$1:$L$65585,5,0)),"",(VLOOKUP(D1075,條件!$A$1:$L$65585,5,0)))</f>
        <v/>
      </c>
      <c r="G1075" s="507" t="str">
        <f>IF(ISNA(VLOOKUP(D1075,條件!$A$1:$L$65585,11,0)),"",(VLOOKUP(D1075,條件!$A$1:$L$65585,11,0)))</f>
        <v/>
      </c>
      <c r="H1075" s="460"/>
      <c r="I1075" s="461"/>
      <c r="J1075" s="462"/>
      <c r="K1075" s="461"/>
      <c r="L1075" s="463"/>
      <c r="M1075" s="388"/>
      <c r="N1075" s="389"/>
      <c r="O1075" s="390"/>
      <c r="P1075" s="389"/>
      <c r="Q1075" s="391"/>
      <c r="R1075" s="443"/>
      <c r="S1075" s="425">
        <f t="shared" si="398"/>
        <v>0</v>
      </c>
      <c r="T1075" s="392">
        <f t="shared" si="395"/>
        <v>0</v>
      </c>
      <c r="U1075" s="392">
        <f t="shared" si="399"/>
        <v>0</v>
      </c>
      <c r="V1075" s="393">
        <f t="shared" si="400"/>
        <v>0</v>
      </c>
      <c r="W1075" s="444" t="str">
        <f t="shared" si="401"/>
        <v/>
      </c>
      <c r="X1075" s="452" t="str">
        <f t="shared" si="396"/>
        <v/>
      </c>
      <c r="Y1075" s="452" t="str">
        <f t="shared" si="397"/>
        <v/>
      </c>
      <c r="Z1075" s="452" t="str">
        <f>'４.１倒筒機(樣品製作)'!X1075</f>
        <v/>
      </c>
      <c r="AA1075" s="452" t="str">
        <f>'４.１倒筒機(樣品製作)'!Y1075</f>
        <v/>
      </c>
    </row>
    <row r="1076" spans="1:27" ht="16.5">
      <c r="A1076" s="383">
        <f t="shared" si="394"/>
        <v>46198</v>
      </c>
      <c r="B1076" s="398" t="s">
        <v>803</v>
      </c>
      <c r="C1076" s="524"/>
      <c r="D1076" s="525"/>
      <c r="E1076" s="526"/>
      <c r="F1076" s="527">
        <v>0</v>
      </c>
      <c r="G1076" s="527"/>
      <c r="H1076" s="528"/>
      <c r="I1076" s="529">
        <f>COUNTA(I1056:I1075)</f>
        <v>0</v>
      </c>
      <c r="J1076" s="529"/>
      <c r="K1076" s="529"/>
      <c r="L1076" s="530"/>
      <c r="M1076" s="400"/>
      <c r="N1076" s="401">
        <f>SUM(N1056:N1075)</f>
        <v>0</v>
      </c>
      <c r="O1076" s="400"/>
      <c r="P1076" s="401">
        <f>SUM(P1056:P1075)</f>
        <v>0</v>
      </c>
      <c r="Q1076" s="402"/>
      <c r="R1076" s="445"/>
      <c r="S1076" s="427"/>
      <c r="T1076" s="403"/>
      <c r="U1076" s="399">
        <f>SUMIF(U1056:U1075,"&lt;9E307")</f>
        <v>0</v>
      </c>
      <c r="V1076" s="399">
        <f>SUM(V1056:V1075)</f>
        <v>0</v>
      </c>
      <c r="W1076" s="446">
        <f>IF(ISERROR(V1076/U1076),0,(V1076/U1076))</f>
        <v>0</v>
      </c>
      <c r="X1076" s="453">
        <f>SUMIF(X1056:X1075,"&lt;9E307")</f>
        <v>0</v>
      </c>
      <c r="Y1076" s="453">
        <f>SUMIF(Y1056:Y1075,"&lt;9E307")</f>
        <v>0</v>
      </c>
      <c r="Z1076" s="453">
        <f>'４.１倒筒機(樣品製作)'!X1076</f>
        <v>0</v>
      </c>
      <c r="AA1076" s="453">
        <f>'４.１倒筒機(樣品製作)'!Y1076</f>
        <v>0</v>
      </c>
    </row>
    <row r="1077" spans="1:27" ht="16.5">
      <c r="A1077" s="383">
        <f t="shared" si="394"/>
        <v>46198</v>
      </c>
      <c r="B1077" s="404" t="s">
        <v>806</v>
      </c>
      <c r="C1077" s="531"/>
      <c r="D1077" s="532"/>
      <c r="E1077" s="533"/>
      <c r="F1077" s="534"/>
      <c r="G1077" s="534"/>
      <c r="H1077" s="535"/>
      <c r="I1077" s="536">
        <f>SUM(I1055,I1076)</f>
        <v>0</v>
      </c>
      <c r="J1077" s="536"/>
      <c r="K1077" s="536"/>
      <c r="L1077" s="537"/>
      <c r="M1077" s="419"/>
      <c r="N1077" s="420">
        <f>SUM(N1055,N1076)</f>
        <v>0</v>
      </c>
      <c r="O1077" s="419"/>
      <c r="P1077" s="420">
        <f>SUM(P1055,P1076)</f>
        <v>0</v>
      </c>
      <c r="Q1077" s="421"/>
      <c r="R1077" s="447"/>
      <c r="S1077" s="428"/>
      <c r="T1077" s="394"/>
      <c r="U1077" s="394">
        <f t="shared" ref="U1077:V1077" si="402">SUM(U1055,U1076)</f>
        <v>0</v>
      </c>
      <c r="V1077" s="394">
        <f t="shared" si="402"/>
        <v>0</v>
      </c>
      <c r="W1077" s="448">
        <f>IF(ISERROR(V1077/U1077),0,V1077/U1077)</f>
        <v>0</v>
      </c>
      <c r="X1077" s="454">
        <f>SUM(X1055,X1076)</f>
        <v>0</v>
      </c>
      <c r="Y1077" s="454">
        <f>SUM(Y1055,Y1076)</f>
        <v>0</v>
      </c>
      <c r="Z1077" s="454">
        <f>'４.１倒筒機(樣品製作)'!X1077</f>
        <v>0</v>
      </c>
      <c r="AA1077" s="454">
        <f>'４.１倒筒機(樣品製作)'!Y1077</f>
        <v>0</v>
      </c>
    </row>
    <row r="1078" spans="1:27" ht="16.5">
      <c r="A1078" s="449">
        <f>A1077+1</f>
        <v>46199</v>
      </c>
      <c r="B1078" s="431" t="s">
        <v>804</v>
      </c>
      <c r="C1078" s="538"/>
      <c r="D1078" s="539"/>
      <c r="E1078" s="540"/>
      <c r="F1078" s="541" t="str">
        <f>IF(ISNA(VLOOKUP(D1078,條件!$A$1:$L$65585,5,0)),"",(VLOOKUP(D1078,條件!$A$1:$L$65585,5,0)))</f>
        <v/>
      </c>
      <c r="G1078" s="541" t="str">
        <f>IF(ISNA(VLOOKUP(D1078,條件!$A$1:$L$65585,11,0)),"",(VLOOKUP(D1078,條件!$A$1:$L$65585,11,0)))</f>
        <v/>
      </c>
      <c r="H1078" s="542"/>
      <c r="I1078" s="543"/>
      <c r="J1078" s="462"/>
      <c r="K1078" s="543"/>
      <c r="L1078" s="544"/>
      <c r="M1078" s="407"/>
      <c r="N1078" s="408"/>
      <c r="O1078" s="409"/>
      <c r="P1078" s="408"/>
      <c r="Q1078" s="410"/>
      <c r="R1078" s="441"/>
      <c r="S1078" s="424">
        <f>K1078*0.85</f>
        <v>0</v>
      </c>
      <c r="T1078" s="405">
        <f t="shared" ref="T1078:T1097" si="403">IF(J1078="",0,(1440/(J1078/S1078)))</f>
        <v>0</v>
      </c>
      <c r="U1078" s="405">
        <f>T1078*L1078*(N1078+P1078)/24*0.85</f>
        <v>0</v>
      </c>
      <c r="V1078" s="406">
        <f>M1078+O1078</f>
        <v>0</v>
      </c>
      <c r="W1078" s="442" t="str">
        <f>IF(U1078=0,"",((V1078/U1078)))</f>
        <v/>
      </c>
      <c r="X1078" s="452" t="str">
        <f t="shared" ref="X1078:X1097" si="404">IF(ISERROR((U1078/(N1078+P1078)*N1078)/250),"",((U1078/(N1078+P1078)*N1078)/250))</f>
        <v/>
      </c>
      <c r="Y1078" s="452" t="str">
        <f t="shared" ref="Y1078:Y1097" si="405">IF(ISERROR(((U1078/(N1078+P1078)*P1078)/250)),"",(((U1078/(N1078+P1078)*P1078))/250))</f>
        <v/>
      </c>
      <c r="Z1078" s="452" t="str">
        <f>'４.１倒筒機(樣品製作)'!X1078</f>
        <v/>
      </c>
      <c r="AA1078" s="452" t="str">
        <f>'４.１倒筒機(樣品製作)'!Y1078</f>
        <v/>
      </c>
    </row>
    <row r="1079" spans="1:27" ht="16.5">
      <c r="A1079" s="383">
        <f>A1078</f>
        <v>46199</v>
      </c>
      <c r="B1079" s="432" t="s">
        <v>804</v>
      </c>
      <c r="C1079" s="458"/>
      <c r="D1079" s="473"/>
      <c r="E1079" s="459"/>
      <c r="F1079" s="507" t="str">
        <f>IF(ISNA(VLOOKUP(D1079,條件!$A$1:$L$65585,5,0)),"",(VLOOKUP(D1079,條件!$A$1:$L$65585,5,0)))</f>
        <v/>
      </c>
      <c r="G1079" s="507" t="str">
        <f>IF(ISNA(VLOOKUP(D1079,條件!$A$1:$L$65585,11,0)),"",(VLOOKUP(D1079,條件!$A$1:$L$65585,11,0)))</f>
        <v/>
      </c>
      <c r="H1079" s="460"/>
      <c r="I1079" s="461"/>
      <c r="J1079" s="462"/>
      <c r="K1079" s="461"/>
      <c r="L1079" s="463"/>
      <c r="M1079" s="388"/>
      <c r="N1079" s="389"/>
      <c r="O1079" s="390"/>
      <c r="P1079" s="389"/>
      <c r="Q1079" s="410"/>
      <c r="R1079" s="443"/>
      <c r="S1079" s="425">
        <f t="shared" ref="S1079:S1097" si="406">K1079*0.85</f>
        <v>0</v>
      </c>
      <c r="T1079" s="392">
        <f t="shared" si="403"/>
        <v>0</v>
      </c>
      <c r="U1079" s="405">
        <f t="shared" ref="U1079:U1097" si="407">T1079*L1079*(N1079+P1079)/24*0.85</f>
        <v>0</v>
      </c>
      <c r="V1079" s="393">
        <f t="shared" ref="V1079:V1097" si="408">M1079+O1079</f>
        <v>0</v>
      </c>
      <c r="W1079" s="442" t="str">
        <f t="shared" ref="W1079:W1097" si="409">IF(U1079=0,"",((V1079/U1079)))</f>
        <v/>
      </c>
      <c r="X1079" s="452" t="str">
        <f t="shared" si="404"/>
        <v/>
      </c>
      <c r="Y1079" s="452" t="str">
        <f t="shared" si="405"/>
        <v/>
      </c>
      <c r="Z1079" s="452" t="str">
        <f>'４.１倒筒機(樣品製作)'!X1079</f>
        <v/>
      </c>
      <c r="AA1079" s="452" t="str">
        <f>'４.１倒筒機(樣品製作)'!Y1079</f>
        <v/>
      </c>
    </row>
    <row r="1080" spans="1:27" ht="16.5">
      <c r="A1080" s="383">
        <f t="shared" ref="A1080:A1120" si="410">A1079</f>
        <v>46199</v>
      </c>
      <c r="B1080" s="432" t="s">
        <v>804</v>
      </c>
      <c r="C1080" s="458"/>
      <c r="D1080" s="473"/>
      <c r="E1080" s="459"/>
      <c r="F1080" s="507" t="str">
        <f>IF(ISNA(VLOOKUP(D1080,條件!$A$1:$L$65585,5,0)),"",(VLOOKUP(D1080,條件!$A$1:$L$65585,5,0)))</f>
        <v/>
      </c>
      <c r="G1080" s="507" t="str">
        <f>IF(ISNA(VLOOKUP(D1080,條件!$A$1:$L$65585,11,0)),"",(VLOOKUP(D1080,條件!$A$1:$L$65585,11,0)))</f>
        <v/>
      </c>
      <c r="H1080" s="460"/>
      <c r="I1080" s="461"/>
      <c r="J1080" s="462"/>
      <c r="K1080" s="461"/>
      <c r="L1080" s="463"/>
      <c r="M1080" s="388"/>
      <c r="N1080" s="389"/>
      <c r="O1080" s="390"/>
      <c r="P1080" s="389"/>
      <c r="Q1080" s="410"/>
      <c r="R1080" s="443"/>
      <c r="S1080" s="425">
        <f t="shared" si="406"/>
        <v>0</v>
      </c>
      <c r="T1080" s="392">
        <f t="shared" si="403"/>
        <v>0</v>
      </c>
      <c r="U1080" s="405">
        <f t="shared" si="407"/>
        <v>0</v>
      </c>
      <c r="V1080" s="393">
        <f t="shared" si="408"/>
        <v>0</v>
      </c>
      <c r="W1080" s="442" t="str">
        <f t="shared" si="409"/>
        <v/>
      </c>
      <c r="X1080" s="452" t="str">
        <f t="shared" si="404"/>
        <v/>
      </c>
      <c r="Y1080" s="452" t="str">
        <f t="shared" si="405"/>
        <v/>
      </c>
      <c r="Z1080" s="452" t="str">
        <f>'４.１倒筒機(樣品製作)'!X1080</f>
        <v/>
      </c>
      <c r="AA1080" s="452" t="str">
        <f>'４.１倒筒機(樣品製作)'!Y1080</f>
        <v/>
      </c>
    </row>
    <row r="1081" spans="1:27" ht="16.5">
      <c r="A1081" s="383">
        <f t="shared" si="410"/>
        <v>46199</v>
      </c>
      <c r="B1081" s="432" t="s">
        <v>804</v>
      </c>
      <c r="C1081" s="458"/>
      <c r="D1081" s="473"/>
      <c r="E1081" s="459"/>
      <c r="F1081" s="507" t="str">
        <f>IF(ISNA(VLOOKUP(D1081,條件!$A$1:$L$65585,5,0)),"",(VLOOKUP(D1081,條件!$A$1:$L$65585,5,0)))</f>
        <v/>
      </c>
      <c r="G1081" s="507" t="str">
        <f>IF(ISNA(VLOOKUP(D1081,條件!$A$1:$L$65585,11,0)),"",(VLOOKUP(D1081,條件!$A$1:$L$65585,11,0)))</f>
        <v/>
      </c>
      <c r="H1081" s="460"/>
      <c r="I1081" s="461"/>
      <c r="J1081" s="462"/>
      <c r="K1081" s="461"/>
      <c r="L1081" s="463"/>
      <c r="M1081" s="388"/>
      <c r="N1081" s="389"/>
      <c r="O1081" s="390"/>
      <c r="P1081" s="389"/>
      <c r="Q1081" s="410"/>
      <c r="R1081" s="443"/>
      <c r="S1081" s="425">
        <f t="shared" si="406"/>
        <v>0</v>
      </c>
      <c r="T1081" s="392">
        <f t="shared" si="403"/>
        <v>0</v>
      </c>
      <c r="U1081" s="405">
        <f t="shared" si="407"/>
        <v>0</v>
      </c>
      <c r="V1081" s="393">
        <f t="shared" si="408"/>
        <v>0</v>
      </c>
      <c r="W1081" s="442" t="str">
        <f t="shared" si="409"/>
        <v/>
      </c>
      <c r="X1081" s="452" t="str">
        <f t="shared" si="404"/>
        <v/>
      </c>
      <c r="Y1081" s="452" t="str">
        <f t="shared" si="405"/>
        <v/>
      </c>
      <c r="Z1081" s="452" t="str">
        <f>'４.１倒筒機(樣品製作)'!X1081</f>
        <v/>
      </c>
      <c r="AA1081" s="452" t="str">
        <f>'４.１倒筒機(樣品製作)'!Y1081</f>
        <v/>
      </c>
    </row>
    <row r="1082" spans="1:27" ht="16.5">
      <c r="A1082" s="383">
        <f t="shared" si="410"/>
        <v>46199</v>
      </c>
      <c r="B1082" s="432" t="s">
        <v>804</v>
      </c>
      <c r="C1082" s="458"/>
      <c r="D1082" s="473"/>
      <c r="E1082" s="459"/>
      <c r="F1082" s="507" t="str">
        <f>IF(ISNA(VLOOKUP(D1082,條件!$A$1:$L$65585,5,0)),"",(VLOOKUP(D1082,條件!$A$1:$L$65585,5,0)))</f>
        <v/>
      </c>
      <c r="G1082" s="507" t="str">
        <f>IF(ISNA(VLOOKUP(D1082,條件!$A$1:$L$65585,11,0)),"",(VLOOKUP(D1082,條件!$A$1:$L$65585,11,0)))</f>
        <v/>
      </c>
      <c r="H1082" s="460"/>
      <c r="I1082" s="461"/>
      <c r="J1082" s="462"/>
      <c r="K1082" s="461"/>
      <c r="L1082" s="463"/>
      <c r="M1082" s="388"/>
      <c r="N1082" s="389"/>
      <c r="O1082" s="390"/>
      <c r="P1082" s="389"/>
      <c r="Q1082" s="410"/>
      <c r="R1082" s="443"/>
      <c r="S1082" s="425">
        <f t="shared" si="406"/>
        <v>0</v>
      </c>
      <c r="T1082" s="392">
        <f t="shared" si="403"/>
        <v>0</v>
      </c>
      <c r="U1082" s="405">
        <f t="shared" si="407"/>
        <v>0</v>
      </c>
      <c r="V1082" s="393">
        <f t="shared" si="408"/>
        <v>0</v>
      </c>
      <c r="W1082" s="442" t="str">
        <f t="shared" si="409"/>
        <v/>
      </c>
      <c r="X1082" s="452" t="str">
        <f t="shared" si="404"/>
        <v/>
      </c>
      <c r="Y1082" s="452" t="str">
        <f t="shared" si="405"/>
        <v/>
      </c>
      <c r="Z1082" s="452" t="str">
        <f>'４.１倒筒機(樣品製作)'!X1082</f>
        <v/>
      </c>
      <c r="AA1082" s="452" t="str">
        <f>'４.１倒筒機(樣品製作)'!Y1082</f>
        <v/>
      </c>
    </row>
    <row r="1083" spans="1:27" ht="16.5">
      <c r="A1083" s="383">
        <f t="shared" si="410"/>
        <v>46199</v>
      </c>
      <c r="B1083" s="432" t="s">
        <v>804</v>
      </c>
      <c r="C1083" s="458"/>
      <c r="D1083" s="473"/>
      <c r="E1083" s="459"/>
      <c r="F1083" s="507" t="str">
        <f>IF(ISNA(VLOOKUP(D1083,條件!$A$1:$L$65585,5,0)),"",(VLOOKUP(D1083,條件!$A$1:$L$65585,5,0)))</f>
        <v/>
      </c>
      <c r="G1083" s="507" t="str">
        <f>IF(ISNA(VLOOKUP(D1083,條件!$A$1:$L$65585,11,0)),"",(VLOOKUP(D1083,條件!$A$1:$L$65585,11,0)))</f>
        <v/>
      </c>
      <c r="H1083" s="460"/>
      <c r="I1083" s="461"/>
      <c r="J1083" s="462"/>
      <c r="K1083" s="461"/>
      <c r="L1083" s="463"/>
      <c r="M1083" s="388"/>
      <c r="N1083" s="389"/>
      <c r="O1083" s="390"/>
      <c r="P1083" s="389"/>
      <c r="Q1083" s="410"/>
      <c r="R1083" s="443"/>
      <c r="S1083" s="425">
        <f t="shared" si="406"/>
        <v>0</v>
      </c>
      <c r="T1083" s="392">
        <f t="shared" si="403"/>
        <v>0</v>
      </c>
      <c r="U1083" s="405">
        <f t="shared" si="407"/>
        <v>0</v>
      </c>
      <c r="V1083" s="393">
        <f t="shared" si="408"/>
        <v>0</v>
      </c>
      <c r="W1083" s="442" t="str">
        <f t="shared" si="409"/>
        <v/>
      </c>
      <c r="X1083" s="452" t="str">
        <f t="shared" si="404"/>
        <v/>
      </c>
      <c r="Y1083" s="452" t="str">
        <f t="shared" si="405"/>
        <v/>
      </c>
      <c r="Z1083" s="452" t="str">
        <f>'４.１倒筒機(樣品製作)'!X1083</f>
        <v/>
      </c>
      <c r="AA1083" s="452" t="str">
        <f>'４.１倒筒機(樣品製作)'!Y1083</f>
        <v/>
      </c>
    </row>
    <row r="1084" spans="1:27" ht="16.5">
      <c r="A1084" s="383">
        <f t="shared" si="410"/>
        <v>46199</v>
      </c>
      <c r="B1084" s="432" t="s">
        <v>804</v>
      </c>
      <c r="C1084" s="458"/>
      <c r="D1084" s="473"/>
      <c r="E1084" s="459"/>
      <c r="F1084" s="507" t="str">
        <f>IF(ISNA(VLOOKUP(D1084,條件!$A$1:$L$65585,5,0)),"",(VLOOKUP(D1084,條件!$A$1:$L$65585,5,0)))</f>
        <v/>
      </c>
      <c r="G1084" s="507" t="str">
        <f>IF(ISNA(VLOOKUP(D1084,條件!$A$1:$L$65585,11,0)),"",(VLOOKUP(D1084,條件!$A$1:$L$65585,11,0)))</f>
        <v/>
      </c>
      <c r="H1084" s="460"/>
      <c r="I1084" s="461"/>
      <c r="J1084" s="462"/>
      <c r="K1084" s="461"/>
      <c r="L1084" s="463"/>
      <c r="M1084" s="388"/>
      <c r="N1084" s="389"/>
      <c r="O1084" s="390"/>
      <c r="P1084" s="389"/>
      <c r="Q1084" s="410"/>
      <c r="R1084" s="443"/>
      <c r="S1084" s="425">
        <f t="shared" si="406"/>
        <v>0</v>
      </c>
      <c r="T1084" s="392">
        <f t="shared" si="403"/>
        <v>0</v>
      </c>
      <c r="U1084" s="405">
        <f t="shared" si="407"/>
        <v>0</v>
      </c>
      <c r="V1084" s="393">
        <f t="shared" si="408"/>
        <v>0</v>
      </c>
      <c r="W1084" s="442" t="str">
        <f t="shared" si="409"/>
        <v/>
      </c>
      <c r="X1084" s="452" t="str">
        <f t="shared" si="404"/>
        <v/>
      </c>
      <c r="Y1084" s="452" t="str">
        <f t="shared" si="405"/>
        <v/>
      </c>
      <c r="Z1084" s="452" t="str">
        <f>'４.１倒筒機(樣品製作)'!X1084</f>
        <v/>
      </c>
      <c r="AA1084" s="452" t="str">
        <f>'４.１倒筒機(樣品製作)'!Y1084</f>
        <v/>
      </c>
    </row>
    <row r="1085" spans="1:27" ht="16.5">
      <c r="A1085" s="383">
        <f t="shared" si="410"/>
        <v>46199</v>
      </c>
      <c r="B1085" s="432" t="s">
        <v>804</v>
      </c>
      <c r="C1085" s="458"/>
      <c r="D1085" s="473"/>
      <c r="E1085" s="459"/>
      <c r="F1085" s="507" t="str">
        <f>IF(ISNA(VLOOKUP(D1085,條件!$A$1:$L$65585,5,0)),"",(VLOOKUP(D1085,條件!$A$1:$L$65585,5,0)))</f>
        <v/>
      </c>
      <c r="G1085" s="507" t="str">
        <f>IF(ISNA(VLOOKUP(D1085,條件!$A$1:$L$65585,11,0)),"",(VLOOKUP(D1085,條件!$A$1:$L$65585,11,0)))</f>
        <v/>
      </c>
      <c r="H1085" s="460"/>
      <c r="I1085" s="461"/>
      <c r="J1085" s="462"/>
      <c r="K1085" s="461"/>
      <c r="L1085" s="463"/>
      <c r="M1085" s="388"/>
      <c r="N1085" s="389"/>
      <c r="O1085" s="390"/>
      <c r="P1085" s="389"/>
      <c r="Q1085" s="410"/>
      <c r="R1085" s="443"/>
      <c r="S1085" s="425">
        <f t="shared" si="406"/>
        <v>0</v>
      </c>
      <c r="T1085" s="392">
        <f t="shared" si="403"/>
        <v>0</v>
      </c>
      <c r="U1085" s="405">
        <f t="shared" si="407"/>
        <v>0</v>
      </c>
      <c r="V1085" s="393">
        <f t="shared" si="408"/>
        <v>0</v>
      </c>
      <c r="W1085" s="442" t="str">
        <f t="shared" si="409"/>
        <v/>
      </c>
      <c r="X1085" s="452" t="str">
        <f t="shared" si="404"/>
        <v/>
      </c>
      <c r="Y1085" s="452" t="str">
        <f t="shared" si="405"/>
        <v/>
      </c>
      <c r="Z1085" s="452" t="str">
        <f>'４.１倒筒機(樣品製作)'!X1085</f>
        <v/>
      </c>
      <c r="AA1085" s="452" t="str">
        <f>'４.１倒筒機(樣品製作)'!Y1085</f>
        <v/>
      </c>
    </row>
    <row r="1086" spans="1:27" ht="16.5">
      <c r="A1086" s="383">
        <f t="shared" si="410"/>
        <v>46199</v>
      </c>
      <c r="B1086" s="432" t="s">
        <v>804</v>
      </c>
      <c r="C1086" s="458"/>
      <c r="D1086" s="473"/>
      <c r="E1086" s="459"/>
      <c r="F1086" s="507" t="str">
        <f>IF(ISNA(VLOOKUP(D1086,條件!$A$1:$L$65585,5,0)),"",(VLOOKUP(D1086,條件!$A$1:$L$65585,5,0)))</f>
        <v/>
      </c>
      <c r="G1086" s="507" t="str">
        <f>IF(ISNA(VLOOKUP(D1086,條件!$A$1:$L$65585,11,0)),"",(VLOOKUP(D1086,條件!$A$1:$L$65585,11,0)))</f>
        <v/>
      </c>
      <c r="H1086" s="460"/>
      <c r="I1086" s="461"/>
      <c r="J1086" s="462"/>
      <c r="K1086" s="461"/>
      <c r="L1086" s="463"/>
      <c r="M1086" s="388"/>
      <c r="N1086" s="389"/>
      <c r="O1086" s="390"/>
      <c r="P1086" s="389"/>
      <c r="Q1086" s="410"/>
      <c r="R1086" s="443"/>
      <c r="S1086" s="425">
        <f t="shared" si="406"/>
        <v>0</v>
      </c>
      <c r="T1086" s="392">
        <f t="shared" si="403"/>
        <v>0</v>
      </c>
      <c r="U1086" s="405">
        <f t="shared" si="407"/>
        <v>0</v>
      </c>
      <c r="V1086" s="393">
        <f t="shared" si="408"/>
        <v>0</v>
      </c>
      <c r="W1086" s="442" t="str">
        <f t="shared" si="409"/>
        <v/>
      </c>
      <c r="X1086" s="452" t="str">
        <f t="shared" si="404"/>
        <v/>
      </c>
      <c r="Y1086" s="452" t="str">
        <f t="shared" si="405"/>
        <v/>
      </c>
      <c r="Z1086" s="452" t="str">
        <f>'４.１倒筒機(樣品製作)'!X1086</f>
        <v/>
      </c>
      <c r="AA1086" s="452" t="str">
        <f>'４.１倒筒機(樣品製作)'!Y1086</f>
        <v/>
      </c>
    </row>
    <row r="1087" spans="1:27" ht="16.5">
      <c r="A1087" s="383">
        <f t="shared" si="410"/>
        <v>46199</v>
      </c>
      <c r="B1087" s="432" t="s">
        <v>804</v>
      </c>
      <c r="C1087" s="458"/>
      <c r="D1087" s="473"/>
      <c r="E1087" s="459"/>
      <c r="F1087" s="507" t="str">
        <f>IF(ISNA(VLOOKUP(D1087,條件!$A$1:$L$65585,5,0)),"",(VLOOKUP(D1087,條件!$A$1:$L$65585,5,0)))</f>
        <v/>
      </c>
      <c r="G1087" s="507" t="str">
        <f>IF(ISNA(VLOOKUP(D1087,條件!$A$1:$L$65585,11,0)),"",(VLOOKUP(D1087,條件!$A$1:$L$65585,11,0)))</f>
        <v/>
      </c>
      <c r="H1087" s="460"/>
      <c r="I1087" s="461"/>
      <c r="J1087" s="462"/>
      <c r="K1087" s="461"/>
      <c r="L1087" s="463"/>
      <c r="M1087" s="388"/>
      <c r="N1087" s="389"/>
      <c r="O1087" s="390"/>
      <c r="P1087" s="389"/>
      <c r="Q1087" s="410"/>
      <c r="R1087" s="443"/>
      <c r="S1087" s="425">
        <f t="shared" si="406"/>
        <v>0</v>
      </c>
      <c r="T1087" s="392">
        <f t="shared" si="403"/>
        <v>0</v>
      </c>
      <c r="U1087" s="405">
        <f t="shared" si="407"/>
        <v>0</v>
      </c>
      <c r="V1087" s="393">
        <f t="shared" si="408"/>
        <v>0</v>
      </c>
      <c r="W1087" s="442" t="str">
        <f t="shared" si="409"/>
        <v/>
      </c>
      <c r="X1087" s="452" t="str">
        <f t="shared" si="404"/>
        <v/>
      </c>
      <c r="Y1087" s="452" t="str">
        <f t="shared" si="405"/>
        <v/>
      </c>
      <c r="Z1087" s="452" t="str">
        <f>'４.１倒筒機(樣品製作)'!X1087</f>
        <v/>
      </c>
      <c r="AA1087" s="452" t="str">
        <f>'４.１倒筒機(樣品製作)'!Y1087</f>
        <v/>
      </c>
    </row>
    <row r="1088" spans="1:27" ht="16.5">
      <c r="A1088" s="383">
        <f t="shared" si="410"/>
        <v>46199</v>
      </c>
      <c r="B1088" s="432" t="s">
        <v>804</v>
      </c>
      <c r="C1088" s="458"/>
      <c r="D1088" s="473"/>
      <c r="E1088" s="459"/>
      <c r="F1088" s="507" t="str">
        <f>IF(ISNA(VLOOKUP(D1088,條件!$A$1:$L$65585,5,0)),"",(VLOOKUP(D1088,條件!$A$1:$L$65585,5,0)))</f>
        <v/>
      </c>
      <c r="G1088" s="507" t="str">
        <f>IF(ISNA(VLOOKUP(D1088,條件!$A$1:$L$65585,11,0)),"",(VLOOKUP(D1088,條件!$A$1:$L$65585,11,0)))</f>
        <v/>
      </c>
      <c r="H1088" s="460"/>
      <c r="I1088" s="461"/>
      <c r="J1088" s="462"/>
      <c r="K1088" s="461"/>
      <c r="L1088" s="463"/>
      <c r="M1088" s="388"/>
      <c r="N1088" s="389"/>
      <c r="O1088" s="390"/>
      <c r="P1088" s="389"/>
      <c r="Q1088" s="410"/>
      <c r="R1088" s="443"/>
      <c r="S1088" s="425">
        <f t="shared" si="406"/>
        <v>0</v>
      </c>
      <c r="T1088" s="392">
        <f t="shared" si="403"/>
        <v>0</v>
      </c>
      <c r="U1088" s="405">
        <f t="shared" si="407"/>
        <v>0</v>
      </c>
      <c r="V1088" s="393">
        <f t="shared" si="408"/>
        <v>0</v>
      </c>
      <c r="W1088" s="442" t="str">
        <f t="shared" si="409"/>
        <v/>
      </c>
      <c r="X1088" s="452" t="str">
        <f t="shared" si="404"/>
        <v/>
      </c>
      <c r="Y1088" s="452" t="str">
        <f t="shared" si="405"/>
        <v/>
      </c>
      <c r="Z1088" s="452" t="str">
        <f>'４.１倒筒機(樣品製作)'!X1088</f>
        <v/>
      </c>
      <c r="AA1088" s="452" t="str">
        <f>'４.１倒筒機(樣品製作)'!Y1088</f>
        <v/>
      </c>
    </row>
    <row r="1089" spans="1:27" ht="16.5">
      <c r="A1089" s="383">
        <f t="shared" si="410"/>
        <v>46199</v>
      </c>
      <c r="B1089" s="432" t="s">
        <v>804</v>
      </c>
      <c r="C1089" s="458"/>
      <c r="D1089" s="473"/>
      <c r="E1089" s="459"/>
      <c r="F1089" s="507" t="str">
        <f>IF(ISNA(VLOOKUP(D1089,條件!$A$1:$L$65585,5,0)),"",(VLOOKUP(D1089,條件!$A$1:$L$65585,5,0)))</f>
        <v/>
      </c>
      <c r="G1089" s="507" t="str">
        <f>IF(ISNA(VLOOKUP(D1089,條件!$A$1:$L$65585,11,0)),"",(VLOOKUP(D1089,條件!$A$1:$L$65585,11,0)))</f>
        <v/>
      </c>
      <c r="H1089" s="460"/>
      <c r="I1089" s="461"/>
      <c r="J1089" s="462"/>
      <c r="K1089" s="461"/>
      <c r="L1089" s="463"/>
      <c r="M1089" s="388"/>
      <c r="N1089" s="389"/>
      <c r="O1089" s="390"/>
      <c r="P1089" s="389"/>
      <c r="Q1089" s="410"/>
      <c r="R1089" s="443"/>
      <c r="S1089" s="425">
        <f t="shared" si="406"/>
        <v>0</v>
      </c>
      <c r="T1089" s="392">
        <f t="shared" si="403"/>
        <v>0</v>
      </c>
      <c r="U1089" s="392">
        <f t="shared" si="407"/>
        <v>0</v>
      </c>
      <c r="V1089" s="393">
        <f t="shared" si="408"/>
        <v>0</v>
      </c>
      <c r="W1089" s="442" t="str">
        <f t="shared" si="409"/>
        <v/>
      </c>
      <c r="X1089" s="452" t="str">
        <f t="shared" si="404"/>
        <v/>
      </c>
      <c r="Y1089" s="452" t="str">
        <f t="shared" si="405"/>
        <v/>
      </c>
      <c r="Z1089" s="452" t="str">
        <f>'４.１倒筒機(樣品製作)'!X1089</f>
        <v/>
      </c>
      <c r="AA1089" s="452" t="str">
        <f>'４.１倒筒機(樣品製作)'!Y1089</f>
        <v/>
      </c>
    </row>
    <row r="1090" spans="1:27" ht="16.5">
      <c r="A1090" s="383">
        <f t="shared" si="410"/>
        <v>46199</v>
      </c>
      <c r="B1090" s="432" t="s">
        <v>804</v>
      </c>
      <c r="C1090" s="458"/>
      <c r="D1090" s="473"/>
      <c r="E1090" s="459"/>
      <c r="F1090" s="507" t="str">
        <f>IF(ISNA(VLOOKUP(D1090,條件!$A$1:$L$65585,5,0)),"",(VLOOKUP(D1090,條件!$A$1:$L$65585,5,0)))</f>
        <v/>
      </c>
      <c r="G1090" s="507" t="str">
        <f>IF(ISNA(VLOOKUP(D1090,條件!$A$1:$L$65585,11,0)),"",(VLOOKUP(D1090,條件!$A$1:$L$65585,11,0)))</f>
        <v/>
      </c>
      <c r="H1090" s="460"/>
      <c r="I1090" s="461"/>
      <c r="J1090" s="462"/>
      <c r="K1090" s="461"/>
      <c r="L1090" s="463"/>
      <c r="M1090" s="388"/>
      <c r="N1090" s="389"/>
      <c r="O1090" s="390"/>
      <c r="P1090" s="389"/>
      <c r="Q1090" s="410"/>
      <c r="R1090" s="443"/>
      <c r="S1090" s="425">
        <f t="shared" si="406"/>
        <v>0</v>
      </c>
      <c r="T1090" s="392">
        <f t="shared" si="403"/>
        <v>0</v>
      </c>
      <c r="U1090" s="392">
        <f t="shared" si="407"/>
        <v>0</v>
      </c>
      <c r="V1090" s="393">
        <f t="shared" si="408"/>
        <v>0</v>
      </c>
      <c r="W1090" s="444" t="str">
        <f t="shared" si="409"/>
        <v/>
      </c>
      <c r="X1090" s="452" t="str">
        <f t="shared" si="404"/>
        <v/>
      </c>
      <c r="Y1090" s="452" t="str">
        <f t="shared" si="405"/>
        <v/>
      </c>
      <c r="Z1090" s="452" t="str">
        <f>'４.１倒筒機(樣品製作)'!X1090</f>
        <v/>
      </c>
      <c r="AA1090" s="452" t="str">
        <f>'４.１倒筒機(樣品製作)'!Y1090</f>
        <v/>
      </c>
    </row>
    <row r="1091" spans="1:27" ht="16.5">
      <c r="A1091" s="383">
        <f t="shared" si="410"/>
        <v>46199</v>
      </c>
      <c r="B1091" s="432" t="s">
        <v>804</v>
      </c>
      <c r="C1091" s="458"/>
      <c r="D1091" s="473"/>
      <c r="E1091" s="459"/>
      <c r="F1091" s="507" t="str">
        <f>IF(ISNA(VLOOKUP(D1091,條件!$A$1:$L$65585,5,0)),"",(VLOOKUP(D1091,條件!$A$1:$L$65585,5,0)))</f>
        <v/>
      </c>
      <c r="G1091" s="507" t="str">
        <f>IF(ISNA(VLOOKUP(D1091,條件!$A$1:$L$65585,11,0)),"",(VLOOKUP(D1091,條件!$A$1:$L$65585,11,0)))</f>
        <v/>
      </c>
      <c r="H1091" s="460"/>
      <c r="I1091" s="461"/>
      <c r="J1091" s="462"/>
      <c r="K1091" s="461"/>
      <c r="L1091" s="463"/>
      <c r="M1091" s="388"/>
      <c r="N1091" s="389"/>
      <c r="O1091" s="390"/>
      <c r="P1091" s="389"/>
      <c r="Q1091" s="410"/>
      <c r="R1091" s="443"/>
      <c r="S1091" s="425">
        <f t="shared" si="406"/>
        <v>0</v>
      </c>
      <c r="T1091" s="392">
        <f t="shared" si="403"/>
        <v>0</v>
      </c>
      <c r="U1091" s="392">
        <f t="shared" si="407"/>
        <v>0</v>
      </c>
      <c r="V1091" s="393">
        <f t="shared" si="408"/>
        <v>0</v>
      </c>
      <c r="W1091" s="444" t="str">
        <f t="shared" si="409"/>
        <v/>
      </c>
      <c r="X1091" s="452" t="str">
        <f t="shared" si="404"/>
        <v/>
      </c>
      <c r="Y1091" s="452" t="str">
        <f t="shared" si="405"/>
        <v/>
      </c>
      <c r="Z1091" s="452" t="str">
        <f>'４.１倒筒機(樣品製作)'!X1091</f>
        <v/>
      </c>
      <c r="AA1091" s="452" t="str">
        <f>'４.１倒筒機(樣品製作)'!Y1091</f>
        <v/>
      </c>
    </row>
    <row r="1092" spans="1:27" ht="16.5">
      <c r="A1092" s="383">
        <f t="shared" si="410"/>
        <v>46199</v>
      </c>
      <c r="B1092" s="432" t="s">
        <v>804</v>
      </c>
      <c r="C1092" s="458"/>
      <c r="D1092" s="473"/>
      <c r="E1092" s="459"/>
      <c r="F1092" s="507" t="str">
        <f>IF(ISNA(VLOOKUP(D1092,條件!$A$1:$L$65585,5,0)),"",(VLOOKUP(D1092,條件!$A$1:$L$65585,5,0)))</f>
        <v/>
      </c>
      <c r="G1092" s="507" t="str">
        <f>IF(ISNA(VLOOKUP(D1092,條件!$A$1:$L$65585,11,0)),"",(VLOOKUP(D1092,條件!$A$1:$L$65585,11,0)))</f>
        <v/>
      </c>
      <c r="H1092" s="460"/>
      <c r="I1092" s="461"/>
      <c r="J1092" s="462"/>
      <c r="K1092" s="461"/>
      <c r="L1092" s="463"/>
      <c r="M1092" s="388"/>
      <c r="N1092" s="389"/>
      <c r="O1092" s="390"/>
      <c r="P1092" s="389"/>
      <c r="Q1092" s="410"/>
      <c r="R1092" s="443"/>
      <c r="S1092" s="425">
        <f t="shared" si="406"/>
        <v>0</v>
      </c>
      <c r="T1092" s="392">
        <f t="shared" si="403"/>
        <v>0</v>
      </c>
      <c r="U1092" s="392">
        <f t="shared" si="407"/>
        <v>0</v>
      </c>
      <c r="V1092" s="393">
        <f t="shared" si="408"/>
        <v>0</v>
      </c>
      <c r="W1092" s="444" t="str">
        <f t="shared" si="409"/>
        <v/>
      </c>
      <c r="X1092" s="452" t="str">
        <f t="shared" si="404"/>
        <v/>
      </c>
      <c r="Y1092" s="452" t="str">
        <f t="shared" si="405"/>
        <v/>
      </c>
      <c r="Z1092" s="452" t="str">
        <f>'４.１倒筒機(樣品製作)'!X1092</f>
        <v/>
      </c>
      <c r="AA1092" s="452" t="str">
        <f>'４.１倒筒機(樣品製作)'!Y1092</f>
        <v/>
      </c>
    </row>
    <row r="1093" spans="1:27" ht="16.5">
      <c r="A1093" s="383">
        <f t="shared" si="410"/>
        <v>46199</v>
      </c>
      <c r="B1093" s="432" t="s">
        <v>804</v>
      </c>
      <c r="C1093" s="458"/>
      <c r="D1093" s="473"/>
      <c r="E1093" s="459"/>
      <c r="F1093" s="507" t="str">
        <f>IF(ISNA(VLOOKUP(D1093,條件!$A$1:$L$65585,5,0)),"",(VLOOKUP(D1093,條件!$A$1:$L$65585,5,0)))</f>
        <v/>
      </c>
      <c r="G1093" s="507" t="str">
        <f>IF(ISNA(VLOOKUP(D1093,條件!$A$1:$L$65585,11,0)),"",(VLOOKUP(D1093,條件!$A$1:$L$65585,11,0)))</f>
        <v/>
      </c>
      <c r="H1093" s="460"/>
      <c r="I1093" s="461"/>
      <c r="J1093" s="462"/>
      <c r="K1093" s="461"/>
      <c r="L1093" s="463"/>
      <c r="M1093" s="388"/>
      <c r="N1093" s="389"/>
      <c r="O1093" s="390"/>
      <c r="P1093" s="389"/>
      <c r="Q1093" s="410"/>
      <c r="R1093" s="443"/>
      <c r="S1093" s="425">
        <f t="shared" si="406"/>
        <v>0</v>
      </c>
      <c r="T1093" s="392">
        <f t="shared" si="403"/>
        <v>0</v>
      </c>
      <c r="U1093" s="392">
        <f t="shared" si="407"/>
        <v>0</v>
      </c>
      <c r="V1093" s="393">
        <f t="shared" si="408"/>
        <v>0</v>
      </c>
      <c r="W1093" s="444" t="str">
        <f t="shared" si="409"/>
        <v/>
      </c>
      <c r="X1093" s="452" t="str">
        <f t="shared" si="404"/>
        <v/>
      </c>
      <c r="Y1093" s="452" t="str">
        <f t="shared" si="405"/>
        <v/>
      </c>
      <c r="Z1093" s="452" t="str">
        <f>'４.１倒筒機(樣品製作)'!X1093</f>
        <v/>
      </c>
      <c r="AA1093" s="452" t="str">
        <f>'４.１倒筒機(樣品製作)'!Y1093</f>
        <v/>
      </c>
    </row>
    <row r="1094" spans="1:27" ht="16.5">
      <c r="A1094" s="383">
        <f t="shared" si="410"/>
        <v>46199</v>
      </c>
      <c r="B1094" s="432" t="s">
        <v>804</v>
      </c>
      <c r="C1094" s="458"/>
      <c r="D1094" s="473"/>
      <c r="E1094" s="459"/>
      <c r="F1094" s="507" t="str">
        <f>IF(ISNA(VLOOKUP(D1094,條件!$A$1:$L$65585,5,0)),"",(VLOOKUP(D1094,條件!$A$1:$L$65585,5,0)))</f>
        <v/>
      </c>
      <c r="G1094" s="507" t="str">
        <f>IF(ISNA(VLOOKUP(D1094,條件!$A$1:$L$65585,11,0)),"",(VLOOKUP(D1094,條件!$A$1:$L$65585,11,0)))</f>
        <v/>
      </c>
      <c r="H1094" s="460"/>
      <c r="I1094" s="461"/>
      <c r="J1094" s="462"/>
      <c r="K1094" s="461"/>
      <c r="L1094" s="463"/>
      <c r="M1094" s="388"/>
      <c r="N1094" s="389"/>
      <c r="O1094" s="390"/>
      <c r="P1094" s="389"/>
      <c r="Q1094" s="391"/>
      <c r="R1094" s="443"/>
      <c r="S1094" s="425">
        <f t="shared" si="406"/>
        <v>0</v>
      </c>
      <c r="T1094" s="392">
        <f t="shared" si="403"/>
        <v>0</v>
      </c>
      <c r="U1094" s="392">
        <f t="shared" si="407"/>
        <v>0</v>
      </c>
      <c r="V1094" s="393">
        <f t="shared" si="408"/>
        <v>0</v>
      </c>
      <c r="W1094" s="444" t="str">
        <f t="shared" si="409"/>
        <v/>
      </c>
      <c r="X1094" s="452" t="str">
        <f t="shared" si="404"/>
        <v/>
      </c>
      <c r="Y1094" s="452" t="str">
        <f t="shared" si="405"/>
        <v/>
      </c>
      <c r="Z1094" s="452" t="str">
        <f>'４.１倒筒機(樣品製作)'!X1094</f>
        <v/>
      </c>
      <c r="AA1094" s="452" t="str">
        <f>'４.１倒筒機(樣品製作)'!Y1094</f>
        <v/>
      </c>
    </row>
    <row r="1095" spans="1:27" ht="16.5">
      <c r="A1095" s="383">
        <f t="shared" si="410"/>
        <v>46199</v>
      </c>
      <c r="B1095" s="432" t="s">
        <v>804</v>
      </c>
      <c r="C1095" s="458"/>
      <c r="D1095" s="473"/>
      <c r="E1095" s="459"/>
      <c r="F1095" s="507" t="str">
        <f>IF(ISNA(VLOOKUP(D1095,條件!$A$1:$L$65585,5,0)),"",(VLOOKUP(D1095,條件!$A$1:$L$65585,5,0)))</f>
        <v/>
      </c>
      <c r="G1095" s="507" t="str">
        <f>IF(ISNA(VLOOKUP(D1095,條件!$A$1:$L$65585,11,0)),"",(VLOOKUP(D1095,條件!$A$1:$L$65585,11,0)))</f>
        <v/>
      </c>
      <c r="H1095" s="460"/>
      <c r="I1095" s="461"/>
      <c r="J1095" s="462"/>
      <c r="K1095" s="461"/>
      <c r="L1095" s="463"/>
      <c r="M1095" s="388"/>
      <c r="N1095" s="389"/>
      <c r="O1095" s="390"/>
      <c r="P1095" s="389"/>
      <c r="Q1095" s="391"/>
      <c r="R1095" s="443"/>
      <c r="S1095" s="425">
        <f t="shared" si="406"/>
        <v>0</v>
      </c>
      <c r="T1095" s="392">
        <f t="shared" si="403"/>
        <v>0</v>
      </c>
      <c r="U1095" s="392">
        <f t="shared" si="407"/>
        <v>0</v>
      </c>
      <c r="V1095" s="393">
        <f t="shared" si="408"/>
        <v>0</v>
      </c>
      <c r="W1095" s="444" t="str">
        <f t="shared" si="409"/>
        <v/>
      </c>
      <c r="X1095" s="452" t="str">
        <f t="shared" si="404"/>
        <v/>
      </c>
      <c r="Y1095" s="452" t="str">
        <f t="shared" si="405"/>
        <v/>
      </c>
      <c r="Z1095" s="452" t="str">
        <f>'４.１倒筒機(樣品製作)'!X1095</f>
        <v/>
      </c>
      <c r="AA1095" s="452" t="str">
        <f>'４.１倒筒機(樣品製作)'!Y1095</f>
        <v/>
      </c>
    </row>
    <row r="1096" spans="1:27" ht="16.5">
      <c r="A1096" s="383">
        <f t="shared" si="410"/>
        <v>46199</v>
      </c>
      <c r="B1096" s="432" t="s">
        <v>804</v>
      </c>
      <c r="C1096" s="458"/>
      <c r="D1096" s="473"/>
      <c r="E1096" s="459"/>
      <c r="F1096" s="507" t="str">
        <f>IF(ISNA(VLOOKUP(D1096,條件!$A$1:$L$65585,5,0)),"",(VLOOKUP(D1096,條件!$A$1:$L$65585,5,0)))</f>
        <v/>
      </c>
      <c r="G1096" s="507" t="str">
        <f>IF(ISNA(VLOOKUP(D1096,條件!$A$1:$L$65585,11,0)),"",(VLOOKUP(D1096,條件!$A$1:$L$65585,11,0)))</f>
        <v/>
      </c>
      <c r="H1096" s="460"/>
      <c r="I1096" s="461"/>
      <c r="J1096" s="462"/>
      <c r="K1096" s="461"/>
      <c r="L1096" s="463"/>
      <c r="M1096" s="388"/>
      <c r="N1096" s="389"/>
      <c r="O1096" s="390"/>
      <c r="P1096" s="389"/>
      <c r="Q1096" s="391"/>
      <c r="R1096" s="443"/>
      <c r="S1096" s="425">
        <f t="shared" si="406"/>
        <v>0</v>
      </c>
      <c r="T1096" s="392">
        <f t="shared" si="403"/>
        <v>0</v>
      </c>
      <c r="U1096" s="392">
        <f t="shared" si="407"/>
        <v>0</v>
      </c>
      <c r="V1096" s="393">
        <f t="shared" si="408"/>
        <v>0</v>
      </c>
      <c r="W1096" s="444" t="str">
        <f t="shared" si="409"/>
        <v/>
      </c>
      <c r="X1096" s="452" t="str">
        <f t="shared" si="404"/>
        <v/>
      </c>
      <c r="Y1096" s="452" t="str">
        <f t="shared" si="405"/>
        <v/>
      </c>
      <c r="Z1096" s="452" t="str">
        <f>'４.１倒筒機(樣品製作)'!X1096</f>
        <v/>
      </c>
      <c r="AA1096" s="452" t="str">
        <f>'４.１倒筒機(樣品製作)'!Y1096</f>
        <v/>
      </c>
    </row>
    <row r="1097" spans="1:27" ht="16.5">
      <c r="A1097" s="383">
        <f t="shared" si="410"/>
        <v>46199</v>
      </c>
      <c r="B1097" s="432" t="s">
        <v>804</v>
      </c>
      <c r="C1097" s="458"/>
      <c r="D1097" s="473"/>
      <c r="E1097" s="459"/>
      <c r="F1097" s="507" t="str">
        <f>IF(ISNA(VLOOKUP(D1097,條件!$A$1:$L$65585,5,0)),"",(VLOOKUP(D1097,條件!$A$1:$L$65585,5,0)))</f>
        <v/>
      </c>
      <c r="G1097" s="507" t="str">
        <f>IF(ISNA(VLOOKUP(D1097,條件!$A$1:$L$65585,11,0)),"",(VLOOKUP(D1097,條件!$A$1:$L$65585,11,0)))</f>
        <v/>
      </c>
      <c r="H1097" s="460"/>
      <c r="I1097" s="461"/>
      <c r="J1097" s="462"/>
      <c r="K1097" s="461"/>
      <c r="L1097" s="463"/>
      <c r="M1097" s="388"/>
      <c r="N1097" s="389"/>
      <c r="O1097" s="390"/>
      <c r="P1097" s="389"/>
      <c r="Q1097" s="391"/>
      <c r="R1097" s="443"/>
      <c r="S1097" s="425">
        <f t="shared" si="406"/>
        <v>0</v>
      </c>
      <c r="T1097" s="392">
        <f t="shared" si="403"/>
        <v>0</v>
      </c>
      <c r="U1097" s="392">
        <f t="shared" si="407"/>
        <v>0</v>
      </c>
      <c r="V1097" s="393">
        <f t="shared" si="408"/>
        <v>0</v>
      </c>
      <c r="W1097" s="444" t="str">
        <f t="shared" si="409"/>
        <v/>
      </c>
      <c r="X1097" s="452" t="str">
        <f t="shared" si="404"/>
        <v/>
      </c>
      <c r="Y1097" s="452" t="str">
        <f t="shared" si="405"/>
        <v/>
      </c>
      <c r="Z1097" s="452" t="str">
        <f>'４.１倒筒機(樣品製作)'!X1097</f>
        <v/>
      </c>
      <c r="AA1097" s="452" t="str">
        <f>'４.１倒筒機(樣品製作)'!Y1097</f>
        <v/>
      </c>
    </row>
    <row r="1098" spans="1:27" ht="16.5">
      <c r="A1098" s="383">
        <f t="shared" si="410"/>
        <v>46199</v>
      </c>
      <c r="B1098" s="398" t="s">
        <v>807</v>
      </c>
      <c r="C1098" s="524"/>
      <c r="D1098" s="525"/>
      <c r="E1098" s="526"/>
      <c r="F1098" s="527"/>
      <c r="G1098" s="527"/>
      <c r="H1098" s="528"/>
      <c r="I1098" s="529">
        <f>COUNTA(I1078:I1097)</f>
        <v>0</v>
      </c>
      <c r="J1098" s="529"/>
      <c r="K1098" s="529"/>
      <c r="L1098" s="530"/>
      <c r="M1098" s="400"/>
      <c r="N1098" s="401">
        <f>SUM(N1078:N1097)</f>
        <v>0</v>
      </c>
      <c r="O1098" s="400"/>
      <c r="P1098" s="401">
        <f>SUM(P1078:P1097)</f>
        <v>0</v>
      </c>
      <c r="Q1098" s="402"/>
      <c r="R1098" s="445"/>
      <c r="S1098" s="426"/>
      <c r="T1098" s="399"/>
      <c r="U1098" s="399">
        <f>SUMIF(U1078:U1097,"&lt;9E307")</f>
        <v>0</v>
      </c>
      <c r="V1098" s="399">
        <f>SUM(V1078:V1097)</f>
        <v>0</v>
      </c>
      <c r="W1098" s="446">
        <f>IF(ISERROR(V1098/U1098),0,(V1098/U1098))</f>
        <v>0</v>
      </c>
      <c r="X1098" s="453">
        <f>SUMIF(X1078:X1097,"&lt;9E307")</f>
        <v>0</v>
      </c>
      <c r="Y1098" s="453">
        <f>SUMIF(Y1078:Y1097,"&lt;9E307")</f>
        <v>0</v>
      </c>
      <c r="Z1098" s="579">
        <f>'４.１倒筒機(樣品製作)'!X1098</f>
        <v>0</v>
      </c>
      <c r="AA1098" s="579">
        <f>'４.１倒筒機(樣品製作)'!Y1098</f>
        <v>0</v>
      </c>
    </row>
    <row r="1099" spans="1:27" ht="16.5">
      <c r="A1099" s="383">
        <f t="shared" si="410"/>
        <v>46199</v>
      </c>
      <c r="B1099" s="432" t="s">
        <v>805</v>
      </c>
      <c r="C1099" s="458"/>
      <c r="D1099" s="473"/>
      <c r="E1099" s="459"/>
      <c r="F1099" s="507" t="str">
        <f>IF(ISNA(VLOOKUP(D1099,條件!$A$1:$L$65585,5,0)),"",(VLOOKUP(D1099,條件!$A$1:$L$65585,5,0)))</f>
        <v/>
      </c>
      <c r="G1099" s="507" t="str">
        <f>IF(ISNA(VLOOKUP(D1099,條件!$A$1:$L$65585,11,0)),"",(VLOOKUP(D1099,條件!$A$1:$L$65585,11,0)))</f>
        <v/>
      </c>
      <c r="H1099" s="460"/>
      <c r="I1099" s="461"/>
      <c r="J1099" s="462"/>
      <c r="K1099" s="461"/>
      <c r="L1099" s="463"/>
      <c r="M1099" s="388"/>
      <c r="N1099" s="389"/>
      <c r="O1099" s="390"/>
      <c r="P1099" s="389"/>
      <c r="Q1099" s="391"/>
      <c r="R1099" s="443"/>
      <c r="S1099" s="425">
        <f>K1099*0.85</f>
        <v>0</v>
      </c>
      <c r="T1099" s="392">
        <f t="shared" ref="T1099:T1118" si="411">IF(J1099="",0,(1440/(J1099/S1099)))</f>
        <v>0</v>
      </c>
      <c r="U1099" s="405">
        <f>T1099*L1099*(N1099+P1099)/24*0.85</f>
        <v>0</v>
      </c>
      <c r="V1099" s="406">
        <f>M1099+O1099</f>
        <v>0</v>
      </c>
      <c r="W1099" s="442" t="str">
        <f>IF(U1099=0,"",((V1099/U1099)))</f>
        <v/>
      </c>
      <c r="X1099" s="452" t="str">
        <f t="shared" ref="X1099:X1118" si="412">IF(ISERROR((U1099/(N1099+P1099)*N1099)/250),"",((U1099/(N1099+P1099)*N1099)/250))</f>
        <v/>
      </c>
      <c r="Y1099" s="452" t="str">
        <f t="shared" ref="Y1099:Y1118" si="413">IF(ISERROR(((U1099/(N1099+P1099)*P1099)/250)),"",(((U1099/(N1099+P1099)*P1099))/250))</f>
        <v/>
      </c>
      <c r="Z1099" s="452" t="str">
        <f>'４.１倒筒機(樣品製作)'!X1099</f>
        <v/>
      </c>
      <c r="AA1099" s="452" t="str">
        <f>'４.１倒筒機(樣品製作)'!Y1099</f>
        <v/>
      </c>
    </row>
    <row r="1100" spans="1:27" ht="16.5">
      <c r="A1100" s="383">
        <f t="shared" si="410"/>
        <v>46199</v>
      </c>
      <c r="B1100" s="432" t="s">
        <v>805</v>
      </c>
      <c r="C1100" s="458"/>
      <c r="D1100" s="473"/>
      <c r="E1100" s="459"/>
      <c r="F1100" s="507" t="str">
        <f>IF(ISNA(VLOOKUP(D1100,條件!$A$1:$L$65585,5,0)),"",(VLOOKUP(D1100,條件!$A$1:$L$65585,5,0)))</f>
        <v/>
      </c>
      <c r="G1100" s="507" t="str">
        <f>IF(ISNA(VLOOKUP(D1100,條件!$A$1:$L$65585,11,0)),"",(VLOOKUP(D1100,條件!$A$1:$L$65585,11,0)))</f>
        <v/>
      </c>
      <c r="H1100" s="460"/>
      <c r="I1100" s="461"/>
      <c r="J1100" s="462"/>
      <c r="K1100" s="461"/>
      <c r="L1100" s="463"/>
      <c r="M1100" s="388"/>
      <c r="N1100" s="389"/>
      <c r="O1100" s="390"/>
      <c r="P1100" s="389"/>
      <c r="Q1100" s="391"/>
      <c r="R1100" s="443"/>
      <c r="S1100" s="425">
        <f t="shared" ref="S1100:S1118" si="414">K1100*0.85</f>
        <v>0</v>
      </c>
      <c r="T1100" s="392">
        <f t="shared" si="411"/>
        <v>0</v>
      </c>
      <c r="U1100" s="405">
        <f t="shared" ref="U1100:U1118" si="415">T1100*L1100*(N1100+P1100)/24*0.85</f>
        <v>0</v>
      </c>
      <c r="V1100" s="393">
        <f t="shared" ref="V1100:V1118" si="416">M1100+O1100</f>
        <v>0</v>
      </c>
      <c r="W1100" s="442" t="str">
        <f t="shared" ref="W1100:W1118" si="417">IF(U1100=0,"",((V1100/U1100)))</f>
        <v/>
      </c>
      <c r="X1100" s="452" t="str">
        <f t="shared" si="412"/>
        <v/>
      </c>
      <c r="Y1100" s="452" t="str">
        <f t="shared" si="413"/>
        <v/>
      </c>
      <c r="Z1100" s="452" t="str">
        <f>'４.１倒筒機(樣品製作)'!X1100</f>
        <v/>
      </c>
      <c r="AA1100" s="452" t="str">
        <f>'４.１倒筒機(樣品製作)'!Y1100</f>
        <v/>
      </c>
    </row>
    <row r="1101" spans="1:27" ht="16.5">
      <c r="A1101" s="383">
        <f t="shared" si="410"/>
        <v>46199</v>
      </c>
      <c r="B1101" s="432" t="s">
        <v>805</v>
      </c>
      <c r="C1101" s="458"/>
      <c r="D1101" s="473"/>
      <c r="E1101" s="459"/>
      <c r="F1101" s="507" t="str">
        <f>IF(ISNA(VLOOKUP(D1101,條件!$A$1:$L$65585,5,0)),"",(VLOOKUP(D1101,條件!$A$1:$L$65585,5,0)))</f>
        <v/>
      </c>
      <c r="G1101" s="507" t="str">
        <f>IF(ISNA(VLOOKUP(D1101,條件!$A$1:$L$65585,11,0)),"",(VLOOKUP(D1101,條件!$A$1:$L$65585,11,0)))</f>
        <v/>
      </c>
      <c r="H1101" s="460"/>
      <c r="I1101" s="461"/>
      <c r="J1101" s="462"/>
      <c r="K1101" s="461"/>
      <c r="L1101" s="463"/>
      <c r="M1101" s="388"/>
      <c r="N1101" s="389"/>
      <c r="O1101" s="390"/>
      <c r="P1101" s="389"/>
      <c r="Q1101" s="391"/>
      <c r="R1101" s="443"/>
      <c r="S1101" s="425">
        <f t="shared" si="414"/>
        <v>0</v>
      </c>
      <c r="T1101" s="392">
        <f t="shared" si="411"/>
        <v>0</v>
      </c>
      <c r="U1101" s="405">
        <f t="shared" si="415"/>
        <v>0</v>
      </c>
      <c r="V1101" s="393">
        <f t="shared" si="416"/>
        <v>0</v>
      </c>
      <c r="W1101" s="442" t="str">
        <f t="shared" si="417"/>
        <v/>
      </c>
      <c r="X1101" s="452" t="str">
        <f t="shared" si="412"/>
        <v/>
      </c>
      <c r="Y1101" s="452" t="str">
        <f t="shared" si="413"/>
        <v/>
      </c>
      <c r="Z1101" s="452" t="str">
        <f>'４.１倒筒機(樣品製作)'!X1101</f>
        <v/>
      </c>
      <c r="AA1101" s="452" t="str">
        <f>'４.１倒筒機(樣品製作)'!Y1101</f>
        <v/>
      </c>
    </row>
    <row r="1102" spans="1:27" ht="16.5">
      <c r="A1102" s="383">
        <f t="shared" si="410"/>
        <v>46199</v>
      </c>
      <c r="B1102" s="432" t="s">
        <v>805</v>
      </c>
      <c r="C1102" s="458"/>
      <c r="D1102" s="473"/>
      <c r="E1102" s="459"/>
      <c r="F1102" s="507" t="str">
        <f>IF(ISNA(VLOOKUP(D1102,條件!$A$1:$L$65585,5,0)),"",(VLOOKUP(D1102,條件!$A$1:$L$65585,5,0)))</f>
        <v/>
      </c>
      <c r="G1102" s="507" t="str">
        <f>IF(ISNA(VLOOKUP(D1102,條件!$A$1:$L$65585,11,0)),"",(VLOOKUP(D1102,條件!$A$1:$L$65585,11,0)))</f>
        <v/>
      </c>
      <c r="H1102" s="460"/>
      <c r="I1102" s="461"/>
      <c r="J1102" s="462"/>
      <c r="K1102" s="461"/>
      <c r="L1102" s="463"/>
      <c r="M1102" s="388"/>
      <c r="N1102" s="389"/>
      <c r="O1102" s="390"/>
      <c r="P1102" s="389"/>
      <c r="Q1102" s="391"/>
      <c r="R1102" s="443"/>
      <c r="S1102" s="425">
        <f t="shared" si="414"/>
        <v>0</v>
      </c>
      <c r="T1102" s="392">
        <f t="shared" si="411"/>
        <v>0</v>
      </c>
      <c r="U1102" s="405">
        <f t="shared" si="415"/>
        <v>0</v>
      </c>
      <c r="V1102" s="393">
        <f t="shared" si="416"/>
        <v>0</v>
      </c>
      <c r="W1102" s="442" t="str">
        <f t="shared" si="417"/>
        <v/>
      </c>
      <c r="X1102" s="452" t="str">
        <f t="shared" si="412"/>
        <v/>
      </c>
      <c r="Y1102" s="452" t="str">
        <f t="shared" si="413"/>
        <v/>
      </c>
      <c r="Z1102" s="452" t="str">
        <f>'４.１倒筒機(樣品製作)'!X1102</f>
        <v/>
      </c>
      <c r="AA1102" s="452" t="str">
        <f>'４.１倒筒機(樣品製作)'!Y1102</f>
        <v/>
      </c>
    </row>
    <row r="1103" spans="1:27" ht="16.5">
      <c r="A1103" s="383">
        <f t="shared" si="410"/>
        <v>46199</v>
      </c>
      <c r="B1103" s="432" t="s">
        <v>805</v>
      </c>
      <c r="C1103" s="458"/>
      <c r="D1103" s="473"/>
      <c r="E1103" s="459"/>
      <c r="F1103" s="507" t="str">
        <f>IF(ISNA(VLOOKUP(D1103,條件!$A$1:$L$65585,5,0)),"",(VLOOKUP(D1103,條件!$A$1:$L$65585,5,0)))</f>
        <v/>
      </c>
      <c r="G1103" s="507" t="str">
        <f>IF(ISNA(VLOOKUP(D1103,條件!$A$1:$L$65585,11,0)),"",(VLOOKUP(D1103,條件!$A$1:$L$65585,11,0)))</f>
        <v/>
      </c>
      <c r="H1103" s="460"/>
      <c r="I1103" s="461"/>
      <c r="J1103" s="462"/>
      <c r="K1103" s="461"/>
      <c r="L1103" s="463"/>
      <c r="M1103" s="388"/>
      <c r="N1103" s="389"/>
      <c r="O1103" s="390"/>
      <c r="P1103" s="389"/>
      <c r="Q1103" s="391"/>
      <c r="R1103" s="443"/>
      <c r="S1103" s="425">
        <f t="shared" si="414"/>
        <v>0</v>
      </c>
      <c r="T1103" s="392">
        <f t="shared" si="411"/>
        <v>0</v>
      </c>
      <c r="U1103" s="405">
        <f t="shared" si="415"/>
        <v>0</v>
      </c>
      <c r="V1103" s="393">
        <f t="shared" si="416"/>
        <v>0</v>
      </c>
      <c r="W1103" s="442" t="str">
        <f t="shared" si="417"/>
        <v/>
      </c>
      <c r="X1103" s="452" t="str">
        <f t="shared" si="412"/>
        <v/>
      </c>
      <c r="Y1103" s="452" t="str">
        <f t="shared" si="413"/>
        <v/>
      </c>
      <c r="Z1103" s="452" t="str">
        <f>'４.１倒筒機(樣品製作)'!X1103</f>
        <v/>
      </c>
      <c r="AA1103" s="452" t="str">
        <f>'４.１倒筒機(樣品製作)'!Y1103</f>
        <v/>
      </c>
    </row>
    <row r="1104" spans="1:27" ht="16.5">
      <c r="A1104" s="383">
        <f t="shared" si="410"/>
        <v>46199</v>
      </c>
      <c r="B1104" s="432" t="s">
        <v>805</v>
      </c>
      <c r="C1104" s="458"/>
      <c r="D1104" s="473"/>
      <c r="E1104" s="459"/>
      <c r="F1104" s="507" t="str">
        <f>IF(ISNA(VLOOKUP(D1104,條件!$A$1:$L$65585,5,0)),"",(VLOOKUP(D1104,條件!$A$1:$L$65585,5,0)))</f>
        <v/>
      </c>
      <c r="G1104" s="507" t="str">
        <f>IF(ISNA(VLOOKUP(D1104,條件!$A$1:$L$65585,11,0)),"",(VLOOKUP(D1104,條件!$A$1:$L$65585,11,0)))</f>
        <v/>
      </c>
      <c r="H1104" s="460"/>
      <c r="I1104" s="461"/>
      <c r="J1104" s="462"/>
      <c r="K1104" s="461"/>
      <c r="L1104" s="463"/>
      <c r="M1104" s="388"/>
      <c r="N1104" s="389"/>
      <c r="O1104" s="390"/>
      <c r="P1104" s="389"/>
      <c r="Q1104" s="391"/>
      <c r="R1104" s="443"/>
      <c r="S1104" s="425">
        <f t="shared" si="414"/>
        <v>0</v>
      </c>
      <c r="T1104" s="392">
        <f t="shared" si="411"/>
        <v>0</v>
      </c>
      <c r="U1104" s="405">
        <f t="shared" si="415"/>
        <v>0</v>
      </c>
      <c r="V1104" s="393">
        <f t="shared" si="416"/>
        <v>0</v>
      </c>
      <c r="W1104" s="442" t="str">
        <f t="shared" si="417"/>
        <v/>
      </c>
      <c r="X1104" s="452" t="str">
        <f t="shared" si="412"/>
        <v/>
      </c>
      <c r="Y1104" s="452" t="str">
        <f t="shared" si="413"/>
        <v/>
      </c>
      <c r="Z1104" s="452" t="str">
        <f>'４.１倒筒機(樣品製作)'!X1104</f>
        <v/>
      </c>
      <c r="AA1104" s="452" t="str">
        <f>'４.１倒筒機(樣品製作)'!Y1104</f>
        <v/>
      </c>
    </row>
    <row r="1105" spans="1:27" ht="16.5">
      <c r="A1105" s="383">
        <f t="shared" si="410"/>
        <v>46199</v>
      </c>
      <c r="B1105" s="432" t="s">
        <v>805</v>
      </c>
      <c r="C1105" s="458"/>
      <c r="D1105" s="473"/>
      <c r="E1105" s="459"/>
      <c r="F1105" s="507" t="str">
        <f>IF(ISNA(VLOOKUP(D1105,條件!$A$1:$L$65585,5,0)),"",(VLOOKUP(D1105,條件!$A$1:$L$65585,5,0)))</f>
        <v/>
      </c>
      <c r="G1105" s="507" t="str">
        <f>IF(ISNA(VLOOKUP(D1105,條件!$A$1:$L$65585,11,0)),"",(VLOOKUP(D1105,條件!$A$1:$L$65585,11,0)))</f>
        <v/>
      </c>
      <c r="H1105" s="460"/>
      <c r="I1105" s="461"/>
      <c r="J1105" s="462"/>
      <c r="K1105" s="461"/>
      <c r="L1105" s="463"/>
      <c r="M1105" s="388"/>
      <c r="N1105" s="389"/>
      <c r="O1105" s="390"/>
      <c r="P1105" s="389"/>
      <c r="Q1105" s="391"/>
      <c r="R1105" s="443"/>
      <c r="S1105" s="425">
        <f t="shared" si="414"/>
        <v>0</v>
      </c>
      <c r="T1105" s="392">
        <f t="shared" si="411"/>
        <v>0</v>
      </c>
      <c r="U1105" s="405">
        <f t="shared" si="415"/>
        <v>0</v>
      </c>
      <c r="V1105" s="393">
        <f t="shared" si="416"/>
        <v>0</v>
      </c>
      <c r="W1105" s="442" t="str">
        <f t="shared" si="417"/>
        <v/>
      </c>
      <c r="X1105" s="452" t="str">
        <f t="shared" si="412"/>
        <v/>
      </c>
      <c r="Y1105" s="452" t="str">
        <f t="shared" si="413"/>
        <v/>
      </c>
      <c r="Z1105" s="452" t="str">
        <f>'４.１倒筒機(樣品製作)'!X1105</f>
        <v/>
      </c>
      <c r="AA1105" s="452" t="str">
        <f>'４.１倒筒機(樣品製作)'!Y1105</f>
        <v/>
      </c>
    </row>
    <row r="1106" spans="1:27" ht="16.5">
      <c r="A1106" s="383">
        <f t="shared" si="410"/>
        <v>46199</v>
      </c>
      <c r="B1106" s="432" t="s">
        <v>805</v>
      </c>
      <c r="C1106" s="458"/>
      <c r="D1106" s="473"/>
      <c r="E1106" s="459"/>
      <c r="F1106" s="507" t="str">
        <f>IF(ISNA(VLOOKUP(D1106,條件!$A$1:$L$65585,5,0)),"",(VLOOKUP(D1106,條件!$A$1:$L$65585,5,0)))</f>
        <v/>
      </c>
      <c r="G1106" s="507" t="str">
        <f>IF(ISNA(VLOOKUP(D1106,條件!$A$1:$L$65585,11,0)),"",(VLOOKUP(D1106,條件!$A$1:$L$65585,11,0)))</f>
        <v/>
      </c>
      <c r="H1106" s="460"/>
      <c r="I1106" s="461"/>
      <c r="J1106" s="462"/>
      <c r="K1106" s="461"/>
      <c r="L1106" s="463"/>
      <c r="M1106" s="388"/>
      <c r="N1106" s="389"/>
      <c r="O1106" s="390"/>
      <c r="P1106" s="389"/>
      <c r="Q1106" s="391"/>
      <c r="R1106" s="443"/>
      <c r="S1106" s="425">
        <f t="shared" si="414"/>
        <v>0</v>
      </c>
      <c r="T1106" s="392">
        <f t="shared" si="411"/>
        <v>0</v>
      </c>
      <c r="U1106" s="405">
        <f t="shared" si="415"/>
        <v>0</v>
      </c>
      <c r="V1106" s="393">
        <f t="shared" si="416"/>
        <v>0</v>
      </c>
      <c r="W1106" s="442" t="str">
        <f t="shared" si="417"/>
        <v/>
      </c>
      <c r="X1106" s="452" t="str">
        <f t="shared" si="412"/>
        <v/>
      </c>
      <c r="Y1106" s="452" t="str">
        <f t="shared" si="413"/>
        <v/>
      </c>
      <c r="Z1106" s="452" t="str">
        <f>'４.１倒筒機(樣品製作)'!X1106</f>
        <v/>
      </c>
      <c r="AA1106" s="452" t="str">
        <f>'４.１倒筒機(樣品製作)'!Y1106</f>
        <v/>
      </c>
    </row>
    <row r="1107" spans="1:27" ht="16.5">
      <c r="A1107" s="383">
        <f t="shared" si="410"/>
        <v>46199</v>
      </c>
      <c r="B1107" s="432" t="s">
        <v>805</v>
      </c>
      <c r="C1107" s="458"/>
      <c r="D1107" s="473"/>
      <c r="E1107" s="459"/>
      <c r="F1107" s="507" t="str">
        <f>IF(ISNA(VLOOKUP(D1107,條件!$A$1:$L$65585,5,0)),"",(VLOOKUP(D1107,條件!$A$1:$L$65585,5,0)))</f>
        <v/>
      </c>
      <c r="G1107" s="507" t="str">
        <f>IF(ISNA(VLOOKUP(D1107,條件!$A$1:$L$65585,11,0)),"",(VLOOKUP(D1107,條件!$A$1:$L$65585,11,0)))</f>
        <v/>
      </c>
      <c r="H1107" s="460"/>
      <c r="I1107" s="461"/>
      <c r="J1107" s="462"/>
      <c r="K1107" s="461"/>
      <c r="L1107" s="463"/>
      <c r="M1107" s="388"/>
      <c r="N1107" s="389"/>
      <c r="O1107" s="390"/>
      <c r="P1107" s="389"/>
      <c r="Q1107" s="391"/>
      <c r="R1107" s="443"/>
      <c r="S1107" s="425">
        <f t="shared" si="414"/>
        <v>0</v>
      </c>
      <c r="T1107" s="392">
        <f t="shared" si="411"/>
        <v>0</v>
      </c>
      <c r="U1107" s="405">
        <f t="shared" si="415"/>
        <v>0</v>
      </c>
      <c r="V1107" s="393">
        <f t="shared" si="416"/>
        <v>0</v>
      </c>
      <c r="W1107" s="442" t="str">
        <f t="shared" si="417"/>
        <v/>
      </c>
      <c r="X1107" s="452" t="str">
        <f t="shared" si="412"/>
        <v/>
      </c>
      <c r="Y1107" s="452" t="str">
        <f t="shared" si="413"/>
        <v/>
      </c>
      <c r="Z1107" s="452" t="str">
        <f>'４.１倒筒機(樣品製作)'!X1107</f>
        <v/>
      </c>
      <c r="AA1107" s="452" t="str">
        <f>'４.１倒筒機(樣品製作)'!Y1107</f>
        <v/>
      </c>
    </row>
    <row r="1108" spans="1:27" ht="16.5">
      <c r="A1108" s="383">
        <f t="shared" si="410"/>
        <v>46199</v>
      </c>
      <c r="B1108" s="432" t="s">
        <v>805</v>
      </c>
      <c r="C1108" s="458"/>
      <c r="D1108" s="473"/>
      <c r="E1108" s="459"/>
      <c r="F1108" s="507" t="str">
        <f>IF(ISNA(VLOOKUP(D1108,條件!$A$1:$L$65585,5,0)),"",(VLOOKUP(D1108,條件!$A$1:$L$65585,5,0)))</f>
        <v/>
      </c>
      <c r="G1108" s="507" t="str">
        <f>IF(ISNA(VLOOKUP(D1108,條件!$A$1:$L$65585,11,0)),"",(VLOOKUP(D1108,條件!$A$1:$L$65585,11,0)))</f>
        <v/>
      </c>
      <c r="H1108" s="460"/>
      <c r="I1108" s="461"/>
      <c r="J1108" s="462"/>
      <c r="K1108" s="461"/>
      <c r="L1108" s="463"/>
      <c r="M1108" s="388"/>
      <c r="N1108" s="389"/>
      <c r="O1108" s="390"/>
      <c r="P1108" s="389"/>
      <c r="Q1108" s="391"/>
      <c r="R1108" s="443"/>
      <c r="S1108" s="425">
        <f t="shared" si="414"/>
        <v>0</v>
      </c>
      <c r="T1108" s="392">
        <f t="shared" si="411"/>
        <v>0</v>
      </c>
      <c r="U1108" s="405">
        <f t="shared" si="415"/>
        <v>0</v>
      </c>
      <c r="V1108" s="393">
        <f t="shared" si="416"/>
        <v>0</v>
      </c>
      <c r="W1108" s="442" t="str">
        <f t="shared" si="417"/>
        <v/>
      </c>
      <c r="X1108" s="452" t="str">
        <f t="shared" si="412"/>
        <v/>
      </c>
      <c r="Y1108" s="452" t="str">
        <f t="shared" si="413"/>
        <v/>
      </c>
      <c r="Z1108" s="452" t="str">
        <f>'４.１倒筒機(樣品製作)'!X1108</f>
        <v/>
      </c>
      <c r="AA1108" s="452" t="str">
        <f>'４.１倒筒機(樣品製作)'!Y1108</f>
        <v/>
      </c>
    </row>
    <row r="1109" spans="1:27" ht="16.5">
      <c r="A1109" s="383">
        <f t="shared" si="410"/>
        <v>46199</v>
      </c>
      <c r="B1109" s="432" t="s">
        <v>805</v>
      </c>
      <c r="C1109" s="458"/>
      <c r="D1109" s="473"/>
      <c r="E1109" s="459"/>
      <c r="F1109" s="507" t="str">
        <f>IF(ISNA(VLOOKUP(D1109,條件!$A$1:$L$65585,5,0)),"",(VLOOKUP(D1109,條件!$A$1:$L$65585,5,0)))</f>
        <v/>
      </c>
      <c r="G1109" s="507" t="str">
        <f>IF(ISNA(VLOOKUP(D1109,條件!$A$1:$L$65585,11,0)),"",(VLOOKUP(D1109,條件!$A$1:$L$65585,11,0)))</f>
        <v/>
      </c>
      <c r="H1109" s="460"/>
      <c r="I1109" s="461"/>
      <c r="J1109" s="462"/>
      <c r="K1109" s="461"/>
      <c r="L1109" s="463"/>
      <c r="M1109" s="388"/>
      <c r="N1109" s="389"/>
      <c r="O1109" s="390"/>
      <c r="P1109" s="389"/>
      <c r="Q1109" s="391"/>
      <c r="R1109" s="443"/>
      <c r="S1109" s="425">
        <f t="shared" si="414"/>
        <v>0</v>
      </c>
      <c r="T1109" s="392">
        <f t="shared" si="411"/>
        <v>0</v>
      </c>
      <c r="U1109" s="405">
        <f t="shared" si="415"/>
        <v>0</v>
      </c>
      <c r="V1109" s="393">
        <f t="shared" si="416"/>
        <v>0</v>
      </c>
      <c r="W1109" s="442" t="str">
        <f t="shared" si="417"/>
        <v/>
      </c>
      <c r="X1109" s="452" t="str">
        <f t="shared" si="412"/>
        <v/>
      </c>
      <c r="Y1109" s="452" t="str">
        <f t="shared" si="413"/>
        <v/>
      </c>
      <c r="Z1109" s="452" t="str">
        <f>'４.１倒筒機(樣品製作)'!X1109</f>
        <v/>
      </c>
      <c r="AA1109" s="452" t="str">
        <f>'４.１倒筒機(樣品製作)'!Y1109</f>
        <v/>
      </c>
    </row>
    <row r="1110" spans="1:27" ht="16.5">
      <c r="A1110" s="383">
        <f t="shared" si="410"/>
        <v>46199</v>
      </c>
      <c r="B1110" s="432" t="s">
        <v>805</v>
      </c>
      <c r="C1110" s="458"/>
      <c r="D1110" s="473"/>
      <c r="E1110" s="459"/>
      <c r="F1110" s="507" t="str">
        <f>IF(ISNA(VLOOKUP(D1110,條件!$A$1:$L$65585,5,0)),"",(VLOOKUP(D1110,條件!$A$1:$L$65585,5,0)))</f>
        <v/>
      </c>
      <c r="G1110" s="507" t="str">
        <f>IF(ISNA(VLOOKUP(D1110,條件!$A$1:$L$65585,11,0)),"",(VLOOKUP(D1110,條件!$A$1:$L$65585,11,0)))</f>
        <v/>
      </c>
      <c r="H1110" s="460"/>
      <c r="I1110" s="461"/>
      <c r="J1110" s="462"/>
      <c r="K1110" s="461"/>
      <c r="L1110" s="463"/>
      <c r="M1110" s="388"/>
      <c r="N1110" s="389"/>
      <c r="O1110" s="390"/>
      <c r="P1110" s="389"/>
      <c r="Q1110" s="391"/>
      <c r="R1110" s="443"/>
      <c r="S1110" s="425">
        <f t="shared" si="414"/>
        <v>0</v>
      </c>
      <c r="T1110" s="392">
        <f t="shared" si="411"/>
        <v>0</v>
      </c>
      <c r="U1110" s="392">
        <f t="shared" si="415"/>
        <v>0</v>
      </c>
      <c r="V1110" s="393">
        <f t="shared" si="416"/>
        <v>0</v>
      </c>
      <c r="W1110" s="444" t="str">
        <f t="shared" si="417"/>
        <v/>
      </c>
      <c r="X1110" s="452" t="str">
        <f t="shared" si="412"/>
        <v/>
      </c>
      <c r="Y1110" s="452" t="str">
        <f t="shared" si="413"/>
        <v/>
      </c>
      <c r="Z1110" s="452" t="str">
        <f>'４.１倒筒機(樣品製作)'!X1110</f>
        <v/>
      </c>
      <c r="AA1110" s="452" t="str">
        <f>'４.１倒筒機(樣品製作)'!Y1110</f>
        <v/>
      </c>
    </row>
    <row r="1111" spans="1:27" ht="16.5">
      <c r="A1111" s="383">
        <f t="shared" si="410"/>
        <v>46199</v>
      </c>
      <c r="B1111" s="432" t="s">
        <v>805</v>
      </c>
      <c r="C1111" s="458"/>
      <c r="D1111" s="473"/>
      <c r="E1111" s="459"/>
      <c r="F1111" s="507" t="str">
        <f>IF(ISNA(VLOOKUP(D1111,條件!$A$1:$L$65585,5,0)),"",(VLOOKUP(D1111,條件!$A$1:$L$65585,5,0)))</f>
        <v/>
      </c>
      <c r="G1111" s="507" t="str">
        <f>IF(ISNA(VLOOKUP(D1111,條件!$A$1:$L$65585,11,0)),"",(VLOOKUP(D1111,條件!$A$1:$L$65585,11,0)))</f>
        <v/>
      </c>
      <c r="H1111" s="460"/>
      <c r="I1111" s="461"/>
      <c r="J1111" s="462"/>
      <c r="K1111" s="461"/>
      <c r="L1111" s="463"/>
      <c r="M1111" s="388"/>
      <c r="N1111" s="389"/>
      <c r="O1111" s="390"/>
      <c r="P1111" s="389"/>
      <c r="Q1111" s="391"/>
      <c r="R1111" s="443"/>
      <c r="S1111" s="425">
        <f t="shared" si="414"/>
        <v>0</v>
      </c>
      <c r="T1111" s="392">
        <f t="shared" si="411"/>
        <v>0</v>
      </c>
      <c r="U1111" s="392">
        <f t="shared" si="415"/>
        <v>0</v>
      </c>
      <c r="V1111" s="393">
        <f t="shared" si="416"/>
        <v>0</v>
      </c>
      <c r="W1111" s="444" t="str">
        <f t="shared" si="417"/>
        <v/>
      </c>
      <c r="X1111" s="452" t="str">
        <f t="shared" si="412"/>
        <v/>
      </c>
      <c r="Y1111" s="452" t="str">
        <f t="shared" si="413"/>
        <v/>
      </c>
      <c r="Z1111" s="452" t="str">
        <f>'４.１倒筒機(樣品製作)'!X1111</f>
        <v/>
      </c>
      <c r="AA1111" s="452" t="str">
        <f>'４.１倒筒機(樣品製作)'!Y1111</f>
        <v/>
      </c>
    </row>
    <row r="1112" spans="1:27" ht="16.5">
      <c r="A1112" s="383">
        <f t="shared" si="410"/>
        <v>46199</v>
      </c>
      <c r="B1112" s="432" t="s">
        <v>805</v>
      </c>
      <c r="C1112" s="458"/>
      <c r="D1112" s="473"/>
      <c r="E1112" s="459"/>
      <c r="F1112" s="507" t="str">
        <f>IF(ISNA(VLOOKUP(D1112,條件!$A$1:$L$65585,5,0)),"",(VLOOKUP(D1112,條件!$A$1:$L$65585,5,0)))</f>
        <v/>
      </c>
      <c r="G1112" s="507" t="str">
        <f>IF(ISNA(VLOOKUP(D1112,條件!$A$1:$L$65585,11,0)),"",(VLOOKUP(D1112,條件!$A$1:$L$65585,11,0)))</f>
        <v/>
      </c>
      <c r="H1112" s="460"/>
      <c r="I1112" s="461"/>
      <c r="J1112" s="462"/>
      <c r="K1112" s="461"/>
      <c r="L1112" s="463"/>
      <c r="M1112" s="388"/>
      <c r="N1112" s="389"/>
      <c r="O1112" s="390"/>
      <c r="P1112" s="389"/>
      <c r="Q1112" s="391"/>
      <c r="R1112" s="443"/>
      <c r="S1112" s="425">
        <f t="shared" si="414"/>
        <v>0</v>
      </c>
      <c r="T1112" s="392">
        <f t="shared" si="411"/>
        <v>0</v>
      </c>
      <c r="U1112" s="392">
        <f t="shared" si="415"/>
        <v>0</v>
      </c>
      <c r="V1112" s="393">
        <f t="shared" si="416"/>
        <v>0</v>
      </c>
      <c r="W1112" s="444" t="str">
        <f t="shared" si="417"/>
        <v/>
      </c>
      <c r="X1112" s="452" t="str">
        <f t="shared" si="412"/>
        <v/>
      </c>
      <c r="Y1112" s="452" t="str">
        <f t="shared" si="413"/>
        <v/>
      </c>
      <c r="Z1112" s="452" t="str">
        <f>'４.１倒筒機(樣品製作)'!X1112</f>
        <v/>
      </c>
      <c r="AA1112" s="452" t="str">
        <f>'４.１倒筒機(樣品製作)'!Y1112</f>
        <v/>
      </c>
    </row>
    <row r="1113" spans="1:27" ht="16.5">
      <c r="A1113" s="383">
        <f t="shared" si="410"/>
        <v>46199</v>
      </c>
      <c r="B1113" s="432" t="s">
        <v>805</v>
      </c>
      <c r="C1113" s="458"/>
      <c r="D1113" s="473"/>
      <c r="E1113" s="459"/>
      <c r="F1113" s="507" t="str">
        <f>IF(ISNA(VLOOKUP(D1113,條件!$A$1:$L$65585,5,0)),"",(VLOOKUP(D1113,條件!$A$1:$L$65585,5,0)))</f>
        <v/>
      </c>
      <c r="G1113" s="507" t="str">
        <f>IF(ISNA(VLOOKUP(D1113,條件!$A$1:$L$65585,11,0)),"",(VLOOKUP(D1113,條件!$A$1:$L$65585,11,0)))</f>
        <v/>
      </c>
      <c r="H1113" s="460"/>
      <c r="I1113" s="461"/>
      <c r="J1113" s="462"/>
      <c r="K1113" s="461"/>
      <c r="L1113" s="463"/>
      <c r="M1113" s="388"/>
      <c r="N1113" s="389"/>
      <c r="O1113" s="390"/>
      <c r="P1113" s="389"/>
      <c r="Q1113" s="391"/>
      <c r="R1113" s="443"/>
      <c r="S1113" s="425">
        <f t="shared" si="414"/>
        <v>0</v>
      </c>
      <c r="T1113" s="392">
        <f t="shared" si="411"/>
        <v>0</v>
      </c>
      <c r="U1113" s="392">
        <f t="shared" si="415"/>
        <v>0</v>
      </c>
      <c r="V1113" s="393">
        <f t="shared" si="416"/>
        <v>0</v>
      </c>
      <c r="W1113" s="444" t="str">
        <f t="shared" si="417"/>
        <v/>
      </c>
      <c r="X1113" s="452" t="str">
        <f t="shared" si="412"/>
        <v/>
      </c>
      <c r="Y1113" s="452" t="str">
        <f t="shared" si="413"/>
        <v/>
      </c>
      <c r="Z1113" s="452" t="str">
        <f>'４.１倒筒機(樣品製作)'!X1113</f>
        <v/>
      </c>
      <c r="AA1113" s="452" t="str">
        <f>'４.１倒筒機(樣品製作)'!Y1113</f>
        <v/>
      </c>
    </row>
    <row r="1114" spans="1:27" ht="16.5">
      <c r="A1114" s="383">
        <f t="shared" si="410"/>
        <v>46199</v>
      </c>
      <c r="B1114" s="432" t="s">
        <v>805</v>
      </c>
      <c r="C1114" s="458"/>
      <c r="D1114" s="473"/>
      <c r="E1114" s="459"/>
      <c r="F1114" s="507" t="str">
        <f>IF(ISNA(VLOOKUP(D1114,條件!$A$1:$L$65585,5,0)),"",(VLOOKUP(D1114,條件!$A$1:$L$65585,5,0)))</f>
        <v/>
      </c>
      <c r="G1114" s="507" t="str">
        <f>IF(ISNA(VLOOKUP(D1114,條件!$A$1:$L$65585,11,0)),"",(VLOOKUP(D1114,條件!$A$1:$L$65585,11,0)))</f>
        <v/>
      </c>
      <c r="H1114" s="460"/>
      <c r="I1114" s="461"/>
      <c r="J1114" s="462"/>
      <c r="K1114" s="461"/>
      <c r="L1114" s="463"/>
      <c r="M1114" s="388"/>
      <c r="N1114" s="389"/>
      <c r="O1114" s="390"/>
      <c r="P1114" s="389"/>
      <c r="Q1114" s="391"/>
      <c r="R1114" s="443"/>
      <c r="S1114" s="425">
        <f t="shared" si="414"/>
        <v>0</v>
      </c>
      <c r="T1114" s="392">
        <f t="shared" si="411"/>
        <v>0</v>
      </c>
      <c r="U1114" s="392">
        <f t="shared" si="415"/>
        <v>0</v>
      </c>
      <c r="V1114" s="393">
        <f t="shared" si="416"/>
        <v>0</v>
      </c>
      <c r="W1114" s="444" t="str">
        <f t="shared" si="417"/>
        <v/>
      </c>
      <c r="X1114" s="452" t="str">
        <f t="shared" si="412"/>
        <v/>
      </c>
      <c r="Y1114" s="452" t="str">
        <f t="shared" si="413"/>
        <v/>
      </c>
      <c r="Z1114" s="452" t="str">
        <f>'４.１倒筒機(樣品製作)'!X1114</f>
        <v/>
      </c>
      <c r="AA1114" s="452" t="str">
        <f>'４.１倒筒機(樣品製作)'!Y1114</f>
        <v/>
      </c>
    </row>
    <row r="1115" spans="1:27" ht="16.5">
      <c r="A1115" s="383">
        <f t="shared" si="410"/>
        <v>46199</v>
      </c>
      <c r="B1115" s="432" t="s">
        <v>805</v>
      </c>
      <c r="C1115" s="458"/>
      <c r="D1115" s="473"/>
      <c r="E1115" s="459"/>
      <c r="F1115" s="507" t="str">
        <f>IF(ISNA(VLOOKUP(D1115,條件!$A$1:$L$65585,5,0)),"",(VLOOKUP(D1115,條件!$A$1:$L$65585,5,0)))</f>
        <v/>
      </c>
      <c r="G1115" s="507" t="str">
        <f>IF(ISNA(VLOOKUP(D1115,條件!$A$1:$L$65585,11,0)),"",(VLOOKUP(D1115,條件!$A$1:$L$65585,11,0)))</f>
        <v/>
      </c>
      <c r="H1115" s="460"/>
      <c r="I1115" s="461"/>
      <c r="J1115" s="462"/>
      <c r="K1115" s="461"/>
      <c r="L1115" s="463"/>
      <c r="M1115" s="388"/>
      <c r="N1115" s="389"/>
      <c r="O1115" s="390"/>
      <c r="P1115" s="389"/>
      <c r="Q1115" s="391"/>
      <c r="R1115" s="443"/>
      <c r="S1115" s="425">
        <f t="shared" si="414"/>
        <v>0</v>
      </c>
      <c r="T1115" s="392">
        <f t="shared" si="411"/>
        <v>0</v>
      </c>
      <c r="U1115" s="392">
        <f t="shared" si="415"/>
        <v>0</v>
      </c>
      <c r="V1115" s="393">
        <f t="shared" si="416"/>
        <v>0</v>
      </c>
      <c r="W1115" s="444" t="str">
        <f t="shared" si="417"/>
        <v/>
      </c>
      <c r="X1115" s="452" t="str">
        <f t="shared" si="412"/>
        <v/>
      </c>
      <c r="Y1115" s="452" t="str">
        <f t="shared" si="413"/>
        <v/>
      </c>
      <c r="Z1115" s="452" t="str">
        <f>'４.１倒筒機(樣品製作)'!X1115</f>
        <v/>
      </c>
      <c r="AA1115" s="452" t="str">
        <f>'４.１倒筒機(樣品製作)'!Y1115</f>
        <v/>
      </c>
    </row>
    <row r="1116" spans="1:27" ht="16.5">
      <c r="A1116" s="383">
        <f t="shared" si="410"/>
        <v>46199</v>
      </c>
      <c r="B1116" s="432" t="s">
        <v>805</v>
      </c>
      <c r="C1116" s="458"/>
      <c r="D1116" s="473"/>
      <c r="E1116" s="459"/>
      <c r="F1116" s="507" t="str">
        <f>IF(ISNA(VLOOKUP(D1116,條件!$A$1:$L$65585,5,0)),"",(VLOOKUP(D1116,條件!$A$1:$L$65585,5,0)))</f>
        <v/>
      </c>
      <c r="G1116" s="507" t="str">
        <f>IF(ISNA(VLOOKUP(D1116,條件!$A$1:$L$65585,11,0)),"",(VLOOKUP(D1116,條件!$A$1:$L$65585,11,0)))</f>
        <v/>
      </c>
      <c r="H1116" s="460"/>
      <c r="I1116" s="461"/>
      <c r="J1116" s="462"/>
      <c r="K1116" s="461"/>
      <c r="L1116" s="463"/>
      <c r="M1116" s="388"/>
      <c r="N1116" s="389"/>
      <c r="O1116" s="390"/>
      <c r="P1116" s="389"/>
      <c r="Q1116" s="391"/>
      <c r="R1116" s="443"/>
      <c r="S1116" s="425">
        <f t="shared" si="414"/>
        <v>0</v>
      </c>
      <c r="T1116" s="392">
        <f t="shared" si="411"/>
        <v>0</v>
      </c>
      <c r="U1116" s="392">
        <f t="shared" si="415"/>
        <v>0</v>
      </c>
      <c r="V1116" s="393">
        <f t="shared" si="416"/>
        <v>0</v>
      </c>
      <c r="W1116" s="444" t="str">
        <f t="shared" si="417"/>
        <v/>
      </c>
      <c r="X1116" s="452" t="str">
        <f t="shared" si="412"/>
        <v/>
      </c>
      <c r="Y1116" s="452" t="str">
        <f t="shared" si="413"/>
        <v/>
      </c>
      <c r="Z1116" s="452" t="str">
        <f>'４.１倒筒機(樣品製作)'!X1116</f>
        <v/>
      </c>
      <c r="AA1116" s="452" t="str">
        <f>'４.１倒筒機(樣品製作)'!Y1116</f>
        <v/>
      </c>
    </row>
    <row r="1117" spans="1:27" ht="16.5">
      <c r="A1117" s="383">
        <f t="shared" si="410"/>
        <v>46199</v>
      </c>
      <c r="B1117" s="432" t="s">
        <v>805</v>
      </c>
      <c r="C1117" s="458"/>
      <c r="D1117" s="473"/>
      <c r="E1117" s="459"/>
      <c r="F1117" s="507" t="str">
        <f>IF(ISNA(VLOOKUP(D1117,條件!$A$1:$L$65585,5,0)),"",(VLOOKUP(D1117,條件!$A$1:$L$65585,5,0)))</f>
        <v/>
      </c>
      <c r="G1117" s="507" t="str">
        <f>IF(ISNA(VLOOKUP(D1117,條件!$A$1:$L$65585,11,0)),"",(VLOOKUP(D1117,條件!$A$1:$L$65585,11,0)))</f>
        <v/>
      </c>
      <c r="H1117" s="460"/>
      <c r="I1117" s="461"/>
      <c r="J1117" s="462"/>
      <c r="K1117" s="461"/>
      <c r="L1117" s="463"/>
      <c r="M1117" s="388"/>
      <c r="N1117" s="389"/>
      <c r="O1117" s="390"/>
      <c r="P1117" s="389"/>
      <c r="Q1117" s="391"/>
      <c r="R1117" s="443"/>
      <c r="S1117" s="425">
        <f t="shared" si="414"/>
        <v>0</v>
      </c>
      <c r="T1117" s="392">
        <f t="shared" si="411"/>
        <v>0</v>
      </c>
      <c r="U1117" s="392">
        <f t="shared" si="415"/>
        <v>0</v>
      </c>
      <c r="V1117" s="393">
        <f t="shared" si="416"/>
        <v>0</v>
      </c>
      <c r="W1117" s="444" t="str">
        <f t="shared" si="417"/>
        <v/>
      </c>
      <c r="X1117" s="452" t="str">
        <f t="shared" si="412"/>
        <v/>
      </c>
      <c r="Y1117" s="452" t="str">
        <f t="shared" si="413"/>
        <v/>
      </c>
      <c r="Z1117" s="452" t="str">
        <f>'４.１倒筒機(樣品製作)'!X1117</f>
        <v/>
      </c>
      <c r="AA1117" s="452" t="str">
        <f>'４.１倒筒機(樣品製作)'!Y1117</f>
        <v/>
      </c>
    </row>
    <row r="1118" spans="1:27" ht="16.5">
      <c r="A1118" s="383">
        <f t="shared" si="410"/>
        <v>46199</v>
      </c>
      <c r="B1118" s="432" t="s">
        <v>805</v>
      </c>
      <c r="C1118" s="458"/>
      <c r="D1118" s="473"/>
      <c r="E1118" s="459"/>
      <c r="F1118" s="507" t="str">
        <f>IF(ISNA(VLOOKUP(D1118,條件!$A$1:$L$65585,5,0)),"",(VLOOKUP(D1118,條件!$A$1:$L$65585,5,0)))</f>
        <v/>
      </c>
      <c r="G1118" s="507" t="str">
        <f>IF(ISNA(VLOOKUP(D1118,條件!$A$1:$L$65585,11,0)),"",(VLOOKUP(D1118,條件!$A$1:$L$65585,11,0)))</f>
        <v/>
      </c>
      <c r="H1118" s="460"/>
      <c r="I1118" s="461"/>
      <c r="J1118" s="462"/>
      <c r="K1118" s="461"/>
      <c r="L1118" s="463"/>
      <c r="M1118" s="388"/>
      <c r="N1118" s="389"/>
      <c r="O1118" s="390"/>
      <c r="P1118" s="389"/>
      <c r="Q1118" s="391"/>
      <c r="R1118" s="443"/>
      <c r="S1118" s="425">
        <f t="shared" si="414"/>
        <v>0</v>
      </c>
      <c r="T1118" s="392">
        <f t="shared" si="411"/>
        <v>0</v>
      </c>
      <c r="U1118" s="392">
        <f t="shared" si="415"/>
        <v>0</v>
      </c>
      <c r="V1118" s="393">
        <f t="shared" si="416"/>
        <v>0</v>
      </c>
      <c r="W1118" s="444" t="str">
        <f t="shared" si="417"/>
        <v/>
      </c>
      <c r="X1118" s="452" t="str">
        <f t="shared" si="412"/>
        <v/>
      </c>
      <c r="Y1118" s="452" t="str">
        <f t="shared" si="413"/>
        <v/>
      </c>
      <c r="Z1118" s="452" t="str">
        <f>'４.１倒筒機(樣品製作)'!X1118</f>
        <v/>
      </c>
      <c r="AA1118" s="452" t="str">
        <f>'４.１倒筒機(樣品製作)'!Y1118</f>
        <v/>
      </c>
    </row>
    <row r="1119" spans="1:27" ht="16.5">
      <c r="A1119" s="383">
        <f t="shared" si="410"/>
        <v>46199</v>
      </c>
      <c r="B1119" s="398" t="s">
        <v>803</v>
      </c>
      <c r="C1119" s="524"/>
      <c r="D1119" s="525"/>
      <c r="E1119" s="526"/>
      <c r="F1119" s="527">
        <v>0</v>
      </c>
      <c r="G1119" s="527"/>
      <c r="H1119" s="528"/>
      <c r="I1119" s="529">
        <f>COUNTA(I1099:I1118)</f>
        <v>0</v>
      </c>
      <c r="J1119" s="529"/>
      <c r="K1119" s="529"/>
      <c r="L1119" s="530"/>
      <c r="M1119" s="400"/>
      <c r="N1119" s="401">
        <f>SUM(N1099:N1118)</f>
        <v>0</v>
      </c>
      <c r="O1119" s="400"/>
      <c r="P1119" s="401">
        <f>SUM(P1099:P1118)</f>
        <v>0</v>
      </c>
      <c r="Q1119" s="402"/>
      <c r="R1119" s="445"/>
      <c r="S1119" s="427"/>
      <c r="T1119" s="403"/>
      <c r="U1119" s="399">
        <f>SUMIF(U1099:U1118,"&lt;9E307")</f>
        <v>0</v>
      </c>
      <c r="V1119" s="399">
        <f>SUM(V1099:V1118)</f>
        <v>0</v>
      </c>
      <c r="W1119" s="446">
        <f>IF(ISERROR(V1119/U1119),0,(V1119/U1119))</f>
        <v>0</v>
      </c>
      <c r="X1119" s="453">
        <f>SUMIF(X1099:X1118,"&lt;9E307")</f>
        <v>0</v>
      </c>
      <c r="Y1119" s="453">
        <f>SUMIF(Y1099:Y1118,"&lt;9E307")</f>
        <v>0</v>
      </c>
      <c r="Z1119" s="453">
        <f>'４.１倒筒機(樣品製作)'!X1119</f>
        <v>0</v>
      </c>
      <c r="AA1119" s="453">
        <f>'４.１倒筒機(樣品製作)'!Y1119</f>
        <v>0</v>
      </c>
    </row>
    <row r="1120" spans="1:27" ht="16.5">
      <c r="A1120" s="383">
        <f t="shared" si="410"/>
        <v>46199</v>
      </c>
      <c r="B1120" s="404" t="s">
        <v>806</v>
      </c>
      <c r="C1120" s="531"/>
      <c r="D1120" s="532"/>
      <c r="E1120" s="533"/>
      <c r="F1120" s="534"/>
      <c r="G1120" s="534"/>
      <c r="H1120" s="535"/>
      <c r="I1120" s="536">
        <f>SUM(I1098,I1119)</f>
        <v>0</v>
      </c>
      <c r="J1120" s="536"/>
      <c r="K1120" s="536"/>
      <c r="L1120" s="537"/>
      <c r="M1120" s="419"/>
      <c r="N1120" s="420">
        <f>SUM(N1098,N1119)</f>
        <v>0</v>
      </c>
      <c r="O1120" s="419"/>
      <c r="P1120" s="420">
        <f>SUM(P1098,P1119)</f>
        <v>0</v>
      </c>
      <c r="Q1120" s="421"/>
      <c r="R1120" s="447"/>
      <c r="S1120" s="428"/>
      <c r="T1120" s="394"/>
      <c r="U1120" s="394">
        <f t="shared" ref="U1120:V1120" si="418">SUM(U1098,U1119)</f>
        <v>0</v>
      </c>
      <c r="V1120" s="394">
        <f t="shared" si="418"/>
        <v>0</v>
      </c>
      <c r="W1120" s="448">
        <f>IF(ISERROR(V1120/U1120),0,V1120/U1120)</f>
        <v>0</v>
      </c>
      <c r="X1120" s="454">
        <f>SUM(X1098,X1119)</f>
        <v>0</v>
      </c>
      <c r="Y1120" s="454">
        <f>SUM(Y1098,Y1119)</f>
        <v>0</v>
      </c>
      <c r="Z1120" s="454">
        <f>'４.１倒筒機(樣品製作)'!X1120</f>
        <v>0</v>
      </c>
      <c r="AA1120" s="454">
        <f>'４.１倒筒機(樣品製作)'!Y1120</f>
        <v>0</v>
      </c>
    </row>
    <row r="1121" spans="1:27" ht="16.5">
      <c r="A1121" s="449">
        <f>A1120+1</f>
        <v>46200</v>
      </c>
      <c r="B1121" s="431" t="s">
        <v>804</v>
      </c>
      <c r="C1121" s="538"/>
      <c r="D1121" s="539"/>
      <c r="E1121" s="540"/>
      <c r="F1121" s="541" t="str">
        <f>IF(ISNA(VLOOKUP(D1121,條件!$A$1:$L$65585,5,0)),"",(VLOOKUP(D1121,條件!$A$1:$L$65585,5,0)))</f>
        <v/>
      </c>
      <c r="G1121" s="541" t="str">
        <f>IF(ISNA(VLOOKUP(D1121,條件!$A$1:$L$65585,11,0)),"",(VLOOKUP(D1121,條件!$A$1:$L$65585,11,0)))</f>
        <v/>
      </c>
      <c r="H1121" s="542"/>
      <c r="I1121" s="543"/>
      <c r="J1121" s="462"/>
      <c r="K1121" s="543"/>
      <c r="L1121" s="544"/>
      <c r="M1121" s="407"/>
      <c r="N1121" s="408"/>
      <c r="O1121" s="409"/>
      <c r="P1121" s="408"/>
      <c r="Q1121" s="410"/>
      <c r="R1121" s="441"/>
      <c r="S1121" s="424">
        <f>K1121*0.85</f>
        <v>0</v>
      </c>
      <c r="T1121" s="405">
        <f t="shared" ref="T1121:T1140" si="419">IF(J1121="",0,(1440/(J1121/S1121)))</f>
        <v>0</v>
      </c>
      <c r="U1121" s="405">
        <f>T1121*L1121*(N1121+P1121)/24*0.85</f>
        <v>0</v>
      </c>
      <c r="V1121" s="406">
        <f>M1121+O1121</f>
        <v>0</v>
      </c>
      <c r="W1121" s="442" t="str">
        <f>IF(U1121=0,"",((V1121/U1121)))</f>
        <v/>
      </c>
      <c r="X1121" s="452" t="str">
        <f t="shared" ref="X1121:X1140" si="420">IF(ISERROR((U1121/(N1121+P1121)*N1121)/250),"",((U1121/(N1121+P1121)*N1121)/250))</f>
        <v/>
      </c>
      <c r="Y1121" s="452" t="str">
        <f t="shared" ref="Y1121:Y1140" si="421">IF(ISERROR(((U1121/(N1121+P1121)*P1121)/250)),"",(((U1121/(N1121+P1121)*P1121))/250))</f>
        <v/>
      </c>
      <c r="Z1121" s="452" t="str">
        <f>'４.１倒筒機(樣品製作)'!X1121</f>
        <v/>
      </c>
      <c r="AA1121" s="452" t="str">
        <f>'４.１倒筒機(樣品製作)'!Y1121</f>
        <v/>
      </c>
    </row>
    <row r="1122" spans="1:27" ht="16.5">
      <c r="A1122" s="383">
        <f>A1121</f>
        <v>46200</v>
      </c>
      <c r="B1122" s="432" t="s">
        <v>804</v>
      </c>
      <c r="C1122" s="458"/>
      <c r="D1122" s="473"/>
      <c r="E1122" s="459"/>
      <c r="F1122" s="507" t="str">
        <f>IF(ISNA(VLOOKUP(D1122,條件!$A$1:$L$65585,5,0)),"",(VLOOKUP(D1122,條件!$A$1:$L$65585,5,0)))</f>
        <v/>
      </c>
      <c r="G1122" s="507" t="str">
        <f>IF(ISNA(VLOOKUP(D1122,條件!$A$1:$L$65585,11,0)),"",(VLOOKUP(D1122,條件!$A$1:$L$65585,11,0)))</f>
        <v/>
      </c>
      <c r="H1122" s="460"/>
      <c r="I1122" s="461"/>
      <c r="J1122" s="462"/>
      <c r="K1122" s="461"/>
      <c r="L1122" s="463"/>
      <c r="M1122" s="388"/>
      <c r="N1122" s="389"/>
      <c r="O1122" s="390"/>
      <c r="P1122" s="389"/>
      <c r="Q1122" s="410"/>
      <c r="R1122" s="443"/>
      <c r="S1122" s="425">
        <f t="shared" ref="S1122:S1140" si="422">K1122*0.85</f>
        <v>0</v>
      </c>
      <c r="T1122" s="392">
        <f t="shared" si="419"/>
        <v>0</v>
      </c>
      <c r="U1122" s="405">
        <f t="shared" ref="U1122:U1140" si="423">T1122*L1122*(N1122+P1122)/24*0.85</f>
        <v>0</v>
      </c>
      <c r="V1122" s="393">
        <f t="shared" ref="V1122:V1140" si="424">M1122+O1122</f>
        <v>0</v>
      </c>
      <c r="W1122" s="442" t="str">
        <f t="shared" ref="W1122:W1140" si="425">IF(U1122=0,"",((V1122/U1122)))</f>
        <v/>
      </c>
      <c r="X1122" s="452" t="str">
        <f t="shared" si="420"/>
        <v/>
      </c>
      <c r="Y1122" s="452" t="str">
        <f t="shared" si="421"/>
        <v/>
      </c>
      <c r="Z1122" s="452" t="str">
        <f>'４.１倒筒機(樣品製作)'!X1122</f>
        <v/>
      </c>
      <c r="AA1122" s="452" t="str">
        <f>'４.１倒筒機(樣品製作)'!Y1122</f>
        <v/>
      </c>
    </row>
    <row r="1123" spans="1:27" ht="16.5">
      <c r="A1123" s="383">
        <f t="shared" ref="A1123:A1163" si="426">A1122</f>
        <v>46200</v>
      </c>
      <c r="B1123" s="432" t="s">
        <v>804</v>
      </c>
      <c r="C1123" s="458"/>
      <c r="D1123" s="473"/>
      <c r="E1123" s="459"/>
      <c r="F1123" s="507" t="str">
        <f>IF(ISNA(VLOOKUP(D1123,條件!$A$1:$L$65585,5,0)),"",(VLOOKUP(D1123,條件!$A$1:$L$65585,5,0)))</f>
        <v/>
      </c>
      <c r="G1123" s="507" t="str">
        <f>IF(ISNA(VLOOKUP(D1123,條件!$A$1:$L$65585,11,0)),"",(VLOOKUP(D1123,條件!$A$1:$L$65585,11,0)))</f>
        <v/>
      </c>
      <c r="H1123" s="460"/>
      <c r="I1123" s="461"/>
      <c r="J1123" s="462"/>
      <c r="K1123" s="461"/>
      <c r="L1123" s="463"/>
      <c r="M1123" s="388"/>
      <c r="N1123" s="389"/>
      <c r="O1123" s="390"/>
      <c r="P1123" s="389"/>
      <c r="Q1123" s="410"/>
      <c r="R1123" s="443"/>
      <c r="S1123" s="425">
        <f t="shared" si="422"/>
        <v>0</v>
      </c>
      <c r="T1123" s="392">
        <f t="shared" si="419"/>
        <v>0</v>
      </c>
      <c r="U1123" s="405">
        <f t="shared" si="423"/>
        <v>0</v>
      </c>
      <c r="V1123" s="393">
        <f t="shared" si="424"/>
        <v>0</v>
      </c>
      <c r="W1123" s="442" t="str">
        <f t="shared" si="425"/>
        <v/>
      </c>
      <c r="X1123" s="452" t="str">
        <f t="shared" si="420"/>
        <v/>
      </c>
      <c r="Y1123" s="452" t="str">
        <f t="shared" si="421"/>
        <v/>
      </c>
      <c r="Z1123" s="452" t="str">
        <f>'４.１倒筒機(樣品製作)'!X1123</f>
        <v/>
      </c>
      <c r="AA1123" s="452" t="str">
        <f>'４.１倒筒機(樣品製作)'!Y1123</f>
        <v/>
      </c>
    </row>
    <row r="1124" spans="1:27" ht="16.5">
      <c r="A1124" s="383">
        <f t="shared" si="426"/>
        <v>46200</v>
      </c>
      <c r="B1124" s="432" t="s">
        <v>804</v>
      </c>
      <c r="C1124" s="458"/>
      <c r="D1124" s="473"/>
      <c r="E1124" s="459"/>
      <c r="F1124" s="507" t="str">
        <f>IF(ISNA(VLOOKUP(D1124,條件!$A$1:$L$65585,5,0)),"",(VLOOKUP(D1124,條件!$A$1:$L$65585,5,0)))</f>
        <v/>
      </c>
      <c r="G1124" s="507" t="str">
        <f>IF(ISNA(VLOOKUP(D1124,條件!$A$1:$L$65585,11,0)),"",(VLOOKUP(D1124,條件!$A$1:$L$65585,11,0)))</f>
        <v/>
      </c>
      <c r="H1124" s="460"/>
      <c r="I1124" s="461"/>
      <c r="J1124" s="462"/>
      <c r="K1124" s="461"/>
      <c r="L1124" s="463"/>
      <c r="M1124" s="388"/>
      <c r="N1124" s="389"/>
      <c r="O1124" s="390"/>
      <c r="P1124" s="389"/>
      <c r="Q1124" s="410"/>
      <c r="R1124" s="443"/>
      <c r="S1124" s="425">
        <f t="shared" si="422"/>
        <v>0</v>
      </c>
      <c r="T1124" s="392">
        <f t="shared" si="419"/>
        <v>0</v>
      </c>
      <c r="U1124" s="405">
        <f t="shared" si="423"/>
        <v>0</v>
      </c>
      <c r="V1124" s="393">
        <f t="shared" si="424"/>
        <v>0</v>
      </c>
      <c r="W1124" s="442" t="str">
        <f t="shared" si="425"/>
        <v/>
      </c>
      <c r="X1124" s="452" t="str">
        <f t="shared" si="420"/>
        <v/>
      </c>
      <c r="Y1124" s="452" t="str">
        <f t="shared" si="421"/>
        <v/>
      </c>
      <c r="Z1124" s="452" t="str">
        <f>'４.１倒筒機(樣品製作)'!X1124</f>
        <v/>
      </c>
      <c r="AA1124" s="452" t="str">
        <f>'４.１倒筒機(樣品製作)'!Y1124</f>
        <v/>
      </c>
    </row>
    <row r="1125" spans="1:27" ht="16.5">
      <c r="A1125" s="383">
        <f t="shared" si="426"/>
        <v>46200</v>
      </c>
      <c r="B1125" s="432" t="s">
        <v>804</v>
      </c>
      <c r="C1125" s="458"/>
      <c r="D1125" s="473"/>
      <c r="E1125" s="459"/>
      <c r="F1125" s="507" t="str">
        <f>IF(ISNA(VLOOKUP(D1125,條件!$A$1:$L$65585,5,0)),"",(VLOOKUP(D1125,條件!$A$1:$L$65585,5,0)))</f>
        <v/>
      </c>
      <c r="G1125" s="507" t="str">
        <f>IF(ISNA(VLOOKUP(D1125,條件!$A$1:$L$65585,11,0)),"",(VLOOKUP(D1125,條件!$A$1:$L$65585,11,0)))</f>
        <v/>
      </c>
      <c r="H1125" s="460"/>
      <c r="I1125" s="461"/>
      <c r="J1125" s="462"/>
      <c r="K1125" s="461"/>
      <c r="L1125" s="463"/>
      <c r="M1125" s="388"/>
      <c r="N1125" s="389"/>
      <c r="O1125" s="390"/>
      <c r="P1125" s="389"/>
      <c r="Q1125" s="410"/>
      <c r="R1125" s="443"/>
      <c r="S1125" s="425">
        <f t="shared" si="422"/>
        <v>0</v>
      </c>
      <c r="T1125" s="392">
        <f t="shared" si="419"/>
        <v>0</v>
      </c>
      <c r="U1125" s="405">
        <f t="shared" si="423"/>
        <v>0</v>
      </c>
      <c r="V1125" s="393">
        <f t="shared" si="424"/>
        <v>0</v>
      </c>
      <c r="W1125" s="442" t="str">
        <f t="shared" si="425"/>
        <v/>
      </c>
      <c r="X1125" s="452" t="str">
        <f t="shared" si="420"/>
        <v/>
      </c>
      <c r="Y1125" s="452" t="str">
        <f t="shared" si="421"/>
        <v/>
      </c>
      <c r="Z1125" s="452" t="str">
        <f>'４.１倒筒機(樣品製作)'!X1125</f>
        <v/>
      </c>
      <c r="AA1125" s="452" t="str">
        <f>'４.１倒筒機(樣品製作)'!Y1125</f>
        <v/>
      </c>
    </row>
    <row r="1126" spans="1:27" ht="16.5">
      <c r="A1126" s="383">
        <f t="shared" si="426"/>
        <v>46200</v>
      </c>
      <c r="B1126" s="432" t="s">
        <v>804</v>
      </c>
      <c r="C1126" s="458"/>
      <c r="D1126" s="473"/>
      <c r="E1126" s="459"/>
      <c r="F1126" s="507" t="str">
        <f>IF(ISNA(VLOOKUP(D1126,條件!$A$1:$L$65585,5,0)),"",(VLOOKUP(D1126,條件!$A$1:$L$65585,5,0)))</f>
        <v/>
      </c>
      <c r="G1126" s="507" t="str">
        <f>IF(ISNA(VLOOKUP(D1126,條件!$A$1:$L$65585,11,0)),"",(VLOOKUP(D1126,條件!$A$1:$L$65585,11,0)))</f>
        <v/>
      </c>
      <c r="H1126" s="460"/>
      <c r="I1126" s="461"/>
      <c r="J1126" s="462"/>
      <c r="K1126" s="461"/>
      <c r="L1126" s="463"/>
      <c r="M1126" s="388"/>
      <c r="N1126" s="389"/>
      <c r="O1126" s="390"/>
      <c r="P1126" s="389"/>
      <c r="Q1126" s="410"/>
      <c r="R1126" s="443"/>
      <c r="S1126" s="425">
        <f t="shared" si="422"/>
        <v>0</v>
      </c>
      <c r="T1126" s="392">
        <f t="shared" si="419"/>
        <v>0</v>
      </c>
      <c r="U1126" s="405">
        <f t="shared" si="423"/>
        <v>0</v>
      </c>
      <c r="V1126" s="393">
        <f t="shared" si="424"/>
        <v>0</v>
      </c>
      <c r="W1126" s="442" t="str">
        <f t="shared" si="425"/>
        <v/>
      </c>
      <c r="X1126" s="452" t="str">
        <f t="shared" si="420"/>
        <v/>
      </c>
      <c r="Y1126" s="452" t="str">
        <f t="shared" si="421"/>
        <v/>
      </c>
      <c r="Z1126" s="452" t="str">
        <f>'４.１倒筒機(樣品製作)'!X1126</f>
        <v/>
      </c>
      <c r="AA1126" s="452" t="str">
        <f>'４.１倒筒機(樣品製作)'!Y1126</f>
        <v/>
      </c>
    </row>
    <row r="1127" spans="1:27" ht="16.5">
      <c r="A1127" s="383">
        <f t="shared" si="426"/>
        <v>46200</v>
      </c>
      <c r="B1127" s="432" t="s">
        <v>804</v>
      </c>
      <c r="C1127" s="458"/>
      <c r="D1127" s="473"/>
      <c r="E1127" s="459"/>
      <c r="F1127" s="507" t="str">
        <f>IF(ISNA(VLOOKUP(D1127,條件!$A$1:$L$65585,5,0)),"",(VLOOKUP(D1127,條件!$A$1:$L$65585,5,0)))</f>
        <v/>
      </c>
      <c r="G1127" s="507" t="str">
        <f>IF(ISNA(VLOOKUP(D1127,條件!$A$1:$L$65585,11,0)),"",(VLOOKUP(D1127,條件!$A$1:$L$65585,11,0)))</f>
        <v/>
      </c>
      <c r="H1127" s="460"/>
      <c r="I1127" s="461"/>
      <c r="J1127" s="462"/>
      <c r="K1127" s="461"/>
      <c r="L1127" s="463"/>
      <c r="M1127" s="388"/>
      <c r="N1127" s="389"/>
      <c r="O1127" s="390"/>
      <c r="P1127" s="389"/>
      <c r="Q1127" s="410"/>
      <c r="R1127" s="443"/>
      <c r="S1127" s="425">
        <f t="shared" si="422"/>
        <v>0</v>
      </c>
      <c r="T1127" s="392">
        <f t="shared" si="419"/>
        <v>0</v>
      </c>
      <c r="U1127" s="405">
        <f t="shared" si="423"/>
        <v>0</v>
      </c>
      <c r="V1127" s="393">
        <f t="shared" si="424"/>
        <v>0</v>
      </c>
      <c r="W1127" s="442" t="str">
        <f t="shared" si="425"/>
        <v/>
      </c>
      <c r="X1127" s="452" t="str">
        <f t="shared" si="420"/>
        <v/>
      </c>
      <c r="Y1127" s="452" t="str">
        <f t="shared" si="421"/>
        <v/>
      </c>
      <c r="Z1127" s="452" t="str">
        <f>'４.１倒筒機(樣品製作)'!X1127</f>
        <v/>
      </c>
      <c r="AA1127" s="452" t="str">
        <f>'４.１倒筒機(樣品製作)'!Y1127</f>
        <v/>
      </c>
    </row>
    <row r="1128" spans="1:27" ht="16.5">
      <c r="A1128" s="383">
        <f t="shared" si="426"/>
        <v>46200</v>
      </c>
      <c r="B1128" s="432" t="s">
        <v>804</v>
      </c>
      <c r="C1128" s="458"/>
      <c r="D1128" s="473"/>
      <c r="E1128" s="459"/>
      <c r="F1128" s="507" t="str">
        <f>IF(ISNA(VLOOKUP(D1128,條件!$A$1:$L$65585,5,0)),"",(VLOOKUP(D1128,條件!$A$1:$L$65585,5,0)))</f>
        <v/>
      </c>
      <c r="G1128" s="507" t="str">
        <f>IF(ISNA(VLOOKUP(D1128,條件!$A$1:$L$65585,11,0)),"",(VLOOKUP(D1128,條件!$A$1:$L$65585,11,0)))</f>
        <v/>
      </c>
      <c r="H1128" s="460"/>
      <c r="I1128" s="461"/>
      <c r="J1128" s="462"/>
      <c r="K1128" s="461"/>
      <c r="L1128" s="463"/>
      <c r="M1128" s="388"/>
      <c r="N1128" s="389"/>
      <c r="O1128" s="390"/>
      <c r="P1128" s="389"/>
      <c r="Q1128" s="410"/>
      <c r="R1128" s="443"/>
      <c r="S1128" s="425">
        <f t="shared" si="422"/>
        <v>0</v>
      </c>
      <c r="T1128" s="392">
        <f t="shared" si="419"/>
        <v>0</v>
      </c>
      <c r="U1128" s="405">
        <f t="shared" si="423"/>
        <v>0</v>
      </c>
      <c r="V1128" s="393">
        <f t="shared" si="424"/>
        <v>0</v>
      </c>
      <c r="W1128" s="442" t="str">
        <f t="shared" si="425"/>
        <v/>
      </c>
      <c r="X1128" s="452" t="str">
        <f t="shared" si="420"/>
        <v/>
      </c>
      <c r="Y1128" s="452" t="str">
        <f t="shared" si="421"/>
        <v/>
      </c>
      <c r="Z1128" s="452" t="str">
        <f>'４.１倒筒機(樣品製作)'!X1128</f>
        <v/>
      </c>
      <c r="AA1128" s="452" t="str">
        <f>'４.１倒筒機(樣品製作)'!Y1128</f>
        <v/>
      </c>
    </row>
    <row r="1129" spans="1:27" ht="16.5">
      <c r="A1129" s="383">
        <f t="shared" si="426"/>
        <v>46200</v>
      </c>
      <c r="B1129" s="432" t="s">
        <v>804</v>
      </c>
      <c r="C1129" s="458"/>
      <c r="D1129" s="473"/>
      <c r="E1129" s="459"/>
      <c r="F1129" s="507" t="str">
        <f>IF(ISNA(VLOOKUP(D1129,條件!$A$1:$L$65585,5,0)),"",(VLOOKUP(D1129,條件!$A$1:$L$65585,5,0)))</f>
        <v/>
      </c>
      <c r="G1129" s="507" t="str">
        <f>IF(ISNA(VLOOKUP(D1129,條件!$A$1:$L$65585,11,0)),"",(VLOOKUP(D1129,條件!$A$1:$L$65585,11,0)))</f>
        <v/>
      </c>
      <c r="H1129" s="460"/>
      <c r="I1129" s="461"/>
      <c r="J1129" s="462"/>
      <c r="K1129" s="461"/>
      <c r="L1129" s="463"/>
      <c r="M1129" s="388"/>
      <c r="N1129" s="389"/>
      <c r="O1129" s="390"/>
      <c r="P1129" s="389"/>
      <c r="Q1129" s="410"/>
      <c r="R1129" s="443"/>
      <c r="S1129" s="425">
        <f t="shared" si="422"/>
        <v>0</v>
      </c>
      <c r="T1129" s="392">
        <f t="shared" si="419"/>
        <v>0</v>
      </c>
      <c r="U1129" s="405">
        <f t="shared" si="423"/>
        <v>0</v>
      </c>
      <c r="V1129" s="393">
        <f t="shared" si="424"/>
        <v>0</v>
      </c>
      <c r="W1129" s="442" t="str">
        <f t="shared" si="425"/>
        <v/>
      </c>
      <c r="X1129" s="452" t="str">
        <f t="shared" si="420"/>
        <v/>
      </c>
      <c r="Y1129" s="452" t="str">
        <f t="shared" si="421"/>
        <v/>
      </c>
      <c r="Z1129" s="452" t="str">
        <f>'４.１倒筒機(樣品製作)'!X1129</f>
        <v/>
      </c>
      <c r="AA1129" s="452" t="str">
        <f>'４.１倒筒機(樣品製作)'!Y1129</f>
        <v/>
      </c>
    </row>
    <row r="1130" spans="1:27" ht="16.5">
      <c r="A1130" s="383">
        <f t="shared" si="426"/>
        <v>46200</v>
      </c>
      <c r="B1130" s="432" t="s">
        <v>804</v>
      </c>
      <c r="C1130" s="458"/>
      <c r="D1130" s="473"/>
      <c r="E1130" s="459"/>
      <c r="F1130" s="507" t="str">
        <f>IF(ISNA(VLOOKUP(D1130,條件!$A$1:$L$65585,5,0)),"",(VLOOKUP(D1130,條件!$A$1:$L$65585,5,0)))</f>
        <v/>
      </c>
      <c r="G1130" s="507" t="str">
        <f>IF(ISNA(VLOOKUP(D1130,條件!$A$1:$L$65585,11,0)),"",(VLOOKUP(D1130,條件!$A$1:$L$65585,11,0)))</f>
        <v/>
      </c>
      <c r="H1130" s="460"/>
      <c r="I1130" s="461"/>
      <c r="J1130" s="462"/>
      <c r="K1130" s="461"/>
      <c r="L1130" s="463"/>
      <c r="M1130" s="388"/>
      <c r="N1130" s="389"/>
      <c r="O1130" s="390"/>
      <c r="P1130" s="389"/>
      <c r="Q1130" s="410"/>
      <c r="R1130" s="443"/>
      <c r="S1130" s="425">
        <f t="shared" si="422"/>
        <v>0</v>
      </c>
      <c r="T1130" s="392">
        <f t="shared" si="419"/>
        <v>0</v>
      </c>
      <c r="U1130" s="405">
        <f t="shared" si="423"/>
        <v>0</v>
      </c>
      <c r="V1130" s="393">
        <f t="shared" si="424"/>
        <v>0</v>
      </c>
      <c r="W1130" s="442" t="str">
        <f t="shared" si="425"/>
        <v/>
      </c>
      <c r="X1130" s="452" t="str">
        <f t="shared" si="420"/>
        <v/>
      </c>
      <c r="Y1130" s="452" t="str">
        <f t="shared" si="421"/>
        <v/>
      </c>
      <c r="Z1130" s="452" t="str">
        <f>'４.１倒筒機(樣品製作)'!X1130</f>
        <v/>
      </c>
      <c r="AA1130" s="452" t="str">
        <f>'４.１倒筒機(樣品製作)'!Y1130</f>
        <v/>
      </c>
    </row>
    <row r="1131" spans="1:27" ht="16.5">
      <c r="A1131" s="383">
        <f t="shared" si="426"/>
        <v>46200</v>
      </c>
      <c r="B1131" s="432" t="s">
        <v>804</v>
      </c>
      <c r="C1131" s="458"/>
      <c r="D1131" s="473"/>
      <c r="E1131" s="459"/>
      <c r="F1131" s="507" t="str">
        <f>IF(ISNA(VLOOKUP(D1131,條件!$A$1:$L$65585,5,0)),"",(VLOOKUP(D1131,條件!$A$1:$L$65585,5,0)))</f>
        <v/>
      </c>
      <c r="G1131" s="507" t="str">
        <f>IF(ISNA(VLOOKUP(D1131,條件!$A$1:$L$65585,11,0)),"",(VLOOKUP(D1131,條件!$A$1:$L$65585,11,0)))</f>
        <v/>
      </c>
      <c r="H1131" s="460"/>
      <c r="I1131" s="461"/>
      <c r="J1131" s="462"/>
      <c r="K1131" s="461"/>
      <c r="L1131" s="463"/>
      <c r="M1131" s="388"/>
      <c r="N1131" s="389"/>
      <c r="O1131" s="390"/>
      <c r="P1131" s="389"/>
      <c r="Q1131" s="410"/>
      <c r="R1131" s="443"/>
      <c r="S1131" s="425">
        <f t="shared" si="422"/>
        <v>0</v>
      </c>
      <c r="T1131" s="392">
        <f t="shared" si="419"/>
        <v>0</v>
      </c>
      <c r="U1131" s="405">
        <f t="shared" si="423"/>
        <v>0</v>
      </c>
      <c r="V1131" s="393">
        <f t="shared" si="424"/>
        <v>0</v>
      </c>
      <c r="W1131" s="442" t="str">
        <f t="shared" si="425"/>
        <v/>
      </c>
      <c r="X1131" s="452" t="str">
        <f t="shared" si="420"/>
        <v/>
      </c>
      <c r="Y1131" s="452" t="str">
        <f t="shared" si="421"/>
        <v/>
      </c>
      <c r="Z1131" s="452" t="str">
        <f>'４.１倒筒機(樣品製作)'!X1131</f>
        <v/>
      </c>
      <c r="AA1131" s="452" t="str">
        <f>'４.１倒筒機(樣品製作)'!Y1131</f>
        <v/>
      </c>
    </row>
    <row r="1132" spans="1:27" ht="16.5">
      <c r="A1132" s="383">
        <f t="shared" si="426"/>
        <v>46200</v>
      </c>
      <c r="B1132" s="432" t="s">
        <v>804</v>
      </c>
      <c r="C1132" s="458"/>
      <c r="D1132" s="473"/>
      <c r="E1132" s="459"/>
      <c r="F1132" s="507" t="str">
        <f>IF(ISNA(VLOOKUP(D1132,條件!$A$1:$L$65585,5,0)),"",(VLOOKUP(D1132,條件!$A$1:$L$65585,5,0)))</f>
        <v/>
      </c>
      <c r="G1132" s="507" t="str">
        <f>IF(ISNA(VLOOKUP(D1132,條件!$A$1:$L$65585,11,0)),"",(VLOOKUP(D1132,條件!$A$1:$L$65585,11,0)))</f>
        <v/>
      </c>
      <c r="H1132" s="460"/>
      <c r="I1132" s="461"/>
      <c r="J1132" s="462"/>
      <c r="K1132" s="461"/>
      <c r="L1132" s="463"/>
      <c r="M1132" s="388"/>
      <c r="N1132" s="389"/>
      <c r="O1132" s="390"/>
      <c r="P1132" s="389"/>
      <c r="Q1132" s="410"/>
      <c r="R1132" s="443"/>
      <c r="S1132" s="425">
        <f t="shared" si="422"/>
        <v>0</v>
      </c>
      <c r="T1132" s="392">
        <f t="shared" si="419"/>
        <v>0</v>
      </c>
      <c r="U1132" s="392">
        <f t="shared" si="423"/>
        <v>0</v>
      </c>
      <c r="V1132" s="393">
        <f t="shared" si="424"/>
        <v>0</v>
      </c>
      <c r="W1132" s="442" t="str">
        <f t="shared" si="425"/>
        <v/>
      </c>
      <c r="X1132" s="452" t="str">
        <f t="shared" si="420"/>
        <v/>
      </c>
      <c r="Y1132" s="452" t="str">
        <f t="shared" si="421"/>
        <v/>
      </c>
      <c r="Z1132" s="452" t="str">
        <f>'４.１倒筒機(樣品製作)'!X1132</f>
        <v/>
      </c>
      <c r="AA1132" s="452" t="str">
        <f>'４.１倒筒機(樣品製作)'!Y1132</f>
        <v/>
      </c>
    </row>
    <row r="1133" spans="1:27" ht="16.5">
      <c r="A1133" s="383">
        <f t="shared" si="426"/>
        <v>46200</v>
      </c>
      <c r="B1133" s="432" t="s">
        <v>804</v>
      </c>
      <c r="C1133" s="458"/>
      <c r="D1133" s="473"/>
      <c r="E1133" s="459"/>
      <c r="F1133" s="507" t="str">
        <f>IF(ISNA(VLOOKUP(D1133,條件!$A$1:$L$65585,5,0)),"",(VLOOKUP(D1133,條件!$A$1:$L$65585,5,0)))</f>
        <v/>
      </c>
      <c r="G1133" s="507" t="str">
        <f>IF(ISNA(VLOOKUP(D1133,條件!$A$1:$L$65585,11,0)),"",(VLOOKUP(D1133,條件!$A$1:$L$65585,11,0)))</f>
        <v/>
      </c>
      <c r="H1133" s="460"/>
      <c r="I1133" s="461"/>
      <c r="J1133" s="462"/>
      <c r="K1133" s="461"/>
      <c r="L1133" s="463"/>
      <c r="M1133" s="388"/>
      <c r="N1133" s="389"/>
      <c r="O1133" s="390"/>
      <c r="P1133" s="389"/>
      <c r="Q1133" s="410"/>
      <c r="R1133" s="443"/>
      <c r="S1133" s="425">
        <f t="shared" si="422"/>
        <v>0</v>
      </c>
      <c r="T1133" s="392">
        <f t="shared" si="419"/>
        <v>0</v>
      </c>
      <c r="U1133" s="392">
        <f t="shared" si="423"/>
        <v>0</v>
      </c>
      <c r="V1133" s="393">
        <f t="shared" si="424"/>
        <v>0</v>
      </c>
      <c r="W1133" s="444" t="str">
        <f t="shared" si="425"/>
        <v/>
      </c>
      <c r="X1133" s="452" t="str">
        <f t="shared" si="420"/>
        <v/>
      </c>
      <c r="Y1133" s="452" t="str">
        <f t="shared" si="421"/>
        <v/>
      </c>
      <c r="Z1133" s="452" t="str">
        <f>'４.１倒筒機(樣品製作)'!X1133</f>
        <v/>
      </c>
      <c r="AA1133" s="452" t="str">
        <f>'４.１倒筒機(樣品製作)'!Y1133</f>
        <v/>
      </c>
    </row>
    <row r="1134" spans="1:27" ht="16.5">
      <c r="A1134" s="383">
        <f t="shared" si="426"/>
        <v>46200</v>
      </c>
      <c r="B1134" s="432" t="s">
        <v>804</v>
      </c>
      <c r="C1134" s="458"/>
      <c r="D1134" s="473"/>
      <c r="E1134" s="459"/>
      <c r="F1134" s="507" t="str">
        <f>IF(ISNA(VLOOKUP(D1134,條件!$A$1:$L$65585,5,0)),"",(VLOOKUP(D1134,條件!$A$1:$L$65585,5,0)))</f>
        <v/>
      </c>
      <c r="G1134" s="507" t="str">
        <f>IF(ISNA(VLOOKUP(D1134,條件!$A$1:$L$65585,11,0)),"",(VLOOKUP(D1134,條件!$A$1:$L$65585,11,0)))</f>
        <v/>
      </c>
      <c r="H1134" s="460"/>
      <c r="I1134" s="461"/>
      <c r="J1134" s="462"/>
      <c r="K1134" s="461"/>
      <c r="L1134" s="463"/>
      <c r="M1134" s="388"/>
      <c r="N1134" s="389"/>
      <c r="O1134" s="390"/>
      <c r="P1134" s="389"/>
      <c r="Q1134" s="410"/>
      <c r="R1134" s="443"/>
      <c r="S1134" s="425">
        <f t="shared" si="422"/>
        <v>0</v>
      </c>
      <c r="T1134" s="392">
        <f t="shared" si="419"/>
        <v>0</v>
      </c>
      <c r="U1134" s="392">
        <f t="shared" si="423"/>
        <v>0</v>
      </c>
      <c r="V1134" s="393">
        <f t="shared" si="424"/>
        <v>0</v>
      </c>
      <c r="W1134" s="444" t="str">
        <f t="shared" si="425"/>
        <v/>
      </c>
      <c r="X1134" s="452" t="str">
        <f t="shared" si="420"/>
        <v/>
      </c>
      <c r="Y1134" s="452" t="str">
        <f t="shared" si="421"/>
        <v/>
      </c>
      <c r="Z1134" s="452" t="str">
        <f>'４.１倒筒機(樣品製作)'!X1134</f>
        <v/>
      </c>
      <c r="AA1134" s="452" t="str">
        <f>'４.１倒筒機(樣品製作)'!Y1134</f>
        <v/>
      </c>
    </row>
    <row r="1135" spans="1:27" ht="16.5">
      <c r="A1135" s="383">
        <f t="shared" si="426"/>
        <v>46200</v>
      </c>
      <c r="B1135" s="432" t="s">
        <v>804</v>
      </c>
      <c r="C1135" s="458"/>
      <c r="D1135" s="473"/>
      <c r="E1135" s="459"/>
      <c r="F1135" s="507" t="str">
        <f>IF(ISNA(VLOOKUP(D1135,條件!$A$1:$L$65585,5,0)),"",(VLOOKUP(D1135,條件!$A$1:$L$65585,5,0)))</f>
        <v/>
      </c>
      <c r="G1135" s="507" t="str">
        <f>IF(ISNA(VLOOKUP(D1135,條件!$A$1:$L$65585,11,0)),"",(VLOOKUP(D1135,條件!$A$1:$L$65585,11,0)))</f>
        <v/>
      </c>
      <c r="H1135" s="460"/>
      <c r="I1135" s="461"/>
      <c r="J1135" s="462"/>
      <c r="K1135" s="461"/>
      <c r="L1135" s="463"/>
      <c r="M1135" s="388"/>
      <c r="N1135" s="389"/>
      <c r="O1135" s="390"/>
      <c r="P1135" s="389"/>
      <c r="Q1135" s="410"/>
      <c r="R1135" s="443"/>
      <c r="S1135" s="425">
        <f t="shared" si="422"/>
        <v>0</v>
      </c>
      <c r="T1135" s="392">
        <f t="shared" si="419"/>
        <v>0</v>
      </c>
      <c r="U1135" s="392">
        <f t="shared" si="423"/>
        <v>0</v>
      </c>
      <c r="V1135" s="393">
        <f t="shared" si="424"/>
        <v>0</v>
      </c>
      <c r="W1135" s="444" t="str">
        <f t="shared" si="425"/>
        <v/>
      </c>
      <c r="X1135" s="452" t="str">
        <f t="shared" si="420"/>
        <v/>
      </c>
      <c r="Y1135" s="452" t="str">
        <f t="shared" si="421"/>
        <v/>
      </c>
      <c r="Z1135" s="452" t="str">
        <f>'４.１倒筒機(樣品製作)'!X1135</f>
        <v/>
      </c>
      <c r="AA1135" s="452" t="str">
        <f>'４.１倒筒機(樣品製作)'!Y1135</f>
        <v/>
      </c>
    </row>
    <row r="1136" spans="1:27" ht="16.5">
      <c r="A1136" s="383">
        <f t="shared" si="426"/>
        <v>46200</v>
      </c>
      <c r="B1136" s="432" t="s">
        <v>804</v>
      </c>
      <c r="C1136" s="458"/>
      <c r="D1136" s="473"/>
      <c r="E1136" s="459"/>
      <c r="F1136" s="507" t="str">
        <f>IF(ISNA(VLOOKUP(D1136,條件!$A$1:$L$65585,5,0)),"",(VLOOKUP(D1136,條件!$A$1:$L$65585,5,0)))</f>
        <v/>
      </c>
      <c r="G1136" s="507" t="str">
        <f>IF(ISNA(VLOOKUP(D1136,條件!$A$1:$L$65585,11,0)),"",(VLOOKUP(D1136,條件!$A$1:$L$65585,11,0)))</f>
        <v/>
      </c>
      <c r="H1136" s="460"/>
      <c r="I1136" s="461"/>
      <c r="J1136" s="462"/>
      <c r="K1136" s="461"/>
      <c r="L1136" s="463"/>
      <c r="M1136" s="388"/>
      <c r="N1136" s="389"/>
      <c r="O1136" s="390"/>
      <c r="P1136" s="389"/>
      <c r="Q1136" s="410"/>
      <c r="R1136" s="443"/>
      <c r="S1136" s="425">
        <f t="shared" si="422"/>
        <v>0</v>
      </c>
      <c r="T1136" s="392">
        <f t="shared" si="419"/>
        <v>0</v>
      </c>
      <c r="U1136" s="392">
        <f t="shared" si="423"/>
        <v>0</v>
      </c>
      <c r="V1136" s="393">
        <f t="shared" si="424"/>
        <v>0</v>
      </c>
      <c r="W1136" s="444" t="str">
        <f t="shared" si="425"/>
        <v/>
      </c>
      <c r="X1136" s="452" t="str">
        <f t="shared" si="420"/>
        <v/>
      </c>
      <c r="Y1136" s="452" t="str">
        <f t="shared" si="421"/>
        <v/>
      </c>
      <c r="Z1136" s="452" t="str">
        <f>'４.１倒筒機(樣品製作)'!X1136</f>
        <v/>
      </c>
      <c r="AA1136" s="452" t="str">
        <f>'４.１倒筒機(樣品製作)'!Y1136</f>
        <v/>
      </c>
    </row>
    <row r="1137" spans="1:27" ht="16.5">
      <c r="A1137" s="383">
        <f t="shared" si="426"/>
        <v>46200</v>
      </c>
      <c r="B1137" s="432" t="s">
        <v>804</v>
      </c>
      <c r="C1137" s="458"/>
      <c r="D1137" s="473"/>
      <c r="E1137" s="459"/>
      <c r="F1137" s="507" t="str">
        <f>IF(ISNA(VLOOKUP(D1137,條件!$A$1:$L$65585,5,0)),"",(VLOOKUP(D1137,條件!$A$1:$L$65585,5,0)))</f>
        <v/>
      </c>
      <c r="G1137" s="507" t="str">
        <f>IF(ISNA(VLOOKUP(D1137,條件!$A$1:$L$65585,11,0)),"",(VLOOKUP(D1137,條件!$A$1:$L$65585,11,0)))</f>
        <v/>
      </c>
      <c r="H1137" s="460"/>
      <c r="I1137" s="461"/>
      <c r="J1137" s="462"/>
      <c r="K1137" s="461"/>
      <c r="L1137" s="463"/>
      <c r="M1137" s="388"/>
      <c r="N1137" s="389"/>
      <c r="O1137" s="390"/>
      <c r="P1137" s="389"/>
      <c r="Q1137" s="391"/>
      <c r="R1137" s="443"/>
      <c r="S1137" s="425">
        <f t="shared" si="422"/>
        <v>0</v>
      </c>
      <c r="T1137" s="392">
        <f t="shared" si="419"/>
        <v>0</v>
      </c>
      <c r="U1137" s="392">
        <f t="shared" si="423"/>
        <v>0</v>
      </c>
      <c r="V1137" s="393">
        <f t="shared" si="424"/>
        <v>0</v>
      </c>
      <c r="W1137" s="444" t="str">
        <f t="shared" si="425"/>
        <v/>
      </c>
      <c r="X1137" s="452" t="str">
        <f t="shared" si="420"/>
        <v/>
      </c>
      <c r="Y1137" s="452" t="str">
        <f t="shared" si="421"/>
        <v/>
      </c>
      <c r="Z1137" s="452" t="str">
        <f>'４.１倒筒機(樣品製作)'!X1137</f>
        <v/>
      </c>
      <c r="AA1137" s="452" t="str">
        <f>'４.１倒筒機(樣品製作)'!Y1137</f>
        <v/>
      </c>
    </row>
    <row r="1138" spans="1:27" ht="16.5">
      <c r="A1138" s="383">
        <f t="shared" si="426"/>
        <v>46200</v>
      </c>
      <c r="B1138" s="432" t="s">
        <v>804</v>
      </c>
      <c r="C1138" s="458"/>
      <c r="D1138" s="473"/>
      <c r="E1138" s="459"/>
      <c r="F1138" s="507" t="str">
        <f>IF(ISNA(VLOOKUP(D1138,條件!$A$1:$L$65585,5,0)),"",(VLOOKUP(D1138,條件!$A$1:$L$65585,5,0)))</f>
        <v/>
      </c>
      <c r="G1138" s="507" t="str">
        <f>IF(ISNA(VLOOKUP(D1138,條件!$A$1:$L$65585,11,0)),"",(VLOOKUP(D1138,條件!$A$1:$L$65585,11,0)))</f>
        <v/>
      </c>
      <c r="H1138" s="460"/>
      <c r="I1138" s="461"/>
      <c r="J1138" s="462"/>
      <c r="K1138" s="461"/>
      <c r="L1138" s="463"/>
      <c r="M1138" s="388"/>
      <c r="N1138" s="389"/>
      <c r="O1138" s="390"/>
      <c r="P1138" s="389"/>
      <c r="Q1138" s="391"/>
      <c r="R1138" s="443"/>
      <c r="S1138" s="425">
        <f t="shared" si="422"/>
        <v>0</v>
      </c>
      <c r="T1138" s="392">
        <f t="shared" si="419"/>
        <v>0</v>
      </c>
      <c r="U1138" s="392">
        <f t="shared" si="423"/>
        <v>0</v>
      </c>
      <c r="V1138" s="393">
        <f t="shared" si="424"/>
        <v>0</v>
      </c>
      <c r="W1138" s="444" t="str">
        <f t="shared" si="425"/>
        <v/>
      </c>
      <c r="X1138" s="452" t="str">
        <f t="shared" si="420"/>
        <v/>
      </c>
      <c r="Y1138" s="452" t="str">
        <f t="shared" si="421"/>
        <v/>
      </c>
      <c r="Z1138" s="452" t="str">
        <f>'４.１倒筒機(樣品製作)'!X1138</f>
        <v/>
      </c>
      <c r="AA1138" s="452" t="str">
        <f>'４.１倒筒機(樣品製作)'!Y1138</f>
        <v/>
      </c>
    </row>
    <row r="1139" spans="1:27" ht="16.5">
      <c r="A1139" s="383">
        <f t="shared" si="426"/>
        <v>46200</v>
      </c>
      <c r="B1139" s="432" t="s">
        <v>804</v>
      </c>
      <c r="C1139" s="458"/>
      <c r="D1139" s="473"/>
      <c r="E1139" s="459"/>
      <c r="F1139" s="507" t="str">
        <f>IF(ISNA(VLOOKUP(D1139,條件!$A$1:$L$65585,5,0)),"",(VLOOKUP(D1139,條件!$A$1:$L$65585,5,0)))</f>
        <v/>
      </c>
      <c r="G1139" s="507" t="str">
        <f>IF(ISNA(VLOOKUP(D1139,條件!$A$1:$L$65585,11,0)),"",(VLOOKUP(D1139,條件!$A$1:$L$65585,11,0)))</f>
        <v/>
      </c>
      <c r="H1139" s="460"/>
      <c r="I1139" s="461"/>
      <c r="J1139" s="462"/>
      <c r="K1139" s="461"/>
      <c r="L1139" s="463"/>
      <c r="M1139" s="388"/>
      <c r="N1139" s="389"/>
      <c r="O1139" s="390"/>
      <c r="P1139" s="389"/>
      <c r="Q1139" s="391"/>
      <c r="R1139" s="443"/>
      <c r="S1139" s="425">
        <f t="shared" si="422"/>
        <v>0</v>
      </c>
      <c r="T1139" s="392">
        <f t="shared" si="419"/>
        <v>0</v>
      </c>
      <c r="U1139" s="392">
        <f t="shared" si="423"/>
        <v>0</v>
      </c>
      <c r="V1139" s="393">
        <f t="shared" si="424"/>
        <v>0</v>
      </c>
      <c r="W1139" s="444" t="str">
        <f t="shared" si="425"/>
        <v/>
      </c>
      <c r="X1139" s="452" t="str">
        <f t="shared" si="420"/>
        <v/>
      </c>
      <c r="Y1139" s="452" t="str">
        <f t="shared" si="421"/>
        <v/>
      </c>
      <c r="Z1139" s="452" t="str">
        <f>'４.１倒筒機(樣品製作)'!X1139</f>
        <v/>
      </c>
      <c r="AA1139" s="452" t="str">
        <f>'４.１倒筒機(樣品製作)'!Y1139</f>
        <v/>
      </c>
    </row>
    <row r="1140" spans="1:27" ht="16.5">
      <c r="A1140" s="383">
        <f t="shared" si="426"/>
        <v>46200</v>
      </c>
      <c r="B1140" s="432" t="s">
        <v>804</v>
      </c>
      <c r="C1140" s="458"/>
      <c r="D1140" s="473"/>
      <c r="E1140" s="459"/>
      <c r="F1140" s="507" t="str">
        <f>IF(ISNA(VLOOKUP(D1140,條件!$A$1:$L$65585,5,0)),"",(VLOOKUP(D1140,條件!$A$1:$L$65585,5,0)))</f>
        <v/>
      </c>
      <c r="G1140" s="507" t="str">
        <f>IF(ISNA(VLOOKUP(D1140,條件!$A$1:$L$65585,11,0)),"",(VLOOKUP(D1140,條件!$A$1:$L$65585,11,0)))</f>
        <v/>
      </c>
      <c r="H1140" s="460"/>
      <c r="I1140" s="461"/>
      <c r="J1140" s="462"/>
      <c r="K1140" s="461"/>
      <c r="L1140" s="463"/>
      <c r="M1140" s="388"/>
      <c r="N1140" s="389"/>
      <c r="O1140" s="390"/>
      <c r="P1140" s="389"/>
      <c r="Q1140" s="391"/>
      <c r="R1140" s="443"/>
      <c r="S1140" s="425">
        <f t="shared" si="422"/>
        <v>0</v>
      </c>
      <c r="T1140" s="392">
        <f t="shared" si="419"/>
        <v>0</v>
      </c>
      <c r="U1140" s="392">
        <f t="shared" si="423"/>
        <v>0</v>
      </c>
      <c r="V1140" s="393">
        <f t="shared" si="424"/>
        <v>0</v>
      </c>
      <c r="W1140" s="444" t="str">
        <f t="shared" si="425"/>
        <v/>
      </c>
      <c r="X1140" s="452" t="str">
        <f t="shared" si="420"/>
        <v/>
      </c>
      <c r="Y1140" s="452" t="str">
        <f t="shared" si="421"/>
        <v/>
      </c>
      <c r="Z1140" s="452" t="str">
        <f>'４.１倒筒機(樣品製作)'!X1140</f>
        <v/>
      </c>
      <c r="AA1140" s="452" t="str">
        <f>'４.１倒筒機(樣品製作)'!Y1140</f>
        <v/>
      </c>
    </row>
    <row r="1141" spans="1:27" ht="16.5">
      <c r="A1141" s="383">
        <f t="shared" si="426"/>
        <v>46200</v>
      </c>
      <c r="B1141" s="398" t="s">
        <v>807</v>
      </c>
      <c r="C1141" s="524"/>
      <c r="D1141" s="525"/>
      <c r="E1141" s="526"/>
      <c r="F1141" s="527"/>
      <c r="G1141" s="527"/>
      <c r="H1141" s="528"/>
      <c r="I1141" s="529">
        <f>COUNTA(I1121:I1140)</f>
        <v>0</v>
      </c>
      <c r="J1141" s="529"/>
      <c r="K1141" s="529"/>
      <c r="L1141" s="530"/>
      <c r="M1141" s="400"/>
      <c r="N1141" s="401">
        <f>SUM(N1121:N1140)</f>
        <v>0</v>
      </c>
      <c r="O1141" s="400"/>
      <c r="P1141" s="401">
        <f>SUM(P1121:P1140)</f>
        <v>0</v>
      </c>
      <c r="Q1141" s="402"/>
      <c r="R1141" s="445"/>
      <c r="S1141" s="426"/>
      <c r="T1141" s="399"/>
      <c r="U1141" s="399">
        <f>SUMIF(U1121:U1140,"&lt;9E307")</f>
        <v>0</v>
      </c>
      <c r="V1141" s="399">
        <f>SUM(V1121:V1140)</f>
        <v>0</v>
      </c>
      <c r="W1141" s="446">
        <f>IF(ISERROR(V1141/U1141),0,(V1141/U1141))</f>
        <v>0</v>
      </c>
      <c r="X1141" s="453">
        <f>SUMIF(X1121:X1140,"&lt;9E307")</f>
        <v>0</v>
      </c>
      <c r="Y1141" s="453">
        <f>SUMIF(Y1121:Y1140,"&lt;9E307")</f>
        <v>0</v>
      </c>
      <c r="Z1141" s="579">
        <f>'４.１倒筒機(樣品製作)'!X1141</f>
        <v>0</v>
      </c>
      <c r="AA1141" s="579">
        <f>'４.１倒筒機(樣品製作)'!Y1141</f>
        <v>0</v>
      </c>
    </row>
    <row r="1142" spans="1:27" ht="16.5">
      <c r="A1142" s="383">
        <f t="shared" si="426"/>
        <v>46200</v>
      </c>
      <c r="B1142" s="432" t="s">
        <v>805</v>
      </c>
      <c r="C1142" s="458"/>
      <c r="D1142" s="473"/>
      <c r="E1142" s="459"/>
      <c r="F1142" s="507" t="str">
        <f>IF(ISNA(VLOOKUP(D1142,條件!$A$1:$L$65585,5,0)),"",(VLOOKUP(D1142,條件!$A$1:$L$65585,5,0)))</f>
        <v/>
      </c>
      <c r="G1142" s="507" t="str">
        <f>IF(ISNA(VLOOKUP(D1142,條件!$A$1:$L$65585,11,0)),"",(VLOOKUP(D1142,條件!$A$1:$L$65585,11,0)))</f>
        <v/>
      </c>
      <c r="H1142" s="460"/>
      <c r="I1142" s="461"/>
      <c r="J1142" s="462"/>
      <c r="K1142" s="461"/>
      <c r="L1142" s="463"/>
      <c r="M1142" s="388"/>
      <c r="N1142" s="389"/>
      <c r="O1142" s="390"/>
      <c r="P1142" s="389"/>
      <c r="Q1142" s="391"/>
      <c r="R1142" s="443"/>
      <c r="S1142" s="425">
        <f>K1142*0.85</f>
        <v>0</v>
      </c>
      <c r="T1142" s="392">
        <f t="shared" ref="T1142:T1161" si="427">IF(J1142="",0,(1440/(J1142/S1142)))</f>
        <v>0</v>
      </c>
      <c r="U1142" s="405">
        <f>T1142*L1142*(N1142+P1142)/24*0.85</f>
        <v>0</v>
      </c>
      <c r="V1142" s="406">
        <f>M1142+O1142</f>
        <v>0</v>
      </c>
      <c r="W1142" s="442" t="str">
        <f>IF(U1142=0,"",((V1142/U1142)))</f>
        <v/>
      </c>
      <c r="X1142" s="452" t="str">
        <f t="shared" ref="X1142:X1161" si="428">IF(ISERROR((U1142/(N1142+P1142)*N1142)/250),"",((U1142/(N1142+P1142)*N1142)/250))</f>
        <v/>
      </c>
      <c r="Y1142" s="452" t="str">
        <f t="shared" ref="Y1142:Y1161" si="429">IF(ISERROR(((U1142/(N1142+P1142)*P1142)/250)),"",(((U1142/(N1142+P1142)*P1142))/250))</f>
        <v/>
      </c>
      <c r="Z1142" s="452" t="str">
        <f>'４.１倒筒機(樣品製作)'!X1142</f>
        <v/>
      </c>
      <c r="AA1142" s="452" t="str">
        <f>'４.１倒筒機(樣品製作)'!Y1142</f>
        <v/>
      </c>
    </row>
    <row r="1143" spans="1:27" ht="16.5">
      <c r="A1143" s="383">
        <f t="shared" si="426"/>
        <v>46200</v>
      </c>
      <c r="B1143" s="432" t="s">
        <v>805</v>
      </c>
      <c r="C1143" s="458"/>
      <c r="D1143" s="473"/>
      <c r="E1143" s="459"/>
      <c r="F1143" s="507" t="str">
        <f>IF(ISNA(VLOOKUP(D1143,條件!$A$1:$L$65585,5,0)),"",(VLOOKUP(D1143,條件!$A$1:$L$65585,5,0)))</f>
        <v/>
      </c>
      <c r="G1143" s="507" t="str">
        <f>IF(ISNA(VLOOKUP(D1143,條件!$A$1:$L$65585,11,0)),"",(VLOOKUP(D1143,條件!$A$1:$L$65585,11,0)))</f>
        <v/>
      </c>
      <c r="H1143" s="460"/>
      <c r="I1143" s="461"/>
      <c r="J1143" s="462"/>
      <c r="K1143" s="461"/>
      <c r="L1143" s="463"/>
      <c r="M1143" s="388"/>
      <c r="N1143" s="389"/>
      <c r="O1143" s="390"/>
      <c r="P1143" s="389"/>
      <c r="Q1143" s="391"/>
      <c r="R1143" s="443"/>
      <c r="S1143" s="425">
        <f t="shared" ref="S1143:S1161" si="430">K1143*0.85</f>
        <v>0</v>
      </c>
      <c r="T1143" s="392">
        <f t="shared" si="427"/>
        <v>0</v>
      </c>
      <c r="U1143" s="405">
        <f t="shared" ref="U1143:U1161" si="431">T1143*L1143*(N1143+P1143)/24*0.85</f>
        <v>0</v>
      </c>
      <c r="V1143" s="393">
        <f t="shared" ref="V1143:V1161" si="432">M1143+O1143</f>
        <v>0</v>
      </c>
      <c r="W1143" s="442" t="str">
        <f t="shared" ref="W1143:W1161" si="433">IF(U1143=0,"",((V1143/U1143)))</f>
        <v/>
      </c>
      <c r="X1143" s="452" t="str">
        <f t="shared" si="428"/>
        <v/>
      </c>
      <c r="Y1143" s="452" t="str">
        <f t="shared" si="429"/>
        <v/>
      </c>
      <c r="Z1143" s="452" t="str">
        <f>'４.１倒筒機(樣品製作)'!X1143</f>
        <v/>
      </c>
      <c r="AA1143" s="452" t="str">
        <f>'４.１倒筒機(樣品製作)'!Y1143</f>
        <v/>
      </c>
    </row>
    <row r="1144" spans="1:27" ht="16.5">
      <c r="A1144" s="383">
        <f t="shared" si="426"/>
        <v>46200</v>
      </c>
      <c r="B1144" s="432" t="s">
        <v>805</v>
      </c>
      <c r="C1144" s="458"/>
      <c r="D1144" s="473"/>
      <c r="E1144" s="459"/>
      <c r="F1144" s="507" t="str">
        <f>IF(ISNA(VLOOKUP(D1144,條件!$A$1:$L$65585,5,0)),"",(VLOOKUP(D1144,條件!$A$1:$L$65585,5,0)))</f>
        <v/>
      </c>
      <c r="G1144" s="507" t="str">
        <f>IF(ISNA(VLOOKUP(D1144,條件!$A$1:$L$65585,11,0)),"",(VLOOKUP(D1144,條件!$A$1:$L$65585,11,0)))</f>
        <v/>
      </c>
      <c r="H1144" s="460"/>
      <c r="I1144" s="461"/>
      <c r="J1144" s="462"/>
      <c r="K1144" s="461"/>
      <c r="L1144" s="463"/>
      <c r="M1144" s="388"/>
      <c r="N1144" s="389"/>
      <c r="O1144" s="390"/>
      <c r="P1144" s="389"/>
      <c r="Q1144" s="391"/>
      <c r="R1144" s="443"/>
      <c r="S1144" s="425">
        <f t="shared" si="430"/>
        <v>0</v>
      </c>
      <c r="T1144" s="392">
        <f t="shared" si="427"/>
        <v>0</v>
      </c>
      <c r="U1144" s="405">
        <f t="shared" si="431"/>
        <v>0</v>
      </c>
      <c r="V1144" s="393">
        <f t="shared" si="432"/>
        <v>0</v>
      </c>
      <c r="W1144" s="442" t="str">
        <f t="shared" si="433"/>
        <v/>
      </c>
      <c r="X1144" s="452" t="str">
        <f t="shared" si="428"/>
        <v/>
      </c>
      <c r="Y1144" s="452" t="str">
        <f t="shared" si="429"/>
        <v/>
      </c>
      <c r="Z1144" s="452" t="str">
        <f>'４.１倒筒機(樣品製作)'!X1144</f>
        <v/>
      </c>
      <c r="AA1144" s="452" t="str">
        <f>'４.１倒筒機(樣品製作)'!Y1144</f>
        <v/>
      </c>
    </row>
    <row r="1145" spans="1:27" ht="16.5">
      <c r="A1145" s="383">
        <f t="shared" si="426"/>
        <v>46200</v>
      </c>
      <c r="B1145" s="432" t="s">
        <v>805</v>
      </c>
      <c r="C1145" s="458"/>
      <c r="D1145" s="473"/>
      <c r="E1145" s="459"/>
      <c r="F1145" s="507" t="str">
        <f>IF(ISNA(VLOOKUP(D1145,條件!$A$1:$L$65585,5,0)),"",(VLOOKUP(D1145,條件!$A$1:$L$65585,5,0)))</f>
        <v/>
      </c>
      <c r="G1145" s="507" t="str">
        <f>IF(ISNA(VLOOKUP(D1145,條件!$A$1:$L$65585,11,0)),"",(VLOOKUP(D1145,條件!$A$1:$L$65585,11,0)))</f>
        <v/>
      </c>
      <c r="H1145" s="460"/>
      <c r="I1145" s="461"/>
      <c r="J1145" s="462"/>
      <c r="K1145" s="461"/>
      <c r="L1145" s="463"/>
      <c r="M1145" s="388"/>
      <c r="N1145" s="389"/>
      <c r="O1145" s="390"/>
      <c r="P1145" s="389"/>
      <c r="Q1145" s="391"/>
      <c r="R1145" s="443"/>
      <c r="S1145" s="425">
        <f t="shared" si="430"/>
        <v>0</v>
      </c>
      <c r="T1145" s="392">
        <f t="shared" si="427"/>
        <v>0</v>
      </c>
      <c r="U1145" s="405">
        <f t="shared" si="431"/>
        <v>0</v>
      </c>
      <c r="V1145" s="393">
        <f t="shared" si="432"/>
        <v>0</v>
      </c>
      <c r="W1145" s="442" t="str">
        <f t="shared" si="433"/>
        <v/>
      </c>
      <c r="X1145" s="452" t="str">
        <f t="shared" si="428"/>
        <v/>
      </c>
      <c r="Y1145" s="452" t="str">
        <f t="shared" si="429"/>
        <v/>
      </c>
      <c r="Z1145" s="452" t="str">
        <f>'４.１倒筒機(樣品製作)'!X1145</f>
        <v/>
      </c>
      <c r="AA1145" s="452" t="str">
        <f>'４.１倒筒機(樣品製作)'!Y1145</f>
        <v/>
      </c>
    </row>
    <row r="1146" spans="1:27" ht="16.5">
      <c r="A1146" s="383">
        <f t="shared" si="426"/>
        <v>46200</v>
      </c>
      <c r="B1146" s="432" t="s">
        <v>805</v>
      </c>
      <c r="C1146" s="458"/>
      <c r="D1146" s="473"/>
      <c r="E1146" s="459"/>
      <c r="F1146" s="507" t="str">
        <f>IF(ISNA(VLOOKUP(D1146,條件!$A$1:$L$65585,5,0)),"",(VLOOKUP(D1146,條件!$A$1:$L$65585,5,0)))</f>
        <v/>
      </c>
      <c r="G1146" s="507" t="str">
        <f>IF(ISNA(VLOOKUP(D1146,條件!$A$1:$L$65585,11,0)),"",(VLOOKUP(D1146,條件!$A$1:$L$65585,11,0)))</f>
        <v/>
      </c>
      <c r="H1146" s="460"/>
      <c r="I1146" s="461"/>
      <c r="J1146" s="462"/>
      <c r="K1146" s="461"/>
      <c r="L1146" s="463"/>
      <c r="M1146" s="388"/>
      <c r="N1146" s="389"/>
      <c r="O1146" s="390"/>
      <c r="P1146" s="389"/>
      <c r="Q1146" s="391"/>
      <c r="R1146" s="443"/>
      <c r="S1146" s="425">
        <f t="shared" si="430"/>
        <v>0</v>
      </c>
      <c r="T1146" s="392">
        <f t="shared" si="427"/>
        <v>0</v>
      </c>
      <c r="U1146" s="405">
        <f t="shared" si="431"/>
        <v>0</v>
      </c>
      <c r="V1146" s="393">
        <f t="shared" si="432"/>
        <v>0</v>
      </c>
      <c r="W1146" s="442" t="str">
        <f t="shared" si="433"/>
        <v/>
      </c>
      <c r="X1146" s="452" t="str">
        <f t="shared" si="428"/>
        <v/>
      </c>
      <c r="Y1146" s="452" t="str">
        <f t="shared" si="429"/>
        <v/>
      </c>
      <c r="Z1146" s="452" t="str">
        <f>'４.１倒筒機(樣品製作)'!X1146</f>
        <v/>
      </c>
      <c r="AA1146" s="452" t="str">
        <f>'４.１倒筒機(樣品製作)'!Y1146</f>
        <v/>
      </c>
    </row>
    <row r="1147" spans="1:27" ht="16.5">
      <c r="A1147" s="383">
        <f t="shared" si="426"/>
        <v>46200</v>
      </c>
      <c r="B1147" s="432" t="s">
        <v>805</v>
      </c>
      <c r="C1147" s="458"/>
      <c r="D1147" s="473"/>
      <c r="E1147" s="459"/>
      <c r="F1147" s="507" t="str">
        <f>IF(ISNA(VLOOKUP(D1147,條件!$A$1:$L$65585,5,0)),"",(VLOOKUP(D1147,條件!$A$1:$L$65585,5,0)))</f>
        <v/>
      </c>
      <c r="G1147" s="507" t="str">
        <f>IF(ISNA(VLOOKUP(D1147,條件!$A$1:$L$65585,11,0)),"",(VLOOKUP(D1147,條件!$A$1:$L$65585,11,0)))</f>
        <v/>
      </c>
      <c r="H1147" s="460"/>
      <c r="I1147" s="461"/>
      <c r="J1147" s="462"/>
      <c r="K1147" s="461"/>
      <c r="L1147" s="463"/>
      <c r="M1147" s="388"/>
      <c r="N1147" s="389"/>
      <c r="O1147" s="390"/>
      <c r="P1147" s="389"/>
      <c r="Q1147" s="391"/>
      <c r="R1147" s="443"/>
      <c r="S1147" s="425">
        <f t="shared" si="430"/>
        <v>0</v>
      </c>
      <c r="T1147" s="392">
        <f t="shared" si="427"/>
        <v>0</v>
      </c>
      <c r="U1147" s="405">
        <f t="shared" si="431"/>
        <v>0</v>
      </c>
      <c r="V1147" s="393">
        <f t="shared" si="432"/>
        <v>0</v>
      </c>
      <c r="W1147" s="442" t="str">
        <f t="shared" si="433"/>
        <v/>
      </c>
      <c r="X1147" s="452" t="str">
        <f t="shared" si="428"/>
        <v/>
      </c>
      <c r="Y1147" s="452" t="str">
        <f t="shared" si="429"/>
        <v/>
      </c>
      <c r="Z1147" s="452" t="str">
        <f>'４.１倒筒機(樣品製作)'!X1147</f>
        <v/>
      </c>
      <c r="AA1147" s="452" t="str">
        <f>'４.１倒筒機(樣品製作)'!Y1147</f>
        <v/>
      </c>
    </row>
    <row r="1148" spans="1:27" ht="16.5">
      <c r="A1148" s="383">
        <f t="shared" si="426"/>
        <v>46200</v>
      </c>
      <c r="B1148" s="432" t="s">
        <v>805</v>
      </c>
      <c r="C1148" s="458"/>
      <c r="D1148" s="473"/>
      <c r="E1148" s="459"/>
      <c r="F1148" s="507" t="str">
        <f>IF(ISNA(VLOOKUP(D1148,條件!$A$1:$L$65585,5,0)),"",(VLOOKUP(D1148,條件!$A$1:$L$65585,5,0)))</f>
        <v/>
      </c>
      <c r="G1148" s="507" t="str">
        <f>IF(ISNA(VLOOKUP(D1148,條件!$A$1:$L$65585,11,0)),"",(VLOOKUP(D1148,條件!$A$1:$L$65585,11,0)))</f>
        <v/>
      </c>
      <c r="H1148" s="460"/>
      <c r="I1148" s="461"/>
      <c r="J1148" s="462"/>
      <c r="K1148" s="461"/>
      <c r="L1148" s="463"/>
      <c r="M1148" s="388"/>
      <c r="N1148" s="389"/>
      <c r="O1148" s="390"/>
      <c r="P1148" s="389"/>
      <c r="Q1148" s="391"/>
      <c r="R1148" s="443"/>
      <c r="S1148" s="425">
        <f t="shared" si="430"/>
        <v>0</v>
      </c>
      <c r="T1148" s="392">
        <f t="shared" si="427"/>
        <v>0</v>
      </c>
      <c r="U1148" s="405">
        <f t="shared" si="431"/>
        <v>0</v>
      </c>
      <c r="V1148" s="393">
        <f t="shared" si="432"/>
        <v>0</v>
      </c>
      <c r="W1148" s="442" t="str">
        <f t="shared" si="433"/>
        <v/>
      </c>
      <c r="X1148" s="452" t="str">
        <f t="shared" si="428"/>
        <v/>
      </c>
      <c r="Y1148" s="452" t="str">
        <f t="shared" si="429"/>
        <v/>
      </c>
      <c r="Z1148" s="452" t="str">
        <f>'４.１倒筒機(樣品製作)'!X1148</f>
        <v/>
      </c>
      <c r="AA1148" s="452" t="str">
        <f>'４.１倒筒機(樣品製作)'!Y1148</f>
        <v/>
      </c>
    </row>
    <row r="1149" spans="1:27" ht="16.5">
      <c r="A1149" s="383">
        <f t="shared" si="426"/>
        <v>46200</v>
      </c>
      <c r="B1149" s="432" t="s">
        <v>805</v>
      </c>
      <c r="C1149" s="458"/>
      <c r="D1149" s="473"/>
      <c r="E1149" s="459"/>
      <c r="F1149" s="507" t="str">
        <f>IF(ISNA(VLOOKUP(D1149,條件!$A$1:$L$65585,5,0)),"",(VLOOKUP(D1149,條件!$A$1:$L$65585,5,0)))</f>
        <v/>
      </c>
      <c r="G1149" s="507" t="str">
        <f>IF(ISNA(VLOOKUP(D1149,條件!$A$1:$L$65585,11,0)),"",(VLOOKUP(D1149,條件!$A$1:$L$65585,11,0)))</f>
        <v/>
      </c>
      <c r="H1149" s="460"/>
      <c r="I1149" s="461"/>
      <c r="J1149" s="462"/>
      <c r="K1149" s="461"/>
      <c r="L1149" s="463"/>
      <c r="M1149" s="388"/>
      <c r="N1149" s="389"/>
      <c r="O1149" s="390"/>
      <c r="P1149" s="389"/>
      <c r="Q1149" s="391"/>
      <c r="R1149" s="443"/>
      <c r="S1149" s="425">
        <f t="shared" si="430"/>
        <v>0</v>
      </c>
      <c r="T1149" s="392">
        <f t="shared" si="427"/>
        <v>0</v>
      </c>
      <c r="U1149" s="405">
        <f t="shared" si="431"/>
        <v>0</v>
      </c>
      <c r="V1149" s="393">
        <f t="shared" si="432"/>
        <v>0</v>
      </c>
      <c r="W1149" s="442" t="str">
        <f t="shared" si="433"/>
        <v/>
      </c>
      <c r="X1149" s="452" t="str">
        <f t="shared" si="428"/>
        <v/>
      </c>
      <c r="Y1149" s="452" t="str">
        <f t="shared" si="429"/>
        <v/>
      </c>
      <c r="Z1149" s="452" t="str">
        <f>'４.１倒筒機(樣品製作)'!X1149</f>
        <v/>
      </c>
      <c r="AA1149" s="452" t="str">
        <f>'４.１倒筒機(樣品製作)'!Y1149</f>
        <v/>
      </c>
    </row>
    <row r="1150" spans="1:27" ht="16.5">
      <c r="A1150" s="383">
        <f t="shared" si="426"/>
        <v>46200</v>
      </c>
      <c r="B1150" s="432" t="s">
        <v>805</v>
      </c>
      <c r="C1150" s="458"/>
      <c r="D1150" s="473"/>
      <c r="E1150" s="459"/>
      <c r="F1150" s="507" t="str">
        <f>IF(ISNA(VLOOKUP(D1150,條件!$A$1:$L$65585,5,0)),"",(VLOOKUP(D1150,條件!$A$1:$L$65585,5,0)))</f>
        <v/>
      </c>
      <c r="G1150" s="507" t="str">
        <f>IF(ISNA(VLOOKUP(D1150,條件!$A$1:$L$65585,11,0)),"",(VLOOKUP(D1150,條件!$A$1:$L$65585,11,0)))</f>
        <v/>
      </c>
      <c r="H1150" s="460"/>
      <c r="I1150" s="461"/>
      <c r="J1150" s="462"/>
      <c r="K1150" s="461"/>
      <c r="L1150" s="463"/>
      <c r="M1150" s="388"/>
      <c r="N1150" s="389"/>
      <c r="O1150" s="390"/>
      <c r="P1150" s="389"/>
      <c r="Q1150" s="391"/>
      <c r="R1150" s="443"/>
      <c r="S1150" s="425">
        <f t="shared" si="430"/>
        <v>0</v>
      </c>
      <c r="T1150" s="392">
        <f t="shared" si="427"/>
        <v>0</v>
      </c>
      <c r="U1150" s="405">
        <f t="shared" si="431"/>
        <v>0</v>
      </c>
      <c r="V1150" s="393">
        <f t="shared" si="432"/>
        <v>0</v>
      </c>
      <c r="W1150" s="442" t="str">
        <f t="shared" si="433"/>
        <v/>
      </c>
      <c r="X1150" s="452" t="str">
        <f t="shared" si="428"/>
        <v/>
      </c>
      <c r="Y1150" s="452" t="str">
        <f t="shared" si="429"/>
        <v/>
      </c>
      <c r="Z1150" s="452" t="str">
        <f>'４.１倒筒機(樣品製作)'!X1150</f>
        <v/>
      </c>
      <c r="AA1150" s="452" t="str">
        <f>'４.１倒筒機(樣品製作)'!Y1150</f>
        <v/>
      </c>
    </row>
    <row r="1151" spans="1:27" ht="16.5">
      <c r="A1151" s="383">
        <f t="shared" si="426"/>
        <v>46200</v>
      </c>
      <c r="B1151" s="432" t="s">
        <v>805</v>
      </c>
      <c r="C1151" s="458"/>
      <c r="D1151" s="473"/>
      <c r="E1151" s="459"/>
      <c r="F1151" s="507" t="str">
        <f>IF(ISNA(VLOOKUP(D1151,條件!$A$1:$L$65585,5,0)),"",(VLOOKUP(D1151,條件!$A$1:$L$65585,5,0)))</f>
        <v/>
      </c>
      <c r="G1151" s="507" t="str">
        <f>IF(ISNA(VLOOKUP(D1151,條件!$A$1:$L$65585,11,0)),"",(VLOOKUP(D1151,條件!$A$1:$L$65585,11,0)))</f>
        <v/>
      </c>
      <c r="H1151" s="460"/>
      <c r="I1151" s="461"/>
      <c r="J1151" s="462"/>
      <c r="K1151" s="461"/>
      <c r="L1151" s="463"/>
      <c r="M1151" s="388"/>
      <c r="N1151" s="389"/>
      <c r="O1151" s="390"/>
      <c r="P1151" s="389"/>
      <c r="Q1151" s="391"/>
      <c r="R1151" s="443"/>
      <c r="S1151" s="425">
        <f t="shared" si="430"/>
        <v>0</v>
      </c>
      <c r="T1151" s="392">
        <f t="shared" si="427"/>
        <v>0</v>
      </c>
      <c r="U1151" s="405">
        <f t="shared" si="431"/>
        <v>0</v>
      </c>
      <c r="V1151" s="393">
        <f t="shared" si="432"/>
        <v>0</v>
      </c>
      <c r="W1151" s="442" t="str">
        <f t="shared" si="433"/>
        <v/>
      </c>
      <c r="X1151" s="452" t="str">
        <f t="shared" si="428"/>
        <v/>
      </c>
      <c r="Y1151" s="452" t="str">
        <f t="shared" si="429"/>
        <v/>
      </c>
      <c r="Z1151" s="452" t="str">
        <f>'４.１倒筒機(樣品製作)'!X1151</f>
        <v/>
      </c>
      <c r="AA1151" s="452" t="str">
        <f>'４.１倒筒機(樣品製作)'!Y1151</f>
        <v/>
      </c>
    </row>
    <row r="1152" spans="1:27" ht="16.5">
      <c r="A1152" s="383">
        <f t="shared" si="426"/>
        <v>46200</v>
      </c>
      <c r="B1152" s="432" t="s">
        <v>805</v>
      </c>
      <c r="C1152" s="458"/>
      <c r="D1152" s="473"/>
      <c r="E1152" s="459"/>
      <c r="F1152" s="507" t="str">
        <f>IF(ISNA(VLOOKUP(D1152,條件!$A$1:$L$65585,5,0)),"",(VLOOKUP(D1152,條件!$A$1:$L$65585,5,0)))</f>
        <v/>
      </c>
      <c r="G1152" s="507" t="str">
        <f>IF(ISNA(VLOOKUP(D1152,條件!$A$1:$L$65585,11,0)),"",(VLOOKUP(D1152,條件!$A$1:$L$65585,11,0)))</f>
        <v/>
      </c>
      <c r="H1152" s="460"/>
      <c r="I1152" s="461"/>
      <c r="J1152" s="462"/>
      <c r="K1152" s="461"/>
      <c r="L1152" s="463"/>
      <c r="M1152" s="388"/>
      <c r="N1152" s="389"/>
      <c r="O1152" s="390"/>
      <c r="P1152" s="389"/>
      <c r="Q1152" s="391"/>
      <c r="R1152" s="443"/>
      <c r="S1152" s="425">
        <f t="shared" si="430"/>
        <v>0</v>
      </c>
      <c r="T1152" s="392">
        <f t="shared" si="427"/>
        <v>0</v>
      </c>
      <c r="U1152" s="405">
        <f t="shared" si="431"/>
        <v>0</v>
      </c>
      <c r="V1152" s="393">
        <f t="shared" si="432"/>
        <v>0</v>
      </c>
      <c r="W1152" s="442" t="str">
        <f t="shared" si="433"/>
        <v/>
      </c>
      <c r="X1152" s="452" t="str">
        <f t="shared" si="428"/>
        <v/>
      </c>
      <c r="Y1152" s="452" t="str">
        <f t="shared" si="429"/>
        <v/>
      </c>
      <c r="Z1152" s="452" t="str">
        <f>'４.１倒筒機(樣品製作)'!X1152</f>
        <v/>
      </c>
      <c r="AA1152" s="452" t="str">
        <f>'４.１倒筒機(樣品製作)'!Y1152</f>
        <v/>
      </c>
    </row>
    <row r="1153" spans="1:27" ht="16.5">
      <c r="A1153" s="383">
        <f t="shared" si="426"/>
        <v>46200</v>
      </c>
      <c r="B1153" s="432" t="s">
        <v>805</v>
      </c>
      <c r="C1153" s="458"/>
      <c r="D1153" s="473"/>
      <c r="E1153" s="459"/>
      <c r="F1153" s="507" t="str">
        <f>IF(ISNA(VLOOKUP(D1153,條件!$A$1:$L$65585,5,0)),"",(VLOOKUP(D1153,條件!$A$1:$L$65585,5,0)))</f>
        <v/>
      </c>
      <c r="G1153" s="507" t="str">
        <f>IF(ISNA(VLOOKUP(D1153,條件!$A$1:$L$65585,11,0)),"",(VLOOKUP(D1153,條件!$A$1:$L$65585,11,0)))</f>
        <v/>
      </c>
      <c r="H1153" s="460"/>
      <c r="I1153" s="461"/>
      <c r="J1153" s="462"/>
      <c r="K1153" s="461"/>
      <c r="L1153" s="463"/>
      <c r="M1153" s="388"/>
      <c r="N1153" s="389"/>
      <c r="O1153" s="390"/>
      <c r="P1153" s="389"/>
      <c r="Q1153" s="391"/>
      <c r="R1153" s="443"/>
      <c r="S1153" s="425">
        <f t="shared" si="430"/>
        <v>0</v>
      </c>
      <c r="T1153" s="392">
        <f t="shared" si="427"/>
        <v>0</v>
      </c>
      <c r="U1153" s="392">
        <f t="shared" si="431"/>
        <v>0</v>
      </c>
      <c r="V1153" s="393">
        <f t="shared" si="432"/>
        <v>0</v>
      </c>
      <c r="W1153" s="444" t="str">
        <f t="shared" si="433"/>
        <v/>
      </c>
      <c r="X1153" s="452" t="str">
        <f t="shared" si="428"/>
        <v/>
      </c>
      <c r="Y1153" s="452" t="str">
        <f t="shared" si="429"/>
        <v/>
      </c>
      <c r="Z1153" s="452" t="str">
        <f>'４.１倒筒機(樣品製作)'!X1153</f>
        <v/>
      </c>
      <c r="AA1153" s="452" t="str">
        <f>'４.１倒筒機(樣品製作)'!Y1153</f>
        <v/>
      </c>
    </row>
    <row r="1154" spans="1:27" ht="16.5">
      <c r="A1154" s="383">
        <f t="shared" si="426"/>
        <v>46200</v>
      </c>
      <c r="B1154" s="432" t="s">
        <v>805</v>
      </c>
      <c r="C1154" s="458"/>
      <c r="D1154" s="473"/>
      <c r="E1154" s="459"/>
      <c r="F1154" s="507" t="str">
        <f>IF(ISNA(VLOOKUP(D1154,條件!$A$1:$L$65585,5,0)),"",(VLOOKUP(D1154,條件!$A$1:$L$65585,5,0)))</f>
        <v/>
      </c>
      <c r="G1154" s="507" t="str">
        <f>IF(ISNA(VLOOKUP(D1154,條件!$A$1:$L$65585,11,0)),"",(VLOOKUP(D1154,條件!$A$1:$L$65585,11,0)))</f>
        <v/>
      </c>
      <c r="H1154" s="460"/>
      <c r="I1154" s="461"/>
      <c r="J1154" s="462"/>
      <c r="K1154" s="461"/>
      <c r="L1154" s="463"/>
      <c r="M1154" s="388"/>
      <c r="N1154" s="389"/>
      <c r="O1154" s="390"/>
      <c r="P1154" s="389"/>
      <c r="Q1154" s="391"/>
      <c r="R1154" s="443"/>
      <c r="S1154" s="425">
        <f t="shared" si="430"/>
        <v>0</v>
      </c>
      <c r="T1154" s="392">
        <f t="shared" si="427"/>
        <v>0</v>
      </c>
      <c r="U1154" s="392">
        <f t="shared" si="431"/>
        <v>0</v>
      </c>
      <c r="V1154" s="393">
        <f t="shared" si="432"/>
        <v>0</v>
      </c>
      <c r="W1154" s="444" t="str">
        <f t="shared" si="433"/>
        <v/>
      </c>
      <c r="X1154" s="452" t="str">
        <f t="shared" si="428"/>
        <v/>
      </c>
      <c r="Y1154" s="452" t="str">
        <f t="shared" si="429"/>
        <v/>
      </c>
      <c r="Z1154" s="452" t="str">
        <f>'４.１倒筒機(樣品製作)'!X1154</f>
        <v/>
      </c>
      <c r="AA1154" s="452" t="str">
        <f>'４.１倒筒機(樣品製作)'!Y1154</f>
        <v/>
      </c>
    </row>
    <row r="1155" spans="1:27" ht="16.5">
      <c r="A1155" s="383">
        <f t="shared" si="426"/>
        <v>46200</v>
      </c>
      <c r="B1155" s="432" t="s">
        <v>805</v>
      </c>
      <c r="C1155" s="458"/>
      <c r="D1155" s="473"/>
      <c r="E1155" s="459"/>
      <c r="F1155" s="507" t="str">
        <f>IF(ISNA(VLOOKUP(D1155,條件!$A$1:$L$65585,5,0)),"",(VLOOKUP(D1155,條件!$A$1:$L$65585,5,0)))</f>
        <v/>
      </c>
      <c r="G1155" s="507" t="str">
        <f>IF(ISNA(VLOOKUP(D1155,條件!$A$1:$L$65585,11,0)),"",(VLOOKUP(D1155,條件!$A$1:$L$65585,11,0)))</f>
        <v/>
      </c>
      <c r="H1155" s="460"/>
      <c r="I1155" s="461"/>
      <c r="J1155" s="462"/>
      <c r="K1155" s="461"/>
      <c r="L1155" s="463"/>
      <c r="M1155" s="388"/>
      <c r="N1155" s="389"/>
      <c r="O1155" s="390"/>
      <c r="P1155" s="389"/>
      <c r="Q1155" s="391"/>
      <c r="R1155" s="443"/>
      <c r="S1155" s="425">
        <f t="shared" si="430"/>
        <v>0</v>
      </c>
      <c r="T1155" s="392">
        <f t="shared" si="427"/>
        <v>0</v>
      </c>
      <c r="U1155" s="392">
        <f t="shared" si="431"/>
        <v>0</v>
      </c>
      <c r="V1155" s="393">
        <f t="shared" si="432"/>
        <v>0</v>
      </c>
      <c r="W1155" s="444" t="str">
        <f t="shared" si="433"/>
        <v/>
      </c>
      <c r="X1155" s="452" t="str">
        <f t="shared" si="428"/>
        <v/>
      </c>
      <c r="Y1155" s="452" t="str">
        <f t="shared" si="429"/>
        <v/>
      </c>
      <c r="Z1155" s="452" t="str">
        <f>'４.１倒筒機(樣品製作)'!X1155</f>
        <v/>
      </c>
      <c r="AA1155" s="452" t="str">
        <f>'４.１倒筒機(樣品製作)'!Y1155</f>
        <v/>
      </c>
    </row>
    <row r="1156" spans="1:27" ht="16.5">
      <c r="A1156" s="383">
        <f t="shared" si="426"/>
        <v>46200</v>
      </c>
      <c r="B1156" s="432" t="s">
        <v>805</v>
      </c>
      <c r="C1156" s="458"/>
      <c r="D1156" s="473"/>
      <c r="E1156" s="459"/>
      <c r="F1156" s="507" t="str">
        <f>IF(ISNA(VLOOKUP(D1156,條件!$A$1:$L$65585,5,0)),"",(VLOOKUP(D1156,條件!$A$1:$L$65585,5,0)))</f>
        <v/>
      </c>
      <c r="G1156" s="507" t="str">
        <f>IF(ISNA(VLOOKUP(D1156,條件!$A$1:$L$65585,11,0)),"",(VLOOKUP(D1156,條件!$A$1:$L$65585,11,0)))</f>
        <v/>
      </c>
      <c r="H1156" s="460"/>
      <c r="I1156" s="461"/>
      <c r="J1156" s="462"/>
      <c r="K1156" s="461"/>
      <c r="L1156" s="463"/>
      <c r="M1156" s="388"/>
      <c r="N1156" s="389"/>
      <c r="O1156" s="390"/>
      <c r="P1156" s="389"/>
      <c r="Q1156" s="391"/>
      <c r="R1156" s="443"/>
      <c r="S1156" s="425">
        <f t="shared" si="430"/>
        <v>0</v>
      </c>
      <c r="T1156" s="392">
        <f t="shared" si="427"/>
        <v>0</v>
      </c>
      <c r="U1156" s="392">
        <f t="shared" si="431"/>
        <v>0</v>
      </c>
      <c r="V1156" s="393">
        <f t="shared" si="432"/>
        <v>0</v>
      </c>
      <c r="W1156" s="444" t="str">
        <f t="shared" si="433"/>
        <v/>
      </c>
      <c r="X1156" s="452" t="str">
        <f t="shared" si="428"/>
        <v/>
      </c>
      <c r="Y1156" s="452" t="str">
        <f t="shared" si="429"/>
        <v/>
      </c>
      <c r="Z1156" s="452" t="str">
        <f>'４.１倒筒機(樣品製作)'!X1156</f>
        <v/>
      </c>
      <c r="AA1156" s="452" t="str">
        <f>'４.１倒筒機(樣品製作)'!Y1156</f>
        <v/>
      </c>
    </row>
    <row r="1157" spans="1:27" ht="16.5">
      <c r="A1157" s="383">
        <f t="shared" si="426"/>
        <v>46200</v>
      </c>
      <c r="B1157" s="432" t="s">
        <v>805</v>
      </c>
      <c r="C1157" s="458"/>
      <c r="D1157" s="473"/>
      <c r="E1157" s="459"/>
      <c r="F1157" s="507" t="str">
        <f>IF(ISNA(VLOOKUP(D1157,條件!$A$1:$L$65585,5,0)),"",(VLOOKUP(D1157,條件!$A$1:$L$65585,5,0)))</f>
        <v/>
      </c>
      <c r="G1157" s="507" t="str">
        <f>IF(ISNA(VLOOKUP(D1157,條件!$A$1:$L$65585,11,0)),"",(VLOOKUP(D1157,條件!$A$1:$L$65585,11,0)))</f>
        <v/>
      </c>
      <c r="H1157" s="460"/>
      <c r="I1157" s="461"/>
      <c r="J1157" s="462"/>
      <c r="K1157" s="461"/>
      <c r="L1157" s="463"/>
      <c r="M1157" s="388"/>
      <c r="N1157" s="389"/>
      <c r="O1157" s="390"/>
      <c r="P1157" s="389"/>
      <c r="Q1157" s="391"/>
      <c r="R1157" s="443"/>
      <c r="S1157" s="425">
        <f t="shared" si="430"/>
        <v>0</v>
      </c>
      <c r="T1157" s="392">
        <f t="shared" si="427"/>
        <v>0</v>
      </c>
      <c r="U1157" s="392">
        <f t="shared" si="431"/>
        <v>0</v>
      </c>
      <c r="V1157" s="393">
        <f t="shared" si="432"/>
        <v>0</v>
      </c>
      <c r="W1157" s="444" t="str">
        <f t="shared" si="433"/>
        <v/>
      </c>
      <c r="X1157" s="452" t="str">
        <f t="shared" si="428"/>
        <v/>
      </c>
      <c r="Y1157" s="452" t="str">
        <f t="shared" si="429"/>
        <v/>
      </c>
      <c r="Z1157" s="452" t="str">
        <f>'４.１倒筒機(樣品製作)'!X1157</f>
        <v/>
      </c>
      <c r="AA1157" s="452" t="str">
        <f>'４.１倒筒機(樣品製作)'!Y1157</f>
        <v/>
      </c>
    </row>
    <row r="1158" spans="1:27" ht="16.5">
      <c r="A1158" s="383">
        <f t="shared" si="426"/>
        <v>46200</v>
      </c>
      <c r="B1158" s="432" t="s">
        <v>805</v>
      </c>
      <c r="C1158" s="458"/>
      <c r="D1158" s="473"/>
      <c r="E1158" s="459"/>
      <c r="F1158" s="507" t="str">
        <f>IF(ISNA(VLOOKUP(D1158,條件!$A$1:$L$65585,5,0)),"",(VLOOKUP(D1158,條件!$A$1:$L$65585,5,0)))</f>
        <v/>
      </c>
      <c r="G1158" s="507" t="str">
        <f>IF(ISNA(VLOOKUP(D1158,條件!$A$1:$L$65585,11,0)),"",(VLOOKUP(D1158,條件!$A$1:$L$65585,11,0)))</f>
        <v/>
      </c>
      <c r="H1158" s="460"/>
      <c r="I1158" s="461"/>
      <c r="J1158" s="462"/>
      <c r="K1158" s="461"/>
      <c r="L1158" s="463"/>
      <c r="M1158" s="388"/>
      <c r="N1158" s="389"/>
      <c r="O1158" s="390"/>
      <c r="P1158" s="389"/>
      <c r="Q1158" s="391"/>
      <c r="R1158" s="443"/>
      <c r="S1158" s="425">
        <f t="shared" si="430"/>
        <v>0</v>
      </c>
      <c r="T1158" s="392">
        <f t="shared" si="427"/>
        <v>0</v>
      </c>
      <c r="U1158" s="392">
        <f t="shared" si="431"/>
        <v>0</v>
      </c>
      <c r="V1158" s="393">
        <f t="shared" si="432"/>
        <v>0</v>
      </c>
      <c r="W1158" s="444" t="str">
        <f t="shared" si="433"/>
        <v/>
      </c>
      <c r="X1158" s="452" t="str">
        <f t="shared" si="428"/>
        <v/>
      </c>
      <c r="Y1158" s="452" t="str">
        <f t="shared" si="429"/>
        <v/>
      </c>
      <c r="Z1158" s="452" t="str">
        <f>'４.１倒筒機(樣品製作)'!X1158</f>
        <v/>
      </c>
      <c r="AA1158" s="452" t="str">
        <f>'４.１倒筒機(樣品製作)'!Y1158</f>
        <v/>
      </c>
    </row>
    <row r="1159" spans="1:27" ht="16.5">
      <c r="A1159" s="383">
        <f t="shared" si="426"/>
        <v>46200</v>
      </c>
      <c r="B1159" s="432" t="s">
        <v>805</v>
      </c>
      <c r="C1159" s="458"/>
      <c r="D1159" s="473"/>
      <c r="E1159" s="459"/>
      <c r="F1159" s="507" t="str">
        <f>IF(ISNA(VLOOKUP(D1159,條件!$A$1:$L$65585,5,0)),"",(VLOOKUP(D1159,條件!$A$1:$L$65585,5,0)))</f>
        <v/>
      </c>
      <c r="G1159" s="507" t="str">
        <f>IF(ISNA(VLOOKUP(D1159,條件!$A$1:$L$65585,11,0)),"",(VLOOKUP(D1159,條件!$A$1:$L$65585,11,0)))</f>
        <v/>
      </c>
      <c r="H1159" s="460"/>
      <c r="I1159" s="461"/>
      <c r="J1159" s="462"/>
      <c r="K1159" s="461"/>
      <c r="L1159" s="463"/>
      <c r="M1159" s="388"/>
      <c r="N1159" s="389"/>
      <c r="O1159" s="390"/>
      <c r="P1159" s="389"/>
      <c r="Q1159" s="391"/>
      <c r="R1159" s="443"/>
      <c r="S1159" s="425">
        <f t="shared" si="430"/>
        <v>0</v>
      </c>
      <c r="T1159" s="392">
        <f t="shared" si="427"/>
        <v>0</v>
      </c>
      <c r="U1159" s="392">
        <f t="shared" si="431"/>
        <v>0</v>
      </c>
      <c r="V1159" s="393">
        <f t="shared" si="432"/>
        <v>0</v>
      </c>
      <c r="W1159" s="444" t="str">
        <f t="shared" si="433"/>
        <v/>
      </c>
      <c r="X1159" s="452" t="str">
        <f t="shared" si="428"/>
        <v/>
      </c>
      <c r="Y1159" s="452" t="str">
        <f t="shared" si="429"/>
        <v/>
      </c>
      <c r="Z1159" s="452" t="str">
        <f>'４.１倒筒機(樣品製作)'!X1159</f>
        <v/>
      </c>
      <c r="AA1159" s="452" t="str">
        <f>'４.１倒筒機(樣品製作)'!Y1159</f>
        <v/>
      </c>
    </row>
    <row r="1160" spans="1:27" ht="16.5">
      <c r="A1160" s="383">
        <f t="shared" si="426"/>
        <v>46200</v>
      </c>
      <c r="B1160" s="432" t="s">
        <v>805</v>
      </c>
      <c r="C1160" s="458"/>
      <c r="D1160" s="473"/>
      <c r="E1160" s="459"/>
      <c r="F1160" s="507" t="str">
        <f>IF(ISNA(VLOOKUP(D1160,條件!$A$1:$L$65585,5,0)),"",(VLOOKUP(D1160,條件!$A$1:$L$65585,5,0)))</f>
        <v/>
      </c>
      <c r="G1160" s="507" t="str">
        <f>IF(ISNA(VLOOKUP(D1160,條件!$A$1:$L$65585,11,0)),"",(VLOOKUP(D1160,條件!$A$1:$L$65585,11,0)))</f>
        <v/>
      </c>
      <c r="H1160" s="460"/>
      <c r="I1160" s="461"/>
      <c r="J1160" s="462"/>
      <c r="K1160" s="461"/>
      <c r="L1160" s="463"/>
      <c r="M1160" s="388"/>
      <c r="N1160" s="389"/>
      <c r="O1160" s="390"/>
      <c r="P1160" s="389"/>
      <c r="Q1160" s="391"/>
      <c r="R1160" s="443"/>
      <c r="S1160" s="425">
        <f t="shared" si="430"/>
        <v>0</v>
      </c>
      <c r="T1160" s="392">
        <f t="shared" si="427"/>
        <v>0</v>
      </c>
      <c r="U1160" s="392">
        <f t="shared" si="431"/>
        <v>0</v>
      </c>
      <c r="V1160" s="393">
        <f t="shared" si="432"/>
        <v>0</v>
      </c>
      <c r="W1160" s="444" t="str">
        <f t="shared" si="433"/>
        <v/>
      </c>
      <c r="X1160" s="452" t="str">
        <f t="shared" si="428"/>
        <v/>
      </c>
      <c r="Y1160" s="452" t="str">
        <f t="shared" si="429"/>
        <v/>
      </c>
      <c r="Z1160" s="452" t="str">
        <f>'４.１倒筒機(樣品製作)'!X1160</f>
        <v/>
      </c>
      <c r="AA1160" s="452" t="str">
        <f>'４.１倒筒機(樣品製作)'!Y1160</f>
        <v/>
      </c>
    </row>
    <row r="1161" spans="1:27" ht="16.5">
      <c r="A1161" s="383">
        <f t="shared" si="426"/>
        <v>46200</v>
      </c>
      <c r="B1161" s="432" t="s">
        <v>805</v>
      </c>
      <c r="C1161" s="458"/>
      <c r="D1161" s="473"/>
      <c r="E1161" s="459"/>
      <c r="F1161" s="507" t="str">
        <f>IF(ISNA(VLOOKUP(D1161,條件!$A$1:$L$65585,5,0)),"",(VLOOKUP(D1161,條件!$A$1:$L$65585,5,0)))</f>
        <v/>
      </c>
      <c r="G1161" s="507" t="str">
        <f>IF(ISNA(VLOOKUP(D1161,條件!$A$1:$L$65585,11,0)),"",(VLOOKUP(D1161,條件!$A$1:$L$65585,11,0)))</f>
        <v/>
      </c>
      <c r="H1161" s="460"/>
      <c r="I1161" s="461"/>
      <c r="J1161" s="462"/>
      <c r="K1161" s="461"/>
      <c r="L1161" s="463"/>
      <c r="M1161" s="388"/>
      <c r="N1161" s="389"/>
      <c r="O1161" s="390"/>
      <c r="P1161" s="389"/>
      <c r="Q1161" s="391"/>
      <c r="R1161" s="443"/>
      <c r="S1161" s="425">
        <f t="shared" si="430"/>
        <v>0</v>
      </c>
      <c r="T1161" s="392">
        <f t="shared" si="427"/>
        <v>0</v>
      </c>
      <c r="U1161" s="392">
        <f t="shared" si="431"/>
        <v>0</v>
      </c>
      <c r="V1161" s="393">
        <f t="shared" si="432"/>
        <v>0</v>
      </c>
      <c r="W1161" s="444" t="str">
        <f t="shared" si="433"/>
        <v/>
      </c>
      <c r="X1161" s="452" t="str">
        <f t="shared" si="428"/>
        <v/>
      </c>
      <c r="Y1161" s="452" t="str">
        <f t="shared" si="429"/>
        <v/>
      </c>
      <c r="Z1161" s="452" t="str">
        <f>'４.１倒筒機(樣品製作)'!X1161</f>
        <v/>
      </c>
      <c r="AA1161" s="452" t="str">
        <f>'４.１倒筒機(樣品製作)'!Y1161</f>
        <v/>
      </c>
    </row>
    <row r="1162" spans="1:27" ht="16.5">
      <c r="A1162" s="383">
        <f t="shared" si="426"/>
        <v>46200</v>
      </c>
      <c r="B1162" s="398" t="s">
        <v>803</v>
      </c>
      <c r="C1162" s="524"/>
      <c r="D1162" s="525"/>
      <c r="E1162" s="526"/>
      <c r="F1162" s="527">
        <v>0</v>
      </c>
      <c r="G1162" s="527"/>
      <c r="H1162" s="528"/>
      <c r="I1162" s="529">
        <f>COUNTA(I1142:I1161)</f>
        <v>0</v>
      </c>
      <c r="J1162" s="529"/>
      <c r="K1162" s="529"/>
      <c r="L1162" s="530"/>
      <c r="M1162" s="400"/>
      <c r="N1162" s="401">
        <f>SUM(N1142:N1161)</f>
        <v>0</v>
      </c>
      <c r="O1162" s="400"/>
      <c r="P1162" s="401">
        <f>SUM(P1142:P1161)</f>
        <v>0</v>
      </c>
      <c r="Q1162" s="402"/>
      <c r="R1162" s="445"/>
      <c r="S1162" s="427"/>
      <c r="T1162" s="403"/>
      <c r="U1162" s="399">
        <f>SUMIF(U1142:U1161,"&lt;9E307")</f>
        <v>0</v>
      </c>
      <c r="V1162" s="399">
        <f>SUM(V1142:V1161)</f>
        <v>0</v>
      </c>
      <c r="W1162" s="446">
        <f>IF(ISERROR(V1162/U1162),0,(V1162/U1162))</f>
        <v>0</v>
      </c>
      <c r="X1162" s="453">
        <f>SUMIF(X1142:X1161,"&lt;9E307")</f>
        <v>0</v>
      </c>
      <c r="Y1162" s="453">
        <f>SUMIF(Y1142:Y1161,"&lt;9E307")</f>
        <v>0</v>
      </c>
      <c r="Z1162" s="453">
        <f>'４.１倒筒機(樣品製作)'!X1162</f>
        <v>0</v>
      </c>
      <c r="AA1162" s="453">
        <f>'４.１倒筒機(樣品製作)'!Y1162</f>
        <v>0</v>
      </c>
    </row>
    <row r="1163" spans="1:27" ht="16.5">
      <c r="A1163" s="383">
        <f t="shared" si="426"/>
        <v>46200</v>
      </c>
      <c r="B1163" s="404" t="s">
        <v>806</v>
      </c>
      <c r="C1163" s="531"/>
      <c r="D1163" s="532"/>
      <c r="E1163" s="533"/>
      <c r="F1163" s="534"/>
      <c r="G1163" s="534"/>
      <c r="H1163" s="535"/>
      <c r="I1163" s="536">
        <f>SUM(I1141,I1162)</f>
        <v>0</v>
      </c>
      <c r="J1163" s="536"/>
      <c r="K1163" s="536"/>
      <c r="L1163" s="537"/>
      <c r="M1163" s="419"/>
      <c r="N1163" s="420">
        <f>SUM(N1141,N1162)</f>
        <v>0</v>
      </c>
      <c r="O1163" s="419"/>
      <c r="P1163" s="420">
        <f>SUM(P1141,P1162)</f>
        <v>0</v>
      </c>
      <c r="Q1163" s="421"/>
      <c r="R1163" s="447"/>
      <c r="S1163" s="428"/>
      <c r="T1163" s="394"/>
      <c r="U1163" s="394">
        <f t="shared" ref="U1163:V1163" si="434">SUM(U1141,U1162)</f>
        <v>0</v>
      </c>
      <c r="V1163" s="394">
        <f t="shared" si="434"/>
        <v>0</v>
      </c>
      <c r="W1163" s="448">
        <f>IF(ISERROR(V1163/U1163),0,V1163/U1163)</f>
        <v>0</v>
      </c>
      <c r="X1163" s="454">
        <f>SUM(X1141,X1162)</f>
        <v>0</v>
      </c>
      <c r="Y1163" s="454">
        <f>SUM(Y1141,Y1162)</f>
        <v>0</v>
      </c>
      <c r="Z1163" s="454">
        <f>'４.１倒筒機(樣品製作)'!X1163</f>
        <v>0</v>
      </c>
      <c r="AA1163" s="454">
        <f>'４.１倒筒機(樣品製作)'!Y1163</f>
        <v>0</v>
      </c>
    </row>
    <row r="1164" spans="1:27" ht="16.5">
      <c r="A1164" s="449">
        <f>A1163+1</f>
        <v>46201</v>
      </c>
      <c r="B1164" s="431" t="s">
        <v>804</v>
      </c>
      <c r="C1164" s="538"/>
      <c r="D1164" s="539"/>
      <c r="E1164" s="540"/>
      <c r="F1164" s="541" t="str">
        <f>IF(ISNA(VLOOKUP(D1164,條件!$A$1:$L$65585,5,0)),"",(VLOOKUP(D1164,條件!$A$1:$L$65585,5,0)))</f>
        <v/>
      </c>
      <c r="G1164" s="541" t="str">
        <f>IF(ISNA(VLOOKUP(D1164,條件!$A$1:$L$65585,11,0)),"",(VLOOKUP(D1164,條件!$A$1:$L$65585,11,0)))</f>
        <v/>
      </c>
      <c r="H1164" s="542"/>
      <c r="I1164" s="543"/>
      <c r="J1164" s="462"/>
      <c r="K1164" s="543"/>
      <c r="L1164" s="544"/>
      <c r="M1164" s="407"/>
      <c r="N1164" s="408"/>
      <c r="O1164" s="409"/>
      <c r="P1164" s="408"/>
      <c r="Q1164" s="410"/>
      <c r="R1164" s="441"/>
      <c r="S1164" s="424">
        <f>K1164*0.85</f>
        <v>0</v>
      </c>
      <c r="T1164" s="405">
        <f t="shared" ref="T1164:T1183" si="435">IF(J1164="",0,(1440/(J1164/S1164)))</f>
        <v>0</v>
      </c>
      <c r="U1164" s="405">
        <f>T1164*L1164*(N1164+P1164)/24*0.85</f>
        <v>0</v>
      </c>
      <c r="V1164" s="406">
        <f>M1164+O1164</f>
        <v>0</v>
      </c>
      <c r="W1164" s="442" t="str">
        <f>IF(U1164=0,"",((V1164/U1164)))</f>
        <v/>
      </c>
      <c r="X1164" s="452" t="str">
        <f t="shared" ref="X1164:X1183" si="436">IF(ISERROR((U1164/(N1164+P1164)*N1164)/250),"",((U1164/(N1164+P1164)*N1164)/250))</f>
        <v/>
      </c>
      <c r="Y1164" s="452" t="str">
        <f t="shared" ref="Y1164:Y1183" si="437">IF(ISERROR(((U1164/(N1164+P1164)*P1164)/250)),"",(((U1164/(N1164+P1164)*P1164))/250))</f>
        <v/>
      </c>
      <c r="Z1164" s="452" t="str">
        <f>'４.１倒筒機(樣品製作)'!X1164</f>
        <v/>
      </c>
      <c r="AA1164" s="452" t="str">
        <f>'４.１倒筒機(樣品製作)'!Y1164</f>
        <v/>
      </c>
    </row>
    <row r="1165" spans="1:27" ht="16.5">
      <c r="A1165" s="383">
        <f>A1164</f>
        <v>46201</v>
      </c>
      <c r="B1165" s="432" t="s">
        <v>804</v>
      </c>
      <c r="C1165" s="458"/>
      <c r="D1165" s="473"/>
      <c r="E1165" s="459"/>
      <c r="F1165" s="507" t="str">
        <f>IF(ISNA(VLOOKUP(D1165,條件!$A$1:$L$65585,5,0)),"",(VLOOKUP(D1165,條件!$A$1:$L$65585,5,0)))</f>
        <v/>
      </c>
      <c r="G1165" s="507" t="str">
        <f>IF(ISNA(VLOOKUP(D1165,條件!$A$1:$L$65585,11,0)),"",(VLOOKUP(D1165,條件!$A$1:$L$65585,11,0)))</f>
        <v/>
      </c>
      <c r="H1165" s="460"/>
      <c r="I1165" s="461"/>
      <c r="J1165" s="462"/>
      <c r="K1165" s="461"/>
      <c r="L1165" s="463"/>
      <c r="M1165" s="388"/>
      <c r="N1165" s="389"/>
      <c r="O1165" s="390"/>
      <c r="P1165" s="389"/>
      <c r="Q1165" s="410"/>
      <c r="R1165" s="443"/>
      <c r="S1165" s="425">
        <f t="shared" ref="S1165:S1183" si="438">K1165*0.85</f>
        <v>0</v>
      </c>
      <c r="T1165" s="392">
        <f t="shared" si="435"/>
        <v>0</v>
      </c>
      <c r="U1165" s="405">
        <f t="shared" ref="U1165:U1183" si="439">T1165*L1165*(N1165+P1165)/24*0.85</f>
        <v>0</v>
      </c>
      <c r="V1165" s="393">
        <f t="shared" ref="V1165:V1183" si="440">M1165+O1165</f>
        <v>0</v>
      </c>
      <c r="W1165" s="442" t="str">
        <f t="shared" ref="W1165:W1183" si="441">IF(U1165=0,"",((V1165/U1165)))</f>
        <v/>
      </c>
      <c r="X1165" s="452" t="str">
        <f t="shared" si="436"/>
        <v/>
      </c>
      <c r="Y1165" s="452" t="str">
        <f t="shared" si="437"/>
        <v/>
      </c>
      <c r="Z1165" s="452" t="str">
        <f>'４.１倒筒機(樣品製作)'!X1165</f>
        <v/>
      </c>
      <c r="AA1165" s="452" t="str">
        <f>'４.１倒筒機(樣品製作)'!Y1165</f>
        <v/>
      </c>
    </row>
    <row r="1166" spans="1:27" ht="16.5">
      <c r="A1166" s="383">
        <f t="shared" ref="A1166:A1206" si="442">A1165</f>
        <v>46201</v>
      </c>
      <c r="B1166" s="432" t="s">
        <v>804</v>
      </c>
      <c r="C1166" s="458"/>
      <c r="D1166" s="473"/>
      <c r="E1166" s="459"/>
      <c r="F1166" s="507" t="str">
        <f>IF(ISNA(VLOOKUP(D1166,條件!$A$1:$L$65585,5,0)),"",(VLOOKUP(D1166,條件!$A$1:$L$65585,5,0)))</f>
        <v/>
      </c>
      <c r="G1166" s="507" t="str">
        <f>IF(ISNA(VLOOKUP(D1166,條件!$A$1:$L$65585,11,0)),"",(VLOOKUP(D1166,條件!$A$1:$L$65585,11,0)))</f>
        <v/>
      </c>
      <c r="H1166" s="460"/>
      <c r="I1166" s="461"/>
      <c r="J1166" s="462"/>
      <c r="K1166" s="461"/>
      <c r="L1166" s="463"/>
      <c r="M1166" s="388"/>
      <c r="N1166" s="389"/>
      <c r="O1166" s="390"/>
      <c r="P1166" s="389"/>
      <c r="Q1166" s="410"/>
      <c r="R1166" s="443"/>
      <c r="S1166" s="425">
        <f t="shared" si="438"/>
        <v>0</v>
      </c>
      <c r="T1166" s="392">
        <f t="shared" si="435"/>
        <v>0</v>
      </c>
      <c r="U1166" s="405">
        <f t="shared" si="439"/>
        <v>0</v>
      </c>
      <c r="V1166" s="393">
        <f t="shared" si="440"/>
        <v>0</v>
      </c>
      <c r="W1166" s="442" t="str">
        <f t="shared" si="441"/>
        <v/>
      </c>
      <c r="X1166" s="452" t="str">
        <f t="shared" si="436"/>
        <v/>
      </c>
      <c r="Y1166" s="452" t="str">
        <f t="shared" si="437"/>
        <v/>
      </c>
      <c r="Z1166" s="452" t="str">
        <f>'４.１倒筒機(樣品製作)'!X1166</f>
        <v/>
      </c>
      <c r="AA1166" s="452" t="str">
        <f>'４.１倒筒機(樣品製作)'!Y1166</f>
        <v/>
      </c>
    </row>
    <row r="1167" spans="1:27" ht="16.5">
      <c r="A1167" s="383">
        <f t="shared" si="442"/>
        <v>46201</v>
      </c>
      <c r="B1167" s="432" t="s">
        <v>804</v>
      </c>
      <c r="C1167" s="458"/>
      <c r="D1167" s="473"/>
      <c r="E1167" s="459"/>
      <c r="F1167" s="507" t="str">
        <f>IF(ISNA(VLOOKUP(D1167,條件!$A$1:$L$65585,5,0)),"",(VLOOKUP(D1167,條件!$A$1:$L$65585,5,0)))</f>
        <v/>
      </c>
      <c r="G1167" s="507" t="str">
        <f>IF(ISNA(VLOOKUP(D1167,條件!$A$1:$L$65585,11,0)),"",(VLOOKUP(D1167,條件!$A$1:$L$65585,11,0)))</f>
        <v/>
      </c>
      <c r="H1167" s="460"/>
      <c r="I1167" s="461"/>
      <c r="J1167" s="462"/>
      <c r="K1167" s="461"/>
      <c r="L1167" s="463"/>
      <c r="M1167" s="388"/>
      <c r="N1167" s="389"/>
      <c r="O1167" s="390"/>
      <c r="P1167" s="389"/>
      <c r="Q1167" s="410"/>
      <c r="R1167" s="443"/>
      <c r="S1167" s="425">
        <f t="shared" si="438"/>
        <v>0</v>
      </c>
      <c r="T1167" s="392">
        <f t="shared" si="435"/>
        <v>0</v>
      </c>
      <c r="U1167" s="405">
        <f t="shared" si="439"/>
        <v>0</v>
      </c>
      <c r="V1167" s="393">
        <f t="shared" si="440"/>
        <v>0</v>
      </c>
      <c r="W1167" s="442" t="str">
        <f t="shared" si="441"/>
        <v/>
      </c>
      <c r="X1167" s="452" t="str">
        <f t="shared" si="436"/>
        <v/>
      </c>
      <c r="Y1167" s="452" t="str">
        <f t="shared" si="437"/>
        <v/>
      </c>
      <c r="Z1167" s="452" t="str">
        <f>'４.１倒筒機(樣品製作)'!X1167</f>
        <v/>
      </c>
      <c r="AA1167" s="452" t="str">
        <f>'４.１倒筒機(樣品製作)'!Y1167</f>
        <v/>
      </c>
    </row>
    <row r="1168" spans="1:27" ht="16.5">
      <c r="A1168" s="383">
        <f t="shared" si="442"/>
        <v>46201</v>
      </c>
      <c r="B1168" s="432" t="s">
        <v>804</v>
      </c>
      <c r="C1168" s="458"/>
      <c r="D1168" s="473"/>
      <c r="E1168" s="459"/>
      <c r="F1168" s="507" t="str">
        <f>IF(ISNA(VLOOKUP(D1168,條件!$A$1:$L$65585,5,0)),"",(VLOOKUP(D1168,條件!$A$1:$L$65585,5,0)))</f>
        <v/>
      </c>
      <c r="G1168" s="507" t="str">
        <f>IF(ISNA(VLOOKUP(D1168,條件!$A$1:$L$65585,11,0)),"",(VLOOKUP(D1168,條件!$A$1:$L$65585,11,0)))</f>
        <v/>
      </c>
      <c r="H1168" s="460"/>
      <c r="I1168" s="461"/>
      <c r="J1168" s="462"/>
      <c r="K1168" s="461"/>
      <c r="L1168" s="463"/>
      <c r="M1168" s="388"/>
      <c r="N1168" s="389"/>
      <c r="O1168" s="390"/>
      <c r="P1168" s="389"/>
      <c r="Q1168" s="410"/>
      <c r="R1168" s="443"/>
      <c r="S1168" s="425">
        <f t="shared" si="438"/>
        <v>0</v>
      </c>
      <c r="T1168" s="392">
        <f t="shared" si="435"/>
        <v>0</v>
      </c>
      <c r="U1168" s="405">
        <f t="shared" si="439"/>
        <v>0</v>
      </c>
      <c r="V1168" s="393">
        <f t="shared" si="440"/>
        <v>0</v>
      </c>
      <c r="W1168" s="442" t="str">
        <f t="shared" si="441"/>
        <v/>
      </c>
      <c r="X1168" s="452" t="str">
        <f t="shared" si="436"/>
        <v/>
      </c>
      <c r="Y1168" s="452" t="str">
        <f t="shared" si="437"/>
        <v/>
      </c>
      <c r="Z1168" s="452" t="str">
        <f>'４.１倒筒機(樣品製作)'!X1168</f>
        <v/>
      </c>
      <c r="AA1168" s="452" t="str">
        <f>'４.１倒筒機(樣品製作)'!Y1168</f>
        <v/>
      </c>
    </row>
    <row r="1169" spans="1:27" ht="16.5">
      <c r="A1169" s="383">
        <f t="shared" si="442"/>
        <v>46201</v>
      </c>
      <c r="B1169" s="432" t="s">
        <v>804</v>
      </c>
      <c r="C1169" s="458"/>
      <c r="D1169" s="473"/>
      <c r="E1169" s="459"/>
      <c r="F1169" s="507" t="str">
        <f>IF(ISNA(VLOOKUP(D1169,條件!$A$1:$L$65585,5,0)),"",(VLOOKUP(D1169,條件!$A$1:$L$65585,5,0)))</f>
        <v/>
      </c>
      <c r="G1169" s="507" t="str">
        <f>IF(ISNA(VLOOKUP(D1169,條件!$A$1:$L$65585,11,0)),"",(VLOOKUP(D1169,條件!$A$1:$L$65585,11,0)))</f>
        <v/>
      </c>
      <c r="H1169" s="460"/>
      <c r="I1169" s="461"/>
      <c r="J1169" s="462"/>
      <c r="K1169" s="461"/>
      <c r="L1169" s="463"/>
      <c r="M1169" s="388"/>
      <c r="N1169" s="389"/>
      <c r="O1169" s="390"/>
      <c r="P1169" s="389"/>
      <c r="Q1169" s="410"/>
      <c r="R1169" s="443"/>
      <c r="S1169" s="425">
        <f t="shared" si="438"/>
        <v>0</v>
      </c>
      <c r="T1169" s="392">
        <f t="shared" si="435"/>
        <v>0</v>
      </c>
      <c r="U1169" s="405">
        <f t="shared" si="439"/>
        <v>0</v>
      </c>
      <c r="V1169" s="393">
        <f t="shared" si="440"/>
        <v>0</v>
      </c>
      <c r="W1169" s="442" t="str">
        <f t="shared" si="441"/>
        <v/>
      </c>
      <c r="X1169" s="452" t="str">
        <f t="shared" si="436"/>
        <v/>
      </c>
      <c r="Y1169" s="452" t="str">
        <f t="shared" si="437"/>
        <v/>
      </c>
      <c r="Z1169" s="452" t="str">
        <f>'４.１倒筒機(樣品製作)'!X1169</f>
        <v/>
      </c>
      <c r="AA1169" s="452" t="str">
        <f>'４.１倒筒機(樣品製作)'!Y1169</f>
        <v/>
      </c>
    </row>
    <row r="1170" spans="1:27" ht="16.5">
      <c r="A1170" s="383">
        <f t="shared" si="442"/>
        <v>46201</v>
      </c>
      <c r="B1170" s="432" t="s">
        <v>804</v>
      </c>
      <c r="C1170" s="458"/>
      <c r="D1170" s="473"/>
      <c r="E1170" s="459"/>
      <c r="F1170" s="507" t="str">
        <f>IF(ISNA(VLOOKUP(D1170,條件!$A$1:$L$65585,5,0)),"",(VLOOKUP(D1170,條件!$A$1:$L$65585,5,0)))</f>
        <v/>
      </c>
      <c r="G1170" s="507" t="str">
        <f>IF(ISNA(VLOOKUP(D1170,條件!$A$1:$L$65585,11,0)),"",(VLOOKUP(D1170,條件!$A$1:$L$65585,11,0)))</f>
        <v/>
      </c>
      <c r="H1170" s="460"/>
      <c r="I1170" s="461"/>
      <c r="J1170" s="462"/>
      <c r="K1170" s="461"/>
      <c r="L1170" s="463"/>
      <c r="M1170" s="388"/>
      <c r="N1170" s="389"/>
      <c r="O1170" s="390"/>
      <c r="P1170" s="389"/>
      <c r="Q1170" s="410"/>
      <c r="R1170" s="443"/>
      <c r="S1170" s="425">
        <f t="shared" si="438"/>
        <v>0</v>
      </c>
      <c r="T1170" s="392">
        <f t="shared" si="435"/>
        <v>0</v>
      </c>
      <c r="U1170" s="405">
        <f t="shared" si="439"/>
        <v>0</v>
      </c>
      <c r="V1170" s="393">
        <f t="shared" si="440"/>
        <v>0</v>
      </c>
      <c r="W1170" s="442" t="str">
        <f t="shared" si="441"/>
        <v/>
      </c>
      <c r="X1170" s="452" t="str">
        <f t="shared" si="436"/>
        <v/>
      </c>
      <c r="Y1170" s="452" t="str">
        <f t="shared" si="437"/>
        <v/>
      </c>
      <c r="Z1170" s="452" t="str">
        <f>'４.１倒筒機(樣品製作)'!X1170</f>
        <v/>
      </c>
      <c r="AA1170" s="452" t="str">
        <f>'４.１倒筒機(樣品製作)'!Y1170</f>
        <v/>
      </c>
    </row>
    <row r="1171" spans="1:27" ht="16.5">
      <c r="A1171" s="383">
        <f t="shared" si="442"/>
        <v>46201</v>
      </c>
      <c r="B1171" s="432" t="s">
        <v>804</v>
      </c>
      <c r="C1171" s="458"/>
      <c r="D1171" s="473"/>
      <c r="E1171" s="459"/>
      <c r="F1171" s="507" t="str">
        <f>IF(ISNA(VLOOKUP(D1171,條件!$A$1:$L$65585,5,0)),"",(VLOOKUP(D1171,條件!$A$1:$L$65585,5,0)))</f>
        <v/>
      </c>
      <c r="G1171" s="507" t="str">
        <f>IF(ISNA(VLOOKUP(D1171,條件!$A$1:$L$65585,11,0)),"",(VLOOKUP(D1171,條件!$A$1:$L$65585,11,0)))</f>
        <v/>
      </c>
      <c r="H1171" s="460"/>
      <c r="I1171" s="461"/>
      <c r="J1171" s="462"/>
      <c r="K1171" s="461"/>
      <c r="L1171" s="463"/>
      <c r="M1171" s="388"/>
      <c r="N1171" s="389"/>
      <c r="O1171" s="390"/>
      <c r="P1171" s="389"/>
      <c r="Q1171" s="410"/>
      <c r="R1171" s="443"/>
      <c r="S1171" s="425">
        <f t="shared" si="438"/>
        <v>0</v>
      </c>
      <c r="T1171" s="392">
        <f t="shared" si="435"/>
        <v>0</v>
      </c>
      <c r="U1171" s="405">
        <f t="shared" si="439"/>
        <v>0</v>
      </c>
      <c r="V1171" s="393">
        <f t="shared" si="440"/>
        <v>0</v>
      </c>
      <c r="W1171" s="442" t="str">
        <f t="shared" si="441"/>
        <v/>
      </c>
      <c r="X1171" s="452" t="str">
        <f t="shared" si="436"/>
        <v/>
      </c>
      <c r="Y1171" s="452" t="str">
        <f t="shared" si="437"/>
        <v/>
      </c>
      <c r="Z1171" s="452" t="str">
        <f>'４.１倒筒機(樣品製作)'!X1171</f>
        <v/>
      </c>
      <c r="AA1171" s="452" t="str">
        <f>'４.１倒筒機(樣品製作)'!Y1171</f>
        <v/>
      </c>
    </row>
    <row r="1172" spans="1:27" ht="16.5">
      <c r="A1172" s="383">
        <f t="shared" si="442"/>
        <v>46201</v>
      </c>
      <c r="B1172" s="432" t="s">
        <v>804</v>
      </c>
      <c r="C1172" s="458"/>
      <c r="D1172" s="473"/>
      <c r="E1172" s="459"/>
      <c r="F1172" s="507" t="str">
        <f>IF(ISNA(VLOOKUP(D1172,條件!$A$1:$L$65585,5,0)),"",(VLOOKUP(D1172,條件!$A$1:$L$65585,5,0)))</f>
        <v/>
      </c>
      <c r="G1172" s="507" t="str">
        <f>IF(ISNA(VLOOKUP(D1172,條件!$A$1:$L$65585,11,0)),"",(VLOOKUP(D1172,條件!$A$1:$L$65585,11,0)))</f>
        <v/>
      </c>
      <c r="H1172" s="460"/>
      <c r="I1172" s="461"/>
      <c r="J1172" s="462"/>
      <c r="K1172" s="461"/>
      <c r="L1172" s="463"/>
      <c r="M1172" s="388"/>
      <c r="N1172" s="389"/>
      <c r="O1172" s="390"/>
      <c r="P1172" s="389"/>
      <c r="Q1172" s="410"/>
      <c r="R1172" s="443"/>
      <c r="S1172" s="425">
        <f t="shared" si="438"/>
        <v>0</v>
      </c>
      <c r="T1172" s="392">
        <f t="shared" si="435"/>
        <v>0</v>
      </c>
      <c r="U1172" s="405">
        <f t="shared" si="439"/>
        <v>0</v>
      </c>
      <c r="V1172" s="393">
        <f t="shared" si="440"/>
        <v>0</v>
      </c>
      <c r="W1172" s="442" t="str">
        <f t="shared" si="441"/>
        <v/>
      </c>
      <c r="X1172" s="452" t="str">
        <f t="shared" si="436"/>
        <v/>
      </c>
      <c r="Y1172" s="452" t="str">
        <f t="shared" si="437"/>
        <v/>
      </c>
      <c r="Z1172" s="452" t="str">
        <f>'４.１倒筒機(樣品製作)'!X1172</f>
        <v/>
      </c>
      <c r="AA1172" s="452" t="str">
        <f>'４.１倒筒機(樣品製作)'!Y1172</f>
        <v/>
      </c>
    </row>
    <row r="1173" spans="1:27" ht="16.5">
      <c r="A1173" s="383">
        <f t="shared" si="442"/>
        <v>46201</v>
      </c>
      <c r="B1173" s="432" t="s">
        <v>804</v>
      </c>
      <c r="C1173" s="458"/>
      <c r="D1173" s="473"/>
      <c r="E1173" s="459"/>
      <c r="F1173" s="507" t="str">
        <f>IF(ISNA(VLOOKUP(D1173,條件!$A$1:$L$65585,5,0)),"",(VLOOKUP(D1173,條件!$A$1:$L$65585,5,0)))</f>
        <v/>
      </c>
      <c r="G1173" s="507" t="str">
        <f>IF(ISNA(VLOOKUP(D1173,條件!$A$1:$L$65585,11,0)),"",(VLOOKUP(D1173,條件!$A$1:$L$65585,11,0)))</f>
        <v/>
      </c>
      <c r="H1173" s="460"/>
      <c r="I1173" s="461"/>
      <c r="J1173" s="462"/>
      <c r="K1173" s="461"/>
      <c r="L1173" s="463"/>
      <c r="M1173" s="388"/>
      <c r="N1173" s="389"/>
      <c r="O1173" s="390"/>
      <c r="P1173" s="389"/>
      <c r="Q1173" s="410"/>
      <c r="R1173" s="443"/>
      <c r="S1173" s="425">
        <f t="shared" si="438"/>
        <v>0</v>
      </c>
      <c r="T1173" s="392">
        <f t="shared" si="435"/>
        <v>0</v>
      </c>
      <c r="U1173" s="405">
        <f t="shared" si="439"/>
        <v>0</v>
      </c>
      <c r="V1173" s="393">
        <f t="shared" si="440"/>
        <v>0</v>
      </c>
      <c r="W1173" s="442" t="str">
        <f t="shared" si="441"/>
        <v/>
      </c>
      <c r="X1173" s="452" t="str">
        <f t="shared" si="436"/>
        <v/>
      </c>
      <c r="Y1173" s="452" t="str">
        <f t="shared" si="437"/>
        <v/>
      </c>
      <c r="Z1173" s="452" t="str">
        <f>'４.１倒筒機(樣品製作)'!X1173</f>
        <v/>
      </c>
      <c r="AA1173" s="452" t="str">
        <f>'４.１倒筒機(樣品製作)'!Y1173</f>
        <v/>
      </c>
    </row>
    <row r="1174" spans="1:27" ht="16.5">
      <c r="A1174" s="383">
        <f t="shared" si="442"/>
        <v>46201</v>
      </c>
      <c r="B1174" s="432" t="s">
        <v>804</v>
      </c>
      <c r="C1174" s="458"/>
      <c r="D1174" s="473"/>
      <c r="E1174" s="459"/>
      <c r="F1174" s="507" t="str">
        <f>IF(ISNA(VLOOKUP(D1174,條件!$A$1:$L$65585,5,0)),"",(VLOOKUP(D1174,條件!$A$1:$L$65585,5,0)))</f>
        <v/>
      </c>
      <c r="G1174" s="507" t="str">
        <f>IF(ISNA(VLOOKUP(D1174,條件!$A$1:$L$65585,11,0)),"",(VLOOKUP(D1174,條件!$A$1:$L$65585,11,0)))</f>
        <v/>
      </c>
      <c r="H1174" s="460"/>
      <c r="I1174" s="461"/>
      <c r="J1174" s="462"/>
      <c r="K1174" s="461"/>
      <c r="L1174" s="463"/>
      <c r="M1174" s="388"/>
      <c r="N1174" s="389"/>
      <c r="O1174" s="390"/>
      <c r="P1174" s="389"/>
      <c r="Q1174" s="410"/>
      <c r="R1174" s="443"/>
      <c r="S1174" s="425">
        <f t="shared" si="438"/>
        <v>0</v>
      </c>
      <c r="T1174" s="392">
        <f t="shared" si="435"/>
        <v>0</v>
      </c>
      <c r="U1174" s="405">
        <f t="shared" si="439"/>
        <v>0</v>
      </c>
      <c r="V1174" s="393">
        <f t="shared" si="440"/>
        <v>0</v>
      </c>
      <c r="W1174" s="442" t="str">
        <f t="shared" si="441"/>
        <v/>
      </c>
      <c r="X1174" s="452" t="str">
        <f t="shared" si="436"/>
        <v/>
      </c>
      <c r="Y1174" s="452" t="str">
        <f t="shared" si="437"/>
        <v/>
      </c>
      <c r="Z1174" s="452" t="str">
        <f>'４.１倒筒機(樣品製作)'!X1174</f>
        <v/>
      </c>
      <c r="AA1174" s="452" t="str">
        <f>'４.１倒筒機(樣品製作)'!Y1174</f>
        <v/>
      </c>
    </row>
    <row r="1175" spans="1:27" ht="16.5">
      <c r="A1175" s="383">
        <f t="shared" si="442"/>
        <v>46201</v>
      </c>
      <c r="B1175" s="432" t="s">
        <v>804</v>
      </c>
      <c r="C1175" s="458"/>
      <c r="D1175" s="473"/>
      <c r="E1175" s="459"/>
      <c r="F1175" s="507" t="str">
        <f>IF(ISNA(VLOOKUP(D1175,條件!$A$1:$L$65585,5,0)),"",(VLOOKUP(D1175,條件!$A$1:$L$65585,5,0)))</f>
        <v/>
      </c>
      <c r="G1175" s="507" t="str">
        <f>IF(ISNA(VLOOKUP(D1175,條件!$A$1:$L$65585,11,0)),"",(VLOOKUP(D1175,條件!$A$1:$L$65585,11,0)))</f>
        <v/>
      </c>
      <c r="H1175" s="460"/>
      <c r="I1175" s="461"/>
      <c r="J1175" s="462"/>
      <c r="K1175" s="461"/>
      <c r="L1175" s="463"/>
      <c r="M1175" s="388"/>
      <c r="N1175" s="389"/>
      <c r="O1175" s="390"/>
      <c r="P1175" s="389"/>
      <c r="Q1175" s="410"/>
      <c r="R1175" s="443"/>
      <c r="S1175" s="425">
        <f t="shared" si="438"/>
        <v>0</v>
      </c>
      <c r="T1175" s="392">
        <f t="shared" si="435"/>
        <v>0</v>
      </c>
      <c r="U1175" s="392">
        <f t="shared" si="439"/>
        <v>0</v>
      </c>
      <c r="V1175" s="393">
        <f t="shared" si="440"/>
        <v>0</v>
      </c>
      <c r="W1175" s="442" t="str">
        <f t="shared" si="441"/>
        <v/>
      </c>
      <c r="X1175" s="452" t="str">
        <f t="shared" si="436"/>
        <v/>
      </c>
      <c r="Y1175" s="452" t="str">
        <f t="shared" si="437"/>
        <v/>
      </c>
      <c r="Z1175" s="452" t="str">
        <f>'４.１倒筒機(樣品製作)'!X1175</f>
        <v/>
      </c>
      <c r="AA1175" s="452" t="str">
        <f>'４.１倒筒機(樣品製作)'!Y1175</f>
        <v/>
      </c>
    </row>
    <row r="1176" spans="1:27" ht="16.5">
      <c r="A1176" s="383">
        <f t="shared" si="442"/>
        <v>46201</v>
      </c>
      <c r="B1176" s="432" t="s">
        <v>804</v>
      </c>
      <c r="C1176" s="458"/>
      <c r="D1176" s="473"/>
      <c r="E1176" s="459"/>
      <c r="F1176" s="507" t="str">
        <f>IF(ISNA(VLOOKUP(D1176,條件!$A$1:$L$65585,5,0)),"",(VLOOKUP(D1176,條件!$A$1:$L$65585,5,0)))</f>
        <v/>
      </c>
      <c r="G1176" s="507" t="str">
        <f>IF(ISNA(VLOOKUP(D1176,條件!$A$1:$L$65585,11,0)),"",(VLOOKUP(D1176,條件!$A$1:$L$65585,11,0)))</f>
        <v/>
      </c>
      <c r="H1176" s="460"/>
      <c r="I1176" s="461"/>
      <c r="J1176" s="462"/>
      <c r="K1176" s="461"/>
      <c r="L1176" s="463"/>
      <c r="M1176" s="388"/>
      <c r="N1176" s="389"/>
      <c r="O1176" s="390"/>
      <c r="P1176" s="389"/>
      <c r="Q1176" s="410"/>
      <c r="R1176" s="443"/>
      <c r="S1176" s="425">
        <f t="shared" si="438"/>
        <v>0</v>
      </c>
      <c r="T1176" s="392">
        <f t="shared" si="435"/>
        <v>0</v>
      </c>
      <c r="U1176" s="392">
        <f t="shared" si="439"/>
        <v>0</v>
      </c>
      <c r="V1176" s="393">
        <f t="shared" si="440"/>
        <v>0</v>
      </c>
      <c r="W1176" s="444" t="str">
        <f t="shared" si="441"/>
        <v/>
      </c>
      <c r="X1176" s="452" t="str">
        <f t="shared" si="436"/>
        <v/>
      </c>
      <c r="Y1176" s="452" t="str">
        <f t="shared" si="437"/>
        <v/>
      </c>
      <c r="Z1176" s="452" t="str">
        <f>'４.１倒筒機(樣品製作)'!X1176</f>
        <v/>
      </c>
      <c r="AA1176" s="452" t="str">
        <f>'４.１倒筒機(樣品製作)'!Y1176</f>
        <v/>
      </c>
    </row>
    <row r="1177" spans="1:27" ht="16.5">
      <c r="A1177" s="383">
        <f t="shared" si="442"/>
        <v>46201</v>
      </c>
      <c r="B1177" s="432" t="s">
        <v>804</v>
      </c>
      <c r="C1177" s="458"/>
      <c r="D1177" s="473"/>
      <c r="E1177" s="459"/>
      <c r="F1177" s="507" t="str">
        <f>IF(ISNA(VLOOKUP(D1177,條件!$A$1:$L$65585,5,0)),"",(VLOOKUP(D1177,條件!$A$1:$L$65585,5,0)))</f>
        <v/>
      </c>
      <c r="G1177" s="507" t="str">
        <f>IF(ISNA(VLOOKUP(D1177,條件!$A$1:$L$65585,11,0)),"",(VLOOKUP(D1177,條件!$A$1:$L$65585,11,0)))</f>
        <v/>
      </c>
      <c r="H1177" s="460"/>
      <c r="I1177" s="461"/>
      <c r="J1177" s="462"/>
      <c r="K1177" s="461"/>
      <c r="L1177" s="463"/>
      <c r="M1177" s="388"/>
      <c r="N1177" s="389"/>
      <c r="O1177" s="390"/>
      <c r="P1177" s="389"/>
      <c r="Q1177" s="410"/>
      <c r="R1177" s="443"/>
      <c r="S1177" s="425">
        <f t="shared" si="438"/>
        <v>0</v>
      </c>
      <c r="T1177" s="392">
        <f t="shared" si="435"/>
        <v>0</v>
      </c>
      <c r="U1177" s="392">
        <f t="shared" si="439"/>
        <v>0</v>
      </c>
      <c r="V1177" s="393">
        <f t="shared" si="440"/>
        <v>0</v>
      </c>
      <c r="W1177" s="444" t="str">
        <f t="shared" si="441"/>
        <v/>
      </c>
      <c r="X1177" s="452" t="str">
        <f t="shared" si="436"/>
        <v/>
      </c>
      <c r="Y1177" s="452" t="str">
        <f t="shared" si="437"/>
        <v/>
      </c>
      <c r="Z1177" s="452" t="str">
        <f>'４.１倒筒機(樣品製作)'!X1177</f>
        <v/>
      </c>
      <c r="AA1177" s="452" t="str">
        <f>'４.１倒筒機(樣品製作)'!Y1177</f>
        <v/>
      </c>
    </row>
    <row r="1178" spans="1:27" ht="16.5">
      <c r="A1178" s="383">
        <f t="shared" si="442"/>
        <v>46201</v>
      </c>
      <c r="B1178" s="432" t="s">
        <v>804</v>
      </c>
      <c r="C1178" s="458"/>
      <c r="D1178" s="473"/>
      <c r="E1178" s="459"/>
      <c r="F1178" s="507" t="str">
        <f>IF(ISNA(VLOOKUP(D1178,條件!$A$1:$L$65585,5,0)),"",(VLOOKUP(D1178,條件!$A$1:$L$65585,5,0)))</f>
        <v/>
      </c>
      <c r="G1178" s="507" t="str">
        <f>IF(ISNA(VLOOKUP(D1178,條件!$A$1:$L$65585,11,0)),"",(VLOOKUP(D1178,條件!$A$1:$L$65585,11,0)))</f>
        <v/>
      </c>
      <c r="H1178" s="460"/>
      <c r="I1178" s="461"/>
      <c r="J1178" s="462"/>
      <c r="K1178" s="461"/>
      <c r="L1178" s="463"/>
      <c r="M1178" s="388"/>
      <c r="N1178" s="389"/>
      <c r="O1178" s="390"/>
      <c r="P1178" s="389"/>
      <c r="Q1178" s="410"/>
      <c r="R1178" s="443"/>
      <c r="S1178" s="425">
        <f t="shared" si="438"/>
        <v>0</v>
      </c>
      <c r="T1178" s="392">
        <f t="shared" si="435"/>
        <v>0</v>
      </c>
      <c r="U1178" s="392">
        <f t="shared" si="439"/>
        <v>0</v>
      </c>
      <c r="V1178" s="393">
        <f t="shared" si="440"/>
        <v>0</v>
      </c>
      <c r="W1178" s="444" t="str">
        <f t="shared" si="441"/>
        <v/>
      </c>
      <c r="X1178" s="452" t="str">
        <f t="shared" si="436"/>
        <v/>
      </c>
      <c r="Y1178" s="452" t="str">
        <f t="shared" si="437"/>
        <v/>
      </c>
      <c r="Z1178" s="452" t="str">
        <f>'４.１倒筒機(樣品製作)'!X1178</f>
        <v/>
      </c>
      <c r="AA1178" s="452" t="str">
        <f>'４.１倒筒機(樣品製作)'!Y1178</f>
        <v/>
      </c>
    </row>
    <row r="1179" spans="1:27" ht="16.5">
      <c r="A1179" s="383">
        <f t="shared" si="442"/>
        <v>46201</v>
      </c>
      <c r="B1179" s="432" t="s">
        <v>804</v>
      </c>
      <c r="C1179" s="458"/>
      <c r="D1179" s="473"/>
      <c r="E1179" s="459"/>
      <c r="F1179" s="507" t="str">
        <f>IF(ISNA(VLOOKUP(D1179,條件!$A$1:$L$65585,5,0)),"",(VLOOKUP(D1179,條件!$A$1:$L$65585,5,0)))</f>
        <v/>
      </c>
      <c r="G1179" s="507" t="str">
        <f>IF(ISNA(VLOOKUP(D1179,條件!$A$1:$L$65585,11,0)),"",(VLOOKUP(D1179,條件!$A$1:$L$65585,11,0)))</f>
        <v/>
      </c>
      <c r="H1179" s="460"/>
      <c r="I1179" s="461"/>
      <c r="J1179" s="462"/>
      <c r="K1179" s="461"/>
      <c r="L1179" s="463"/>
      <c r="M1179" s="388"/>
      <c r="N1179" s="389"/>
      <c r="O1179" s="390"/>
      <c r="P1179" s="389"/>
      <c r="Q1179" s="410"/>
      <c r="R1179" s="443"/>
      <c r="S1179" s="425">
        <f t="shared" si="438"/>
        <v>0</v>
      </c>
      <c r="T1179" s="392">
        <f t="shared" si="435"/>
        <v>0</v>
      </c>
      <c r="U1179" s="392">
        <f t="shared" si="439"/>
        <v>0</v>
      </c>
      <c r="V1179" s="393">
        <f t="shared" si="440"/>
        <v>0</v>
      </c>
      <c r="W1179" s="444" t="str">
        <f t="shared" si="441"/>
        <v/>
      </c>
      <c r="X1179" s="452" t="str">
        <f t="shared" si="436"/>
        <v/>
      </c>
      <c r="Y1179" s="452" t="str">
        <f t="shared" si="437"/>
        <v/>
      </c>
      <c r="Z1179" s="452" t="str">
        <f>'４.１倒筒機(樣品製作)'!X1179</f>
        <v/>
      </c>
      <c r="AA1179" s="452" t="str">
        <f>'４.１倒筒機(樣品製作)'!Y1179</f>
        <v/>
      </c>
    </row>
    <row r="1180" spans="1:27" ht="16.5">
      <c r="A1180" s="383">
        <f t="shared" si="442"/>
        <v>46201</v>
      </c>
      <c r="B1180" s="432" t="s">
        <v>804</v>
      </c>
      <c r="C1180" s="458"/>
      <c r="D1180" s="473"/>
      <c r="E1180" s="459"/>
      <c r="F1180" s="507" t="str">
        <f>IF(ISNA(VLOOKUP(D1180,條件!$A$1:$L$65585,5,0)),"",(VLOOKUP(D1180,條件!$A$1:$L$65585,5,0)))</f>
        <v/>
      </c>
      <c r="G1180" s="507" t="str">
        <f>IF(ISNA(VLOOKUP(D1180,條件!$A$1:$L$65585,11,0)),"",(VLOOKUP(D1180,條件!$A$1:$L$65585,11,0)))</f>
        <v/>
      </c>
      <c r="H1180" s="460"/>
      <c r="I1180" s="461"/>
      <c r="J1180" s="462"/>
      <c r="K1180" s="461"/>
      <c r="L1180" s="463"/>
      <c r="M1180" s="388"/>
      <c r="N1180" s="389"/>
      <c r="O1180" s="390"/>
      <c r="P1180" s="389"/>
      <c r="Q1180" s="391"/>
      <c r="R1180" s="443"/>
      <c r="S1180" s="425">
        <f t="shared" si="438"/>
        <v>0</v>
      </c>
      <c r="T1180" s="392">
        <f t="shared" si="435"/>
        <v>0</v>
      </c>
      <c r="U1180" s="392">
        <f t="shared" si="439"/>
        <v>0</v>
      </c>
      <c r="V1180" s="393">
        <f t="shared" si="440"/>
        <v>0</v>
      </c>
      <c r="W1180" s="444" t="str">
        <f t="shared" si="441"/>
        <v/>
      </c>
      <c r="X1180" s="452" t="str">
        <f t="shared" si="436"/>
        <v/>
      </c>
      <c r="Y1180" s="452" t="str">
        <f t="shared" si="437"/>
        <v/>
      </c>
      <c r="Z1180" s="452" t="str">
        <f>'４.１倒筒機(樣品製作)'!X1180</f>
        <v/>
      </c>
      <c r="AA1180" s="452" t="str">
        <f>'４.１倒筒機(樣品製作)'!Y1180</f>
        <v/>
      </c>
    </row>
    <row r="1181" spans="1:27" ht="16.5">
      <c r="A1181" s="383">
        <f t="shared" si="442"/>
        <v>46201</v>
      </c>
      <c r="B1181" s="432" t="s">
        <v>804</v>
      </c>
      <c r="C1181" s="458"/>
      <c r="D1181" s="473"/>
      <c r="E1181" s="459"/>
      <c r="F1181" s="507" t="str">
        <f>IF(ISNA(VLOOKUP(D1181,條件!$A$1:$L$65585,5,0)),"",(VLOOKUP(D1181,條件!$A$1:$L$65585,5,0)))</f>
        <v/>
      </c>
      <c r="G1181" s="507" t="str">
        <f>IF(ISNA(VLOOKUP(D1181,條件!$A$1:$L$65585,11,0)),"",(VLOOKUP(D1181,條件!$A$1:$L$65585,11,0)))</f>
        <v/>
      </c>
      <c r="H1181" s="460"/>
      <c r="I1181" s="461"/>
      <c r="J1181" s="462"/>
      <c r="K1181" s="461"/>
      <c r="L1181" s="463"/>
      <c r="M1181" s="388"/>
      <c r="N1181" s="389"/>
      <c r="O1181" s="390"/>
      <c r="P1181" s="389"/>
      <c r="Q1181" s="391"/>
      <c r="R1181" s="443"/>
      <c r="S1181" s="425">
        <f t="shared" si="438"/>
        <v>0</v>
      </c>
      <c r="T1181" s="392">
        <f t="shared" si="435"/>
        <v>0</v>
      </c>
      <c r="U1181" s="392">
        <f t="shared" si="439"/>
        <v>0</v>
      </c>
      <c r="V1181" s="393">
        <f t="shared" si="440"/>
        <v>0</v>
      </c>
      <c r="W1181" s="444" t="str">
        <f t="shared" si="441"/>
        <v/>
      </c>
      <c r="X1181" s="452" t="str">
        <f t="shared" si="436"/>
        <v/>
      </c>
      <c r="Y1181" s="452" t="str">
        <f t="shared" si="437"/>
        <v/>
      </c>
      <c r="Z1181" s="452" t="str">
        <f>'４.１倒筒機(樣品製作)'!X1181</f>
        <v/>
      </c>
      <c r="AA1181" s="452" t="str">
        <f>'４.１倒筒機(樣品製作)'!Y1181</f>
        <v/>
      </c>
    </row>
    <row r="1182" spans="1:27" ht="16.5">
      <c r="A1182" s="383">
        <f t="shared" si="442"/>
        <v>46201</v>
      </c>
      <c r="B1182" s="432" t="s">
        <v>804</v>
      </c>
      <c r="C1182" s="458"/>
      <c r="D1182" s="473"/>
      <c r="E1182" s="459"/>
      <c r="F1182" s="507" t="str">
        <f>IF(ISNA(VLOOKUP(D1182,條件!$A$1:$L$65585,5,0)),"",(VLOOKUP(D1182,條件!$A$1:$L$65585,5,0)))</f>
        <v/>
      </c>
      <c r="G1182" s="507" t="str">
        <f>IF(ISNA(VLOOKUP(D1182,條件!$A$1:$L$65585,11,0)),"",(VLOOKUP(D1182,條件!$A$1:$L$65585,11,0)))</f>
        <v/>
      </c>
      <c r="H1182" s="460"/>
      <c r="I1182" s="461"/>
      <c r="J1182" s="462"/>
      <c r="K1182" s="461"/>
      <c r="L1182" s="463"/>
      <c r="M1182" s="388"/>
      <c r="N1182" s="389"/>
      <c r="O1182" s="390"/>
      <c r="P1182" s="389"/>
      <c r="Q1182" s="391"/>
      <c r="R1182" s="443"/>
      <c r="S1182" s="425">
        <f t="shared" si="438"/>
        <v>0</v>
      </c>
      <c r="T1182" s="392">
        <f t="shared" si="435"/>
        <v>0</v>
      </c>
      <c r="U1182" s="392">
        <f t="shared" si="439"/>
        <v>0</v>
      </c>
      <c r="V1182" s="393">
        <f t="shared" si="440"/>
        <v>0</v>
      </c>
      <c r="W1182" s="444" t="str">
        <f t="shared" si="441"/>
        <v/>
      </c>
      <c r="X1182" s="452" t="str">
        <f t="shared" si="436"/>
        <v/>
      </c>
      <c r="Y1182" s="452" t="str">
        <f t="shared" si="437"/>
        <v/>
      </c>
      <c r="Z1182" s="452" t="str">
        <f>'４.１倒筒機(樣品製作)'!X1182</f>
        <v/>
      </c>
      <c r="AA1182" s="452" t="str">
        <f>'４.１倒筒機(樣品製作)'!Y1182</f>
        <v/>
      </c>
    </row>
    <row r="1183" spans="1:27" ht="16.5">
      <c r="A1183" s="383">
        <f t="shared" si="442"/>
        <v>46201</v>
      </c>
      <c r="B1183" s="432" t="s">
        <v>804</v>
      </c>
      <c r="C1183" s="458"/>
      <c r="D1183" s="473"/>
      <c r="E1183" s="459"/>
      <c r="F1183" s="507" t="str">
        <f>IF(ISNA(VLOOKUP(D1183,條件!$A$1:$L$65585,5,0)),"",(VLOOKUP(D1183,條件!$A$1:$L$65585,5,0)))</f>
        <v/>
      </c>
      <c r="G1183" s="507" t="str">
        <f>IF(ISNA(VLOOKUP(D1183,條件!$A$1:$L$65585,11,0)),"",(VLOOKUP(D1183,條件!$A$1:$L$65585,11,0)))</f>
        <v/>
      </c>
      <c r="H1183" s="460"/>
      <c r="I1183" s="461"/>
      <c r="J1183" s="462"/>
      <c r="K1183" s="461"/>
      <c r="L1183" s="463"/>
      <c r="M1183" s="388"/>
      <c r="N1183" s="389"/>
      <c r="O1183" s="390"/>
      <c r="P1183" s="389"/>
      <c r="Q1183" s="391"/>
      <c r="R1183" s="443"/>
      <c r="S1183" s="425">
        <f t="shared" si="438"/>
        <v>0</v>
      </c>
      <c r="T1183" s="392">
        <f t="shared" si="435"/>
        <v>0</v>
      </c>
      <c r="U1183" s="392">
        <f t="shared" si="439"/>
        <v>0</v>
      </c>
      <c r="V1183" s="393">
        <f t="shared" si="440"/>
        <v>0</v>
      </c>
      <c r="W1183" s="444" t="str">
        <f t="shared" si="441"/>
        <v/>
      </c>
      <c r="X1183" s="452" t="str">
        <f t="shared" si="436"/>
        <v/>
      </c>
      <c r="Y1183" s="452" t="str">
        <f t="shared" si="437"/>
        <v/>
      </c>
      <c r="Z1183" s="452" t="str">
        <f>'４.１倒筒機(樣品製作)'!X1183</f>
        <v/>
      </c>
      <c r="AA1183" s="452" t="str">
        <f>'４.１倒筒機(樣品製作)'!Y1183</f>
        <v/>
      </c>
    </row>
    <row r="1184" spans="1:27" ht="16.5">
      <c r="A1184" s="383">
        <f t="shared" si="442"/>
        <v>46201</v>
      </c>
      <c r="B1184" s="398" t="s">
        <v>807</v>
      </c>
      <c r="C1184" s="524"/>
      <c r="D1184" s="525"/>
      <c r="E1184" s="526"/>
      <c r="F1184" s="527"/>
      <c r="G1184" s="527"/>
      <c r="H1184" s="528"/>
      <c r="I1184" s="529">
        <f>COUNTA(I1164:I1183)</f>
        <v>0</v>
      </c>
      <c r="J1184" s="529"/>
      <c r="K1184" s="529"/>
      <c r="L1184" s="530"/>
      <c r="M1184" s="400"/>
      <c r="N1184" s="401">
        <f>SUM(N1164:N1183)</f>
        <v>0</v>
      </c>
      <c r="O1184" s="400"/>
      <c r="P1184" s="401">
        <f>SUM(P1164:P1183)</f>
        <v>0</v>
      </c>
      <c r="Q1184" s="402"/>
      <c r="R1184" s="445"/>
      <c r="S1184" s="426"/>
      <c r="T1184" s="399"/>
      <c r="U1184" s="399">
        <f>SUMIF(U1164:U1183,"&lt;9E307")</f>
        <v>0</v>
      </c>
      <c r="V1184" s="399">
        <f>SUM(V1164:V1183)</f>
        <v>0</v>
      </c>
      <c r="W1184" s="446">
        <f>IF(ISERROR(V1184/U1184),0,(V1184/U1184))</f>
        <v>0</v>
      </c>
      <c r="X1184" s="453">
        <f>SUMIF(X1164:X1183,"&lt;9E307")</f>
        <v>0</v>
      </c>
      <c r="Y1184" s="453">
        <f>SUMIF(Y1164:Y1183,"&lt;9E307")</f>
        <v>0</v>
      </c>
      <c r="Z1184" s="579">
        <f>'４.１倒筒機(樣品製作)'!X1184</f>
        <v>0</v>
      </c>
      <c r="AA1184" s="579">
        <f>'４.１倒筒機(樣品製作)'!Y1184</f>
        <v>0</v>
      </c>
    </row>
    <row r="1185" spans="1:27" ht="16.5">
      <c r="A1185" s="383">
        <f t="shared" si="442"/>
        <v>46201</v>
      </c>
      <c r="B1185" s="432" t="s">
        <v>805</v>
      </c>
      <c r="C1185" s="458"/>
      <c r="D1185" s="473"/>
      <c r="E1185" s="459"/>
      <c r="F1185" s="507" t="str">
        <f>IF(ISNA(VLOOKUP(D1185,條件!$A$1:$L$65585,5,0)),"",(VLOOKUP(D1185,條件!$A$1:$L$65585,5,0)))</f>
        <v/>
      </c>
      <c r="G1185" s="507" t="str">
        <f>IF(ISNA(VLOOKUP(D1185,條件!$A$1:$L$65585,11,0)),"",(VLOOKUP(D1185,條件!$A$1:$L$65585,11,0)))</f>
        <v/>
      </c>
      <c r="H1185" s="460"/>
      <c r="I1185" s="461"/>
      <c r="J1185" s="462"/>
      <c r="K1185" s="461"/>
      <c r="L1185" s="463"/>
      <c r="M1185" s="388"/>
      <c r="N1185" s="389"/>
      <c r="O1185" s="390"/>
      <c r="P1185" s="389"/>
      <c r="Q1185" s="391"/>
      <c r="R1185" s="443"/>
      <c r="S1185" s="425">
        <f>K1185*0.85</f>
        <v>0</v>
      </c>
      <c r="T1185" s="392">
        <f t="shared" ref="T1185:T1204" si="443">IF(J1185="",0,(1440/(J1185/S1185)))</f>
        <v>0</v>
      </c>
      <c r="U1185" s="405">
        <f>T1185*L1185*(N1185+P1185)/24*0.85</f>
        <v>0</v>
      </c>
      <c r="V1185" s="406">
        <f>M1185+O1185</f>
        <v>0</v>
      </c>
      <c r="W1185" s="442" t="str">
        <f>IF(U1185=0,"",((V1185/U1185)))</f>
        <v/>
      </c>
      <c r="X1185" s="452" t="str">
        <f t="shared" ref="X1185:X1204" si="444">IF(ISERROR((U1185/(N1185+P1185)*N1185)/250),"",((U1185/(N1185+P1185)*N1185)/250))</f>
        <v/>
      </c>
      <c r="Y1185" s="452" t="str">
        <f t="shared" ref="Y1185:Y1204" si="445">IF(ISERROR(((U1185/(N1185+P1185)*P1185)/250)),"",(((U1185/(N1185+P1185)*P1185))/250))</f>
        <v/>
      </c>
      <c r="Z1185" s="452" t="str">
        <f>'４.１倒筒機(樣品製作)'!X1185</f>
        <v/>
      </c>
      <c r="AA1185" s="452" t="str">
        <f>'４.１倒筒機(樣品製作)'!Y1185</f>
        <v/>
      </c>
    </row>
    <row r="1186" spans="1:27" ht="16.5">
      <c r="A1186" s="383">
        <f t="shared" si="442"/>
        <v>46201</v>
      </c>
      <c r="B1186" s="432" t="s">
        <v>805</v>
      </c>
      <c r="C1186" s="458"/>
      <c r="D1186" s="473"/>
      <c r="E1186" s="459"/>
      <c r="F1186" s="507" t="str">
        <f>IF(ISNA(VLOOKUP(D1186,條件!$A$1:$L$65585,5,0)),"",(VLOOKUP(D1186,條件!$A$1:$L$65585,5,0)))</f>
        <v/>
      </c>
      <c r="G1186" s="507" t="str">
        <f>IF(ISNA(VLOOKUP(D1186,條件!$A$1:$L$65585,11,0)),"",(VLOOKUP(D1186,條件!$A$1:$L$65585,11,0)))</f>
        <v/>
      </c>
      <c r="H1186" s="460"/>
      <c r="I1186" s="461"/>
      <c r="J1186" s="462"/>
      <c r="K1186" s="461"/>
      <c r="L1186" s="463"/>
      <c r="M1186" s="388"/>
      <c r="N1186" s="389"/>
      <c r="O1186" s="390"/>
      <c r="P1186" s="389"/>
      <c r="Q1186" s="391"/>
      <c r="R1186" s="443"/>
      <c r="S1186" s="425">
        <f t="shared" ref="S1186:S1204" si="446">K1186*0.85</f>
        <v>0</v>
      </c>
      <c r="T1186" s="392">
        <f t="shared" si="443"/>
        <v>0</v>
      </c>
      <c r="U1186" s="405">
        <f t="shared" ref="U1186:U1204" si="447">T1186*L1186*(N1186+P1186)/24*0.85</f>
        <v>0</v>
      </c>
      <c r="V1186" s="393">
        <f t="shared" ref="V1186:V1204" si="448">M1186+O1186</f>
        <v>0</v>
      </c>
      <c r="W1186" s="442" t="str">
        <f t="shared" ref="W1186:W1204" si="449">IF(U1186=0,"",((V1186/U1186)))</f>
        <v/>
      </c>
      <c r="X1186" s="452" t="str">
        <f t="shared" si="444"/>
        <v/>
      </c>
      <c r="Y1186" s="452" t="str">
        <f t="shared" si="445"/>
        <v/>
      </c>
      <c r="Z1186" s="452" t="str">
        <f>'４.１倒筒機(樣品製作)'!X1186</f>
        <v/>
      </c>
      <c r="AA1186" s="452" t="str">
        <f>'４.１倒筒機(樣品製作)'!Y1186</f>
        <v/>
      </c>
    </row>
    <row r="1187" spans="1:27" ht="16.5">
      <c r="A1187" s="383">
        <f t="shared" si="442"/>
        <v>46201</v>
      </c>
      <c r="B1187" s="432" t="s">
        <v>805</v>
      </c>
      <c r="C1187" s="458"/>
      <c r="D1187" s="473"/>
      <c r="E1187" s="459"/>
      <c r="F1187" s="507" t="str">
        <f>IF(ISNA(VLOOKUP(D1187,條件!$A$1:$L$65585,5,0)),"",(VLOOKUP(D1187,條件!$A$1:$L$65585,5,0)))</f>
        <v/>
      </c>
      <c r="G1187" s="507" t="str">
        <f>IF(ISNA(VLOOKUP(D1187,條件!$A$1:$L$65585,11,0)),"",(VLOOKUP(D1187,條件!$A$1:$L$65585,11,0)))</f>
        <v/>
      </c>
      <c r="H1187" s="460"/>
      <c r="I1187" s="461"/>
      <c r="J1187" s="462"/>
      <c r="K1187" s="461"/>
      <c r="L1187" s="463"/>
      <c r="M1187" s="388"/>
      <c r="N1187" s="389"/>
      <c r="O1187" s="390"/>
      <c r="P1187" s="389"/>
      <c r="Q1187" s="391"/>
      <c r="R1187" s="443"/>
      <c r="S1187" s="425">
        <f t="shared" si="446"/>
        <v>0</v>
      </c>
      <c r="T1187" s="392">
        <f t="shared" si="443"/>
        <v>0</v>
      </c>
      <c r="U1187" s="405">
        <f t="shared" si="447"/>
        <v>0</v>
      </c>
      <c r="V1187" s="393">
        <f t="shared" si="448"/>
        <v>0</v>
      </c>
      <c r="W1187" s="442" t="str">
        <f t="shared" si="449"/>
        <v/>
      </c>
      <c r="X1187" s="452" t="str">
        <f t="shared" si="444"/>
        <v/>
      </c>
      <c r="Y1187" s="452" t="str">
        <f t="shared" si="445"/>
        <v/>
      </c>
      <c r="Z1187" s="452" t="str">
        <f>'４.１倒筒機(樣品製作)'!X1187</f>
        <v/>
      </c>
      <c r="AA1187" s="452" t="str">
        <f>'４.１倒筒機(樣品製作)'!Y1187</f>
        <v/>
      </c>
    </row>
    <row r="1188" spans="1:27" ht="16.5">
      <c r="A1188" s="383">
        <f t="shared" si="442"/>
        <v>46201</v>
      </c>
      <c r="B1188" s="432" t="s">
        <v>805</v>
      </c>
      <c r="C1188" s="458"/>
      <c r="D1188" s="473"/>
      <c r="E1188" s="459"/>
      <c r="F1188" s="507" t="str">
        <f>IF(ISNA(VLOOKUP(D1188,條件!$A$1:$L$65585,5,0)),"",(VLOOKUP(D1188,條件!$A$1:$L$65585,5,0)))</f>
        <v/>
      </c>
      <c r="G1188" s="507" t="str">
        <f>IF(ISNA(VLOOKUP(D1188,條件!$A$1:$L$65585,11,0)),"",(VLOOKUP(D1188,條件!$A$1:$L$65585,11,0)))</f>
        <v/>
      </c>
      <c r="H1188" s="460"/>
      <c r="I1188" s="461"/>
      <c r="J1188" s="462"/>
      <c r="K1188" s="461"/>
      <c r="L1188" s="463"/>
      <c r="M1188" s="388"/>
      <c r="N1188" s="389"/>
      <c r="O1188" s="390"/>
      <c r="P1188" s="389"/>
      <c r="Q1188" s="391"/>
      <c r="R1188" s="443"/>
      <c r="S1188" s="425">
        <f t="shared" si="446"/>
        <v>0</v>
      </c>
      <c r="T1188" s="392">
        <f t="shared" si="443"/>
        <v>0</v>
      </c>
      <c r="U1188" s="405">
        <f t="shared" si="447"/>
        <v>0</v>
      </c>
      <c r="V1188" s="393">
        <f t="shared" si="448"/>
        <v>0</v>
      </c>
      <c r="W1188" s="442" t="str">
        <f t="shared" si="449"/>
        <v/>
      </c>
      <c r="X1188" s="452" t="str">
        <f t="shared" si="444"/>
        <v/>
      </c>
      <c r="Y1188" s="452" t="str">
        <f t="shared" si="445"/>
        <v/>
      </c>
      <c r="Z1188" s="452" t="str">
        <f>'４.１倒筒機(樣品製作)'!X1188</f>
        <v/>
      </c>
      <c r="AA1188" s="452" t="str">
        <f>'４.１倒筒機(樣品製作)'!Y1188</f>
        <v/>
      </c>
    </row>
    <row r="1189" spans="1:27" ht="16.5">
      <c r="A1189" s="383">
        <f t="shared" si="442"/>
        <v>46201</v>
      </c>
      <c r="B1189" s="432" t="s">
        <v>805</v>
      </c>
      <c r="C1189" s="458"/>
      <c r="D1189" s="473"/>
      <c r="E1189" s="459"/>
      <c r="F1189" s="507" t="str">
        <f>IF(ISNA(VLOOKUP(D1189,條件!$A$1:$L$65585,5,0)),"",(VLOOKUP(D1189,條件!$A$1:$L$65585,5,0)))</f>
        <v/>
      </c>
      <c r="G1189" s="507" t="str">
        <f>IF(ISNA(VLOOKUP(D1189,條件!$A$1:$L$65585,11,0)),"",(VLOOKUP(D1189,條件!$A$1:$L$65585,11,0)))</f>
        <v/>
      </c>
      <c r="H1189" s="460"/>
      <c r="I1189" s="461"/>
      <c r="J1189" s="462"/>
      <c r="K1189" s="461"/>
      <c r="L1189" s="463"/>
      <c r="M1189" s="388"/>
      <c r="N1189" s="389"/>
      <c r="O1189" s="390"/>
      <c r="P1189" s="389"/>
      <c r="Q1189" s="391"/>
      <c r="R1189" s="443"/>
      <c r="S1189" s="425">
        <f t="shared" si="446"/>
        <v>0</v>
      </c>
      <c r="T1189" s="392">
        <f t="shared" si="443"/>
        <v>0</v>
      </c>
      <c r="U1189" s="405">
        <f t="shared" si="447"/>
        <v>0</v>
      </c>
      <c r="V1189" s="393">
        <f t="shared" si="448"/>
        <v>0</v>
      </c>
      <c r="W1189" s="442" t="str">
        <f t="shared" si="449"/>
        <v/>
      </c>
      <c r="X1189" s="452" t="str">
        <f t="shared" si="444"/>
        <v/>
      </c>
      <c r="Y1189" s="452" t="str">
        <f t="shared" si="445"/>
        <v/>
      </c>
      <c r="Z1189" s="452" t="str">
        <f>'４.１倒筒機(樣品製作)'!X1189</f>
        <v/>
      </c>
      <c r="AA1189" s="452" t="str">
        <f>'４.１倒筒機(樣品製作)'!Y1189</f>
        <v/>
      </c>
    </row>
    <row r="1190" spans="1:27" ht="16.5">
      <c r="A1190" s="383">
        <f t="shared" si="442"/>
        <v>46201</v>
      </c>
      <c r="B1190" s="432" t="s">
        <v>805</v>
      </c>
      <c r="C1190" s="458"/>
      <c r="D1190" s="473"/>
      <c r="E1190" s="459"/>
      <c r="F1190" s="507" t="str">
        <f>IF(ISNA(VLOOKUP(D1190,條件!$A$1:$L$65585,5,0)),"",(VLOOKUP(D1190,條件!$A$1:$L$65585,5,0)))</f>
        <v/>
      </c>
      <c r="G1190" s="507" t="str">
        <f>IF(ISNA(VLOOKUP(D1190,條件!$A$1:$L$65585,11,0)),"",(VLOOKUP(D1190,條件!$A$1:$L$65585,11,0)))</f>
        <v/>
      </c>
      <c r="H1190" s="460"/>
      <c r="I1190" s="461"/>
      <c r="J1190" s="462"/>
      <c r="K1190" s="461"/>
      <c r="L1190" s="463"/>
      <c r="M1190" s="388"/>
      <c r="N1190" s="389"/>
      <c r="O1190" s="390"/>
      <c r="P1190" s="389"/>
      <c r="Q1190" s="391"/>
      <c r="R1190" s="443"/>
      <c r="S1190" s="425">
        <f t="shared" si="446"/>
        <v>0</v>
      </c>
      <c r="T1190" s="392">
        <f t="shared" si="443"/>
        <v>0</v>
      </c>
      <c r="U1190" s="405">
        <f t="shared" si="447"/>
        <v>0</v>
      </c>
      <c r="V1190" s="393">
        <f t="shared" si="448"/>
        <v>0</v>
      </c>
      <c r="W1190" s="442" t="str">
        <f t="shared" si="449"/>
        <v/>
      </c>
      <c r="X1190" s="452" t="str">
        <f t="shared" si="444"/>
        <v/>
      </c>
      <c r="Y1190" s="452" t="str">
        <f t="shared" si="445"/>
        <v/>
      </c>
      <c r="Z1190" s="452" t="str">
        <f>'４.１倒筒機(樣品製作)'!X1190</f>
        <v/>
      </c>
      <c r="AA1190" s="452" t="str">
        <f>'４.１倒筒機(樣品製作)'!Y1190</f>
        <v/>
      </c>
    </row>
    <row r="1191" spans="1:27" ht="16.5">
      <c r="A1191" s="383">
        <f t="shared" si="442"/>
        <v>46201</v>
      </c>
      <c r="B1191" s="432" t="s">
        <v>805</v>
      </c>
      <c r="C1191" s="458"/>
      <c r="D1191" s="473"/>
      <c r="E1191" s="459"/>
      <c r="F1191" s="507" t="str">
        <f>IF(ISNA(VLOOKUP(D1191,條件!$A$1:$L$65585,5,0)),"",(VLOOKUP(D1191,條件!$A$1:$L$65585,5,0)))</f>
        <v/>
      </c>
      <c r="G1191" s="507" t="str">
        <f>IF(ISNA(VLOOKUP(D1191,條件!$A$1:$L$65585,11,0)),"",(VLOOKUP(D1191,條件!$A$1:$L$65585,11,0)))</f>
        <v/>
      </c>
      <c r="H1191" s="460"/>
      <c r="I1191" s="461"/>
      <c r="J1191" s="462"/>
      <c r="K1191" s="461"/>
      <c r="L1191" s="463"/>
      <c r="M1191" s="388"/>
      <c r="N1191" s="389"/>
      <c r="O1191" s="390"/>
      <c r="P1191" s="389"/>
      <c r="Q1191" s="391"/>
      <c r="R1191" s="443"/>
      <c r="S1191" s="425">
        <f t="shared" si="446"/>
        <v>0</v>
      </c>
      <c r="T1191" s="392">
        <f t="shared" si="443"/>
        <v>0</v>
      </c>
      <c r="U1191" s="405">
        <f t="shared" si="447"/>
        <v>0</v>
      </c>
      <c r="V1191" s="393">
        <f t="shared" si="448"/>
        <v>0</v>
      </c>
      <c r="W1191" s="442" t="str">
        <f t="shared" si="449"/>
        <v/>
      </c>
      <c r="X1191" s="452" t="str">
        <f t="shared" si="444"/>
        <v/>
      </c>
      <c r="Y1191" s="452" t="str">
        <f t="shared" si="445"/>
        <v/>
      </c>
      <c r="Z1191" s="452" t="str">
        <f>'４.１倒筒機(樣品製作)'!X1191</f>
        <v/>
      </c>
      <c r="AA1191" s="452" t="str">
        <f>'４.１倒筒機(樣品製作)'!Y1191</f>
        <v/>
      </c>
    </row>
    <row r="1192" spans="1:27" ht="16.5">
      <c r="A1192" s="383">
        <f t="shared" si="442"/>
        <v>46201</v>
      </c>
      <c r="B1192" s="432" t="s">
        <v>805</v>
      </c>
      <c r="C1192" s="458"/>
      <c r="D1192" s="473"/>
      <c r="E1192" s="459"/>
      <c r="F1192" s="507" t="str">
        <f>IF(ISNA(VLOOKUP(D1192,條件!$A$1:$L$65585,5,0)),"",(VLOOKUP(D1192,條件!$A$1:$L$65585,5,0)))</f>
        <v/>
      </c>
      <c r="G1192" s="507" t="str">
        <f>IF(ISNA(VLOOKUP(D1192,條件!$A$1:$L$65585,11,0)),"",(VLOOKUP(D1192,條件!$A$1:$L$65585,11,0)))</f>
        <v/>
      </c>
      <c r="H1192" s="460"/>
      <c r="I1192" s="461"/>
      <c r="J1192" s="462"/>
      <c r="K1192" s="461"/>
      <c r="L1192" s="463"/>
      <c r="M1192" s="388"/>
      <c r="N1192" s="389"/>
      <c r="O1192" s="390"/>
      <c r="P1192" s="389"/>
      <c r="Q1192" s="391"/>
      <c r="R1192" s="443"/>
      <c r="S1192" s="425">
        <f t="shared" si="446"/>
        <v>0</v>
      </c>
      <c r="T1192" s="392">
        <f t="shared" si="443"/>
        <v>0</v>
      </c>
      <c r="U1192" s="405">
        <f t="shared" si="447"/>
        <v>0</v>
      </c>
      <c r="V1192" s="393">
        <f t="shared" si="448"/>
        <v>0</v>
      </c>
      <c r="W1192" s="442" t="str">
        <f t="shared" si="449"/>
        <v/>
      </c>
      <c r="X1192" s="452" t="str">
        <f t="shared" si="444"/>
        <v/>
      </c>
      <c r="Y1192" s="452" t="str">
        <f t="shared" si="445"/>
        <v/>
      </c>
      <c r="Z1192" s="452" t="str">
        <f>'４.１倒筒機(樣品製作)'!X1192</f>
        <v/>
      </c>
      <c r="AA1192" s="452" t="str">
        <f>'４.１倒筒機(樣品製作)'!Y1192</f>
        <v/>
      </c>
    </row>
    <row r="1193" spans="1:27" ht="16.5">
      <c r="A1193" s="383">
        <f t="shared" si="442"/>
        <v>46201</v>
      </c>
      <c r="B1193" s="432" t="s">
        <v>805</v>
      </c>
      <c r="C1193" s="458"/>
      <c r="D1193" s="473"/>
      <c r="E1193" s="459"/>
      <c r="F1193" s="507" t="str">
        <f>IF(ISNA(VLOOKUP(D1193,條件!$A$1:$L$65585,5,0)),"",(VLOOKUP(D1193,條件!$A$1:$L$65585,5,0)))</f>
        <v/>
      </c>
      <c r="G1193" s="507" t="str">
        <f>IF(ISNA(VLOOKUP(D1193,條件!$A$1:$L$65585,11,0)),"",(VLOOKUP(D1193,條件!$A$1:$L$65585,11,0)))</f>
        <v/>
      </c>
      <c r="H1193" s="460"/>
      <c r="I1193" s="461"/>
      <c r="J1193" s="462"/>
      <c r="K1193" s="461"/>
      <c r="L1193" s="463"/>
      <c r="M1193" s="388"/>
      <c r="N1193" s="389"/>
      <c r="O1193" s="390"/>
      <c r="P1193" s="389"/>
      <c r="Q1193" s="391"/>
      <c r="R1193" s="443"/>
      <c r="S1193" s="425">
        <f t="shared" si="446"/>
        <v>0</v>
      </c>
      <c r="T1193" s="392">
        <f t="shared" si="443"/>
        <v>0</v>
      </c>
      <c r="U1193" s="405">
        <f t="shared" si="447"/>
        <v>0</v>
      </c>
      <c r="V1193" s="393">
        <f t="shared" si="448"/>
        <v>0</v>
      </c>
      <c r="W1193" s="442" t="str">
        <f t="shared" si="449"/>
        <v/>
      </c>
      <c r="X1193" s="452" t="str">
        <f t="shared" si="444"/>
        <v/>
      </c>
      <c r="Y1193" s="452" t="str">
        <f t="shared" si="445"/>
        <v/>
      </c>
      <c r="Z1193" s="452" t="str">
        <f>'４.１倒筒機(樣品製作)'!X1193</f>
        <v/>
      </c>
      <c r="AA1193" s="452" t="str">
        <f>'４.１倒筒機(樣品製作)'!Y1193</f>
        <v/>
      </c>
    </row>
    <row r="1194" spans="1:27" ht="16.5">
      <c r="A1194" s="383">
        <f t="shared" si="442"/>
        <v>46201</v>
      </c>
      <c r="B1194" s="432" t="s">
        <v>805</v>
      </c>
      <c r="C1194" s="458"/>
      <c r="D1194" s="473"/>
      <c r="E1194" s="459"/>
      <c r="F1194" s="507" t="str">
        <f>IF(ISNA(VLOOKUP(D1194,條件!$A$1:$L$65585,5,0)),"",(VLOOKUP(D1194,條件!$A$1:$L$65585,5,0)))</f>
        <v/>
      </c>
      <c r="G1194" s="507" t="str">
        <f>IF(ISNA(VLOOKUP(D1194,條件!$A$1:$L$65585,11,0)),"",(VLOOKUP(D1194,條件!$A$1:$L$65585,11,0)))</f>
        <v/>
      </c>
      <c r="H1194" s="460"/>
      <c r="I1194" s="461"/>
      <c r="J1194" s="462"/>
      <c r="K1194" s="461"/>
      <c r="L1194" s="463"/>
      <c r="M1194" s="388"/>
      <c r="N1194" s="389"/>
      <c r="O1194" s="390"/>
      <c r="P1194" s="389"/>
      <c r="Q1194" s="391"/>
      <c r="R1194" s="443"/>
      <c r="S1194" s="425">
        <f t="shared" si="446"/>
        <v>0</v>
      </c>
      <c r="T1194" s="392">
        <f t="shared" si="443"/>
        <v>0</v>
      </c>
      <c r="U1194" s="405">
        <f t="shared" si="447"/>
        <v>0</v>
      </c>
      <c r="V1194" s="393">
        <f t="shared" si="448"/>
        <v>0</v>
      </c>
      <c r="W1194" s="442" t="str">
        <f t="shared" si="449"/>
        <v/>
      </c>
      <c r="X1194" s="452" t="str">
        <f t="shared" si="444"/>
        <v/>
      </c>
      <c r="Y1194" s="452" t="str">
        <f t="shared" si="445"/>
        <v/>
      </c>
      <c r="Z1194" s="452" t="str">
        <f>'４.１倒筒機(樣品製作)'!X1194</f>
        <v/>
      </c>
      <c r="AA1194" s="452" t="str">
        <f>'４.１倒筒機(樣品製作)'!Y1194</f>
        <v/>
      </c>
    </row>
    <row r="1195" spans="1:27" ht="16.5">
      <c r="A1195" s="383">
        <f t="shared" si="442"/>
        <v>46201</v>
      </c>
      <c r="B1195" s="432" t="s">
        <v>805</v>
      </c>
      <c r="C1195" s="458"/>
      <c r="D1195" s="473"/>
      <c r="E1195" s="459"/>
      <c r="F1195" s="507" t="str">
        <f>IF(ISNA(VLOOKUP(D1195,條件!$A$1:$L$65585,5,0)),"",(VLOOKUP(D1195,條件!$A$1:$L$65585,5,0)))</f>
        <v/>
      </c>
      <c r="G1195" s="507" t="str">
        <f>IF(ISNA(VLOOKUP(D1195,條件!$A$1:$L$65585,11,0)),"",(VLOOKUP(D1195,條件!$A$1:$L$65585,11,0)))</f>
        <v/>
      </c>
      <c r="H1195" s="460"/>
      <c r="I1195" s="461"/>
      <c r="J1195" s="462"/>
      <c r="K1195" s="461"/>
      <c r="L1195" s="463"/>
      <c r="M1195" s="388"/>
      <c r="N1195" s="389"/>
      <c r="O1195" s="390"/>
      <c r="P1195" s="389"/>
      <c r="Q1195" s="391"/>
      <c r="R1195" s="443"/>
      <c r="S1195" s="425">
        <f t="shared" si="446"/>
        <v>0</v>
      </c>
      <c r="T1195" s="392">
        <f t="shared" si="443"/>
        <v>0</v>
      </c>
      <c r="U1195" s="405">
        <f t="shared" si="447"/>
        <v>0</v>
      </c>
      <c r="V1195" s="393">
        <f t="shared" si="448"/>
        <v>0</v>
      </c>
      <c r="W1195" s="442" t="str">
        <f t="shared" si="449"/>
        <v/>
      </c>
      <c r="X1195" s="452" t="str">
        <f t="shared" si="444"/>
        <v/>
      </c>
      <c r="Y1195" s="452" t="str">
        <f t="shared" si="445"/>
        <v/>
      </c>
      <c r="Z1195" s="452" t="str">
        <f>'４.１倒筒機(樣品製作)'!X1195</f>
        <v/>
      </c>
      <c r="AA1195" s="452" t="str">
        <f>'４.１倒筒機(樣品製作)'!Y1195</f>
        <v/>
      </c>
    </row>
    <row r="1196" spans="1:27" ht="16.5">
      <c r="A1196" s="383">
        <f t="shared" si="442"/>
        <v>46201</v>
      </c>
      <c r="B1196" s="432" t="s">
        <v>805</v>
      </c>
      <c r="C1196" s="458"/>
      <c r="D1196" s="473"/>
      <c r="E1196" s="459"/>
      <c r="F1196" s="507" t="str">
        <f>IF(ISNA(VLOOKUP(D1196,條件!$A$1:$L$65585,5,0)),"",(VLOOKUP(D1196,條件!$A$1:$L$65585,5,0)))</f>
        <v/>
      </c>
      <c r="G1196" s="507" t="str">
        <f>IF(ISNA(VLOOKUP(D1196,條件!$A$1:$L$65585,11,0)),"",(VLOOKUP(D1196,條件!$A$1:$L$65585,11,0)))</f>
        <v/>
      </c>
      <c r="H1196" s="460"/>
      <c r="I1196" s="461"/>
      <c r="J1196" s="462"/>
      <c r="K1196" s="461"/>
      <c r="L1196" s="463"/>
      <c r="M1196" s="388"/>
      <c r="N1196" s="389"/>
      <c r="O1196" s="390"/>
      <c r="P1196" s="389"/>
      <c r="Q1196" s="391"/>
      <c r="R1196" s="443"/>
      <c r="S1196" s="425">
        <f t="shared" si="446"/>
        <v>0</v>
      </c>
      <c r="T1196" s="392">
        <f t="shared" si="443"/>
        <v>0</v>
      </c>
      <c r="U1196" s="392">
        <f t="shared" si="447"/>
        <v>0</v>
      </c>
      <c r="V1196" s="393">
        <f t="shared" si="448"/>
        <v>0</v>
      </c>
      <c r="W1196" s="444" t="str">
        <f t="shared" si="449"/>
        <v/>
      </c>
      <c r="X1196" s="452" t="str">
        <f t="shared" si="444"/>
        <v/>
      </c>
      <c r="Y1196" s="452" t="str">
        <f t="shared" si="445"/>
        <v/>
      </c>
      <c r="Z1196" s="452" t="str">
        <f>'４.１倒筒機(樣品製作)'!X1196</f>
        <v/>
      </c>
      <c r="AA1196" s="452" t="str">
        <f>'４.１倒筒機(樣品製作)'!Y1196</f>
        <v/>
      </c>
    </row>
    <row r="1197" spans="1:27" ht="16.5">
      <c r="A1197" s="383">
        <f t="shared" si="442"/>
        <v>46201</v>
      </c>
      <c r="B1197" s="432" t="s">
        <v>805</v>
      </c>
      <c r="C1197" s="458"/>
      <c r="D1197" s="473"/>
      <c r="E1197" s="459"/>
      <c r="F1197" s="507" t="str">
        <f>IF(ISNA(VLOOKUP(D1197,條件!$A$1:$L$65585,5,0)),"",(VLOOKUP(D1197,條件!$A$1:$L$65585,5,0)))</f>
        <v/>
      </c>
      <c r="G1197" s="507" t="str">
        <f>IF(ISNA(VLOOKUP(D1197,條件!$A$1:$L$65585,11,0)),"",(VLOOKUP(D1197,條件!$A$1:$L$65585,11,0)))</f>
        <v/>
      </c>
      <c r="H1197" s="460"/>
      <c r="I1197" s="461"/>
      <c r="J1197" s="462"/>
      <c r="K1197" s="461"/>
      <c r="L1197" s="463"/>
      <c r="M1197" s="388"/>
      <c r="N1197" s="389"/>
      <c r="O1197" s="390"/>
      <c r="P1197" s="389"/>
      <c r="Q1197" s="391"/>
      <c r="R1197" s="443"/>
      <c r="S1197" s="425">
        <f t="shared" si="446"/>
        <v>0</v>
      </c>
      <c r="T1197" s="392">
        <f t="shared" si="443"/>
        <v>0</v>
      </c>
      <c r="U1197" s="392">
        <f t="shared" si="447"/>
        <v>0</v>
      </c>
      <c r="V1197" s="393">
        <f t="shared" si="448"/>
        <v>0</v>
      </c>
      <c r="W1197" s="444" t="str">
        <f t="shared" si="449"/>
        <v/>
      </c>
      <c r="X1197" s="452" t="str">
        <f t="shared" si="444"/>
        <v/>
      </c>
      <c r="Y1197" s="452" t="str">
        <f t="shared" si="445"/>
        <v/>
      </c>
      <c r="Z1197" s="452" t="str">
        <f>'４.１倒筒機(樣品製作)'!X1197</f>
        <v/>
      </c>
      <c r="AA1197" s="452" t="str">
        <f>'４.１倒筒機(樣品製作)'!Y1197</f>
        <v/>
      </c>
    </row>
    <row r="1198" spans="1:27" ht="16.5">
      <c r="A1198" s="383">
        <f t="shared" si="442"/>
        <v>46201</v>
      </c>
      <c r="B1198" s="432" t="s">
        <v>805</v>
      </c>
      <c r="C1198" s="458"/>
      <c r="D1198" s="473"/>
      <c r="E1198" s="459"/>
      <c r="F1198" s="507" t="str">
        <f>IF(ISNA(VLOOKUP(D1198,條件!$A$1:$L$65585,5,0)),"",(VLOOKUP(D1198,條件!$A$1:$L$65585,5,0)))</f>
        <v/>
      </c>
      <c r="G1198" s="507" t="str">
        <f>IF(ISNA(VLOOKUP(D1198,條件!$A$1:$L$65585,11,0)),"",(VLOOKUP(D1198,條件!$A$1:$L$65585,11,0)))</f>
        <v/>
      </c>
      <c r="H1198" s="460"/>
      <c r="I1198" s="461"/>
      <c r="J1198" s="462"/>
      <c r="K1198" s="461"/>
      <c r="L1198" s="463"/>
      <c r="M1198" s="388"/>
      <c r="N1198" s="389"/>
      <c r="O1198" s="390"/>
      <c r="P1198" s="389"/>
      <c r="Q1198" s="391"/>
      <c r="R1198" s="443"/>
      <c r="S1198" s="425">
        <f t="shared" si="446"/>
        <v>0</v>
      </c>
      <c r="T1198" s="392">
        <f t="shared" si="443"/>
        <v>0</v>
      </c>
      <c r="U1198" s="392">
        <f t="shared" si="447"/>
        <v>0</v>
      </c>
      <c r="V1198" s="393">
        <f t="shared" si="448"/>
        <v>0</v>
      </c>
      <c r="W1198" s="444" t="str">
        <f t="shared" si="449"/>
        <v/>
      </c>
      <c r="X1198" s="452" t="str">
        <f t="shared" si="444"/>
        <v/>
      </c>
      <c r="Y1198" s="452" t="str">
        <f t="shared" si="445"/>
        <v/>
      </c>
      <c r="Z1198" s="452" t="str">
        <f>'４.１倒筒機(樣品製作)'!X1198</f>
        <v/>
      </c>
      <c r="AA1198" s="452" t="str">
        <f>'４.１倒筒機(樣品製作)'!Y1198</f>
        <v/>
      </c>
    </row>
    <row r="1199" spans="1:27" ht="16.5">
      <c r="A1199" s="383">
        <f t="shared" si="442"/>
        <v>46201</v>
      </c>
      <c r="B1199" s="432" t="s">
        <v>805</v>
      </c>
      <c r="C1199" s="458"/>
      <c r="D1199" s="473"/>
      <c r="E1199" s="459"/>
      <c r="F1199" s="507" t="str">
        <f>IF(ISNA(VLOOKUP(D1199,條件!$A$1:$L$65585,5,0)),"",(VLOOKUP(D1199,條件!$A$1:$L$65585,5,0)))</f>
        <v/>
      </c>
      <c r="G1199" s="507" t="str">
        <f>IF(ISNA(VLOOKUP(D1199,條件!$A$1:$L$65585,11,0)),"",(VLOOKUP(D1199,條件!$A$1:$L$65585,11,0)))</f>
        <v/>
      </c>
      <c r="H1199" s="460"/>
      <c r="I1199" s="461"/>
      <c r="J1199" s="462"/>
      <c r="K1199" s="461"/>
      <c r="L1199" s="463"/>
      <c r="M1199" s="388"/>
      <c r="N1199" s="389"/>
      <c r="O1199" s="390"/>
      <c r="P1199" s="389"/>
      <c r="Q1199" s="391"/>
      <c r="R1199" s="443"/>
      <c r="S1199" s="425">
        <f t="shared" si="446"/>
        <v>0</v>
      </c>
      <c r="T1199" s="392">
        <f t="shared" si="443"/>
        <v>0</v>
      </c>
      <c r="U1199" s="392">
        <f t="shared" si="447"/>
        <v>0</v>
      </c>
      <c r="V1199" s="393">
        <f t="shared" si="448"/>
        <v>0</v>
      </c>
      <c r="W1199" s="444" t="str">
        <f t="shared" si="449"/>
        <v/>
      </c>
      <c r="X1199" s="452" t="str">
        <f t="shared" si="444"/>
        <v/>
      </c>
      <c r="Y1199" s="452" t="str">
        <f t="shared" si="445"/>
        <v/>
      </c>
      <c r="Z1199" s="452" t="str">
        <f>'４.１倒筒機(樣品製作)'!X1199</f>
        <v/>
      </c>
      <c r="AA1199" s="452" t="str">
        <f>'４.１倒筒機(樣品製作)'!Y1199</f>
        <v/>
      </c>
    </row>
    <row r="1200" spans="1:27" ht="16.5">
      <c r="A1200" s="383">
        <f t="shared" si="442"/>
        <v>46201</v>
      </c>
      <c r="B1200" s="432" t="s">
        <v>805</v>
      </c>
      <c r="C1200" s="458"/>
      <c r="D1200" s="473"/>
      <c r="E1200" s="459"/>
      <c r="F1200" s="507" t="str">
        <f>IF(ISNA(VLOOKUP(D1200,條件!$A$1:$L$65585,5,0)),"",(VLOOKUP(D1200,條件!$A$1:$L$65585,5,0)))</f>
        <v/>
      </c>
      <c r="G1200" s="507" t="str">
        <f>IF(ISNA(VLOOKUP(D1200,條件!$A$1:$L$65585,11,0)),"",(VLOOKUP(D1200,條件!$A$1:$L$65585,11,0)))</f>
        <v/>
      </c>
      <c r="H1200" s="460"/>
      <c r="I1200" s="461"/>
      <c r="J1200" s="462"/>
      <c r="K1200" s="461"/>
      <c r="L1200" s="463"/>
      <c r="M1200" s="388"/>
      <c r="N1200" s="389"/>
      <c r="O1200" s="390"/>
      <c r="P1200" s="389"/>
      <c r="Q1200" s="391"/>
      <c r="R1200" s="443"/>
      <c r="S1200" s="425">
        <f t="shared" si="446"/>
        <v>0</v>
      </c>
      <c r="T1200" s="392">
        <f t="shared" si="443"/>
        <v>0</v>
      </c>
      <c r="U1200" s="392">
        <f t="shared" si="447"/>
        <v>0</v>
      </c>
      <c r="V1200" s="393">
        <f t="shared" si="448"/>
        <v>0</v>
      </c>
      <c r="W1200" s="444" t="str">
        <f t="shared" si="449"/>
        <v/>
      </c>
      <c r="X1200" s="452" t="str">
        <f t="shared" si="444"/>
        <v/>
      </c>
      <c r="Y1200" s="452" t="str">
        <f t="shared" si="445"/>
        <v/>
      </c>
      <c r="Z1200" s="452" t="str">
        <f>'４.１倒筒機(樣品製作)'!X1200</f>
        <v/>
      </c>
      <c r="AA1200" s="452" t="str">
        <f>'４.１倒筒機(樣品製作)'!Y1200</f>
        <v/>
      </c>
    </row>
    <row r="1201" spans="1:27" ht="16.5">
      <c r="A1201" s="383">
        <f t="shared" si="442"/>
        <v>46201</v>
      </c>
      <c r="B1201" s="432" t="s">
        <v>805</v>
      </c>
      <c r="C1201" s="458"/>
      <c r="D1201" s="473"/>
      <c r="E1201" s="459"/>
      <c r="F1201" s="507" t="str">
        <f>IF(ISNA(VLOOKUP(D1201,條件!$A$1:$L$65585,5,0)),"",(VLOOKUP(D1201,條件!$A$1:$L$65585,5,0)))</f>
        <v/>
      </c>
      <c r="G1201" s="507" t="str">
        <f>IF(ISNA(VLOOKUP(D1201,條件!$A$1:$L$65585,11,0)),"",(VLOOKUP(D1201,條件!$A$1:$L$65585,11,0)))</f>
        <v/>
      </c>
      <c r="H1201" s="460"/>
      <c r="I1201" s="461"/>
      <c r="J1201" s="462"/>
      <c r="K1201" s="461"/>
      <c r="L1201" s="463"/>
      <c r="M1201" s="388"/>
      <c r="N1201" s="389"/>
      <c r="O1201" s="390"/>
      <c r="P1201" s="389"/>
      <c r="Q1201" s="391"/>
      <c r="R1201" s="443"/>
      <c r="S1201" s="425">
        <f t="shared" si="446"/>
        <v>0</v>
      </c>
      <c r="T1201" s="392">
        <f t="shared" si="443"/>
        <v>0</v>
      </c>
      <c r="U1201" s="392">
        <f t="shared" si="447"/>
        <v>0</v>
      </c>
      <c r="V1201" s="393">
        <f t="shared" si="448"/>
        <v>0</v>
      </c>
      <c r="W1201" s="444" t="str">
        <f t="shared" si="449"/>
        <v/>
      </c>
      <c r="X1201" s="452" t="str">
        <f t="shared" si="444"/>
        <v/>
      </c>
      <c r="Y1201" s="452" t="str">
        <f t="shared" si="445"/>
        <v/>
      </c>
      <c r="Z1201" s="452" t="str">
        <f>'４.１倒筒機(樣品製作)'!X1201</f>
        <v/>
      </c>
      <c r="AA1201" s="452" t="str">
        <f>'４.１倒筒機(樣品製作)'!Y1201</f>
        <v/>
      </c>
    </row>
    <row r="1202" spans="1:27" ht="16.5">
      <c r="A1202" s="383">
        <f t="shared" si="442"/>
        <v>46201</v>
      </c>
      <c r="B1202" s="432" t="s">
        <v>805</v>
      </c>
      <c r="C1202" s="458"/>
      <c r="D1202" s="473"/>
      <c r="E1202" s="459"/>
      <c r="F1202" s="507" t="str">
        <f>IF(ISNA(VLOOKUP(D1202,條件!$A$1:$L$65585,5,0)),"",(VLOOKUP(D1202,條件!$A$1:$L$65585,5,0)))</f>
        <v/>
      </c>
      <c r="G1202" s="507" t="str">
        <f>IF(ISNA(VLOOKUP(D1202,條件!$A$1:$L$65585,11,0)),"",(VLOOKUP(D1202,條件!$A$1:$L$65585,11,0)))</f>
        <v/>
      </c>
      <c r="H1202" s="460"/>
      <c r="I1202" s="461"/>
      <c r="J1202" s="462"/>
      <c r="K1202" s="461"/>
      <c r="L1202" s="463"/>
      <c r="M1202" s="388"/>
      <c r="N1202" s="389"/>
      <c r="O1202" s="390"/>
      <c r="P1202" s="389"/>
      <c r="Q1202" s="391"/>
      <c r="R1202" s="443"/>
      <c r="S1202" s="425">
        <f t="shared" si="446"/>
        <v>0</v>
      </c>
      <c r="T1202" s="392">
        <f t="shared" si="443"/>
        <v>0</v>
      </c>
      <c r="U1202" s="392">
        <f t="shared" si="447"/>
        <v>0</v>
      </c>
      <c r="V1202" s="393">
        <f t="shared" si="448"/>
        <v>0</v>
      </c>
      <c r="W1202" s="444" t="str">
        <f t="shared" si="449"/>
        <v/>
      </c>
      <c r="X1202" s="452" t="str">
        <f t="shared" si="444"/>
        <v/>
      </c>
      <c r="Y1202" s="452" t="str">
        <f t="shared" si="445"/>
        <v/>
      </c>
      <c r="Z1202" s="452" t="str">
        <f>'４.１倒筒機(樣品製作)'!X1202</f>
        <v/>
      </c>
      <c r="AA1202" s="452" t="str">
        <f>'４.１倒筒機(樣品製作)'!Y1202</f>
        <v/>
      </c>
    </row>
    <row r="1203" spans="1:27" ht="16.5">
      <c r="A1203" s="383">
        <f t="shared" si="442"/>
        <v>46201</v>
      </c>
      <c r="B1203" s="432" t="s">
        <v>805</v>
      </c>
      <c r="C1203" s="458"/>
      <c r="D1203" s="473"/>
      <c r="E1203" s="459"/>
      <c r="F1203" s="507" t="str">
        <f>IF(ISNA(VLOOKUP(D1203,條件!$A$1:$L$65585,5,0)),"",(VLOOKUP(D1203,條件!$A$1:$L$65585,5,0)))</f>
        <v/>
      </c>
      <c r="G1203" s="507" t="str">
        <f>IF(ISNA(VLOOKUP(D1203,條件!$A$1:$L$65585,11,0)),"",(VLOOKUP(D1203,條件!$A$1:$L$65585,11,0)))</f>
        <v/>
      </c>
      <c r="H1203" s="460"/>
      <c r="I1203" s="461"/>
      <c r="J1203" s="462"/>
      <c r="K1203" s="461"/>
      <c r="L1203" s="463"/>
      <c r="M1203" s="388"/>
      <c r="N1203" s="389"/>
      <c r="O1203" s="390"/>
      <c r="P1203" s="389"/>
      <c r="Q1203" s="391"/>
      <c r="R1203" s="443"/>
      <c r="S1203" s="425">
        <f t="shared" si="446"/>
        <v>0</v>
      </c>
      <c r="T1203" s="392">
        <f t="shared" si="443"/>
        <v>0</v>
      </c>
      <c r="U1203" s="392">
        <f t="shared" si="447"/>
        <v>0</v>
      </c>
      <c r="V1203" s="393">
        <f t="shared" si="448"/>
        <v>0</v>
      </c>
      <c r="W1203" s="444" t="str">
        <f t="shared" si="449"/>
        <v/>
      </c>
      <c r="X1203" s="452" t="str">
        <f t="shared" si="444"/>
        <v/>
      </c>
      <c r="Y1203" s="452" t="str">
        <f t="shared" si="445"/>
        <v/>
      </c>
      <c r="Z1203" s="452" t="str">
        <f>'４.１倒筒機(樣品製作)'!X1203</f>
        <v/>
      </c>
      <c r="AA1203" s="452" t="str">
        <f>'４.１倒筒機(樣品製作)'!Y1203</f>
        <v/>
      </c>
    </row>
    <row r="1204" spans="1:27" ht="16.5">
      <c r="A1204" s="383">
        <f t="shared" si="442"/>
        <v>46201</v>
      </c>
      <c r="B1204" s="432" t="s">
        <v>805</v>
      </c>
      <c r="C1204" s="458"/>
      <c r="D1204" s="473"/>
      <c r="E1204" s="459"/>
      <c r="F1204" s="507" t="str">
        <f>IF(ISNA(VLOOKUP(D1204,條件!$A$1:$L$65585,5,0)),"",(VLOOKUP(D1204,條件!$A$1:$L$65585,5,0)))</f>
        <v/>
      </c>
      <c r="G1204" s="507" t="str">
        <f>IF(ISNA(VLOOKUP(D1204,條件!$A$1:$L$65585,11,0)),"",(VLOOKUP(D1204,條件!$A$1:$L$65585,11,0)))</f>
        <v/>
      </c>
      <c r="H1204" s="460"/>
      <c r="I1204" s="461"/>
      <c r="J1204" s="462"/>
      <c r="K1204" s="461"/>
      <c r="L1204" s="463"/>
      <c r="M1204" s="388"/>
      <c r="N1204" s="389"/>
      <c r="O1204" s="390"/>
      <c r="P1204" s="389"/>
      <c r="Q1204" s="391"/>
      <c r="R1204" s="443"/>
      <c r="S1204" s="425">
        <f t="shared" si="446"/>
        <v>0</v>
      </c>
      <c r="T1204" s="392">
        <f t="shared" si="443"/>
        <v>0</v>
      </c>
      <c r="U1204" s="392">
        <f t="shared" si="447"/>
        <v>0</v>
      </c>
      <c r="V1204" s="393">
        <f t="shared" si="448"/>
        <v>0</v>
      </c>
      <c r="W1204" s="444" t="str">
        <f t="shared" si="449"/>
        <v/>
      </c>
      <c r="X1204" s="452" t="str">
        <f t="shared" si="444"/>
        <v/>
      </c>
      <c r="Y1204" s="452" t="str">
        <f t="shared" si="445"/>
        <v/>
      </c>
      <c r="Z1204" s="452" t="str">
        <f>'４.１倒筒機(樣品製作)'!X1204</f>
        <v/>
      </c>
      <c r="AA1204" s="452" t="str">
        <f>'４.１倒筒機(樣品製作)'!Y1204</f>
        <v/>
      </c>
    </row>
    <row r="1205" spans="1:27" ht="16.5">
      <c r="A1205" s="383">
        <f t="shared" si="442"/>
        <v>46201</v>
      </c>
      <c r="B1205" s="398" t="s">
        <v>803</v>
      </c>
      <c r="C1205" s="524"/>
      <c r="D1205" s="525"/>
      <c r="E1205" s="526"/>
      <c r="F1205" s="527">
        <v>0</v>
      </c>
      <c r="G1205" s="527"/>
      <c r="H1205" s="528"/>
      <c r="I1205" s="529">
        <f>COUNTA(I1185:I1204)</f>
        <v>0</v>
      </c>
      <c r="J1205" s="529"/>
      <c r="K1205" s="529"/>
      <c r="L1205" s="530"/>
      <c r="M1205" s="400"/>
      <c r="N1205" s="401">
        <f>SUM(N1185:N1204)</f>
        <v>0</v>
      </c>
      <c r="O1205" s="400"/>
      <c r="P1205" s="401">
        <f>SUM(P1185:P1204)</f>
        <v>0</v>
      </c>
      <c r="Q1205" s="402"/>
      <c r="R1205" s="445"/>
      <c r="S1205" s="427"/>
      <c r="T1205" s="403"/>
      <c r="U1205" s="399">
        <f>SUMIF(U1185:U1204,"&lt;9E307")</f>
        <v>0</v>
      </c>
      <c r="V1205" s="399">
        <f>SUM(V1185:V1204)</f>
        <v>0</v>
      </c>
      <c r="W1205" s="446">
        <f>IF(ISERROR(V1205/U1205),0,(V1205/U1205))</f>
        <v>0</v>
      </c>
      <c r="X1205" s="453">
        <f>SUMIF(X1185:X1204,"&lt;9E307")</f>
        <v>0</v>
      </c>
      <c r="Y1205" s="453">
        <f>SUMIF(Y1185:Y1204,"&lt;9E307")</f>
        <v>0</v>
      </c>
      <c r="Z1205" s="453">
        <f>'４.１倒筒機(樣品製作)'!X1205</f>
        <v>0</v>
      </c>
      <c r="AA1205" s="453">
        <f>'４.１倒筒機(樣品製作)'!Y1205</f>
        <v>0</v>
      </c>
    </row>
    <row r="1206" spans="1:27" ht="16.5">
      <c r="A1206" s="383">
        <f t="shared" si="442"/>
        <v>46201</v>
      </c>
      <c r="B1206" s="404" t="s">
        <v>806</v>
      </c>
      <c r="C1206" s="531"/>
      <c r="D1206" s="532"/>
      <c r="E1206" s="533"/>
      <c r="F1206" s="534"/>
      <c r="G1206" s="534"/>
      <c r="H1206" s="535"/>
      <c r="I1206" s="536">
        <f>SUM(I1184,I1205)</f>
        <v>0</v>
      </c>
      <c r="J1206" s="536"/>
      <c r="K1206" s="536"/>
      <c r="L1206" s="537"/>
      <c r="M1206" s="419"/>
      <c r="N1206" s="420">
        <f>SUM(N1184,N1205)</f>
        <v>0</v>
      </c>
      <c r="O1206" s="419"/>
      <c r="P1206" s="420">
        <f>SUM(P1184,P1205)</f>
        <v>0</v>
      </c>
      <c r="Q1206" s="421"/>
      <c r="R1206" s="447"/>
      <c r="S1206" s="428"/>
      <c r="T1206" s="394"/>
      <c r="U1206" s="394">
        <f t="shared" ref="U1206:V1206" si="450">SUM(U1184,U1205)</f>
        <v>0</v>
      </c>
      <c r="V1206" s="394">
        <f t="shared" si="450"/>
        <v>0</v>
      </c>
      <c r="W1206" s="448">
        <f>IF(ISERROR(V1206/U1206),0,V1206/U1206)</f>
        <v>0</v>
      </c>
      <c r="X1206" s="454">
        <f>SUM(X1184,X1205)</f>
        <v>0</v>
      </c>
      <c r="Y1206" s="454">
        <f>SUM(Y1184,Y1205)</f>
        <v>0</v>
      </c>
      <c r="Z1206" s="454">
        <f>'４.１倒筒機(樣品製作)'!X1206</f>
        <v>0</v>
      </c>
      <c r="AA1206" s="454">
        <f>'４.１倒筒機(樣品製作)'!Y1206</f>
        <v>0</v>
      </c>
    </row>
    <row r="1207" spans="1:27" ht="16.5">
      <c r="A1207" s="449">
        <f>A1206+1</f>
        <v>46202</v>
      </c>
      <c r="B1207" s="431" t="s">
        <v>804</v>
      </c>
      <c r="C1207" s="538"/>
      <c r="D1207" s="539"/>
      <c r="E1207" s="540"/>
      <c r="F1207" s="541" t="str">
        <f>IF(ISNA(VLOOKUP(D1207,條件!$A$1:$L$65585,5,0)),"",(VLOOKUP(D1207,條件!$A$1:$L$65585,5,0)))</f>
        <v/>
      </c>
      <c r="G1207" s="541" t="str">
        <f>IF(ISNA(VLOOKUP(D1207,條件!$A$1:$L$65585,11,0)),"",(VLOOKUP(D1207,條件!$A$1:$L$65585,11,0)))</f>
        <v/>
      </c>
      <c r="H1207" s="542"/>
      <c r="I1207" s="543"/>
      <c r="J1207" s="462"/>
      <c r="K1207" s="543"/>
      <c r="L1207" s="544"/>
      <c r="M1207" s="407"/>
      <c r="N1207" s="408"/>
      <c r="O1207" s="409"/>
      <c r="P1207" s="408"/>
      <c r="Q1207" s="410"/>
      <c r="R1207" s="441"/>
      <c r="S1207" s="424">
        <f>K1207*0.85</f>
        <v>0</v>
      </c>
      <c r="T1207" s="405">
        <f t="shared" ref="T1207:T1226" si="451">IF(J1207="",0,(1440/(J1207/S1207)))</f>
        <v>0</v>
      </c>
      <c r="U1207" s="405">
        <f>T1207*L1207*(N1207+P1207)/24*0.85</f>
        <v>0</v>
      </c>
      <c r="V1207" s="406">
        <f>M1207+O1207</f>
        <v>0</v>
      </c>
      <c r="W1207" s="442" t="str">
        <f>IF(U1207=0,"",((V1207/U1207)))</f>
        <v/>
      </c>
      <c r="X1207" s="452" t="str">
        <f t="shared" ref="X1207:X1226" si="452">IF(ISERROR((U1207/(N1207+P1207)*N1207)/250),"",((U1207/(N1207+P1207)*N1207)/250))</f>
        <v/>
      </c>
      <c r="Y1207" s="452" t="str">
        <f t="shared" ref="Y1207:Y1226" si="453">IF(ISERROR(((U1207/(N1207+P1207)*P1207)/250)),"",(((U1207/(N1207+P1207)*P1207))/250))</f>
        <v/>
      </c>
      <c r="Z1207" s="452" t="str">
        <f>'４.１倒筒機(樣品製作)'!X1207</f>
        <v/>
      </c>
      <c r="AA1207" s="452" t="str">
        <f>'４.１倒筒機(樣品製作)'!Y1207</f>
        <v/>
      </c>
    </row>
    <row r="1208" spans="1:27" ht="16.5">
      <c r="A1208" s="383">
        <f>A1207</f>
        <v>46202</v>
      </c>
      <c r="B1208" s="432" t="s">
        <v>804</v>
      </c>
      <c r="C1208" s="458"/>
      <c r="D1208" s="473"/>
      <c r="E1208" s="459"/>
      <c r="F1208" s="507" t="str">
        <f>IF(ISNA(VLOOKUP(D1208,條件!$A$1:$L$65585,5,0)),"",(VLOOKUP(D1208,條件!$A$1:$L$65585,5,0)))</f>
        <v/>
      </c>
      <c r="G1208" s="507" t="str">
        <f>IF(ISNA(VLOOKUP(D1208,條件!$A$1:$L$65585,11,0)),"",(VLOOKUP(D1208,條件!$A$1:$L$65585,11,0)))</f>
        <v/>
      </c>
      <c r="H1208" s="460"/>
      <c r="I1208" s="461"/>
      <c r="J1208" s="462"/>
      <c r="K1208" s="461"/>
      <c r="L1208" s="463"/>
      <c r="M1208" s="388"/>
      <c r="N1208" s="389"/>
      <c r="O1208" s="390"/>
      <c r="P1208" s="389"/>
      <c r="Q1208" s="410"/>
      <c r="R1208" s="443"/>
      <c r="S1208" s="425">
        <f t="shared" ref="S1208:S1226" si="454">K1208*0.85</f>
        <v>0</v>
      </c>
      <c r="T1208" s="392">
        <f t="shared" si="451"/>
        <v>0</v>
      </c>
      <c r="U1208" s="405">
        <f t="shared" ref="U1208:U1226" si="455">T1208*L1208*(N1208+P1208)/24*0.85</f>
        <v>0</v>
      </c>
      <c r="V1208" s="393">
        <f t="shared" ref="V1208:V1226" si="456">M1208+O1208</f>
        <v>0</v>
      </c>
      <c r="W1208" s="442" t="str">
        <f t="shared" ref="W1208:W1226" si="457">IF(U1208=0,"",((V1208/U1208)))</f>
        <v/>
      </c>
      <c r="X1208" s="452" t="str">
        <f t="shared" si="452"/>
        <v/>
      </c>
      <c r="Y1208" s="452" t="str">
        <f t="shared" si="453"/>
        <v/>
      </c>
      <c r="Z1208" s="452" t="str">
        <f>'４.１倒筒機(樣品製作)'!X1208</f>
        <v/>
      </c>
      <c r="AA1208" s="452" t="str">
        <f>'４.１倒筒機(樣品製作)'!Y1208</f>
        <v/>
      </c>
    </row>
    <row r="1209" spans="1:27" ht="16.5">
      <c r="A1209" s="383">
        <f t="shared" ref="A1209:A1249" si="458">A1208</f>
        <v>46202</v>
      </c>
      <c r="B1209" s="432" t="s">
        <v>804</v>
      </c>
      <c r="C1209" s="458"/>
      <c r="D1209" s="473"/>
      <c r="E1209" s="459"/>
      <c r="F1209" s="507" t="str">
        <f>IF(ISNA(VLOOKUP(D1209,條件!$A$1:$L$65585,5,0)),"",(VLOOKUP(D1209,條件!$A$1:$L$65585,5,0)))</f>
        <v/>
      </c>
      <c r="G1209" s="507" t="str">
        <f>IF(ISNA(VLOOKUP(D1209,條件!$A$1:$L$65585,11,0)),"",(VLOOKUP(D1209,條件!$A$1:$L$65585,11,0)))</f>
        <v/>
      </c>
      <c r="H1209" s="460"/>
      <c r="I1209" s="461"/>
      <c r="J1209" s="462"/>
      <c r="K1209" s="461"/>
      <c r="L1209" s="463"/>
      <c r="M1209" s="388"/>
      <c r="N1209" s="389"/>
      <c r="O1209" s="390"/>
      <c r="P1209" s="389"/>
      <c r="Q1209" s="410"/>
      <c r="R1209" s="443"/>
      <c r="S1209" s="425">
        <f t="shared" si="454"/>
        <v>0</v>
      </c>
      <c r="T1209" s="392">
        <f t="shared" si="451"/>
        <v>0</v>
      </c>
      <c r="U1209" s="405">
        <f t="shared" si="455"/>
        <v>0</v>
      </c>
      <c r="V1209" s="393">
        <f t="shared" si="456"/>
        <v>0</v>
      </c>
      <c r="W1209" s="442" t="str">
        <f t="shared" si="457"/>
        <v/>
      </c>
      <c r="X1209" s="452" t="str">
        <f t="shared" si="452"/>
        <v/>
      </c>
      <c r="Y1209" s="452" t="str">
        <f t="shared" si="453"/>
        <v/>
      </c>
      <c r="Z1209" s="452" t="str">
        <f>'４.１倒筒機(樣品製作)'!X1209</f>
        <v/>
      </c>
      <c r="AA1209" s="452" t="str">
        <f>'４.１倒筒機(樣品製作)'!Y1209</f>
        <v/>
      </c>
    </row>
    <row r="1210" spans="1:27" ht="16.5">
      <c r="A1210" s="383">
        <f t="shared" si="458"/>
        <v>46202</v>
      </c>
      <c r="B1210" s="432" t="s">
        <v>804</v>
      </c>
      <c r="C1210" s="458"/>
      <c r="D1210" s="473"/>
      <c r="E1210" s="459"/>
      <c r="F1210" s="507" t="str">
        <f>IF(ISNA(VLOOKUP(D1210,條件!$A$1:$L$65585,5,0)),"",(VLOOKUP(D1210,條件!$A$1:$L$65585,5,0)))</f>
        <v/>
      </c>
      <c r="G1210" s="507" t="str">
        <f>IF(ISNA(VLOOKUP(D1210,條件!$A$1:$L$65585,11,0)),"",(VLOOKUP(D1210,條件!$A$1:$L$65585,11,0)))</f>
        <v/>
      </c>
      <c r="H1210" s="460"/>
      <c r="I1210" s="461"/>
      <c r="J1210" s="462"/>
      <c r="K1210" s="461"/>
      <c r="L1210" s="463"/>
      <c r="M1210" s="388"/>
      <c r="N1210" s="389"/>
      <c r="O1210" s="390"/>
      <c r="P1210" s="389"/>
      <c r="Q1210" s="410"/>
      <c r="R1210" s="443"/>
      <c r="S1210" s="425">
        <f t="shared" si="454"/>
        <v>0</v>
      </c>
      <c r="T1210" s="392">
        <f t="shared" si="451"/>
        <v>0</v>
      </c>
      <c r="U1210" s="405">
        <f t="shared" si="455"/>
        <v>0</v>
      </c>
      <c r="V1210" s="393">
        <f t="shared" si="456"/>
        <v>0</v>
      </c>
      <c r="W1210" s="442" t="str">
        <f t="shared" si="457"/>
        <v/>
      </c>
      <c r="X1210" s="452" t="str">
        <f t="shared" si="452"/>
        <v/>
      </c>
      <c r="Y1210" s="452" t="str">
        <f t="shared" si="453"/>
        <v/>
      </c>
      <c r="Z1210" s="452" t="str">
        <f>'４.１倒筒機(樣品製作)'!X1210</f>
        <v/>
      </c>
      <c r="AA1210" s="452" t="str">
        <f>'４.１倒筒機(樣品製作)'!Y1210</f>
        <v/>
      </c>
    </row>
    <row r="1211" spans="1:27" ht="16.5">
      <c r="A1211" s="383">
        <f t="shared" si="458"/>
        <v>46202</v>
      </c>
      <c r="B1211" s="432" t="s">
        <v>804</v>
      </c>
      <c r="C1211" s="458"/>
      <c r="D1211" s="473"/>
      <c r="E1211" s="459"/>
      <c r="F1211" s="507" t="str">
        <f>IF(ISNA(VLOOKUP(D1211,條件!$A$1:$L$65585,5,0)),"",(VLOOKUP(D1211,條件!$A$1:$L$65585,5,0)))</f>
        <v/>
      </c>
      <c r="G1211" s="507" t="str">
        <f>IF(ISNA(VLOOKUP(D1211,條件!$A$1:$L$65585,11,0)),"",(VLOOKUP(D1211,條件!$A$1:$L$65585,11,0)))</f>
        <v/>
      </c>
      <c r="H1211" s="460"/>
      <c r="I1211" s="461"/>
      <c r="J1211" s="462"/>
      <c r="K1211" s="461"/>
      <c r="L1211" s="463"/>
      <c r="M1211" s="388"/>
      <c r="N1211" s="389"/>
      <c r="O1211" s="390"/>
      <c r="P1211" s="389"/>
      <c r="Q1211" s="410"/>
      <c r="R1211" s="443"/>
      <c r="S1211" s="425">
        <f t="shared" si="454"/>
        <v>0</v>
      </c>
      <c r="T1211" s="392">
        <f t="shared" si="451"/>
        <v>0</v>
      </c>
      <c r="U1211" s="405">
        <f t="shared" si="455"/>
        <v>0</v>
      </c>
      <c r="V1211" s="393">
        <f t="shared" si="456"/>
        <v>0</v>
      </c>
      <c r="W1211" s="442" t="str">
        <f t="shared" si="457"/>
        <v/>
      </c>
      <c r="X1211" s="452" t="str">
        <f t="shared" si="452"/>
        <v/>
      </c>
      <c r="Y1211" s="452" t="str">
        <f t="shared" si="453"/>
        <v/>
      </c>
      <c r="Z1211" s="452" t="str">
        <f>'４.１倒筒機(樣品製作)'!X1211</f>
        <v/>
      </c>
      <c r="AA1211" s="452" t="str">
        <f>'４.１倒筒機(樣品製作)'!Y1211</f>
        <v/>
      </c>
    </row>
    <row r="1212" spans="1:27" ht="16.5">
      <c r="A1212" s="383">
        <f t="shared" si="458"/>
        <v>46202</v>
      </c>
      <c r="B1212" s="432" t="s">
        <v>804</v>
      </c>
      <c r="C1212" s="458"/>
      <c r="D1212" s="473"/>
      <c r="E1212" s="459"/>
      <c r="F1212" s="507" t="str">
        <f>IF(ISNA(VLOOKUP(D1212,條件!$A$1:$L$65585,5,0)),"",(VLOOKUP(D1212,條件!$A$1:$L$65585,5,0)))</f>
        <v/>
      </c>
      <c r="G1212" s="507" t="str">
        <f>IF(ISNA(VLOOKUP(D1212,條件!$A$1:$L$65585,11,0)),"",(VLOOKUP(D1212,條件!$A$1:$L$65585,11,0)))</f>
        <v/>
      </c>
      <c r="H1212" s="460"/>
      <c r="I1212" s="461"/>
      <c r="J1212" s="462"/>
      <c r="K1212" s="461"/>
      <c r="L1212" s="463"/>
      <c r="M1212" s="388"/>
      <c r="N1212" s="389"/>
      <c r="O1212" s="390"/>
      <c r="P1212" s="389"/>
      <c r="Q1212" s="410"/>
      <c r="R1212" s="443"/>
      <c r="S1212" s="425">
        <f t="shared" si="454"/>
        <v>0</v>
      </c>
      <c r="T1212" s="392">
        <f t="shared" si="451"/>
        <v>0</v>
      </c>
      <c r="U1212" s="405">
        <f t="shared" si="455"/>
        <v>0</v>
      </c>
      <c r="V1212" s="393">
        <f t="shared" si="456"/>
        <v>0</v>
      </c>
      <c r="W1212" s="442" t="str">
        <f t="shared" si="457"/>
        <v/>
      </c>
      <c r="X1212" s="452" t="str">
        <f t="shared" si="452"/>
        <v/>
      </c>
      <c r="Y1212" s="452" t="str">
        <f t="shared" si="453"/>
        <v/>
      </c>
      <c r="Z1212" s="452" t="str">
        <f>'４.１倒筒機(樣品製作)'!X1212</f>
        <v/>
      </c>
      <c r="AA1212" s="452" t="str">
        <f>'４.１倒筒機(樣品製作)'!Y1212</f>
        <v/>
      </c>
    </row>
    <row r="1213" spans="1:27" ht="16.5">
      <c r="A1213" s="383">
        <f t="shared" si="458"/>
        <v>46202</v>
      </c>
      <c r="B1213" s="432" t="s">
        <v>804</v>
      </c>
      <c r="C1213" s="458"/>
      <c r="D1213" s="473"/>
      <c r="E1213" s="459"/>
      <c r="F1213" s="507" t="str">
        <f>IF(ISNA(VLOOKUP(D1213,條件!$A$1:$L$65585,5,0)),"",(VLOOKUP(D1213,條件!$A$1:$L$65585,5,0)))</f>
        <v/>
      </c>
      <c r="G1213" s="507" t="str">
        <f>IF(ISNA(VLOOKUP(D1213,條件!$A$1:$L$65585,11,0)),"",(VLOOKUP(D1213,條件!$A$1:$L$65585,11,0)))</f>
        <v/>
      </c>
      <c r="H1213" s="460"/>
      <c r="I1213" s="461"/>
      <c r="J1213" s="462"/>
      <c r="K1213" s="461"/>
      <c r="L1213" s="463"/>
      <c r="M1213" s="388"/>
      <c r="N1213" s="389"/>
      <c r="O1213" s="390"/>
      <c r="P1213" s="389"/>
      <c r="Q1213" s="410"/>
      <c r="R1213" s="443"/>
      <c r="S1213" s="425">
        <f t="shared" si="454"/>
        <v>0</v>
      </c>
      <c r="T1213" s="392">
        <f t="shared" si="451"/>
        <v>0</v>
      </c>
      <c r="U1213" s="405">
        <f t="shared" si="455"/>
        <v>0</v>
      </c>
      <c r="V1213" s="393">
        <f t="shared" si="456"/>
        <v>0</v>
      </c>
      <c r="W1213" s="442" t="str">
        <f t="shared" si="457"/>
        <v/>
      </c>
      <c r="X1213" s="452" t="str">
        <f t="shared" si="452"/>
        <v/>
      </c>
      <c r="Y1213" s="452" t="str">
        <f t="shared" si="453"/>
        <v/>
      </c>
      <c r="Z1213" s="452" t="str">
        <f>'４.１倒筒機(樣品製作)'!X1213</f>
        <v/>
      </c>
      <c r="AA1213" s="452" t="str">
        <f>'４.１倒筒機(樣品製作)'!Y1213</f>
        <v/>
      </c>
    </row>
    <row r="1214" spans="1:27" ht="16.5">
      <c r="A1214" s="383">
        <f t="shared" si="458"/>
        <v>46202</v>
      </c>
      <c r="B1214" s="432" t="s">
        <v>804</v>
      </c>
      <c r="C1214" s="458"/>
      <c r="D1214" s="473"/>
      <c r="E1214" s="459"/>
      <c r="F1214" s="507" t="str">
        <f>IF(ISNA(VLOOKUP(D1214,條件!$A$1:$L$65585,5,0)),"",(VLOOKUP(D1214,條件!$A$1:$L$65585,5,0)))</f>
        <v/>
      </c>
      <c r="G1214" s="507" t="str">
        <f>IF(ISNA(VLOOKUP(D1214,條件!$A$1:$L$65585,11,0)),"",(VLOOKUP(D1214,條件!$A$1:$L$65585,11,0)))</f>
        <v/>
      </c>
      <c r="H1214" s="460"/>
      <c r="I1214" s="461"/>
      <c r="J1214" s="462"/>
      <c r="K1214" s="461"/>
      <c r="L1214" s="463"/>
      <c r="M1214" s="388"/>
      <c r="N1214" s="389"/>
      <c r="O1214" s="390"/>
      <c r="P1214" s="389"/>
      <c r="Q1214" s="410"/>
      <c r="R1214" s="443"/>
      <c r="S1214" s="425">
        <f t="shared" si="454"/>
        <v>0</v>
      </c>
      <c r="T1214" s="392">
        <f t="shared" si="451"/>
        <v>0</v>
      </c>
      <c r="U1214" s="405">
        <f t="shared" si="455"/>
        <v>0</v>
      </c>
      <c r="V1214" s="393">
        <f t="shared" si="456"/>
        <v>0</v>
      </c>
      <c r="W1214" s="442" t="str">
        <f t="shared" si="457"/>
        <v/>
      </c>
      <c r="X1214" s="452" t="str">
        <f t="shared" si="452"/>
        <v/>
      </c>
      <c r="Y1214" s="452" t="str">
        <f t="shared" si="453"/>
        <v/>
      </c>
      <c r="Z1214" s="452" t="str">
        <f>'４.１倒筒機(樣品製作)'!X1214</f>
        <v/>
      </c>
      <c r="AA1214" s="452" t="str">
        <f>'４.１倒筒機(樣品製作)'!Y1214</f>
        <v/>
      </c>
    </row>
    <row r="1215" spans="1:27" ht="16.5">
      <c r="A1215" s="383">
        <f t="shared" si="458"/>
        <v>46202</v>
      </c>
      <c r="B1215" s="432" t="s">
        <v>804</v>
      </c>
      <c r="C1215" s="458"/>
      <c r="D1215" s="473"/>
      <c r="E1215" s="459"/>
      <c r="F1215" s="507" t="str">
        <f>IF(ISNA(VLOOKUP(D1215,條件!$A$1:$L$65585,5,0)),"",(VLOOKUP(D1215,條件!$A$1:$L$65585,5,0)))</f>
        <v/>
      </c>
      <c r="G1215" s="507" t="str">
        <f>IF(ISNA(VLOOKUP(D1215,條件!$A$1:$L$65585,11,0)),"",(VLOOKUP(D1215,條件!$A$1:$L$65585,11,0)))</f>
        <v/>
      </c>
      <c r="H1215" s="460"/>
      <c r="I1215" s="461"/>
      <c r="J1215" s="462"/>
      <c r="K1215" s="461"/>
      <c r="L1215" s="463"/>
      <c r="M1215" s="388"/>
      <c r="N1215" s="389"/>
      <c r="O1215" s="390"/>
      <c r="P1215" s="389"/>
      <c r="Q1215" s="410"/>
      <c r="R1215" s="443"/>
      <c r="S1215" s="425">
        <f t="shared" si="454"/>
        <v>0</v>
      </c>
      <c r="T1215" s="392">
        <f t="shared" si="451"/>
        <v>0</v>
      </c>
      <c r="U1215" s="405">
        <f t="shared" si="455"/>
        <v>0</v>
      </c>
      <c r="V1215" s="393">
        <f t="shared" si="456"/>
        <v>0</v>
      </c>
      <c r="W1215" s="442" t="str">
        <f t="shared" si="457"/>
        <v/>
      </c>
      <c r="X1215" s="452" t="str">
        <f t="shared" si="452"/>
        <v/>
      </c>
      <c r="Y1215" s="452" t="str">
        <f t="shared" si="453"/>
        <v/>
      </c>
      <c r="Z1215" s="452" t="str">
        <f>'４.１倒筒機(樣品製作)'!X1215</f>
        <v/>
      </c>
      <c r="AA1215" s="452" t="str">
        <f>'４.１倒筒機(樣品製作)'!Y1215</f>
        <v/>
      </c>
    </row>
    <row r="1216" spans="1:27" ht="16.5">
      <c r="A1216" s="383">
        <f t="shared" si="458"/>
        <v>46202</v>
      </c>
      <c r="B1216" s="432" t="s">
        <v>804</v>
      </c>
      <c r="C1216" s="458"/>
      <c r="D1216" s="473"/>
      <c r="E1216" s="459"/>
      <c r="F1216" s="507" t="str">
        <f>IF(ISNA(VLOOKUP(D1216,條件!$A$1:$L$65585,5,0)),"",(VLOOKUP(D1216,條件!$A$1:$L$65585,5,0)))</f>
        <v/>
      </c>
      <c r="G1216" s="507" t="str">
        <f>IF(ISNA(VLOOKUP(D1216,條件!$A$1:$L$65585,11,0)),"",(VLOOKUP(D1216,條件!$A$1:$L$65585,11,0)))</f>
        <v/>
      </c>
      <c r="H1216" s="460"/>
      <c r="I1216" s="461"/>
      <c r="J1216" s="462"/>
      <c r="K1216" s="461"/>
      <c r="L1216" s="463"/>
      <c r="M1216" s="388"/>
      <c r="N1216" s="389"/>
      <c r="O1216" s="390"/>
      <c r="P1216" s="389"/>
      <c r="Q1216" s="410"/>
      <c r="R1216" s="443"/>
      <c r="S1216" s="425">
        <f t="shared" si="454"/>
        <v>0</v>
      </c>
      <c r="T1216" s="392">
        <f t="shared" si="451"/>
        <v>0</v>
      </c>
      <c r="U1216" s="405">
        <f t="shared" si="455"/>
        <v>0</v>
      </c>
      <c r="V1216" s="393">
        <f t="shared" si="456"/>
        <v>0</v>
      </c>
      <c r="W1216" s="442" t="str">
        <f t="shared" si="457"/>
        <v/>
      </c>
      <c r="X1216" s="452" t="str">
        <f t="shared" si="452"/>
        <v/>
      </c>
      <c r="Y1216" s="452" t="str">
        <f t="shared" si="453"/>
        <v/>
      </c>
      <c r="Z1216" s="452" t="str">
        <f>'４.１倒筒機(樣品製作)'!X1216</f>
        <v/>
      </c>
      <c r="AA1216" s="452" t="str">
        <f>'４.１倒筒機(樣品製作)'!Y1216</f>
        <v/>
      </c>
    </row>
    <row r="1217" spans="1:27" ht="16.5">
      <c r="A1217" s="383">
        <f t="shared" si="458"/>
        <v>46202</v>
      </c>
      <c r="B1217" s="432" t="s">
        <v>804</v>
      </c>
      <c r="C1217" s="458"/>
      <c r="D1217" s="473"/>
      <c r="E1217" s="459"/>
      <c r="F1217" s="507" t="str">
        <f>IF(ISNA(VLOOKUP(D1217,條件!$A$1:$L$65585,5,0)),"",(VLOOKUP(D1217,條件!$A$1:$L$65585,5,0)))</f>
        <v/>
      </c>
      <c r="G1217" s="507" t="str">
        <f>IF(ISNA(VLOOKUP(D1217,條件!$A$1:$L$65585,11,0)),"",(VLOOKUP(D1217,條件!$A$1:$L$65585,11,0)))</f>
        <v/>
      </c>
      <c r="H1217" s="460"/>
      <c r="I1217" s="461"/>
      <c r="J1217" s="462"/>
      <c r="K1217" s="461"/>
      <c r="L1217" s="463"/>
      <c r="M1217" s="388"/>
      <c r="N1217" s="389"/>
      <c r="O1217" s="390"/>
      <c r="P1217" s="389"/>
      <c r="Q1217" s="410"/>
      <c r="R1217" s="443"/>
      <c r="S1217" s="425">
        <f t="shared" si="454"/>
        <v>0</v>
      </c>
      <c r="T1217" s="392">
        <f t="shared" si="451"/>
        <v>0</v>
      </c>
      <c r="U1217" s="405">
        <f t="shared" si="455"/>
        <v>0</v>
      </c>
      <c r="V1217" s="393">
        <f t="shared" si="456"/>
        <v>0</v>
      </c>
      <c r="W1217" s="442" t="str">
        <f t="shared" si="457"/>
        <v/>
      </c>
      <c r="X1217" s="452" t="str">
        <f t="shared" si="452"/>
        <v/>
      </c>
      <c r="Y1217" s="452" t="str">
        <f t="shared" si="453"/>
        <v/>
      </c>
      <c r="Z1217" s="452" t="str">
        <f>'４.１倒筒機(樣品製作)'!X1217</f>
        <v/>
      </c>
      <c r="AA1217" s="452" t="str">
        <f>'４.１倒筒機(樣品製作)'!Y1217</f>
        <v/>
      </c>
    </row>
    <row r="1218" spans="1:27" ht="16.5">
      <c r="A1218" s="383">
        <f t="shared" si="458"/>
        <v>46202</v>
      </c>
      <c r="B1218" s="432" t="s">
        <v>804</v>
      </c>
      <c r="C1218" s="458"/>
      <c r="D1218" s="473"/>
      <c r="E1218" s="459"/>
      <c r="F1218" s="507" t="str">
        <f>IF(ISNA(VLOOKUP(D1218,條件!$A$1:$L$65585,5,0)),"",(VLOOKUP(D1218,條件!$A$1:$L$65585,5,0)))</f>
        <v/>
      </c>
      <c r="G1218" s="507" t="str">
        <f>IF(ISNA(VLOOKUP(D1218,條件!$A$1:$L$65585,11,0)),"",(VLOOKUP(D1218,條件!$A$1:$L$65585,11,0)))</f>
        <v/>
      </c>
      <c r="H1218" s="460"/>
      <c r="I1218" s="461"/>
      <c r="J1218" s="462"/>
      <c r="K1218" s="461"/>
      <c r="L1218" s="463"/>
      <c r="M1218" s="388"/>
      <c r="N1218" s="389"/>
      <c r="O1218" s="390"/>
      <c r="P1218" s="389"/>
      <c r="Q1218" s="410"/>
      <c r="R1218" s="443"/>
      <c r="S1218" s="425">
        <f t="shared" si="454"/>
        <v>0</v>
      </c>
      <c r="T1218" s="392">
        <f t="shared" si="451"/>
        <v>0</v>
      </c>
      <c r="U1218" s="392">
        <f t="shared" si="455"/>
        <v>0</v>
      </c>
      <c r="V1218" s="393">
        <f t="shared" si="456"/>
        <v>0</v>
      </c>
      <c r="W1218" s="442" t="str">
        <f t="shared" si="457"/>
        <v/>
      </c>
      <c r="X1218" s="452" t="str">
        <f t="shared" si="452"/>
        <v/>
      </c>
      <c r="Y1218" s="452" t="str">
        <f t="shared" si="453"/>
        <v/>
      </c>
      <c r="Z1218" s="452" t="str">
        <f>'４.１倒筒機(樣品製作)'!X1218</f>
        <v/>
      </c>
      <c r="AA1218" s="452" t="str">
        <f>'４.１倒筒機(樣品製作)'!Y1218</f>
        <v/>
      </c>
    </row>
    <row r="1219" spans="1:27" ht="16.5">
      <c r="A1219" s="383">
        <f t="shared" si="458"/>
        <v>46202</v>
      </c>
      <c r="B1219" s="432" t="s">
        <v>804</v>
      </c>
      <c r="C1219" s="458"/>
      <c r="D1219" s="473"/>
      <c r="E1219" s="459"/>
      <c r="F1219" s="507" t="str">
        <f>IF(ISNA(VLOOKUP(D1219,條件!$A$1:$L$65585,5,0)),"",(VLOOKUP(D1219,條件!$A$1:$L$65585,5,0)))</f>
        <v/>
      </c>
      <c r="G1219" s="507" t="str">
        <f>IF(ISNA(VLOOKUP(D1219,條件!$A$1:$L$65585,11,0)),"",(VLOOKUP(D1219,條件!$A$1:$L$65585,11,0)))</f>
        <v/>
      </c>
      <c r="H1219" s="460"/>
      <c r="I1219" s="461"/>
      <c r="J1219" s="462"/>
      <c r="K1219" s="461"/>
      <c r="L1219" s="463"/>
      <c r="M1219" s="388"/>
      <c r="N1219" s="389"/>
      <c r="O1219" s="390"/>
      <c r="P1219" s="389"/>
      <c r="Q1219" s="410"/>
      <c r="R1219" s="443"/>
      <c r="S1219" s="425">
        <f t="shared" si="454"/>
        <v>0</v>
      </c>
      <c r="T1219" s="392">
        <f t="shared" si="451"/>
        <v>0</v>
      </c>
      <c r="U1219" s="392">
        <f t="shared" si="455"/>
        <v>0</v>
      </c>
      <c r="V1219" s="393">
        <f t="shared" si="456"/>
        <v>0</v>
      </c>
      <c r="W1219" s="444" t="str">
        <f t="shared" si="457"/>
        <v/>
      </c>
      <c r="X1219" s="452" t="str">
        <f t="shared" si="452"/>
        <v/>
      </c>
      <c r="Y1219" s="452" t="str">
        <f t="shared" si="453"/>
        <v/>
      </c>
      <c r="Z1219" s="452" t="str">
        <f>'４.１倒筒機(樣品製作)'!X1219</f>
        <v/>
      </c>
      <c r="AA1219" s="452" t="str">
        <f>'４.１倒筒機(樣品製作)'!Y1219</f>
        <v/>
      </c>
    </row>
    <row r="1220" spans="1:27" ht="16.5">
      <c r="A1220" s="383">
        <f t="shared" si="458"/>
        <v>46202</v>
      </c>
      <c r="B1220" s="432" t="s">
        <v>804</v>
      </c>
      <c r="C1220" s="458"/>
      <c r="D1220" s="473"/>
      <c r="E1220" s="459"/>
      <c r="F1220" s="507" t="str">
        <f>IF(ISNA(VLOOKUP(D1220,條件!$A$1:$L$65585,5,0)),"",(VLOOKUP(D1220,條件!$A$1:$L$65585,5,0)))</f>
        <v/>
      </c>
      <c r="G1220" s="507" t="str">
        <f>IF(ISNA(VLOOKUP(D1220,條件!$A$1:$L$65585,11,0)),"",(VLOOKUP(D1220,條件!$A$1:$L$65585,11,0)))</f>
        <v/>
      </c>
      <c r="H1220" s="460"/>
      <c r="I1220" s="461"/>
      <c r="J1220" s="462"/>
      <c r="K1220" s="461"/>
      <c r="L1220" s="463"/>
      <c r="M1220" s="388"/>
      <c r="N1220" s="389"/>
      <c r="O1220" s="390"/>
      <c r="P1220" s="389"/>
      <c r="Q1220" s="410"/>
      <c r="R1220" s="443"/>
      <c r="S1220" s="425">
        <f t="shared" si="454"/>
        <v>0</v>
      </c>
      <c r="T1220" s="392">
        <f t="shared" si="451"/>
        <v>0</v>
      </c>
      <c r="U1220" s="392">
        <f t="shared" si="455"/>
        <v>0</v>
      </c>
      <c r="V1220" s="393">
        <f t="shared" si="456"/>
        <v>0</v>
      </c>
      <c r="W1220" s="444" t="str">
        <f t="shared" si="457"/>
        <v/>
      </c>
      <c r="X1220" s="452" t="str">
        <f t="shared" si="452"/>
        <v/>
      </c>
      <c r="Y1220" s="452" t="str">
        <f t="shared" si="453"/>
        <v/>
      </c>
      <c r="Z1220" s="452" t="str">
        <f>'４.１倒筒機(樣品製作)'!X1220</f>
        <v/>
      </c>
      <c r="AA1220" s="452" t="str">
        <f>'４.１倒筒機(樣品製作)'!Y1220</f>
        <v/>
      </c>
    </row>
    <row r="1221" spans="1:27" ht="16.5">
      <c r="A1221" s="383">
        <f t="shared" si="458"/>
        <v>46202</v>
      </c>
      <c r="B1221" s="432" t="s">
        <v>804</v>
      </c>
      <c r="C1221" s="458"/>
      <c r="D1221" s="473"/>
      <c r="E1221" s="459"/>
      <c r="F1221" s="507" t="str">
        <f>IF(ISNA(VLOOKUP(D1221,條件!$A$1:$L$65585,5,0)),"",(VLOOKUP(D1221,條件!$A$1:$L$65585,5,0)))</f>
        <v/>
      </c>
      <c r="G1221" s="507" t="str">
        <f>IF(ISNA(VLOOKUP(D1221,條件!$A$1:$L$65585,11,0)),"",(VLOOKUP(D1221,條件!$A$1:$L$65585,11,0)))</f>
        <v/>
      </c>
      <c r="H1221" s="460"/>
      <c r="I1221" s="461"/>
      <c r="J1221" s="462"/>
      <c r="K1221" s="461"/>
      <c r="L1221" s="463"/>
      <c r="M1221" s="388"/>
      <c r="N1221" s="389"/>
      <c r="O1221" s="390"/>
      <c r="P1221" s="389"/>
      <c r="Q1221" s="410"/>
      <c r="R1221" s="443"/>
      <c r="S1221" s="425">
        <f t="shared" si="454"/>
        <v>0</v>
      </c>
      <c r="T1221" s="392">
        <f t="shared" si="451"/>
        <v>0</v>
      </c>
      <c r="U1221" s="392">
        <f t="shared" si="455"/>
        <v>0</v>
      </c>
      <c r="V1221" s="393">
        <f t="shared" si="456"/>
        <v>0</v>
      </c>
      <c r="W1221" s="444" t="str">
        <f t="shared" si="457"/>
        <v/>
      </c>
      <c r="X1221" s="452" t="str">
        <f t="shared" si="452"/>
        <v/>
      </c>
      <c r="Y1221" s="452" t="str">
        <f t="shared" si="453"/>
        <v/>
      </c>
      <c r="Z1221" s="452" t="str">
        <f>'４.１倒筒機(樣品製作)'!X1221</f>
        <v/>
      </c>
      <c r="AA1221" s="452" t="str">
        <f>'４.１倒筒機(樣品製作)'!Y1221</f>
        <v/>
      </c>
    </row>
    <row r="1222" spans="1:27" ht="16.5">
      <c r="A1222" s="383">
        <f t="shared" si="458"/>
        <v>46202</v>
      </c>
      <c r="B1222" s="432" t="s">
        <v>804</v>
      </c>
      <c r="C1222" s="458"/>
      <c r="D1222" s="473"/>
      <c r="E1222" s="459"/>
      <c r="F1222" s="507" t="str">
        <f>IF(ISNA(VLOOKUP(D1222,條件!$A$1:$L$65585,5,0)),"",(VLOOKUP(D1222,條件!$A$1:$L$65585,5,0)))</f>
        <v/>
      </c>
      <c r="G1222" s="507" t="str">
        <f>IF(ISNA(VLOOKUP(D1222,條件!$A$1:$L$65585,11,0)),"",(VLOOKUP(D1222,條件!$A$1:$L$65585,11,0)))</f>
        <v/>
      </c>
      <c r="H1222" s="460"/>
      <c r="I1222" s="461"/>
      <c r="J1222" s="462"/>
      <c r="K1222" s="461"/>
      <c r="L1222" s="463"/>
      <c r="M1222" s="388"/>
      <c r="N1222" s="389"/>
      <c r="O1222" s="390"/>
      <c r="P1222" s="389"/>
      <c r="Q1222" s="410"/>
      <c r="R1222" s="443"/>
      <c r="S1222" s="425">
        <f t="shared" si="454"/>
        <v>0</v>
      </c>
      <c r="T1222" s="392">
        <f t="shared" si="451"/>
        <v>0</v>
      </c>
      <c r="U1222" s="392">
        <f t="shared" si="455"/>
        <v>0</v>
      </c>
      <c r="V1222" s="393">
        <f t="shared" si="456"/>
        <v>0</v>
      </c>
      <c r="W1222" s="444" t="str">
        <f t="shared" si="457"/>
        <v/>
      </c>
      <c r="X1222" s="452" t="str">
        <f t="shared" si="452"/>
        <v/>
      </c>
      <c r="Y1222" s="452" t="str">
        <f t="shared" si="453"/>
        <v/>
      </c>
      <c r="Z1222" s="452" t="str">
        <f>'４.１倒筒機(樣品製作)'!X1222</f>
        <v/>
      </c>
      <c r="AA1222" s="452" t="str">
        <f>'４.１倒筒機(樣品製作)'!Y1222</f>
        <v/>
      </c>
    </row>
    <row r="1223" spans="1:27" ht="16.5">
      <c r="A1223" s="383">
        <f t="shared" si="458"/>
        <v>46202</v>
      </c>
      <c r="B1223" s="432" t="s">
        <v>804</v>
      </c>
      <c r="C1223" s="458"/>
      <c r="D1223" s="473"/>
      <c r="E1223" s="459"/>
      <c r="F1223" s="507" t="str">
        <f>IF(ISNA(VLOOKUP(D1223,條件!$A$1:$L$65585,5,0)),"",(VLOOKUP(D1223,條件!$A$1:$L$65585,5,0)))</f>
        <v/>
      </c>
      <c r="G1223" s="507" t="str">
        <f>IF(ISNA(VLOOKUP(D1223,條件!$A$1:$L$65585,11,0)),"",(VLOOKUP(D1223,條件!$A$1:$L$65585,11,0)))</f>
        <v/>
      </c>
      <c r="H1223" s="460"/>
      <c r="I1223" s="461"/>
      <c r="J1223" s="462"/>
      <c r="K1223" s="461"/>
      <c r="L1223" s="463"/>
      <c r="M1223" s="388"/>
      <c r="N1223" s="389"/>
      <c r="O1223" s="390"/>
      <c r="P1223" s="389"/>
      <c r="Q1223" s="391"/>
      <c r="R1223" s="443"/>
      <c r="S1223" s="425">
        <f t="shared" si="454"/>
        <v>0</v>
      </c>
      <c r="T1223" s="392">
        <f t="shared" si="451"/>
        <v>0</v>
      </c>
      <c r="U1223" s="392">
        <f t="shared" si="455"/>
        <v>0</v>
      </c>
      <c r="V1223" s="393">
        <f t="shared" si="456"/>
        <v>0</v>
      </c>
      <c r="W1223" s="444" t="str">
        <f t="shared" si="457"/>
        <v/>
      </c>
      <c r="X1223" s="452" t="str">
        <f t="shared" si="452"/>
        <v/>
      </c>
      <c r="Y1223" s="452" t="str">
        <f t="shared" si="453"/>
        <v/>
      </c>
      <c r="Z1223" s="452" t="str">
        <f>'４.１倒筒機(樣品製作)'!X1223</f>
        <v/>
      </c>
      <c r="AA1223" s="452" t="str">
        <f>'４.１倒筒機(樣品製作)'!Y1223</f>
        <v/>
      </c>
    </row>
    <row r="1224" spans="1:27" ht="16.5">
      <c r="A1224" s="383">
        <f t="shared" si="458"/>
        <v>46202</v>
      </c>
      <c r="B1224" s="432" t="s">
        <v>804</v>
      </c>
      <c r="C1224" s="458"/>
      <c r="D1224" s="473"/>
      <c r="E1224" s="459"/>
      <c r="F1224" s="507" t="str">
        <f>IF(ISNA(VLOOKUP(D1224,條件!$A$1:$L$65585,5,0)),"",(VLOOKUP(D1224,條件!$A$1:$L$65585,5,0)))</f>
        <v/>
      </c>
      <c r="G1224" s="507" t="str">
        <f>IF(ISNA(VLOOKUP(D1224,條件!$A$1:$L$65585,11,0)),"",(VLOOKUP(D1224,條件!$A$1:$L$65585,11,0)))</f>
        <v/>
      </c>
      <c r="H1224" s="460"/>
      <c r="I1224" s="461"/>
      <c r="J1224" s="462"/>
      <c r="K1224" s="461"/>
      <c r="L1224" s="463"/>
      <c r="M1224" s="388"/>
      <c r="N1224" s="389"/>
      <c r="O1224" s="390"/>
      <c r="P1224" s="389"/>
      <c r="Q1224" s="391"/>
      <c r="R1224" s="443"/>
      <c r="S1224" s="425">
        <f t="shared" si="454"/>
        <v>0</v>
      </c>
      <c r="T1224" s="392">
        <f t="shared" si="451"/>
        <v>0</v>
      </c>
      <c r="U1224" s="392">
        <f t="shared" si="455"/>
        <v>0</v>
      </c>
      <c r="V1224" s="393">
        <f t="shared" si="456"/>
        <v>0</v>
      </c>
      <c r="W1224" s="444" t="str">
        <f t="shared" si="457"/>
        <v/>
      </c>
      <c r="X1224" s="452" t="str">
        <f t="shared" si="452"/>
        <v/>
      </c>
      <c r="Y1224" s="452" t="str">
        <f t="shared" si="453"/>
        <v/>
      </c>
      <c r="Z1224" s="452" t="str">
        <f>'４.１倒筒機(樣品製作)'!X1224</f>
        <v/>
      </c>
      <c r="AA1224" s="452" t="str">
        <f>'４.１倒筒機(樣品製作)'!Y1224</f>
        <v/>
      </c>
    </row>
    <row r="1225" spans="1:27" ht="16.5">
      <c r="A1225" s="383">
        <f t="shared" si="458"/>
        <v>46202</v>
      </c>
      <c r="B1225" s="432" t="s">
        <v>804</v>
      </c>
      <c r="C1225" s="458"/>
      <c r="D1225" s="473"/>
      <c r="E1225" s="459"/>
      <c r="F1225" s="507" t="str">
        <f>IF(ISNA(VLOOKUP(D1225,條件!$A$1:$L$65585,5,0)),"",(VLOOKUP(D1225,條件!$A$1:$L$65585,5,0)))</f>
        <v/>
      </c>
      <c r="G1225" s="507" t="str">
        <f>IF(ISNA(VLOOKUP(D1225,條件!$A$1:$L$65585,11,0)),"",(VLOOKUP(D1225,條件!$A$1:$L$65585,11,0)))</f>
        <v/>
      </c>
      <c r="H1225" s="460"/>
      <c r="I1225" s="461"/>
      <c r="J1225" s="462"/>
      <c r="K1225" s="461"/>
      <c r="L1225" s="463"/>
      <c r="M1225" s="388"/>
      <c r="N1225" s="389"/>
      <c r="O1225" s="390"/>
      <c r="P1225" s="389"/>
      <c r="Q1225" s="391"/>
      <c r="R1225" s="443"/>
      <c r="S1225" s="425">
        <f t="shared" si="454"/>
        <v>0</v>
      </c>
      <c r="T1225" s="392">
        <f t="shared" si="451"/>
        <v>0</v>
      </c>
      <c r="U1225" s="392">
        <f t="shared" si="455"/>
        <v>0</v>
      </c>
      <c r="V1225" s="393">
        <f t="shared" si="456"/>
        <v>0</v>
      </c>
      <c r="W1225" s="444" t="str">
        <f t="shared" si="457"/>
        <v/>
      </c>
      <c r="X1225" s="452" t="str">
        <f t="shared" si="452"/>
        <v/>
      </c>
      <c r="Y1225" s="452" t="str">
        <f t="shared" si="453"/>
        <v/>
      </c>
      <c r="Z1225" s="452" t="str">
        <f>'４.１倒筒機(樣品製作)'!X1225</f>
        <v/>
      </c>
      <c r="AA1225" s="452" t="str">
        <f>'４.１倒筒機(樣品製作)'!Y1225</f>
        <v/>
      </c>
    </row>
    <row r="1226" spans="1:27" ht="16.5">
      <c r="A1226" s="383">
        <f t="shared" si="458"/>
        <v>46202</v>
      </c>
      <c r="B1226" s="432" t="s">
        <v>804</v>
      </c>
      <c r="C1226" s="458"/>
      <c r="D1226" s="473"/>
      <c r="E1226" s="459"/>
      <c r="F1226" s="507" t="str">
        <f>IF(ISNA(VLOOKUP(D1226,條件!$A$1:$L$65585,5,0)),"",(VLOOKUP(D1226,條件!$A$1:$L$65585,5,0)))</f>
        <v/>
      </c>
      <c r="G1226" s="507" t="str">
        <f>IF(ISNA(VLOOKUP(D1226,條件!$A$1:$L$65585,11,0)),"",(VLOOKUP(D1226,條件!$A$1:$L$65585,11,0)))</f>
        <v/>
      </c>
      <c r="H1226" s="460"/>
      <c r="I1226" s="461"/>
      <c r="J1226" s="462"/>
      <c r="K1226" s="461"/>
      <c r="L1226" s="463"/>
      <c r="M1226" s="388"/>
      <c r="N1226" s="389"/>
      <c r="O1226" s="390"/>
      <c r="P1226" s="389"/>
      <c r="Q1226" s="391"/>
      <c r="R1226" s="443"/>
      <c r="S1226" s="425">
        <f t="shared" si="454"/>
        <v>0</v>
      </c>
      <c r="T1226" s="392">
        <f t="shared" si="451"/>
        <v>0</v>
      </c>
      <c r="U1226" s="392">
        <f t="shared" si="455"/>
        <v>0</v>
      </c>
      <c r="V1226" s="393">
        <f t="shared" si="456"/>
        <v>0</v>
      </c>
      <c r="W1226" s="444" t="str">
        <f t="shared" si="457"/>
        <v/>
      </c>
      <c r="X1226" s="452" t="str">
        <f t="shared" si="452"/>
        <v/>
      </c>
      <c r="Y1226" s="452" t="str">
        <f t="shared" si="453"/>
        <v/>
      </c>
      <c r="Z1226" s="452" t="str">
        <f>'４.１倒筒機(樣品製作)'!X1226</f>
        <v/>
      </c>
      <c r="AA1226" s="452" t="str">
        <f>'４.１倒筒機(樣品製作)'!Y1226</f>
        <v/>
      </c>
    </row>
    <row r="1227" spans="1:27" ht="16.5">
      <c r="A1227" s="383">
        <f t="shared" si="458"/>
        <v>46202</v>
      </c>
      <c r="B1227" s="398" t="s">
        <v>807</v>
      </c>
      <c r="C1227" s="524"/>
      <c r="D1227" s="525"/>
      <c r="E1227" s="526"/>
      <c r="F1227" s="527"/>
      <c r="G1227" s="527"/>
      <c r="H1227" s="528"/>
      <c r="I1227" s="529">
        <f>COUNTA(I1207:I1226)</f>
        <v>0</v>
      </c>
      <c r="J1227" s="529"/>
      <c r="K1227" s="529"/>
      <c r="L1227" s="530"/>
      <c r="M1227" s="400"/>
      <c r="N1227" s="401">
        <f>SUM(N1207:N1226)</f>
        <v>0</v>
      </c>
      <c r="O1227" s="400"/>
      <c r="P1227" s="401">
        <f>SUM(P1207:P1226)</f>
        <v>0</v>
      </c>
      <c r="Q1227" s="402"/>
      <c r="R1227" s="445"/>
      <c r="S1227" s="426"/>
      <c r="T1227" s="399"/>
      <c r="U1227" s="399">
        <f>SUMIF(U1207:U1226,"&lt;9E307")</f>
        <v>0</v>
      </c>
      <c r="V1227" s="399">
        <f>SUM(V1207:V1226)</f>
        <v>0</v>
      </c>
      <c r="W1227" s="446">
        <f>IF(ISERROR(V1227/U1227),0,(V1227/U1227))</f>
        <v>0</v>
      </c>
      <c r="X1227" s="453">
        <f>SUMIF(X1207:X1226,"&lt;9E307")</f>
        <v>0</v>
      </c>
      <c r="Y1227" s="453">
        <f>SUMIF(Y1207:Y1226,"&lt;9E307")</f>
        <v>0</v>
      </c>
      <c r="Z1227" s="579">
        <f>'４.１倒筒機(樣品製作)'!X1227</f>
        <v>0</v>
      </c>
      <c r="AA1227" s="579">
        <f>'４.１倒筒機(樣品製作)'!Y1227</f>
        <v>0</v>
      </c>
    </row>
    <row r="1228" spans="1:27" ht="16.5">
      <c r="A1228" s="383">
        <f t="shared" si="458"/>
        <v>46202</v>
      </c>
      <c r="B1228" s="432" t="s">
        <v>805</v>
      </c>
      <c r="C1228" s="458"/>
      <c r="D1228" s="473"/>
      <c r="E1228" s="459"/>
      <c r="F1228" s="507" t="str">
        <f>IF(ISNA(VLOOKUP(D1228,條件!$A$1:$L$65585,5,0)),"",(VLOOKUP(D1228,條件!$A$1:$L$65585,5,0)))</f>
        <v/>
      </c>
      <c r="G1228" s="507" t="str">
        <f>IF(ISNA(VLOOKUP(D1228,條件!$A$1:$L$65585,11,0)),"",(VLOOKUP(D1228,條件!$A$1:$L$65585,11,0)))</f>
        <v/>
      </c>
      <c r="H1228" s="460"/>
      <c r="I1228" s="461"/>
      <c r="J1228" s="462"/>
      <c r="K1228" s="461"/>
      <c r="L1228" s="463"/>
      <c r="M1228" s="388"/>
      <c r="N1228" s="389"/>
      <c r="O1228" s="390"/>
      <c r="P1228" s="389"/>
      <c r="Q1228" s="391"/>
      <c r="R1228" s="443"/>
      <c r="S1228" s="425">
        <f>K1228*0.85</f>
        <v>0</v>
      </c>
      <c r="T1228" s="392">
        <f t="shared" ref="T1228:T1247" si="459">IF(J1228="",0,(1440/(J1228/S1228)))</f>
        <v>0</v>
      </c>
      <c r="U1228" s="405">
        <f>T1228*L1228*(N1228+P1228)/24*0.85</f>
        <v>0</v>
      </c>
      <c r="V1228" s="406">
        <f>M1228+O1228</f>
        <v>0</v>
      </c>
      <c r="W1228" s="442" t="str">
        <f>IF(U1228=0,"",((V1228/U1228)))</f>
        <v/>
      </c>
      <c r="X1228" s="452" t="str">
        <f t="shared" ref="X1228:X1247" si="460">IF(ISERROR((U1228/(N1228+P1228)*N1228)/250),"",((U1228/(N1228+P1228)*N1228)/250))</f>
        <v/>
      </c>
      <c r="Y1228" s="452" t="str">
        <f t="shared" ref="Y1228:Y1247" si="461">IF(ISERROR(((U1228/(N1228+P1228)*P1228)/250)),"",(((U1228/(N1228+P1228)*P1228))/250))</f>
        <v/>
      </c>
      <c r="Z1228" s="452" t="str">
        <f>'４.１倒筒機(樣品製作)'!X1228</f>
        <v/>
      </c>
      <c r="AA1228" s="452" t="str">
        <f>'４.１倒筒機(樣品製作)'!Y1228</f>
        <v/>
      </c>
    </row>
    <row r="1229" spans="1:27" ht="16.5">
      <c r="A1229" s="383">
        <f t="shared" si="458"/>
        <v>46202</v>
      </c>
      <c r="B1229" s="432" t="s">
        <v>805</v>
      </c>
      <c r="C1229" s="458"/>
      <c r="D1229" s="473"/>
      <c r="E1229" s="459"/>
      <c r="F1229" s="507" t="str">
        <f>IF(ISNA(VLOOKUP(D1229,條件!$A$1:$L$65585,5,0)),"",(VLOOKUP(D1229,條件!$A$1:$L$65585,5,0)))</f>
        <v/>
      </c>
      <c r="G1229" s="507" t="str">
        <f>IF(ISNA(VLOOKUP(D1229,條件!$A$1:$L$65585,11,0)),"",(VLOOKUP(D1229,條件!$A$1:$L$65585,11,0)))</f>
        <v/>
      </c>
      <c r="H1229" s="460"/>
      <c r="I1229" s="461"/>
      <c r="J1229" s="462"/>
      <c r="K1229" s="461"/>
      <c r="L1229" s="463"/>
      <c r="M1229" s="388"/>
      <c r="N1229" s="389"/>
      <c r="O1229" s="390"/>
      <c r="P1229" s="389"/>
      <c r="Q1229" s="391"/>
      <c r="R1229" s="443"/>
      <c r="S1229" s="425">
        <f t="shared" ref="S1229:S1247" si="462">K1229*0.85</f>
        <v>0</v>
      </c>
      <c r="T1229" s="392">
        <f t="shared" si="459"/>
        <v>0</v>
      </c>
      <c r="U1229" s="405">
        <f t="shared" ref="U1229:U1247" si="463">T1229*L1229*(N1229+P1229)/24*0.85</f>
        <v>0</v>
      </c>
      <c r="V1229" s="393">
        <f t="shared" ref="V1229:V1247" si="464">M1229+O1229</f>
        <v>0</v>
      </c>
      <c r="W1229" s="442" t="str">
        <f t="shared" ref="W1229:W1247" si="465">IF(U1229=0,"",((V1229/U1229)))</f>
        <v/>
      </c>
      <c r="X1229" s="452" t="str">
        <f t="shared" si="460"/>
        <v/>
      </c>
      <c r="Y1229" s="452" t="str">
        <f t="shared" si="461"/>
        <v/>
      </c>
      <c r="Z1229" s="452" t="str">
        <f>'４.１倒筒機(樣品製作)'!X1229</f>
        <v/>
      </c>
      <c r="AA1229" s="452" t="str">
        <f>'４.１倒筒機(樣品製作)'!Y1229</f>
        <v/>
      </c>
    </row>
    <row r="1230" spans="1:27" ht="16.5">
      <c r="A1230" s="383">
        <f t="shared" si="458"/>
        <v>46202</v>
      </c>
      <c r="B1230" s="432" t="s">
        <v>805</v>
      </c>
      <c r="C1230" s="458"/>
      <c r="D1230" s="473"/>
      <c r="E1230" s="459"/>
      <c r="F1230" s="507" t="str">
        <f>IF(ISNA(VLOOKUP(D1230,條件!$A$1:$L$65585,5,0)),"",(VLOOKUP(D1230,條件!$A$1:$L$65585,5,0)))</f>
        <v/>
      </c>
      <c r="G1230" s="507" t="str">
        <f>IF(ISNA(VLOOKUP(D1230,條件!$A$1:$L$65585,11,0)),"",(VLOOKUP(D1230,條件!$A$1:$L$65585,11,0)))</f>
        <v/>
      </c>
      <c r="H1230" s="460"/>
      <c r="I1230" s="461"/>
      <c r="J1230" s="462"/>
      <c r="K1230" s="461"/>
      <c r="L1230" s="463"/>
      <c r="M1230" s="388"/>
      <c r="N1230" s="389"/>
      <c r="O1230" s="390"/>
      <c r="P1230" s="389"/>
      <c r="Q1230" s="391"/>
      <c r="R1230" s="443"/>
      <c r="S1230" s="425">
        <f t="shared" si="462"/>
        <v>0</v>
      </c>
      <c r="T1230" s="392">
        <f t="shared" si="459"/>
        <v>0</v>
      </c>
      <c r="U1230" s="405">
        <f t="shared" si="463"/>
        <v>0</v>
      </c>
      <c r="V1230" s="393">
        <f t="shared" si="464"/>
        <v>0</v>
      </c>
      <c r="W1230" s="442" t="str">
        <f t="shared" si="465"/>
        <v/>
      </c>
      <c r="X1230" s="452" t="str">
        <f t="shared" si="460"/>
        <v/>
      </c>
      <c r="Y1230" s="452" t="str">
        <f t="shared" si="461"/>
        <v/>
      </c>
      <c r="Z1230" s="452" t="str">
        <f>'４.１倒筒機(樣品製作)'!X1230</f>
        <v/>
      </c>
      <c r="AA1230" s="452" t="str">
        <f>'４.１倒筒機(樣品製作)'!Y1230</f>
        <v/>
      </c>
    </row>
    <row r="1231" spans="1:27" ht="16.5">
      <c r="A1231" s="383">
        <f t="shared" si="458"/>
        <v>46202</v>
      </c>
      <c r="B1231" s="432" t="s">
        <v>805</v>
      </c>
      <c r="C1231" s="458"/>
      <c r="D1231" s="473"/>
      <c r="E1231" s="459"/>
      <c r="F1231" s="507" t="str">
        <f>IF(ISNA(VLOOKUP(D1231,條件!$A$1:$L$65585,5,0)),"",(VLOOKUP(D1231,條件!$A$1:$L$65585,5,0)))</f>
        <v/>
      </c>
      <c r="G1231" s="507" t="str">
        <f>IF(ISNA(VLOOKUP(D1231,條件!$A$1:$L$65585,11,0)),"",(VLOOKUP(D1231,條件!$A$1:$L$65585,11,0)))</f>
        <v/>
      </c>
      <c r="H1231" s="460"/>
      <c r="I1231" s="461"/>
      <c r="J1231" s="462"/>
      <c r="K1231" s="461"/>
      <c r="L1231" s="463"/>
      <c r="M1231" s="388"/>
      <c r="N1231" s="389"/>
      <c r="O1231" s="390"/>
      <c r="P1231" s="389"/>
      <c r="Q1231" s="391"/>
      <c r="R1231" s="443"/>
      <c r="S1231" s="425">
        <f t="shared" si="462"/>
        <v>0</v>
      </c>
      <c r="T1231" s="392">
        <f t="shared" si="459"/>
        <v>0</v>
      </c>
      <c r="U1231" s="405">
        <f t="shared" si="463"/>
        <v>0</v>
      </c>
      <c r="V1231" s="393">
        <f t="shared" si="464"/>
        <v>0</v>
      </c>
      <c r="W1231" s="442" t="str">
        <f t="shared" si="465"/>
        <v/>
      </c>
      <c r="X1231" s="452" t="str">
        <f t="shared" si="460"/>
        <v/>
      </c>
      <c r="Y1231" s="452" t="str">
        <f t="shared" si="461"/>
        <v/>
      </c>
      <c r="Z1231" s="452" t="str">
        <f>'４.１倒筒機(樣品製作)'!X1231</f>
        <v/>
      </c>
      <c r="AA1231" s="452" t="str">
        <f>'４.１倒筒機(樣品製作)'!Y1231</f>
        <v/>
      </c>
    </row>
    <row r="1232" spans="1:27" ht="16.5">
      <c r="A1232" s="383">
        <f t="shared" si="458"/>
        <v>46202</v>
      </c>
      <c r="B1232" s="432" t="s">
        <v>805</v>
      </c>
      <c r="C1232" s="458"/>
      <c r="D1232" s="473"/>
      <c r="E1232" s="459"/>
      <c r="F1232" s="507" t="str">
        <f>IF(ISNA(VLOOKUP(D1232,條件!$A$1:$L$65585,5,0)),"",(VLOOKUP(D1232,條件!$A$1:$L$65585,5,0)))</f>
        <v/>
      </c>
      <c r="G1232" s="507" t="str">
        <f>IF(ISNA(VLOOKUP(D1232,條件!$A$1:$L$65585,11,0)),"",(VLOOKUP(D1232,條件!$A$1:$L$65585,11,0)))</f>
        <v/>
      </c>
      <c r="H1232" s="460"/>
      <c r="I1232" s="461"/>
      <c r="J1232" s="462"/>
      <c r="K1232" s="461"/>
      <c r="L1232" s="463"/>
      <c r="M1232" s="388"/>
      <c r="N1232" s="389"/>
      <c r="O1232" s="390"/>
      <c r="P1232" s="389"/>
      <c r="Q1232" s="391"/>
      <c r="R1232" s="443"/>
      <c r="S1232" s="425">
        <f t="shared" si="462"/>
        <v>0</v>
      </c>
      <c r="T1232" s="392">
        <f t="shared" si="459"/>
        <v>0</v>
      </c>
      <c r="U1232" s="405">
        <f t="shared" si="463"/>
        <v>0</v>
      </c>
      <c r="V1232" s="393">
        <f t="shared" si="464"/>
        <v>0</v>
      </c>
      <c r="W1232" s="442" t="str">
        <f t="shared" si="465"/>
        <v/>
      </c>
      <c r="X1232" s="452" t="str">
        <f t="shared" si="460"/>
        <v/>
      </c>
      <c r="Y1232" s="452" t="str">
        <f t="shared" si="461"/>
        <v/>
      </c>
      <c r="Z1232" s="452" t="str">
        <f>'４.１倒筒機(樣品製作)'!X1232</f>
        <v/>
      </c>
      <c r="AA1232" s="452" t="str">
        <f>'４.１倒筒機(樣品製作)'!Y1232</f>
        <v/>
      </c>
    </row>
    <row r="1233" spans="1:27" ht="16.5">
      <c r="A1233" s="383">
        <f t="shared" si="458"/>
        <v>46202</v>
      </c>
      <c r="B1233" s="432" t="s">
        <v>805</v>
      </c>
      <c r="C1233" s="458"/>
      <c r="D1233" s="473"/>
      <c r="E1233" s="459"/>
      <c r="F1233" s="507" t="str">
        <f>IF(ISNA(VLOOKUP(D1233,條件!$A$1:$L$65585,5,0)),"",(VLOOKUP(D1233,條件!$A$1:$L$65585,5,0)))</f>
        <v/>
      </c>
      <c r="G1233" s="507" t="str">
        <f>IF(ISNA(VLOOKUP(D1233,條件!$A$1:$L$65585,11,0)),"",(VLOOKUP(D1233,條件!$A$1:$L$65585,11,0)))</f>
        <v/>
      </c>
      <c r="H1233" s="460"/>
      <c r="I1233" s="461"/>
      <c r="J1233" s="462"/>
      <c r="K1233" s="461"/>
      <c r="L1233" s="463"/>
      <c r="M1233" s="388"/>
      <c r="N1233" s="389"/>
      <c r="O1233" s="390"/>
      <c r="P1233" s="389"/>
      <c r="Q1233" s="391"/>
      <c r="R1233" s="443"/>
      <c r="S1233" s="425">
        <f t="shared" si="462"/>
        <v>0</v>
      </c>
      <c r="T1233" s="392">
        <f t="shared" si="459"/>
        <v>0</v>
      </c>
      <c r="U1233" s="405">
        <f t="shared" si="463"/>
        <v>0</v>
      </c>
      <c r="V1233" s="393">
        <f t="shared" si="464"/>
        <v>0</v>
      </c>
      <c r="W1233" s="442" t="str">
        <f t="shared" si="465"/>
        <v/>
      </c>
      <c r="X1233" s="452" t="str">
        <f t="shared" si="460"/>
        <v/>
      </c>
      <c r="Y1233" s="452" t="str">
        <f t="shared" si="461"/>
        <v/>
      </c>
      <c r="Z1233" s="452" t="str">
        <f>'４.１倒筒機(樣品製作)'!X1233</f>
        <v/>
      </c>
      <c r="AA1233" s="452" t="str">
        <f>'４.１倒筒機(樣品製作)'!Y1233</f>
        <v/>
      </c>
    </row>
    <row r="1234" spans="1:27" ht="16.5">
      <c r="A1234" s="383">
        <f t="shared" si="458"/>
        <v>46202</v>
      </c>
      <c r="B1234" s="432" t="s">
        <v>805</v>
      </c>
      <c r="C1234" s="458"/>
      <c r="D1234" s="473"/>
      <c r="E1234" s="459"/>
      <c r="F1234" s="507" t="str">
        <f>IF(ISNA(VLOOKUP(D1234,條件!$A$1:$L$65585,5,0)),"",(VLOOKUP(D1234,條件!$A$1:$L$65585,5,0)))</f>
        <v/>
      </c>
      <c r="G1234" s="507" t="str">
        <f>IF(ISNA(VLOOKUP(D1234,條件!$A$1:$L$65585,11,0)),"",(VLOOKUP(D1234,條件!$A$1:$L$65585,11,0)))</f>
        <v/>
      </c>
      <c r="H1234" s="460"/>
      <c r="I1234" s="461"/>
      <c r="J1234" s="462"/>
      <c r="K1234" s="461"/>
      <c r="L1234" s="463"/>
      <c r="M1234" s="388"/>
      <c r="N1234" s="389"/>
      <c r="O1234" s="390"/>
      <c r="P1234" s="389"/>
      <c r="Q1234" s="391"/>
      <c r="R1234" s="443"/>
      <c r="S1234" s="425">
        <f t="shared" si="462"/>
        <v>0</v>
      </c>
      <c r="T1234" s="392">
        <f t="shared" si="459"/>
        <v>0</v>
      </c>
      <c r="U1234" s="405">
        <f t="shared" si="463"/>
        <v>0</v>
      </c>
      <c r="V1234" s="393">
        <f t="shared" si="464"/>
        <v>0</v>
      </c>
      <c r="W1234" s="442" t="str">
        <f t="shared" si="465"/>
        <v/>
      </c>
      <c r="X1234" s="452" t="str">
        <f t="shared" si="460"/>
        <v/>
      </c>
      <c r="Y1234" s="452" t="str">
        <f t="shared" si="461"/>
        <v/>
      </c>
      <c r="Z1234" s="452" t="str">
        <f>'４.１倒筒機(樣品製作)'!X1234</f>
        <v/>
      </c>
      <c r="AA1234" s="452" t="str">
        <f>'４.１倒筒機(樣品製作)'!Y1234</f>
        <v/>
      </c>
    </row>
    <row r="1235" spans="1:27" ht="16.5">
      <c r="A1235" s="383">
        <f t="shared" si="458"/>
        <v>46202</v>
      </c>
      <c r="B1235" s="432" t="s">
        <v>805</v>
      </c>
      <c r="C1235" s="458"/>
      <c r="D1235" s="473"/>
      <c r="E1235" s="459"/>
      <c r="F1235" s="507" t="str">
        <f>IF(ISNA(VLOOKUP(D1235,條件!$A$1:$L$65585,5,0)),"",(VLOOKUP(D1235,條件!$A$1:$L$65585,5,0)))</f>
        <v/>
      </c>
      <c r="G1235" s="507" t="str">
        <f>IF(ISNA(VLOOKUP(D1235,條件!$A$1:$L$65585,11,0)),"",(VLOOKUP(D1235,條件!$A$1:$L$65585,11,0)))</f>
        <v/>
      </c>
      <c r="H1235" s="460"/>
      <c r="I1235" s="461"/>
      <c r="J1235" s="462"/>
      <c r="K1235" s="461"/>
      <c r="L1235" s="463"/>
      <c r="M1235" s="388"/>
      <c r="N1235" s="389"/>
      <c r="O1235" s="390"/>
      <c r="P1235" s="389"/>
      <c r="Q1235" s="391"/>
      <c r="R1235" s="443"/>
      <c r="S1235" s="425">
        <f t="shared" si="462"/>
        <v>0</v>
      </c>
      <c r="T1235" s="392">
        <f t="shared" si="459"/>
        <v>0</v>
      </c>
      <c r="U1235" s="405">
        <f t="shared" si="463"/>
        <v>0</v>
      </c>
      <c r="V1235" s="393">
        <f t="shared" si="464"/>
        <v>0</v>
      </c>
      <c r="W1235" s="442" t="str">
        <f t="shared" si="465"/>
        <v/>
      </c>
      <c r="X1235" s="452" t="str">
        <f t="shared" si="460"/>
        <v/>
      </c>
      <c r="Y1235" s="452" t="str">
        <f t="shared" si="461"/>
        <v/>
      </c>
      <c r="Z1235" s="452" t="str">
        <f>'４.１倒筒機(樣品製作)'!X1235</f>
        <v/>
      </c>
      <c r="AA1235" s="452" t="str">
        <f>'４.１倒筒機(樣品製作)'!Y1235</f>
        <v/>
      </c>
    </row>
    <row r="1236" spans="1:27" ht="16.5">
      <c r="A1236" s="383">
        <f t="shared" si="458"/>
        <v>46202</v>
      </c>
      <c r="B1236" s="432" t="s">
        <v>805</v>
      </c>
      <c r="C1236" s="458"/>
      <c r="D1236" s="473"/>
      <c r="E1236" s="459"/>
      <c r="F1236" s="507" t="str">
        <f>IF(ISNA(VLOOKUP(D1236,條件!$A$1:$L$65585,5,0)),"",(VLOOKUP(D1236,條件!$A$1:$L$65585,5,0)))</f>
        <v/>
      </c>
      <c r="G1236" s="507" t="str">
        <f>IF(ISNA(VLOOKUP(D1236,條件!$A$1:$L$65585,11,0)),"",(VLOOKUP(D1236,條件!$A$1:$L$65585,11,0)))</f>
        <v/>
      </c>
      <c r="H1236" s="460"/>
      <c r="I1236" s="461"/>
      <c r="J1236" s="462"/>
      <c r="K1236" s="461"/>
      <c r="L1236" s="463"/>
      <c r="M1236" s="388"/>
      <c r="N1236" s="389"/>
      <c r="O1236" s="390"/>
      <c r="P1236" s="389"/>
      <c r="Q1236" s="391"/>
      <c r="R1236" s="443"/>
      <c r="S1236" s="425">
        <f t="shared" si="462"/>
        <v>0</v>
      </c>
      <c r="T1236" s="392">
        <f t="shared" si="459"/>
        <v>0</v>
      </c>
      <c r="U1236" s="405">
        <f t="shared" si="463"/>
        <v>0</v>
      </c>
      <c r="V1236" s="393">
        <f t="shared" si="464"/>
        <v>0</v>
      </c>
      <c r="W1236" s="442" t="str">
        <f t="shared" si="465"/>
        <v/>
      </c>
      <c r="X1236" s="452" t="str">
        <f t="shared" si="460"/>
        <v/>
      </c>
      <c r="Y1236" s="452" t="str">
        <f t="shared" si="461"/>
        <v/>
      </c>
      <c r="Z1236" s="452" t="str">
        <f>'４.１倒筒機(樣品製作)'!X1236</f>
        <v/>
      </c>
      <c r="AA1236" s="452" t="str">
        <f>'４.１倒筒機(樣品製作)'!Y1236</f>
        <v/>
      </c>
    </row>
    <row r="1237" spans="1:27" ht="16.5">
      <c r="A1237" s="383">
        <f t="shared" si="458"/>
        <v>46202</v>
      </c>
      <c r="B1237" s="432" t="s">
        <v>805</v>
      </c>
      <c r="C1237" s="458"/>
      <c r="D1237" s="473"/>
      <c r="E1237" s="459"/>
      <c r="F1237" s="507" t="str">
        <f>IF(ISNA(VLOOKUP(D1237,條件!$A$1:$L$65585,5,0)),"",(VLOOKUP(D1237,條件!$A$1:$L$65585,5,0)))</f>
        <v/>
      </c>
      <c r="G1237" s="507" t="str">
        <f>IF(ISNA(VLOOKUP(D1237,條件!$A$1:$L$65585,11,0)),"",(VLOOKUP(D1237,條件!$A$1:$L$65585,11,0)))</f>
        <v/>
      </c>
      <c r="H1237" s="460"/>
      <c r="I1237" s="461"/>
      <c r="J1237" s="462"/>
      <c r="K1237" s="461"/>
      <c r="L1237" s="463"/>
      <c r="M1237" s="388"/>
      <c r="N1237" s="389"/>
      <c r="O1237" s="390"/>
      <c r="P1237" s="389"/>
      <c r="Q1237" s="391"/>
      <c r="R1237" s="443"/>
      <c r="S1237" s="425">
        <f t="shared" si="462"/>
        <v>0</v>
      </c>
      <c r="T1237" s="392">
        <f t="shared" si="459"/>
        <v>0</v>
      </c>
      <c r="U1237" s="405">
        <f t="shared" si="463"/>
        <v>0</v>
      </c>
      <c r="V1237" s="393">
        <f t="shared" si="464"/>
        <v>0</v>
      </c>
      <c r="W1237" s="442" t="str">
        <f t="shared" si="465"/>
        <v/>
      </c>
      <c r="X1237" s="452" t="str">
        <f t="shared" si="460"/>
        <v/>
      </c>
      <c r="Y1237" s="452" t="str">
        <f t="shared" si="461"/>
        <v/>
      </c>
      <c r="Z1237" s="452" t="str">
        <f>'４.１倒筒機(樣品製作)'!X1237</f>
        <v/>
      </c>
      <c r="AA1237" s="452" t="str">
        <f>'４.１倒筒機(樣品製作)'!Y1237</f>
        <v/>
      </c>
    </row>
    <row r="1238" spans="1:27" ht="16.5">
      <c r="A1238" s="383">
        <f t="shared" si="458"/>
        <v>46202</v>
      </c>
      <c r="B1238" s="432" t="s">
        <v>805</v>
      </c>
      <c r="C1238" s="458"/>
      <c r="D1238" s="473"/>
      <c r="E1238" s="459"/>
      <c r="F1238" s="507" t="str">
        <f>IF(ISNA(VLOOKUP(D1238,條件!$A$1:$L$65585,5,0)),"",(VLOOKUP(D1238,條件!$A$1:$L$65585,5,0)))</f>
        <v/>
      </c>
      <c r="G1238" s="507" t="str">
        <f>IF(ISNA(VLOOKUP(D1238,條件!$A$1:$L$65585,11,0)),"",(VLOOKUP(D1238,條件!$A$1:$L$65585,11,0)))</f>
        <v/>
      </c>
      <c r="H1238" s="460"/>
      <c r="I1238" s="461"/>
      <c r="J1238" s="462"/>
      <c r="K1238" s="461"/>
      <c r="L1238" s="463"/>
      <c r="M1238" s="388"/>
      <c r="N1238" s="389"/>
      <c r="O1238" s="390"/>
      <c r="P1238" s="389"/>
      <c r="Q1238" s="391"/>
      <c r="R1238" s="443"/>
      <c r="S1238" s="425">
        <f t="shared" si="462"/>
        <v>0</v>
      </c>
      <c r="T1238" s="392">
        <f t="shared" si="459"/>
        <v>0</v>
      </c>
      <c r="U1238" s="405">
        <f t="shared" si="463"/>
        <v>0</v>
      </c>
      <c r="V1238" s="393">
        <f t="shared" si="464"/>
        <v>0</v>
      </c>
      <c r="W1238" s="442" t="str">
        <f t="shared" si="465"/>
        <v/>
      </c>
      <c r="X1238" s="452" t="str">
        <f t="shared" si="460"/>
        <v/>
      </c>
      <c r="Y1238" s="452" t="str">
        <f t="shared" si="461"/>
        <v/>
      </c>
      <c r="Z1238" s="452" t="str">
        <f>'４.１倒筒機(樣品製作)'!X1238</f>
        <v/>
      </c>
      <c r="AA1238" s="452" t="str">
        <f>'４.１倒筒機(樣品製作)'!Y1238</f>
        <v/>
      </c>
    </row>
    <row r="1239" spans="1:27" ht="16.5">
      <c r="A1239" s="383">
        <f t="shared" si="458"/>
        <v>46202</v>
      </c>
      <c r="B1239" s="432" t="s">
        <v>805</v>
      </c>
      <c r="C1239" s="458"/>
      <c r="D1239" s="473"/>
      <c r="E1239" s="459"/>
      <c r="F1239" s="507" t="str">
        <f>IF(ISNA(VLOOKUP(D1239,條件!$A$1:$L$65585,5,0)),"",(VLOOKUP(D1239,條件!$A$1:$L$65585,5,0)))</f>
        <v/>
      </c>
      <c r="G1239" s="507" t="str">
        <f>IF(ISNA(VLOOKUP(D1239,條件!$A$1:$L$65585,11,0)),"",(VLOOKUP(D1239,條件!$A$1:$L$65585,11,0)))</f>
        <v/>
      </c>
      <c r="H1239" s="460"/>
      <c r="I1239" s="461"/>
      <c r="J1239" s="462"/>
      <c r="K1239" s="461"/>
      <c r="L1239" s="463"/>
      <c r="M1239" s="388"/>
      <c r="N1239" s="389"/>
      <c r="O1239" s="390"/>
      <c r="P1239" s="389"/>
      <c r="Q1239" s="391"/>
      <c r="R1239" s="443"/>
      <c r="S1239" s="425">
        <f t="shared" si="462"/>
        <v>0</v>
      </c>
      <c r="T1239" s="392">
        <f t="shared" si="459"/>
        <v>0</v>
      </c>
      <c r="U1239" s="392">
        <f t="shared" si="463"/>
        <v>0</v>
      </c>
      <c r="V1239" s="393">
        <f t="shared" si="464"/>
        <v>0</v>
      </c>
      <c r="W1239" s="444" t="str">
        <f t="shared" si="465"/>
        <v/>
      </c>
      <c r="X1239" s="452" t="str">
        <f t="shared" si="460"/>
        <v/>
      </c>
      <c r="Y1239" s="452" t="str">
        <f t="shared" si="461"/>
        <v/>
      </c>
      <c r="Z1239" s="452" t="str">
        <f>'４.１倒筒機(樣品製作)'!X1239</f>
        <v/>
      </c>
      <c r="AA1239" s="452" t="str">
        <f>'４.１倒筒機(樣品製作)'!Y1239</f>
        <v/>
      </c>
    </row>
    <row r="1240" spans="1:27" ht="16.5">
      <c r="A1240" s="383">
        <f t="shared" si="458"/>
        <v>46202</v>
      </c>
      <c r="B1240" s="432" t="s">
        <v>805</v>
      </c>
      <c r="C1240" s="458"/>
      <c r="D1240" s="473"/>
      <c r="E1240" s="459"/>
      <c r="F1240" s="507" t="str">
        <f>IF(ISNA(VLOOKUP(D1240,條件!$A$1:$L$65585,5,0)),"",(VLOOKUP(D1240,條件!$A$1:$L$65585,5,0)))</f>
        <v/>
      </c>
      <c r="G1240" s="507" t="str">
        <f>IF(ISNA(VLOOKUP(D1240,條件!$A$1:$L$65585,11,0)),"",(VLOOKUP(D1240,條件!$A$1:$L$65585,11,0)))</f>
        <v/>
      </c>
      <c r="H1240" s="460"/>
      <c r="I1240" s="461"/>
      <c r="J1240" s="462"/>
      <c r="K1240" s="461"/>
      <c r="L1240" s="463"/>
      <c r="M1240" s="388"/>
      <c r="N1240" s="389"/>
      <c r="O1240" s="390"/>
      <c r="P1240" s="389"/>
      <c r="Q1240" s="391"/>
      <c r="R1240" s="443"/>
      <c r="S1240" s="425">
        <f t="shared" si="462"/>
        <v>0</v>
      </c>
      <c r="T1240" s="392">
        <f t="shared" si="459"/>
        <v>0</v>
      </c>
      <c r="U1240" s="392">
        <f t="shared" si="463"/>
        <v>0</v>
      </c>
      <c r="V1240" s="393">
        <f t="shared" si="464"/>
        <v>0</v>
      </c>
      <c r="W1240" s="444" t="str">
        <f t="shared" si="465"/>
        <v/>
      </c>
      <c r="X1240" s="452" t="str">
        <f t="shared" si="460"/>
        <v/>
      </c>
      <c r="Y1240" s="452" t="str">
        <f t="shared" si="461"/>
        <v/>
      </c>
      <c r="Z1240" s="452" t="str">
        <f>'４.１倒筒機(樣品製作)'!X1240</f>
        <v/>
      </c>
      <c r="AA1240" s="452" t="str">
        <f>'４.１倒筒機(樣品製作)'!Y1240</f>
        <v/>
      </c>
    </row>
    <row r="1241" spans="1:27" ht="16.5">
      <c r="A1241" s="383">
        <f t="shared" si="458"/>
        <v>46202</v>
      </c>
      <c r="B1241" s="432" t="s">
        <v>805</v>
      </c>
      <c r="C1241" s="458"/>
      <c r="D1241" s="473"/>
      <c r="E1241" s="459"/>
      <c r="F1241" s="507" t="str">
        <f>IF(ISNA(VLOOKUP(D1241,條件!$A$1:$L$65585,5,0)),"",(VLOOKUP(D1241,條件!$A$1:$L$65585,5,0)))</f>
        <v/>
      </c>
      <c r="G1241" s="507" t="str">
        <f>IF(ISNA(VLOOKUP(D1241,條件!$A$1:$L$65585,11,0)),"",(VLOOKUP(D1241,條件!$A$1:$L$65585,11,0)))</f>
        <v/>
      </c>
      <c r="H1241" s="460"/>
      <c r="I1241" s="461"/>
      <c r="J1241" s="462"/>
      <c r="K1241" s="461"/>
      <c r="L1241" s="463"/>
      <c r="M1241" s="388"/>
      <c r="N1241" s="389"/>
      <c r="O1241" s="390"/>
      <c r="P1241" s="389"/>
      <c r="Q1241" s="391"/>
      <c r="R1241" s="443"/>
      <c r="S1241" s="425">
        <f t="shared" si="462"/>
        <v>0</v>
      </c>
      <c r="T1241" s="392">
        <f t="shared" si="459"/>
        <v>0</v>
      </c>
      <c r="U1241" s="392">
        <f t="shared" si="463"/>
        <v>0</v>
      </c>
      <c r="V1241" s="393">
        <f t="shared" si="464"/>
        <v>0</v>
      </c>
      <c r="W1241" s="444" t="str">
        <f t="shared" si="465"/>
        <v/>
      </c>
      <c r="X1241" s="452" t="str">
        <f t="shared" si="460"/>
        <v/>
      </c>
      <c r="Y1241" s="452" t="str">
        <f t="shared" si="461"/>
        <v/>
      </c>
      <c r="Z1241" s="452" t="str">
        <f>'４.１倒筒機(樣品製作)'!X1241</f>
        <v/>
      </c>
      <c r="AA1241" s="452" t="str">
        <f>'４.１倒筒機(樣品製作)'!Y1241</f>
        <v/>
      </c>
    </row>
    <row r="1242" spans="1:27" ht="16.5">
      <c r="A1242" s="383">
        <f t="shared" si="458"/>
        <v>46202</v>
      </c>
      <c r="B1242" s="432" t="s">
        <v>805</v>
      </c>
      <c r="C1242" s="458"/>
      <c r="D1242" s="473"/>
      <c r="E1242" s="459"/>
      <c r="F1242" s="507" t="str">
        <f>IF(ISNA(VLOOKUP(D1242,條件!$A$1:$L$65585,5,0)),"",(VLOOKUP(D1242,條件!$A$1:$L$65585,5,0)))</f>
        <v/>
      </c>
      <c r="G1242" s="507" t="str">
        <f>IF(ISNA(VLOOKUP(D1242,條件!$A$1:$L$65585,11,0)),"",(VLOOKUP(D1242,條件!$A$1:$L$65585,11,0)))</f>
        <v/>
      </c>
      <c r="H1242" s="460"/>
      <c r="I1242" s="461"/>
      <c r="J1242" s="462"/>
      <c r="K1242" s="461"/>
      <c r="L1242" s="463"/>
      <c r="M1242" s="388"/>
      <c r="N1242" s="389"/>
      <c r="O1242" s="390"/>
      <c r="P1242" s="389"/>
      <c r="Q1242" s="391"/>
      <c r="R1242" s="443"/>
      <c r="S1242" s="425">
        <f t="shared" si="462"/>
        <v>0</v>
      </c>
      <c r="T1242" s="392">
        <f t="shared" si="459"/>
        <v>0</v>
      </c>
      <c r="U1242" s="392">
        <f t="shared" si="463"/>
        <v>0</v>
      </c>
      <c r="V1242" s="393">
        <f t="shared" si="464"/>
        <v>0</v>
      </c>
      <c r="W1242" s="444" t="str">
        <f t="shared" si="465"/>
        <v/>
      </c>
      <c r="X1242" s="452" t="str">
        <f t="shared" si="460"/>
        <v/>
      </c>
      <c r="Y1242" s="452" t="str">
        <f t="shared" si="461"/>
        <v/>
      </c>
      <c r="Z1242" s="452" t="str">
        <f>'４.１倒筒機(樣品製作)'!X1242</f>
        <v/>
      </c>
      <c r="AA1242" s="452" t="str">
        <f>'４.１倒筒機(樣品製作)'!Y1242</f>
        <v/>
      </c>
    </row>
    <row r="1243" spans="1:27" ht="16.5">
      <c r="A1243" s="383">
        <f t="shared" si="458"/>
        <v>46202</v>
      </c>
      <c r="B1243" s="432" t="s">
        <v>805</v>
      </c>
      <c r="C1243" s="458"/>
      <c r="D1243" s="473"/>
      <c r="E1243" s="459"/>
      <c r="F1243" s="507" t="str">
        <f>IF(ISNA(VLOOKUP(D1243,條件!$A$1:$L$65585,5,0)),"",(VLOOKUP(D1243,條件!$A$1:$L$65585,5,0)))</f>
        <v/>
      </c>
      <c r="G1243" s="507" t="str">
        <f>IF(ISNA(VLOOKUP(D1243,條件!$A$1:$L$65585,11,0)),"",(VLOOKUP(D1243,條件!$A$1:$L$65585,11,0)))</f>
        <v/>
      </c>
      <c r="H1243" s="460"/>
      <c r="I1243" s="461"/>
      <c r="J1243" s="462"/>
      <c r="K1243" s="461"/>
      <c r="L1243" s="463"/>
      <c r="M1243" s="388"/>
      <c r="N1243" s="389"/>
      <c r="O1243" s="390"/>
      <c r="P1243" s="389"/>
      <c r="Q1243" s="391"/>
      <c r="R1243" s="443"/>
      <c r="S1243" s="425">
        <f t="shared" si="462"/>
        <v>0</v>
      </c>
      <c r="T1243" s="392">
        <f t="shared" si="459"/>
        <v>0</v>
      </c>
      <c r="U1243" s="392">
        <f t="shared" si="463"/>
        <v>0</v>
      </c>
      <c r="V1243" s="393">
        <f t="shared" si="464"/>
        <v>0</v>
      </c>
      <c r="W1243" s="444" t="str">
        <f t="shared" si="465"/>
        <v/>
      </c>
      <c r="X1243" s="452" t="str">
        <f t="shared" si="460"/>
        <v/>
      </c>
      <c r="Y1243" s="452" t="str">
        <f t="shared" si="461"/>
        <v/>
      </c>
      <c r="Z1243" s="452" t="str">
        <f>'４.１倒筒機(樣品製作)'!X1243</f>
        <v/>
      </c>
      <c r="AA1243" s="452" t="str">
        <f>'４.１倒筒機(樣品製作)'!Y1243</f>
        <v/>
      </c>
    </row>
    <row r="1244" spans="1:27" ht="16.5">
      <c r="A1244" s="383">
        <f t="shared" si="458"/>
        <v>46202</v>
      </c>
      <c r="B1244" s="432" t="s">
        <v>805</v>
      </c>
      <c r="C1244" s="458"/>
      <c r="D1244" s="473"/>
      <c r="E1244" s="459"/>
      <c r="F1244" s="507" t="str">
        <f>IF(ISNA(VLOOKUP(D1244,條件!$A$1:$L$65585,5,0)),"",(VLOOKUP(D1244,條件!$A$1:$L$65585,5,0)))</f>
        <v/>
      </c>
      <c r="G1244" s="507" t="str">
        <f>IF(ISNA(VLOOKUP(D1244,條件!$A$1:$L$65585,11,0)),"",(VLOOKUP(D1244,條件!$A$1:$L$65585,11,0)))</f>
        <v/>
      </c>
      <c r="H1244" s="460"/>
      <c r="I1244" s="461"/>
      <c r="J1244" s="462"/>
      <c r="K1244" s="461"/>
      <c r="L1244" s="463"/>
      <c r="M1244" s="388"/>
      <c r="N1244" s="389"/>
      <c r="O1244" s="390"/>
      <c r="P1244" s="389"/>
      <c r="Q1244" s="391"/>
      <c r="R1244" s="443"/>
      <c r="S1244" s="425">
        <f t="shared" si="462"/>
        <v>0</v>
      </c>
      <c r="T1244" s="392">
        <f t="shared" si="459"/>
        <v>0</v>
      </c>
      <c r="U1244" s="392">
        <f t="shared" si="463"/>
        <v>0</v>
      </c>
      <c r="V1244" s="393">
        <f t="shared" si="464"/>
        <v>0</v>
      </c>
      <c r="W1244" s="444" t="str">
        <f t="shared" si="465"/>
        <v/>
      </c>
      <c r="X1244" s="452" t="str">
        <f t="shared" si="460"/>
        <v/>
      </c>
      <c r="Y1244" s="452" t="str">
        <f t="shared" si="461"/>
        <v/>
      </c>
      <c r="Z1244" s="452" t="str">
        <f>'４.１倒筒機(樣品製作)'!X1244</f>
        <v/>
      </c>
      <c r="AA1244" s="452" t="str">
        <f>'４.１倒筒機(樣品製作)'!Y1244</f>
        <v/>
      </c>
    </row>
    <row r="1245" spans="1:27" ht="16.5">
      <c r="A1245" s="383">
        <f t="shared" si="458"/>
        <v>46202</v>
      </c>
      <c r="B1245" s="432" t="s">
        <v>805</v>
      </c>
      <c r="C1245" s="458"/>
      <c r="D1245" s="473"/>
      <c r="E1245" s="459"/>
      <c r="F1245" s="507" t="str">
        <f>IF(ISNA(VLOOKUP(D1245,條件!$A$1:$L$65585,5,0)),"",(VLOOKUP(D1245,條件!$A$1:$L$65585,5,0)))</f>
        <v/>
      </c>
      <c r="G1245" s="507" t="str">
        <f>IF(ISNA(VLOOKUP(D1245,條件!$A$1:$L$65585,11,0)),"",(VLOOKUP(D1245,條件!$A$1:$L$65585,11,0)))</f>
        <v/>
      </c>
      <c r="H1245" s="460"/>
      <c r="I1245" s="461"/>
      <c r="J1245" s="462"/>
      <c r="K1245" s="461"/>
      <c r="L1245" s="463"/>
      <c r="M1245" s="388"/>
      <c r="N1245" s="389"/>
      <c r="O1245" s="390"/>
      <c r="P1245" s="389"/>
      <c r="Q1245" s="391"/>
      <c r="R1245" s="443"/>
      <c r="S1245" s="425">
        <f t="shared" si="462"/>
        <v>0</v>
      </c>
      <c r="T1245" s="392">
        <f t="shared" si="459"/>
        <v>0</v>
      </c>
      <c r="U1245" s="392">
        <f t="shared" si="463"/>
        <v>0</v>
      </c>
      <c r="V1245" s="393">
        <f t="shared" si="464"/>
        <v>0</v>
      </c>
      <c r="W1245" s="444" t="str">
        <f t="shared" si="465"/>
        <v/>
      </c>
      <c r="X1245" s="452" t="str">
        <f t="shared" si="460"/>
        <v/>
      </c>
      <c r="Y1245" s="452" t="str">
        <f t="shared" si="461"/>
        <v/>
      </c>
      <c r="Z1245" s="452" t="str">
        <f>'４.１倒筒機(樣品製作)'!X1245</f>
        <v/>
      </c>
      <c r="AA1245" s="452" t="str">
        <f>'４.１倒筒機(樣品製作)'!Y1245</f>
        <v/>
      </c>
    </row>
    <row r="1246" spans="1:27" ht="16.5">
      <c r="A1246" s="383">
        <f t="shared" si="458"/>
        <v>46202</v>
      </c>
      <c r="B1246" s="432" t="s">
        <v>805</v>
      </c>
      <c r="C1246" s="458"/>
      <c r="D1246" s="473"/>
      <c r="E1246" s="459"/>
      <c r="F1246" s="507" t="str">
        <f>IF(ISNA(VLOOKUP(D1246,條件!$A$1:$L$65585,5,0)),"",(VLOOKUP(D1246,條件!$A$1:$L$65585,5,0)))</f>
        <v/>
      </c>
      <c r="G1246" s="507" t="str">
        <f>IF(ISNA(VLOOKUP(D1246,條件!$A$1:$L$65585,11,0)),"",(VLOOKUP(D1246,條件!$A$1:$L$65585,11,0)))</f>
        <v/>
      </c>
      <c r="H1246" s="460"/>
      <c r="I1246" s="461"/>
      <c r="J1246" s="462"/>
      <c r="K1246" s="461"/>
      <c r="L1246" s="463"/>
      <c r="M1246" s="388"/>
      <c r="N1246" s="389"/>
      <c r="O1246" s="390"/>
      <c r="P1246" s="389"/>
      <c r="Q1246" s="391"/>
      <c r="R1246" s="443"/>
      <c r="S1246" s="425">
        <f t="shared" si="462"/>
        <v>0</v>
      </c>
      <c r="T1246" s="392">
        <f t="shared" si="459"/>
        <v>0</v>
      </c>
      <c r="U1246" s="392">
        <f t="shared" si="463"/>
        <v>0</v>
      </c>
      <c r="V1246" s="393">
        <f t="shared" si="464"/>
        <v>0</v>
      </c>
      <c r="W1246" s="444" t="str">
        <f t="shared" si="465"/>
        <v/>
      </c>
      <c r="X1246" s="452" t="str">
        <f t="shared" si="460"/>
        <v/>
      </c>
      <c r="Y1246" s="452" t="str">
        <f t="shared" si="461"/>
        <v/>
      </c>
      <c r="Z1246" s="452" t="str">
        <f>'４.１倒筒機(樣品製作)'!X1246</f>
        <v/>
      </c>
      <c r="AA1246" s="452" t="str">
        <f>'４.１倒筒機(樣品製作)'!Y1246</f>
        <v/>
      </c>
    </row>
    <row r="1247" spans="1:27" ht="16.5">
      <c r="A1247" s="383">
        <f t="shared" si="458"/>
        <v>46202</v>
      </c>
      <c r="B1247" s="432" t="s">
        <v>805</v>
      </c>
      <c r="C1247" s="458"/>
      <c r="D1247" s="473"/>
      <c r="E1247" s="459"/>
      <c r="F1247" s="507" t="str">
        <f>IF(ISNA(VLOOKUP(D1247,條件!$A$1:$L$65585,5,0)),"",(VLOOKUP(D1247,條件!$A$1:$L$65585,5,0)))</f>
        <v/>
      </c>
      <c r="G1247" s="507" t="str">
        <f>IF(ISNA(VLOOKUP(D1247,條件!$A$1:$L$65585,11,0)),"",(VLOOKUP(D1247,條件!$A$1:$L$65585,11,0)))</f>
        <v/>
      </c>
      <c r="H1247" s="460"/>
      <c r="I1247" s="461"/>
      <c r="J1247" s="462"/>
      <c r="K1247" s="461"/>
      <c r="L1247" s="463"/>
      <c r="M1247" s="388"/>
      <c r="N1247" s="389"/>
      <c r="O1247" s="390"/>
      <c r="P1247" s="389"/>
      <c r="Q1247" s="391"/>
      <c r="R1247" s="443"/>
      <c r="S1247" s="425">
        <f t="shared" si="462"/>
        <v>0</v>
      </c>
      <c r="T1247" s="392">
        <f t="shared" si="459"/>
        <v>0</v>
      </c>
      <c r="U1247" s="392">
        <f t="shared" si="463"/>
        <v>0</v>
      </c>
      <c r="V1247" s="393">
        <f t="shared" si="464"/>
        <v>0</v>
      </c>
      <c r="W1247" s="444" t="str">
        <f t="shared" si="465"/>
        <v/>
      </c>
      <c r="X1247" s="452" t="str">
        <f t="shared" si="460"/>
        <v/>
      </c>
      <c r="Y1247" s="452" t="str">
        <f t="shared" si="461"/>
        <v/>
      </c>
      <c r="Z1247" s="452" t="str">
        <f>'４.１倒筒機(樣品製作)'!X1247</f>
        <v/>
      </c>
      <c r="AA1247" s="452" t="str">
        <f>'４.１倒筒機(樣品製作)'!Y1247</f>
        <v/>
      </c>
    </row>
    <row r="1248" spans="1:27" ht="16.5">
      <c r="A1248" s="383">
        <f t="shared" si="458"/>
        <v>46202</v>
      </c>
      <c r="B1248" s="398" t="s">
        <v>803</v>
      </c>
      <c r="C1248" s="524"/>
      <c r="D1248" s="525"/>
      <c r="E1248" s="526"/>
      <c r="F1248" s="527">
        <v>0</v>
      </c>
      <c r="G1248" s="527"/>
      <c r="H1248" s="528"/>
      <c r="I1248" s="529">
        <f>COUNTA(I1228:I1247)</f>
        <v>0</v>
      </c>
      <c r="J1248" s="529"/>
      <c r="K1248" s="529"/>
      <c r="L1248" s="530"/>
      <c r="M1248" s="400"/>
      <c r="N1248" s="401">
        <f>SUM(N1228:N1247)</f>
        <v>0</v>
      </c>
      <c r="O1248" s="400"/>
      <c r="P1248" s="401">
        <f>SUM(P1228:P1247)</f>
        <v>0</v>
      </c>
      <c r="Q1248" s="402"/>
      <c r="R1248" s="445"/>
      <c r="S1248" s="427"/>
      <c r="T1248" s="403"/>
      <c r="U1248" s="399">
        <f>SUMIF(U1228:U1247,"&lt;9E307")</f>
        <v>0</v>
      </c>
      <c r="V1248" s="399">
        <f>SUM(V1228:V1247)</f>
        <v>0</v>
      </c>
      <c r="W1248" s="446">
        <f>IF(ISERROR(V1248/U1248),0,(V1248/U1248))</f>
        <v>0</v>
      </c>
      <c r="X1248" s="453">
        <f>SUMIF(X1228:X1247,"&lt;9E307")</f>
        <v>0</v>
      </c>
      <c r="Y1248" s="453">
        <f>SUMIF(Y1228:Y1247,"&lt;9E307")</f>
        <v>0</v>
      </c>
      <c r="Z1248" s="453">
        <f>'４.１倒筒機(樣品製作)'!X1248</f>
        <v>0</v>
      </c>
      <c r="AA1248" s="453">
        <f>'４.１倒筒機(樣品製作)'!Y1248</f>
        <v>0</v>
      </c>
    </row>
    <row r="1249" spans="1:27" ht="16.5">
      <c r="A1249" s="383">
        <f t="shared" si="458"/>
        <v>46202</v>
      </c>
      <c r="B1249" s="404" t="s">
        <v>806</v>
      </c>
      <c r="C1249" s="531"/>
      <c r="D1249" s="532"/>
      <c r="E1249" s="533"/>
      <c r="F1249" s="534"/>
      <c r="G1249" s="534"/>
      <c r="H1249" s="535"/>
      <c r="I1249" s="536">
        <f>SUM(I1227,I1248)</f>
        <v>0</v>
      </c>
      <c r="J1249" s="536"/>
      <c r="K1249" s="536"/>
      <c r="L1249" s="537"/>
      <c r="M1249" s="419"/>
      <c r="N1249" s="420">
        <f>SUM(N1227,N1248)</f>
        <v>0</v>
      </c>
      <c r="O1249" s="419"/>
      <c r="P1249" s="420">
        <f>SUM(P1227,P1248)</f>
        <v>0</v>
      </c>
      <c r="Q1249" s="421"/>
      <c r="R1249" s="447"/>
      <c r="S1249" s="428"/>
      <c r="T1249" s="394"/>
      <c r="U1249" s="394">
        <f t="shared" ref="U1249:V1249" si="466">SUM(U1227,U1248)</f>
        <v>0</v>
      </c>
      <c r="V1249" s="394">
        <f t="shared" si="466"/>
        <v>0</v>
      </c>
      <c r="W1249" s="448">
        <f>IF(ISERROR(V1249/U1249),0,V1249/U1249)</f>
        <v>0</v>
      </c>
      <c r="X1249" s="454">
        <f>SUM(X1227,X1248)</f>
        <v>0</v>
      </c>
      <c r="Y1249" s="454">
        <f>SUM(Y1227,Y1248)</f>
        <v>0</v>
      </c>
      <c r="Z1249" s="454">
        <f>'４.１倒筒機(樣品製作)'!X1249</f>
        <v>0</v>
      </c>
      <c r="AA1249" s="454">
        <f>'４.１倒筒機(樣品製作)'!Y1249</f>
        <v>0</v>
      </c>
    </row>
    <row r="1250" spans="1:27" ht="16.5">
      <c r="A1250" s="449">
        <f>A1249+1</f>
        <v>46203</v>
      </c>
      <c r="B1250" s="431" t="s">
        <v>804</v>
      </c>
      <c r="C1250" s="538"/>
      <c r="D1250" s="539"/>
      <c r="E1250" s="540"/>
      <c r="F1250" s="541" t="str">
        <f>IF(ISNA(VLOOKUP(D1250,條件!$A$1:$L$65585,5,0)),"",(VLOOKUP(D1250,條件!$A$1:$L$65585,5,0)))</f>
        <v/>
      </c>
      <c r="G1250" s="541" t="str">
        <f>IF(ISNA(VLOOKUP(D1250,條件!$A$1:$L$65585,11,0)),"",(VLOOKUP(D1250,條件!$A$1:$L$65585,11,0)))</f>
        <v/>
      </c>
      <c r="H1250" s="542"/>
      <c r="I1250" s="543"/>
      <c r="J1250" s="462"/>
      <c r="K1250" s="543"/>
      <c r="L1250" s="544"/>
      <c r="M1250" s="407"/>
      <c r="N1250" s="408"/>
      <c r="O1250" s="409"/>
      <c r="P1250" s="408"/>
      <c r="Q1250" s="410"/>
      <c r="R1250" s="441"/>
      <c r="S1250" s="424">
        <f>K1250*0.85</f>
        <v>0</v>
      </c>
      <c r="T1250" s="405">
        <f t="shared" ref="T1250:T1269" si="467">IF(J1250="",0,(1440/(J1250/S1250)))</f>
        <v>0</v>
      </c>
      <c r="U1250" s="405">
        <f>T1250*L1250*(N1250+P1250)/24*0.85</f>
        <v>0</v>
      </c>
      <c r="V1250" s="406">
        <f>M1250+O1250</f>
        <v>0</v>
      </c>
      <c r="W1250" s="442" t="str">
        <f>IF(U1250=0,"",((V1250/U1250)))</f>
        <v/>
      </c>
      <c r="X1250" s="452" t="str">
        <f t="shared" ref="X1250:X1269" si="468">IF(ISERROR((U1250/(N1250+P1250)*N1250)/250),"",((U1250/(N1250+P1250)*N1250)/250))</f>
        <v/>
      </c>
      <c r="Y1250" s="452" t="str">
        <f t="shared" ref="Y1250:Y1269" si="469">IF(ISERROR(((U1250/(N1250+P1250)*P1250)/250)),"",(((U1250/(N1250+P1250)*P1250))/250))</f>
        <v/>
      </c>
      <c r="Z1250" s="452" t="str">
        <f>'４.１倒筒機(樣品製作)'!X1250</f>
        <v/>
      </c>
      <c r="AA1250" s="452" t="str">
        <f>'４.１倒筒機(樣品製作)'!Y1250</f>
        <v/>
      </c>
    </row>
    <row r="1251" spans="1:27" ht="16.5">
      <c r="A1251" s="383">
        <f>A1250</f>
        <v>46203</v>
      </c>
      <c r="B1251" s="432" t="s">
        <v>804</v>
      </c>
      <c r="C1251" s="458"/>
      <c r="D1251" s="473"/>
      <c r="E1251" s="459"/>
      <c r="F1251" s="507" t="str">
        <f>IF(ISNA(VLOOKUP(D1251,條件!$A$1:$L$65585,5,0)),"",(VLOOKUP(D1251,條件!$A$1:$L$65585,5,0)))</f>
        <v/>
      </c>
      <c r="G1251" s="507" t="str">
        <f>IF(ISNA(VLOOKUP(D1251,條件!$A$1:$L$65585,11,0)),"",(VLOOKUP(D1251,條件!$A$1:$L$65585,11,0)))</f>
        <v/>
      </c>
      <c r="H1251" s="460"/>
      <c r="I1251" s="461"/>
      <c r="J1251" s="462"/>
      <c r="K1251" s="461"/>
      <c r="L1251" s="463"/>
      <c r="M1251" s="388"/>
      <c r="N1251" s="389"/>
      <c r="O1251" s="390"/>
      <c r="P1251" s="389"/>
      <c r="Q1251" s="410"/>
      <c r="R1251" s="443"/>
      <c r="S1251" s="425">
        <f t="shared" ref="S1251:S1269" si="470">K1251*0.85</f>
        <v>0</v>
      </c>
      <c r="T1251" s="392">
        <f t="shared" si="467"/>
        <v>0</v>
      </c>
      <c r="U1251" s="405">
        <f t="shared" ref="U1251:U1269" si="471">T1251*L1251*(N1251+P1251)/24*0.85</f>
        <v>0</v>
      </c>
      <c r="V1251" s="393">
        <f t="shared" ref="V1251:V1269" si="472">M1251+O1251</f>
        <v>0</v>
      </c>
      <c r="W1251" s="442" t="str">
        <f t="shared" ref="W1251:W1269" si="473">IF(U1251=0,"",((V1251/U1251)))</f>
        <v/>
      </c>
      <c r="X1251" s="452" t="str">
        <f t="shared" si="468"/>
        <v/>
      </c>
      <c r="Y1251" s="452" t="str">
        <f t="shared" si="469"/>
        <v/>
      </c>
      <c r="Z1251" s="452" t="str">
        <f>'４.１倒筒機(樣品製作)'!X1251</f>
        <v/>
      </c>
      <c r="AA1251" s="452" t="str">
        <f>'４.１倒筒機(樣品製作)'!Y1251</f>
        <v/>
      </c>
    </row>
    <row r="1252" spans="1:27" ht="16.5">
      <c r="A1252" s="383">
        <f t="shared" ref="A1252:A1292" si="474">A1251</f>
        <v>46203</v>
      </c>
      <c r="B1252" s="432" t="s">
        <v>804</v>
      </c>
      <c r="C1252" s="458"/>
      <c r="D1252" s="473"/>
      <c r="E1252" s="459"/>
      <c r="F1252" s="507" t="str">
        <f>IF(ISNA(VLOOKUP(D1252,條件!$A$1:$L$65585,5,0)),"",(VLOOKUP(D1252,條件!$A$1:$L$65585,5,0)))</f>
        <v/>
      </c>
      <c r="G1252" s="507" t="str">
        <f>IF(ISNA(VLOOKUP(D1252,條件!$A$1:$L$65585,11,0)),"",(VLOOKUP(D1252,條件!$A$1:$L$65585,11,0)))</f>
        <v/>
      </c>
      <c r="H1252" s="460"/>
      <c r="I1252" s="461"/>
      <c r="J1252" s="462"/>
      <c r="K1252" s="461"/>
      <c r="L1252" s="463"/>
      <c r="M1252" s="388"/>
      <c r="N1252" s="389"/>
      <c r="O1252" s="390"/>
      <c r="P1252" s="389"/>
      <c r="Q1252" s="410"/>
      <c r="R1252" s="443"/>
      <c r="S1252" s="425">
        <f t="shared" si="470"/>
        <v>0</v>
      </c>
      <c r="T1252" s="392">
        <f t="shared" si="467"/>
        <v>0</v>
      </c>
      <c r="U1252" s="405">
        <f t="shared" si="471"/>
        <v>0</v>
      </c>
      <c r="V1252" s="393">
        <f t="shared" si="472"/>
        <v>0</v>
      </c>
      <c r="W1252" s="442" t="str">
        <f t="shared" si="473"/>
        <v/>
      </c>
      <c r="X1252" s="452" t="str">
        <f t="shared" si="468"/>
        <v/>
      </c>
      <c r="Y1252" s="452" t="str">
        <f t="shared" si="469"/>
        <v/>
      </c>
      <c r="Z1252" s="452" t="str">
        <f>'４.１倒筒機(樣品製作)'!X1252</f>
        <v/>
      </c>
      <c r="AA1252" s="452" t="str">
        <f>'４.１倒筒機(樣品製作)'!Y1252</f>
        <v/>
      </c>
    </row>
    <row r="1253" spans="1:27" ht="16.5">
      <c r="A1253" s="383">
        <f t="shared" si="474"/>
        <v>46203</v>
      </c>
      <c r="B1253" s="432" t="s">
        <v>804</v>
      </c>
      <c r="C1253" s="458"/>
      <c r="D1253" s="473"/>
      <c r="E1253" s="459"/>
      <c r="F1253" s="507" t="str">
        <f>IF(ISNA(VLOOKUP(D1253,條件!$A$1:$L$65585,5,0)),"",(VLOOKUP(D1253,條件!$A$1:$L$65585,5,0)))</f>
        <v/>
      </c>
      <c r="G1253" s="507" t="str">
        <f>IF(ISNA(VLOOKUP(D1253,條件!$A$1:$L$65585,11,0)),"",(VLOOKUP(D1253,條件!$A$1:$L$65585,11,0)))</f>
        <v/>
      </c>
      <c r="H1253" s="460"/>
      <c r="I1253" s="461"/>
      <c r="J1253" s="462"/>
      <c r="K1253" s="461"/>
      <c r="L1253" s="463"/>
      <c r="M1253" s="388"/>
      <c r="N1253" s="389"/>
      <c r="O1253" s="390"/>
      <c r="P1253" s="389"/>
      <c r="Q1253" s="410"/>
      <c r="R1253" s="443"/>
      <c r="S1253" s="425">
        <f t="shared" si="470"/>
        <v>0</v>
      </c>
      <c r="T1253" s="392">
        <f t="shared" si="467"/>
        <v>0</v>
      </c>
      <c r="U1253" s="405">
        <f t="shared" si="471"/>
        <v>0</v>
      </c>
      <c r="V1253" s="393">
        <f t="shared" si="472"/>
        <v>0</v>
      </c>
      <c r="W1253" s="442" t="str">
        <f t="shared" si="473"/>
        <v/>
      </c>
      <c r="X1253" s="452" t="str">
        <f t="shared" si="468"/>
        <v/>
      </c>
      <c r="Y1253" s="452" t="str">
        <f t="shared" si="469"/>
        <v/>
      </c>
      <c r="Z1253" s="452" t="str">
        <f>'４.１倒筒機(樣品製作)'!X1253</f>
        <v/>
      </c>
      <c r="AA1253" s="452" t="str">
        <f>'４.１倒筒機(樣品製作)'!Y1253</f>
        <v/>
      </c>
    </row>
    <row r="1254" spans="1:27" ht="16.5">
      <c r="A1254" s="383">
        <f t="shared" si="474"/>
        <v>46203</v>
      </c>
      <c r="B1254" s="432" t="s">
        <v>804</v>
      </c>
      <c r="C1254" s="458"/>
      <c r="D1254" s="473"/>
      <c r="E1254" s="459"/>
      <c r="F1254" s="507" t="str">
        <f>IF(ISNA(VLOOKUP(D1254,條件!$A$1:$L$65585,5,0)),"",(VLOOKUP(D1254,條件!$A$1:$L$65585,5,0)))</f>
        <v/>
      </c>
      <c r="G1254" s="507" t="str">
        <f>IF(ISNA(VLOOKUP(D1254,條件!$A$1:$L$65585,11,0)),"",(VLOOKUP(D1254,條件!$A$1:$L$65585,11,0)))</f>
        <v/>
      </c>
      <c r="H1254" s="460"/>
      <c r="I1254" s="461"/>
      <c r="J1254" s="462"/>
      <c r="K1254" s="461"/>
      <c r="L1254" s="463"/>
      <c r="M1254" s="388"/>
      <c r="N1254" s="389"/>
      <c r="O1254" s="390"/>
      <c r="P1254" s="389"/>
      <c r="Q1254" s="410"/>
      <c r="R1254" s="443"/>
      <c r="S1254" s="425">
        <f t="shared" si="470"/>
        <v>0</v>
      </c>
      <c r="T1254" s="392">
        <f t="shared" si="467"/>
        <v>0</v>
      </c>
      <c r="U1254" s="405">
        <f t="shared" si="471"/>
        <v>0</v>
      </c>
      <c r="V1254" s="393">
        <f t="shared" si="472"/>
        <v>0</v>
      </c>
      <c r="W1254" s="442" t="str">
        <f t="shared" si="473"/>
        <v/>
      </c>
      <c r="X1254" s="452" t="str">
        <f t="shared" si="468"/>
        <v/>
      </c>
      <c r="Y1254" s="452" t="str">
        <f t="shared" si="469"/>
        <v/>
      </c>
      <c r="Z1254" s="452" t="str">
        <f>'４.１倒筒機(樣品製作)'!X1254</f>
        <v/>
      </c>
      <c r="AA1254" s="452" t="str">
        <f>'４.１倒筒機(樣品製作)'!Y1254</f>
        <v/>
      </c>
    </row>
    <row r="1255" spans="1:27" ht="16.5">
      <c r="A1255" s="383">
        <f t="shared" si="474"/>
        <v>46203</v>
      </c>
      <c r="B1255" s="432" t="s">
        <v>804</v>
      </c>
      <c r="C1255" s="458"/>
      <c r="D1255" s="473"/>
      <c r="E1255" s="459"/>
      <c r="F1255" s="507" t="str">
        <f>IF(ISNA(VLOOKUP(D1255,條件!$A$1:$L$65585,5,0)),"",(VLOOKUP(D1255,條件!$A$1:$L$65585,5,0)))</f>
        <v/>
      </c>
      <c r="G1255" s="507" t="str">
        <f>IF(ISNA(VLOOKUP(D1255,條件!$A$1:$L$65585,11,0)),"",(VLOOKUP(D1255,條件!$A$1:$L$65585,11,0)))</f>
        <v/>
      </c>
      <c r="H1255" s="460"/>
      <c r="I1255" s="461"/>
      <c r="J1255" s="462"/>
      <c r="K1255" s="461"/>
      <c r="L1255" s="463"/>
      <c r="M1255" s="388"/>
      <c r="N1255" s="389"/>
      <c r="O1255" s="390"/>
      <c r="P1255" s="389"/>
      <c r="Q1255" s="410"/>
      <c r="R1255" s="443"/>
      <c r="S1255" s="425">
        <f t="shared" si="470"/>
        <v>0</v>
      </c>
      <c r="T1255" s="392">
        <f t="shared" si="467"/>
        <v>0</v>
      </c>
      <c r="U1255" s="405">
        <f t="shared" si="471"/>
        <v>0</v>
      </c>
      <c r="V1255" s="393">
        <f t="shared" si="472"/>
        <v>0</v>
      </c>
      <c r="W1255" s="442" t="str">
        <f t="shared" si="473"/>
        <v/>
      </c>
      <c r="X1255" s="452" t="str">
        <f t="shared" si="468"/>
        <v/>
      </c>
      <c r="Y1255" s="452" t="str">
        <f t="shared" si="469"/>
        <v/>
      </c>
      <c r="Z1255" s="452" t="str">
        <f>'４.１倒筒機(樣品製作)'!X1255</f>
        <v/>
      </c>
      <c r="AA1255" s="452" t="str">
        <f>'４.１倒筒機(樣品製作)'!Y1255</f>
        <v/>
      </c>
    </row>
    <row r="1256" spans="1:27" ht="16.5">
      <c r="A1256" s="383">
        <f t="shared" si="474"/>
        <v>46203</v>
      </c>
      <c r="B1256" s="432" t="s">
        <v>804</v>
      </c>
      <c r="C1256" s="458"/>
      <c r="D1256" s="473"/>
      <c r="E1256" s="459"/>
      <c r="F1256" s="507" t="str">
        <f>IF(ISNA(VLOOKUP(D1256,條件!$A$1:$L$65585,5,0)),"",(VLOOKUP(D1256,條件!$A$1:$L$65585,5,0)))</f>
        <v/>
      </c>
      <c r="G1256" s="507" t="str">
        <f>IF(ISNA(VLOOKUP(D1256,條件!$A$1:$L$65585,11,0)),"",(VLOOKUP(D1256,條件!$A$1:$L$65585,11,0)))</f>
        <v/>
      </c>
      <c r="H1256" s="460"/>
      <c r="I1256" s="461"/>
      <c r="J1256" s="462"/>
      <c r="K1256" s="461"/>
      <c r="L1256" s="463"/>
      <c r="M1256" s="388"/>
      <c r="N1256" s="389"/>
      <c r="O1256" s="390"/>
      <c r="P1256" s="389"/>
      <c r="Q1256" s="410"/>
      <c r="R1256" s="443"/>
      <c r="S1256" s="425">
        <f t="shared" si="470"/>
        <v>0</v>
      </c>
      <c r="T1256" s="392">
        <f t="shared" si="467"/>
        <v>0</v>
      </c>
      <c r="U1256" s="405">
        <f t="shared" si="471"/>
        <v>0</v>
      </c>
      <c r="V1256" s="393">
        <f t="shared" si="472"/>
        <v>0</v>
      </c>
      <c r="W1256" s="442" t="str">
        <f t="shared" si="473"/>
        <v/>
      </c>
      <c r="X1256" s="452" t="str">
        <f t="shared" si="468"/>
        <v/>
      </c>
      <c r="Y1256" s="452" t="str">
        <f t="shared" si="469"/>
        <v/>
      </c>
      <c r="Z1256" s="452" t="str">
        <f>'４.１倒筒機(樣品製作)'!X1256</f>
        <v/>
      </c>
      <c r="AA1256" s="452" t="str">
        <f>'４.１倒筒機(樣品製作)'!Y1256</f>
        <v/>
      </c>
    </row>
    <row r="1257" spans="1:27" ht="16.5">
      <c r="A1257" s="383">
        <f t="shared" si="474"/>
        <v>46203</v>
      </c>
      <c r="B1257" s="432" t="s">
        <v>804</v>
      </c>
      <c r="C1257" s="458"/>
      <c r="D1257" s="473"/>
      <c r="E1257" s="459"/>
      <c r="F1257" s="507" t="str">
        <f>IF(ISNA(VLOOKUP(D1257,條件!$A$1:$L$65585,5,0)),"",(VLOOKUP(D1257,條件!$A$1:$L$65585,5,0)))</f>
        <v/>
      </c>
      <c r="G1257" s="507" t="str">
        <f>IF(ISNA(VLOOKUP(D1257,條件!$A$1:$L$65585,11,0)),"",(VLOOKUP(D1257,條件!$A$1:$L$65585,11,0)))</f>
        <v/>
      </c>
      <c r="H1257" s="460"/>
      <c r="I1257" s="461"/>
      <c r="J1257" s="462"/>
      <c r="K1257" s="461"/>
      <c r="L1257" s="463"/>
      <c r="M1257" s="388"/>
      <c r="N1257" s="389"/>
      <c r="O1257" s="390"/>
      <c r="P1257" s="389"/>
      <c r="Q1257" s="410"/>
      <c r="R1257" s="443"/>
      <c r="S1257" s="425">
        <f t="shared" si="470"/>
        <v>0</v>
      </c>
      <c r="T1257" s="392">
        <f t="shared" si="467"/>
        <v>0</v>
      </c>
      <c r="U1257" s="405">
        <f t="shared" si="471"/>
        <v>0</v>
      </c>
      <c r="V1257" s="393">
        <f t="shared" si="472"/>
        <v>0</v>
      </c>
      <c r="W1257" s="442" t="str">
        <f t="shared" si="473"/>
        <v/>
      </c>
      <c r="X1257" s="452" t="str">
        <f t="shared" si="468"/>
        <v/>
      </c>
      <c r="Y1257" s="452" t="str">
        <f t="shared" si="469"/>
        <v/>
      </c>
      <c r="Z1257" s="452" t="str">
        <f>'４.１倒筒機(樣品製作)'!X1257</f>
        <v/>
      </c>
      <c r="AA1257" s="452" t="str">
        <f>'４.１倒筒機(樣品製作)'!Y1257</f>
        <v/>
      </c>
    </row>
    <row r="1258" spans="1:27" ht="16.5">
      <c r="A1258" s="383">
        <f t="shared" si="474"/>
        <v>46203</v>
      </c>
      <c r="B1258" s="432" t="s">
        <v>804</v>
      </c>
      <c r="C1258" s="458"/>
      <c r="D1258" s="473"/>
      <c r="E1258" s="459"/>
      <c r="F1258" s="507" t="str">
        <f>IF(ISNA(VLOOKUP(D1258,條件!$A$1:$L$65585,5,0)),"",(VLOOKUP(D1258,條件!$A$1:$L$65585,5,0)))</f>
        <v/>
      </c>
      <c r="G1258" s="507" t="str">
        <f>IF(ISNA(VLOOKUP(D1258,條件!$A$1:$L$65585,11,0)),"",(VLOOKUP(D1258,條件!$A$1:$L$65585,11,0)))</f>
        <v/>
      </c>
      <c r="H1258" s="460"/>
      <c r="I1258" s="461"/>
      <c r="J1258" s="462"/>
      <c r="K1258" s="461"/>
      <c r="L1258" s="463"/>
      <c r="M1258" s="388"/>
      <c r="N1258" s="389"/>
      <c r="O1258" s="390"/>
      <c r="P1258" s="389"/>
      <c r="Q1258" s="410"/>
      <c r="R1258" s="443"/>
      <c r="S1258" s="425">
        <f t="shared" si="470"/>
        <v>0</v>
      </c>
      <c r="T1258" s="392">
        <f t="shared" si="467"/>
        <v>0</v>
      </c>
      <c r="U1258" s="405">
        <f t="shared" si="471"/>
        <v>0</v>
      </c>
      <c r="V1258" s="393">
        <f t="shared" si="472"/>
        <v>0</v>
      </c>
      <c r="W1258" s="442" t="str">
        <f t="shared" si="473"/>
        <v/>
      </c>
      <c r="X1258" s="452" t="str">
        <f t="shared" si="468"/>
        <v/>
      </c>
      <c r="Y1258" s="452" t="str">
        <f t="shared" si="469"/>
        <v/>
      </c>
      <c r="Z1258" s="452" t="str">
        <f>'４.１倒筒機(樣品製作)'!X1258</f>
        <v/>
      </c>
      <c r="AA1258" s="452" t="str">
        <f>'４.１倒筒機(樣品製作)'!Y1258</f>
        <v/>
      </c>
    </row>
    <row r="1259" spans="1:27" ht="16.5">
      <c r="A1259" s="383">
        <f t="shared" si="474"/>
        <v>46203</v>
      </c>
      <c r="B1259" s="432" t="s">
        <v>804</v>
      </c>
      <c r="C1259" s="458"/>
      <c r="D1259" s="473"/>
      <c r="E1259" s="459"/>
      <c r="F1259" s="507" t="str">
        <f>IF(ISNA(VLOOKUP(D1259,條件!$A$1:$L$65585,5,0)),"",(VLOOKUP(D1259,條件!$A$1:$L$65585,5,0)))</f>
        <v/>
      </c>
      <c r="G1259" s="507" t="str">
        <f>IF(ISNA(VLOOKUP(D1259,條件!$A$1:$L$65585,11,0)),"",(VLOOKUP(D1259,條件!$A$1:$L$65585,11,0)))</f>
        <v/>
      </c>
      <c r="H1259" s="460"/>
      <c r="I1259" s="461"/>
      <c r="J1259" s="462"/>
      <c r="K1259" s="461"/>
      <c r="L1259" s="463"/>
      <c r="M1259" s="388"/>
      <c r="N1259" s="389"/>
      <c r="O1259" s="390"/>
      <c r="P1259" s="389"/>
      <c r="Q1259" s="410"/>
      <c r="R1259" s="443"/>
      <c r="S1259" s="425">
        <f t="shared" si="470"/>
        <v>0</v>
      </c>
      <c r="T1259" s="392">
        <f t="shared" si="467"/>
        <v>0</v>
      </c>
      <c r="U1259" s="405">
        <f t="shared" si="471"/>
        <v>0</v>
      </c>
      <c r="V1259" s="393">
        <f t="shared" si="472"/>
        <v>0</v>
      </c>
      <c r="W1259" s="442" t="str">
        <f t="shared" si="473"/>
        <v/>
      </c>
      <c r="X1259" s="452" t="str">
        <f t="shared" si="468"/>
        <v/>
      </c>
      <c r="Y1259" s="452" t="str">
        <f t="shared" si="469"/>
        <v/>
      </c>
      <c r="Z1259" s="452" t="str">
        <f>'４.１倒筒機(樣品製作)'!X1259</f>
        <v/>
      </c>
      <c r="AA1259" s="452" t="str">
        <f>'４.１倒筒機(樣品製作)'!Y1259</f>
        <v/>
      </c>
    </row>
    <row r="1260" spans="1:27" ht="16.5">
      <c r="A1260" s="383">
        <f t="shared" si="474"/>
        <v>46203</v>
      </c>
      <c r="B1260" s="432" t="s">
        <v>804</v>
      </c>
      <c r="C1260" s="458"/>
      <c r="D1260" s="473"/>
      <c r="E1260" s="459"/>
      <c r="F1260" s="507" t="str">
        <f>IF(ISNA(VLOOKUP(D1260,條件!$A$1:$L$65585,5,0)),"",(VLOOKUP(D1260,條件!$A$1:$L$65585,5,0)))</f>
        <v/>
      </c>
      <c r="G1260" s="507" t="str">
        <f>IF(ISNA(VLOOKUP(D1260,條件!$A$1:$L$65585,11,0)),"",(VLOOKUP(D1260,條件!$A$1:$L$65585,11,0)))</f>
        <v/>
      </c>
      <c r="H1260" s="460"/>
      <c r="I1260" s="461"/>
      <c r="J1260" s="462"/>
      <c r="K1260" s="461"/>
      <c r="L1260" s="463"/>
      <c r="M1260" s="388"/>
      <c r="N1260" s="389"/>
      <c r="O1260" s="390"/>
      <c r="P1260" s="389"/>
      <c r="Q1260" s="410"/>
      <c r="R1260" s="443"/>
      <c r="S1260" s="425">
        <f t="shared" si="470"/>
        <v>0</v>
      </c>
      <c r="T1260" s="392">
        <f t="shared" si="467"/>
        <v>0</v>
      </c>
      <c r="U1260" s="405">
        <f t="shared" si="471"/>
        <v>0</v>
      </c>
      <c r="V1260" s="393">
        <f t="shared" si="472"/>
        <v>0</v>
      </c>
      <c r="W1260" s="442" t="str">
        <f t="shared" si="473"/>
        <v/>
      </c>
      <c r="X1260" s="452" t="str">
        <f t="shared" si="468"/>
        <v/>
      </c>
      <c r="Y1260" s="452" t="str">
        <f t="shared" si="469"/>
        <v/>
      </c>
      <c r="Z1260" s="452" t="str">
        <f>'４.１倒筒機(樣品製作)'!X1260</f>
        <v/>
      </c>
      <c r="AA1260" s="452" t="str">
        <f>'４.１倒筒機(樣品製作)'!Y1260</f>
        <v/>
      </c>
    </row>
    <row r="1261" spans="1:27" ht="16.5">
      <c r="A1261" s="383">
        <f t="shared" si="474"/>
        <v>46203</v>
      </c>
      <c r="B1261" s="432" t="s">
        <v>804</v>
      </c>
      <c r="C1261" s="458"/>
      <c r="D1261" s="473"/>
      <c r="E1261" s="459"/>
      <c r="F1261" s="507" t="str">
        <f>IF(ISNA(VLOOKUP(D1261,條件!$A$1:$L$65585,5,0)),"",(VLOOKUP(D1261,條件!$A$1:$L$65585,5,0)))</f>
        <v/>
      </c>
      <c r="G1261" s="507" t="str">
        <f>IF(ISNA(VLOOKUP(D1261,條件!$A$1:$L$65585,11,0)),"",(VLOOKUP(D1261,條件!$A$1:$L$65585,11,0)))</f>
        <v/>
      </c>
      <c r="H1261" s="460"/>
      <c r="I1261" s="461"/>
      <c r="J1261" s="462"/>
      <c r="K1261" s="461"/>
      <c r="L1261" s="463"/>
      <c r="M1261" s="388"/>
      <c r="N1261" s="389"/>
      <c r="O1261" s="390"/>
      <c r="P1261" s="389"/>
      <c r="Q1261" s="410"/>
      <c r="R1261" s="443"/>
      <c r="S1261" s="425">
        <f t="shared" si="470"/>
        <v>0</v>
      </c>
      <c r="T1261" s="392">
        <f t="shared" si="467"/>
        <v>0</v>
      </c>
      <c r="U1261" s="392">
        <f t="shared" si="471"/>
        <v>0</v>
      </c>
      <c r="V1261" s="393">
        <f t="shared" si="472"/>
        <v>0</v>
      </c>
      <c r="W1261" s="442" t="str">
        <f t="shared" si="473"/>
        <v/>
      </c>
      <c r="X1261" s="452" t="str">
        <f t="shared" si="468"/>
        <v/>
      </c>
      <c r="Y1261" s="452" t="str">
        <f t="shared" si="469"/>
        <v/>
      </c>
      <c r="Z1261" s="452" t="str">
        <f>'４.１倒筒機(樣品製作)'!X1261</f>
        <v/>
      </c>
      <c r="AA1261" s="452" t="str">
        <f>'４.１倒筒機(樣品製作)'!Y1261</f>
        <v/>
      </c>
    </row>
    <row r="1262" spans="1:27" ht="16.5">
      <c r="A1262" s="383">
        <f t="shared" si="474"/>
        <v>46203</v>
      </c>
      <c r="B1262" s="432" t="s">
        <v>804</v>
      </c>
      <c r="C1262" s="458"/>
      <c r="D1262" s="473"/>
      <c r="E1262" s="459"/>
      <c r="F1262" s="507" t="str">
        <f>IF(ISNA(VLOOKUP(D1262,條件!$A$1:$L$65585,5,0)),"",(VLOOKUP(D1262,條件!$A$1:$L$65585,5,0)))</f>
        <v/>
      </c>
      <c r="G1262" s="507" t="str">
        <f>IF(ISNA(VLOOKUP(D1262,條件!$A$1:$L$65585,11,0)),"",(VLOOKUP(D1262,條件!$A$1:$L$65585,11,0)))</f>
        <v/>
      </c>
      <c r="H1262" s="460"/>
      <c r="I1262" s="461"/>
      <c r="J1262" s="462"/>
      <c r="K1262" s="461"/>
      <c r="L1262" s="463"/>
      <c r="M1262" s="388"/>
      <c r="N1262" s="389"/>
      <c r="O1262" s="390"/>
      <c r="P1262" s="389"/>
      <c r="Q1262" s="410"/>
      <c r="R1262" s="443"/>
      <c r="S1262" s="425">
        <f t="shared" si="470"/>
        <v>0</v>
      </c>
      <c r="T1262" s="392">
        <f t="shared" si="467"/>
        <v>0</v>
      </c>
      <c r="U1262" s="392">
        <f t="shared" si="471"/>
        <v>0</v>
      </c>
      <c r="V1262" s="393">
        <f t="shared" si="472"/>
        <v>0</v>
      </c>
      <c r="W1262" s="444" t="str">
        <f t="shared" si="473"/>
        <v/>
      </c>
      <c r="X1262" s="452" t="str">
        <f t="shared" si="468"/>
        <v/>
      </c>
      <c r="Y1262" s="452" t="str">
        <f t="shared" si="469"/>
        <v/>
      </c>
      <c r="Z1262" s="452" t="str">
        <f>'４.１倒筒機(樣品製作)'!X1262</f>
        <v/>
      </c>
      <c r="AA1262" s="452" t="str">
        <f>'４.１倒筒機(樣品製作)'!Y1262</f>
        <v/>
      </c>
    </row>
    <row r="1263" spans="1:27" ht="16.5">
      <c r="A1263" s="383">
        <f t="shared" si="474"/>
        <v>46203</v>
      </c>
      <c r="B1263" s="432" t="s">
        <v>804</v>
      </c>
      <c r="C1263" s="458"/>
      <c r="D1263" s="473"/>
      <c r="E1263" s="459"/>
      <c r="F1263" s="507" t="str">
        <f>IF(ISNA(VLOOKUP(D1263,條件!$A$1:$L$65585,5,0)),"",(VLOOKUP(D1263,條件!$A$1:$L$65585,5,0)))</f>
        <v/>
      </c>
      <c r="G1263" s="507" t="str">
        <f>IF(ISNA(VLOOKUP(D1263,條件!$A$1:$L$65585,11,0)),"",(VLOOKUP(D1263,條件!$A$1:$L$65585,11,0)))</f>
        <v/>
      </c>
      <c r="H1263" s="460"/>
      <c r="I1263" s="461"/>
      <c r="J1263" s="462"/>
      <c r="K1263" s="461"/>
      <c r="L1263" s="463"/>
      <c r="M1263" s="388"/>
      <c r="N1263" s="389"/>
      <c r="O1263" s="390"/>
      <c r="P1263" s="389"/>
      <c r="Q1263" s="410"/>
      <c r="R1263" s="443"/>
      <c r="S1263" s="425">
        <f t="shared" si="470"/>
        <v>0</v>
      </c>
      <c r="T1263" s="392">
        <f t="shared" si="467"/>
        <v>0</v>
      </c>
      <c r="U1263" s="392">
        <f t="shared" si="471"/>
        <v>0</v>
      </c>
      <c r="V1263" s="393">
        <f t="shared" si="472"/>
        <v>0</v>
      </c>
      <c r="W1263" s="444" t="str">
        <f t="shared" si="473"/>
        <v/>
      </c>
      <c r="X1263" s="452" t="str">
        <f t="shared" si="468"/>
        <v/>
      </c>
      <c r="Y1263" s="452" t="str">
        <f t="shared" si="469"/>
        <v/>
      </c>
      <c r="Z1263" s="452" t="str">
        <f>'４.１倒筒機(樣品製作)'!X1263</f>
        <v/>
      </c>
      <c r="AA1263" s="452" t="str">
        <f>'４.１倒筒機(樣品製作)'!Y1263</f>
        <v/>
      </c>
    </row>
    <row r="1264" spans="1:27" ht="16.5">
      <c r="A1264" s="383">
        <f t="shared" si="474"/>
        <v>46203</v>
      </c>
      <c r="B1264" s="432" t="s">
        <v>804</v>
      </c>
      <c r="C1264" s="458"/>
      <c r="D1264" s="473"/>
      <c r="E1264" s="459"/>
      <c r="F1264" s="507" t="str">
        <f>IF(ISNA(VLOOKUP(D1264,條件!$A$1:$L$65585,5,0)),"",(VLOOKUP(D1264,條件!$A$1:$L$65585,5,0)))</f>
        <v/>
      </c>
      <c r="G1264" s="507" t="str">
        <f>IF(ISNA(VLOOKUP(D1264,條件!$A$1:$L$65585,11,0)),"",(VLOOKUP(D1264,條件!$A$1:$L$65585,11,0)))</f>
        <v/>
      </c>
      <c r="H1264" s="460"/>
      <c r="I1264" s="461"/>
      <c r="J1264" s="462"/>
      <c r="K1264" s="461"/>
      <c r="L1264" s="463"/>
      <c r="M1264" s="388"/>
      <c r="N1264" s="389"/>
      <c r="O1264" s="390"/>
      <c r="P1264" s="389"/>
      <c r="Q1264" s="410"/>
      <c r="R1264" s="443"/>
      <c r="S1264" s="425">
        <f t="shared" si="470"/>
        <v>0</v>
      </c>
      <c r="T1264" s="392">
        <f t="shared" si="467"/>
        <v>0</v>
      </c>
      <c r="U1264" s="392">
        <f t="shared" si="471"/>
        <v>0</v>
      </c>
      <c r="V1264" s="393">
        <f t="shared" si="472"/>
        <v>0</v>
      </c>
      <c r="W1264" s="444" t="str">
        <f t="shared" si="473"/>
        <v/>
      </c>
      <c r="X1264" s="452" t="str">
        <f t="shared" si="468"/>
        <v/>
      </c>
      <c r="Y1264" s="452" t="str">
        <f t="shared" si="469"/>
        <v/>
      </c>
      <c r="Z1264" s="452" t="str">
        <f>'４.１倒筒機(樣品製作)'!X1264</f>
        <v/>
      </c>
      <c r="AA1264" s="452" t="str">
        <f>'４.１倒筒機(樣品製作)'!Y1264</f>
        <v/>
      </c>
    </row>
    <row r="1265" spans="1:27" ht="16.5">
      <c r="A1265" s="383">
        <f t="shared" si="474"/>
        <v>46203</v>
      </c>
      <c r="B1265" s="432" t="s">
        <v>804</v>
      </c>
      <c r="C1265" s="458"/>
      <c r="D1265" s="473"/>
      <c r="E1265" s="459"/>
      <c r="F1265" s="507" t="str">
        <f>IF(ISNA(VLOOKUP(D1265,條件!$A$1:$L$65585,5,0)),"",(VLOOKUP(D1265,條件!$A$1:$L$65585,5,0)))</f>
        <v/>
      </c>
      <c r="G1265" s="507" t="str">
        <f>IF(ISNA(VLOOKUP(D1265,條件!$A$1:$L$65585,11,0)),"",(VLOOKUP(D1265,條件!$A$1:$L$65585,11,0)))</f>
        <v/>
      </c>
      <c r="H1265" s="460"/>
      <c r="I1265" s="461"/>
      <c r="J1265" s="462"/>
      <c r="K1265" s="461"/>
      <c r="L1265" s="463"/>
      <c r="M1265" s="388"/>
      <c r="N1265" s="389"/>
      <c r="O1265" s="390"/>
      <c r="P1265" s="389"/>
      <c r="Q1265" s="410"/>
      <c r="R1265" s="443"/>
      <c r="S1265" s="425">
        <f t="shared" si="470"/>
        <v>0</v>
      </c>
      <c r="T1265" s="392">
        <f t="shared" si="467"/>
        <v>0</v>
      </c>
      <c r="U1265" s="392">
        <f t="shared" si="471"/>
        <v>0</v>
      </c>
      <c r="V1265" s="393">
        <f t="shared" si="472"/>
        <v>0</v>
      </c>
      <c r="W1265" s="444" t="str">
        <f t="shared" si="473"/>
        <v/>
      </c>
      <c r="X1265" s="452" t="str">
        <f t="shared" si="468"/>
        <v/>
      </c>
      <c r="Y1265" s="452" t="str">
        <f t="shared" si="469"/>
        <v/>
      </c>
      <c r="Z1265" s="452" t="str">
        <f>'４.１倒筒機(樣品製作)'!X1265</f>
        <v/>
      </c>
      <c r="AA1265" s="452" t="str">
        <f>'４.１倒筒機(樣品製作)'!Y1265</f>
        <v/>
      </c>
    </row>
    <row r="1266" spans="1:27" ht="16.5">
      <c r="A1266" s="383">
        <f t="shared" si="474"/>
        <v>46203</v>
      </c>
      <c r="B1266" s="432" t="s">
        <v>804</v>
      </c>
      <c r="C1266" s="458"/>
      <c r="D1266" s="473"/>
      <c r="E1266" s="459"/>
      <c r="F1266" s="507" t="str">
        <f>IF(ISNA(VLOOKUP(D1266,條件!$A$1:$L$65585,5,0)),"",(VLOOKUP(D1266,條件!$A$1:$L$65585,5,0)))</f>
        <v/>
      </c>
      <c r="G1266" s="507" t="str">
        <f>IF(ISNA(VLOOKUP(D1266,條件!$A$1:$L$65585,11,0)),"",(VLOOKUP(D1266,條件!$A$1:$L$65585,11,0)))</f>
        <v/>
      </c>
      <c r="H1266" s="460"/>
      <c r="I1266" s="461"/>
      <c r="J1266" s="462"/>
      <c r="K1266" s="461"/>
      <c r="L1266" s="463"/>
      <c r="M1266" s="388"/>
      <c r="N1266" s="389"/>
      <c r="O1266" s="390"/>
      <c r="P1266" s="389"/>
      <c r="Q1266" s="391"/>
      <c r="R1266" s="443"/>
      <c r="S1266" s="425">
        <f t="shared" si="470"/>
        <v>0</v>
      </c>
      <c r="T1266" s="392">
        <f t="shared" si="467"/>
        <v>0</v>
      </c>
      <c r="U1266" s="392">
        <f t="shared" si="471"/>
        <v>0</v>
      </c>
      <c r="V1266" s="393">
        <f t="shared" si="472"/>
        <v>0</v>
      </c>
      <c r="W1266" s="444" t="str">
        <f t="shared" si="473"/>
        <v/>
      </c>
      <c r="X1266" s="452" t="str">
        <f t="shared" si="468"/>
        <v/>
      </c>
      <c r="Y1266" s="452" t="str">
        <f t="shared" si="469"/>
        <v/>
      </c>
      <c r="Z1266" s="452" t="str">
        <f>'４.１倒筒機(樣品製作)'!X1266</f>
        <v/>
      </c>
      <c r="AA1266" s="452" t="str">
        <f>'４.１倒筒機(樣品製作)'!Y1266</f>
        <v/>
      </c>
    </row>
    <row r="1267" spans="1:27" ht="16.5">
      <c r="A1267" s="383">
        <f t="shared" si="474"/>
        <v>46203</v>
      </c>
      <c r="B1267" s="432" t="s">
        <v>804</v>
      </c>
      <c r="C1267" s="458"/>
      <c r="D1267" s="473"/>
      <c r="E1267" s="459"/>
      <c r="F1267" s="507" t="str">
        <f>IF(ISNA(VLOOKUP(D1267,條件!$A$1:$L$65585,5,0)),"",(VLOOKUP(D1267,條件!$A$1:$L$65585,5,0)))</f>
        <v/>
      </c>
      <c r="G1267" s="507" t="str">
        <f>IF(ISNA(VLOOKUP(D1267,條件!$A$1:$L$65585,11,0)),"",(VLOOKUP(D1267,條件!$A$1:$L$65585,11,0)))</f>
        <v/>
      </c>
      <c r="H1267" s="460"/>
      <c r="I1267" s="461"/>
      <c r="J1267" s="462"/>
      <c r="K1267" s="461"/>
      <c r="L1267" s="463"/>
      <c r="M1267" s="388"/>
      <c r="N1267" s="389"/>
      <c r="O1267" s="390"/>
      <c r="P1267" s="389"/>
      <c r="Q1267" s="391"/>
      <c r="R1267" s="443"/>
      <c r="S1267" s="425">
        <f t="shared" si="470"/>
        <v>0</v>
      </c>
      <c r="T1267" s="392">
        <f t="shared" si="467"/>
        <v>0</v>
      </c>
      <c r="U1267" s="392">
        <f t="shared" si="471"/>
        <v>0</v>
      </c>
      <c r="V1267" s="393">
        <f t="shared" si="472"/>
        <v>0</v>
      </c>
      <c r="W1267" s="444" t="str">
        <f t="shared" si="473"/>
        <v/>
      </c>
      <c r="X1267" s="452" t="str">
        <f t="shared" si="468"/>
        <v/>
      </c>
      <c r="Y1267" s="452" t="str">
        <f t="shared" si="469"/>
        <v/>
      </c>
      <c r="Z1267" s="452" t="str">
        <f>'４.１倒筒機(樣品製作)'!X1267</f>
        <v/>
      </c>
      <c r="AA1267" s="452" t="str">
        <f>'４.１倒筒機(樣品製作)'!Y1267</f>
        <v/>
      </c>
    </row>
    <row r="1268" spans="1:27" ht="16.5">
      <c r="A1268" s="383">
        <f t="shared" si="474"/>
        <v>46203</v>
      </c>
      <c r="B1268" s="432" t="s">
        <v>804</v>
      </c>
      <c r="C1268" s="458"/>
      <c r="D1268" s="473"/>
      <c r="E1268" s="459"/>
      <c r="F1268" s="507" t="str">
        <f>IF(ISNA(VLOOKUP(D1268,條件!$A$1:$L$65585,5,0)),"",(VLOOKUP(D1268,條件!$A$1:$L$65585,5,0)))</f>
        <v/>
      </c>
      <c r="G1268" s="507" t="str">
        <f>IF(ISNA(VLOOKUP(D1268,條件!$A$1:$L$65585,11,0)),"",(VLOOKUP(D1268,條件!$A$1:$L$65585,11,0)))</f>
        <v/>
      </c>
      <c r="H1268" s="460"/>
      <c r="I1268" s="461"/>
      <c r="J1268" s="462"/>
      <c r="K1268" s="461"/>
      <c r="L1268" s="463"/>
      <c r="M1268" s="388"/>
      <c r="N1268" s="389"/>
      <c r="O1268" s="390"/>
      <c r="P1268" s="389"/>
      <c r="Q1268" s="391"/>
      <c r="R1268" s="443"/>
      <c r="S1268" s="425">
        <f t="shared" si="470"/>
        <v>0</v>
      </c>
      <c r="T1268" s="392">
        <f t="shared" si="467"/>
        <v>0</v>
      </c>
      <c r="U1268" s="392">
        <f t="shared" si="471"/>
        <v>0</v>
      </c>
      <c r="V1268" s="393">
        <f t="shared" si="472"/>
        <v>0</v>
      </c>
      <c r="W1268" s="444" t="str">
        <f t="shared" si="473"/>
        <v/>
      </c>
      <c r="X1268" s="452" t="str">
        <f t="shared" si="468"/>
        <v/>
      </c>
      <c r="Y1268" s="452" t="str">
        <f t="shared" si="469"/>
        <v/>
      </c>
      <c r="Z1268" s="452" t="str">
        <f>'４.１倒筒機(樣品製作)'!X1268</f>
        <v/>
      </c>
      <c r="AA1268" s="452" t="str">
        <f>'４.１倒筒機(樣品製作)'!Y1268</f>
        <v/>
      </c>
    </row>
    <row r="1269" spans="1:27" ht="16.5">
      <c r="A1269" s="383">
        <f t="shared" si="474"/>
        <v>46203</v>
      </c>
      <c r="B1269" s="432" t="s">
        <v>804</v>
      </c>
      <c r="C1269" s="458"/>
      <c r="D1269" s="473"/>
      <c r="E1269" s="459"/>
      <c r="F1269" s="507" t="str">
        <f>IF(ISNA(VLOOKUP(D1269,條件!$A$1:$L$65585,5,0)),"",(VLOOKUP(D1269,條件!$A$1:$L$65585,5,0)))</f>
        <v/>
      </c>
      <c r="G1269" s="507" t="str">
        <f>IF(ISNA(VLOOKUP(D1269,條件!$A$1:$L$65585,11,0)),"",(VLOOKUP(D1269,條件!$A$1:$L$65585,11,0)))</f>
        <v/>
      </c>
      <c r="H1269" s="460"/>
      <c r="I1269" s="461"/>
      <c r="J1269" s="462"/>
      <c r="K1269" s="461"/>
      <c r="L1269" s="463"/>
      <c r="M1269" s="388"/>
      <c r="N1269" s="389"/>
      <c r="O1269" s="390"/>
      <c r="P1269" s="389"/>
      <c r="Q1269" s="391"/>
      <c r="R1269" s="443"/>
      <c r="S1269" s="425">
        <f t="shared" si="470"/>
        <v>0</v>
      </c>
      <c r="T1269" s="392">
        <f t="shared" si="467"/>
        <v>0</v>
      </c>
      <c r="U1269" s="392">
        <f t="shared" si="471"/>
        <v>0</v>
      </c>
      <c r="V1269" s="393">
        <f t="shared" si="472"/>
        <v>0</v>
      </c>
      <c r="W1269" s="444" t="str">
        <f t="shared" si="473"/>
        <v/>
      </c>
      <c r="X1269" s="452" t="str">
        <f t="shared" si="468"/>
        <v/>
      </c>
      <c r="Y1269" s="452" t="str">
        <f t="shared" si="469"/>
        <v/>
      </c>
      <c r="Z1269" s="452" t="str">
        <f>'４.１倒筒機(樣品製作)'!X1269</f>
        <v/>
      </c>
      <c r="AA1269" s="452" t="str">
        <f>'４.１倒筒機(樣品製作)'!Y1269</f>
        <v/>
      </c>
    </row>
    <row r="1270" spans="1:27" ht="16.5">
      <c r="A1270" s="383">
        <f t="shared" si="474"/>
        <v>46203</v>
      </c>
      <c r="B1270" s="398" t="s">
        <v>807</v>
      </c>
      <c r="C1270" s="524"/>
      <c r="D1270" s="525"/>
      <c r="E1270" s="526"/>
      <c r="F1270" s="527"/>
      <c r="G1270" s="527"/>
      <c r="H1270" s="528"/>
      <c r="I1270" s="529">
        <f>COUNTA(I1250:I1269)</f>
        <v>0</v>
      </c>
      <c r="J1270" s="529"/>
      <c r="K1270" s="529"/>
      <c r="L1270" s="530"/>
      <c r="M1270" s="400"/>
      <c r="N1270" s="401">
        <f>SUM(N1250:N1269)</f>
        <v>0</v>
      </c>
      <c r="O1270" s="400"/>
      <c r="P1270" s="401">
        <f>SUM(P1250:P1269)</f>
        <v>0</v>
      </c>
      <c r="Q1270" s="402"/>
      <c r="R1270" s="445"/>
      <c r="S1270" s="426"/>
      <c r="T1270" s="399"/>
      <c r="U1270" s="399">
        <f>SUMIF(U1250:U1269,"&lt;9E307")</f>
        <v>0</v>
      </c>
      <c r="V1270" s="399">
        <f>SUM(V1250:V1269)</f>
        <v>0</v>
      </c>
      <c r="W1270" s="446">
        <f>IF(ISERROR(V1270/U1270),0,(V1270/U1270))</f>
        <v>0</v>
      </c>
      <c r="X1270" s="453">
        <f>SUMIF(X1250:X1269,"&lt;9E307")</f>
        <v>0</v>
      </c>
      <c r="Y1270" s="453">
        <f>SUMIF(Y1250:Y1269,"&lt;9E307")</f>
        <v>0</v>
      </c>
      <c r="Z1270" s="579">
        <f>'４.１倒筒機(樣品製作)'!X1270</f>
        <v>0</v>
      </c>
      <c r="AA1270" s="579">
        <f>'４.１倒筒機(樣品製作)'!Y1270</f>
        <v>0</v>
      </c>
    </row>
    <row r="1271" spans="1:27" ht="16.5">
      <c r="A1271" s="383">
        <f t="shared" si="474"/>
        <v>46203</v>
      </c>
      <c r="B1271" s="432" t="s">
        <v>805</v>
      </c>
      <c r="C1271" s="458"/>
      <c r="D1271" s="473"/>
      <c r="E1271" s="459"/>
      <c r="F1271" s="507" t="str">
        <f>IF(ISNA(VLOOKUP(D1271,條件!$A$1:$L$65585,5,0)),"",(VLOOKUP(D1271,條件!$A$1:$L$65585,5,0)))</f>
        <v/>
      </c>
      <c r="G1271" s="507" t="str">
        <f>IF(ISNA(VLOOKUP(D1271,條件!$A$1:$L$65585,11,0)),"",(VLOOKUP(D1271,條件!$A$1:$L$65585,11,0)))</f>
        <v/>
      </c>
      <c r="H1271" s="460"/>
      <c r="I1271" s="461"/>
      <c r="J1271" s="462"/>
      <c r="K1271" s="461"/>
      <c r="L1271" s="463"/>
      <c r="M1271" s="388"/>
      <c r="N1271" s="389"/>
      <c r="O1271" s="390"/>
      <c r="P1271" s="389"/>
      <c r="Q1271" s="391"/>
      <c r="R1271" s="443"/>
      <c r="S1271" s="425">
        <f>K1271*0.85</f>
        <v>0</v>
      </c>
      <c r="T1271" s="392">
        <f t="shared" ref="T1271:T1290" si="475">IF(J1271="",0,(1440/(J1271/S1271)))</f>
        <v>0</v>
      </c>
      <c r="U1271" s="405">
        <f>T1271*L1271*(N1271+P1271)/24*0.85</f>
        <v>0</v>
      </c>
      <c r="V1271" s="406">
        <f>M1271+O1271</f>
        <v>0</v>
      </c>
      <c r="W1271" s="442" t="str">
        <f>IF(U1271=0,"",((V1271/U1271)))</f>
        <v/>
      </c>
      <c r="X1271" s="452" t="str">
        <f t="shared" ref="X1271:X1290" si="476">IF(ISERROR((U1271/(N1271+P1271)*N1271)/250),"",((U1271/(N1271+P1271)*N1271)/250))</f>
        <v/>
      </c>
      <c r="Y1271" s="452" t="str">
        <f t="shared" ref="Y1271:Y1290" si="477">IF(ISERROR(((U1271/(N1271+P1271)*P1271)/250)),"",(((U1271/(N1271+P1271)*P1271))/250))</f>
        <v/>
      </c>
      <c r="Z1271" s="452" t="str">
        <f>'４.１倒筒機(樣品製作)'!X1271</f>
        <v/>
      </c>
      <c r="AA1271" s="452" t="str">
        <f>'４.１倒筒機(樣品製作)'!Y1271</f>
        <v/>
      </c>
    </row>
    <row r="1272" spans="1:27" ht="16.5">
      <c r="A1272" s="383">
        <f t="shared" si="474"/>
        <v>46203</v>
      </c>
      <c r="B1272" s="432" t="s">
        <v>805</v>
      </c>
      <c r="C1272" s="458"/>
      <c r="D1272" s="473"/>
      <c r="E1272" s="459"/>
      <c r="F1272" s="507" t="str">
        <f>IF(ISNA(VLOOKUP(D1272,條件!$A$1:$L$65585,5,0)),"",(VLOOKUP(D1272,條件!$A$1:$L$65585,5,0)))</f>
        <v/>
      </c>
      <c r="G1272" s="507" t="str">
        <f>IF(ISNA(VLOOKUP(D1272,條件!$A$1:$L$65585,11,0)),"",(VLOOKUP(D1272,條件!$A$1:$L$65585,11,0)))</f>
        <v/>
      </c>
      <c r="H1272" s="460"/>
      <c r="I1272" s="461"/>
      <c r="J1272" s="462"/>
      <c r="K1272" s="461"/>
      <c r="L1272" s="463"/>
      <c r="M1272" s="388"/>
      <c r="N1272" s="389"/>
      <c r="O1272" s="390"/>
      <c r="P1272" s="389"/>
      <c r="Q1272" s="391"/>
      <c r="R1272" s="443"/>
      <c r="S1272" s="425">
        <f t="shared" ref="S1272:S1290" si="478">K1272*0.85</f>
        <v>0</v>
      </c>
      <c r="T1272" s="392">
        <f t="shared" si="475"/>
        <v>0</v>
      </c>
      <c r="U1272" s="405">
        <f t="shared" ref="U1272:U1290" si="479">T1272*L1272*(N1272+P1272)/24*0.85</f>
        <v>0</v>
      </c>
      <c r="V1272" s="393">
        <f t="shared" ref="V1272:V1290" si="480">M1272+O1272</f>
        <v>0</v>
      </c>
      <c r="W1272" s="442" t="str">
        <f t="shared" ref="W1272:W1290" si="481">IF(U1272=0,"",((V1272/U1272)))</f>
        <v/>
      </c>
      <c r="X1272" s="452" t="str">
        <f t="shared" si="476"/>
        <v/>
      </c>
      <c r="Y1272" s="452" t="str">
        <f t="shared" si="477"/>
        <v/>
      </c>
      <c r="Z1272" s="452" t="str">
        <f>'４.１倒筒機(樣品製作)'!X1272</f>
        <v/>
      </c>
      <c r="AA1272" s="452" t="str">
        <f>'４.１倒筒機(樣品製作)'!Y1272</f>
        <v/>
      </c>
    </row>
    <row r="1273" spans="1:27" ht="16.5">
      <c r="A1273" s="383">
        <f t="shared" si="474"/>
        <v>46203</v>
      </c>
      <c r="B1273" s="432" t="s">
        <v>805</v>
      </c>
      <c r="C1273" s="458"/>
      <c r="D1273" s="473"/>
      <c r="E1273" s="459"/>
      <c r="F1273" s="507" t="str">
        <f>IF(ISNA(VLOOKUP(D1273,條件!$A$1:$L$65585,5,0)),"",(VLOOKUP(D1273,條件!$A$1:$L$65585,5,0)))</f>
        <v/>
      </c>
      <c r="G1273" s="507" t="str">
        <f>IF(ISNA(VLOOKUP(D1273,條件!$A$1:$L$65585,11,0)),"",(VLOOKUP(D1273,條件!$A$1:$L$65585,11,0)))</f>
        <v/>
      </c>
      <c r="H1273" s="460"/>
      <c r="I1273" s="461"/>
      <c r="J1273" s="462"/>
      <c r="K1273" s="461"/>
      <c r="L1273" s="463"/>
      <c r="M1273" s="388"/>
      <c r="N1273" s="389"/>
      <c r="O1273" s="390"/>
      <c r="P1273" s="389"/>
      <c r="Q1273" s="391"/>
      <c r="R1273" s="443"/>
      <c r="S1273" s="425">
        <f t="shared" si="478"/>
        <v>0</v>
      </c>
      <c r="T1273" s="392">
        <f t="shared" si="475"/>
        <v>0</v>
      </c>
      <c r="U1273" s="405">
        <f t="shared" si="479"/>
        <v>0</v>
      </c>
      <c r="V1273" s="393">
        <f t="shared" si="480"/>
        <v>0</v>
      </c>
      <c r="W1273" s="442" t="str">
        <f t="shared" si="481"/>
        <v/>
      </c>
      <c r="X1273" s="452" t="str">
        <f t="shared" si="476"/>
        <v/>
      </c>
      <c r="Y1273" s="452" t="str">
        <f t="shared" si="477"/>
        <v/>
      </c>
      <c r="Z1273" s="452" t="str">
        <f>'４.１倒筒機(樣品製作)'!X1273</f>
        <v/>
      </c>
      <c r="AA1273" s="452" t="str">
        <f>'４.１倒筒機(樣品製作)'!Y1273</f>
        <v/>
      </c>
    </row>
    <row r="1274" spans="1:27" ht="16.5">
      <c r="A1274" s="383">
        <f t="shared" si="474"/>
        <v>46203</v>
      </c>
      <c r="B1274" s="432" t="s">
        <v>805</v>
      </c>
      <c r="C1274" s="458"/>
      <c r="D1274" s="473"/>
      <c r="E1274" s="459"/>
      <c r="F1274" s="507" t="str">
        <f>IF(ISNA(VLOOKUP(D1274,條件!$A$1:$L$65585,5,0)),"",(VLOOKUP(D1274,條件!$A$1:$L$65585,5,0)))</f>
        <v/>
      </c>
      <c r="G1274" s="507" t="str">
        <f>IF(ISNA(VLOOKUP(D1274,條件!$A$1:$L$65585,11,0)),"",(VLOOKUP(D1274,條件!$A$1:$L$65585,11,0)))</f>
        <v/>
      </c>
      <c r="H1274" s="460"/>
      <c r="I1274" s="461"/>
      <c r="J1274" s="462"/>
      <c r="K1274" s="461"/>
      <c r="L1274" s="463"/>
      <c r="M1274" s="388"/>
      <c r="N1274" s="389"/>
      <c r="O1274" s="390"/>
      <c r="P1274" s="389"/>
      <c r="Q1274" s="391"/>
      <c r="R1274" s="443"/>
      <c r="S1274" s="425">
        <f t="shared" si="478"/>
        <v>0</v>
      </c>
      <c r="T1274" s="392">
        <f t="shared" si="475"/>
        <v>0</v>
      </c>
      <c r="U1274" s="405">
        <f t="shared" si="479"/>
        <v>0</v>
      </c>
      <c r="V1274" s="393">
        <f t="shared" si="480"/>
        <v>0</v>
      </c>
      <c r="W1274" s="442" t="str">
        <f t="shared" si="481"/>
        <v/>
      </c>
      <c r="X1274" s="452" t="str">
        <f t="shared" si="476"/>
        <v/>
      </c>
      <c r="Y1274" s="452" t="str">
        <f t="shared" si="477"/>
        <v/>
      </c>
      <c r="Z1274" s="452" t="str">
        <f>'４.１倒筒機(樣品製作)'!X1274</f>
        <v/>
      </c>
      <c r="AA1274" s="452" t="str">
        <f>'４.１倒筒機(樣品製作)'!Y1274</f>
        <v/>
      </c>
    </row>
    <row r="1275" spans="1:27" ht="16.5">
      <c r="A1275" s="383">
        <f t="shared" si="474"/>
        <v>46203</v>
      </c>
      <c r="B1275" s="432" t="s">
        <v>805</v>
      </c>
      <c r="C1275" s="458"/>
      <c r="D1275" s="473"/>
      <c r="E1275" s="459"/>
      <c r="F1275" s="507" t="str">
        <f>IF(ISNA(VLOOKUP(D1275,條件!$A$1:$L$65585,5,0)),"",(VLOOKUP(D1275,條件!$A$1:$L$65585,5,0)))</f>
        <v/>
      </c>
      <c r="G1275" s="507" t="str">
        <f>IF(ISNA(VLOOKUP(D1275,條件!$A$1:$L$65585,11,0)),"",(VLOOKUP(D1275,條件!$A$1:$L$65585,11,0)))</f>
        <v/>
      </c>
      <c r="H1275" s="460"/>
      <c r="I1275" s="461"/>
      <c r="J1275" s="462"/>
      <c r="K1275" s="461"/>
      <c r="L1275" s="463"/>
      <c r="M1275" s="388"/>
      <c r="N1275" s="389"/>
      <c r="O1275" s="390"/>
      <c r="P1275" s="389"/>
      <c r="Q1275" s="391"/>
      <c r="R1275" s="443"/>
      <c r="S1275" s="425">
        <f t="shared" si="478"/>
        <v>0</v>
      </c>
      <c r="T1275" s="392">
        <f t="shared" si="475"/>
        <v>0</v>
      </c>
      <c r="U1275" s="405">
        <f t="shared" si="479"/>
        <v>0</v>
      </c>
      <c r="V1275" s="393">
        <f t="shared" si="480"/>
        <v>0</v>
      </c>
      <c r="W1275" s="442" t="str">
        <f t="shared" si="481"/>
        <v/>
      </c>
      <c r="X1275" s="452" t="str">
        <f t="shared" si="476"/>
        <v/>
      </c>
      <c r="Y1275" s="452" t="str">
        <f t="shared" si="477"/>
        <v/>
      </c>
      <c r="Z1275" s="452" t="str">
        <f>'４.１倒筒機(樣品製作)'!X1275</f>
        <v/>
      </c>
      <c r="AA1275" s="452" t="str">
        <f>'４.１倒筒機(樣品製作)'!Y1275</f>
        <v/>
      </c>
    </row>
    <row r="1276" spans="1:27" ht="16.5">
      <c r="A1276" s="383">
        <f t="shared" si="474"/>
        <v>46203</v>
      </c>
      <c r="B1276" s="432" t="s">
        <v>805</v>
      </c>
      <c r="C1276" s="458"/>
      <c r="D1276" s="473"/>
      <c r="E1276" s="459"/>
      <c r="F1276" s="507" t="str">
        <f>IF(ISNA(VLOOKUP(D1276,條件!$A$1:$L$65585,5,0)),"",(VLOOKUP(D1276,條件!$A$1:$L$65585,5,0)))</f>
        <v/>
      </c>
      <c r="G1276" s="507" t="str">
        <f>IF(ISNA(VLOOKUP(D1276,條件!$A$1:$L$65585,11,0)),"",(VLOOKUP(D1276,條件!$A$1:$L$65585,11,0)))</f>
        <v/>
      </c>
      <c r="H1276" s="460"/>
      <c r="I1276" s="461"/>
      <c r="J1276" s="462"/>
      <c r="K1276" s="461"/>
      <c r="L1276" s="463"/>
      <c r="M1276" s="388"/>
      <c r="N1276" s="389"/>
      <c r="O1276" s="390"/>
      <c r="P1276" s="389"/>
      <c r="Q1276" s="391"/>
      <c r="R1276" s="443"/>
      <c r="S1276" s="425">
        <f t="shared" si="478"/>
        <v>0</v>
      </c>
      <c r="T1276" s="392">
        <f t="shared" si="475"/>
        <v>0</v>
      </c>
      <c r="U1276" s="405">
        <f t="shared" si="479"/>
        <v>0</v>
      </c>
      <c r="V1276" s="393">
        <f t="shared" si="480"/>
        <v>0</v>
      </c>
      <c r="W1276" s="442" t="str">
        <f t="shared" si="481"/>
        <v/>
      </c>
      <c r="X1276" s="452" t="str">
        <f t="shared" si="476"/>
        <v/>
      </c>
      <c r="Y1276" s="452" t="str">
        <f t="shared" si="477"/>
        <v/>
      </c>
      <c r="Z1276" s="452" t="str">
        <f>'４.１倒筒機(樣品製作)'!X1276</f>
        <v/>
      </c>
      <c r="AA1276" s="452" t="str">
        <f>'４.１倒筒機(樣品製作)'!Y1276</f>
        <v/>
      </c>
    </row>
    <row r="1277" spans="1:27" ht="16.5">
      <c r="A1277" s="383">
        <f t="shared" si="474"/>
        <v>46203</v>
      </c>
      <c r="B1277" s="432" t="s">
        <v>805</v>
      </c>
      <c r="C1277" s="458"/>
      <c r="D1277" s="473"/>
      <c r="E1277" s="459"/>
      <c r="F1277" s="507" t="str">
        <f>IF(ISNA(VLOOKUP(D1277,條件!$A$1:$L$65585,5,0)),"",(VLOOKUP(D1277,條件!$A$1:$L$65585,5,0)))</f>
        <v/>
      </c>
      <c r="G1277" s="507" t="str">
        <f>IF(ISNA(VLOOKUP(D1277,條件!$A$1:$L$65585,11,0)),"",(VLOOKUP(D1277,條件!$A$1:$L$65585,11,0)))</f>
        <v/>
      </c>
      <c r="H1277" s="460"/>
      <c r="I1277" s="461"/>
      <c r="J1277" s="462"/>
      <c r="K1277" s="461"/>
      <c r="L1277" s="463"/>
      <c r="M1277" s="388"/>
      <c r="N1277" s="389"/>
      <c r="O1277" s="390"/>
      <c r="P1277" s="389"/>
      <c r="Q1277" s="391"/>
      <c r="R1277" s="443"/>
      <c r="S1277" s="425">
        <f t="shared" si="478"/>
        <v>0</v>
      </c>
      <c r="T1277" s="392">
        <f t="shared" si="475"/>
        <v>0</v>
      </c>
      <c r="U1277" s="405">
        <f t="shared" si="479"/>
        <v>0</v>
      </c>
      <c r="V1277" s="393">
        <f t="shared" si="480"/>
        <v>0</v>
      </c>
      <c r="W1277" s="442" t="str">
        <f t="shared" si="481"/>
        <v/>
      </c>
      <c r="X1277" s="452" t="str">
        <f t="shared" si="476"/>
        <v/>
      </c>
      <c r="Y1277" s="452" t="str">
        <f t="shared" si="477"/>
        <v/>
      </c>
      <c r="Z1277" s="452" t="str">
        <f>'４.１倒筒機(樣品製作)'!X1277</f>
        <v/>
      </c>
      <c r="AA1277" s="452" t="str">
        <f>'４.１倒筒機(樣品製作)'!Y1277</f>
        <v/>
      </c>
    </row>
    <row r="1278" spans="1:27" ht="16.5">
      <c r="A1278" s="383">
        <f t="shared" si="474"/>
        <v>46203</v>
      </c>
      <c r="B1278" s="432" t="s">
        <v>805</v>
      </c>
      <c r="C1278" s="458"/>
      <c r="D1278" s="473"/>
      <c r="E1278" s="459"/>
      <c r="F1278" s="507" t="str">
        <f>IF(ISNA(VLOOKUP(D1278,條件!$A$1:$L$65585,5,0)),"",(VLOOKUP(D1278,條件!$A$1:$L$65585,5,0)))</f>
        <v/>
      </c>
      <c r="G1278" s="507" t="str">
        <f>IF(ISNA(VLOOKUP(D1278,條件!$A$1:$L$65585,11,0)),"",(VLOOKUP(D1278,條件!$A$1:$L$65585,11,0)))</f>
        <v/>
      </c>
      <c r="H1278" s="460"/>
      <c r="I1278" s="461"/>
      <c r="J1278" s="462"/>
      <c r="K1278" s="461"/>
      <c r="L1278" s="463"/>
      <c r="M1278" s="388"/>
      <c r="N1278" s="389"/>
      <c r="O1278" s="390"/>
      <c r="P1278" s="389"/>
      <c r="Q1278" s="391"/>
      <c r="R1278" s="443"/>
      <c r="S1278" s="425">
        <f t="shared" si="478"/>
        <v>0</v>
      </c>
      <c r="T1278" s="392">
        <f t="shared" si="475"/>
        <v>0</v>
      </c>
      <c r="U1278" s="405">
        <f t="shared" si="479"/>
        <v>0</v>
      </c>
      <c r="V1278" s="393">
        <f t="shared" si="480"/>
        <v>0</v>
      </c>
      <c r="W1278" s="442" t="str">
        <f t="shared" si="481"/>
        <v/>
      </c>
      <c r="X1278" s="452" t="str">
        <f t="shared" si="476"/>
        <v/>
      </c>
      <c r="Y1278" s="452" t="str">
        <f t="shared" si="477"/>
        <v/>
      </c>
      <c r="Z1278" s="452" t="str">
        <f>'４.１倒筒機(樣品製作)'!X1278</f>
        <v/>
      </c>
      <c r="AA1278" s="452" t="str">
        <f>'４.１倒筒機(樣品製作)'!Y1278</f>
        <v/>
      </c>
    </row>
    <row r="1279" spans="1:27" ht="16.5">
      <c r="A1279" s="383">
        <f t="shared" si="474"/>
        <v>46203</v>
      </c>
      <c r="B1279" s="432" t="s">
        <v>805</v>
      </c>
      <c r="C1279" s="458"/>
      <c r="D1279" s="473"/>
      <c r="E1279" s="459"/>
      <c r="F1279" s="507" t="str">
        <f>IF(ISNA(VLOOKUP(D1279,條件!$A$1:$L$65585,5,0)),"",(VLOOKUP(D1279,條件!$A$1:$L$65585,5,0)))</f>
        <v/>
      </c>
      <c r="G1279" s="507" t="str">
        <f>IF(ISNA(VLOOKUP(D1279,條件!$A$1:$L$65585,11,0)),"",(VLOOKUP(D1279,條件!$A$1:$L$65585,11,0)))</f>
        <v/>
      </c>
      <c r="H1279" s="460"/>
      <c r="I1279" s="461"/>
      <c r="J1279" s="462"/>
      <c r="K1279" s="461"/>
      <c r="L1279" s="463"/>
      <c r="M1279" s="388"/>
      <c r="N1279" s="389"/>
      <c r="O1279" s="390"/>
      <c r="P1279" s="389"/>
      <c r="Q1279" s="391"/>
      <c r="R1279" s="443"/>
      <c r="S1279" s="425">
        <f t="shared" si="478"/>
        <v>0</v>
      </c>
      <c r="T1279" s="392">
        <f t="shared" si="475"/>
        <v>0</v>
      </c>
      <c r="U1279" s="405">
        <f t="shared" si="479"/>
        <v>0</v>
      </c>
      <c r="V1279" s="393">
        <f t="shared" si="480"/>
        <v>0</v>
      </c>
      <c r="W1279" s="442" t="str">
        <f t="shared" si="481"/>
        <v/>
      </c>
      <c r="X1279" s="452" t="str">
        <f t="shared" si="476"/>
        <v/>
      </c>
      <c r="Y1279" s="452" t="str">
        <f t="shared" si="477"/>
        <v/>
      </c>
      <c r="Z1279" s="452" t="str">
        <f>'４.１倒筒機(樣品製作)'!X1279</f>
        <v/>
      </c>
      <c r="AA1279" s="452" t="str">
        <f>'４.１倒筒機(樣品製作)'!Y1279</f>
        <v/>
      </c>
    </row>
    <row r="1280" spans="1:27" ht="16.5">
      <c r="A1280" s="383">
        <f t="shared" si="474"/>
        <v>46203</v>
      </c>
      <c r="B1280" s="432" t="s">
        <v>805</v>
      </c>
      <c r="C1280" s="458"/>
      <c r="D1280" s="473"/>
      <c r="E1280" s="459"/>
      <c r="F1280" s="507" t="str">
        <f>IF(ISNA(VLOOKUP(D1280,條件!$A$1:$L$65585,5,0)),"",(VLOOKUP(D1280,條件!$A$1:$L$65585,5,0)))</f>
        <v/>
      </c>
      <c r="G1280" s="507" t="str">
        <f>IF(ISNA(VLOOKUP(D1280,條件!$A$1:$L$65585,11,0)),"",(VLOOKUP(D1280,條件!$A$1:$L$65585,11,0)))</f>
        <v/>
      </c>
      <c r="H1280" s="460"/>
      <c r="I1280" s="461"/>
      <c r="J1280" s="462"/>
      <c r="K1280" s="461"/>
      <c r="L1280" s="463"/>
      <c r="M1280" s="388"/>
      <c r="N1280" s="389"/>
      <c r="O1280" s="390"/>
      <c r="P1280" s="389"/>
      <c r="Q1280" s="391"/>
      <c r="R1280" s="443"/>
      <c r="S1280" s="425">
        <f t="shared" si="478"/>
        <v>0</v>
      </c>
      <c r="T1280" s="392">
        <f t="shared" si="475"/>
        <v>0</v>
      </c>
      <c r="U1280" s="405">
        <f t="shared" si="479"/>
        <v>0</v>
      </c>
      <c r="V1280" s="393">
        <f t="shared" si="480"/>
        <v>0</v>
      </c>
      <c r="W1280" s="442" t="str">
        <f t="shared" si="481"/>
        <v/>
      </c>
      <c r="X1280" s="452" t="str">
        <f t="shared" si="476"/>
        <v/>
      </c>
      <c r="Y1280" s="452" t="str">
        <f t="shared" si="477"/>
        <v/>
      </c>
      <c r="Z1280" s="452" t="str">
        <f>'４.１倒筒機(樣品製作)'!X1280</f>
        <v/>
      </c>
      <c r="AA1280" s="452" t="str">
        <f>'４.１倒筒機(樣品製作)'!Y1280</f>
        <v/>
      </c>
    </row>
    <row r="1281" spans="1:27" ht="16.5">
      <c r="A1281" s="383">
        <f t="shared" si="474"/>
        <v>46203</v>
      </c>
      <c r="B1281" s="432" t="s">
        <v>805</v>
      </c>
      <c r="C1281" s="458"/>
      <c r="D1281" s="473"/>
      <c r="E1281" s="459"/>
      <c r="F1281" s="507" t="str">
        <f>IF(ISNA(VLOOKUP(D1281,條件!$A$1:$L$65585,5,0)),"",(VLOOKUP(D1281,條件!$A$1:$L$65585,5,0)))</f>
        <v/>
      </c>
      <c r="G1281" s="507" t="str">
        <f>IF(ISNA(VLOOKUP(D1281,條件!$A$1:$L$65585,11,0)),"",(VLOOKUP(D1281,條件!$A$1:$L$65585,11,0)))</f>
        <v/>
      </c>
      <c r="H1281" s="460"/>
      <c r="I1281" s="461"/>
      <c r="J1281" s="462"/>
      <c r="K1281" s="461"/>
      <c r="L1281" s="463"/>
      <c r="M1281" s="388"/>
      <c r="N1281" s="389"/>
      <c r="O1281" s="390"/>
      <c r="P1281" s="389"/>
      <c r="Q1281" s="391"/>
      <c r="R1281" s="443"/>
      <c r="S1281" s="425">
        <f t="shared" si="478"/>
        <v>0</v>
      </c>
      <c r="T1281" s="392">
        <f t="shared" si="475"/>
        <v>0</v>
      </c>
      <c r="U1281" s="405">
        <f t="shared" si="479"/>
        <v>0</v>
      </c>
      <c r="V1281" s="393">
        <f t="shared" si="480"/>
        <v>0</v>
      </c>
      <c r="W1281" s="442" t="str">
        <f t="shared" si="481"/>
        <v/>
      </c>
      <c r="X1281" s="452" t="str">
        <f t="shared" si="476"/>
        <v/>
      </c>
      <c r="Y1281" s="452" t="str">
        <f t="shared" si="477"/>
        <v/>
      </c>
      <c r="Z1281" s="452" t="str">
        <f>'４.１倒筒機(樣品製作)'!X1281</f>
        <v/>
      </c>
      <c r="AA1281" s="452" t="str">
        <f>'４.１倒筒機(樣品製作)'!Y1281</f>
        <v/>
      </c>
    </row>
    <row r="1282" spans="1:27" ht="16.5">
      <c r="A1282" s="383">
        <f t="shared" si="474"/>
        <v>46203</v>
      </c>
      <c r="B1282" s="432" t="s">
        <v>805</v>
      </c>
      <c r="C1282" s="458"/>
      <c r="D1282" s="473"/>
      <c r="E1282" s="459"/>
      <c r="F1282" s="507" t="str">
        <f>IF(ISNA(VLOOKUP(D1282,條件!$A$1:$L$65585,5,0)),"",(VLOOKUP(D1282,條件!$A$1:$L$65585,5,0)))</f>
        <v/>
      </c>
      <c r="G1282" s="507" t="str">
        <f>IF(ISNA(VLOOKUP(D1282,條件!$A$1:$L$65585,11,0)),"",(VLOOKUP(D1282,條件!$A$1:$L$65585,11,0)))</f>
        <v/>
      </c>
      <c r="H1282" s="460"/>
      <c r="I1282" s="461"/>
      <c r="J1282" s="462"/>
      <c r="K1282" s="461"/>
      <c r="L1282" s="463"/>
      <c r="M1282" s="388"/>
      <c r="N1282" s="389"/>
      <c r="O1282" s="390"/>
      <c r="P1282" s="389"/>
      <c r="Q1282" s="391"/>
      <c r="R1282" s="443"/>
      <c r="S1282" s="425">
        <f t="shared" si="478"/>
        <v>0</v>
      </c>
      <c r="T1282" s="392">
        <f t="shared" si="475"/>
        <v>0</v>
      </c>
      <c r="U1282" s="392">
        <f t="shared" si="479"/>
        <v>0</v>
      </c>
      <c r="V1282" s="393">
        <f t="shared" si="480"/>
        <v>0</v>
      </c>
      <c r="W1282" s="444" t="str">
        <f t="shared" si="481"/>
        <v/>
      </c>
      <c r="X1282" s="452" t="str">
        <f t="shared" si="476"/>
        <v/>
      </c>
      <c r="Y1282" s="452" t="str">
        <f t="shared" si="477"/>
        <v/>
      </c>
      <c r="Z1282" s="452" t="str">
        <f>'４.１倒筒機(樣品製作)'!X1282</f>
        <v/>
      </c>
      <c r="AA1282" s="452" t="str">
        <f>'４.１倒筒機(樣品製作)'!Y1282</f>
        <v/>
      </c>
    </row>
    <row r="1283" spans="1:27" ht="16.5">
      <c r="A1283" s="383">
        <f t="shared" si="474"/>
        <v>46203</v>
      </c>
      <c r="B1283" s="432" t="s">
        <v>805</v>
      </c>
      <c r="C1283" s="458"/>
      <c r="D1283" s="473"/>
      <c r="E1283" s="459"/>
      <c r="F1283" s="507" t="str">
        <f>IF(ISNA(VLOOKUP(D1283,條件!$A$1:$L$65585,5,0)),"",(VLOOKUP(D1283,條件!$A$1:$L$65585,5,0)))</f>
        <v/>
      </c>
      <c r="G1283" s="507" t="str">
        <f>IF(ISNA(VLOOKUP(D1283,條件!$A$1:$L$65585,11,0)),"",(VLOOKUP(D1283,條件!$A$1:$L$65585,11,0)))</f>
        <v/>
      </c>
      <c r="H1283" s="460"/>
      <c r="I1283" s="461"/>
      <c r="J1283" s="462"/>
      <c r="K1283" s="461"/>
      <c r="L1283" s="463"/>
      <c r="M1283" s="388"/>
      <c r="N1283" s="389"/>
      <c r="O1283" s="390"/>
      <c r="P1283" s="389"/>
      <c r="Q1283" s="391"/>
      <c r="R1283" s="443"/>
      <c r="S1283" s="425">
        <f t="shared" si="478"/>
        <v>0</v>
      </c>
      <c r="T1283" s="392">
        <f t="shared" si="475"/>
        <v>0</v>
      </c>
      <c r="U1283" s="392">
        <f t="shared" si="479"/>
        <v>0</v>
      </c>
      <c r="V1283" s="393">
        <f t="shared" si="480"/>
        <v>0</v>
      </c>
      <c r="W1283" s="444" t="str">
        <f t="shared" si="481"/>
        <v/>
      </c>
      <c r="X1283" s="452" t="str">
        <f t="shared" si="476"/>
        <v/>
      </c>
      <c r="Y1283" s="452" t="str">
        <f t="shared" si="477"/>
        <v/>
      </c>
      <c r="Z1283" s="452" t="str">
        <f>'４.１倒筒機(樣品製作)'!X1283</f>
        <v/>
      </c>
      <c r="AA1283" s="452" t="str">
        <f>'４.１倒筒機(樣品製作)'!Y1283</f>
        <v/>
      </c>
    </row>
    <row r="1284" spans="1:27" ht="16.5">
      <c r="A1284" s="383">
        <f t="shared" si="474"/>
        <v>46203</v>
      </c>
      <c r="B1284" s="432" t="s">
        <v>805</v>
      </c>
      <c r="C1284" s="458"/>
      <c r="D1284" s="473"/>
      <c r="E1284" s="459"/>
      <c r="F1284" s="507" t="str">
        <f>IF(ISNA(VLOOKUP(D1284,條件!$A$1:$L$65585,5,0)),"",(VLOOKUP(D1284,條件!$A$1:$L$65585,5,0)))</f>
        <v/>
      </c>
      <c r="G1284" s="507" t="str">
        <f>IF(ISNA(VLOOKUP(D1284,條件!$A$1:$L$65585,11,0)),"",(VLOOKUP(D1284,條件!$A$1:$L$65585,11,0)))</f>
        <v/>
      </c>
      <c r="H1284" s="460"/>
      <c r="I1284" s="461"/>
      <c r="J1284" s="462"/>
      <c r="K1284" s="461"/>
      <c r="L1284" s="463"/>
      <c r="M1284" s="388"/>
      <c r="N1284" s="389"/>
      <c r="O1284" s="390"/>
      <c r="P1284" s="389"/>
      <c r="Q1284" s="391"/>
      <c r="R1284" s="443"/>
      <c r="S1284" s="425">
        <f t="shared" si="478"/>
        <v>0</v>
      </c>
      <c r="T1284" s="392">
        <f t="shared" si="475"/>
        <v>0</v>
      </c>
      <c r="U1284" s="392">
        <f t="shared" si="479"/>
        <v>0</v>
      </c>
      <c r="V1284" s="393">
        <f t="shared" si="480"/>
        <v>0</v>
      </c>
      <c r="W1284" s="444" t="str">
        <f t="shared" si="481"/>
        <v/>
      </c>
      <c r="X1284" s="452" t="str">
        <f t="shared" si="476"/>
        <v/>
      </c>
      <c r="Y1284" s="452" t="str">
        <f t="shared" si="477"/>
        <v/>
      </c>
      <c r="Z1284" s="452" t="str">
        <f>'４.１倒筒機(樣品製作)'!X1284</f>
        <v/>
      </c>
      <c r="AA1284" s="452" t="str">
        <f>'４.１倒筒機(樣品製作)'!Y1284</f>
        <v/>
      </c>
    </row>
    <row r="1285" spans="1:27" ht="16.5">
      <c r="A1285" s="383">
        <f t="shared" si="474"/>
        <v>46203</v>
      </c>
      <c r="B1285" s="432" t="s">
        <v>805</v>
      </c>
      <c r="C1285" s="458"/>
      <c r="D1285" s="473"/>
      <c r="E1285" s="459"/>
      <c r="F1285" s="507" t="str">
        <f>IF(ISNA(VLOOKUP(D1285,條件!$A$1:$L$65585,5,0)),"",(VLOOKUP(D1285,條件!$A$1:$L$65585,5,0)))</f>
        <v/>
      </c>
      <c r="G1285" s="507" t="str">
        <f>IF(ISNA(VLOOKUP(D1285,條件!$A$1:$L$65585,11,0)),"",(VLOOKUP(D1285,條件!$A$1:$L$65585,11,0)))</f>
        <v/>
      </c>
      <c r="H1285" s="460"/>
      <c r="I1285" s="461"/>
      <c r="J1285" s="462"/>
      <c r="K1285" s="461"/>
      <c r="L1285" s="463"/>
      <c r="M1285" s="388"/>
      <c r="N1285" s="389"/>
      <c r="O1285" s="390"/>
      <c r="P1285" s="389"/>
      <c r="Q1285" s="391"/>
      <c r="R1285" s="443"/>
      <c r="S1285" s="425">
        <f t="shared" si="478"/>
        <v>0</v>
      </c>
      <c r="T1285" s="392">
        <f t="shared" si="475"/>
        <v>0</v>
      </c>
      <c r="U1285" s="392">
        <f t="shared" si="479"/>
        <v>0</v>
      </c>
      <c r="V1285" s="393">
        <f t="shared" si="480"/>
        <v>0</v>
      </c>
      <c r="W1285" s="444" t="str">
        <f t="shared" si="481"/>
        <v/>
      </c>
      <c r="X1285" s="452" t="str">
        <f t="shared" si="476"/>
        <v/>
      </c>
      <c r="Y1285" s="452" t="str">
        <f t="shared" si="477"/>
        <v/>
      </c>
      <c r="Z1285" s="452" t="str">
        <f>'４.１倒筒機(樣品製作)'!X1285</f>
        <v/>
      </c>
      <c r="AA1285" s="452" t="str">
        <f>'４.１倒筒機(樣品製作)'!Y1285</f>
        <v/>
      </c>
    </row>
    <row r="1286" spans="1:27" ht="16.5">
      <c r="A1286" s="383">
        <f t="shared" si="474"/>
        <v>46203</v>
      </c>
      <c r="B1286" s="432" t="s">
        <v>805</v>
      </c>
      <c r="C1286" s="458"/>
      <c r="D1286" s="473"/>
      <c r="E1286" s="459"/>
      <c r="F1286" s="507" t="str">
        <f>IF(ISNA(VLOOKUP(D1286,條件!$A$1:$L$65585,5,0)),"",(VLOOKUP(D1286,條件!$A$1:$L$65585,5,0)))</f>
        <v/>
      </c>
      <c r="G1286" s="507" t="str">
        <f>IF(ISNA(VLOOKUP(D1286,條件!$A$1:$L$65585,11,0)),"",(VLOOKUP(D1286,條件!$A$1:$L$65585,11,0)))</f>
        <v/>
      </c>
      <c r="H1286" s="460"/>
      <c r="I1286" s="461"/>
      <c r="J1286" s="462"/>
      <c r="K1286" s="461"/>
      <c r="L1286" s="463"/>
      <c r="M1286" s="388"/>
      <c r="N1286" s="389"/>
      <c r="O1286" s="390"/>
      <c r="P1286" s="389"/>
      <c r="Q1286" s="391"/>
      <c r="R1286" s="443"/>
      <c r="S1286" s="425">
        <f t="shared" si="478"/>
        <v>0</v>
      </c>
      <c r="T1286" s="392">
        <f t="shared" si="475"/>
        <v>0</v>
      </c>
      <c r="U1286" s="392">
        <f t="shared" si="479"/>
        <v>0</v>
      </c>
      <c r="V1286" s="393">
        <f t="shared" si="480"/>
        <v>0</v>
      </c>
      <c r="W1286" s="444" t="str">
        <f t="shared" si="481"/>
        <v/>
      </c>
      <c r="X1286" s="452" t="str">
        <f t="shared" si="476"/>
        <v/>
      </c>
      <c r="Y1286" s="452" t="str">
        <f t="shared" si="477"/>
        <v/>
      </c>
      <c r="Z1286" s="452" t="str">
        <f>'４.１倒筒機(樣品製作)'!X1286</f>
        <v/>
      </c>
      <c r="AA1286" s="452" t="str">
        <f>'４.１倒筒機(樣品製作)'!Y1286</f>
        <v/>
      </c>
    </row>
    <row r="1287" spans="1:27" ht="16.5">
      <c r="A1287" s="383">
        <f t="shared" si="474"/>
        <v>46203</v>
      </c>
      <c r="B1287" s="432" t="s">
        <v>805</v>
      </c>
      <c r="C1287" s="458"/>
      <c r="D1287" s="473"/>
      <c r="E1287" s="459"/>
      <c r="F1287" s="507" t="str">
        <f>IF(ISNA(VLOOKUP(D1287,條件!$A$1:$L$65585,5,0)),"",(VLOOKUP(D1287,條件!$A$1:$L$65585,5,0)))</f>
        <v/>
      </c>
      <c r="G1287" s="507" t="str">
        <f>IF(ISNA(VLOOKUP(D1287,條件!$A$1:$L$65585,11,0)),"",(VLOOKUP(D1287,條件!$A$1:$L$65585,11,0)))</f>
        <v/>
      </c>
      <c r="H1287" s="460"/>
      <c r="I1287" s="461"/>
      <c r="J1287" s="462"/>
      <c r="K1287" s="461"/>
      <c r="L1287" s="463"/>
      <c r="M1287" s="388"/>
      <c r="N1287" s="389"/>
      <c r="O1287" s="390"/>
      <c r="P1287" s="389"/>
      <c r="Q1287" s="391"/>
      <c r="R1287" s="443"/>
      <c r="S1287" s="425">
        <f t="shared" si="478"/>
        <v>0</v>
      </c>
      <c r="T1287" s="392">
        <f t="shared" si="475"/>
        <v>0</v>
      </c>
      <c r="U1287" s="392">
        <f t="shared" si="479"/>
        <v>0</v>
      </c>
      <c r="V1287" s="393">
        <f t="shared" si="480"/>
        <v>0</v>
      </c>
      <c r="W1287" s="444" t="str">
        <f t="shared" si="481"/>
        <v/>
      </c>
      <c r="X1287" s="452" t="str">
        <f t="shared" si="476"/>
        <v/>
      </c>
      <c r="Y1287" s="452" t="str">
        <f t="shared" si="477"/>
        <v/>
      </c>
      <c r="Z1287" s="452" t="str">
        <f>'４.１倒筒機(樣品製作)'!X1287</f>
        <v/>
      </c>
      <c r="AA1287" s="452" t="str">
        <f>'４.１倒筒機(樣品製作)'!Y1287</f>
        <v/>
      </c>
    </row>
    <row r="1288" spans="1:27" ht="16.5">
      <c r="A1288" s="383">
        <f t="shared" si="474"/>
        <v>46203</v>
      </c>
      <c r="B1288" s="432" t="s">
        <v>805</v>
      </c>
      <c r="C1288" s="458"/>
      <c r="D1288" s="473"/>
      <c r="E1288" s="459"/>
      <c r="F1288" s="507" t="str">
        <f>IF(ISNA(VLOOKUP(D1288,條件!$A$1:$L$65585,5,0)),"",(VLOOKUP(D1288,條件!$A$1:$L$65585,5,0)))</f>
        <v/>
      </c>
      <c r="G1288" s="507" t="str">
        <f>IF(ISNA(VLOOKUP(D1288,條件!$A$1:$L$65585,11,0)),"",(VLOOKUP(D1288,條件!$A$1:$L$65585,11,0)))</f>
        <v/>
      </c>
      <c r="H1288" s="460"/>
      <c r="I1288" s="461"/>
      <c r="J1288" s="462"/>
      <c r="K1288" s="461"/>
      <c r="L1288" s="463"/>
      <c r="M1288" s="388"/>
      <c r="N1288" s="389"/>
      <c r="O1288" s="390"/>
      <c r="P1288" s="389"/>
      <c r="Q1288" s="391"/>
      <c r="R1288" s="443"/>
      <c r="S1288" s="425">
        <f t="shared" si="478"/>
        <v>0</v>
      </c>
      <c r="T1288" s="392">
        <f t="shared" si="475"/>
        <v>0</v>
      </c>
      <c r="U1288" s="392">
        <f t="shared" si="479"/>
        <v>0</v>
      </c>
      <c r="V1288" s="393">
        <f t="shared" si="480"/>
        <v>0</v>
      </c>
      <c r="W1288" s="444" t="str">
        <f t="shared" si="481"/>
        <v/>
      </c>
      <c r="X1288" s="452" t="str">
        <f t="shared" si="476"/>
        <v/>
      </c>
      <c r="Y1288" s="452" t="str">
        <f t="shared" si="477"/>
        <v/>
      </c>
      <c r="Z1288" s="452" t="str">
        <f>'４.１倒筒機(樣品製作)'!X1288</f>
        <v/>
      </c>
      <c r="AA1288" s="452" t="str">
        <f>'４.１倒筒機(樣品製作)'!Y1288</f>
        <v/>
      </c>
    </row>
    <row r="1289" spans="1:27" ht="16.5">
      <c r="A1289" s="383">
        <f t="shared" si="474"/>
        <v>46203</v>
      </c>
      <c r="B1289" s="432" t="s">
        <v>805</v>
      </c>
      <c r="C1289" s="458"/>
      <c r="D1289" s="473"/>
      <c r="E1289" s="459"/>
      <c r="F1289" s="507" t="str">
        <f>IF(ISNA(VLOOKUP(D1289,條件!$A$1:$L$65585,5,0)),"",(VLOOKUP(D1289,條件!$A$1:$L$65585,5,0)))</f>
        <v/>
      </c>
      <c r="G1289" s="507" t="str">
        <f>IF(ISNA(VLOOKUP(D1289,條件!$A$1:$L$65585,11,0)),"",(VLOOKUP(D1289,條件!$A$1:$L$65585,11,0)))</f>
        <v/>
      </c>
      <c r="H1289" s="460"/>
      <c r="I1289" s="461"/>
      <c r="J1289" s="462"/>
      <c r="K1289" s="461"/>
      <c r="L1289" s="463"/>
      <c r="M1289" s="388"/>
      <c r="N1289" s="389"/>
      <c r="O1289" s="390"/>
      <c r="P1289" s="389"/>
      <c r="Q1289" s="391"/>
      <c r="R1289" s="443"/>
      <c r="S1289" s="425">
        <f t="shared" si="478"/>
        <v>0</v>
      </c>
      <c r="T1289" s="392">
        <f t="shared" si="475"/>
        <v>0</v>
      </c>
      <c r="U1289" s="392">
        <f t="shared" si="479"/>
        <v>0</v>
      </c>
      <c r="V1289" s="393">
        <f t="shared" si="480"/>
        <v>0</v>
      </c>
      <c r="W1289" s="444" t="str">
        <f t="shared" si="481"/>
        <v/>
      </c>
      <c r="X1289" s="452" t="str">
        <f t="shared" si="476"/>
        <v/>
      </c>
      <c r="Y1289" s="452" t="str">
        <f t="shared" si="477"/>
        <v/>
      </c>
      <c r="Z1289" s="452" t="str">
        <f>'４.１倒筒機(樣品製作)'!X1289</f>
        <v/>
      </c>
      <c r="AA1289" s="452" t="str">
        <f>'４.１倒筒機(樣品製作)'!Y1289</f>
        <v/>
      </c>
    </row>
    <row r="1290" spans="1:27" ht="16.5">
      <c r="A1290" s="383">
        <f t="shared" si="474"/>
        <v>46203</v>
      </c>
      <c r="B1290" s="432" t="s">
        <v>805</v>
      </c>
      <c r="C1290" s="458"/>
      <c r="D1290" s="473"/>
      <c r="E1290" s="459"/>
      <c r="F1290" s="507" t="str">
        <f>IF(ISNA(VLOOKUP(D1290,條件!$A$1:$L$65585,5,0)),"",(VLOOKUP(D1290,條件!$A$1:$L$65585,5,0)))</f>
        <v/>
      </c>
      <c r="G1290" s="507" t="str">
        <f>IF(ISNA(VLOOKUP(D1290,條件!$A$1:$L$65585,11,0)),"",(VLOOKUP(D1290,條件!$A$1:$L$65585,11,0)))</f>
        <v/>
      </c>
      <c r="H1290" s="460"/>
      <c r="I1290" s="461"/>
      <c r="J1290" s="462"/>
      <c r="K1290" s="461"/>
      <c r="L1290" s="463"/>
      <c r="M1290" s="388"/>
      <c r="N1290" s="389"/>
      <c r="O1290" s="390"/>
      <c r="P1290" s="389"/>
      <c r="Q1290" s="391"/>
      <c r="R1290" s="443"/>
      <c r="S1290" s="425">
        <f t="shared" si="478"/>
        <v>0</v>
      </c>
      <c r="T1290" s="392">
        <f t="shared" si="475"/>
        <v>0</v>
      </c>
      <c r="U1290" s="392">
        <f t="shared" si="479"/>
        <v>0</v>
      </c>
      <c r="V1290" s="393">
        <f t="shared" si="480"/>
        <v>0</v>
      </c>
      <c r="W1290" s="444" t="str">
        <f t="shared" si="481"/>
        <v/>
      </c>
      <c r="X1290" s="452" t="str">
        <f t="shared" si="476"/>
        <v/>
      </c>
      <c r="Y1290" s="452" t="str">
        <f t="shared" si="477"/>
        <v/>
      </c>
      <c r="Z1290" s="452" t="str">
        <f>'４.１倒筒機(樣品製作)'!X1290</f>
        <v/>
      </c>
      <c r="AA1290" s="452" t="str">
        <f>'４.１倒筒機(樣品製作)'!Y1290</f>
        <v/>
      </c>
    </row>
    <row r="1291" spans="1:27" ht="16.5">
      <c r="A1291" s="383">
        <f t="shared" si="474"/>
        <v>46203</v>
      </c>
      <c r="B1291" s="398" t="s">
        <v>803</v>
      </c>
      <c r="C1291" s="524"/>
      <c r="D1291" s="525"/>
      <c r="E1291" s="526"/>
      <c r="F1291" s="527">
        <v>0</v>
      </c>
      <c r="G1291" s="527"/>
      <c r="H1291" s="528"/>
      <c r="I1291" s="529">
        <f>COUNTA(I1271:I1290)</f>
        <v>0</v>
      </c>
      <c r="J1291" s="529"/>
      <c r="K1291" s="529"/>
      <c r="L1291" s="530"/>
      <c r="M1291" s="400"/>
      <c r="N1291" s="401">
        <f>SUM(N1271:N1290)</f>
        <v>0</v>
      </c>
      <c r="O1291" s="400"/>
      <c r="P1291" s="401">
        <f>SUM(P1271:P1290)</f>
        <v>0</v>
      </c>
      <c r="Q1291" s="402"/>
      <c r="R1291" s="445"/>
      <c r="S1291" s="427"/>
      <c r="T1291" s="403"/>
      <c r="U1291" s="399">
        <f>SUMIF(U1271:U1290,"&lt;9E307")</f>
        <v>0</v>
      </c>
      <c r="V1291" s="399">
        <f>SUM(V1271:V1290)</f>
        <v>0</v>
      </c>
      <c r="W1291" s="446">
        <f>IF(ISERROR(V1291/U1291),0,(V1291/U1291))</f>
        <v>0</v>
      </c>
      <c r="X1291" s="453">
        <f>SUMIF(X1271:X1290,"&lt;9E307")</f>
        <v>0</v>
      </c>
      <c r="Y1291" s="453">
        <f>SUMIF(Y1271:Y1290,"&lt;9E307")</f>
        <v>0</v>
      </c>
      <c r="Z1291" s="453">
        <f>'４.１倒筒機(樣品製作)'!X1291</f>
        <v>0</v>
      </c>
      <c r="AA1291" s="453">
        <f>'４.１倒筒機(樣品製作)'!Y1291</f>
        <v>0</v>
      </c>
    </row>
    <row r="1292" spans="1:27" ht="16.5">
      <c r="A1292" s="383">
        <f t="shared" si="474"/>
        <v>46203</v>
      </c>
      <c r="B1292" s="404" t="s">
        <v>806</v>
      </c>
      <c r="C1292" s="531"/>
      <c r="D1292" s="532"/>
      <c r="E1292" s="533"/>
      <c r="F1292" s="534"/>
      <c r="G1292" s="534"/>
      <c r="H1292" s="535"/>
      <c r="I1292" s="536">
        <f>SUM(I1270,I1291)</f>
        <v>0</v>
      </c>
      <c r="J1292" s="536"/>
      <c r="K1292" s="536"/>
      <c r="L1292" s="537"/>
      <c r="M1292" s="419"/>
      <c r="N1292" s="420">
        <f>SUM(N1270,N1291)</f>
        <v>0</v>
      </c>
      <c r="O1292" s="419"/>
      <c r="P1292" s="420">
        <f>SUM(P1270,P1291)</f>
        <v>0</v>
      </c>
      <c r="Q1292" s="421"/>
      <c r="R1292" s="447"/>
      <c r="S1292" s="428"/>
      <c r="T1292" s="394"/>
      <c r="U1292" s="394">
        <f t="shared" ref="U1292:V1292" si="482">SUM(U1270,U1291)</f>
        <v>0</v>
      </c>
      <c r="V1292" s="394">
        <f t="shared" si="482"/>
        <v>0</v>
      </c>
      <c r="W1292" s="448">
        <f>IF(ISERROR(V1292/U1292),0,V1292/U1292)</f>
        <v>0</v>
      </c>
      <c r="X1292" s="454">
        <f>SUM(X1270,X1291)</f>
        <v>0</v>
      </c>
      <c r="Y1292" s="454">
        <f>SUM(Y1270,Y1291)</f>
        <v>0</v>
      </c>
      <c r="Z1292" s="454">
        <f>'４.１倒筒機(樣品製作)'!X1292</f>
        <v>0</v>
      </c>
      <c r="AA1292" s="454">
        <f>'４.１倒筒機(樣品製作)'!Y1292</f>
        <v>0</v>
      </c>
    </row>
    <row r="1293" spans="1:27" ht="16.5">
      <c r="A1293" s="449">
        <f>A1292+1</f>
        <v>46204</v>
      </c>
      <c r="B1293" s="431" t="s">
        <v>804</v>
      </c>
      <c r="C1293" s="538"/>
      <c r="D1293" s="539"/>
      <c r="E1293" s="540"/>
      <c r="F1293" s="541" t="str">
        <f>IF(ISNA(VLOOKUP(D1293,條件!$A$1:$L$65585,5,0)),"",(VLOOKUP(D1293,條件!$A$1:$L$65585,5,0)))</f>
        <v/>
      </c>
      <c r="G1293" s="541" t="str">
        <f>IF(ISNA(VLOOKUP(D1293,條件!$A$1:$L$65585,11,0)),"",(VLOOKUP(D1293,條件!$A$1:$L$65585,11,0)))</f>
        <v/>
      </c>
      <c r="H1293" s="542"/>
      <c r="I1293" s="543"/>
      <c r="J1293" s="462"/>
      <c r="K1293" s="543"/>
      <c r="L1293" s="544"/>
      <c r="M1293" s="407"/>
      <c r="N1293" s="408"/>
      <c r="O1293" s="409"/>
      <c r="P1293" s="408"/>
      <c r="Q1293" s="410"/>
      <c r="R1293" s="441"/>
      <c r="S1293" s="424">
        <f>K1293*0.85</f>
        <v>0</v>
      </c>
      <c r="T1293" s="405">
        <f t="shared" ref="T1293:T1312" si="483">IF(J1293="",0,(1440/(J1293/S1293)))</f>
        <v>0</v>
      </c>
      <c r="U1293" s="405">
        <f>T1293*L1293*(N1293+P1293)/24*0.85</f>
        <v>0</v>
      </c>
      <c r="V1293" s="406">
        <f>M1293+O1293</f>
        <v>0</v>
      </c>
      <c r="W1293" s="442" t="str">
        <f>IF(U1293=0,"",((V1293/U1293)))</f>
        <v/>
      </c>
      <c r="X1293" s="452" t="str">
        <f t="shared" ref="X1293:X1312" si="484">IF(ISERROR((U1293/(N1293+P1293)*N1293)/250),"",((U1293/(N1293+P1293)*N1293)/250))</f>
        <v/>
      </c>
      <c r="Y1293" s="452" t="str">
        <f t="shared" ref="Y1293:Y1312" si="485">IF(ISERROR(((U1293/(N1293+P1293)*P1293)/250)),"",(((U1293/(N1293+P1293)*P1293))/250))</f>
        <v/>
      </c>
      <c r="Z1293" s="452" t="str">
        <f>'４.１倒筒機(樣品製作)'!X1293</f>
        <v/>
      </c>
      <c r="AA1293" s="452" t="str">
        <f>'４.１倒筒機(樣品製作)'!Y1293</f>
        <v/>
      </c>
    </row>
    <row r="1294" spans="1:27" ht="16.5">
      <c r="A1294" s="383">
        <f>A1293</f>
        <v>46204</v>
      </c>
      <c r="B1294" s="432" t="s">
        <v>804</v>
      </c>
      <c r="C1294" s="458"/>
      <c r="D1294" s="473"/>
      <c r="E1294" s="459"/>
      <c r="F1294" s="507" t="str">
        <f>IF(ISNA(VLOOKUP(D1294,條件!$A$1:$L$65585,5,0)),"",(VLOOKUP(D1294,條件!$A$1:$L$65585,5,0)))</f>
        <v/>
      </c>
      <c r="G1294" s="507" t="str">
        <f>IF(ISNA(VLOOKUP(D1294,條件!$A$1:$L$65585,11,0)),"",(VLOOKUP(D1294,條件!$A$1:$L$65585,11,0)))</f>
        <v/>
      </c>
      <c r="H1294" s="460"/>
      <c r="I1294" s="461"/>
      <c r="J1294" s="462"/>
      <c r="K1294" s="461"/>
      <c r="L1294" s="463"/>
      <c r="M1294" s="388"/>
      <c r="N1294" s="389"/>
      <c r="O1294" s="390"/>
      <c r="P1294" s="389"/>
      <c r="Q1294" s="410"/>
      <c r="R1294" s="443"/>
      <c r="S1294" s="425">
        <f t="shared" ref="S1294:S1312" si="486">K1294*0.85</f>
        <v>0</v>
      </c>
      <c r="T1294" s="392">
        <f t="shared" si="483"/>
        <v>0</v>
      </c>
      <c r="U1294" s="405">
        <f t="shared" ref="U1294:U1312" si="487">T1294*L1294*(N1294+P1294)/24*0.85</f>
        <v>0</v>
      </c>
      <c r="V1294" s="393">
        <f t="shared" ref="V1294:V1312" si="488">M1294+O1294</f>
        <v>0</v>
      </c>
      <c r="W1294" s="442" t="str">
        <f t="shared" ref="W1294:W1312" si="489">IF(U1294=0,"",((V1294/U1294)))</f>
        <v/>
      </c>
      <c r="X1294" s="452" t="str">
        <f t="shared" si="484"/>
        <v/>
      </c>
      <c r="Y1294" s="452" t="str">
        <f t="shared" si="485"/>
        <v/>
      </c>
      <c r="Z1294" s="452" t="str">
        <f>'４.１倒筒機(樣品製作)'!X1294</f>
        <v/>
      </c>
      <c r="AA1294" s="452" t="str">
        <f>'４.１倒筒機(樣品製作)'!Y1294</f>
        <v/>
      </c>
    </row>
    <row r="1295" spans="1:27" ht="16.5">
      <c r="A1295" s="383">
        <f t="shared" ref="A1295:A1335" si="490">A1294</f>
        <v>46204</v>
      </c>
      <c r="B1295" s="432" t="s">
        <v>804</v>
      </c>
      <c r="C1295" s="458"/>
      <c r="D1295" s="473"/>
      <c r="E1295" s="459"/>
      <c r="F1295" s="507" t="str">
        <f>IF(ISNA(VLOOKUP(D1295,條件!$A$1:$L$65585,5,0)),"",(VLOOKUP(D1295,條件!$A$1:$L$65585,5,0)))</f>
        <v/>
      </c>
      <c r="G1295" s="507" t="str">
        <f>IF(ISNA(VLOOKUP(D1295,條件!$A$1:$L$65585,11,0)),"",(VLOOKUP(D1295,條件!$A$1:$L$65585,11,0)))</f>
        <v/>
      </c>
      <c r="H1295" s="460"/>
      <c r="I1295" s="461"/>
      <c r="J1295" s="462"/>
      <c r="K1295" s="461"/>
      <c r="L1295" s="463"/>
      <c r="M1295" s="388"/>
      <c r="N1295" s="389"/>
      <c r="O1295" s="390"/>
      <c r="P1295" s="389"/>
      <c r="Q1295" s="410"/>
      <c r="R1295" s="443"/>
      <c r="S1295" s="425">
        <f t="shared" si="486"/>
        <v>0</v>
      </c>
      <c r="T1295" s="392">
        <f t="shared" si="483"/>
        <v>0</v>
      </c>
      <c r="U1295" s="405">
        <f t="shared" si="487"/>
        <v>0</v>
      </c>
      <c r="V1295" s="393">
        <f t="shared" si="488"/>
        <v>0</v>
      </c>
      <c r="W1295" s="442" t="str">
        <f t="shared" si="489"/>
        <v/>
      </c>
      <c r="X1295" s="452" t="str">
        <f t="shared" si="484"/>
        <v/>
      </c>
      <c r="Y1295" s="452" t="str">
        <f t="shared" si="485"/>
        <v/>
      </c>
      <c r="Z1295" s="452" t="str">
        <f>'４.１倒筒機(樣品製作)'!X1295</f>
        <v/>
      </c>
      <c r="AA1295" s="452" t="str">
        <f>'４.１倒筒機(樣品製作)'!Y1295</f>
        <v/>
      </c>
    </row>
    <row r="1296" spans="1:27" ht="16.5">
      <c r="A1296" s="383">
        <f t="shared" si="490"/>
        <v>46204</v>
      </c>
      <c r="B1296" s="432" t="s">
        <v>804</v>
      </c>
      <c r="C1296" s="458"/>
      <c r="D1296" s="473"/>
      <c r="E1296" s="459"/>
      <c r="F1296" s="507" t="str">
        <f>IF(ISNA(VLOOKUP(D1296,條件!$A$1:$L$65585,5,0)),"",(VLOOKUP(D1296,條件!$A$1:$L$65585,5,0)))</f>
        <v/>
      </c>
      <c r="G1296" s="507" t="str">
        <f>IF(ISNA(VLOOKUP(D1296,條件!$A$1:$L$65585,11,0)),"",(VLOOKUP(D1296,條件!$A$1:$L$65585,11,0)))</f>
        <v/>
      </c>
      <c r="H1296" s="460"/>
      <c r="I1296" s="461"/>
      <c r="J1296" s="462"/>
      <c r="K1296" s="461"/>
      <c r="L1296" s="463"/>
      <c r="M1296" s="388"/>
      <c r="N1296" s="389"/>
      <c r="O1296" s="390"/>
      <c r="P1296" s="389"/>
      <c r="Q1296" s="410"/>
      <c r="R1296" s="443"/>
      <c r="S1296" s="425">
        <f t="shared" si="486"/>
        <v>0</v>
      </c>
      <c r="T1296" s="392">
        <f t="shared" si="483"/>
        <v>0</v>
      </c>
      <c r="U1296" s="405">
        <f t="shared" si="487"/>
        <v>0</v>
      </c>
      <c r="V1296" s="393">
        <f t="shared" si="488"/>
        <v>0</v>
      </c>
      <c r="W1296" s="442" t="str">
        <f t="shared" si="489"/>
        <v/>
      </c>
      <c r="X1296" s="452" t="str">
        <f t="shared" si="484"/>
        <v/>
      </c>
      <c r="Y1296" s="452" t="str">
        <f t="shared" si="485"/>
        <v/>
      </c>
      <c r="Z1296" s="452" t="str">
        <f>'４.１倒筒機(樣品製作)'!X1296</f>
        <v/>
      </c>
      <c r="AA1296" s="452" t="str">
        <f>'４.１倒筒機(樣品製作)'!Y1296</f>
        <v/>
      </c>
    </row>
    <row r="1297" spans="1:27" ht="16.5">
      <c r="A1297" s="383">
        <f t="shared" si="490"/>
        <v>46204</v>
      </c>
      <c r="B1297" s="432" t="s">
        <v>804</v>
      </c>
      <c r="C1297" s="458"/>
      <c r="D1297" s="473"/>
      <c r="E1297" s="459"/>
      <c r="F1297" s="507" t="str">
        <f>IF(ISNA(VLOOKUP(D1297,條件!$A$1:$L$65585,5,0)),"",(VLOOKUP(D1297,條件!$A$1:$L$65585,5,0)))</f>
        <v/>
      </c>
      <c r="G1297" s="507" t="str">
        <f>IF(ISNA(VLOOKUP(D1297,條件!$A$1:$L$65585,11,0)),"",(VLOOKUP(D1297,條件!$A$1:$L$65585,11,0)))</f>
        <v/>
      </c>
      <c r="H1297" s="460"/>
      <c r="I1297" s="461"/>
      <c r="J1297" s="462"/>
      <c r="K1297" s="461"/>
      <c r="L1297" s="463"/>
      <c r="M1297" s="388"/>
      <c r="N1297" s="389"/>
      <c r="O1297" s="390"/>
      <c r="P1297" s="389"/>
      <c r="Q1297" s="410"/>
      <c r="R1297" s="443"/>
      <c r="S1297" s="425">
        <f t="shared" si="486"/>
        <v>0</v>
      </c>
      <c r="T1297" s="392">
        <f t="shared" si="483"/>
        <v>0</v>
      </c>
      <c r="U1297" s="405">
        <f t="shared" si="487"/>
        <v>0</v>
      </c>
      <c r="V1297" s="393">
        <f t="shared" si="488"/>
        <v>0</v>
      </c>
      <c r="W1297" s="442" t="str">
        <f t="shared" si="489"/>
        <v/>
      </c>
      <c r="X1297" s="452" t="str">
        <f t="shared" si="484"/>
        <v/>
      </c>
      <c r="Y1297" s="452" t="str">
        <f t="shared" si="485"/>
        <v/>
      </c>
      <c r="Z1297" s="452" t="str">
        <f>'４.１倒筒機(樣品製作)'!X1297</f>
        <v/>
      </c>
      <c r="AA1297" s="452" t="str">
        <f>'４.１倒筒機(樣品製作)'!Y1297</f>
        <v/>
      </c>
    </row>
    <row r="1298" spans="1:27" ht="16.5">
      <c r="A1298" s="383">
        <f t="shared" si="490"/>
        <v>46204</v>
      </c>
      <c r="B1298" s="432" t="s">
        <v>804</v>
      </c>
      <c r="C1298" s="458"/>
      <c r="D1298" s="473"/>
      <c r="E1298" s="459"/>
      <c r="F1298" s="507" t="str">
        <f>IF(ISNA(VLOOKUP(D1298,條件!$A$1:$L$65585,5,0)),"",(VLOOKUP(D1298,條件!$A$1:$L$65585,5,0)))</f>
        <v/>
      </c>
      <c r="G1298" s="507" t="str">
        <f>IF(ISNA(VLOOKUP(D1298,條件!$A$1:$L$65585,11,0)),"",(VLOOKUP(D1298,條件!$A$1:$L$65585,11,0)))</f>
        <v/>
      </c>
      <c r="H1298" s="460"/>
      <c r="I1298" s="461"/>
      <c r="J1298" s="462"/>
      <c r="K1298" s="461"/>
      <c r="L1298" s="463"/>
      <c r="M1298" s="388"/>
      <c r="N1298" s="389"/>
      <c r="O1298" s="390"/>
      <c r="P1298" s="389"/>
      <c r="Q1298" s="410"/>
      <c r="R1298" s="443"/>
      <c r="S1298" s="425">
        <f t="shared" si="486"/>
        <v>0</v>
      </c>
      <c r="T1298" s="392">
        <f t="shared" si="483"/>
        <v>0</v>
      </c>
      <c r="U1298" s="405">
        <f t="shared" si="487"/>
        <v>0</v>
      </c>
      <c r="V1298" s="393">
        <f t="shared" si="488"/>
        <v>0</v>
      </c>
      <c r="W1298" s="442" t="str">
        <f t="shared" si="489"/>
        <v/>
      </c>
      <c r="X1298" s="452" t="str">
        <f t="shared" si="484"/>
        <v/>
      </c>
      <c r="Y1298" s="452" t="str">
        <f t="shared" si="485"/>
        <v/>
      </c>
      <c r="Z1298" s="452" t="str">
        <f>'４.１倒筒機(樣品製作)'!X1298</f>
        <v/>
      </c>
      <c r="AA1298" s="452" t="str">
        <f>'４.１倒筒機(樣品製作)'!Y1298</f>
        <v/>
      </c>
    </row>
    <row r="1299" spans="1:27" ht="16.5">
      <c r="A1299" s="383">
        <f t="shared" si="490"/>
        <v>46204</v>
      </c>
      <c r="B1299" s="432" t="s">
        <v>804</v>
      </c>
      <c r="C1299" s="458"/>
      <c r="D1299" s="473"/>
      <c r="E1299" s="459"/>
      <c r="F1299" s="507" t="str">
        <f>IF(ISNA(VLOOKUP(D1299,條件!$A$1:$L$65585,5,0)),"",(VLOOKUP(D1299,條件!$A$1:$L$65585,5,0)))</f>
        <v/>
      </c>
      <c r="G1299" s="507" t="str">
        <f>IF(ISNA(VLOOKUP(D1299,條件!$A$1:$L$65585,11,0)),"",(VLOOKUP(D1299,條件!$A$1:$L$65585,11,0)))</f>
        <v/>
      </c>
      <c r="H1299" s="460"/>
      <c r="I1299" s="461"/>
      <c r="J1299" s="462"/>
      <c r="K1299" s="461"/>
      <c r="L1299" s="463"/>
      <c r="M1299" s="388"/>
      <c r="N1299" s="389"/>
      <c r="O1299" s="390"/>
      <c r="P1299" s="389"/>
      <c r="Q1299" s="410"/>
      <c r="R1299" s="443"/>
      <c r="S1299" s="425">
        <f t="shared" si="486"/>
        <v>0</v>
      </c>
      <c r="T1299" s="392">
        <f t="shared" si="483"/>
        <v>0</v>
      </c>
      <c r="U1299" s="405">
        <f t="shared" si="487"/>
        <v>0</v>
      </c>
      <c r="V1299" s="393">
        <f t="shared" si="488"/>
        <v>0</v>
      </c>
      <c r="W1299" s="442" t="str">
        <f t="shared" si="489"/>
        <v/>
      </c>
      <c r="X1299" s="452" t="str">
        <f t="shared" si="484"/>
        <v/>
      </c>
      <c r="Y1299" s="452" t="str">
        <f t="shared" si="485"/>
        <v/>
      </c>
      <c r="Z1299" s="452" t="str">
        <f>'４.１倒筒機(樣品製作)'!X1299</f>
        <v/>
      </c>
      <c r="AA1299" s="452" t="str">
        <f>'４.１倒筒機(樣品製作)'!Y1299</f>
        <v/>
      </c>
    </row>
    <row r="1300" spans="1:27" ht="16.5">
      <c r="A1300" s="383">
        <f t="shared" si="490"/>
        <v>46204</v>
      </c>
      <c r="B1300" s="432" t="s">
        <v>804</v>
      </c>
      <c r="C1300" s="458"/>
      <c r="D1300" s="473"/>
      <c r="E1300" s="459"/>
      <c r="F1300" s="507" t="str">
        <f>IF(ISNA(VLOOKUP(D1300,條件!$A$1:$L$65585,5,0)),"",(VLOOKUP(D1300,條件!$A$1:$L$65585,5,0)))</f>
        <v/>
      </c>
      <c r="G1300" s="507" t="str">
        <f>IF(ISNA(VLOOKUP(D1300,條件!$A$1:$L$65585,11,0)),"",(VLOOKUP(D1300,條件!$A$1:$L$65585,11,0)))</f>
        <v/>
      </c>
      <c r="H1300" s="460"/>
      <c r="I1300" s="461"/>
      <c r="J1300" s="462"/>
      <c r="K1300" s="461"/>
      <c r="L1300" s="463"/>
      <c r="M1300" s="388"/>
      <c r="N1300" s="389"/>
      <c r="O1300" s="390"/>
      <c r="P1300" s="389"/>
      <c r="Q1300" s="410"/>
      <c r="R1300" s="443"/>
      <c r="S1300" s="425">
        <f t="shared" si="486"/>
        <v>0</v>
      </c>
      <c r="T1300" s="392">
        <f t="shared" si="483"/>
        <v>0</v>
      </c>
      <c r="U1300" s="405">
        <f t="shared" si="487"/>
        <v>0</v>
      </c>
      <c r="V1300" s="393">
        <f t="shared" si="488"/>
        <v>0</v>
      </c>
      <c r="W1300" s="442" t="str">
        <f t="shared" si="489"/>
        <v/>
      </c>
      <c r="X1300" s="452" t="str">
        <f t="shared" si="484"/>
        <v/>
      </c>
      <c r="Y1300" s="452" t="str">
        <f t="shared" si="485"/>
        <v/>
      </c>
      <c r="Z1300" s="452" t="str">
        <f>'４.１倒筒機(樣品製作)'!X1300</f>
        <v/>
      </c>
      <c r="AA1300" s="452" t="str">
        <f>'４.１倒筒機(樣品製作)'!Y1300</f>
        <v/>
      </c>
    </row>
    <row r="1301" spans="1:27" ht="16.5">
      <c r="A1301" s="383">
        <f t="shared" si="490"/>
        <v>46204</v>
      </c>
      <c r="B1301" s="432" t="s">
        <v>804</v>
      </c>
      <c r="C1301" s="458"/>
      <c r="D1301" s="473"/>
      <c r="E1301" s="459"/>
      <c r="F1301" s="507" t="str">
        <f>IF(ISNA(VLOOKUP(D1301,條件!$A$1:$L$65585,5,0)),"",(VLOOKUP(D1301,條件!$A$1:$L$65585,5,0)))</f>
        <v/>
      </c>
      <c r="G1301" s="507" t="str">
        <f>IF(ISNA(VLOOKUP(D1301,條件!$A$1:$L$65585,11,0)),"",(VLOOKUP(D1301,條件!$A$1:$L$65585,11,0)))</f>
        <v/>
      </c>
      <c r="H1301" s="460"/>
      <c r="I1301" s="461"/>
      <c r="J1301" s="462"/>
      <c r="K1301" s="461"/>
      <c r="L1301" s="463"/>
      <c r="M1301" s="388"/>
      <c r="N1301" s="389"/>
      <c r="O1301" s="390"/>
      <c r="P1301" s="389"/>
      <c r="Q1301" s="410"/>
      <c r="R1301" s="443"/>
      <c r="S1301" s="425">
        <f t="shared" si="486"/>
        <v>0</v>
      </c>
      <c r="T1301" s="392">
        <f t="shared" si="483"/>
        <v>0</v>
      </c>
      <c r="U1301" s="405">
        <f t="shared" si="487"/>
        <v>0</v>
      </c>
      <c r="V1301" s="393">
        <f t="shared" si="488"/>
        <v>0</v>
      </c>
      <c r="W1301" s="442" t="str">
        <f t="shared" si="489"/>
        <v/>
      </c>
      <c r="X1301" s="452" t="str">
        <f t="shared" si="484"/>
        <v/>
      </c>
      <c r="Y1301" s="452" t="str">
        <f t="shared" si="485"/>
        <v/>
      </c>
      <c r="Z1301" s="452" t="str">
        <f>'４.１倒筒機(樣品製作)'!X1301</f>
        <v/>
      </c>
      <c r="AA1301" s="452" t="str">
        <f>'４.１倒筒機(樣品製作)'!Y1301</f>
        <v/>
      </c>
    </row>
    <row r="1302" spans="1:27" ht="16.5">
      <c r="A1302" s="383">
        <f t="shared" si="490"/>
        <v>46204</v>
      </c>
      <c r="B1302" s="432" t="s">
        <v>804</v>
      </c>
      <c r="C1302" s="458"/>
      <c r="D1302" s="473"/>
      <c r="E1302" s="459"/>
      <c r="F1302" s="507" t="str">
        <f>IF(ISNA(VLOOKUP(D1302,條件!$A$1:$L$65585,5,0)),"",(VLOOKUP(D1302,條件!$A$1:$L$65585,5,0)))</f>
        <v/>
      </c>
      <c r="G1302" s="507" t="str">
        <f>IF(ISNA(VLOOKUP(D1302,條件!$A$1:$L$65585,11,0)),"",(VLOOKUP(D1302,條件!$A$1:$L$65585,11,0)))</f>
        <v/>
      </c>
      <c r="H1302" s="460"/>
      <c r="I1302" s="461"/>
      <c r="J1302" s="462"/>
      <c r="K1302" s="461"/>
      <c r="L1302" s="463"/>
      <c r="M1302" s="388"/>
      <c r="N1302" s="389"/>
      <c r="O1302" s="390"/>
      <c r="P1302" s="389"/>
      <c r="Q1302" s="410"/>
      <c r="R1302" s="443"/>
      <c r="S1302" s="425">
        <f t="shared" si="486"/>
        <v>0</v>
      </c>
      <c r="T1302" s="392">
        <f t="shared" si="483"/>
        <v>0</v>
      </c>
      <c r="U1302" s="405">
        <f t="shared" si="487"/>
        <v>0</v>
      </c>
      <c r="V1302" s="393">
        <f t="shared" si="488"/>
        <v>0</v>
      </c>
      <c r="W1302" s="442" t="str">
        <f t="shared" si="489"/>
        <v/>
      </c>
      <c r="X1302" s="452" t="str">
        <f t="shared" si="484"/>
        <v/>
      </c>
      <c r="Y1302" s="452" t="str">
        <f t="shared" si="485"/>
        <v/>
      </c>
      <c r="Z1302" s="452" t="str">
        <f>'４.１倒筒機(樣品製作)'!X1302</f>
        <v/>
      </c>
      <c r="AA1302" s="452" t="str">
        <f>'４.１倒筒機(樣品製作)'!Y1302</f>
        <v/>
      </c>
    </row>
    <row r="1303" spans="1:27" ht="16.5">
      <c r="A1303" s="383">
        <f t="shared" si="490"/>
        <v>46204</v>
      </c>
      <c r="B1303" s="432" t="s">
        <v>804</v>
      </c>
      <c r="C1303" s="458"/>
      <c r="D1303" s="473"/>
      <c r="E1303" s="459"/>
      <c r="F1303" s="507" t="str">
        <f>IF(ISNA(VLOOKUP(D1303,條件!$A$1:$L$65585,5,0)),"",(VLOOKUP(D1303,條件!$A$1:$L$65585,5,0)))</f>
        <v/>
      </c>
      <c r="G1303" s="507" t="str">
        <f>IF(ISNA(VLOOKUP(D1303,條件!$A$1:$L$65585,11,0)),"",(VLOOKUP(D1303,條件!$A$1:$L$65585,11,0)))</f>
        <v/>
      </c>
      <c r="H1303" s="460"/>
      <c r="I1303" s="461"/>
      <c r="J1303" s="462"/>
      <c r="K1303" s="461"/>
      <c r="L1303" s="463"/>
      <c r="M1303" s="388"/>
      <c r="N1303" s="389"/>
      <c r="O1303" s="390"/>
      <c r="P1303" s="389"/>
      <c r="Q1303" s="410"/>
      <c r="R1303" s="443"/>
      <c r="S1303" s="425">
        <f t="shared" si="486"/>
        <v>0</v>
      </c>
      <c r="T1303" s="392">
        <f t="shared" si="483"/>
        <v>0</v>
      </c>
      <c r="U1303" s="405">
        <f t="shared" si="487"/>
        <v>0</v>
      </c>
      <c r="V1303" s="393">
        <f t="shared" si="488"/>
        <v>0</v>
      </c>
      <c r="W1303" s="442" t="str">
        <f t="shared" si="489"/>
        <v/>
      </c>
      <c r="X1303" s="452" t="str">
        <f t="shared" si="484"/>
        <v/>
      </c>
      <c r="Y1303" s="452" t="str">
        <f t="shared" si="485"/>
        <v/>
      </c>
      <c r="Z1303" s="452" t="str">
        <f>'４.１倒筒機(樣品製作)'!X1303</f>
        <v/>
      </c>
      <c r="AA1303" s="452" t="str">
        <f>'４.１倒筒機(樣品製作)'!Y1303</f>
        <v/>
      </c>
    </row>
    <row r="1304" spans="1:27" ht="16.5">
      <c r="A1304" s="383">
        <f t="shared" si="490"/>
        <v>46204</v>
      </c>
      <c r="B1304" s="432" t="s">
        <v>804</v>
      </c>
      <c r="C1304" s="458"/>
      <c r="D1304" s="473"/>
      <c r="E1304" s="459"/>
      <c r="F1304" s="507" t="str">
        <f>IF(ISNA(VLOOKUP(D1304,條件!$A$1:$L$65585,5,0)),"",(VLOOKUP(D1304,條件!$A$1:$L$65585,5,0)))</f>
        <v/>
      </c>
      <c r="G1304" s="507" t="str">
        <f>IF(ISNA(VLOOKUP(D1304,條件!$A$1:$L$65585,11,0)),"",(VLOOKUP(D1304,條件!$A$1:$L$65585,11,0)))</f>
        <v/>
      </c>
      <c r="H1304" s="460"/>
      <c r="I1304" s="461"/>
      <c r="J1304" s="462"/>
      <c r="K1304" s="461"/>
      <c r="L1304" s="463"/>
      <c r="M1304" s="388"/>
      <c r="N1304" s="389"/>
      <c r="O1304" s="390"/>
      <c r="P1304" s="389"/>
      <c r="Q1304" s="410"/>
      <c r="R1304" s="443"/>
      <c r="S1304" s="425">
        <f t="shared" si="486"/>
        <v>0</v>
      </c>
      <c r="T1304" s="392">
        <f t="shared" si="483"/>
        <v>0</v>
      </c>
      <c r="U1304" s="392">
        <f t="shared" si="487"/>
        <v>0</v>
      </c>
      <c r="V1304" s="393">
        <f t="shared" si="488"/>
        <v>0</v>
      </c>
      <c r="W1304" s="442" t="str">
        <f t="shared" si="489"/>
        <v/>
      </c>
      <c r="X1304" s="452" t="str">
        <f t="shared" si="484"/>
        <v/>
      </c>
      <c r="Y1304" s="452" t="str">
        <f t="shared" si="485"/>
        <v/>
      </c>
      <c r="Z1304" s="452" t="str">
        <f>'４.１倒筒機(樣品製作)'!X1304</f>
        <v/>
      </c>
      <c r="AA1304" s="452" t="str">
        <f>'４.１倒筒機(樣品製作)'!Y1304</f>
        <v/>
      </c>
    </row>
    <row r="1305" spans="1:27" ht="16.5">
      <c r="A1305" s="383">
        <f t="shared" si="490"/>
        <v>46204</v>
      </c>
      <c r="B1305" s="432" t="s">
        <v>804</v>
      </c>
      <c r="C1305" s="458"/>
      <c r="D1305" s="473"/>
      <c r="E1305" s="459"/>
      <c r="F1305" s="507" t="str">
        <f>IF(ISNA(VLOOKUP(D1305,條件!$A$1:$L$65585,5,0)),"",(VLOOKUP(D1305,條件!$A$1:$L$65585,5,0)))</f>
        <v/>
      </c>
      <c r="G1305" s="507" t="str">
        <f>IF(ISNA(VLOOKUP(D1305,條件!$A$1:$L$65585,11,0)),"",(VLOOKUP(D1305,條件!$A$1:$L$65585,11,0)))</f>
        <v/>
      </c>
      <c r="H1305" s="460"/>
      <c r="I1305" s="461"/>
      <c r="J1305" s="462"/>
      <c r="K1305" s="461"/>
      <c r="L1305" s="463"/>
      <c r="M1305" s="388"/>
      <c r="N1305" s="389"/>
      <c r="O1305" s="390"/>
      <c r="P1305" s="389"/>
      <c r="Q1305" s="410"/>
      <c r="R1305" s="443"/>
      <c r="S1305" s="425">
        <f t="shared" si="486"/>
        <v>0</v>
      </c>
      <c r="T1305" s="392">
        <f t="shared" si="483"/>
        <v>0</v>
      </c>
      <c r="U1305" s="392">
        <f t="shared" si="487"/>
        <v>0</v>
      </c>
      <c r="V1305" s="393">
        <f t="shared" si="488"/>
        <v>0</v>
      </c>
      <c r="W1305" s="444" t="str">
        <f t="shared" si="489"/>
        <v/>
      </c>
      <c r="X1305" s="452" t="str">
        <f t="shared" si="484"/>
        <v/>
      </c>
      <c r="Y1305" s="452" t="str">
        <f t="shared" si="485"/>
        <v/>
      </c>
      <c r="Z1305" s="452" t="str">
        <f>'４.１倒筒機(樣品製作)'!X1305</f>
        <v/>
      </c>
      <c r="AA1305" s="452" t="str">
        <f>'４.１倒筒機(樣品製作)'!Y1305</f>
        <v/>
      </c>
    </row>
    <row r="1306" spans="1:27" ht="16.5">
      <c r="A1306" s="383">
        <f t="shared" si="490"/>
        <v>46204</v>
      </c>
      <c r="B1306" s="432" t="s">
        <v>804</v>
      </c>
      <c r="C1306" s="458"/>
      <c r="D1306" s="473"/>
      <c r="E1306" s="459"/>
      <c r="F1306" s="507" t="str">
        <f>IF(ISNA(VLOOKUP(D1306,條件!$A$1:$L$65585,5,0)),"",(VLOOKUP(D1306,條件!$A$1:$L$65585,5,0)))</f>
        <v/>
      </c>
      <c r="G1306" s="507" t="str">
        <f>IF(ISNA(VLOOKUP(D1306,條件!$A$1:$L$65585,11,0)),"",(VLOOKUP(D1306,條件!$A$1:$L$65585,11,0)))</f>
        <v/>
      </c>
      <c r="H1306" s="460"/>
      <c r="I1306" s="461"/>
      <c r="J1306" s="462"/>
      <c r="K1306" s="461"/>
      <c r="L1306" s="463"/>
      <c r="M1306" s="388"/>
      <c r="N1306" s="389"/>
      <c r="O1306" s="390"/>
      <c r="P1306" s="389"/>
      <c r="Q1306" s="410"/>
      <c r="R1306" s="443"/>
      <c r="S1306" s="425">
        <f t="shared" si="486"/>
        <v>0</v>
      </c>
      <c r="T1306" s="392">
        <f t="shared" si="483"/>
        <v>0</v>
      </c>
      <c r="U1306" s="392">
        <f t="shared" si="487"/>
        <v>0</v>
      </c>
      <c r="V1306" s="393">
        <f t="shared" si="488"/>
        <v>0</v>
      </c>
      <c r="W1306" s="444" t="str">
        <f t="shared" si="489"/>
        <v/>
      </c>
      <c r="X1306" s="452" t="str">
        <f t="shared" si="484"/>
        <v/>
      </c>
      <c r="Y1306" s="452" t="str">
        <f t="shared" si="485"/>
        <v/>
      </c>
      <c r="Z1306" s="452" t="str">
        <f>'４.１倒筒機(樣品製作)'!X1306</f>
        <v/>
      </c>
      <c r="AA1306" s="452" t="str">
        <f>'４.１倒筒機(樣品製作)'!Y1306</f>
        <v/>
      </c>
    </row>
    <row r="1307" spans="1:27" ht="16.5">
      <c r="A1307" s="383">
        <f t="shared" si="490"/>
        <v>46204</v>
      </c>
      <c r="B1307" s="432" t="s">
        <v>804</v>
      </c>
      <c r="C1307" s="458"/>
      <c r="D1307" s="473"/>
      <c r="E1307" s="459"/>
      <c r="F1307" s="507" t="str">
        <f>IF(ISNA(VLOOKUP(D1307,條件!$A$1:$L$65585,5,0)),"",(VLOOKUP(D1307,條件!$A$1:$L$65585,5,0)))</f>
        <v/>
      </c>
      <c r="G1307" s="507" t="str">
        <f>IF(ISNA(VLOOKUP(D1307,條件!$A$1:$L$65585,11,0)),"",(VLOOKUP(D1307,條件!$A$1:$L$65585,11,0)))</f>
        <v/>
      </c>
      <c r="H1307" s="460"/>
      <c r="I1307" s="461"/>
      <c r="J1307" s="462"/>
      <c r="K1307" s="461"/>
      <c r="L1307" s="463"/>
      <c r="M1307" s="388"/>
      <c r="N1307" s="389"/>
      <c r="O1307" s="390"/>
      <c r="P1307" s="389"/>
      <c r="Q1307" s="410"/>
      <c r="R1307" s="443"/>
      <c r="S1307" s="425">
        <f t="shared" si="486"/>
        <v>0</v>
      </c>
      <c r="T1307" s="392">
        <f t="shared" si="483"/>
        <v>0</v>
      </c>
      <c r="U1307" s="392">
        <f t="shared" si="487"/>
        <v>0</v>
      </c>
      <c r="V1307" s="393">
        <f t="shared" si="488"/>
        <v>0</v>
      </c>
      <c r="W1307" s="444" t="str">
        <f t="shared" si="489"/>
        <v/>
      </c>
      <c r="X1307" s="452" t="str">
        <f t="shared" si="484"/>
        <v/>
      </c>
      <c r="Y1307" s="452" t="str">
        <f t="shared" si="485"/>
        <v/>
      </c>
      <c r="Z1307" s="452" t="str">
        <f>'４.１倒筒機(樣品製作)'!X1307</f>
        <v/>
      </c>
      <c r="AA1307" s="452" t="str">
        <f>'４.１倒筒機(樣品製作)'!Y1307</f>
        <v/>
      </c>
    </row>
    <row r="1308" spans="1:27" ht="16.5">
      <c r="A1308" s="383">
        <f t="shared" si="490"/>
        <v>46204</v>
      </c>
      <c r="B1308" s="432" t="s">
        <v>804</v>
      </c>
      <c r="C1308" s="458"/>
      <c r="D1308" s="473"/>
      <c r="E1308" s="459"/>
      <c r="F1308" s="507" t="str">
        <f>IF(ISNA(VLOOKUP(D1308,條件!$A$1:$L$65585,5,0)),"",(VLOOKUP(D1308,條件!$A$1:$L$65585,5,0)))</f>
        <v/>
      </c>
      <c r="G1308" s="507" t="str">
        <f>IF(ISNA(VLOOKUP(D1308,條件!$A$1:$L$65585,11,0)),"",(VLOOKUP(D1308,條件!$A$1:$L$65585,11,0)))</f>
        <v/>
      </c>
      <c r="H1308" s="460"/>
      <c r="I1308" s="461"/>
      <c r="J1308" s="462"/>
      <c r="K1308" s="461"/>
      <c r="L1308" s="463"/>
      <c r="M1308" s="388"/>
      <c r="N1308" s="389"/>
      <c r="O1308" s="390"/>
      <c r="P1308" s="389"/>
      <c r="Q1308" s="410"/>
      <c r="R1308" s="443"/>
      <c r="S1308" s="425">
        <f t="shared" si="486"/>
        <v>0</v>
      </c>
      <c r="T1308" s="392">
        <f t="shared" si="483"/>
        <v>0</v>
      </c>
      <c r="U1308" s="392">
        <f t="shared" si="487"/>
        <v>0</v>
      </c>
      <c r="V1308" s="393">
        <f t="shared" si="488"/>
        <v>0</v>
      </c>
      <c r="W1308" s="444" t="str">
        <f t="shared" si="489"/>
        <v/>
      </c>
      <c r="X1308" s="452" t="str">
        <f t="shared" si="484"/>
        <v/>
      </c>
      <c r="Y1308" s="452" t="str">
        <f t="shared" si="485"/>
        <v/>
      </c>
      <c r="Z1308" s="452" t="str">
        <f>'４.１倒筒機(樣品製作)'!X1308</f>
        <v/>
      </c>
      <c r="AA1308" s="452" t="str">
        <f>'４.１倒筒機(樣品製作)'!Y1308</f>
        <v/>
      </c>
    </row>
    <row r="1309" spans="1:27" ht="16.5">
      <c r="A1309" s="383">
        <f t="shared" si="490"/>
        <v>46204</v>
      </c>
      <c r="B1309" s="432" t="s">
        <v>804</v>
      </c>
      <c r="C1309" s="458"/>
      <c r="D1309" s="473"/>
      <c r="E1309" s="459"/>
      <c r="F1309" s="507" t="str">
        <f>IF(ISNA(VLOOKUP(D1309,條件!$A$1:$L$65585,5,0)),"",(VLOOKUP(D1309,條件!$A$1:$L$65585,5,0)))</f>
        <v/>
      </c>
      <c r="G1309" s="507" t="str">
        <f>IF(ISNA(VLOOKUP(D1309,條件!$A$1:$L$65585,11,0)),"",(VLOOKUP(D1309,條件!$A$1:$L$65585,11,0)))</f>
        <v/>
      </c>
      <c r="H1309" s="460"/>
      <c r="I1309" s="461"/>
      <c r="J1309" s="462"/>
      <c r="K1309" s="461"/>
      <c r="L1309" s="463"/>
      <c r="M1309" s="388"/>
      <c r="N1309" s="389"/>
      <c r="O1309" s="390"/>
      <c r="P1309" s="389"/>
      <c r="Q1309" s="391"/>
      <c r="R1309" s="443"/>
      <c r="S1309" s="425">
        <f t="shared" si="486"/>
        <v>0</v>
      </c>
      <c r="T1309" s="392">
        <f t="shared" si="483"/>
        <v>0</v>
      </c>
      <c r="U1309" s="392">
        <f t="shared" si="487"/>
        <v>0</v>
      </c>
      <c r="V1309" s="393">
        <f t="shared" si="488"/>
        <v>0</v>
      </c>
      <c r="W1309" s="444" t="str">
        <f t="shared" si="489"/>
        <v/>
      </c>
      <c r="X1309" s="452" t="str">
        <f t="shared" si="484"/>
        <v/>
      </c>
      <c r="Y1309" s="452" t="str">
        <f t="shared" si="485"/>
        <v/>
      </c>
      <c r="Z1309" s="452" t="str">
        <f>'４.１倒筒機(樣品製作)'!X1309</f>
        <v/>
      </c>
      <c r="AA1309" s="452" t="str">
        <f>'４.１倒筒機(樣品製作)'!Y1309</f>
        <v/>
      </c>
    </row>
    <row r="1310" spans="1:27" ht="16.5">
      <c r="A1310" s="383">
        <f t="shared" si="490"/>
        <v>46204</v>
      </c>
      <c r="B1310" s="432" t="s">
        <v>804</v>
      </c>
      <c r="C1310" s="458"/>
      <c r="D1310" s="473"/>
      <c r="E1310" s="459"/>
      <c r="F1310" s="507" t="str">
        <f>IF(ISNA(VLOOKUP(D1310,條件!$A$1:$L$65585,5,0)),"",(VLOOKUP(D1310,條件!$A$1:$L$65585,5,0)))</f>
        <v/>
      </c>
      <c r="G1310" s="507" t="str">
        <f>IF(ISNA(VLOOKUP(D1310,條件!$A$1:$L$65585,11,0)),"",(VLOOKUP(D1310,條件!$A$1:$L$65585,11,0)))</f>
        <v/>
      </c>
      <c r="H1310" s="460"/>
      <c r="I1310" s="461"/>
      <c r="J1310" s="462"/>
      <c r="K1310" s="461"/>
      <c r="L1310" s="463"/>
      <c r="M1310" s="388"/>
      <c r="N1310" s="389"/>
      <c r="O1310" s="390"/>
      <c r="P1310" s="389"/>
      <c r="Q1310" s="391"/>
      <c r="R1310" s="443"/>
      <c r="S1310" s="425">
        <f t="shared" si="486"/>
        <v>0</v>
      </c>
      <c r="T1310" s="392">
        <f t="shared" si="483"/>
        <v>0</v>
      </c>
      <c r="U1310" s="392">
        <f t="shared" si="487"/>
        <v>0</v>
      </c>
      <c r="V1310" s="393">
        <f t="shared" si="488"/>
        <v>0</v>
      </c>
      <c r="W1310" s="444" t="str">
        <f t="shared" si="489"/>
        <v/>
      </c>
      <c r="X1310" s="452" t="str">
        <f t="shared" si="484"/>
        <v/>
      </c>
      <c r="Y1310" s="452" t="str">
        <f t="shared" si="485"/>
        <v/>
      </c>
      <c r="Z1310" s="452" t="str">
        <f>'４.１倒筒機(樣品製作)'!X1310</f>
        <v/>
      </c>
      <c r="AA1310" s="452" t="str">
        <f>'４.１倒筒機(樣品製作)'!Y1310</f>
        <v/>
      </c>
    </row>
    <row r="1311" spans="1:27" ht="16.5">
      <c r="A1311" s="383">
        <f t="shared" si="490"/>
        <v>46204</v>
      </c>
      <c r="B1311" s="432" t="s">
        <v>804</v>
      </c>
      <c r="C1311" s="458"/>
      <c r="D1311" s="473"/>
      <c r="E1311" s="459"/>
      <c r="F1311" s="507" t="str">
        <f>IF(ISNA(VLOOKUP(D1311,條件!$A$1:$L$65585,5,0)),"",(VLOOKUP(D1311,條件!$A$1:$L$65585,5,0)))</f>
        <v/>
      </c>
      <c r="G1311" s="507" t="str">
        <f>IF(ISNA(VLOOKUP(D1311,條件!$A$1:$L$65585,11,0)),"",(VLOOKUP(D1311,條件!$A$1:$L$65585,11,0)))</f>
        <v/>
      </c>
      <c r="H1311" s="460"/>
      <c r="I1311" s="461"/>
      <c r="J1311" s="462"/>
      <c r="K1311" s="461"/>
      <c r="L1311" s="463"/>
      <c r="M1311" s="388"/>
      <c r="N1311" s="389"/>
      <c r="O1311" s="390"/>
      <c r="P1311" s="389"/>
      <c r="Q1311" s="391"/>
      <c r="R1311" s="443"/>
      <c r="S1311" s="425">
        <f t="shared" si="486"/>
        <v>0</v>
      </c>
      <c r="T1311" s="392">
        <f t="shared" si="483"/>
        <v>0</v>
      </c>
      <c r="U1311" s="392">
        <f t="shared" si="487"/>
        <v>0</v>
      </c>
      <c r="V1311" s="393">
        <f t="shared" si="488"/>
        <v>0</v>
      </c>
      <c r="W1311" s="444" t="str">
        <f t="shared" si="489"/>
        <v/>
      </c>
      <c r="X1311" s="452" t="str">
        <f t="shared" si="484"/>
        <v/>
      </c>
      <c r="Y1311" s="452" t="str">
        <f t="shared" si="485"/>
        <v/>
      </c>
      <c r="Z1311" s="452" t="str">
        <f>'４.１倒筒機(樣品製作)'!X1311</f>
        <v/>
      </c>
      <c r="AA1311" s="452" t="str">
        <f>'４.１倒筒機(樣品製作)'!Y1311</f>
        <v/>
      </c>
    </row>
    <row r="1312" spans="1:27" ht="16.5">
      <c r="A1312" s="383">
        <f t="shared" si="490"/>
        <v>46204</v>
      </c>
      <c r="B1312" s="432" t="s">
        <v>804</v>
      </c>
      <c r="C1312" s="458"/>
      <c r="D1312" s="473"/>
      <c r="E1312" s="459"/>
      <c r="F1312" s="507" t="str">
        <f>IF(ISNA(VLOOKUP(D1312,條件!$A$1:$L$65585,5,0)),"",(VLOOKUP(D1312,條件!$A$1:$L$65585,5,0)))</f>
        <v/>
      </c>
      <c r="G1312" s="507" t="str">
        <f>IF(ISNA(VLOOKUP(D1312,條件!$A$1:$L$65585,11,0)),"",(VLOOKUP(D1312,條件!$A$1:$L$65585,11,0)))</f>
        <v/>
      </c>
      <c r="H1312" s="460"/>
      <c r="I1312" s="461"/>
      <c r="J1312" s="462"/>
      <c r="K1312" s="461"/>
      <c r="L1312" s="463"/>
      <c r="M1312" s="388"/>
      <c r="N1312" s="389"/>
      <c r="O1312" s="390"/>
      <c r="P1312" s="389"/>
      <c r="Q1312" s="391"/>
      <c r="R1312" s="443"/>
      <c r="S1312" s="425">
        <f t="shared" si="486"/>
        <v>0</v>
      </c>
      <c r="T1312" s="392">
        <f t="shared" si="483"/>
        <v>0</v>
      </c>
      <c r="U1312" s="392">
        <f t="shared" si="487"/>
        <v>0</v>
      </c>
      <c r="V1312" s="393">
        <f t="shared" si="488"/>
        <v>0</v>
      </c>
      <c r="W1312" s="444" t="str">
        <f t="shared" si="489"/>
        <v/>
      </c>
      <c r="X1312" s="452" t="str">
        <f t="shared" si="484"/>
        <v/>
      </c>
      <c r="Y1312" s="452" t="str">
        <f t="shared" si="485"/>
        <v/>
      </c>
      <c r="Z1312" s="452" t="str">
        <f>'４.１倒筒機(樣品製作)'!X1312</f>
        <v/>
      </c>
      <c r="AA1312" s="452" t="str">
        <f>'４.１倒筒機(樣品製作)'!Y1312</f>
        <v/>
      </c>
    </row>
    <row r="1313" spans="1:27" ht="16.5">
      <c r="A1313" s="383">
        <f t="shared" si="490"/>
        <v>46204</v>
      </c>
      <c r="B1313" s="398" t="s">
        <v>807</v>
      </c>
      <c r="C1313" s="524"/>
      <c r="D1313" s="525"/>
      <c r="E1313" s="526"/>
      <c r="F1313" s="527"/>
      <c r="G1313" s="527"/>
      <c r="H1313" s="528"/>
      <c r="I1313" s="529">
        <f>COUNTA(I1293:I1312)</f>
        <v>0</v>
      </c>
      <c r="J1313" s="529"/>
      <c r="K1313" s="529"/>
      <c r="L1313" s="530"/>
      <c r="M1313" s="400"/>
      <c r="N1313" s="401">
        <f>SUM(N1293:N1312)</f>
        <v>0</v>
      </c>
      <c r="O1313" s="400"/>
      <c r="P1313" s="401">
        <f>SUM(P1293:P1312)</f>
        <v>0</v>
      </c>
      <c r="Q1313" s="402"/>
      <c r="R1313" s="445"/>
      <c r="S1313" s="426"/>
      <c r="T1313" s="399"/>
      <c r="U1313" s="399">
        <f>SUMIF(U1293:U1312,"&lt;9E307")</f>
        <v>0</v>
      </c>
      <c r="V1313" s="399">
        <f>SUM(V1293:V1312)</f>
        <v>0</v>
      </c>
      <c r="W1313" s="446">
        <f>IF(ISERROR(V1313/U1313),0,(V1313/U1313))</f>
        <v>0</v>
      </c>
      <c r="X1313" s="453">
        <f>SUMIF(X1293:X1312,"&lt;9E307")</f>
        <v>0</v>
      </c>
      <c r="Y1313" s="453">
        <f>SUMIF(Y1293:Y1312,"&lt;9E307")</f>
        <v>0</v>
      </c>
      <c r="Z1313" s="579">
        <f>'４.１倒筒機(樣品製作)'!X1313</f>
        <v>0</v>
      </c>
      <c r="AA1313" s="579">
        <f>'４.１倒筒機(樣品製作)'!Y1313</f>
        <v>0</v>
      </c>
    </row>
    <row r="1314" spans="1:27" ht="16.5">
      <c r="A1314" s="383">
        <f t="shared" si="490"/>
        <v>46204</v>
      </c>
      <c r="B1314" s="432" t="s">
        <v>805</v>
      </c>
      <c r="C1314" s="458"/>
      <c r="D1314" s="473"/>
      <c r="E1314" s="459"/>
      <c r="F1314" s="507" t="str">
        <f>IF(ISNA(VLOOKUP(D1314,條件!$A$1:$L$65585,5,0)),"",(VLOOKUP(D1314,條件!$A$1:$L$65585,5,0)))</f>
        <v/>
      </c>
      <c r="G1314" s="507" t="str">
        <f>IF(ISNA(VLOOKUP(D1314,條件!$A$1:$L$65585,11,0)),"",(VLOOKUP(D1314,條件!$A$1:$L$65585,11,0)))</f>
        <v/>
      </c>
      <c r="H1314" s="460"/>
      <c r="I1314" s="461"/>
      <c r="J1314" s="462"/>
      <c r="K1314" s="461"/>
      <c r="L1314" s="463"/>
      <c r="M1314" s="388"/>
      <c r="N1314" s="389"/>
      <c r="O1314" s="390"/>
      <c r="P1314" s="389"/>
      <c r="Q1314" s="391"/>
      <c r="R1314" s="443"/>
      <c r="S1314" s="425">
        <f>K1314*0.85</f>
        <v>0</v>
      </c>
      <c r="T1314" s="392">
        <f t="shared" ref="T1314:T1333" si="491">IF(J1314="",0,(1440/(J1314/S1314)))</f>
        <v>0</v>
      </c>
      <c r="U1314" s="405">
        <f>T1314*L1314*(N1314+P1314)/24*0.85</f>
        <v>0</v>
      </c>
      <c r="V1314" s="406">
        <f>M1314+O1314</f>
        <v>0</v>
      </c>
      <c r="W1314" s="442" t="str">
        <f>IF(U1314=0,"",((V1314/U1314)))</f>
        <v/>
      </c>
      <c r="X1314" s="452" t="str">
        <f t="shared" ref="X1314:X1333" si="492">IF(ISERROR((U1314/(N1314+P1314)*N1314)/250),"",((U1314/(N1314+P1314)*N1314)/250))</f>
        <v/>
      </c>
      <c r="Y1314" s="452" t="str">
        <f t="shared" ref="Y1314:Y1333" si="493">IF(ISERROR(((U1314/(N1314+P1314)*P1314)/250)),"",(((U1314/(N1314+P1314)*P1314))/250))</f>
        <v/>
      </c>
      <c r="Z1314" s="452" t="str">
        <f>'４.１倒筒機(樣品製作)'!X1314</f>
        <v/>
      </c>
      <c r="AA1314" s="452" t="str">
        <f>'４.１倒筒機(樣品製作)'!Y1314</f>
        <v/>
      </c>
    </row>
    <row r="1315" spans="1:27" ht="16.5">
      <c r="A1315" s="383">
        <f t="shared" si="490"/>
        <v>46204</v>
      </c>
      <c r="B1315" s="432" t="s">
        <v>805</v>
      </c>
      <c r="C1315" s="458"/>
      <c r="D1315" s="473"/>
      <c r="E1315" s="459"/>
      <c r="F1315" s="507" t="str">
        <f>IF(ISNA(VLOOKUP(D1315,條件!$A$1:$L$65585,5,0)),"",(VLOOKUP(D1315,條件!$A$1:$L$65585,5,0)))</f>
        <v/>
      </c>
      <c r="G1315" s="507" t="str">
        <f>IF(ISNA(VLOOKUP(D1315,條件!$A$1:$L$65585,11,0)),"",(VLOOKUP(D1315,條件!$A$1:$L$65585,11,0)))</f>
        <v/>
      </c>
      <c r="H1315" s="460"/>
      <c r="I1315" s="461"/>
      <c r="J1315" s="462"/>
      <c r="K1315" s="461"/>
      <c r="L1315" s="463"/>
      <c r="M1315" s="388"/>
      <c r="N1315" s="389"/>
      <c r="O1315" s="390"/>
      <c r="P1315" s="389"/>
      <c r="Q1315" s="391"/>
      <c r="R1315" s="443"/>
      <c r="S1315" s="425">
        <f t="shared" ref="S1315:S1333" si="494">K1315*0.85</f>
        <v>0</v>
      </c>
      <c r="T1315" s="392">
        <f t="shared" si="491"/>
        <v>0</v>
      </c>
      <c r="U1315" s="405">
        <f t="shared" ref="U1315:U1333" si="495">T1315*L1315*(N1315+P1315)/24*0.85</f>
        <v>0</v>
      </c>
      <c r="V1315" s="393">
        <f t="shared" ref="V1315:V1333" si="496">M1315+O1315</f>
        <v>0</v>
      </c>
      <c r="W1315" s="442" t="str">
        <f t="shared" ref="W1315:W1333" si="497">IF(U1315=0,"",((V1315/U1315)))</f>
        <v/>
      </c>
      <c r="X1315" s="452" t="str">
        <f t="shared" si="492"/>
        <v/>
      </c>
      <c r="Y1315" s="452" t="str">
        <f t="shared" si="493"/>
        <v/>
      </c>
      <c r="Z1315" s="452" t="str">
        <f>'４.１倒筒機(樣品製作)'!X1315</f>
        <v/>
      </c>
      <c r="AA1315" s="452" t="str">
        <f>'４.１倒筒機(樣品製作)'!Y1315</f>
        <v/>
      </c>
    </row>
    <row r="1316" spans="1:27" ht="16.5">
      <c r="A1316" s="383">
        <f t="shared" si="490"/>
        <v>46204</v>
      </c>
      <c r="B1316" s="432" t="s">
        <v>805</v>
      </c>
      <c r="C1316" s="458"/>
      <c r="D1316" s="473"/>
      <c r="E1316" s="459"/>
      <c r="F1316" s="507" t="str">
        <f>IF(ISNA(VLOOKUP(D1316,條件!$A$1:$L$65585,5,0)),"",(VLOOKUP(D1316,條件!$A$1:$L$65585,5,0)))</f>
        <v/>
      </c>
      <c r="G1316" s="507" t="str">
        <f>IF(ISNA(VLOOKUP(D1316,條件!$A$1:$L$65585,11,0)),"",(VLOOKUP(D1316,條件!$A$1:$L$65585,11,0)))</f>
        <v/>
      </c>
      <c r="H1316" s="460"/>
      <c r="I1316" s="461"/>
      <c r="J1316" s="462"/>
      <c r="K1316" s="461"/>
      <c r="L1316" s="463"/>
      <c r="M1316" s="388"/>
      <c r="N1316" s="389"/>
      <c r="O1316" s="390"/>
      <c r="P1316" s="389"/>
      <c r="Q1316" s="391"/>
      <c r="R1316" s="443"/>
      <c r="S1316" s="425">
        <f t="shared" si="494"/>
        <v>0</v>
      </c>
      <c r="T1316" s="392">
        <f t="shared" si="491"/>
        <v>0</v>
      </c>
      <c r="U1316" s="405">
        <f t="shared" si="495"/>
        <v>0</v>
      </c>
      <c r="V1316" s="393">
        <f t="shared" si="496"/>
        <v>0</v>
      </c>
      <c r="W1316" s="442" t="str">
        <f t="shared" si="497"/>
        <v/>
      </c>
      <c r="X1316" s="452" t="str">
        <f t="shared" si="492"/>
        <v/>
      </c>
      <c r="Y1316" s="452" t="str">
        <f t="shared" si="493"/>
        <v/>
      </c>
      <c r="Z1316" s="452" t="str">
        <f>'４.１倒筒機(樣品製作)'!X1316</f>
        <v/>
      </c>
      <c r="AA1316" s="452" t="str">
        <f>'４.１倒筒機(樣品製作)'!Y1316</f>
        <v/>
      </c>
    </row>
    <row r="1317" spans="1:27" ht="16.5">
      <c r="A1317" s="383">
        <f t="shared" si="490"/>
        <v>46204</v>
      </c>
      <c r="B1317" s="432" t="s">
        <v>805</v>
      </c>
      <c r="C1317" s="458"/>
      <c r="D1317" s="473"/>
      <c r="E1317" s="459"/>
      <c r="F1317" s="507" t="str">
        <f>IF(ISNA(VLOOKUP(D1317,條件!$A$1:$L$65585,5,0)),"",(VLOOKUP(D1317,條件!$A$1:$L$65585,5,0)))</f>
        <v/>
      </c>
      <c r="G1317" s="507" t="str">
        <f>IF(ISNA(VLOOKUP(D1317,條件!$A$1:$L$65585,11,0)),"",(VLOOKUP(D1317,條件!$A$1:$L$65585,11,0)))</f>
        <v/>
      </c>
      <c r="H1317" s="460"/>
      <c r="I1317" s="461"/>
      <c r="J1317" s="462"/>
      <c r="K1317" s="461"/>
      <c r="L1317" s="463"/>
      <c r="M1317" s="388"/>
      <c r="N1317" s="389"/>
      <c r="O1317" s="390"/>
      <c r="P1317" s="389"/>
      <c r="Q1317" s="391"/>
      <c r="R1317" s="443"/>
      <c r="S1317" s="425">
        <f t="shared" si="494"/>
        <v>0</v>
      </c>
      <c r="T1317" s="392">
        <f t="shared" si="491"/>
        <v>0</v>
      </c>
      <c r="U1317" s="405">
        <f t="shared" si="495"/>
        <v>0</v>
      </c>
      <c r="V1317" s="393">
        <f t="shared" si="496"/>
        <v>0</v>
      </c>
      <c r="W1317" s="442" t="str">
        <f t="shared" si="497"/>
        <v/>
      </c>
      <c r="X1317" s="452" t="str">
        <f t="shared" si="492"/>
        <v/>
      </c>
      <c r="Y1317" s="452" t="str">
        <f t="shared" si="493"/>
        <v/>
      </c>
      <c r="Z1317" s="452" t="str">
        <f>'４.１倒筒機(樣品製作)'!X1317</f>
        <v/>
      </c>
      <c r="AA1317" s="452" t="str">
        <f>'４.１倒筒機(樣品製作)'!Y1317</f>
        <v/>
      </c>
    </row>
    <row r="1318" spans="1:27" ht="16.5">
      <c r="A1318" s="383">
        <f t="shared" si="490"/>
        <v>46204</v>
      </c>
      <c r="B1318" s="432" t="s">
        <v>805</v>
      </c>
      <c r="C1318" s="458"/>
      <c r="D1318" s="473"/>
      <c r="E1318" s="459"/>
      <c r="F1318" s="507" t="str">
        <f>IF(ISNA(VLOOKUP(D1318,條件!$A$1:$L$65585,5,0)),"",(VLOOKUP(D1318,條件!$A$1:$L$65585,5,0)))</f>
        <v/>
      </c>
      <c r="G1318" s="507" t="str">
        <f>IF(ISNA(VLOOKUP(D1318,條件!$A$1:$L$65585,11,0)),"",(VLOOKUP(D1318,條件!$A$1:$L$65585,11,0)))</f>
        <v/>
      </c>
      <c r="H1318" s="460"/>
      <c r="I1318" s="461"/>
      <c r="J1318" s="462"/>
      <c r="K1318" s="461"/>
      <c r="L1318" s="463"/>
      <c r="M1318" s="388"/>
      <c r="N1318" s="389"/>
      <c r="O1318" s="390"/>
      <c r="P1318" s="389"/>
      <c r="Q1318" s="391"/>
      <c r="R1318" s="443"/>
      <c r="S1318" s="425">
        <f t="shared" si="494"/>
        <v>0</v>
      </c>
      <c r="T1318" s="392">
        <f t="shared" si="491"/>
        <v>0</v>
      </c>
      <c r="U1318" s="405">
        <f t="shared" si="495"/>
        <v>0</v>
      </c>
      <c r="V1318" s="393">
        <f t="shared" si="496"/>
        <v>0</v>
      </c>
      <c r="W1318" s="442" t="str">
        <f t="shared" si="497"/>
        <v/>
      </c>
      <c r="X1318" s="452" t="str">
        <f t="shared" si="492"/>
        <v/>
      </c>
      <c r="Y1318" s="452" t="str">
        <f t="shared" si="493"/>
        <v/>
      </c>
      <c r="Z1318" s="452" t="str">
        <f>'４.１倒筒機(樣品製作)'!X1318</f>
        <v/>
      </c>
      <c r="AA1318" s="452" t="str">
        <f>'４.１倒筒機(樣品製作)'!Y1318</f>
        <v/>
      </c>
    </row>
    <row r="1319" spans="1:27" ht="16.5">
      <c r="A1319" s="383">
        <f t="shared" si="490"/>
        <v>46204</v>
      </c>
      <c r="B1319" s="432" t="s">
        <v>805</v>
      </c>
      <c r="C1319" s="458"/>
      <c r="D1319" s="473"/>
      <c r="E1319" s="459"/>
      <c r="F1319" s="507" t="str">
        <f>IF(ISNA(VLOOKUP(D1319,條件!$A$1:$L$65585,5,0)),"",(VLOOKUP(D1319,條件!$A$1:$L$65585,5,0)))</f>
        <v/>
      </c>
      <c r="G1319" s="507" t="str">
        <f>IF(ISNA(VLOOKUP(D1319,條件!$A$1:$L$65585,11,0)),"",(VLOOKUP(D1319,條件!$A$1:$L$65585,11,0)))</f>
        <v/>
      </c>
      <c r="H1319" s="460"/>
      <c r="I1319" s="461"/>
      <c r="J1319" s="462"/>
      <c r="K1319" s="461"/>
      <c r="L1319" s="463"/>
      <c r="M1319" s="388"/>
      <c r="N1319" s="389"/>
      <c r="O1319" s="390"/>
      <c r="P1319" s="389"/>
      <c r="Q1319" s="391"/>
      <c r="R1319" s="443"/>
      <c r="S1319" s="425">
        <f t="shared" si="494"/>
        <v>0</v>
      </c>
      <c r="T1319" s="392">
        <f t="shared" si="491"/>
        <v>0</v>
      </c>
      <c r="U1319" s="405">
        <f t="shared" si="495"/>
        <v>0</v>
      </c>
      <c r="V1319" s="393">
        <f t="shared" si="496"/>
        <v>0</v>
      </c>
      <c r="W1319" s="442" t="str">
        <f t="shared" si="497"/>
        <v/>
      </c>
      <c r="X1319" s="452" t="str">
        <f t="shared" si="492"/>
        <v/>
      </c>
      <c r="Y1319" s="452" t="str">
        <f t="shared" si="493"/>
        <v/>
      </c>
      <c r="Z1319" s="452" t="str">
        <f>'４.１倒筒機(樣品製作)'!X1319</f>
        <v/>
      </c>
      <c r="AA1319" s="452" t="str">
        <f>'４.１倒筒機(樣品製作)'!Y1319</f>
        <v/>
      </c>
    </row>
    <row r="1320" spans="1:27" ht="16.5">
      <c r="A1320" s="383">
        <f t="shared" si="490"/>
        <v>46204</v>
      </c>
      <c r="B1320" s="432" t="s">
        <v>805</v>
      </c>
      <c r="C1320" s="458"/>
      <c r="D1320" s="473"/>
      <c r="E1320" s="459"/>
      <c r="F1320" s="507" t="str">
        <f>IF(ISNA(VLOOKUP(D1320,條件!$A$1:$L$65585,5,0)),"",(VLOOKUP(D1320,條件!$A$1:$L$65585,5,0)))</f>
        <v/>
      </c>
      <c r="G1320" s="507" t="str">
        <f>IF(ISNA(VLOOKUP(D1320,條件!$A$1:$L$65585,11,0)),"",(VLOOKUP(D1320,條件!$A$1:$L$65585,11,0)))</f>
        <v/>
      </c>
      <c r="H1320" s="460"/>
      <c r="I1320" s="461"/>
      <c r="J1320" s="462"/>
      <c r="K1320" s="461"/>
      <c r="L1320" s="463"/>
      <c r="M1320" s="388"/>
      <c r="N1320" s="389"/>
      <c r="O1320" s="390"/>
      <c r="P1320" s="389"/>
      <c r="Q1320" s="391"/>
      <c r="R1320" s="443"/>
      <c r="S1320" s="425">
        <f t="shared" si="494"/>
        <v>0</v>
      </c>
      <c r="T1320" s="392">
        <f t="shared" si="491"/>
        <v>0</v>
      </c>
      <c r="U1320" s="405">
        <f t="shared" si="495"/>
        <v>0</v>
      </c>
      <c r="V1320" s="393">
        <f t="shared" si="496"/>
        <v>0</v>
      </c>
      <c r="W1320" s="442" t="str">
        <f t="shared" si="497"/>
        <v/>
      </c>
      <c r="X1320" s="452" t="str">
        <f t="shared" si="492"/>
        <v/>
      </c>
      <c r="Y1320" s="452" t="str">
        <f t="shared" si="493"/>
        <v/>
      </c>
      <c r="Z1320" s="452" t="str">
        <f>'４.１倒筒機(樣品製作)'!X1320</f>
        <v/>
      </c>
      <c r="AA1320" s="452" t="str">
        <f>'４.１倒筒機(樣品製作)'!Y1320</f>
        <v/>
      </c>
    </row>
    <row r="1321" spans="1:27" ht="16.5">
      <c r="A1321" s="383">
        <f t="shared" si="490"/>
        <v>46204</v>
      </c>
      <c r="B1321" s="432" t="s">
        <v>805</v>
      </c>
      <c r="C1321" s="458"/>
      <c r="D1321" s="473"/>
      <c r="E1321" s="459"/>
      <c r="F1321" s="507" t="str">
        <f>IF(ISNA(VLOOKUP(D1321,條件!$A$1:$L$65585,5,0)),"",(VLOOKUP(D1321,條件!$A$1:$L$65585,5,0)))</f>
        <v/>
      </c>
      <c r="G1321" s="507" t="str">
        <f>IF(ISNA(VLOOKUP(D1321,條件!$A$1:$L$65585,11,0)),"",(VLOOKUP(D1321,條件!$A$1:$L$65585,11,0)))</f>
        <v/>
      </c>
      <c r="H1321" s="460"/>
      <c r="I1321" s="461"/>
      <c r="J1321" s="462"/>
      <c r="K1321" s="461"/>
      <c r="L1321" s="463"/>
      <c r="M1321" s="388"/>
      <c r="N1321" s="389"/>
      <c r="O1321" s="390"/>
      <c r="P1321" s="389"/>
      <c r="Q1321" s="391"/>
      <c r="R1321" s="443"/>
      <c r="S1321" s="425">
        <f t="shared" si="494"/>
        <v>0</v>
      </c>
      <c r="T1321" s="392">
        <f t="shared" si="491"/>
        <v>0</v>
      </c>
      <c r="U1321" s="405">
        <f t="shared" si="495"/>
        <v>0</v>
      </c>
      <c r="V1321" s="393">
        <f t="shared" si="496"/>
        <v>0</v>
      </c>
      <c r="W1321" s="442" t="str">
        <f t="shared" si="497"/>
        <v/>
      </c>
      <c r="X1321" s="452" t="str">
        <f t="shared" si="492"/>
        <v/>
      </c>
      <c r="Y1321" s="452" t="str">
        <f t="shared" si="493"/>
        <v/>
      </c>
      <c r="Z1321" s="452" t="str">
        <f>'４.１倒筒機(樣品製作)'!X1321</f>
        <v/>
      </c>
      <c r="AA1321" s="452" t="str">
        <f>'４.１倒筒機(樣品製作)'!Y1321</f>
        <v/>
      </c>
    </row>
    <row r="1322" spans="1:27" ht="16.5">
      <c r="A1322" s="383">
        <f t="shared" si="490"/>
        <v>46204</v>
      </c>
      <c r="B1322" s="432" t="s">
        <v>805</v>
      </c>
      <c r="C1322" s="458"/>
      <c r="D1322" s="473"/>
      <c r="E1322" s="459"/>
      <c r="F1322" s="507" t="str">
        <f>IF(ISNA(VLOOKUP(D1322,條件!$A$1:$L$65585,5,0)),"",(VLOOKUP(D1322,條件!$A$1:$L$65585,5,0)))</f>
        <v/>
      </c>
      <c r="G1322" s="507" t="str">
        <f>IF(ISNA(VLOOKUP(D1322,條件!$A$1:$L$65585,11,0)),"",(VLOOKUP(D1322,條件!$A$1:$L$65585,11,0)))</f>
        <v/>
      </c>
      <c r="H1322" s="460"/>
      <c r="I1322" s="461"/>
      <c r="J1322" s="462"/>
      <c r="K1322" s="461"/>
      <c r="L1322" s="463"/>
      <c r="M1322" s="388"/>
      <c r="N1322" s="389"/>
      <c r="O1322" s="390"/>
      <c r="P1322" s="389"/>
      <c r="Q1322" s="391"/>
      <c r="R1322" s="443"/>
      <c r="S1322" s="425">
        <f t="shared" si="494"/>
        <v>0</v>
      </c>
      <c r="T1322" s="392">
        <f t="shared" si="491"/>
        <v>0</v>
      </c>
      <c r="U1322" s="405">
        <f t="shared" si="495"/>
        <v>0</v>
      </c>
      <c r="V1322" s="393">
        <f t="shared" si="496"/>
        <v>0</v>
      </c>
      <c r="W1322" s="442" t="str">
        <f t="shared" si="497"/>
        <v/>
      </c>
      <c r="X1322" s="452" t="str">
        <f t="shared" si="492"/>
        <v/>
      </c>
      <c r="Y1322" s="452" t="str">
        <f t="shared" si="493"/>
        <v/>
      </c>
      <c r="Z1322" s="452" t="str">
        <f>'４.１倒筒機(樣品製作)'!X1322</f>
        <v/>
      </c>
      <c r="AA1322" s="452" t="str">
        <f>'４.１倒筒機(樣品製作)'!Y1322</f>
        <v/>
      </c>
    </row>
    <row r="1323" spans="1:27" ht="16.5">
      <c r="A1323" s="383">
        <f t="shared" si="490"/>
        <v>46204</v>
      </c>
      <c r="B1323" s="432" t="s">
        <v>805</v>
      </c>
      <c r="C1323" s="458"/>
      <c r="D1323" s="473"/>
      <c r="E1323" s="459"/>
      <c r="F1323" s="507" t="str">
        <f>IF(ISNA(VLOOKUP(D1323,條件!$A$1:$L$65585,5,0)),"",(VLOOKUP(D1323,條件!$A$1:$L$65585,5,0)))</f>
        <v/>
      </c>
      <c r="G1323" s="507" t="str">
        <f>IF(ISNA(VLOOKUP(D1323,條件!$A$1:$L$65585,11,0)),"",(VLOOKUP(D1323,條件!$A$1:$L$65585,11,0)))</f>
        <v/>
      </c>
      <c r="H1323" s="460"/>
      <c r="I1323" s="461"/>
      <c r="J1323" s="462"/>
      <c r="K1323" s="461"/>
      <c r="L1323" s="463"/>
      <c r="M1323" s="388"/>
      <c r="N1323" s="389"/>
      <c r="O1323" s="390"/>
      <c r="P1323" s="389"/>
      <c r="Q1323" s="391"/>
      <c r="R1323" s="443"/>
      <c r="S1323" s="425">
        <f t="shared" si="494"/>
        <v>0</v>
      </c>
      <c r="T1323" s="392">
        <f t="shared" si="491"/>
        <v>0</v>
      </c>
      <c r="U1323" s="405">
        <f t="shared" si="495"/>
        <v>0</v>
      </c>
      <c r="V1323" s="393">
        <f t="shared" si="496"/>
        <v>0</v>
      </c>
      <c r="W1323" s="442" t="str">
        <f t="shared" si="497"/>
        <v/>
      </c>
      <c r="X1323" s="452" t="str">
        <f t="shared" si="492"/>
        <v/>
      </c>
      <c r="Y1323" s="452" t="str">
        <f t="shared" si="493"/>
        <v/>
      </c>
      <c r="Z1323" s="452" t="str">
        <f>'４.１倒筒機(樣品製作)'!X1323</f>
        <v/>
      </c>
      <c r="AA1323" s="452" t="str">
        <f>'４.１倒筒機(樣品製作)'!Y1323</f>
        <v/>
      </c>
    </row>
    <row r="1324" spans="1:27" ht="16.5">
      <c r="A1324" s="383">
        <f t="shared" si="490"/>
        <v>46204</v>
      </c>
      <c r="B1324" s="432" t="s">
        <v>805</v>
      </c>
      <c r="C1324" s="458"/>
      <c r="D1324" s="473"/>
      <c r="E1324" s="459"/>
      <c r="F1324" s="507" t="str">
        <f>IF(ISNA(VLOOKUP(D1324,條件!$A$1:$L$65585,5,0)),"",(VLOOKUP(D1324,條件!$A$1:$L$65585,5,0)))</f>
        <v/>
      </c>
      <c r="G1324" s="507" t="str">
        <f>IF(ISNA(VLOOKUP(D1324,條件!$A$1:$L$65585,11,0)),"",(VLOOKUP(D1324,條件!$A$1:$L$65585,11,0)))</f>
        <v/>
      </c>
      <c r="H1324" s="460"/>
      <c r="I1324" s="461"/>
      <c r="J1324" s="462"/>
      <c r="K1324" s="461"/>
      <c r="L1324" s="463"/>
      <c r="M1324" s="388"/>
      <c r="N1324" s="389"/>
      <c r="O1324" s="390"/>
      <c r="P1324" s="389"/>
      <c r="Q1324" s="391"/>
      <c r="R1324" s="443"/>
      <c r="S1324" s="425">
        <f t="shared" si="494"/>
        <v>0</v>
      </c>
      <c r="T1324" s="392">
        <f t="shared" si="491"/>
        <v>0</v>
      </c>
      <c r="U1324" s="405">
        <f t="shared" si="495"/>
        <v>0</v>
      </c>
      <c r="V1324" s="393">
        <f t="shared" si="496"/>
        <v>0</v>
      </c>
      <c r="W1324" s="442" t="str">
        <f t="shared" si="497"/>
        <v/>
      </c>
      <c r="X1324" s="452" t="str">
        <f t="shared" si="492"/>
        <v/>
      </c>
      <c r="Y1324" s="452" t="str">
        <f t="shared" si="493"/>
        <v/>
      </c>
      <c r="Z1324" s="452" t="str">
        <f>'４.１倒筒機(樣品製作)'!X1324</f>
        <v/>
      </c>
      <c r="AA1324" s="452" t="str">
        <f>'４.１倒筒機(樣品製作)'!Y1324</f>
        <v/>
      </c>
    </row>
    <row r="1325" spans="1:27" ht="16.5">
      <c r="A1325" s="383">
        <f t="shared" si="490"/>
        <v>46204</v>
      </c>
      <c r="B1325" s="432" t="s">
        <v>805</v>
      </c>
      <c r="C1325" s="458"/>
      <c r="D1325" s="473"/>
      <c r="E1325" s="459"/>
      <c r="F1325" s="507" t="str">
        <f>IF(ISNA(VLOOKUP(D1325,條件!$A$1:$L$65585,5,0)),"",(VLOOKUP(D1325,條件!$A$1:$L$65585,5,0)))</f>
        <v/>
      </c>
      <c r="G1325" s="507" t="str">
        <f>IF(ISNA(VLOOKUP(D1325,條件!$A$1:$L$65585,11,0)),"",(VLOOKUP(D1325,條件!$A$1:$L$65585,11,0)))</f>
        <v/>
      </c>
      <c r="H1325" s="460"/>
      <c r="I1325" s="461"/>
      <c r="J1325" s="462"/>
      <c r="K1325" s="461"/>
      <c r="L1325" s="463"/>
      <c r="M1325" s="388"/>
      <c r="N1325" s="389"/>
      <c r="O1325" s="390"/>
      <c r="P1325" s="389"/>
      <c r="Q1325" s="391"/>
      <c r="R1325" s="443"/>
      <c r="S1325" s="425">
        <f t="shared" si="494"/>
        <v>0</v>
      </c>
      <c r="T1325" s="392">
        <f t="shared" si="491"/>
        <v>0</v>
      </c>
      <c r="U1325" s="392">
        <f t="shared" si="495"/>
        <v>0</v>
      </c>
      <c r="V1325" s="393">
        <f t="shared" si="496"/>
        <v>0</v>
      </c>
      <c r="W1325" s="444" t="str">
        <f t="shared" si="497"/>
        <v/>
      </c>
      <c r="X1325" s="452" t="str">
        <f t="shared" si="492"/>
        <v/>
      </c>
      <c r="Y1325" s="452" t="str">
        <f t="shared" si="493"/>
        <v/>
      </c>
      <c r="Z1325" s="452" t="str">
        <f>'４.１倒筒機(樣品製作)'!X1325</f>
        <v/>
      </c>
      <c r="AA1325" s="452" t="str">
        <f>'４.１倒筒機(樣品製作)'!Y1325</f>
        <v/>
      </c>
    </row>
    <row r="1326" spans="1:27" ht="16.5">
      <c r="A1326" s="383">
        <f t="shared" si="490"/>
        <v>46204</v>
      </c>
      <c r="B1326" s="432" t="s">
        <v>805</v>
      </c>
      <c r="C1326" s="458"/>
      <c r="D1326" s="473"/>
      <c r="E1326" s="459"/>
      <c r="F1326" s="507" t="str">
        <f>IF(ISNA(VLOOKUP(D1326,條件!$A$1:$L$65585,5,0)),"",(VLOOKUP(D1326,條件!$A$1:$L$65585,5,0)))</f>
        <v/>
      </c>
      <c r="G1326" s="507" t="str">
        <f>IF(ISNA(VLOOKUP(D1326,條件!$A$1:$L$65585,11,0)),"",(VLOOKUP(D1326,條件!$A$1:$L$65585,11,0)))</f>
        <v/>
      </c>
      <c r="H1326" s="460"/>
      <c r="I1326" s="461"/>
      <c r="J1326" s="462"/>
      <c r="K1326" s="461"/>
      <c r="L1326" s="463"/>
      <c r="M1326" s="388"/>
      <c r="N1326" s="389"/>
      <c r="O1326" s="390"/>
      <c r="P1326" s="389"/>
      <c r="Q1326" s="391"/>
      <c r="R1326" s="443"/>
      <c r="S1326" s="425">
        <f t="shared" si="494"/>
        <v>0</v>
      </c>
      <c r="T1326" s="392">
        <f t="shared" si="491"/>
        <v>0</v>
      </c>
      <c r="U1326" s="392">
        <f t="shared" si="495"/>
        <v>0</v>
      </c>
      <c r="V1326" s="393">
        <f t="shared" si="496"/>
        <v>0</v>
      </c>
      <c r="W1326" s="444" t="str">
        <f t="shared" si="497"/>
        <v/>
      </c>
      <c r="X1326" s="452" t="str">
        <f t="shared" si="492"/>
        <v/>
      </c>
      <c r="Y1326" s="452" t="str">
        <f t="shared" si="493"/>
        <v/>
      </c>
      <c r="Z1326" s="452" t="str">
        <f>'４.１倒筒機(樣品製作)'!X1326</f>
        <v/>
      </c>
      <c r="AA1326" s="452" t="str">
        <f>'４.１倒筒機(樣品製作)'!Y1326</f>
        <v/>
      </c>
    </row>
    <row r="1327" spans="1:27" ht="16.5">
      <c r="A1327" s="383">
        <f t="shared" si="490"/>
        <v>46204</v>
      </c>
      <c r="B1327" s="432" t="s">
        <v>805</v>
      </c>
      <c r="C1327" s="458"/>
      <c r="D1327" s="473"/>
      <c r="E1327" s="459"/>
      <c r="F1327" s="507" t="str">
        <f>IF(ISNA(VLOOKUP(D1327,條件!$A$1:$L$65585,5,0)),"",(VLOOKUP(D1327,條件!$A$1:$L$65585,5,0)))</f>
        <v/>
      </c>
      <c r="G1327" s="507" t="str">
        <f>IF(ISNA(VLOOKUP(D1327,條件!$A$1:$L$65585,11,0)),"",(VLOOKUP(D1327,條件!$A$1:$L$65585,11,0)))</f>
        <v/>
      </c>
      <c r="H1327" s="460"/>
      <c r="I1327" s="461"/>
      <c r="J1327" s="462"/>
      <c r="K1327" s="461"/>
      <c r="L1327" s="463"/>
      <c r="M1327" s="388"/>
      <c r="N1327" s="389"/>
      <c r="O1327" s="390"/>
      <c r="P1327" s="389"/>
      <c r="Q1327" s="391"/>
      <c r="R1327" s="443"/>
      <c r="S1327" s="425">
        <f t="shared" si="494"/>
        <v>0</v>
      </c>
      <c r="T1327" s="392">
        <f t="shared" si="491"/>
        <v>0</v>
      </c>
      <c r="U1327" s="392">
        <f t="shared" si="495"/>
        <v>0</v>
      </c>
      <c r="V1327" s="393">
        <f t="shared" si="496"/>
        <v>0</v>
      </c>
      <c r="W1327" s="444" t="str">
        <f t="shared" si="497"/>
        <v/>
      </c>
      <c r="X1327" s="452" t="str">
        <f t="shared" si="492"/>
        <v/>
      </c>
      <c r="Y1327" s="452" t="str">
        <f t="shared" si="493"/>
        <v/>
      </c>
      <c r="Z1327" s="452" t="str">
        <f>'４.１倒筒機(樣品製作)'!X1327</f>
        <v/>
      </c>
      <c r="AA1327" s="452" t="str">
        <f>'４.１倒筒機(樣品製作)'!Y1327</f>
        <v/>
      </c>
    </row>
    <row r="1328" spans="1:27" ht="16.5">
      <c r="A1328" s="383">
        <f t="shared" si="490"/>
        <v>46204</v>
      </c>
      <c r="B1328" s="432" t="s">
        <v>805</v>
      </c>
      <c r="C1328" s="458"/>
      <c r="D1328" s="473"/>
      <c r="E1328" s="459"/>
      <c r="F1328" s="507" t="str">
        <f>IF(ISNA(VLOOKUP(D1328,條件!$A$1:$L$65585,5,0)),"",(VLOOKUP(D1328,條件!$A$1:$L$65585,5,0)))</f>
        <v/>
      </c>
      <c r="G1328" s="507" t="str">
        <f>IF(ISNA(VLOOKUP(D1328,條件!$A$1:$L$65585,11,0)),"",(VLOOKUP(D1328,條件!$A$1:$L$65585,11,0)))</f>
        <v/>
      </c>
      <c r="H1328" s="460"/>
      <c r="I1328" s="461"/>
      <c r="J1328" s="462"/>
      <c r="K1328" s="461"/>
      <c r="L1328" s="463"/>
      <c r="M1328" s="388"/>
      <c r="N1328" s="389"/>
      <c r="O1328" s="390"/>
      <c r="P1328" s="389"/>
      <c r="Q1328" s="391"/>
      <c r="R1328" s="443"/>
      <c r="S1328" s="425">
        <f t="shared" si="494"/>
        <v>0</v>
      </c>
      <c r="T1328" s="392">
        <f t="shared" si="491"/>
        <v>0</v>
      </c>
      <c r="U1328" s="392">
        <f t="shared" si="495"/>
        <v>0</v>
      </c>
      <c r="V1328" s="393">
        <f t="shared" si="496"/>
        <v>0</v>
      </c>
      <c r="W1328" s="444" t="str">
        <f t="shared" si="497"/>
        <v/>
      </c>
      <c r="X1328" s="452" t="str">
        <f t="shared" si="492"/>
        <v/>
      </c>
      <c r="Y1328" s="452" t="str">
        <f t="shared" si="493"/>
        <v/>
      </c>
      <c r="Z1328" s="452" t="str">
        <f>'４.１倒筒機(樣品製作)'!X1328</f>
        <v/>
      </c>
      <c r="AA1328" s="452" t="str">
        <f>'４.１倒筒機(樣品製作)'!Y1328</f>
        <v/>
      </c>
    </row>
    <row r="1329" spans="1:27" ht="16.5">
      <c r="A1329" s="383">
        <f t="shared" si="490"/>
        <v>46204</v>
      </c>
      <c r="B1329" s="432" t="s">
        <v>805</v>
      </c>
      <c r="C1329" s="458"/>
      <c r="D1329" s="473"/>
      <c r="E1329" s="459"/>
      <c r="F1329" s="507" t="str">
        <f>IF(ISNA(VLOOKUP(D1329,條件!$A$1:$L$65585,5,0)),"",(VLOOKUP(D1329,條件!$A$1:$L$65585,5,0)))</f>
        <v/>
      </c>
      <c r="G1329" s="507" t="str">
        <f>IF(ISNA(VLOOKUP(D1329,條件!$A$1:$L$65585,11,0)),"",(VLOOKUP(D1329,條件!$A$1:$L$65585,11,0)))</f>
        <v/>
      </c>
      <c r="H1329" s="460"/>
      <c r="I1329" s="461"/>
      <c r="J1329" s="462"/>
      <c r="K1329" s="461"/>
      <c r="L1329" s="463"/>
      <c r="M1329" s="388"/>
      <c r="N1329" s="389"/>
      <c r="O1329" s="390"/>
      <c r="P1329" s="389"/>
      <c r="Q1329" s="391"/>
      <c r="R1329" s="443"/>
      <c r="S1329" s="425">
        <f t="shared" si="494"/>
        <v>0</v>
      </c>
      <c r="T1329" s="392">
        <f t="shared" si="491"/>
        <v>0</v>
      </c>
      <c r="U1329" s="392">
        <f t="shared" si="495"/>
        <v>0</v>
      </c>
      <c r="V1329" s="393">
        <f t="shared" si="496"/>
        <v>0</v>
      </c>
      <c r="W1329" s="444" t="str">
        <f t="shared" si="497"/>
        <v/>
      </c>
      <c r="X1329" s="452" t="str">
        <f t="shared" si="492"/>
        <v/>
      </c>
      <c r="Y1329" s="452" t="str">
        <f t="shared" si="493"/>
        <v/>
      </c>
      <c r="Z1329" s="452" t="str">
        <f>'４.１倒筒機(樣品製作)'!X1329</f>
        <v/>
      </c>
      <c r="AA1329" s="452" t="str">
        <f>'４.１倒筒機(樣品製作)'!Y1329</f>
        <v/>
      </c>
    </row>
    <row r="1330" spans="1:27" ht="16.5">
      <c r="A1330" s="383">
        <f t="shared" si="490"/>
        <v>46204</v>
      </c>
      <c r="B1330" s="432" t="s">
        <v>805</v>
      </c>
      <c r="C1330" s="458"/>
      <c r="D1330" s="473"/>
      <c r="E1330" s="459"/>
      <c r="F1330" s="507" t="str">
        <f>IF(ISNA(VLOOKUP(D1330,條件!$A$1:$L$65585,5,0)),"",(VLOOKUP(D1330,條件!$A$1:$L$65585,5,0)))</f>
        <v/>
      </c>
      <c r="G1330" s="507" t="str">
        <f>IF(ISNA(VLOOKUP(D1330,條件!$A$1:$L$65585,11,0)),"",(VLOOKUP(D1330,條件!$A$1:$L$65585,11,0)))</f>
        <v/>
      </c>
      <c r="H1330" s="460"/>
      <c r="I1330" s="461"/>
      <c r="J1330" s="462"/>
      <c r="K1330" s="461"/>
      <c r="L1330" s="463"/>
      <c r="M1330" s="388"/>
      <c r="N1330" s="389"/>
      <c r="O1330" s="390"/>
      <c r="P1330" s="389"/>
      <c r="Q1330" s="391"/>
      <c r="R1330" s="443"/>
      <c r="S1330" s="425">
        <f t="shared" si="494"/>
        <v>0</v>
      </c>
      <c r="T1330" s="392">
        <f t="shared" si="491"/>
        <v>0</v>
      </c>
      <c r="U1330" s="392">
        <f t="shared" si="495"/>
        <v>0</v>
      </c>
      <c r="V1330" s="393">
        <f t="shared" si="496"/>
        <v>0</v>
      </c>
      <c r="W1330" s="444" t="str">
        <f t="shared" si="497"/>
        <v/>
      </c>
      <c r="X1330" s="452" t="str">
        <f t="shared" si="492"/>
        <v/>
      </c>
      <c r="Y1330" s="452" t="str">
        <f t="shared" si="493"/>
        <v/>
      </c>
      <c r="Z1330" s="452" t="str">
        <f>'４.１倒筒機(樣品製作)'!X1330</f>
        <v/>
      </c>
      <c r="AA1330" s="452" t="str">
        <f>'４.１倒筒機(樣品製作)'!Y1330</f>
        <v/>
      </c>
    </row>
    <row r="1331" spans="1:27" ht="16.5">
      <c r="A1331" s="383">
        <f t="shared" si="490"/>
        <v>46204</v>
      </c>
      <c r="B1331" s="432" t="s">
        <v>805</v>
      </c>
      <c r="C1331" s="458"/>
      <c r="D1331" s="473"/>
      <c r="E1331" s="459"/>
      <c r="F1331" s="507" t="str">
        <f>IF(ISNA(VLOOKUP(D1331,條件!$A$1:$L$65585,5,0)),"",(VLOOKUP(D1331,條件!$A$1:$L$65585,5,0)))</f>
        <v/>
      </c>
      <c r="G1331" s="507" t="str">
        <f>IF(ISNA(VLOOKUP(D1331,條件!$A$1:$L$65585,11,0)),"",(VLOOKUP(D1331,條件!$A$1:$L$65585,11,0)))</f>
        <v/>
      </c>
      <c r="H1331" s="460"/>
      <c r="I1331" s="461"/>
      <c r="J1331" s="462"/>
      <c r="K1331" s="461"/>
      <c r="L1331" s="463"/>
      <c r="M1331" s="388"/>
      <c r="N1331" s="389"/>
      <c r="O1331" s="390"/>
      <c r="P1331" s="389"/>
      <c r="Q1331" s="391"/>
      <c r="R1331" s="443"/>
      <c r="S1331" s="425">
        <f t="shared" si="494"/>
        <v>0</v>
      </c>
      <c r="T1331" s="392">
        <f t="shared" si="491"/>
        <v>0</v>
      </c>
      <c r="U1331" s="392">
        <f t="shared" si="495"/>
        <v>0</v>
      </c>
      <c r="V1331" s="393">
        <f t="shared" si="496"/>
        <v>0</v>
      </c>
      <c r="W1331" s="444" t="str">
        <f t="shared" si="497"/>
        <v/>
      </c>
      <c r="X1331" s="452" t="str">
        <f t="shared" si="492"/>
        <v/>
      </c>
      <c r="Y1331" s="452" t="str">
        <f t="shared" si="493"/>
        <v/>
      </c>
      <c r="Z1331" s="452" t="str">
        <f>'４.１倒筒機(樣品製作)'!X1331</f>
        <v/>
      </c>
      <c r="AA1331" s="452" t="str">
        <f>'４.１倒筒機(樣品製作)'!Y1331</f>
        <v/>
      </c>
    </row>
    <row r="1332" spans="1:27" ht="16.5">
      <c r="A1332" s="383">
        <f t="shared" si="490"/>
        <v>46204</v>
      </c>
      <c r="B1332" s="432" t="s">
        <v>805</v>
      </c>
      <c r="C1332" s="458"/>
      <c r="D1332" s="473"/>
      <c r="E1332" s="459"/>
      <c r="F1332" s="507" t="str">
        <f>IF(ISNA(VLOOKUP(D1332,條件!$A$1:$L$65585,5,0)),"",(VLOOKUP(D1332,條件!$A$1:$L$65585,5,0)))</f>
        <v/>
      </c>
      <c r="G1332" s="507" t="str">
        <f>IF(ISNA(VLOOKUP(D1332,條件!$A$1:$L$65585,11,0)),"",(VLOOKUP(D1332,條件!$A$1:$L$65585,11,0)))</f>
        <v/>
      </c>
      <c r="H1332" s="460"/>
      <c r="I1332" s="461"/>
      <c r="J1332" s="462"/>
      <c r="K1332" s="461"/>
      <c r="L1332" s="463"/>
      <c r="M1332" s="388"/>
      <c r="N1332" s="389"/>
      <c r="O1332" s="390"/>
      <c r="P1332" s="389"/>
      <c r="Q1332" s="391"/>
      <c r="R1332" s="443"/>
      <c r="S1332" s="425">
        <f t="shared" si="494"/>
        <v>0</v>
      </c>
      <c r="T1332" s="392">
        <f t="shared" si="491"/>
        <v>0</v>
      </c>
      <c r="U1332" s="392">
        <f t="shared" si="495"/>
        <v>0</v>
      </c>
      <c r="V1332" s="393">
        <f t="shared" si="496"/>
        <v>0</v>
      </c>
      <c r="W1332" s="444" t="str">
        <f t="shared" si="497"/>
        <v/>
      </c>
      <c r="X1332" s="452" t="str">
        <f t="shared" si="492"/>
        <v/>
      </c>
      <c r="Y1332" s="452" t="str">
        <f t="shared" si="493"/>
        <v/>
      </c>
      <c r="Z1332" s="452" t="str">
        <f>'４.１倒筒機(樣品製作)'!X1332</f>
        <v/>
      </c>
      <c r="AA1332" s="452" t="str">
        <f>'４.１倒筒機(樣品製作)'!Y1332</f>
        <v/>
      </c>
    </row>
    <row r="1333" spans="1:27" ht="16.5">
      <c r="A1333" s="383">
        <f t="shared" si="490"/>
        <v>46204</v>
      </c>
      <c r="B1333" s="432" t="s">
        <v>805</v>
      </c>
      <c r="C1333" s="458"/>
      <c r="D1333" s="473"/>
      <c r="E1333" s="459"/>
      <c r="F1333" s="507" t="str">
        <f>IF(ISNA(VLOOKUP(D1333,條件!$A$1:$L$65585,5,0)),"",(VLOOKUP(D1333,條件!$A$1:$L$65585,5,0)))</f>
        <v/>
      </c>
      <c r="G1333" s="507" t="str">
        <f>IF(ISNA(VLOOKUP(D1333,條件!$A$1:$L$65585,11,0)),"",(VLOOKUP(D1333,條件!$A$1:$L$65585,11,0)))</f>
        <v/>
      </c>
      <c r="H1333" s="460"/>
      <c r="I1333" s="461"/>
      <c r="J1333" s="462"/>
      <c r="K1333" s="461"/>
      <c r="L1333" s="463"/>
      <c r="M1333" s="388"/>
      <c r="N1333" s="389"/>
      <c r="O1333" s="390"/>
      <c r="P1333" s="389"/>
      <c r="Q1333" s="391"/>
      <c r="R1333" s="443"/>
      <c r="S1333" s="425">
        <f t="shared" si="494"/>
        <v>0</v>
      </c>
      <c r="T1333" s="392">
        <f t="shared" si="491"/>
        <v>0</v>
      </c>
      <c r="U1333" s="392">
        <f t="shared" si="495"/>
        <v>0</v>
      </c>
      <c r="V1333" s="393">
        <f t="shared" si="496"/>
        <v>0</v>
      </c>
      <c r="W1333" s="444" t="str">
        <f t="shared" si="497"/>
        <v/>
      </c>
      <c r="X1333" s="452" t="str">
        <f t="shared" si="492"/>
        <v/>
      </c>
      <c r="Y1333" s="452" t="str">
        <f t="shared" si="493"/>
        <v/>
      </c>
      <c r="Z1333" s="452" t="str">
        <f>'４.１倒筒機(樣品製作)'!X1333</f>
        <v/>
      </c>
      <c r="AA1333" s="452" t="str">
        <f>'４.１倒筒機(樣品製作)'!Y1333</f>
        <v/>
      </c>
    </row>
    <row r="1334" spans="1:27" ht="16.5">
      <c r="A1334" s="383">
        <f t="shared" si="490"/>
        <v>46204</v>
      </c>
      <c r="B1334" s="398" t="s">
        <v>803</v>
      </c>
      <c r="C1334" s="524"/>
      <c r="D1334" s="525"/>
      <c r="E1334" s="526"/>
      <c r="F1334" s="527">
        <v>0</v>
      </c>
      <c r="G1334" s="527"/>
      <c r="H1334" s="528"/>
      <c r="I1334" s="529">
        <f>COUNTA(I1314:I1333)</f>
        <v>0</v>
      </c>
      <c r="J1334" s="529"/>
      <c r="K1334" s="529"/>
      <c r="L1334" s="530"/>
      <c r="M1334" s="400"/>
      <c r="N1334" s="401">
        <f>SUM(N1314:N1333)</f>
        <v>0</v>
      </c>
      <c r="O1334" s="400"/>
      <c r="P1334" s="401">
        <f>SUM(P1314:P1333)</f>
        <v>0</v>
      </c>
      <c r="Q1334" s="402"/>
      <c r="R1334" s="445"/>
      <c r="S1334" s="427"/>
      <c r="T1334" s="403"/>
      <c r="U1334" s="399">
        <f>SUMIF(U1314:U1333,"&lt;9E307")</f>
        <v>0</v>
      </c>
      <c r="V1334" s="399">
        <f>SUM(V1314:V1333)</f>
        <v>0</v>
      </c>
      <c r="W1334" s="446">
        <f>IF(ISERROR(V1334/U1334),0,(V1334/U1334))</f>
        <v>0</v>
      </c>
      <c r="X1334" s="453">
        <f>SUMIF(X1314:X1333,"&lt;9E307")</f>
        <v>0</v>
      </c>
      <c r="Y1334" s="453">
        <f>SUMIF(Y1314:Y1333,"&lt;9E307")</f>
        <v>0</v>
      </c>
      <c r="Z1334" s="453">
        <f>'４.１倒筒機(樣品製作)'!X1334</f>
        <v>0</v>
      </c>
      <c r="AA1334" s="453">
        <f>'４.１倒筒機(樣品製作)'!Y1334</f>
        <v>0</v>
      </c>
    </row>
    <row r="1335" spans="1:27" ht="16.5">
      <c r="A1335" s="383">
        <f t="shared" si="490"/>
        <v>46204</v>
      </c>
      <c r="B1335" s="404" t="s">
        <v>806</v>
      </c>
      <c r="C1335" s="531"/>
      <c r="D1335" s="532"/>
      <c r="E1335" s="533"/>
      <c r="F1335" s="534"/>
      <c r="G1335" s="534"/>
      <c r="H1335" s="535"/>
      <c r="I1335" s="536">
        <f>SUM(I1313,I1334)</f>
        <v>0</v>
      </c>
      <c r="J1335" s="536"/>
      <c r="K1335" s="536"/>
      <c r="L1335" s="537"/>
      <c r="M1335" s="419"/>
      <c r="N1335" s="420">
        <f>SUM(N1313,N1334)</f>
        <v>0</v>
      </c>
      <c r="O1335" s="419"/>
      <c r="P1335" s="420">
        <f>SUM(P1313,P1334)</f>
        <v>0</v>
      </c>
      <c r="Q1335" s="421"/>
      <c r="R1335" s="447"/>
      <c r="S1335" s="428"/>
      <c r="T1335" s="394"/>
      <c r="U1335" s="394">
        <f t="shared" ref="U1335:V1335" si="498">SUM(U1313,U1334)</f>
        <v>0</v>
      </c>
      <c r="V1335" s="394">
        <f t="shared" si="498"/>
        <v>0</v>
      </c>
      <c r="W1335" s="448">
        <f>IF(ISERROR(V1335/U1335),0,V1335/U1335)</f>
        <v>0</v>
      </c>
      <c r="X1335" s="454">
        <f>SUM(X1313,X1334)</f>
        <v>0</v>
      </c>
      <c r="Y1335" s="454">
        <f>SUM(Y1313,Y1334)</f>
        <v>0</v>
      </c>
      <c r="Z1335" s="454">
        <f>'４.１倒筒機(樣品製作)'!X1335</f>
        <v>0</v>
      </c>
      <c r="AA1335" s="454">
        <f>'４.１倒筒機(樣品製作)'!Y1335</f>
        <v>0</v>
      </c>
    </row>
  </sheetData>
  <mergeCells count="1">
    <mergeCell ref="S1:Y1"/>
  </mergeCells>
  <phoneticPr fontId="5" type="noConversion"/>
  <dataValidations count="1">
    <dataValidation type="list" allowBlank="1" showInputMessage="1" showErrorMessage="1" sqref="Q1314:R1333 Q3:R22 Q153:R172 Q24:R43 Q282:R301 Q46:R65 Q67:R86 Q1293:R1312 Q89:R108 Q175:R194 Q196:R215 Q218:R237 Q239:R258 Q132:R151 Q304:R323 Q325:R344 Q347:R366 Q368:R387 Q261:R280 Q411:R430 Q433:R452 Q454:R473 Q476:R495 Q497:R516 Q519:R538 Q540:R559 Q562:R581 Q583:R602 Q605:R624 Q626:R645 Q648:R667 Q669:R688 Q691:R710 Q712:R731 Q734:R753 Q755:R774 Q777:R796 Q798:R817 Q820:R839 Q841:R860 Q863:R882 Q884:R903 Q906:R925 Q927:R946 Q949:R968 Q970:R989 Q992:R1011 Q1013:R1032 Q1035:R1054 Q1056:R1075 Q1078:R1097 Q1099:R1118 Q1121:R1140 Q1142:R1161 Q1164:R1183 Q1185:R1204 Q1207:R1226 Q1228:R1247 Q1250:R1269 Q1271:R1290 Q110:R129 Q390:R409">
      <formula1>FADIS</formula1>
    </dataValidation>
  </dataValidations>
  <pageMargins left="0.23622047244094491" right="0.19685039370078741" top="0.35433070866141736" bottom="0.74803149606299213" header="0.31496062992125984" footer="0.31496062992125984"/>
  <pageSetup paperSize="9" scale="68" orientation="landscape" r:id="rId1"/>
  <headerFooter>
    <oddFooter>第 &amp;P 頁 &amp;R&amp;A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F1335"/>
  <sheetViews>
    <sheetView showGridLines="0" zoomScale="85" zoomScaleNormal="85" workbookViewId="0">
      <pane xSplit="12" ySplit="2" topLeftCell="M3" activePane="bottomRight" state="frozen"/>
      <selection pane="topRight" activeCell="K1" sqref="K1"/>
      <selection pane="bottomLeft" activeCell="A3" sqref="A3"/>
      <selection pane="bottomRight" activeCell="E24" sqref="E24:N24"/>
    </sheetView>
  </sheetViews>
  <sheetFormatPr defaultRowHeight="15.75"/>
  <cols>
    <col min="1" max="1" width="6.5" style="418" customWidth="1"/>
    <col min="2" max="2" width="5" style="434" customWidth="1"/>
    <col min="3" max="3" width="8.375" style="65" customWidth="1"/>
    <col min="4" max="4" width="10.75" style="65" customWidth="1"/>
    <col min="5" max="5" width="4.5" style="65" customWidth="1"/>
    <col min="6" max="6" width="15" style="488" customWidth="1"/>
    <col min="7" max="7" width="13" style="545" customWidth="1"/>
    <col min="8" max="9" width="6.875" style="23" customWidth="1"/>
    <col min="10" max="11" width="9" style="23" customWidth="1"/>
    <col min="12" max="12" width="10.125" style="65" customWidth="1"/>
    <col min="13" max="13" width="9.625" style="360" customWidth="1"/>
    <col min="14" max="14" width="8.875" style="360" customWidth="1"/>
    <col min="15" max="15" width="9.625" style="360" customWidth="1"/>
    <col min="16" max="16" width="8.875" style="362" customWidth="1"/>
    <col min="17" max="17" width="10.875" style="363" customWidth="1"/>
    <col min="18" max="18" width="10.875" style="359" customWidth="1"/>
    <col min="19" max="22" width="10" style="361" customWidth="1"/>
    <col min="23" max="25" width="10" style="360" customWidth="1"/>
    <col min="26" max="26" width="9" style="359"/>
    <col min="27" max="27" width="57.75" style="364" bestFit="1" customWidth="1"/>
    <col min="28" max="28" width="6.625" style="364" customWidth="1"/>
    <col min="29" max="30" width="6.625" style="365" customWidth="1"/>
    <col min="31" max="32" width="6.625" style="364" customWidth="1"/>
    <col min="33" max="16384" width="9" style="359"/>
  </cols>
  <sheetData>
    <row r="1" spans="1:27" ht="21.75" thickBot="1">
      <c r="A1" s="417"/>
      <c r="B1" s="439" t="s">
        <v>675</v>
      </c>
      <c r="C1" s="514"/>
      <c r="D1" s="514"/>
      <c r="E1" s="514"/>
      <c r="F1" s="514"/>
      <c r="G1" s="514"/>
      <c r="H1" s="514"/>
      <c r="I1" s="514"/>
      <c r="J1" s="515"/>
      <c r="K1" s="515"/>
      <c r="L1" s="516"/>
      <c r="M1" s="384"/>
      <c r="N1" s="384"/>
      <c r="O1" s="385"/>
      <c r="P1" s="386"/>
      <c r="Q1" s="387"/>
      <c r="R1" s="387"/>
      <c r="S1" s="949" t="s">
        <v>676</v>
      </c>
      <c r="T1" s="950"/>
      <c r="U1" s="950"/>
      <c r="V1" s="950"/>
      <c r="W1" s="950"/>
      <c r="X1" s="950"/>
      <c r="Y1" s="950"/>
      <c r="AA1" s="359" t="s">
        <v>802</v>
      </c>
    </row>
    <row r="2" spans="1:27" ht="50.25" customHeight="1" thickBot="1">
      <c r="A2" s="429" t="s">
        <v>194</v>
      </c>
      <c r="B2" s="433" t="s">
        <v>794</v>
      </c>
      <c r="C2" s="411" t="s">
        <v>289</v>
      </c>
      <c r="D2" s="517" t="s">
        <v>188</v>
      </c>
      <c r="E2" s="518" t="s">
        <v>288</v>
      </c>
      <c r="F2" s="519" t="s">
        <v>189</v>
      </c>
      <c r="G2" s="520" t="s">
        <v>1086</v>
      </c>
      <c r="H2" s="521" t="s">
        <v>291</v>
      </c>
      <c r="I2" s="522" t="s">
        <v>290</v>
      </c>
      <c r="J2" s="521" t="s">
        <v>795</v>
      </c>
      <c r="K2" s="522" t="s">
        <v>1087</v>
      </c>
      <c r="L2" s="523" t="s">
        <v>677</v>
      </c>
      <c r="M2" s="414" t="s">
        <v>796</v>
      </c>
      <c r="N2" s="415" t="s">
        <v>797</v>
      </c>
      <c r="O2" s="416" t="s">
        <v>798</v>
      </c>
      <c r="P2" s="415" t="s">
        <v>799</v>
      </c>
      <c r="Q2" s="411" t="s">
        <v>671</v>
      </c>
      <c r="R2" s="440" t="s">
        <v>672</v>
      </c>
      <c r="S2" s="422" t="s">
        <v>673</v>
      </c>
      <c r="T2" s="412" t="s">
        <v>674</v>
      </c>
      <c r="U2" s="412" t="s">
        <v>678</v>
      </c>
      <c r="V2" s="413" t="s">
        <v>679</v>
      </c>
      <c r="W2" s="423" t="s">
        <v>680</v>
      </c>
      <c r="X2" s="451" t="s">
        <v>800</v>
      </c>
      <c r="Y2" s="451" t="s">
        <v>801</v>
      </c>
      <c r="AA2" s="450" t="s">
        <v>808</v>
      </c>
    </row>
    <row r="3" spans="1:27" ht="16.5">
      <c r="A3" s="449">
        <f>'１１直送'!A3</f>
        <v>46174</v>
      </c>
      <c r="B3" s="431" t="s">
        <v>804</v>
      </c>
      <c r="C3" s="458"/>
      <c r="D3" s="473"/>
      <c r="E3" s="459"/>
      <c r="F3" s="507" t="str">
        <f>IF(ISNA(VLOOKUP(D3,條件!$A$1:$L$65585,5,0)),"",(VLOOKUP(D3,條件!$A$1:$L$65585,5,0)))</f>
        <v/>
      </c>
      <c r="G3" s="507"/>
      <c r="H3" s="460"/>
      <c r="I3" s="461"/>
      <c r="J3" s="462"/>
      <c r="K3" s="461"/>
      <c r="L3" s="463"/>
      <c r="M3" s="407"/>
      <c r="N3" s="408"/>
      <c r="O3" s="409"/>
      <c r="P3" s="408"/>
      <c r="Q3" s="410"/>
      <c r="R3" s="441"/>
      <c r="S3" s="424">
        <f>K3*0.85</f>
        <v>0</v>
      </c>
      <c r="T3" s="405">
        <f t="shared" ref="T3:T22" si="0">IF(J3="",0,(1440/(J3/S3)))</f>
        <v>0</v>
      </c>
      <c r="U3" s="405">
        <f>T3*L3*(N3+P3)/24*0.85</f>
        <v>0</v>
      </c>
      <c r="V3" s="406">
        <f>M3+O3</f>
        <v>0</v>
      </c>
      <c r="W3" s="442" t="str">
        <f>IF(U3=0,"",((V3/U3)))</f>
        <v/>
      </c>
      <c r="X3" s="452" t="str">
        <f t="shared" ref="X3:X22" si="1">IF(ISERROR((U3/(N3+P3)*N3)/250),"",((U3/(N3+P3)*N3)/250))</f>
        <v/>
      </c>
      <c r="Y3" s="452" t="str">
        <f t="shared" ref="Y3:Y22" si="2">IF(ISERROR(((U3/(N3+P3)*P3)/250)),"",(((U3/(N3+P3)*P3))/250))</f>
        <v/>
      </c>
    </row>
    <row r="4" spans="1:27" ht="16.5">
      <c r="A4" s="383">
        <f>A3</f>
        <v>46174</v>
      </c>
      <c r="B4" s="432" t="s">
        <v>804</v>
      </c>
      <c r="C4" s="458"/>
      <c r="D4" s="473"/>
      <c r="E4" s="459"/>
      <c r="F4" s="507" t="str">
        <f>IF(ISNA(VLOOKUP(D4,條件!$A$1:$L$65585,5,0)),"",(VLOOKUP(D4,條件!$A$1:$L$65585,5,0)))</f>
        <v/>
      </c>
      <c r="G4" s="507"/>
      <c r="H4" s="460"/>
      <c r="I4" s="461"/>
      <c r="J4" s="462"/>
      <c r="K4" s="461"/>
      <c r="L4" s="463"/>
      <c r="M4" s="388"/>
      <c r="N4" s="389"/>
      <c r="O4" s="390"/>
      <c r="P4" s="389"/>
      <c r="Q4" s="410"/>
      <c r="R4" s="441"/>
      <c r="S4" s="425">
        <f t="shared" ref="S4:S22" si="3">K4*0.85</f>
        <v>0</v>
      </c>
      <c r="T4" s="392">
        <f t="shared" si="0"/>
        <v>0</v>
      </c>
      <c r="U4" s="405">
        <f t="shared" ref="U4:U22" si="4">T4*L4*(N4+P4)/24*0.85</f>
        <v>0</v>
      </c>
      <c r="V4" s="393">
        <f t="shared" ref="V4:V22" si="5">M4+O4</f>
        <v>0</v>
      </c>
      <c r="W4" s="442" t="str">
        <f t="shared" ref="W4:W22" si="6">IF(U4=0,"",((V4/U4)))</f>
        <v/>
      </c>
      <c r="X4" s="452" t="str">
        <f t="shared" si="1"/>
        <v/>
      </c>
      <c r="Y4" s="452" t="str">
        <f t="shared" si="2"/>
        <v/>
      </c>
    </row>
    <row r="5" spans="1:27" ht="16.5">
      <c r="A5" s="383">
        <f t="shared" ref="A5:A45" si="7">A4</f>
        <v>46174</v>
      </c>
      <c r="B5" s="432" t="s">
        <v>804</v>
      </c>
      <c r="C5" s="458"/>
      <c r="D5" s="473"/>
      <c r="E5" s="459"/>
      <c r="F5" s="507" t="str">
        <f>IF(ISNA(VLOOKUP(D5,條件!$A$1:$L$65585,5,0)),"",(VLOOKUP(D5,條件!$A$1:$L$65585,5,0)))</f>
        <v/>
      </c>
      <c r="G5" s="507"/>
      <c r="H5" s="460"/>
      <c r="I5" s="461"/>
      <c r="J5" s="462"/>
      <c r="K5" s="461"/>
      <c r="L5" s="463"/>
      <c r="M5" s="388"/>
      <c r="N5" s="389"/>
      <c r="O5" s="390"/>
      <c r="P5" s="389"/>
      <c r="Q5" s="410"/>
      <c r="R5" s="441"/>
      <c r="S5" s="425">
        <f t="shared" si="3"/>
        <v>0</v>
      </c>
      <c r="T5" s="392">
        <f t="shared" si="0"/>
        <v>0</v>
      </c>
      <c r="U5" s="405">
        <f t="shared" si="4"/>
        <v>0</v>
      </c>
      <c r="V5" s="393">
        <f t="shared" si="5"/>
        <v>0</v>
      </c>
      <c r="W5" s="442" t="str">
        <f t="shared" si="6"/>
        <v/>
      </c>
      <c r="X5" s="452" t="str">
        <f t="shared" si="1"/>
        <v/>
      </c>
      <c r="Y5" s="452" t="str">
        <f t="shared" si="2"/>
        <v/>
      </c>
    </row>
    <row r="6" spans="1:27" ht="16.5">
      <c r="A6" s="383">
        <f t="shared" si="7"/>
        <v>46174</v>
      </c>
      <c r="B6" s="432" t="s">
        <v>804</v>
      </c>
      <c r="C6" s="458"/>
      <c r="D6" s="473"/>
      <c r="E6" s="459"/>
      <c r="F6" s="507" t="str">
        <f>IF(ISNA(VLOOKUP(D6,條件!$A$1:$L$65585,5,0)),"",(VLOOKUP(D6,條件!$A$1:$L$65585,5,0)))</f>
        <v/>
      </c>
      <c r="G6" s="507" t="str">
        <f>IF(ISNA(VLOOKUP(D6,條件!$A$1:$L$65585,11,0)),"",(VLOOKUP(D6,條件!$A$1:$L$65585,11,0)))</f>
        <v/>
      </c>
      <c r="H6" s="460"/>
      <c r="I6" s="461"/>
      <c r="J6" s="462"/>
      <c r="K6" s="461"/>
      <c r="L6" s="463"/>
      <c r="M6" s="388"/>
      <c r="N6" s="389"/>
      <c r="O6" s="390"/>
      <c r="P6" s="389"/>
      <c r="Q6" s="410"/>
      <c r="R6" s="443"/>
      <c r="S6" s="425">
        <f t="shared" si="3"/>
        <v>0</v>
      </c>
      <c r="T6" s="392">
        <f t="shared" si="0"/>
        <v>0</v>
      </c>
      <c r="U6" s="405">
        <f t="shared" si="4"/>
        <v>0</v>
      </c>
      <c r="V6" s="393">
        <f t="shared" si="5"/>
        <v>0</v>
      </c>
      <c r="W6" s="442" t="str">
        <f t="shared" si="6"/>
        <v/>
      </c>
      <c r="X6" s="452" t="str">
        <f t="shared" si="1"/>
        <v/>
      </c>
      <c r="Y6" s="452" t="str">
        <f t="shared" si="2"/>
        <v/>
      </c>
    </row>
    <row r="7" spans="1:27" ht="16.5">
      <c r="A7" s="383">
        <f t="shared" si="7"/>
        <v>46174</v>
      </c>
      <c r="B7" s="432" t="s">
        <v>804</v>
      </c>
      <c r="C7" s="458"/>
      <c r="D7" s="473"/>
      <c r="E7" s="459"/>
      <c r="F7" s="507" t="str">
        <f>IF(ISNA(VLOOKUP(D7,條件!$A$1:$L$65585,5,0)),"",(VLOOKUP(D7,條件!$A$1:$L$65585,5,0)))</f>
        <v/>
      </c>
      <c r="G7" s="507" t="str">
        <f>IF(ISNA(VLOOKUP(D7,條件!$A$1:$L$65585,11,0)),"",(VLOOKUP(D7,條件!$A$1:$L$65585,11,0)))</f>
        <v/>
      </c>
      <c r="H7" s="460"/>
      <c r="I7" s="461"/>
      <c r="J7" s="462"/>
      <c r="K7" s="461"/>
      <c r="L7" s="463"/>
      <c r="M7" s="388"/>
      <c r="N7" s="389"/>
      <c r="O7" s="390"/>
      <c r="P7" s="389"/>
      <c r="Q7" s="410"/>
      <c r="R7" s="443"/>
      <c r="S7" s="425">
        <f t="shared" si="3"/>
        <v>0</v>
      </c>
      <c r="T7" s="392">
        <f t="shared" si="0"/>
        <v>0</v>
      </c>
      <c r="U7" s="405">
        <f t="shared" si="4"/>
        <v>0</v>
      </c>
      <c r="V7" s="393">
        <f t="shared" si="5"/>
        <v>0</v>
      </c>
      <c r="W7" s="442" t="str">
        <f t="shared" si="6"/>
        <v/>
      </c>
      <c r="X7" s="452" t="str">
        <f t="shared" si="1"/>
        <v/>
      </c>
      <c r="Y7" s="452" t="str">
        <f t="shared" si="2"/>
        <v/>
      </c>
    </row>
    <row r="8" spans="1:27" ht="16.5">
      <c r="A8" s="383">
        <f t="shared" si="7"/>
        <v>46174</v>
      </c>
      <c r="B8" s="432" t="s">
        <v>804</v>
      </c>
      <c r="C8" s="458"/>
      <c r="D8" s="473"/>
      <c r="E8" s="459"/>
      <c r="F8" s="507" t="str">
        <f>IF(ISNA(VLOOKUP(D8,條件!$A$1:$L$65585,5,0)),"",(VLOOKUP(D8,條件!$A$1:$L$65585,5,0)))</f>
        <v/>
      </c>
      <c r="G8" s="507" t="str">
        <f>IF(ISNA(VLOOKUP(D8,條件!$A$1:$L$65585,11,0)),"",(VLOOKUP(D8,條件!$A$1:$L$65585,11,0)))</f>
        <v/>
      </c>
      <c r="H8" s="460"/>
      <c r="I8" s="461"/>
      <c r="J8" s="462"/>
      <c r="K8" s="461"/>
      <c r="L8" s="463"/>
      <c r="M8" s="388"/>
      <c r="N8" s="389"/>
      <c r="O8" s="390"/>
      <c r="P8" s="389"/>
      <c r="Q8" s="410"/>
      <c r="R8" s="443"/>
      <c r="S8" s="425">
        <f t="shared" si="3"/>
        <v>0</v>
      </c>
      <c r="T8" s="392">
        <f t="shared" si="0"/>
        <v>0</v>
      </c>
      <c r="U8" s="405">
        <f t="shared" si="4"/>
        <v>0</v>
      </c>
      <c r="V8" s="393">
        <f t="shared" si="5"/>
        <v>0</v>
      </c>
      <c r="W8" s="442" t="str">
        <f t="shared" si="6"/>
        <v/>
      </c>
      <c r="X8" s="452" t="str">
        <f t="shared" si="1"/>
        <v/>
      </c>
      <c r="Y8" s="452" t="str">
        <f t="shared" si="2"/>
        <v/>
      </c>
    </row>
    <row r="9" spans="1:27" ht="16.5">
      <c r="A9" s="383">
        <f t="shared" si="7"/>
        <v>46174</v>
      </c>
      <c r="B9" s="432" t="s">
        <v>804</v>
      </c>
      <c r="C9" s="458"/>
      <c r="D9" s="473"/>
      <c r="E9" s="459"/>
      <c r="F9" s="507" t="str">
        <f>IF(ISNA(VLOOKUP(D9,條件!$A$1:$L$65585,5,0)),"",(VLOOKUP(D9,條件!$A$1:$L$65585,5,0)))</f>
        <v/>
      </c>
      <c r="G9" s="507" t="str">
        <f>IF(ISNA(VLOOKUP(D9,條件!$A$1:$L$65585,11,0)),"",(VLOOKUP(D9,條件!$A$1:$L$65585,11,0)))</f>
        <v/>
      </c>
      <c r="H9" s="460"/>
      <c r="I9" s="461"/>
      <c r="J9" s="462"/>
      <c r="K9" s="461"/>
      <c r="L9" s="463"/>
      <c r="M9" s="388"/>
      <c r="N9" s="389"/>
      <c r="O9" s="390"/>
      <c r="P9" s="389"/>
      <c r="Q9" s="410"/>
      <c r="R9" s="443"/>
      <c r="S9" s="425">
        <f t="shared" si="3"/>
        <v>0</v>
      </c>
      <c r="T9" s="392">
        <f t="shared" si="0"/>
        <v>0</v>
      </c>
      <c r="U9" s="405">
        <f t="shared" si="4"/>
        <v>0</v>
      </c>
      <c r="V9" s="393">
        <f t="shared" si="5"/>
        <v>0</v>
      </c>
      <c r="W9" s="442" t="str">
        <f t="shared" si="6"/>
        <v/>
      </c>
      <c r="X9" s="452" t="str">
        <f t="shared" si="1"/>
        <v/>
      </c>
      <c r="Y9" s="452" t="str">
        <f t="shared" si="2"/>
        <v/>
      </c>
    </row>
    <row r="10" spans="1:27" ht="16.5">
      <c r="A10" s="383">
        <f t="shared" si="7"/>
        <v>46174</v>
      </c>
      <c r="B10" s="432" t="s">
        <v>804</v>
      </c>
      <c r="C10" s="458"/>
      <c r="D10" s="473"/>
      <c r="E10" s="459"/>
      <c r="F10" s="507" t="str">
        <f>IF(ISNA(VLOOKUP(D10,條件!$A$1:$L$65585,5,0)),"",(VLOOKUP(D10,條件!$A$1:$L$65585,5,0)))</f>
        <v/>
      </c>
      <c r="G10" s="507" t="str">
        <f>IF(ISNA(VLOOKUP(D10,條件!$A$1:$L$65585,11,0)),"",(VLOOKUP(D10,條件!$A$1:$L$65585,11,0)))</f>
        <v/>
      </c>
      <c r="H10" s="460"/>
      <c r="I10" s="461"/>
      <c r="J10" s="462"/>
      <c r="K10" s="461"/>
      <c r="L10" s="463"/>
      <c r="M10" s="388"/>
      <c r="N10" s="389"/>
      <c r="O10" s="390"/>
      <c r="P10" s="389"/>
      <c r="Q10" s="410"/>
      <c r="R10" s="443"/>
      <c r="S10" s="425">
        <f t="shared" si="3"/>
        <v>0</v>
      </c>
      <c r="T10" s="392">
        <f t="shared" si="0"/>
        <v>0</v>
      </c>
      <c r="U10" s="405">
        <f t="shared" si="4"/>
        <v>0</v>
      </c>
      <c r="V10" s="393">
        <f t="shared" si="5"/>
        <v>0</v>
      </c>
      <c r="W10" s="442" t="str">
        <f t="shared" si="6"/>
        <v/>
      </c>
      <c r="X10" s="452" t="str">
        <f t="shared" si="1"/>
        <v/>
      </c>
      <c r="Y10" s="452" t="str">
        <f t="shared" si="2"/>
        <v/>
      </c>
    </row>
    <row r="11" spans="1:27" ht="16.5">
      <c r="A11" s="383">
        <f t="shared" si="7"/>
        <v>46174</v>
      </c>
      <c r="B11" s="432" t="s">
        <v>804</v>
      </c>
      <c r="C11" s="458"/>
      <c r="D11" s="473"/>
      <c r="E11" s="459"/>
      <c r="F11" s="507" t="str">
        <f>IF(ISNA(VLOOKUP(D11,條件!$A$1:$L$65585,5,0)),"",(VLOOKUP(D11,條件!$A$1:$L$65585,5,0)))</f>
        <v/>
      </c>
      <c r="G11" s="507" t="str">
        <f>IF(ISNA(VLOOKUP(D11,條件!$A$1:$L$65585,11,0)),"",(VLOOKUP(D11,條件!$A$1:$L$65585,11,0)))</f>
        <v/>
      </c>
      <c r="H11" s="460"/>
      <c r="I11" s="461"/>
      <c r="J11" s="462"/>
      <c r="K11" s="461"/>
      <c r="L11" s="463"/>
      <c r="M11" s="388"/>
      <c r="N11" s="389"/>
      <c r="O11" s="390"/>
      <c r="P11" s="389"/>
      <c r="Q11" s="410"/>
      <c r="R11" s="443"/>
      <c r="S11" s="425">
        <f t="shared" si="3"/>
        <v>0</v>
      </c>
      <c r="T11" s="392">
        <f t="shared" si="0"/>
        <v>0</v>
      </c>
      <c r="U11" s="405">
        <f t="shared" si="4"/>
        <v>0</v>
      </c>
      <c r="V11" s="393">
        <f t="shared" si="5"/>
        <v>0</v>
      </c>
      <c r="W11" s="442" t="str">
        <f t="shared" si="6"/>
        <v/>
      </c>
      <c r="X11" s="452" t="str">
        <f t="shared" si="1"/>
        <v/>
      </c>
      <c r="Y11" s="452" t="str">
        <f t="shared" si="2"/>
        <v/>
      </c>
    </row>
    <row r="12" spans="1:27" ht="16.5">
      <c r="A12" s="383">
        <f t="shared" si="7"/>
        <v>46174</v>
      </c>
      <c r="B12" s="432" t="s">
        <v>804</v>
      </c>
      <c r="C12" s="458"/>
      <c r="D12" s="473"/>
      <c r="E12" s="459"/>
      <c r="F12" s="507" t="str">
        <f>IF(ISNA(VLOOKUP(D12,條件!$A$1:$L$65585,5,0)),"",(VLOOKUP(D12,條件!$A$1:$L$65585,5,0)))</f>
        <v/>
      </c>
      <c r="G12" s="507" t="str">
        <f>IF(ISNA(VLOOKUP(D12,條件!$A$1:$L$65585,11,0)),"",(VLOOKUP(D12,條件!$A$1:$L$65585,11,0)))</f>
        <v/>
      </c>
      <c r="H12" s="460"/>
      <c r="I12" s="461"/>
      <c r="J12" s="462"/>
      <c r="K12" s="461"/>
      <c r="L12" s="463"/>
      <c r="M12" s="388"/>
      <c r="N12" s="389"/>
      <c r="O12" s="390"/>
      <c r="P12" s="389"/>
      <c r="Q12" s="410"/>
      <c r="R12" s="443"/>
      <c r="S12" s="425">
        <f t="shared" si="3"/>
        <v>0</v>
      </c>
      <c r="T12" s="392">
        <f t="shared" si="0"/>
        <v>0</v>
      </c>
      <c r="U12" s="405">
        <f t="shared" si="4"/>
        <v>0</v>
      </c>
      <c r="V12" s="393">
        <f t="shared" si="5"/>
        <v>0</v>
      </c>
      <c r="W12" s="442" t="str">
        <f t="shared" si="6"/>
        <v/>
      </c>
      <c r="X12" s="452" t="str">
        <f t="shared" si="1"/>
        <v/>
      </c>
      <c r="Y12" s="452" t="str">
        <f t="shared" si="2"/>
        <v/>
      </c>
    </row>
    <row r="13" spans="1:27" ht="16.5">
      <c r="A13" s="383">
        <f t="shared" si="7"/>
        <v>46174</v>
      </c>
      <c r="B13" s="432" t="s">
        <v>804</v>
      </c>
      <c r="C13" s="458"/>
      <c r="D13" s="473"/>
      <c r="E13" s="459"/>
      <c r="F13" s="507" t="str">
        <f>IF(ISNA(VLOOKUP(D13,條件!$A$1:$L$65585,5,0)),"",(VLOOKUP(D13,條件!$A$1:$L$65585,5,0)))</f>
        <v/>
      </c>
      <c r="G13" s="507" t="str">
        <f>IF(ISNA(VLOOKUP(D13,條件!$A$1:$L$65585,11,0)),"",(VLOOKUP(D13,條件!$A$1:$L$65585,11,0)))</f>
        <v/>
      </c>
      <c r="H13" s="460"/>
      <c r="I13" s="461"/>
      <c r="J13" s="462"/>
      <c r="K13" s="461"/>
      <c r="L13" s="463"/>
      <c r="M13" s="388"/>
      <c r="N13" s="389"/>
      <c r="O13" s="390"/>
      <c r="P13" s="389"/>
      <c r="Q13" s="410"/>
      <c r="R13" s="443"/>
      <c r="S13" s="425">
        <f t="shared" si="3"/>
        <v>0</v>
      </c>
      <c r="T13" s="392">
        <f t="shared" si="0"/>
        <v>0</v>
      </c>
      <c r="U13" s="405">
        <f t="shared" si="4"/>
        <v>0</v>
      </c>
      <c r="V13" s="393">
        <f t="shared" si="5"/>
        <v>0</v>
      </c>
      <c r="W13" s="442" t="str">
        <f t="shared" si="6"/>
        <v/>
      </c>
      <c r="X13" s="452" t="str">
        <f t="shared" si="1"/>
        <v/>
      </c>
      <c r="Y13" s="452" t="str">
        <f t="shared" si="2"/>
        <v/>
      </c>
    </row>
    <row r="14" spans="1:27" ht="16.5">
      <c r="A14" s="383">
        <f t="shared" si="7"/>
        <v>46174</v>
      </c>
      <c r="B14" s="432" t="s">
        <v>804</v>
      </c>
      <c r="C14" s="458"/>
      <c r="D14" s="473"/>
      <c r="E14" s="459"/>
      <c r="F14" s="507" t="str">
        <f>IF(ISNA(VLOOKUP(D14,條件!$A$1:$L$65585,5,0)),"",(VLOOKUP(D14,條件!$A$1:$L$65585,5,0)))</f>
        <v/>
      </c>
      <c r="G14" s="507" t="str">
        <f>IF(ISNA(VLOOKUP(D14,條件!$A$1:$L$65585,11,0)),"",(VLOOKUP(D14,條件!$A$1:$L$65585,11,0)))</f>
        <v/>
      </c>
      <c r="H14" s="460"/>
      <c r="I14" s="461"/>
      <c r="J14" s="462"/>
      <c r="K14" s="461"/>
      <c r="L14" s="463"/>
      <c r="M14" s="388"/>
      <c r="N14" s="389"/>
      <c r="O14" s="390"/>
      <c r="P14" s="389"/>
      <c r="Q14" s="410"/>
      <c r="R14" s="443"/>
      <c r="S14" s="425">
        <f t="shared" si="3"/>
        <v>0</v>
      </c>
      <c r="T14" s="392">
        <f t="shared" si="0"/>
        <v>0</v>
      </c>
      <c r="U14" s="405">
        <f t="shared" si="4"/>
        <v>0</v>
      </c>
      <c r="V14" s="393">
        <f t="shared" si="5"/>
        <v>0</v>
      </c>
      <c r="W14" s="444" t="str">
        <f t="shared" si="6"/>
        <v/>
      </c>
      <c r="X14" s="452" t="str">
        <f t="shared" si="1"/>
        <v/>
      </c>
      <c r="Y14" s="452" t="str">
        <f t="shared" si="2"/>
        <v/>
      </c>
    </row>
    <row r="15" spans="1:27" ht="16.5">
      <c r="A15" s="383">
        <f t="shared" si="7"/>
        <v>46174</v>
      </c>
      <c r="B15" s="432" t="s">
        <v>804</v>
      </c>
      <c r="C15" s="458"/>
      <c r="D15" s="473"/>
      <c r="E15" s="459"/>
      <c r="F15" s="507" t="str">
        <f>IF(ISNA(VLOOKUP(D15,條件!$A$1:$L$65585,5,0)),"",(VLOOKUP(D15,條件!$A$1:$L$65585,5,0)))</f>
        <v/>
      </c>
      <c r="G15" s="507" t="str">
        <f>IF(ISNA(VLOOKUP(D15,條件!$A$1:$L$65585,11,0)),"",(VLOOKUP(D15,條件!$A$1:$L$65585,11,0)))</f>
        <v/>
      </c>
      <c r="H15" s="460"/>
      <c r="I15" s="461"/>
      <c r="J15" s="462"/>
      <c r="K15" s="461"/>
      <c r="L15" s="463"/>
      <c r="M15" s="388"/>
      <c r="N15" s="389"/>
      <c r="O15" s="390"/>
      <c r="P15" s="389"/>
      <c r="Q15" s="410"/>
      <c r="R15" s="443"/>
      <c r="S15" s="425">
        <f t="shared" si="3"/>
        <v>0</v>
      </c>
      <c r="T15" s="392">
        <f t="shared" si="0"/>
        <v>0</v>
      </c>
      <c r="U15" s="405">
        <f t="shared" si="4"/>
        <v>0</v>
      </c>
      <c r="V15" s="393">
        <f t="shared" si="5"/>
        <v>0</v>
      </c>
      <c r="W15" s="444" t="str">
        <f t="shared" si="6"/>
        <v/>
      </c>
      <c r="X15" s="452" t="str">
        <f t="shared" si="1"/>
        <v/>
      </c>
      <c r="Y15" s="452" t="str">
        <f t="shared" si="2"/>
        <v/>
      </c>
    </row>
    <row r="16" spans="1:27" ht="16.5">
      <c r="A16" s="383">
        <f t="shared" si="7"/>
        <v>46174</v>
      </c>
      <c r="B16" s="432" t="s">
        <v>804</v>
      </c>
      <c r="C16" s="458"/>
      <c r="D16" s="473"/>
      <c r="E16" s="459"/>
      <c r="F16" s="507" t="str">
        <f>IF(ISNA(VLOOKUP(D16,條件!$A$1:$L$65585,5,0)),"",(VLOOKUP(D16,條件!$A$1:$L$65585,5,0)))</f>
        <v/>
      </c>
      <c r="G16" s="507" t="str">
        <f>IF(ISNA(VLOOKUP(D16,條件!$A$1:$L$65585,11,0)),"",(VLOOKUP(D16,條件!$A$1:$L$65585,11,0)))</f>
        <v/>
      </c>
      <c r="H16" s="460"/>
      <c r="I16" s="461"/>
      <c r="J16" s="462"/>
      <c r="K16" s="461"/>
      <c r="L16" s="463"/>
      <c r="M16" s="388"/>
      <c r="N16" s="389"/>
      <c r="O16" s="390"/>
      <c r="P16" s="389"/>
      <c r="Q16" s="410"/>
      <c r="R16" s="443"/>
      <c r="S16" s="425">
        <f t="shared" si="3"/>
        <v>0</v>
      </c>
      <c r="T16" s="392">
        <f t="shared" si="0"/>
        <v>0</v>
      </c>
      <c r="U16" s="405">
        <f t="shared" si="4"/>
        <v>0</v>
      </c>
      <c r="V16" s="393">
        <f t="shared" si="5"/>
        <v>0</v>
      </c>
      <c r="W16" s="444" t="str">
        <f t="shared" si="6"/>
        <v/>
      </c>
      <c r="X16" s="452" t="str">
        <f t="shared" si="1"/>
        <v/>
      </c>
      <c r="Y16" s="452" t="str">
        <f t="shared" si="2"/>
        <v/>
      </c>
    </row>
    <row r="17" spans="1:25" ht="16.5">
      <c r="A17" s="383">
        <f t="shared" si="7"/>
        <v>46174</v>
      </c>
      <c r="B17" s="432" t="s">
        <v>804</v>
      </c>
      <c r="C17" s="458"/>
      <c r="D17" s="473"/>
      <c r="E17" s="459"/>
      <c r="F17" s="507" t="str">
        <f>IF(ISNA(VLOOKUP(D17,條件!$A$1:$L$65585,5,0)),"",(VLOOKUP(D17,條件!$A$1:$L$65585,5,0)))</f>
        <v/>
      </c>
      <c r="G17" s="507" t="str">
        <f>IF(ISNA(VLOOKUP(D17,條件!$A$1:$L$65585,11,0)),"",(VLOOKUP(D17,條件!$A$1:$L$65585,11,0)))</f>
        <v/>
      </c>
      <c r="H17" s="460"/>
      <c r="I17" s="461"/>
      <c r="J17" s="462"/>
      <c r="K17" s="461"/>
      <c r="L17" s="463"/>
      <c r="M17" s="388"/>
      <c r="N17" s="389"/>
      <c r="O17" s="390"/>
      <c r="P17" s="389"/>
      <c r="Q17" s="410"/>
      <c r="R17" s="443"/>
      <c r="S17" s="425">
        <f t="shared" si="3"/>
        <v>0</v>
      </c>
      <c r="T17" s="392">
        <f t="shared" si="0"/>
        <v>0</v>
      </c>
      <c r="U17" s="405">
        <f t="shared" si="4"/>
        <v>0</v>
      </c>
      <c r="V17" s="393">
        <f t="shared" si="5"/>
        <v>0</v>
      </c>
      <c r="W17" s="444" t="str">
        <f t="shared" si="6"/>
        <v/>
      </c>
      <c r="X17" s="452" t="str">
        <f t="shared" si="1"/>
        <v/>
      </c>
      <c r="Y17" s="452" t="str">
        <f t="shared" si="2"/>
        <v/>
      </c>
    </row>
    <row r="18" spans="1:25" ht="16.5">
      <c r="A18" s="383">
        <f t="shared" si="7"/>
        <v>46174</v>
      </c>
      <c r="B18" s="432" t="s">
        <v>804</v>
      </c>
      <c r="C18" s="458"/>
      <c r="D18" s="473"/>
      <c r="E18" s="459"/>
      <c r="F18" s="507" t="str">
        <f>IF(ISNA(VLOOKUP(D18,條件!$A$1:$L$65585,5,0)),"",(VLOOKUP(D18,條件!$A$1:$L$65585,5,0)))</f>
        <v/>
      </c>
      <c r="G18" s="507" t="str">
        <f>IF(ISNA(VLOOKUP(D18,條件!$A$1:$L$65585,11,0)),"",(VLOOKUP(D18,條件!$A$1:$L$65585,11,0)))</f>
        <v/>
      </c>
      <c r="H18" s="460"/>
      <c r="I18" s="461"/>
      <c r="J18" s="462"/>
      <c r="K18" s="461"/>
      <c r="L18" s="463"/>
      <c r="M18" s="388"/>
      <c r="N18" s="389"/>
      <c r="O18" s="390"/>
      <c r="P18" s="389"/>
      <c r="Q18" s="410"/>
      <c r="R18" s="443"/>
      <c r="S18" s="425">
        <f t="shared" si="3"/>
        <v>0</v>
      </c>
      <c r="T18" s="392">
        <f t="shared" si="0"/>
        <v>0</v>
      </c>
      <c r="U18" s="405">
        <f t="shared" si="4"/>
        <v>0</v>
      </c>
      <c r="V18" s="393">
        <f t="shared" si="5"/>
        <v>0</v>
      </c>
      <c r="W18" s="444" t="str">
        <f t="shared" si="6"/>
        <v/>
      </c>
      <c r="X18" s="452" t="str">
        <f t="shared" si="1"/>
        <v/>
      </c>
      <c r="Y18" s="452" t="str">
        <f t="shared" si="2"/>
        <v/>
      </c>
    </row>
    <row r="19" spans="1:25" ht="16.5">
      <c r="A19" s="383">
        <f t="shared" si="7"/>
        <v>46174</v>
      </c>
      <c r="B19" s="432" t="s">
        <v>804</v>
      </c>
      <c r="C19" s="458"/>
      <c r="D19" s="473"/>
      <c r="E19" s="459"/>
      <c r="F19" s="507" t="str">
        <f>IF(ISNA(VLOOKUP(D19,條件!$A$1:$L$65585,5,0)),"",(VLOOKUP(D19,條件!$A$1:$L$65585,5,0)))</f>
        <v/>
      </c>
      <c r="G19" s="507" t="str">
        <f>IF(ISNA(VLOOKUP(D19,條件!$A$1:$L$65585,11,0)),"",(VLOOKUP(D19,條件!$A$1:$L$65585,11,0)))</f>
        <v/>
      </c>
      <c r="H19" s="460"/>
      <c r="I19" s="461"/>
      <c r="J19" s="462"/>
      <c r="K19" s="461"/>
      <c r="L19" s="463"/>
      <c r="M19" s="388"/>
      <c r="N19" s="389"/>
      <c r="O19" s="390"/>
      <c r="P19" s="389"/>
      <c r="Q19" s="391"/>
      <c r="R19" s="443"/>
      <c r="S19" s="425">
        <f t="shared" si="3"/>
        <v>0</v>
      </c>
      <c r="T19" s="392">
        <f t="shared" si="0"/>
        <v>0</v>
      </c>
      <c r="U19" s="405">
        <f t="shared" si="4"/>
        <v>0</v>
      </c>
      <c r="V19" s="393">
        <f t="shared" si="5"/>
        <v>0</v>
      </c>
      <c r="W19" s="444" t="str">
        <f t="shared" si="6"/>
        <v/>
      </c>
      <c r="X19" s="452" t="str">
        <f t="shared" si="1"/>
        <v/>
      </c>
      <c r="Y19" s="452" t="str">
        <f t="shared" si="2"/>
        <v/>
      </c>
    </row>
    <row r="20" spans="1:25" ht="16.5">
      <c r="A20" s="383">
        <f t="shared" si="7"/>
        <v>46174</v>
      </c>
      <c r="B20" s="432" t="s">
        <v>804</v>
      </c>
      <c r="C20" s="458"/>
      <c r="D20" s="473"/>
      <c r="E20" s="459"/>
      <c r="F20" s="507" t="str">
        <f>IF(ISNA(VLOOKUP(D20,條件!$A$1:$L$65585,5,0)),"",(VLOOKUP(D20,條件!$A$1:$L$65585,5,0)))</f>
        <v/>
      </c>
      <c r="G20" s="507" t="str">
        <f>IF(ISNA(VLOOKUP(D20,條件!$A$1:$L$65585,11,0)),"",(VLOOKUP(D20,條件!$A$1:$L$65585,11,0)))</f>
        <v/>
      </c>
      <c r="H20" s="460"/>
      <c r="I20" s="461"/>
      <c r="J20" s="462"/>
      <c r="K20" s="461"/>
      <c r="L20" s="463"/>
      <c r="M20" s="388"/>
      <c r="N20" s="389"/>
      <c r="O20" s="390"/>
      <c r="P20" s="389"/>
      <c r="Q20" s="391"/>
      <c r="R20" s="443"/>
      <c r="S20" s="425">
        <f t="shared" si="3"/>
        <v>0</v>
      </c>
      <c r="T20" s="392">
        <f t="shared" si="0"/>
        <v>0</v>
      </c>
      <c r="U20" s="392">
        <f t="shared" si="4"/>
        <v>0</v>
      </c>
      <c r="V20" s="393">
        <f t="shared" si="5"/>
        <v>0</v>
      </c>
      <c r="W20" s="444" t="str">
        <f t="shared" si="6"/>
        <v/>
      </c>
      <c r="X20" s="452" t="str">
        <f t="shared" si="1"/>
        <v/>
      </c>
      <c r="Y20" s="452" t="str">
        <f t="shared" si="2"/>
        <v/>
      </c>
    </row>
    <row r="21" spans="1:25" ht="16.5">
      <c r="A21" s="383">
        <f t="shared" si="7"/>
        <v>46174</v>
      </c>
      <c r="B21" s="432" t="s">
        <v>804</v>
      </c>
      <c r="C21" s="458"/>
      <c r="D21" s="473"/>
      <c r="E21" s="459"/>
      <c r="F21" s="507" t="str">
        <f>IF(ISNA(VLOOKUP(D21,條件!$A$1:$L$65585,5,0)),"",(VLOOKUP(D21,條件!$A$1:$L$65585,5,0)))</f>
        <v/>
      </c>
      <c r="G21" s="507" t="str">
        <f>IF(ISNA(VLOOKUP(D21,條件!$A$1:$L$65585,11,0)),"",(VLOOKUP(D21,條件!$A$1:$L$65585,11,0)))</f>
        <v/>
      </c>
      <c r="H21" s="460"/>
      <c r="I21" s="461"/>
      <c r="J21" s="462"/>
      <c r="K21" s="461"/>
      <c r="L21" s="463"/>
      <c r="M21" s="388"/>
      <c r="N21" s="389"/>
      <c r="O21" s="390"/>
      <c r="P21" s="389"/>
      <c r="Q21" s="391"/>
      <c r="R21" s="443"/>
      <c r="S21" s="425">
        <f t="shared" si="3"/>
        <v>0</v>
      </c>
      <c r="T21" s="392">
        <f t="shared" si="0"/>
        <v>0</v>
      </c>
      <c r="U21" s="392">
        <f t="shared" si="4"/>
        <v>0</v>
      </c>
      <c r="V21" s="393">
        <f t="shared" si="5"/>
        <v>0</v>
      </c>
      <c r="W21" s="444" t="str">
        <f t="shared" si="6"/>
        <v/>
      </c>
      <c r="X21" s="452" t="str">
        <f t="shared" si="1"/>
        <v/>
      </c>
      <c r="Y21" s="452" t="str">
        <f t="shared" si="2"/>
        <v/>
      </c>
    </row>
    <row r="22" spans="1:25" ht="16.5">
      <c r="A22" s="383">
        <f t="shared" si="7"/>
        <v>46174</v>
      </c>
      <c r="B22" s="432" t="s">
        <v>804</v>
      </c>
      <c r="C22" s="458"/>
      <c r="D22" s="473"/>
      <c r="E22" s="459"/>
      <c r="F22" s="507" t="str">
        <f>IF(ISNA(VLOOKUP(D22,條件!$A$1:$L$65585,5,0)),"",(VLOOKUP(D22,條件!$A$1:$L$65585,5,0)))</f>
        <v/>
      </c>
      <c r="G22" s="507" t="str">
        <f>IF(ISNA(VLOOKUP(D22,條件!$A$1:$L$65585,11,0)),"",(VLOOKUP(D22,條件!$A$1:$L$65585,11,0)))</f>
        <v/>
      </c>
      <c r="H22" s="460"/>
      <c r="I22" s="461"/>
      <c r="J22" s="462"/>
      <c r="K22" s="461"/>
      <c r="L22" s="463"/>
      <c r="M22" s="388"/>
      <c r="N22" s="389"/>
      <c r="O22" s="390"/>
      <c r="P22" s="389"/>
      <c r="Q22" s="391"/>
      <c r="R22" s="443"/>
      <c r="S22" s="425">
        <f t="shared" si="3"/>
        <v>0</v>
      </c>
      <c r="T22" s="392">
        <f t="shared" si="0"/>
        <v>0</v>
      </c>
      <c r="U22" s="392">
        <f t="shared" si="4"/>
        <v>0</v>
      </c>
      <c r="V22" s="393">
        <f t="shared" si="5"/>
        <v>0</v>
      </c>
      <c r="W22" s="444" t="str">
        <f t="shared" si="6"/>
        <v/>
      </c>
      <c r="X22" s="452" t="str">
        <f t="shared" si="1"/>
        <v/>
      </c>
      <c r="Y22" s="452" t="str">
        <f t="shared" si="2"/>
        <v/>
      </c>
    </row>
    <row r="23" spans="1:25" ht="16.5">
      <c r="A23" s="383">
        <f t="shared" si="7"/>
        <v>46174</v>
      </c>
      <c r="B23" s="398" t="s">
        <v>807</v>
      </c>
      <c r="C23" s="524"/>
      <c r="D23" s="525"/>
      <c r="E23" s="526"/>
      <c r="F23" s="527"/>
      <c r="G23" s="527"/>
      <c r="H23" s="528"/>
      <c r="I23" s="529">
        <f>COUNTA(I3:I22)</f>
        <v>0</v>
      </c>
      <c r="J23" s="529"/>
      <c r="K23" s="529"/>
      <c r="L23" s="530"/>
      <c r="M23" s="400"/>
      <c r="N23" s="401">
        <f>SUM(N3:N22)</f>
        <v>0</v>
      </c>
      <c r="O23" s="400"/>
      <c r="P23" s="401">
        <f>SUM(P3:P22)</f>
        <v>0</v>
      </c>
      <c r="Q23" s="402"/>
      <c r="R23" s="445"/>
      <c r="S23" s="426"/>
      <c r="T23" s="399"/>
      <c r="U23" s="399">
        <f>SUMIF(U3:U22,"&lt;9E307")</f>
        <v>0</v>
      </c>
      <c r="V23" s="399">
        <f>SUM(V3:V22)</f>
        <v>0</v>
      </c>
      <c r="W23" s="446">
        <f>IF(ISERROR(V23/U23),0,(V23/U23))</f>
        <v>0</v>
      </c>
      <c r="X23" s="453">
        <f>SUMIF(X3:X22,"&lt;9E307")</f>
        <v>0</v>
      </c>
      <c r="Y23" s="453">
        <f>SUMIF(Y3:Y22,"&lt;9E307")</f>
        <v>0</v>
      </c>
    </row>
    <row r="24" spans="1:25" ht="16.5">
      <c r="A24" s="383">
        <f t="shared" si="7"/>
        <v>46174</v>
      </c>
      <c r="B24" s="432" t="s">
        <v>805</v>
      </c>
      <c r="C24" s="458"/>
      <c r="D24" s="473"/>
      <c r="E24" s="459"/>
      <c r="F24" s="507"/>
      <c r="G24" s="507"/>
      <c r="H24" s="460"/>
      <c r="I24" s="461"/>
      <c r="J24" s="462"/>
      <c r="K24" s="461"/>
      <c r="L24" s="463"/>
      <c r="M24" s="388"/>
      <c r="N24" s="389"/>
      <c r="O24" s="390"/>
      <c r="P24" s="389"/>
      <c r="Q24" s="410"/>
      <c r="R24" s="443"/>
      <c r="S24" s="424">
        <f>K24*0.85</f>
        <v>0</v>
      </c>
      <c r="T24" s="392">
        <f t="shared" ref="T24:T43" si="8">IF(J24="",0,(1440/(J24/S24)))</f>
        <v>0</v>
      </c>
      <c r="U24" s="405">
        <f>T24*L24*(N24+P24)/24*0.85</f>
        <v>0</v>
      </c>
      <c r="V24" s="406">
        <f>M24+O24</f>
        <v>0</v>
      </c>
      <c r="W24" s="442" t="str">
        <f>IF(U24=0,"",((V24/U24)))</f>
        <v/>
      </c>
      <c r="X24" s="452" t="str">
        <f t="shared" ref="X24:X43" si="9">IF(ISERROR((U24/(N24+P24)*N24)/250),"",((U24/(N24+P24)*N24)/250))</f>
        <v/>
      </c>
      <c r="Y24" s="452" t="str">
        <f t="shared" ref="Y24:Y43" si="10">IF(ISERROR(((U24/(N24+P24)*P24)/250)),"",(((U24/(N24+P24)*P24))/250))</f>
        <v/>
      </c>
    </row>
    <row r="25" spans="1:25" ht="16.5">
      <c r="A25" s="383">
        <f t="shared" si="7"/>
        <v>46174</v>
      </c>
      <c r="B25" s="432" t="s">
        <v>805</v>
      </c>
      <c r="C25" s="458"/>
      <c r="D25" s="473"/>
      <c r="E25" s="459"/>
      <c r="F25" s="507" t="str">
        <f>IF(ISNA(VLOOKUP(D25,條件!$A$1:$L$65585,5,0)),"",(VLOOKUP(D25,條件!$A$1:$L$65585,5,0)))</f>
        <v/>
      </c>
      <c r="G25" s="507" t="str">
        <f>IF(ISNA(VLOOKUP(D25,條件!$A$1:$L$65585,11,0)),"",(VLOOKUP(D25,條件!$A$1:$L$65585,11,0)))</f>
        <v/>
      </c>
      <c r="H25" s="460"/>
      <c r="I25" s="461"/>
      <c r="J25" s="462"/>
      <c r="K25" s="461"/>
      <c r="L25" s="463"/>
      <c r="M25" s="388"/>
      <c r="N25" s="389"/>
      <c r="O25" s="390"/>
      <c r="P25" s="389"/>
      <c r="Q25" s="410"/>
      <c r="R25" s="443"/>
      <c r="S25" s="425">
        <f t="shared" ref="S25:S43" si="11">K25*0.85</f>
        <v>0</v>
      </c>
      <c r="T25" s="392">
        <f t="shared" si="8"/>
        <v>0</v>
      </c>
      <c r="U25" s="405">
        <f t="shared" ref="U25:U43" si="12">T25*L25*(N25+P25)/24*0.85</f>
        <v>0</v>
      </c>
      <c r="V25" s="393">
        <f t="shared" ref="V25:V43" si="13">M25+O25</f>
        <v>0</v>
      </c>
      <c r="W25" s="442" t="str">
        <f t="shared" ref="W25:W43" si="14">IF(U25=0,"",((V25/U25)))</f>
        <v/>
      </c>
      <c r="X25" s="452" t="str">
        <f t="shared" si="9"/>
        <v/>
      </c>
      <c r="Y25" s="452" t="str">
        <f t="shared" si="10"/>
        <v/>
      </c>
    </row>
    <row r="26" spans="1:25" ht="16.5">
      <c r="A26" s="383">
        <f t="shared" si="7"/>
        <v>46174</v>
      </c>
      <c r="B26" s="432" t="s">
        <v>805</v>
      </c>
      <c r="C26" s="458"/>
      <c r="D26" s="473"/>
      <c r="E26" s="459"/>
      <c r="F26" s="507" t="str">
        <f>IF(ISNA(VLOOKUP(D26,條件!$A$1:$L$65585,5,0)),"",(VLOOKUP(D26,條件!$A$1:$L$65585,5,0)))</f>
        <v/>
      </c>
      <c r="G26" s="507" t="str">
        <f>IF(ISNA(VLOOKUP(D26,條件!$A$1:$L$65585,11,0)),"",(VLOOKUP(D26,條件!$A$1:$L$65585,11,0)))</f>
        <v/>
      </c>
      <c r="H26" s="460"/>
      <c r="I26" s="461"/>
      <c r="J26" s="462"/>
      <c r="K26" s="461"/>
      <c r="L26" s="463"/>
      <c r="M26" s="388"/>
      <c r="N26" s="389"/>
      <c r="O26" s="390"/>
      <c r="P26" s="389"/>
      <c r="Q26" s="410"/>
      <c r="R26" s="443"/>
      <c r="S26" s="425">
        <f t="shared" si="11"/>
        <v>0</v>
      </c>
      <c r="T26" s="392">
        <f t="shared" si="8"/>
        <v>0</v>
      </c>
      <c r="U26" s="405">
        <f t="shared" si="12"/>
        <v>0</v>
      </c>
      <c r="V26" s="393">
        <f t="shared" si="13"/>
        <v>0</v>
      </c>
      <c r="W26" s="442" t="str">
        <f t="shared" si="14"/>
        <v/>
      </c>
      <c r="X26" s="452" t="str">
        <f t="shared" si="9"/>
        <v/>
      </c>
      <c r="Y26" s="452" t="str">
        <f t="shared" si="10"/>
        <v/>
      </c>
    </row>
    <row r="27" spans="1:25" ht="16.5">
      <c r="A27" s="383">
        <f t="shared" si="7"/>
        <v>46174</v>
      </c>
      <c r="B27" s="432" t="s">
        <v>805</v>
      </c>
      <c r="C27" s="458"/>
      <c r="D27" s="473"/>
      <c r="E27" s="459"/>
      <c r="F27" s="507" t="str">
        <f>IF(ISNA(VLOOKUP(D27,條件!$A$1:$L$65585,5,0)),"",(VLOOKUP(D27,條件!$A$1:$L$65585,5,0)))</f>
        <v/>
      </c>
      <c r="G27" s="507" t="str">
        <f>IF(ISNA(VLOOKUP(D27,條件!$A$1:$L$65585,11,0)),"",(VLOOKUP(D27,條件!$A$1:$L$65585,11,0)))</f>
        <v/>
      </c>
      <c r="H27" s="460"/>
      <c r="I27" s="461"/>
      <c r="J27" s="462"/>
      <c r="K27" s="461"/>
      <c r="L27" s="463"/>
      <c r="M27" s="388"/>
      <c r="N27" s="389"/>
      <c r="O27" s="390"/>
      <c r="P27" s="389"/>
      <c r="Q27" s="410"/>
      <c r="R27" s="443"/>
      <c r="S27" s="425">
        <f t="shared" si="11"/>
        <v>0</v>
      </c>
      <c r="T27" s="392">
        <f t="shared" si="8"/>
        <v>0</v>
      </c>
      <c r="U27" s="405">
        <f t="shared" si="12"/>
        <v>0</v>
      </c>
      <c r="V27" s="393">
        <f t="shared" si="13"/>
        <v>0</v>
      </c>
      <c r="W27" s="442" t="str">
        <f t="shared" si="14"/>
        <v/>
      </c>
      <c r="X27" s="452" t="str">
        <f t="shared" si="9"/>
        <v/>
      </c>
      <c r="Y27" s="452" t="str">
        <f t="shared" si="10"/>
        <v/>
      </c>
    </row>
    <row r="28" spans="1:25" ht="16.5">
      <c r="A28" s="383">
        <f t="shared" si="7"/>
        <v>46174</v>
      </c>
      <c r="B28" s="432" t="s">
        <v>805</v>
      </c>
      <c r="C28" s="458"/>
      <c r="D28" s="473"/>
      <c r="E28" s="459"/>
      <c r="F28" s="507" t="str">
        <f>IF(ISNA(VLOOKUP(D28,條件!$A$1:$L$65585,5,0)),"",(VLOOKUP(D28,條件!$A$1:$L$65585,5,0)))</f>
        <v/>
      </c>
      <c r="G28" s="507" t="str">
        <f>IF(ISNA(VLOOKUP(D28,條件!$A$1:$L$65585,11,0)),"",(VLOOKUP(D28,條件!$A$1:$L$65585,11,0)))</f>
        <v/>
      </c>
      <c r="H28" s="460"/>
      <c r="I28" s="461"/>
      <c r="J28" s="462"/>
      <c r="K28" s="461"/>
      <c r="L28" s="463"/>
      <c r="M28" s="388"/>
      <c r="N28" s="389"/>
      <c r="O28" s="390"/>
      <c r="P28" s="389"/>
      <c r="Q28" s="410"/>
      <c r="R28" s="443"/>
      <c r="S28" s="425">
        <f t="shared" si="11"/>
        <v>0</v>
      </c>
      <c r="T28" s="392">
        <f t="shared" si="8"/>
        <v>0</v>
      </c>
      <c r="U28" s="405">
        <f t="shared" si="12"/>
        <v>0</v>
      </c>
      <c r="V28" s="393">
        <f t="shared" si="13"/>
        <v>0</v>
      </c>
      <c r="W28" s="442" t="str">
        <f t="shared" si="14"/>
        <v/>
      </c>
      <c r="X28" s="452" t="str">
        <f t="shared" si="9"/>
        <v/>
      </c>
      <c r="Y28" s="452" t="str">
        <f t="shared" si="10"/>
        <v/>
      </c>
    </row>
    <row r="29" spans="1:25" ht="16.5">
      <c r="A29" s="383">
        <f t="shared" si="7"/>
        <v>46174</v>
      </c>
      <c r="B29" s="432" t="s">
        <v>805</v>
      </c>
      <c r="C29" s="458"/>
      <c r="D29" s="473"/>
      <c r="E29" s="459"/>
      <c r="F29" s="507" t="str">
        <f>IF(ISNA(VLOOKUP(D29,條件!$A$1:$L$65585,5,0)),"",(VLOOKUP(D29,條件!$A$1:$L$65585,5,0)))</f>
        <v/>
      </c>
      <c r="G29" s="507" t="str">
        <f>IF(ISNA(VLOOKUP(D29,條件!$A$1:$L$65585,11,0)),"",(VLOOKUP(D29,條件!$A$1:$L$65585,11,0)))</f>
        <v/>
      </c>
      <c r="H29" s="460"/>
      <c r="I29" s="461"/>
      <c r="J29" s="462"/>
      <c r="K29" s="461"/>
      <c r="L29" s="463"/>
      <c r="M29" s="388"/>
      <c r="N29" s="389"/>
      <c r="O29" s="390"/>
      <c r="P29" s="389"/>
      <c r="Q29" s="410"/>
      <c r="R29" s="443"/>
      <c r="S29" s="425">
        <f t="shared" si="11"/>
        <v>0</v>
      </c>
      <c r="T29" s="392">
        <f t="shared" si="8"/>
        <v>0</v>
      </c>
      <c r="U29" s="405">
        <f t="shared" si="12"/>
        <v>0</v>
      </c>
      <c r="V29" s="393">
        <f t="shared" si="13"/>
        <v>0</v>
      </c>
      <c r="W29" s="442" t="str">
        <f t="shared" si="14"/>
        <v/>
      </c>
      <c r="X29" s="452" t="str">
        <f t="shared" si="9"/>
        <v/>
      </c>
      <c r="Y29" s="452" t="str">
        <f t="shared" si="10"/>
        <v/>
      </c>
    </row>
    <row r="30" spans="1:25" ht="16.5">
      <c r="A30" s="383">
        <f t="shared" si="7"/>
        <v>46174</v>
      </c>
      <c r="B30" s="432" t="s">
        <v>805</v>
      </c>
      <c r="C30" s="458"/>
      <c r="D30" s="473"/>
      <c r="E30" s="459"/>
      <c r="F30" s="507" t="str">
        <f>IF(ISNA(VLOOKUP(D30,條件!$A$1:$L$65585,5,0)),"",(VLOOKUP(D30,條件!$A$1:$L$65585,5,0)))</f>
        <v/>
      </c>
      <c r="G30" s="507" t="str">
        <f>IF(ISNA(VLOOKUP(D30,條件!$A$1:$L$65585,11,0)),"",(VLOOKUP(D30,條件!$A$1:$L$65585,11,0)))</f>
        <v/>
      </c>
      <c r="H30" s="460"/>
      <c r="I30" s="461"/>
      <c r="J30" s="462"/>
      <c r="K30" s="461"/>
      <c r="L30" s="463"/>
      <c r="M30" s="388"/>
      <c r="N30" s="389"/>
      <c r="O30" s="390"/>
      <c r="P30" s="389"/>
      <c r="Q30" s="410"/>
      <c r="R30" s="443"/>
      <c r="S30" s="425">
        <f t="shared" si="11"/>
        <v>0</v>
      </c>
      <c r="T30" s="392">
        <f t="shared" si="8"/>
        <v>0</v>
      </c>
      <c r="U30" s="405">
        <f t="shared" si="12"/>
        <v>0</v>
      </c>
      <c r="V30" s="393">
        <f t="shared" si="13"/>
        <v>0</v>
      </c>
      <c r="W30" s="442" t="str">
        <f t="shared" si="14"/>
        <v/>
      </c>
      <c r="X30" s="452" t="str">
        <f t="shared" si="9"/>
        <v/>
      </c>
      <c r="Y30" s="452" t="str">
        <f t="shared" si="10"/>
        <v/>
      </c>
    </row>
    <row r="31" spans="1:25" ht="16.5">
      <c r="A31" s="383">
        <f t="shared" si="7"/>
        <v>46174</v>
      </c>
      <c r="B31" s="432" t="s">
        <v>805</v>
      </c>
      <c r="C31" s="458"/>
      <c r="D31" s="473"/>
      <c r="E31" s="459"/>
      <c r="F31" s="507" t="str">
        <f>IF(ISNA(VLOOKUP(D31,條件!$A$1:$L$65585,5,0)),"",(VLOOKUP(D31,條件!$A$1:$L$65585,5,0)))</f>
        <v/>
      </c>
      <c r="G31" s="507" t="str">
        <f>IF(ISNA(VLOOKUP(D31,條件!$A$1:$L$65585,11,0)),"",(VLOOKUP(D31,條件!$A$1:$L$65585,11,0)))</f>
        <v/>
      </c>
      <c r="H31" s="460"/>
      <c r="I31" s="461"/>
      <c r="J31" s="462"/>
      <c r="K31" s="461"/>
      <c r="L31" s="463"/>
      <c r="M31" s="388"/>
      <c r="N31" s="389"/>
      <c r="O31" s="390"/>
      <c r="P31" s="389"/>
      <c r="Q31" s="391"/>
      <c r="R31" s="443"/>
      <c r="S31" s="425">
        <f t="shared" si="11"/>
        <v>0</v>
      </c>
      <c r="T31" s="392">
        <f t="shared" si="8"/>
        <v>0</v>
      </c>
      <c r="U31" s="405">
        <f t="shared" si="12"/>
        <v>0</v>
      </c>
      <c r="V31" s="393">
        <f t="shared" si="13"/>
        <v>0</v>
      </c>
      <c r="W31" s="442" t="str">
        <f t="shared" si="14"/>
        <v/>
      </c>
      <c r="X31" s="452" t="str">
        <f t="shared" si="9"/>
        <v/>
      </c>
      <c r="Y31" s="452" t="str">
        <f t="shared" si="10"/>
        <v/>
      </c>
    </row>
    <row r="32" spans="1:25" ht="16.5">
      <c r="A32" s="383">
        <f t="shared" si="7"/>
        <v>46174</v>
      </c>
      <c r="B32" s="432" t="s">
        <v>805</v>
      </c>
      <c r="C32" s="458"/>
      <c r="D32" s="473"/>
      <c r="E32" s="459"/>
      <c r="F32" s="507" t="str">
        <f>IF(ISNA(VLOOKUP(D32,條件!$A$1:$L$65585,5,0)),"",(VLOOKUP(D32,條件!$A$1:$L$65585,5,0)))</f>
        <v/>
      </c>
      <c r="G32" s="507" t="str">
        <f>IF(ISNA(VLOOKUP(D32,條件!$A$1:$L$65585,11,0)),"",(VLOOKUP(D32,條件!$A$1:$L$65585,11,0)))</f>
        <v/>
      </c>
      <c r="H32" s="460"/>
      <c r="I32" s="461"/>
      <c r="J32" s="462"/>
      <c r="K32" s="461"/>
      <c r="L32" s="463"/>
      <c r="M32" s="388"/>
      <c r="N32" s="389"/>
      <c r="O32" s="390"/>
      <c r="P32" s="389"/>
      <c r="Q32" s="391"/>
      <c r="R32" s="443"/>
      <c r="S32" s="425">
        <f t="shared" si="11"/>
        <v>0</v>
      </c>
      <c r="T32" s="392">
        <f t="shared" si="8"/>
        <v>0</v>
      </c>
      <c r="U32" s="405">
        <f t="shared" si="12"/>
        <v>0</v>
      </c>
      <c r="V32" s="393">
        <f t="shared" si="13"/>
        <v>0</v>
      </c>
      <c r="W32" s="442" t="str">
        <f t="shared" si="14"/>
        <v/>
      </c>
      <c r="X32" s="452" t="str">
        <f t="shared" si="9"/>
        <v/>
      </c>
      <c r="Y32" s="452" t="str">
        <f t="shared" si="10"/>
        <v/>
      </c>
    </row>
    <row r="33" spans="1:25" ht="16.5">
      <c r="A33" s="383">
        <f t="shared" si="7"/>
        <v>46174</v>
      </c>
      <c r="B33" s="432" t="s">
        <v>805</v>
      </c>
      <c r="C33" s="458"/>
      <c r="D33" s="473"/>
      <c r="E33" s="459"/>
      <c r="F33" s="507" t="str">
        <f>IF(ISNA(VLOOKUP(D33,條件!$A$1:$L$65585,5,0)),"",(VLOOKUP(D33,條件!$A$1:$L$65585,5,0)))</f>
        <v/>
      </c>
      <c r="G33" s="507" t="str">
        <f>IF(ISNA(VLOOKUP(D33,條件!$A$1:$L$65585,11,0)),"",(VLOOKUP(D33,條件!$A$1:$L$65585,11,0)))</f>
        <v/>
      </c>
      <c r="H33" s="460"/>
      <c r="I33" s="461"/>
      <c r="J33" s="462"/>
      <c r="K33" s="461"/>
      <c r="L33" s="463"/>
      <c r="M33" s="388"/>
      <c r="N33" s="389"/>
      <c r="O33" s="390"/>
      <c r="P33" s="389"/>
      <c r="Q33" s="391"/>
      <c r="R33" s="443"/>
      <c r="S33" s="425">
        <f t="shared" si="11"/>
        <v>0</v>
      </c>
      <c r="T33" s="392">
        <f t="shared" si="8"/>
        <v>0</v>
      </c>
      <c r="U33" s="405">
        <f t="shared" si="12"/>
        <v>0</v>
      </c>
      <c r="V33" s="393">
        <f t="shared" si="13"/>
        <v>0</v>
      </c>
      <c r="W33" s="442" t="str">
        <f t="shared" si="14"/>
        <v/>
      </c>
      <c r="X33" s="452" t="str">
        <f t="shared" si="9"/>
        <v/>
      </c>
      <c r="Y33" s="452" t="str">
        <f t="shared" si="10"/>
        <v/>
      </c>
    </row>
    <row r="34" spans="1:25" ht="16.5">
      <c r="A34" s="383">
        <f t="shared" si="7"/>
        <v>46174</v>
      </c>
      <c r="B34" s="432" t="s">
        <v>805</v>
      </c>
      <c r="C34" s="458"/>
      <c r="D34" s="473"/>
      <c r="E34" s="459"/>
      <c r="F34" s="507" t="str">
        <f>IF(ISNA(VLOOKUP(D34,條件!$A$1:$L$65585,5,0)),"",(VLOOKUP(D34,條件!$A$1:$L$65585,5,0)))</f>
        <v/>
      </c>
      <c r="G34" s="507" t="str">
        <f>IF(ISNA(VLOOKUP(D34,條件!$A$1:$L$65585,11,0)),"",(VLOOKUP(D34,條件!$A$1:$L$65585,11,0)))</f>
        <v/>
      </c>
      <c r="H34" s="460"/>
      <c r="I34" s="461"/>
      <c r="J34" s="462"/>
      <c r="K34" s="461"/>
      <c r="L34" s="463"/>
      <c r="M34" s="388"/>
      <c r="N34" s="389"/>
      <c r="O34" s="390"/>
      <c r="P34" s="389"/>
      <c r="Q34" s="391"/>
      <c r="R34" s="443"/>
      <c r="S34" s="425">
        <f t="shared" si="11"/>
        <v>0</v>
      </c>
      <c r="T34" s="392">
        <f t="shared" si="8"/>
        <v>0</v>
      </c>
      <c r="U34" s="405">
        <f t="shared" si="12"/>
        <v>0</v>
      </c>
      <c r="V34" s="393">
        <f t="shared" si="13"/>
        <v>0</v>
      </c>
      <c r="W34" s="442" t="str">
        <f t="shared" si="14"/>
        <v/>
      </c>
      <c r="X34" s="452" t="str">
        <f t="shared" si="9"/>
        <v/>
      </c>
      <c r="Y34" s="452" t="str">
        <f t="shared" si="10"/>
        <v/>
      </c>
    </row>
    <row r="35" spans="1:25" ht="16.5">
      <c r="A35" s="383">
        <f t="shared" si="7"/>
        <v>46174</v>
      </c>
      <c r="B35" s="432" t="s">
        <v>805</v>
      </c>
      <c r="C35" s="458"/>
      <c r="D35" s="473"/>
      <c r="E35" s="459"/>
      <c r="F35" s="507" t="str">
        <f>IF(ISNA(VLOOKUP(D35,條件!$A$1:$L$65585,5,0)),"",(VLOOKUP(D35,條件!$A$1:$L$65585,5,0)))</f>
        <v/>
      </c>
      <c r="G35" s="507" t="str">
        <f>IF(ISNA(VLOOKUP(D35,條件!$A$1:$L$65585,11,0)),"",(VLOOKUP(D35,條件!$A$1:$L$65585,11,0)))</f>
        <v/>
      </c>
      <c r="H35" s="460"/>
      <c r="I35" s="461"/>
      <c r="J35" s="462"/>
      <c r="K35" s="461"/>
      <c r="L35" s="463"/>
      <c r="M35" s="388"/>
      <c r="N35" s="389"/>
      <c r="O35" s="390"/>
      <c r="P35" s="389"/>
      <c r="Q35" s="391"/>
      <c r="R35" s="443"/>
      <c r="S35" s="425">
        <f t="shared" si="11"/>
        <v>0</v>
      </c>
      <c r="T35" s="392">
        <f t="shared" si="8"/>
        <v>0</v>
      </c>
      <c r="U35" s="392">
        <f t="shared" si="12"/>
        <v>0</v>
      </c>
      <c r="V35" s="393">
        <f t="shared" si="13"/>
        <v>0</v>
      </c>
      <c r="W35" s="444" t="str">
        <f t="shared" si="14"/>
        <v/>
      </c>
      <c r="X35" s="452" t="str">
        <f t="shared" si="9"/>
        <v/>
      </c>
      <c r="Y35" s="452" t="str">
        <f t="shared" si="10"/>
        <v/>
      </c>
    </row>
    <row r="36" spans="1:25" ht="16.5">
      <c r="A36" s="383">
        <f t="shared" si="7"/>
        <v>46174</v>
      </c>
      <c r="B36" s="432" t="s">
        <v>805</v>
      </c>
      <c r="C36" s="458"/>
      <c r="D36" s="473"/>
      <c r="E36" s="459"/>
      <c r="F36" s="507" t="str">
        <f>IF(ISNA(VLOOKUP(D36,條件!$A$1:$L$65585,5,0)),"",(VLOOKUP(D36,條件!$A$1:$L$65585,5,0)))</f>
        <v/>
      </c>
      <c r="G36" s="507" t="str">
        <f>IF(ISNA(VLOOKUP(D36,條件!$A$1:$L$65585,11,0)),"",(VLOOKUP(D36,條件!$A$1:$L$65585,11,0)))</f>
        <v/>
      </c>
      <c r="H36" s="460"/>
      <c r="I36" s="461"/>
      <c r="J36" s="462"/>
      <c r="K36" s="461"/>
      <c r="L36" s="463"/>
      <c r="M36" s="388"/>
      <c r="N36" s="389"/>
      <c r="O36" s="390"/>
      <c r="P36" s="389"/>
      <c r="Q36" s="391"/>
      <c r="R36" s="443"/>
      <c r="S36" s="425">
        <f t="shared" si="11"/>
        <v>0</v>
      </c>
      <c r="T36" s="392">
        <f t="shared" si="8"/>
        <v>0</v>
      </c>
      <c r="U36" s="392">
        <f t="shared" si="12"/>
        <v>0</v>
      </c>
      <c r="V36" s="393">
        <f t="shared" si="13"/>
        <v>0</v>
      </c>
      <c r="W36" s="444" t="str">
        <f t="shared" si="14"/>
        <v/>
      </c>
      <c r="X36" s="452" t="str">
        <f t="shared" si="9"/>
        <v/>
      </c>
      <c r="Y36" s="452" t="str">
        <f t="shared" si="10"/>
        <v/>
      </c>
    </row>
    <row r="37" spans="1:25" ht="16.5">
      <c r="A37" s="383">
        <f t="shared" si="7"/>
        <v>46174</v>
      </c>
      <c r="B37" s="432" t="s">
        <v>805</v>
      </c>
      <c r="C37" s="458"/>
      <c r="D37" s="473"/>
      <c r="E37" s="459"/>
      <c r="F37" s="507" t="str">
        <f>IF(ISNA(VLOOKUP(D37,條件!$A$1:$L$65585,5,0)),"",(VLOOKUP(D37,條件!$A$1:$L$65585,5,0)))</f>
        <v/>
      </c>
      <c r="G37" s="507" t="str">
        <f>IF(ISNA(VLOOKUP(D37,條件!$A$1:$L$65585,11,0)),"",(VLOOKUP(D37,條件!$A$1:$L$65585,11,0)))</f>
        <v/>
      </c>
      <c r="H37" s="460"/>
      <c r="I37" s="461"/>
      <c r="J37" s="462"/>
      <c r="K37" s="461"/>
      <c r="L37" s="463"/>
      <c r="M37" s="388"/>
      <c r="N37" s="389"/>
      <c r="O37" s="390"/>
      <c r="P37" s="389"/>
      <c r="Q37" s="391"/>
      <c r="R37" s="443"/>
      <c r="S37" s="425">
        <f t="shared" si="11"/>
        <v>0</v>
      </c>
      <c r="T37" s="392">
        <f t="shared" si="8"/>
        <v>0</v>
      </c>
      <c r="U37" s="392">
        <f t="shared" si="12"/>
        <v>0</v>
      </c>
      <c r="V37" s="393">
        <f t="shared" si="13"/>
        <v>0</v>
      </c>
      <c r="W37" s="444" t="str">
        <f t="shared" si="14"/>
        <v/>
      </c>
      <c r="X37" s="452" t="str">
        <f t="shared" si="9"/>
        <v/>
      </c>
      <c r="Y37" s="452" t="str">
        <f t="shared" si="10"/>
        <v/>
      </c>
    </row>
    <row r="38" spans="1:25" ht="16.5">
      <c r="A38" s="383">
        <f t="shared" si="7"/>
        <v>46174</v>
      </c>
      <c r="B38" s="432" t="s">
        <v>805</v>
      </c>
      <c r="C38" s="458"/>
      <c r="D38" s="473"/>
      <c r="E38" s="459"/>
      <c r="F38" s="507" t="str">
        <f>IF(ISNA(VLOOKUP(D38,條件!$A$1:$L$65585,5,0)),"",(VLOOKUP(D38,條件!$A$1:$L$65585,5,0)))</f>
        <v/>
      </c>
      <c r="G38" s="507" t="str">
        <f>IF(ISNA(VLOOKUP(D38,條件!$A$1:$L$65585,11,0)),"",(VLOOKUP(D38,條件!$A$1:$L$65585,11,0)))</f>
        <v/>
      </c>
      <c r="H38" s="460"/>
      <c r="I38" s="461"/>
      <c r="J38" s="462"/>
      <c r="K38" s="461"/>
      <c r="L38" s="463"/>
      <c r="M38" s="388"/>
      <c r="N38" s="389"/>
      <c r="O38" s="390"/>
      <c r="P38" s="389"/>
      <c r="Q38" s="391"/>
      <c r="R38" s="443"/>
      <c r="S38" s="425">
        <f t="shared" si="11"/>
        <v>0</v>
      </c>
      <c r="T38" s="392">
        <f t="shared" si="8"/>
        <v>0</v>
      </c>
      <c r="U38" s="392">
        <f t="shared" si="12"/>
        <v>0</v>
      </c>
      <c r="V38" s="393">
        <f t="shared" si="13"/>
        <v>0</v>
      </c>
      <c r="W38" s="444" t="str">
        <f t="shared" si="14"/>
        <v/>
      </c>
      <c r="X38" s="452" t="str">
        <f t="shared" si="9"/>
        <v/>
      </c>
      <c r="Y38" s="452" t="str">
        <f t="shared" si="10"/>
        <v/>
      </c>
    </row>
    <row r="39" spans="1:25" ht="16.5">
      <c r="A39" s="383">
        <f t="shared" si="7"/>
        <v>46174</v>
      </c>
      <c r="B39" s="432" t="s">
        <v>805</v>
      </c>
      <c r="C39" s="458"/>
      <c r="D39" s="473"/>
      <c r="E39" s="459"/>
      <c r="F39" s="507" t="str">
        <f>IF(ISNA(VLOOKUP(D39,條件!$A$1:$L$65585,5,0)),"",(VLOOKUP(D39,條件!$A$1:$L$65585,5,0)))</f>
        <v/>
      </c>
      <c r="G39" s="507" t="str">
        <f>IF(ISNA(VLOOKUP(D39,條件!$A$1:$L$65585,11,0)),"",(VLOOKUP(D39,條件!$A$1:$L$65585,11,0)))</f>
        <v/>
      </c>
      <c r="H39" s="460"/>
      <c r="I39" s="461"/>
      <c r="J39" s="462"/>
      <c r="K39" s="461"/>
      <c r="L39" s="463"/>
      <c r="M39" s="388"/>
      <c r="N39" s="389"/>
      <c r="O39" s="390"/>
      <c r="P39" s="389"/>
      <c r="Q39" s="391"/>
      <c r="R39" s="443"/>
      <c r="S39" s="425">
        <f t="shared" si="11"/>
        <v>0</v>
      </c>
      <c r="T39" s="392">
        <f t="shared" si="8"/>
        <v>0</v>
      </c>
      <c r="U39" s="392">
        <f t="shared" si="12"/>
        <v>0</v>
      </c>
      <c r="V39" s="393">
        <f t="shared" si="13"/>
        <v>0</v>
      </c>
      <c r="W39" s="444" t="str">
        <f t="shared" si="14"/>
        <v/>
      </c>
      <c r="X39" s="452" t="str">
        <f t="shared" si="9"/>
        <v/>
      </c>
      <c r="Y39" s="452" t="str">
        <f t="shared" si="10"/>
        <v/>
      </c>
    </row>
    <row r="40" spans="1:25" ht="16.5">
      <c r="A40" s="383">
        <f t="shared" si="7"/>
        <v>46174</v>
      </c>
      <c r="B40" s="432" t="s">
        <v>805</v>
      </c>
      <c r="C40" s="458"/>
      <c r="D40" s="473"/>
      <c r="E40" s="459"/>
      <c r="F40" s="507" t="str">
        <f>IF(ISNA(VLOOKUP(D40,條件!$A$1:$L$65585,5,0)),"",(VLOOKUP(D40,條件!$A$1:$L$65585,5,0)))</f>
        <v/>
      </c>
      <c r="G40" s="507" t="str">
        <f>IF(ISNA(VLOOKUP(D40,條件!$A$1:$L$65585,11,0)),"",(VLOOKUP(D40,條件!$A$1:$L$65585,11,0)))</f>
        <v/>
      </c>
      <c r="H40" s="460"/>
      <c r="I40" s="461"/>
      <c r="J40" s="462"/>
      <c r="K40" s="461"/>
      <c r="L40" s="463"/>
      <c r="M40" s="388"/>
      <c r="N40" s="389"/>
      <c r="O40" s="390"/>
      <c r="P40" s="389"/>
      <c r="Q40" s="391"/>
      <c r="R40" s="443"/>
      <c r="S40" s="425">
        <f t="shared" si="11"/>
        <v>0</v>
      </c>
      <c r="T40" s="392">
        <f t="shared" si="8"/>
        <v>0</v>
      </c>
      <c r="U40" s="392">
        <f t="shared" si="12"/>
        <v>0</v>
      </c>
      <c r="V40" s="393">
        <f t="shared" si="13"/>
        <v>0</v>
      </c>
      <c r="W40" s="444" t="str">
        <f t="shared" si="14"/>
        <v/>
      </c>
      <c r="X40" s="452" t="str">
        <f t="shared" si="9"/>
        <v/>
      </c>
      <c r="Y40" s="452" t="str">
        <f t="shared" si="10"/>
        <v/>
      </c>
    </row>
    <row r="41" spans="1:25" ht="16.5">
      <c r="A41" s="383">
        <f t="shared" si="7"/>
        <v>46174</v>
      </c>
      <c r="B41" s="432" t="s">
        <v>805</v>
      </c>
      <c r="C41" s="458"/>
      <c r="D41" s="473"/>
      <c r="E41" s="459"/>
      <c r="F41" s="507" t="str">
        <f>IF(ISNA(VLOOKUP(D41,條件!$A$1:$L$65585,5,0)),"",(VLOOKUP(D41,條件!$A$1:$L$65585,5,0)))</f>
        <v/>
      </c>
      <c r="G41" s="507" t="str">
        <f>IF(ISNA(VLOOKUP(D41,條件!$A$1:$L$65585,11,0)),"",(VLOOKUP(D41,條件!$A$1:$L$65585,11,0)))</f>
        <v/>
      </c>
      <c r="H41" s="460"/>
      <c r="I41" s="461"/>
      <c r="J41" s="462"/>
      <c r="K41" s="461"/>
      <c r="L41" s="463"/>
      <c r="M41" s="388"/>
      <c r="N41" s="389"/>
      <c r="O41" s="390"/>
      <c r="P41" s="389"/>
      <c r="Q41" s="391"/>
      <c r="R41" s="443"/>
      <c r="S41" s="425">
        <f t="shared" si="11"/>
        <v>0</v>
      </c>
      <c r="T41" s="392">
        <f t="shared" si="8"/>
        <v>0</v>
      </c>
      <c r="U41" s="392">
        <f t="shared" si="12"/>
        <v>0</v>
      </c>
      <c r="V41" s="393">
        <f t="shared" si="13"/>
        <v>0</v>
      </c>
      <c r="W41" s="444" t="str">
        <f t="shared" si="14"/>
        <v/>
      </c>
      <c r="X41" s="452" t="str">
        <f t="shared" si="9"/>
        <v/>
      </c>
      <c r="Y41" s="452" t="str">
        <f t="shared" si="10"/>
        <v/>
      </c>
    </row>
    <row r="42" spans="1:25" ht="16.5">
      <c r="A42" s="383">
        <f t="shared" si="7"/>
        <v>46174</v>
      </c>
      <c r="B42" s="432" t="s">
        <v>805</v>
      </c>
      <c r="C42" s="458"/>
      <c r="D42" s="473"/>
      <c r="E42" s="459"/>
      <c r="F42" s="507" t="str">
        <f>IF(ISNA(VLOOKUP(D42,條件!$A$1:$L$65585,5,0)),"",(VLOOKUP(D42,條件!$A$1:$L$65585,5,0)))</f>
        <v/>
      </c>
      <c r="G42" s="507" t="str">
        <f>IF(ISNA(VLOOKUP(D42,條件!$A$1:$L$65585,11,0)),"",(VLOOKUP(D42,條件!$A$1:$L$65585,11,0)))</f>
        <v/>
      </c>
      <c r="H42" s="460"/>
      <c r="I42" s="461"/>
      <c r="J42" s="462"/>
      <c r="K42" s="461"/>
      <c r="L42" s="463"/>
      <c r="M42" s="388"/>
      <c r="N42" s="389"/>
      <c r="O42" s="390"/>
      <c r="P42" s="389"/>
      <c r="Q42" s="391"/>
      <c r="R42" s="443"/>
      <c r="S42" s="425">
        <f t="shared" si="11"/>
        <v>0</v>
      </c>
      <c r="T42" s="392">
        <f t="shared" si="8"/>
        <v>0</v>
      </c>
      <c r="U42" s="392">
        <f t="shared" si="12"/>
        <v>0</v>
      </c>
      <c r="V42" s="393">
        <f t="shared" si="13"/>
        <v>0</v>
      </c>
      <c r="W42" s="444" t="str">
        <f t="shared" si="14"/>
        <v/>
      </c>
      <c r="X42" s="452" t="str">
        <f t="shared" si="9"/>
        <v/>
      </c>
      <c r="Y42" s="452" t="str">
        <f t="shared" si="10"/>
        <v/>
      </c>
    </row>
    <row r="43" spans="1:25" ht="16.5">
      <c r="A43" s="383">
        <f t="shared" si="7"/>
        <v>46174</v>
      </c>
      <c r="B43" s="432" t="s">
        <v>805</v>
      </c>
      <c r="C43" s="458"/>
      <c r="D43" s="473"/>
      <c r="E43" s="459"/>
      <c r="F43" s="507" t="str">
        <f>IF(ISNA(VLOOKUP(D43,條件!$A$1:$L$65585,5,0)),"",(VLOOKUP(D43,條件!$A$1:$L$65585,5,0)))</f>
        <v/>
      </c>
      <c r="G43" s="507" t="str">
        <f>IF(ISNA(VLOOKUP(D43,條件!$A$1:$L$65585,11,0)),"",(VLOOKUP(D43,條件!$A$1:$L$65585,11,0)))</f>
        <v/>
      </c>
      <c r="H43" s="460"/>
      <c r="I43" s="461"/>
      <c r="J43" s="462"/>
      <c r="K43" s="461"/>
      <c r="L43" s="463"/>
      <c r="M43" s="388"/>
      <c r="N43" s="389"/>
      <c r="O43" s="390"/>
      <c r="P43" s="389"/>
      <c r="Q43" s="391"/>
      <c r="R43" s="443"/>
      <c r="S43" s="425">
        <f t="shared" si="11"/>
        <v>0</v>
      </c>
      <c r="T43" s="392">
        <f t="shared" si="8"/>
        <v>0</v>
      </c>
      <c r="U43" s="392">
        <f t="shared" si="12"/>
        <v>0</v>
      </c>
      <c r="V43" s="393">
        <f t="shared" si="13"/>
        <v>0</v>
      </c>
      <c r="W43" s="444" t="str">
        <f t="shared" si="14"/>
        <v/>
      </c>
      <c r="X43" s="452" t="str">
        <f t="shared" si="9"/>
        <v/>
      </c>
      <c r="Y43" s="452" t="str">
        <f t="shared" si="10"/>
        <v/>
      </c>
    </row>
    <row r="44" spans="1:25" ht="16.5">
      <c r="A44" s="383">
        <f t="shared" si="7"/>
        <v>46174</v>
      </c>
      <c r="B44" s="398" t="s">
        <v>803</v>
      </c>
      <c r="C44" s="524"/>
      <c r="D44" s="525"/>
      <c r="E44" s="526"/>
      <c r="F44" s="527">
        <v>0</v>
      </c>
      <c r="G44" s="527"/>
      <c r="H44" s="528"/>
      <c r="I44" s="529">
        <f>COUNTA(I24:I43)</f>
        <v>0</v>
      </c>
      <c r="J44" s="529"/>
      <c r="K44" s="529"/>
      <c r="L44" s="530"/>
      <c r="M44" s="400"/>
      <c r="N44" s="401">
        <f>SUM(N24:N43)</f>
        <v>0</v>
      </c>
      <c r="O44" s="400"/>
      <c r="P44" s="401">
        <f>SUM(P24:P43)</f>
        <v>0</v>
      </c>
      <c r="Q44" s="402"/>
      <c r="R44" s="445"/>
      <c r="S44" s="427"/>
      <c r="T44" s="403"/>
      <c r="U44" s="399">
        <f>SUMIF(U24:U43,"&lt;9E307")</f>
        <v>0</v>
      </c>
      <c r="V44" s="399">
        <f>SUM(V24:V43)</f>
        <v>0</v>
      </c>
      <c r="W44" s="446">
        <f>IF(ISERROR(V44/U44),0,(V44/U44))</f>
        <v>0</v>
      </c>
      <c r="X44" s="453">
        <f>SUMIF(X24:X43,"&lt;9E307")</f>
        <v>0</v>
      </c>
      <c r="Y44" s="453">
        <f>SUMIF(Y24:Y43,"&lt;9E307")</f>
        <v>0</v>
      </c>
    </row>
    <row r="45" spans="1:25" ht="16.5">
      <c r="A45" s="383">
        <f t="shared" si="7"/>
        <v>46174</v>
      </c>
      <c r="B45" s="404" t="s">
        <v>806</v>
      </c>
      <c r="C45" s="531"/>
      <c r="D45" s="532"/>
      <c r="E45" s="533"/>
      <c r="F45" s="534"/>
      <c r="G45" s="534"/>
      <c r="H45" s="535"/>
      <c r="I45" s="536">
        <f>SUM(I23,I44)</f>
        <v>0</v>
      </c>
      <c r="J45" s="536"/>
      <c r="K45" s="536"/>
      <c r="L45" s="537"/>
      <c r="M45" s="419"/>
      <c r="N45" s="420">
        <f>SUM(N23,N44)</f>
        <v>0</v>
      </c>
      <c r="O45" s="419"/>
      <c r="P45" s="420">
        <f>SUM(P23,P44)</f>
        <v>0</v>
      </c>
      <c r="Q45" s="421"/>
      <c r="R45" s="447"/>
      <c r="S45" s="428"/>
      <c r="T45" s="394"/>
      <c r="U45" s="394">
        <f t="shared" ref="U45:V45" si="15">SUM(U23,U44)</f>
        <v>0</v>
      </c>
      <c r="V45" s="394">
        <f t="shared" si="15"/>
        <v>0</v>
      </c>
      <c r="W45" s="448">
        <f>IF(ISERROR(V45/U45),0,V45/U45)</f>
        <v>0</v>
      </c>
      <c r="X45" s="454">
        <f>SUM(X23,X44)</f>
        <v>0</v>
      </c>
      <c r="Y45" s="454">
        <f>SUM(Y23,Y44)</f>
        <v>0</v>
      </c>
    </row>
    <row r="46" spans="1:25" ht="16.5">
      <c r="A46" s="449">
        <f>A45+1</f>
        <v>46175</v>
      </c>
      <c r="B46" s="431" t="s">
        <v>804</v>
      </c>
      <c r="C46" s="458"/>
      <c r="D46" s="473"/>
      <c r="E46" s="459"/>
      <c r="F46" s="507" t="str">
        <f>IF(ISNA(VLOOKUP(D46,條件!$A$1:$L$65585,5,0)),"",(VLOOKUP(D46,條件!$A$1:$L$65585,5,0)))</f>
        <v/>
      </c>
      <c r="G46" s="507" t="str">
        <f>IF(ISNA(VLOOKUP(D46,條件!$A$1:$L$65585,11,0)),"",(VLOOKUP(D46,條件!$A$1:$L$65585,11,0)))</f>
        <v/>
      </c>
      <c r="H46" s="460"/>
      <c r="I46" s="461"/>
      <c r="J46" s="462"/>
      <c r="K46" s="461"/>
      <c r="L46" s="463"/>
      <c r="M46" s="407"/>
      <c r="N46" s="408"/>
      <c r="O46" s="409"/>
      <c r="P46" s="408"/>
      <c r="Q46" s="410"/>
      <c r="R46" s="441"/>
      <c r="S46" s="424">
        <f>K46*0.85</f>
        <v>0</v>
      </c>
      <c r="T46" s="405">
        <f t="shared" ref="T46:T65" si="16">IF(J46="",0,(1440/(J46/S46)))</f>
        <v>0</v>
      </c>
      <c r="U46" s="405">
        <f>T46*L46*(N46+P46)/24*0.85</f>
        <v>0</v>
      </c>
      <c r="V46" s="406">
        <f>M46+O46</f>
        <v>0</v>
      </c>
      <c r="W46" s="442" t="str">
        <f>IF(U46=0,"",((V46/U46)))</f>
        <v/>
      </c>
      <c r="X46" s="452" t="str">
        <f t="shared" ref="X46:X65" si="17">IF(ISERROR((U46/(N46+P46)*N46)/250),"",((U46/(N46+P46)*N46)/250))</f>
        <v/>
      </c>
      <c r="Y46" s="452" t="str">
        <f t="shared" ref="Y46:Y65" si="18">IF(ISERROR(((U46/(N46+P46)*P46)/250)),"",(((U46/(N46+P46)*P46))/250))</f>
        <v/>
      </c>
    </row>
    <row r="47" spans="1:25" ht="16.5">
      <c r="A47" s="383">
        <f>A46</f>
        <v>46175</v>
      </c>
      <c r="B47" s="432" t="s">
        <v>804</v>
      </c>
      <c r="C47" s="458"/>
      <c r="D47" s="473"/>
      <c r="E47" s="459"/>
      <c r="F47" s="507" t="str">
        <f>IF(ISNA(VLOOKUP(D47,條件!$A$1:$L$65585,5,0)),"",(VLOOKUP(D47,條件!$A$1:$L$65585,5,0)))</f>
        <v/>
      </c>
      <c r="G47" s="507" t="str">
        <f>IF(ISNA(VLOOKUP(D47,條件!$A$1:$L$65585,11,0)),"",(VLOOKUP(D47,條件!$A$1:$L$65585,11,0)))</f>
        <v/>
      </c>
      <c r="H47" s="460"/>
      <c r="I47" s="461"/>
      <c r="J47" s="462"/>
      <c r="K47" s="461"/>
      <c r="L47" s="463"/>
      <c r="M47" s="388"/>
      <c r="N47" s="389"/>
      <c r="O47" s="390"/>
      <c r="P47" s="389"/>
      <c r="Q47" s="410"/>
      <c r="R47" s="441"/>
      <c r="S47" s="425">
        <f t="shared" ref="S47:S65" si="19">K47*0.85</f>
        <v>0</v>
      </c>
      <c r="T47" s="392">
        <f t="shared" si="16"/>
        <v>0</v>
      </c>
      <c r="U47" s="405">
        <f t="shared" ref="U47:U65" si="20">T47*L47*(N47+P47)/24*0.85</f>
        <v>0</v>
      </c>
      <c r="V47" s="393">
        <f t="shared" ref="V47:V65" si="21">M47+O47</f>
        <v>0</v>
      </c>
      <c r="W47" s="442" t="str">
        <f t="shared" ref="W47:W65" si="22">IF(U47=0,"",((V47/U47)))</f>
        <v/>
      </c>
      <c r="X47" s="452" t="str">
        <f t="shared" si="17"/>
        <v/>
      </c>
      <c r="Y47" s="452" t="str">
        <f t="shared" si="18"/>
        <v/>
      </c>
    </row>
    <row r="48" spans="1:25" ht="16.5">
      <c r="A48" s="383">
        <f t="shared" ref="A48:A88" si="23">A47</f>
        <v>46175</v>
      </c>
      <c r="B48" s="432" t="s">
        <v>804</v>
      </c>
      <c r="C48" s="458"/>
      <c r="D48" s="473"/>
      <c r="E48" s="459"/>
      <c r="F48" s="507" t="str">
        <f>IF(ISNA(VLOOKUP(D48,條件!$A$1:$L$65585,5,0)),"",(VLOOKUP(D48,條件!$A$1:$L$65585,5,0)))</f>
        <v/>
      </c>
      <c r="G48" s="507" t="str">
        <f>IF(ISNA(VLOOKUP(D48,條件!$A$1:$L$65585,11,0)),"",(VLOOKUP(D48,條件!$A$1:$L$65585,11,0)))</f>
        <v/>
      </c>
      <c r="H48" s="460"/>
      <c r="I48" s="461"/>
      <c r="J48" s="462"/>
      <c r="K48" s="461"/>
      <c r="L48" s="463"/>
      <c r="M48" s="388"/>
      <c r="N48" s="389"/>
      <c r="O48" s="390"/>
      <c r="P48" s="389"/>
      <c r="Q48" s="410"/>
      <c r="R48" s="441"/>
      <c r="S48" s="425">
        <f t="shared" si="19"/>
        <v>0</v>
      </c>
      <c r="T48" s="392">
        <f t="shared" si="16"/>
        <v>0</v>
      </c>
      <c r="U48" s="405">
        <f t="shared" si="20"/>
        <v>0</v>
      </c>
      <c r="V48" s="393">
        <f t="shared" si="21"/>
        <v>0</v>
      </c>
      <c r="W48" s="442" t="str">
        <f t="shared" si="22"/>
        <v/>
      </c>
      <c r="X48" s="452" t="str">
        <f t="shared" si="17"/>
        <v/>
      </c>
      <c r="Y48" s="452" t="str">
        <f t="shared" si="18"/>
        <v/>
      </c>
    </row>
    <row r="49" spans="1:25" ht="16.5">
      <c r="A49" s="383">
        <f t="shared" si="23"/>
        <v>46175</v>
      </c>
      <c r="B49" s="432" t="s">
        <v>804</v>
      </c>
      <c r="C49" s="458"/>
      <c r="D49" s="473"/>
      <c r="E49" s="459"/>
      <c r="F49" s="507" t="str">
        <f>IF(ISNA(VLOOKUP(D49,條件!$A$1:$L$65585,5,0)),"",(VLOOKUP(D49,條件!$A$1:$L$65585,5,0)))</f>
        <v/>
      </c>
      <c r="G49" s="507" t="str">
        <f>IF(ISNA(VLOOKUP(D49,條件!$A$1:$L$65585,11,0)),"",(VLOOKUP(D49,條件!$A$1:$L$65585,11,0)))</f>
        <v/>
      </c>
      <c r="H49" s="460"/>
      <c r="I49" s="461"/>
      <c r="J49" s="462"/>
      <c r="K49" s="461"/>
      <c r="L49" s="463"/>
      <c r="M49" s="388"/>
      <c r="N49" s="389"/>
      <c r="O49" s="390"/>
      <c r="P49" s="389"/>
      <c r="Q49" s="410"/>
      <c r="R49" s="441"/>
      <c r="S49" s="425">
        <f t="shared" si="19"/>
        <v>0</v>
      </c>
      <c r="T49" s="392">
        <f t="shared" si="16"/>
        <v>0</v>
      </c>
      <c r="U49" s="405">
        <f t="shared" si="20"/>
        <v>0</v>
      </c>
      <c r="V49" s="393">
        <f t="shared" si="21"/>
        <v>0</v>
      </c>
      <c r="W49" s="442" t="str">
        <f t="shared" si="22"/>
        <v/>
      </c>
      <c r="X49" s="452" t="str">
        <f t="shared" si="17"/>
        <v/>
      </c>
      <c r="Y49" s="452" t="str">
        <f t="shared" si="18"/>
        <v/>
      </c>
    </row>
    <row r="50" spans="1:25" ht="16.5">
      <c r="A50" s="383">
        <f t="shared" si="23"/>
        <v>46175</v>
      </c>
      <c r="B50" s="432" t="s">
        <v>804</v>
      </c>
      <c r="C50" s="458"/>
      <c r="D50" s="473"/>
      <c r="E50" s="459"/>
      <c r="F50" s="507" t="str">
        <f>IF(ISNA(VLOOKUP(D50,條件!$A$1:$L$65585,5,0)),"",(VLOOKUP(D50,條件!$A$1:$L$65585,5,0)))</f>
        <v/>
      </c>
      <c r="G50" s="507" t="str">
        <f>IF(ISNA(VLOOKUP(D50,條件!$A$1:$L$65585,11,0)),"",(VLOOKUP(D50,條件!$A$1:$L$65585,11,0)))</f>
        <v/>
      </c>
      <c r="H50" s="460"/>
      <c r="I50" s="461"/>
      <c r="J50" s="462"/>
      <c r="K50" s="461"/>
      <c r="L50" s="463"/>
      <c r="M50" s="388"/>
      <c r="N50" s="389"/>
      <c r="O50" s="390"/>
      <c r="P50" s="389"/>
      <c r="Q50" s="410"/>
      <c r="R50" s="441"/>
      <c r="S50" s="425">
        <f t="shared" si="19"/>
        <v>0</v>
      </c>
      <c r="T50" s="392">
        <f t="shared" si="16"/>
        <v>0</v>
      </c>
      <c r="U50" s="405">
        <f t="shared" si="20"/>
        <v>0</v>
      </c>
      <c r="V50" s="393">
        <f t="shared" si="21"/>
        <v>0</v>
      </c>
      <c r="W50" s="442" t="str">
        <f t="shared" si="22"/>
        <v/>
      </c>
      <c r="X50" s="452" t="str">
        <f t="shared" si="17"/>
        <v/>
      </c>
      <c r="Y50" s="452" t="str">
        <f t="shared" si="18"/>
        <v/>
      </c>
    </row>
    <row r="51" spans="1:25" ht="16.5">
      <c r="A51" s="383">
        <f t="shared" si="23"/>
        <v>46175</v>
      </c>
      <c r="B51" s="431" t="s">
        <v>804</v>
      </c>
      <c r="C51" s="458"/>
      <c r="D51" s="473"/>
      <c r="E51" s="459"/>
      <c r="F51" s="507" t="str">
        <f>IF(ISNA(VLOOKUP(D51,條件!$A$1:$L$65585,5,0)),"",(VLOOKUP(D51,條件!$A$1:$L$65585,5,0)))</f>
        <v/>
      </c>
      <c r="G51" s="507" t="str">
        <f>IF(ISNA(VLOOKUP(D51,條件!$A$1:$L$65585,11,0)),"",(VLOOKUP(D51,條件!$A$1:$L$65585,11,0)))</f>
        <v/>
      </c>
      <c r="H51" s="460"/>
      <c r="I51" s="461"/>
      <c r="J51" s="462"/>
      <c r="K51" s="461"/>
      <c r="L51" s="463"/>
      <c r="M51" s="388"/>
      <c r="N51" s="389"/>
      <c r="O51" s="390"/>
      <c r="P51" s="389"/>
      <c r="Q51" s="410"/>
      <c r="R51" s="441"/>
      <c r="S51" s="425">
        <f t="shared" si="19"/>
        <v>0</v>
      </c>
      <c r="T51" s="392">
        <f t="shared" si="16"/>
        <v>0</v>
      </c>
      <c r="U51" s="405">
        <f t="shared" si="20"/>
        <v>0</v>
      </c>
      <c r="V51" s="393">
        <f t="shared" si="21"/>
        <v>0</v>
      </c>
      <c r="W51" s="442" t="str">
        <f t="shared" si="22"/>
        <v/>
      </c>
      <c r="X51" s="452" t="str">
        <f t="shared" si="17"/>
        <v/>
      </c>
      <c r="Y51" s="452" t="str">
        <f t="shared" si="18"/>
        <v/>
      </c>
    </row>
    <row r="52" spans="1:25" ht="16.5">
      <c r="A52" s="383">
        <f t="shared" si="23"/>
        <v>46175</v>
      </c>
      <c r="B52" s="432" t="s">
        <v>804</v>
      </c>
      <c r="C52" s="458"/>
      <c r="D52" s="473"/>
      <c r="E52" s="459"/>
      <c r="F52" s="507" t="str">
        <f>IF(ISNA(VLOOKUP(D52,條件!$A$1:$L$65585,5,0)),"",(VLOOKUP(D52,條件!$A$1:$L$65585,5,0)))</f>
        <v/>
      </c>
      <c r="G52" s="507" t="str">
        <f>IF(ISNA(VLOOKUP(D52,條件!$A$1:$L$65585,11,0)),"",(VLOOKUP(D52,條件!$A$1:$L$65585,11,0)))</f>
        <v/>
      </c>
      <c r="H52" s="460"/>
      <c r="I52" s="461"/>
      <c r="J52" s="462"/>
      <c r="K52" s="461"/>
      <c r="L52" s="463"/>
      <c r="M52" s="388"/>
      <c r="N52" s="389"/>
      <c r="O52" s="390"/>
      <c r="P52" s="389"/>
      <c r="Q52" s="410"/>
      <c r="R52" s="441"/>
      <c r="S52" s="425">
        <f t="shared" si="19"/>
        <v>0</v>
      </c>
      <c r="T52" s="392">
        <f t="shared" si="16"/>
        <v>0</v>
      </c>
      <c r="U52" s="405">
        <f t="shared" si="20"/>
        <v>0</v>
      </c>
      <c r="V52" s="393">
        <f t="shared" si="21"/>
        <v>0</v>
      </c>
      <c r="W52" s="442" t="str">
        <f t="shared" si="22"/>
        <v/>
      </c>
      <c r="X52" s="452" t="str">
        <f t="shared" si="17"/>
        <v/>
      </c>
      <c r="Y52" s="452" t="str">
        <f t="shared" si="18"/>
        <v/>
      </c>
    </row>
    <row r="53" spans="1:25" ht="16.5">
      <c r="A53" s="383">
        <f t="shared" si="23"/>
        <v>46175</v>
      </c>
      <c r="B53" s="432" t="s">
        <v>804</v>
      </c>
      <c r="C53" s="458"/>
      <c r="D53" s="473"/>
      <c r="E53" s="459"/>
      <c r="F53" s="507" t="str">
        <f>IF(ISNA(VLOOKUP(D53,條件!$A$1:$L$65585,5,0)),"",(VLOOKUP(D53,條件!$A$1:$L$65585,5,0)))</f>
        <v/>
      </c>
      <c r="G53" s="507" t="str">
        <f>IF(ISNA(VLOOKUP(D53,條件!$A$1:$L$65585,11,0)),"",(VLOOKUP(D53,條件!$A$1:$L$65585,11,0)))</f>
        <v/>
      </c>
      <c r="H53" s="460"/>
      <c r="I53" s="461"/>
      <c r="J53" s="462"/>
      <c r="K53" s="461"/>
      <c r="L53" s="463"/>
      <c r="M53" s="388"/>
      <c r="N53" s="389"/>
      <c r="O53" s="390"/>
      <c r="P53" s="389"/>
      <c r="Q53" s="410"/>
      <c r="R53" s="441"/>
      <c r="S53" s="425">
        <f t="shared" si="19"/>
        <v>0</v>
      </c>
      <c r="T53" s="392">
        <f t="shared" si="16"/>
        <v>0</v>
      </c>
      <c r="U53" s="405">
        <f t="shared" si="20"/>
        <v>0</v>
      </c>
      <c r="V53" s="393">
        <f t="shared" si="21"/>
        <v>0</v>
      </c>
      <c r="W53" s="442" t="str">
        <f t="shared" si="22"/>
        <v/>
      </c>
      <c r="X53" s="452" t="str">
        <f t="shared" si="17"/>
        <v/>
      </c>
      <c r="Y53" s="452" t="str">
        <f t="shared" si="18"/>
        <v/>
      </c>
    </row>
    <row r="54" spans="1:25" ht="16.5">
      <c r="A54" s="383">
        <f t="shared" si="23"/>
        <v>46175</v>
      </c>
      <c r="B54" s="432" t="s">
        <v>804</v>
      </c>
      <c r="C54" s="458"/>
      <c r="D54" s="473"/>
      <c r="E54" s="459"/>
      <c r="F54" s="507"/>
      <c r="G54" s="507" t="str">
        <f>IF(ISNA(VLOOKUP(D54,條件!$A$1:$L$65585,11,0)),"",(VLOOKUP(D54,條件!$A$1:$L$65585,11,0)))</f>
        <v/>
      </c>
      <c r="H54" s="460"/>
      <c r="I54" s="461"/>
      <c r="J54" s="462"/>
      <c r="K54" s="461"/>
      <c r="L54" s="463"/>
      <c r="M54" s="388"/>
      <c r="N54" s="389"/>
      <c r="O54" s="390"/>
      <c r="P54" s="389"/>
      <c r="Q54" s="410"/>
      <c r="R54" s="441"/>
      <c r="S54" s="425">
        <f t="shared" si="19"/>
        <v>0</v>
      </c>
      <c r="T54" s="392">
        <f t="shared" si="16"/>
        <v>0</v>
      </c>
      <c r="U54" s="405">
        <f t="shared" si="20"/>
        <v>0</v>
      </c>
      <c r="V54" s="393">
        <f t="shared" si="21"/>
        <v>0</v>
      </c>
      <c r="W54" s="442" t="str">
        <f t="shared" si="22"/>
        <v/>
      </c>
      <c r="X54" s="452" t="str">
        <f t="shared" si="17"/>
        <v/>
      </c>
      <c r="Y54" s="452" t="str">
        <f t="shared" si="18"/>
        <v/>
      </c>
    </row>
    <row r="55" spans="1:25" ht="16.5">
      <c r="A55" s="383">
        <f t="shared" si="23"/>
        <v>46175</v>
      </c>
      <c r="B55" s="432" t="s">
        <v>804</v>
      </c>
      <c r="C55" s="458"/>
      <c r="D55" s="473"/>
      <c r="E55" s="459"/>
      <c r="F55" s="507" t="str">
        <f>IF(ISNA(VLOOKUP(D55,條件!$A$1:$L$65585,5,0)),"",(VLOOKUP(D55,條件!$A$1:$L$65585,5,0)))</f>
        <v/>
      </c>
      <c r="G55" s="507" t="str">
        <f>IF(ISNA(VLOOKUP(D55,條件!$A$1:$L$65585,11,0)),"",(VLOOKUP(D55,條件!$A$1:$L$65585,11,0)))</f>
        <v/>
      </c>
      <c r="H55" s="460"/>
      <c r="I55" s="461"/>
      <c r="J55" s="462"/>
      <c r="K55" s="461"/>
      <c r="L55" s="463"/>
      <c r="M55" s="388"/>
      <c r="N55" s="389"/>
      <c r="O55" s="390"/>
      <c r="P55" s="389"/>
      <c r="Q55" s="410"/>
      <c r="R55" s="443"/>
      <c r="S55" s="425">
        <f t="shared" si="19"/>
        <v>0</v>
      </c>
      <c r="T55" s="392">
        <f t="shared" si="16"/>
        <v>0</v>
      </c>
      <c r="U55" s="405">
        <f t="shared" si="20"/>
        <v>0</v>
      </c>
      <c r="V55" s="393">
        <f t="shared" si="21"/>
        <v>0</v>
      </c>
      <c r="W55" s="442" t="str">
        <f t="shared" si="22"/>
        <v/>
      </c>
      <c r="X55" s="452" t="str">
        <f t="shared" si="17"/>
        <v/>
      </c>
      <c r="Y55" s="452" t="str">
        <f t="shared" si="18"/>
        <v/>
      </c>
    </row>
    <row r="56" spans="1:25" ht="16.5">
      <c r="A56" s="383">
        <f t="shared" si="23"/>
        <v>46175</v>
      </c>
      <c r="B56" s="432" t="s">
        <v>804</v>
      </c>
      <c r="C56" s="458"/>
      <c r="D56" s="473"/>
      <c r="E56" s="459"/>
      <c r="F56" s="507" t="str">
        <f>IF(ISNA(VLOOKUP(D56,條件!$A$1:$L$65585,5,0)),"",(VLOOKUP(D56,條件!$A$1:$L$65585,5,0)))</f>
        <v/>
      </c>
      <c r="G56" s="507" t="str">
        <f>IF(ISNA(VLOOKUP(D56,條件!$A$1:$L$65585,11,0)),"",(VLOOKUP(D56,條件!$A$1:$L$65585,11,0)))</f>
        <v/>
      </c>
      <c r="H56" s="460"/>
      <c r="I56" s="461"/>
      <c r="J56" s="462"/>
      <c r="K56" s="461"/>
      <c r="L56" s="463"/>
      <c r="M56" s="388"/>
      <c r="N56" s="389"/>
      <c r="O56" s="390"/>
      <c r="P56" s="389"/>
      <c r="Q56" s="410"/>
      <c r="R56" s="443"/>
      <c r="S56" s="425">
        <f t="shared" si="19"/>
        <v>0</v>
      </c>
      <c r="T56" s="392">
        <f t="shared" si="16"/>
        <v>0</v>
      </c>
      <c r="U56" s="405">
        <f t="shared" si="20"/>
        <v>0</v>
      </c>
      <c r="V56" s="393">
        <f t="shared" si="21"/>
        <v>0</v>
      </c>
      <c r="W56" s="442" t="str">
        <f t="shared" si="22"/>
        <v/>
      </c>
      <c r="X56" s="452" t="str">
        <f t="shared" si="17"/>
        <v/>
      </c>
      <c r="Y56" s="452" t="str">
        <f t="shared" si="18"/>
        <v/>
      </c>
    </row>
    <row r="57" spans="1:25" ht="16.5">
      <c r="A57" s="383">
        <f t="shared" si="23"/>
        <v>46175</v>
      </c>
      <c r="B57" s="432" t="s">
        <v>804</v>
      </c>
      <c r="C57" s="458"/>
      <c r="D57" s="473"/>
      <c r="E57" s="459"/>
      <c r="F57" s="507" t="str">
        <f>IF(ISNA(VLOOKUP(D57,條件!$A$1:$L$65585,5,0)),"",(VLOOKUP(D57,條件!$A$1:$L$65585,5,0)))</f>
        <v/>
      </c>
      <c r="G57" s="507" t="str">
        <f>IF(ISNA(VLOOKUP(D57,條件!$A$1:$L$65585,11,0)),"",(VLOOKUP(D57,條件!$A$1:$L$65585,11,0)))</f>
        <v/>
      </c>
      <c r="H57" s="460"/>
      <c r="I57" s="461"/>
      <c r="J57" s="462"/>
      <c r="K57" s="461"/>
      <c r="L57" s="463"/>
      <c r="M57" s="388"/>
      <c r="N57" s="389"/>
      <c r="O57" s="390"/>
      <c r="P57" s="389"/>
      <c r="Q57" s="410"/>
      <c r="R57" s="443"/>
      <c r="S57" s="425">
        <f t="shared" si="19"/>
        <v>0</v>
      </c>
      <c r="T57" s="392">
        <f t="shared" si="16"/>
        <v>0</v>
      </c>
      <c r="U57" s="392">
        <f t="shared" si="20"/>
        <v>0</v>
      </c>
      <c r="V57" s="393">
        <f t="shared" si="21"/>
        <v>0</v>
      </c>
      <c r="W57" s="442" t="str">
        <f t="shared" si="22"/>
        <v/>
      </c>
      <c r="X57" s="452" t="str">
        <f t="shared" si="17"/>
        <v/>
      </c>
      <c r="Y57" s="452" t="str">
        <f t="shared" si="18"/>
        <v/>
      </c>
    </row>
    <row r="58" spans="1:25" ht="16.5">
      <c r="A58" s="383">
        <f t="shared" si="23"/>
        <v>46175</v>
      </c>
      <c r="B58" s="432" t="s">
        <v>804</v>
      </c>
      <c r="C58" s="458"/>
      <c r="D58" s="473"/>
      <c r="E58" s="459"/>
      <c r="F58" s="507" t="str">
        <f>IF(ISNA(VLOOKUP(D58,條件!$A$1:$L$65585,5,0)),"",(VLOOKUP(D58,條件!$A$1:$L$65585,5,0)))</f>
        <v/>
      </c>
      <c r="G58" s="507" t="str">
        <f>IF(ISNA(VLOOKUP(D58,條件!$A$1:$L$65585,11,0)),"",(VLOOKUP(D58,條件!$A$1:$L$65585,11,0)))</f>
        <v/>
      </c>
      <c r="H58" s="460"/>
      <c r="I58" s="461"/>
      <c r="J58" s="462"/>
      <c r="K58" s="461"/>
      <c r="L58" s="463"/>
      <c r="M58" s="388"/>
      <c r="N58" s="389"/>
      <c r="O58" s="390"/>
      <c r="P58" s="389"/>
      <c r="Q58" s="410"/>
      <c r="R58" s="443"/>
      <c r="S58" s="425">
        <f t="shared" si="19"/>
        <v>0</v>
      </c>
      <c r="T58" s="392">
        <f t="shared" si="16"/>
        <v>0</v>
      </c>
      <c r="U58" s="392">
        <f t="shared" si="20"/>
        <v>0</v>
      </c>
      <c r="V58" s="393">
        <f t="shared" si="21"/>
        <v>0</v>
      </c>
      <c r="W58" s="444" t="str">
        <f t="shared" si="22"/>
        <v/>
      </c>
      <c r="X58" s="452" t="str">
        <f t="shared" si="17"/>
        <v/>
      </c>
      <c r="Y58" s="452" t="str">
        <f t="shared" si="18"/>
        <v/>
      </c>
    </row>
    <row r="59" spans="1:25" ht="16.5">
      <c r="A59" s="383">
        <f t="shared" si="23"/>
        <v>46175</v>
      </c>
      <c r="B59" s="432" t="s">
        <v>804</v>
      </c>
      <c r="C59" s="458"/>
      <c r="D59" s="473"/>
      <c r="E59" s="459"/>
      <c r="F59" s="507" t="str">
        <f>IF(ISNA(VLOOKUP(D59,條件!$A$1:$L$65585,5,0)),"",(VLOOKUP(D59,條件!$A$1:$L$65585,5,0)))</f>
        <v/>
      </c>
      <c r="G59" s="507" t="str">
        <f>IF(ISNA(VLOOKUP(D59,條件!$A$1:$L$65585,11,0)),"",(VLOOKUP(D59,條件!$A$1:$L$65585,11,0)))</f>
        <v/>
      </c>
      <c r="H59" s="460"/>
      <c r="I59" s="461"/>
      <c r="J59" s="462"/>
      <c r="K59" s="461"/>
      <c r="L59" s="463"/>
      <c r="M59" s="388"/>
      <c r="N59" s="389"/>
      <c r="O59" s="390"/>
      <c r="P59" s="389"/>
      <c r="Q59" s="410"/>
      <c r="R59" s="443"/>
      <c r="S59" s="425">
        <f t="shared" si="19"/>
        <v>0</v>
      </c>
      <c r="T59" s="392">
        <f t="shared" si="16"/>
        <v>0</v>
      </c>
      <c r="U59" s="392">
        <f t="shared" si="20"/>
        <v>0</v>
      </c>
      <c r="V59" s="393">
        <f t="shared" si="21"/>
        <v>0</v>
      </c>
      <c r="W59" s="444" t="str">
        <f t="shared" si="22"/>
        <v/>
      </c>
      <c r="X59" s="452" t="str">
        <f t="shared" si="17"/>
        <v/>
      </c>
      <c r="Y59" s="452" t="str">
        <f t="shared" si="18"/>
        <v/>
      </c>
    </row>
    <row r="60" spans="1:25" ht="16.5">
      <c r="A60" s="383">
        <f t="shared" si="23"/>
        <v>46175</v>
      </c>
      <c r="B60" s="432" t="s">
        <v>804</v>
      </c>
      <c r="C60" s="458"/>
      <c r="D60" s="473"/>
      <c r="E60" s="459"/>
      <c r="F60" s="507" t="str">
        <f>IF(ISNA(VLOOKUP(D60,條件!$A$1:$L$65585,5,0)),"",(VLOOKUP(D60,條件!$A$1:$L$65585,5,0)))</f>
        <v/>
      </c>
      <c r="G60" s="507" t="str">
        <f>IF(ISNA(VLOOKUP(D60,條件!$A$1:$L$65585,11,0)),"",(VLOOKUP(D60,條件!$A$1:$L$65585,11,0)))</f>
        <v/>
      </c>
      <c r="H60" s="460"/>
      <c r="I60" s="461"/>
      <c r="J60" s="462"/>
      <c r="K60" s="461"/>
      <c r="L60" s="463"/>
      <c r="M60" s="388"/>
      <c r="N60" s="389"/>
      <c r="O60" s="390"/>
      <c r="P60" s="389"/>
      <c r="Q60" s="410"/>
      <c r="R60" s="443"/>
      <c r="S60" s="425">
        <f t="shared" si="19"/>
        <v>0</v>
      </c>
      <c r="T60" s="392">
        <f t="shared" si="16"/>
        <v>0</v>
      </c>
      <c r="U60" s="392">
        <f t="shared" si="20"/>
        <v>0</v>
      </c>
      <c r="V60" s="393">
        <f t="shared" si="21"/>
        <v>0</v>
      </c>
      <c r="W60" s="444" t="str">
        <f t="shared" si="22"/>
        <v/>
      </c>
      <c r="X60" s="452" t="str">
        <f t="shared" si="17"/>
        <v/>
      </c>
      <c r="Y60" s="452" t="str">
        <f t="shared" si="18"/>
        <v/>
      </c>
    </row>
    <row r="61" spans="1:25" ht="16.5">
      <c r="A61" s="383">
        <f t="shared" si="23"/>
        <v>46175</v>
      </c>
      <c r="B61" s="432" t="s">
        <v>804</v>
      </c>
      <c r="C61" s="458"/>
      <c r="D61" s="473"/>
      <c r="E61" s="459"/>
      <c r="F61" s="507" t="str">
        <f>IF(ISNA(VLOOKUP(D61,條件!$A$1:$L$65585,5,0)),"",(VLOOKUP(D61,條件!$A$1:$L$65585,5,0)))</f>
        <v/>
      </c>
      <c r="G61" s="507" t="str">
        <f>IF(ISNA(VLOOKUP(D61,條件!$A$1:$L$65585,11,0)),"",(VLOOKUP(D61,條件!$A$1:$L$65585,11,0)))</f>
        <v/>
      </c>
      <c r="H61" s="460"/>
      <c r="I61" s="461"/>
      <c r="J61" s="462"/>
      <c r="K61" s="461"/>
      <c r="L61" s="463"/>
      <c r="M61" s="388"/>
      <c r="N61" s="389"/>
      <c r="O61" s="390"/>
      <c r="P61" s="389"/>
      <c r="Q61" s="410"/>
      <c r="R61" s="443"/>
      <c r="S61" s="425">
        <f t="shared" si="19"/>
        <v>0</v>
      </c>
      <c r="T61" s="392">
        <f t="shared" si="16"/>
        <v>0</v>
      </c>
      <c r="U61" s="392">
        <f t="shared" si="20"/>
        <v>0</v>
      </c>
      <c r="V61" s="393">
        <f t="shared" si="21"/>
        <v>0</v>
      </c>
      <c r="W61" s="444" t="str">
        <f t="shared" si="22"/>
        <v/>
      </c>
      <c r="X61" s="452" t="str">
        <f t="shared" si="17"/>
        <v/>
      </c>
      <c r="Y61" s="452" t="str">
        <f t="shared" si="18"/>
        <v/>
      </c>
    </row>
    <row r="62" spans="1:25" ht="16.5">
      <c r="A62" s="383">
        <f t="shared" si="23"/>
        <v>46175</v>
      </c>
      <c r="B62" s="432" t="s">
        <v>804</v>
      </c>
      <c r="C62" s="458"/>
      <c r="D62" s="473"/>
      <c r="E62" s="459"/>
      <c r="F62" s="507" t="str">
        <f>IF(ISNA(VLOOKUP(D62,條件!$A$1:$L$65585,5,0)),"",(VLOOKUP(D62,條件!$A$1:$L$65585,5,0)))</f>
        <v/>
      </c>
      <c r="G62" s="507" t="str">
        <f>IF(ISNA(VLOOKUP(D62,條件!$A$1:$L$65585,11,0)),"",(VLOOKUP(D62,條件!$A$1:$L$65585,11,0)))</f>
        <v/>
      </c>
      <c r="H62" s="460"/>
      <c r="I62" s="461"/>
      <c r="J62" s="462"/>
      <c r="K62" s="461"/>
      <c r="L62" s="463"/>
      <c r="M62" s="388"/>
      <c r="N62" s="389"/>
      <c r="O62" s="390"/>
      <c r="P62" s="389"/>
      <c r="Q62" s="391"/>
      <c r="R62" s="443"/>
      <c r="S62" s="425">
        <f t="shared" si="19"/>
        <v>0</v>
      </c>
      <c r="T62" s="392">
        <f t="shared" si="16"/>
        <v>0</v>
      </c>
      <c r="U62" s="392">
        <f t="shared" si="20"/>
        <v>0</v>
      </c>
      <c r="V62" s="393">
        <f t="shared" si="21"/>
        <v>0</v>
      </c>
      <c r="W62" s="444" t="str">
        <f t="shared" si="22"/>
        <v/>
      </c>
      <c r="X62" s="452" t="str">
        <f t="shared" si="17"/>
        <v/>
      </c>
      <c r="Y62" s="452" t="str">
        <f t="shared" si="18"/>
        <v/>
      </c>
    </row>
    <row r="63" spans="1:25" ht="16.5">
      <c r="A63" s="383">
        <f t="shared" si="23"/>
        <v>46175</v>
      </c>
      <c r="B63" s="432" t="s">
        <v>804</v>
      </c>
      <c r="C63" s="458"/>
      <c r="D63" s="473"/>
      <c r="E63" s="459"/>
      <c r="F63" s="507" t="str">
        <f>IF(ISNA(VLOOKUP(D63,條件!$A$1:$L$65585,5,0)),"",(VLOOKUP(D63,條件!$A$1:$L$65585,5,0)))</f>
        <v/>
      </c>
      <c r="G63" s="507" t="str">
        <f>IF(ISNA(VLOOKUP(D63,條件!$A$1:$L$65585,11,0)),"",(VLOOKUP(D63,條件!$A$1:$L$65585,11,0)))</f>
        <v/>
      </c>
      <c r="H63" s="460"/>
      <c r="I63" s="461"/>
      <c r="J63" s="462"/>
      <c r="K63" s="461"/>
      <c r="L63" s="463"/>
      <c r="M63" s="388"/>
      <c r="N63" s="389"/>
      <c r="O63" s="390"/>
      <c r="P63" s="389"/>
      <c r="Q63" s="391"/>
      <c r="R63" s="443"/>
      <c r="S63" s="425">
        <f t="shared" si="19"/>
        <v>0</v>
      </c>
      <c r="T63" s="392">
        <f t="shared" si="16"/>
        <v>0</v>
      </c>
      <c r="U63" s="392">
        <f t="shared" si="20"/>
        <v>0</v>
      </c>
      <c r="V63" s="393">
        <f t="shared" si="21"/>
        <v>0</v>
      </c>
      <c r="W63" s="444" t="str">
        <f t="shared" si="22"/>
        <v/>
      </c>
      <c r="X63" s="452" t="str">
        <f t="shared" si="17"/>
        <v/>
      </c>
      <c r="Y63" s="452" t="str">
        <f t="shared" si="18"/>
        <v/>
      </c>
    </row>
    <row r="64" spans="1:25" ht="16.5">
      <c r="A64" s="383">
        <f t="shared" si="23"/>
        <v>46175</v>
      </c>
      <c r="B64" s="432" t="s">
        <v>804</v>
      </c>
      <c r="C64" s="458"/>
      <c r="D64" s="473"/>
      <c r="E64" s="459"/>
      <c r="F64" s="507" t="str">
        <f>IF(ISNA(VLOOKUP(D64,條件!$A$1:$L$65585,5,0)),"",(VLOOKUP(D64,條件!$A$1:$L$65585,5,0)))</f>
        <v/>
      </c>
      <c r="G64" s="507" t="str">
        <f>IF(ISNA(VLOOKUP(D64,條件!$A$1:$L$65585,11,0)),"",(VLOOKUP(D64,條件!$A$1:$L$65585,11,0)))</f>
        <v/>
      </c>
      <c r="H64" s="460"/>
      <c r="I64" s="461"/>
      <c r="J64" s="462"/>
      <c r="K64" s="461"/>
      <c r="L64" s="463"/>
      <c r="M64" s="388"/>
      <c r="N64" s="389"/>
      <c r="O64" s="390"/>
      <c r="P64" s="389"/>
      <c r="Q64" s="391"/>
      <c r="R64" s="443"/>
      <c r="S64" s="425">
        <f t="shared" si="19"/>
        <v>0</v>
      </c>
      <c r="T64" s="392">
        <f t="shared" si="16"/>
        <v>0</v>
      </c>
      <c r="U64" s="392">
        <f t="shared" si="20"/>
        <v>0</v>
      </c>
      <c r="V64" s="393">
        <f t="shared" si="21"/>
        <v>0</v>
      </c>
      <c r="W64" s="444" t="str">
        <f t="shared" si="22"/>
        <v/>
      </c>
      <c r="X64" s="452" t="str">
        <f t="shared" si="17"/>
        <v/>
      </c>
      <c r="Y64" s="452" t="str">
        <f t="shared" si="18"/>
        <v/>
      </c>
    </row>
    <row r="65" spans="1:25" ht="16.5">
      <c r="A65" s="383">
        <f t="shared" si="23"/>
        <v>46175</v>
      </c>
      <c r="B65" s="432" t="s">
        <v>804</v>
      </c>
      <c r="C65" s="458"/>
      <c r="D65" s="473"/>
      <c r="E65" s="459"/>
      <c r="F65" s="507" t="str">
        <f>IF(ISNA(VLOOKUP(D65,條件!$A$1:$L$65585,5,0)),"",(VLOOKUP(D65,條件!$A$1:$L$65585,5,0)))</f>
        <v/>
      </c>
      <c r="G65" s="507" t="str">
        <f>IF(ISNA(VLOOKUP(D65,條件!$A$1:$L$65585,11,0)),"",(VLOOKUP(D65,條件!$A$1:$L$65585,11,0)))</f>
        <v/>
      </c>
      <c r="H65" s="460"/>
      <c r="I65" s="461"/>
      <c r="J65" s="462"/>
      <c r="K65" s="461"/>
      <c r="L65" s="463"/>
      <c r="M65" s="388"/>
      <c r="N65" s="389"/>
      <c r="O65" s="390"/>
      <c r="P65" s="389"/>
      <c r="Q65" s="391"/>
      <c r="R65" s="443"/>
      <c r="S65" s="425">
        <f t="shared" si="19"/>
        <v>0</v>
      </c>
      <c r="T65" s="392">
        <f t="shared" si="16"/>
        <v>0</v>
      </c>
      <c r="U65" s="392">
        <f t="shared" si="20"/>
        <v>0</v>
      </c>
      <c r="V65" s="393">
        <f t="shared" si="21"/>
        <v>0</v>
      </c>
      <c r="W65" s="444" t="str">
        <f t="shared" si="22"/>
        <v/>
      </c>
      <c r="X65" s="452" t="str">
        <f t="shared" si="17"/>
        <v/>
      </c>
      <c r="Y65" s="452" t="str">
        <f t="shared" si="18"/>
        <v/>
      </c>
    </row>
    <row r="66" spans="1:25" ht="16.5">
      <c r="A66" s="383">
        <f t="shared" si="23"/>
        <v>46175</v>
      </c>
      <c r="B66" s="398" t="s">
        <v>807</v>
      </c>
      <c r="C66" s="524"/>
      <c r="D66" s="525"/>
      <c r="E66" s="526"/>
      <c r="F66" s="527"/>
      <c r="G66" s="527"/>
      <c r="H66" s="528"/>
      <c r="I66" s="529">
        <f>COUNTA(I46:I65)</f>
        <v>0</v>
      </c>
      <c r="J66" s="529"/>
      <c r="K66" s="529"/>
      <c r="L66" s="530"/>
      <c r="M66" s="400"/>
      <c r="N66" s="401">
        <f>SUM(N46:N65)</f>
        <v>0</v>
      </c>
      <c r="O66" s="400"/>
      <c r="P66" s="401">
        <f>SUM(P46:P65)</f>
        <v>0</v>
      </c>
      <c r="Q66" s="402"/>
      <c r="R66" s="445"/>
      <c r="S66" s="426"/>
      <c r="T66" s="399"/>
      <c r="U66" s="399">
        <f>SUMIF(U46:U65,"&lt;9E307")</f>
        <v>0</v>
      </c>
      <c r="V66" s="399">
        <f>SUM(V46:V65)</f>
        <v>0</v>
      </c>
      <c r="W66" s="446">
        <f>IF(ISERROR(V66/U66),0,(V66/U66))</f>
        <v>0</v>
      </c>
      <c r="X66" s="453">
        <f>SUMIF(X46:X65,"&lt;9E307")</f>
        <v>0</v>
      </c>
      <c r="Y66" s="453">
        <f>SUMIF(Y46:Y65,"&lt;9E307")</f>
        <v>0</v>
      </c>
    </row>
    <row r="67" spans="1:25" ht="16.5">
      <c r="A67" s="383">
        <f t="shared" si="23"/>
        <v>46175</v>
      </c>
      <c r="B67" s="432" t="s">
        <v>805</v>
      </c>
      <c r="C67" s="458"/>
      <c r="D67" s="473"/>
      <c r="E67" s="459"/>
      <c r="F67" s="507" t="str">
        <f>IF(ISNA(VLOOKUP(D67,條件!$A$1:$L$65585,5,0)),"",(VLOOKUP(D67,條件!$A$1:$L$65585,5,0)))</f>
        <v/>
      </c>
      <c r="G67" s="507" t="str">
        <f>IF(ISNA(VLOOKUP(D67,條件!$A$1:$L$65585,11,0)),"",(VLOOKUP(D67,條件!$A$1:$L$65585,11,0)))</f>
        <v/>
      </c>
      <c r="H67" s="460"/>
      <c r="I67" s="461"/>
      <c r="J67" s="462"/>
      <c r="K67" s="461"/>
      <c r="L67" s="463"/>
      <c r="M67" s="388"/>
      <c r="N67" s="389"/>
      <c r="O67" s="390"/>
      <c r="P67" s="389"/>
      <c r="Q67" s="410"/>
      <c r="R67" s="441"/>
      <c r="S67" s="424">
        <f>K67*0.85</f>
        <v>0</v>
      </c>
      <c r="T67" s="392">
        <f t="shared" ref="T67:T86" si="24">IF(J67="",0,(1440/(J67/S67)))</f>
        <v>0</v>
      </c>
      <c r="U67" s="405">
        <f>T67*L67*(N67+P67)/24*0.85</f>
        <v>0</v>
      </c>
      <c r="V67" s="406">
        <f>M67+O67</f>
        <v>0</v>
      </c>
      <c r="W67" s="442" t="str">
        <f>IF(U67=0,"",((V67/U67)))</f>
        <v/>
      </c>
      <c r="X67" s="452" t="str">
        <f t="shared" ref="X67:X86" si="25">IF(ISERROR((U67/(N67+P67)*N67)/250),"",((U67/(N67+P67)*N67)/250))</f>
        <v/>
      </c>
      <c r="Y67" s="452" t="str">
        <f t="shared" ref="Y67:Y86" si="26">IF(ISERROR(((U67/(N67+P67)*P67)/250)),"",(((U67/(N67+P67)*P67))/250))</f>
        <v/>
      </c>
    </row>
    <row r="68" spans="1:25" ht="16.5">
      <c r="A68" s="383">
        <f t="shared" si="23"/>
        <v>46175</v>
      </c>
      <c r="B68" s="432" t="s">
        <v>805</v>
      </c>
      <c r="C68" s="458"/>
      <c r="D68" s="473"/>
      <c r="E68" s="459"/>
      <c r="F68" s="507" t="str">
        <f>IF(ISNA(VLOOKUP(D68,條件!$A$1:$L$65585,5,0)),"",(VLOOKUP(D68,條件!$A$1:$L$65585,5,0)))</f>
        <v/>
      </c>
      <c r="G68" s="507" t="str">
        <f>IF(ISNA(VLOOKUP(D68,條件!$A$1:$L$65585,11,0)),"",(VLOOKUP(D68,條件!$A$1:$L$65585,11,0)))</f>
        <v/>
      </c>
      <c r="H68" s="460"/>
      <c r="I68" s="461"/>
      <c r="J68" s="462"/>
      <c r="K68" s="461"/>
      <c r="L68" s="463"/>
      <c r="M68" s="388"/>
      <c r="N68" s="389"/>
      <c r="O68" s="390"/>
      <c r="P68" s="389"/>
      <c r="Q68" s="410"/>
      <c r="R68" s="441"/>
      <c r="S68" s="425">
        <f t="shared" ref="S68:S86" si="27">K68*0.85</f>
        <v>0</v>
      </c>
      <c r="T68" s="392">
        <f t="shared" si="24"/>
        <v>0</v>
      </c>
      <c r="U68" s="405">
        <f t="shared" ref="U68:U86" si="28">T68*L68*(N68+P68)/24*0.85</f>
        <v>0</v>
      </c>
      <c r="V68" s="393">
        <f t="shared" ref="V68:V86" si="29">M68+O68</f>
        <v>0</v>
      </c>
      <c r="W68" s="442" t="str">
        <f t="shared" ref="W68:W86" si="30">IF(U68=0,"",((V68/U68)))</f>
        <v/>
      </c>
      <c r="X68" s="452" t="str">
        <f t="shared" si="25"/>
        <v/>
      </c>
      <c r="Y68" s="452" t="str">
        <f t="shared" si="26"/>
        <v/>
      </c>
    </row>
    <row r="69" spans="1:25" ht="16.5">
      <c r="A69" s="383">
        <f t="shared" si="23"/>
        <v>46175</v>
      </c>
      <c r="B69" s="432" t="s">
        <v>805</v>
      </c>
      <c r="C69" s="458"/>
      <c r="D69" s="473"/>
      <c r="E69" s="459"/>
      <c r="F69" s="507" t="str">
        <f>IF(ISNA(VLOOKUP(D69,條件!$A$1:$L$65585,5,0)),"",(VLOOKUP(D69,條件!$A$1:$L$65585,5,0)))</f>
        <v/>
      </c>
      <c r="G69" s="507" t="str">
        <f>IF(ISNA(VLOOKUP(D69,條件!$A$1:$L$65585,11,0)),"",(VLOOKUP(D69,條件!$A$1:$L$65585,11,0)))</f>
        <v/>
      </c>
      <c r="H69" s="460"/>
      <c r="I69" s="461"/>
      <c r="J69" s="462"/>
      <c r="K69" s="461"/>
      <c r="L69" s="463"/>
      <c r="M69" s="388"/>
      <c r="N69" s="389"/>
      <c r="O69" s="390"/>
      <c r="P69" s="389"/>
      <c r="Q69" s="410"/>
      <c r="R69" s="441"/>
      <c r="S69" s="425">
        <f t="shared" si="27"/>
        <v>0</v>
      </c>
      <c r="T69" s="392">
        <f t="shared" si="24"/>
        <v>0</v>
      </c>
      <c r="U69" s="405">
        <f t="shared" si="28"/>
        <v>0</v>
      </c>
      <c r="V69" s="393">
        <f t="shared" si="29"/>
        <v>0</v>
      </c>
      <c r="W69" s="442" t="str">
        <f t="shared" si="30"/>
        <v/>
      </c>
      <c r="X69" s="452" t="str">
        <f t="shared" si="25"/>
        <v/>
      </c>
      <c r="Y69" s="452" t="str">
        <f t="shared" si="26"/>
        <v/>
      </c>
    </row>
    <row r="70" spans="1:25" ht="16.5">
      <c r="A70" s="383">
        <f t="shared" si="23"/>
        <v>46175</v>
      </c>
      <c r="B70" s="432" t="s">
        <v>805</v>
      </c>
      <c r="C70" s="458"/>
      <c r="D70" s="473"/>
      <c r="E70" s="459"/>
      <c r="F70" s="507" t="str">
        <f>IF(ISNA(VLOOKUP(D70,條件!$A$1:$L$65585,5,0)),"",(VLOOKUP(D70,條件!$A$1:$L$65585,5,0)))</f>
        <v/>
      </c>
      <c r="G70" s="507" t="str">
        <f>IF(ISNA(VLOOKUP(D70,條件!$A$1:$L$65585,11,0)),"",(VLOOKUP(D70,條件!$A$1:$L$65585,11,0)))</f>
        <v/>
      </c>
      <c r="H70" s="460"/>
      <c r="I70" s="461"/>
      <c r="J70" s="462"/>
      <c r="K70" s="461"/>
      <c r="L70" s="463"/>
      <c r="M70" s="388"/>
      <c r="N70" s="389"/>
      <c r="O70" s="390"/>
      <c r="P70" s="389"/>
      <c r="Q70" s="391"/>
      <c r="R70" s="443"/>
      <c r="S70" s="425">
        <f t="shared" si="27"/>
        <v>0</v>
      </c>
      <c r="T70" s="392">
        <f t="shared" si="24"/>
        <v>0</v>
      </c>
      <c r="U70" s="405">
        <f t="shared" si="28"/>
        <v>0</v>
      </c>
      <c r="V70" s="393">
        <f t="shared" si="29"/>
        <v>0</v>
      </c>
      <c r="W70" s="442" t="str">
        <f t="shared" si="30"/>
        <v/>
      </c>
      <c r="X70" s="452" t="str">
        <f t="shared" si="25"/>
        <v/>
      </c>
      <c r="Y70" s="452" t="str">
        <f t="shared" si="26"/>
        <v/>
      </c>
    </row>
    <row r="71" spans="1:25" ht="16.5">
      <c r="A71" s="383">
        <f t="shared" si="23"/>
        <v>46175</v>
      </c>
      <c r="B71" s="432" t="s">
        <v>805</v>
      </c>
      <c r="C71" s="458"/>
      <c r="D71" s="473"/>
      <c r="E71" s="459"/>
      <c r="F71" s="507" t="str">
        <f>IF(ISNA(VLOOKUP(D71,條件!$A$1:$L$65585,5,0)),"",(VLOOKUP(D71,條件!$A$1:$L$65585,5,0)))</f>
        <v/>
      </c>
      <c r="G71" s="507" t="str">
        <f>IF(ISNA(VLOOKUP(D71,條件!$A$1:$L$65585,11,0)),"",(VLOOKUP(D71,條件!$A$1:$L$65585,11,0)))</f>
        <v/>
      </c>
      <c r="H71" s="460"/>
      <c r="I71" s="461"/>
      <c r="J71" s="462"/>
      <c r="K71" s="461"/>
      <c r="L71" s="463"/>
      <c r="M71" s="388"/>
      <c r="N71" s="389"/>
      <c r="O71" s="390"/>
      <c r="P71" s="389"/>
      <c r="Q71" s="391"/>
      <c r="R71" s="443"/>
      <c r="S71" s="425">
        <f t="shared" si="27"/>
        <v>0</v>
      </c>
      <c r="T71" s="392">
        <f t="shared" si="24"/>
        <v>0</v>
      </c>
      <c r="U71" s="405">
        <f t="shared" si="28"/>
        <v>0</v>
      </c>
      <c r="V71" s="393">
        <f t="shared" si="29"/>
        <v>0</v>
      </c>
      <c r="W71" s="442" t="str">
        <f t="shared" si="30"/>
        <v/>
      </c>
      <c r="X71" s="452" t="str">
        <f t="shared" si="25"/>
        <v/>
      </c>
      <c r="Y71" s="452" t="str">
        <f t="shared" si="26"/>
        <v/>
      </c>
    </row>
    <row r="72" spans="1:25" ht="16.5">
      <c r="A72" s="383">
        <f t="shared" si="23"/>
        <v>46175</v>
      </c>
      <c r="B72" s="432" t="s">
        <v>805</v>
      </c>
      <c r="C72" s="458"/>
      <c r="D72" s="473"/>
      <c r="E72" s="459"/>
      <c r="F72" s="507" t="str">
        <f>IF(ISNA(VLOOKUP(D72,條件!$A$1:$L$65585,5,0)),"",(VLOOKUP(D72,條件!$A$1:$L$65585,5,0)))</f>
        <v/>
      </c>
      <c r="G72" s="507" t="str">
        <f>IF(ISNA(VLOOKUP(D72,條件!$A$1:$L$65585,11,0)),"",(VLOOKUP(D72,條件!$A$1:$L$65585,11,0)))</f>
        <v/>
      </c>
      <c r="H72" s="460"/>
      <c r="I72" s="461"/>
      <c r="J72" s="462"/>
      <c r="K72" s="461"/>
      <c r="L72" s="463"/>
      <c r="M72" s="388"/>
      <c r="N72" s="389"/>
      <c r="O72" s="390"/>
      <c r="P72" s="389"/>
      <c r="Q72" s="391"/>
      <c r="R72" s="443"/>
      <c r="S72" s="425">
        <f t="shared" si="27"/>
        <v>0</v>
      </c>
      <c r="T72" s="392">
        <f t="shared" si="24"/>
        <v>0</v>
      </c>
      <c r="U72" s="405">
        <f t="shared" si="28"/>
        <v>0</v>
      </c>
      <c r="V72" s="393">
        <f t="shared" si="29"/>
        <v>0</v>
      </c>
      <c r="W72" s="442" t="str">
        <f t="shared" si="30"/>
        <v/>
      </c>
      <c r="X72" s="452" t="str">
        <f t="shared" si="25"/>
        <v/>
      </c>
      <c r="Y72" s="452" t="str">
        <f t="shared" si="26"/>
        <v/>
      </c>
    </row>
    <row r="73" spans="1:25" ht="16.5">
      <c r="A73" s="383">
        <f t="shared" si="23"/>
        <v>46175</v>
      </c>
      <c r="B73" s="432" t="s">
        <v>805</v>
      </c>
      <c r="C73" s="458"/>
      <c r="D73" s="473"/>
      <c r="E73" s="459"/>
      <c r="F73" s="507" t="str">
        <f>IF(ISNA(VLOOKUP(D73,條件!$A$1:$L$65585,5,0)),"",(VLOOKUP(D73,條件!$A$1:$L$65585,5,0)))</f>
        <v/>
      </c>
      <c r="G73" s="507" t="str">
        <f>IF(ISNA(VLOOKUP(D73,條件!$A$1:$L$65585,11,0)),"",(VLOOKUP(D73,條件!$A$1:$L$65585,11,0)))</f>
        <v/>
      </c>
      <c r="H73" s="460"/>
      <c r="I73" s="461"/>
      <c r="J73" s="462"/>
      <c r="K73" s="461"/>
      <c r="L73" s="463"/>
      <c r="M73" s="388"/>
      <c r="N73" s="389"/>
      <c r="O73" s="390"/>
      <c r="P73" s="389"/>
      <c r="Q73" s="391"/>
      <c r="R73" s="443"/>
      <c r="S73" s="425">
        <f t="shared" si="27"/>
        <v>0</v>
      </c>
      <c r="T73" s="392">
        <f t="shared" si="24"/>
        <v>0</v>
      </c>
      <c r="U73" s="405">
        <f t="shared" si="28"/>
        <v>0</v>
      </c>
      <c r="V73" s="393">
        <f t="shared" si="29"/>
        <v>0</v>
      </c>
      <c r="W73" s="442" t="str">
        <f t="shared" si="30"/>
        <v/>
      </c>
      <c r="X73" s="452" t="str">
        <f t="shared" si="25"/>
        <v/>
      </c>
      <c r="Y73" s="452" t="str">
        <f t="shared" si="26"/>
        <v/>
      </c>
    </row>
    <row r="74" spans="1:25" ht="16.5">
      <c r="A74" s="383">
        <f t="shared" si="23"/>
        <v>46175</v>
      </c>
      <c r="B74" s="432" t="s">
        <v>805</v>
      </c>
      <c r="C74" s="458"/>
      <c r="D74" s="473"/>
      <c r="E74" s="459"/>
      <c r="F74" s="507" t="str">
        <f>IF(ISNA(VLOOKUP(D74,條件!$A$1:$L$65585,5,0)),"",(VLOOKUP(D74,條件!$A$1:$L$65585,5,0)))</f>
        <v/>
      </c>
      <c r="G74" s="507" t="str">
        <f>IF(ISNA(VLOOKUP(D74,條件!$A$1:$L$65585,11,0)),"",(VLOOKUP(D74,條件!$A$1:$L$65585,11,0)))</f>
        <v/>
      </c>
      <c r="H74" s="460"/>
      <c r="I74" s="461"/>
      <c r="J74" s="462"/>
      <c r="K74" s="461"/>
      <c r="L74" s="463"/>
      <c r="M74" s="388"/>
      <c r="N74" s="389"/>
      <c r="O74" s="390"/>
      <c r="P74" s="389"/>
      <c r="Q74" s="391"/>
      <c r="R74" s="443"/>
      <c r="S74" s="425">
        <f t="shared" si="27"/>
        <v>0</v>
      </c>
      <c r="T74" s="392">
        <f t="shared" si="24"/>
        <v>0</v>
      </c>
      <c r="U74" s="405">
        <f t="shared" si="28"/>
        <v>0</v>
      </c>
      <c r="V74" s="393">
        <f t="shared" si="29"/>
        <v>0</v>
      </c>
      <c r="W74" s="442" t="str">
        <f t="shared" si="30"/>
        <v/>
      </c>
      <c r="X74" s="452" t="str">
        <f t="shared" si="25"/>
        <v/>
      </c>
      <c r="Y74" s="452" t="str">
        <f t="shared" si="26"/>
        <v/>
      </c>
    </row>
    <row r="75" spans="1:25" ht="16.5">
      <c r="A75" s="383">
        <f t="shared" si="23"/>
        <v>46175</v>
      </c>
      <c r="B75" s="432" t="s">
        <v>805</v>
      </c>
      <c r="C75" s="458"/>
      <c r="D75" s="473"/>
      <c r="E75" s="459"/>
      <c r="F75" s="507" t="str">
        <f>IF(ISNA(VLOOKUP(D75,條件!$A$1:$L$65585,5,0)),"",(VLOOKUP(D75,條件!$A$1:$L$65585,5,0)))</f>
        <v/>
      </c>
      <c r="G75" s="507" t="str">
        <f>IF(ISNA(VLOOKUP(D75,條件!$A$1:$L$65585,11,0)),"",(VLOOKUP(D75,條件!$A$1:$L$65585,11,0)))</f>
        <v/>
      </c>
      <c r="H75" s="460"/>
      <c r="I75" s="461"/>
      <c r="J75" s="462"/>
      <c r="K75" s="461"/>
      <c r="L75" s="463"/>
      <c r="M75" s="388"/>
      <c r="N75" s="389"/>
      <c r="O75" s="390"/>
      <c r="P75" s="389"/>
      <c r="Q75" s="391"/>
      <c r="R75" s="443"/>
      <c r="S75" s="425">
        <f t="shared" si="27"/>
        <v>0</v>
      </c>
      <c r="T75" s="392">
        <f t="shared" si="24"/>
        <v>0</v>
      </c>
      <c r="U75" s="405">
        <f t="shared" si="28"/>
        <v>0</v>
      </c>
      <c r="V75" s="393">
        <f t="shared" si="29"/>
        <v>0</v>
      </c>
      <c r="W75" s="442" t="str">
        <f t="shared" si="30"/>
        <v/>
      </c>
      <c r="X75" s="452" t="str">
        <f t="shared" si="25"/>
        <v/>
      </c>
      <c r="Y75" s="452" t="str">
        <f t="shared" si="26"/>
        <v/>
      </c>
    </row>
    <row r="76" spans="1:25" ht="16.5">
      <c r="A76" s="383">
        <f t="shared" si="23"/>
        <v>46175</v>
      </c>
      <c r="B76" s="432" t="s">
        <v>805</v>
      </c>
      <c r="C76" s="458"/>
      <c r="D76" s="473"/>
      <c r="E76" s="459"/>
      <c r="F76" s="507" t="str">
        <f>IF(ISNA(VLOOKUP(D76,條件!$A$1:$L$65585,5,0)),"",(VLOOKUP(D76,條件!$A$1:$L$65585,5,0)))</f>
        <v/>
      </c>
      <c r="G76" s="507" t="str">
        <f>IF(ISNA(VLOOKUP(D76,條件!$A$1:$L$65585,11,0)),"",(VLOOKUP(D76,條件!$A$1:$L$65585,11,0)))</f>
        <v/>
      </c>
      <c r="H76" s="460"/>
      <c r="I76" s="461"/>
      <c r="J76" s="462"/>
      <c r="K76" s="461"/>
      <c r="L76" s="463"/>
      <c r="M76" s="388"/>
      <c r="N76" s="389"/>
      <c r="O76" s="390"/>
      <c r="P76" s="389"/>
      <c r="Q76" s="391"/>
      <c r="R76" s="443"/>
      <c r="S76" s="425">
        <f t="shared" si="27"/>
        <v>0</v>
      </c>
      <c r="T76" s="392">
        <f t="shared" si="24"/>
        <v>0</v>
      </c>
      <c r="U76" s="405">
        <f t="shared" si="28"/>
        <v>0</v>
      </c>
      <c r="V76" s="393">
        <f t="shared" si="29"/>
        <v>0</v>
      </c>
      <c r="W76" s="442" t="str">
        <f t="shared" si="30"/>
        <v/>
      </c>
      <c r="X76" s="452" t="str">
        <f t="shared" si="25"/>
        <v/>
      </c>
      <c r="Y76" s="452" t="str">
        <f t="shared" si="26"/>
        <v/>
      </c>
    </row>
    <row r="77" spans="1:25" ht="16.5">
      <c r="A77" s="383">
        <f t="shared" si="23"/>
        <v>46175</v>
      </c>
      <c r="B77" s="432" t="s">
        <v>805</v>
      </c>
      <c r="C77" s="458"/>
      <c r="D77" s="473"/>
      <c r="E77" s="459"/>
      <c r="F77" s="507" t="str">
        <f>IF(ISNA(VLOOKUP(D77,條件!$A$1:$L$65585,5,0)),"",(VLOOKUP(D77,條件!$A$1:$L$65585,5,0)))</f>
        <v/>
      </c>
      <c r="G77" s="507" t="str">
        <f>IF(ISNA(VLOOKUP(D77,條件!$A$1:$L$65585,11,0)),"",(VLOOKUP(D77,條件!$A$1:$L$65585,11,0)))</f>
        <v/>
      </c>
      <c r="H77" s="460"/>
      <c r="I77" s="461"/>
      <c r="J77" s="462"/>
      <c r="K77" s="461"/>
      <c r="L77" s="463"/>
      <c r="M77" s="388"/>
      <c r="N77" s="389"/>
      <c r="O77" s="390"/>
      <c r="P77" s="389"/>
      <c r="Q77" s="391"/>
      <c r="R77" s="443"/>
      <c r="S77" s="425">
        <f t="shared" si="27"/>
        <v>0</v>
      </c>
      <c r="T77" s="392">
        <f t="shared" si="24"/>
        <v>0</v>
      </c>
      <c r="U77" s="405">
        <f t="shared" si="28"/>
        <v>0</v>
      </c>
      <c r="V77" s="393">
        <f t="shared" si="29"/>
        <v>0</v>
      </c>
      <c r="W77" s="442" t="str">
        <f t="shared" si="30"/>
        <v/>
      </c>
      <c r="X77" s="452" t="str">
        <f t="shared" si="25"/>
        <v/>
      </c>
      <c r="Y77" s="452" t="str">
        <f t="shared" si="26"/>
        <v/>
      </c>
    </row>
    <row r="78" spans="1:25" ht="16.5">
      <c r="A78" s="383">
        <f t="shared" si="23"/>
        <v>46175</v>
      </c>
      <c r="B78" s="432" t="s">
        <v>805</v>
      </c>
      <c r="C78" s="458"/>
      <c r="D78" s="473"/>
      <c r="E78" s="459"/>
      <c r="F78" s="507" t="str">
        <f>IF(ISNA(VLOOKUP(D78,條件!$A$1:$L$65585,5,0)),"",(VLOOKUP(D78,條件!$A$1:$L$65585,5,0)))</f>
        <v/>
      </c>
      <c r="G78" s="507" t="str">
        <f>IF(ISNA(VLOOKUP(D78,條件!$A$1:$L$65585,11,0)),"",(VLOOKUP(D78,條件!$A$1:$L$65585,11,0)))</f>
        <v/>
      </c>
      <c r="H78" s="460"/>
      <c r="I78" s="461"/>
      <c r="J78" s="462"/>
      <c r="K78" s="461"/>
      <c r="L78" s="463"/>
      <c r="M78" s="388"/>
      <c r="N78" s="389"/>
      <c r="O78" s="390"/>
      <c r="P78" s="389"/>
      <c r="Q78" s="391"/>
      <c r="R78" s="443"/>
      <c r="S78" s="425">
        <f t="shared" si="27"/>
        <v>0</v>
      </c>
      <c r="T78" s="392">
        <f t="shared" si="24"/>
        <v>0</v>
      </c>
      <c r="U78" s="392">
        <f t="shared" si="28"/>
        <v>0</v>
      </c>
      <c r="V78" s="393">
        <f t="shared" si="29"/>
        <v>0</v>
      </c>
      <c r="W78" s="444" t="str">
        <f t="shared" si="30"/>
        <v/>
      </c>
      <c r="X78" s="452" t="str">
        <f t="shared" si="25"/>
        <v/>
      </c>
      <c r="Y78" s="452" t="str">
        <f t="shared" si="26"/>
        <v/>
      </c>
    </row>
    <row r="79" spans="1:25" ht="16.5">
      <c r="A79" s="383">
        <f t="shared" si="23"/>
        <v>46175</v>
      </c>
      <c r="B79" s="432" t="s">
        <v>805</v>
      </c>
      <c r="C79" s="458"/>
      <c r="D79" s="473"/>
      <c r="E79" s="459"/>
      <c r="F79" s="507" t="str">
        <f>IF(ISNA(VLOOKUP(D79,條件!$A$1:$L$65585,5,0)),"",(VLOOKUP(D79,條件!$A$1:$L$65585,5,0)))</f>
        <v/>
      </c>
      <c r="G79" s="507" t="str">
        <f>IF(ISNA(VLOOKUP(D79,條件!$A$1:$L$65585,11,0)),"",(VLOOKUP(D79,條件!$A$1:$L$65585,11,0)))</f>
        <v/>
      </c>
      <c r="H79" s="460"/>
      <c r="I79" s="461"/>
      <c r="J79" s="462"/>
      <c r="K79" s="461"/>
      <c r="L79" s="463"/>
      <c r="M79" s="388"/>
      <c r="N79" s="389"/>
      <c r="O79" s="390"/>
      <c r="P79" s="389"/>
      <c r="Q79" s="391"/>
      <c r="R79" s="443"/>
      <c r="S79" s="425">
        <f t="shared" si="27"/>
        <v>0</v>
      </c>
      <c r="T79" s="392">
        <f t="shared" si="24"/>
        <v>0</v>
      </c>
      <c r="U79" s="392">
        <f t="shared" si="28"/>
        <v>0</v>
      </c>
      <c r="V79" s="393">
        <f t="shared" si="29"/>
        <v>0</v>
      </c>
      <c r="W79" s="444" t="str">
        <f t="shared" si="30"/>
        <v/>
      </c>
      <c r="X79" s="452" t="str">
        <f t="shared" si="25"/>
        <v/>
      </c>
      <c r="Y79" s="452" t="str">
        <f t="shared" si="26"/>
        <v/>
      </c>
    </row>
    <row r="80" spans="1:25" ht="16.5">
      <c r="A80" s="383">
        <f t="shared" si="23"/>
        <v>46175</v>
      </c>
      <c r="B80" s="432" t="s">
        <v>805</v>
      </c>
      <c r="C80" s="458"/>
      <c r="D80" s="473"/>
      <c r="E80" s="459"/>
      <c r="F80" s="507" t="str">
        <f>IF(ISNA(VLOOKUP(D80,條件!$A$1:$L$65585,5,0)),"",(VLOOKUP(D80,條件!$A$1:$L$65585,5,0)))</f>
        <v/>
      </c>
      <c r="G80" s="507" t="str">
        <f>IF(ISNA(VLOOKUP(D80,條件!$A$1:$L$65585,11,0)),"",(VLOOKUP(D80,條件!$A$1:$L$65585,11,0)))</f>
        <v/>
      </c>
      <c r="H80" s="460"/>
      <c r="I80" s="461"/>
      <c r="J80" s="462"/>
      <c r="K80" s="461"/>
      <c r="L80" s="463"/>
      <c r="M80" s="388"/>
      <c r="N80" s="389"/>
      <c r="O80" s="390"/>
      <c r="P80" s="389"/>
      <c r="Q80" s="391"/>
      <c r="R80" s="443"/>
      <c r="S80" s="425">
        <f t="shared" si="27"/>
        <v>0</v>
      </c>
      <c r="T80" s="392">
        <f t="shared" si="24"/>
        <v>0</v>
      </c>
      <c r="U80" s="392">
        <f t="shared" si="28"/>
        <v>0</v>
      </c>
      <c r="V80" s="393">
        <f t="shared" si="29"/>
        <v>0</v>
      </c>
      <c r="W80" s="444" t="str">
        <f t="shared" si="30"/>
        <v/>
      </c>
      <c r="X80" s="452" t="str">
        <f t="shared" si="25"/>
        <v/>
      </c>
      <c r="Y80" s="452" t="str">
        <f t="shared" si="26"/>
        <v/>
      </c>
    </row>
    <row r="81" spans="1:25" ht="16.5">
      <c r="A81" s="383">
        <f t="shared" si="23"/>
        <v>46175</v>
      </c>
      <c r="B81" s="432" t="s">
        <v>805</v>
      </c>
      <c r="C81" s="458"/>
      <c r="D81" s="473"/>
      <c r="E81" s="459"/>
      <c r="F81" s="507" t="str">
        <f>IF(ISNA(VLOOKUP(D81,條件!$A$1:$L$65585,5,0)),"",(VLOOKUP(D81,條件!$A$1:$L$65585,5,0)))</f>
        <v/>
      </c>
      <c r="G81" s="507" t="str">
        <f>IF(ISNA(VLOOKUP(D81,條件!$A$1:$L$65585,11,0)),"",(VLOOKUP(D81,條件!$A$1:$L$65585,11,0)))</f>
        <v/>
      </c>
      <c r="H81" s="460"/>
      <c r="I81" s="461"/>
      <c r="J81" s="462"/>
      <c r="K81" s="461"/>
      <c r="L81" s="463"/>
      <c r="M81" s="388"/>
      <c r="N81" s="389"/>
      <c r="O81" s="390"/>
      <c r="P81" s="389"/>
      <c r="Q81" s="391"/>
      <c r="R81" s="443"/>
      <c r="S81" s="425">
        <f t="shared" si="27"/>
        <v>0</v>
      </c>
      <c r="T81" s="392">
        <f t="shared" si="24"/>
        <v>0</v>
      </c>
      <c r="U81" s="392">
        <f t="shared" si="28"/>
        <v>0</v>
      </c>
      <c r="V81" s="393">
        <f t="shared" si="29"/>
        <v>0</v>
      </c>
      <c r="W81" s="444" t="str">
        <f t="shared" si="30"/>
        <v/>
      </c>
      <c r="X81" s="452" t="str">
        <f t="shared" si="25"/>
        <v/>
      </c>
      <c r="Y81" s="452" t="str">
        <f t="shared" si="26"/>
        <v/>
      </c>
    </row>
    <row r="82" spans="1:25" ht="16.5">
      <c r="A82" s="383">
        <f t="shared" si="23"/>
        <v>46175</v>
      </c>
      <c r="B82" s="432" t="s">
        <v>805</v>
      </c>
      <c r="C82" s="458"/>
      <c r="D82" s="473"/>
      <c r="E82" s="459"/>
      <c r="F82" s="507" t="str">
        <f>IF(ISNA(VLOOKUP(D82,條件!$A$1:$L$65585,5,0)),"",(VLOOKUP(D82,條件!$A$1:$L$65585,5,0)))</f>
        <v/>
      </c>
      <c r="G82" s="507" t="str">
        <f>IF(ISNA(VLOOKUP(D82,條件!$A$1:$L$65585,11,0)),"",(VLOOKUP(D82,條件!$A$1:$L$65585,11,0)))</f>
        <v/>
      </c>
      <c r="H82" s="460"/>
      <c r="I82" s="461"/>
      <c r="J82" s="462"/>
      <c r="K82" s="461"/>
      <c r="L82" s="463"/>
      <c r="M82" s="388"/>
      <c r="N82" s="389"/>
      <c r="O82" s="390"/>
      <c r="P82" s="389"/>
      <c r="Q82" s="391"/>
      <c r="R82" s="443"/>
      <c r="S82" s="425">
        <f t="shared" si="27"/>
        <v>0</v>
      </c>
      <c r="T82" s="392">
        <f t="shared" si="24"/>
        <v>0</v>
      </c>
      <c r="U82" s="392">
        <f t="shared" si="28"/>
        <v>0</v>
      </c>
      <c r="V82" s="393">
        <f t="shared" si="29"/>
        <v>0</v>
      </c>
      <c r="W82" s="444" t="str">
        <f t="shared" si="30"/>
        <v/>
      </c>
      <c r="X82" s="452" t="str">
        <f t="shared" si="25"/>
        <v/>
      </c>
      <c r="Y82" s="452" t="str">
        <f t="shared" si="26"/>
        <v/>
      </c>
    </row>
    <row r="83" spans="1:25" ht="16.5">
      <c r="A83" s="383">
        <f t="shared" si="23"/>
        <v>46175</v>
      </c>
      <c r="B83" s="432" t="s">
        <v>805</v>
      </c>
      <c r="C83" s="458"/>
      <c r="D83" s="473"/>
      <c r="E83" s="459"/>
      <c r="F83" s="507" t="str">
        <f>IF(ISNA(VLOOKUP(D83,條件!$A$1:$L$65585,5,0)),"",(VLOOKUP(D83,條件!$A$1:$L$65585,5,0)))</f>
        <v/>
      </c>
      <c r="G83" s="507" t="str">
        <f>IF(ISNA(VLOOKUP(D83,條件!$A$1:$L$65585,11,0)),"",(VLOOKUP(D83,條件!$A$1:$L$65585,11,0)))</f>
        <v/>
      </c>
      <c r="H83" s="460"/>
      <c r="I83" s="461"/>
      <c r="J83" s="462"/>
      <c r="K83" s="461"/>
      <c r="L83" s="463"/>
      <c r="M83" s="388"/>
      <c r="N83" s="389"/>
      <c r="O83" s="390"/>
      <c r="P83" s="389"/>
      <c r="Q83" s="391"/>
      <c r="R83" s="443"/>
      <c r="S83" s="425">
        <f t="shared" si="27"/>
        <v>0</v>
      </c>
      <c r="T83" s="392">
        <f t="shared" si="24"/>
        <v>0</v>
      </c>
      <c r="U83" s="392">
        <f t="shared" si="28"/>
        <v>0</v>
      </c>
      <c r="V83" s="393">
        <f t="shared" si="29"/>
        <v>0</v>
      </c>
      <c r="W83" s="444" t="str">
        <f t="shared" si="30"/>
        <v/>
      </c>
      <c r="X83" s="452" t="str">
        <f t="shared" si="25"/>
        <v/>
      </c>
      <c r="Y83" s="452" t="str">
        <f t="shared" si="26"/>
        <v/>
      </c>
    </row>
    <row r="84" spans="1:25" ht="16.5">
      <c r="A84" s="383">
        <f t="shared" si="23"/>
        <v>46175</v>
      </c>
      <c r="B84" s="432" t="s">
        <v>805</v>
      </c>
      <c r="C84" s="458"/>
      <c r="D84" s="473"/>
      <c r="E84" s="459"/>
      <c r="F84" s="507" t="str">
        <f>IF(ISNA(VLOOKUP(D84,條件!$A$1:$L$65585,5,0)),"",(VLOOKUP(D84,條件!$A$1:$L$65585,5,0)))</f>
        <v/>
      </c>
      <c r="G84" s="507" t="str">
        <f>IF(ISNA(VLOOKUP(D84,條件!$A$1:$L$65585,11,0)),"",(VLOOKUP(D84,條件!$A$1:$L$65585,11,0)))</f>
        <v/>
      </c>
      <c r="H84" s="460"/>
      <c r="I84" s="461"/>
      <c r="J84" s="462"/>
      <c r="K84" s="461"/>
      <c r="L84" s="463"/>
      <c r="M84" s="388"/>
      <c r="N84" s="389"/>
      <c r="O84" s="390"/>
      <c r="P84" s="389"/>
      <c r="Q84" s="391"/>
      <c r="R84" s="443"/>
      <c r="S84" s="425">
        <f t="shared" si="27"/>
        <v>0</v>
      </c>
      <c r="T84" s="392">
        <f t="shared" si="24"/>
        <v>0</v>
      </c>
      <c r="U84" s="392">
        <f t="shared" si="28"/>
        <v>0</v>
      </c>
      <c r="V84" s="393">
        <f t="shared" si="29"/>
        <v>0</v>
      </c>
      <c r="W84" s="444" t="str">
        <f t="shared" si="30"/>
        <v/>
      </c>
      <c r="X84" s="452" t="str">
        <f t="shared" si="25"/>
        <v/>
      </c>
      <c r="Y84" s="452" t="str">
        <f t="shared" si="26"/>
        <v/>
      </c>
    </row>
    <row r="85" spans="1:25" ht="16.5">
      <c r="A85" s="383">
        <f t="shared" si="23"/>
        <v>46175</v>
      </c>
      <c r="B85" s="432" t="s">
        <v>805</v>
      </c>
      <c r="C85" s="458"/>
      <c r="D85" s="473"/>
      <c r="E85" s="459"/>
      <c r="F85" s="507" t="str">
        <f>IF(ISNA(VLOOKUP(D85,條件!$A$1:$L$65585,5,0)),"",(VLOOKUP(D85,條件!$A$1:$L$65585,5,0)))</f>
        <v/>
      </c>
      <c r="G85" s="507" t="str">
        <f>IF(ISNA(VLOOKUP(D85,條件!$A$1:$L$65585,11,0)),"",(VLOOKUP(D85,條件!$A$1:$L$65585,11,0)))</f>
        <v/>
      </c>
      <c r="H85" s="460"/>
      <c r="I85" s="461"/>
      <c r="J85" s="462"/>
      <c r="K85" s="461"/>
      <c r="L85" s="463"/>
      <c r="M85" s="388"/>
      <c r="N85" s="389"/>
      <c r="O85" s="390"/>
      <c r="P85" s="389"/>
      <c r="Q85" s="391"/>
      <c r="R85" s="443"/>
      <c r="S85" s="425">
        <f t="shared" si="27"/>
        <v>0</v>
      </c>
      <c r="T85" s="392">
        <f t="shared" si="24"/>
        <v>0</v>
      </c>
      <c r="U85" s="392">
        <f t="shared" si="28"/>
        <v>0</v>
      </c>
      <c r="V85" s="393">
        <f t="shared" si="29"/>
        <v>0</v>
      </c>
      <c r="W85" s="444" t="str">
        <f t="shared" si="30"/>
        <v/>
      </c>
      <c r="X85" s="452" t="str">
        <f t="shared" si="25"/>
        <v/>
      </c>
      <c r="Y85" s="452" t="str">
        <f t="shared" si="26"/>
        <v/>
      </c>
    </row>
    <row r="86" spans="1:25" ht="16.5">
      <c r="A86" s="383">
        <f t="shared" si="23"/>
        <v>46175</v>
      </c>
      <c r="B86" s="432" t="s">
        <v>805</v>
      </c>
      <c r="C86" s="458"/>
      <c r="D86" s="473"/>
      <c r="E86" s="459"/>
      <c r="F86" s="507" t="str">
        <f>IF(ISNA(VLOOKUP(D86,條件!$A$1:$L$65585,5,0)),"",(VLOOKUP(D86,條件!$A$1:$L$65585,5,0)))</f>
        <v/>
      </c>
      <c r="G86" s="507" t="str">
        <f>IF(ISNA(VLOOKUP(D86,條件!$A$1:$L$65585,11,0)),"",(VLOOKUP(D86,條件!$A$1:$L$65585,11,0)))</f>
        <v/>
      </c>
      <c r="H86" s="460"/>
      <c r="I86" s="461"/>
      <c r="J86" s="462"/>
      <c r="K86" s="461"/>
      <c r="L86" s="463"/>
      <c r="M86" s="388"/>
      <c r="N86" s="389"/>
      <c r="O86" s="390"/>
      <c r="P86" s="389"/>
      <c r="Q86" s="391"/>
      <c r="R86" s="443"/>
      <c r="S86" s="425">
        <f t="shared" si="27"/>
        <v>0</v>
      </c>
      <c r="T86" s="392">
        <f t="shared" si="24"/>
        <v>0</v>
      </c>
      <c r="U86" s="392">
        <f t="shared" si="28"/>
        <v>0</v>
      </c>
      <c r="V86" s="393">
        <f t="shared" si="29"/>
        <v>0</v>
      </c>
      <c r="W86" s="444" t="str">
        <f t="shared" si="30"/>
        <v/>
      </c>
      <c r="X86" s="452" t="str">
        <f t="shared" si="25"/>
        <v/>
      </c>
      <c r="Y86" s="452" t="str">
        <f t="shared" si="26"/>
        <v/>
      </c>
    </row>
    <row r="87" spans="1:25" ht="16.5">
      <c r="A87" s="383">
        <f t="shared" si="23"/>
        <v>46175</v>
      </c>
      <c r="B87" s="398" t="s">
        <v>803</v>
      </c>
      <c r="C87" s="524"/>
      <c r="D87" s="525"/>
      <c r="E87" s="526"/>
      <c r="F87" s="527">
        <v>0</v>
      </c>
      <c r="G87" s="527"/>
      <c r="H87" s="528"/>
      <c r="I87" s="529">
        <f>COUNTA(I67:I86)</f>
        <v>0</v>
      </c>
      <c r="J87" s="529"/>
      <c r="K87" s="529"/>
      <c r="L87" s="530"/>
      <c r="M87" s="400"/>
      <c r="N87" s="401">
        <f>SUM(N67:N86)</f>
        <v>0</v>
      </c>
      <c r="O87" s="400"/>
      <c r="P87" s="401">
        <f>SUM(P67:P86)</f>
        <v>0</v>
      </c>
      <c r="Q87" s="402"/>
      <c r="R87" s="445"/>
      <c r="S87" s="427"/>
      <c r="T87" s="403"/>
      <c r="U87" s="399">
        <f>SUMIF(U67:U86,"&lt;9E307")</f>
        <v>0</v>
      </c>
      <c r="V87" s="399">
        <f>SUM(V67:V86)</f>
        <v>0</v>
      </c>
      <c r="W87" s="446">
        <f>IF(ISERROR(V87/U87),0,(V87/U87))</f>
        <v>0</v>
      </c>
      <c r="X87" s="453">
        <f>SUMIF(X67:X86,"&lt;9E307")</f>
        <v>0</v>
      </c>
      <c r="Y87" s="453">
        <f>SUMIF(Y67:Y86,"&lt;9E307")</f>
        <v>0</v>
      </c>
    </row>
    <row r="88" spans="1:25" ht="16.5">
      <c r="A88" s="383">
        <f t="shared" si="23"/>
        <v>46175</v>
      </c>
      <c r="B88" s="404" t="s">
        <v>806</v>
      </c>
      <c r="C88" s="531"/>
      <c r="D88" s="532"/>
      <c r="E88" s="533"/>
      <c r="F88" s="534"/>
      <c r="G88" s="534"/>
      <c r="H88" s="535"/>
      <c r="I88" s="536">
        <f>SUM(I66,I87)</f>
        <v>0</v>
      </c>
      <c r="J88" s="536"/>
      <c r="K88" s="536"/>
      <c r="L88" s="537"/>
      <c r="M88" s="419"/>
      <c r="N88" s="420">
        <f>SUM(N66,N87)</f>
        <v>0</v>
      </c>
      <c r="O88" s="419"/>
      <c r="P88" s="420">
        <f>SUM(P66,P87)</f>
        <v>0</v>
      </c>
      <c r="Q88" s="421"/>
      <c r="R88" s="447"/>
      <c r="S88" s="428"/>
      <c r="T88" s="394"/>
      <c r="U88" s="394">
        <f t="shared" ref="U88:V88" si="31">SUM(U66,U87)</f>
        <v>0</v>
      </c>
      <c r="V88" s="394">
        <f t="shared" si="31"/>
        <v>0</v>
      </c>
      <c r="W88" s="448">
        <f>IF(ISERROR(V88/U88),0,V88/U88)</f>
        <v>0</v>
      </c>
      <c r="X88" s="454">
        <f>SUM(X66,X87)</f>
        <v>0</v>
      </c>
      <c r="Y88" s="454">
        <f>SUM(Y66,Y87)</f>
        <v>0</v>
      </c>
    </row>
    <row r="89" spans="1:25" ht="16.5">
      <c r="A89" s="449">
        <f>A88+1</f>
        <v>46176</v>
      </c>
      <c r="B89" s="431" t="s">
        <v>804</v>
      </c>
      <c r="C89" s="458"/>
      <c r="D89" s="473"/>
      <c r="E89" s="459"/>
      <c r="F89" s="507" t="str">
        <f>IF(ISNA(VLOOKUP(D89,條件!$A$1:$L$65585,5,0)),"",(VLOOKUP(D89,條件!$A$1:$L$65585,5,0)))</f>
        <v/>
      </c>
      <c r="G89" s="507" t="str">
        <f>IF(ISNA(VLOOKUP(D89,條件!$A$1:$L$65585,11,0)),"",(VLOOKUP(D89,條件!$A$1:$L$65585,11,0)))</f>
        <v/>
      </c>
      <c r="H89" s="460"/>
      <c r="I89" s="461"/>
      <c r="J89" s="462"/>
      <c r="K89" s="461"/>
      <c r="L89" s="463"/>
      <c r="M89" s="407"/>
      <c r="N89" s="408"/>
      <c r="O89" s="409"/>
      <c r="P89" s="408"/>
      <c r="Q89" s="391"/>
      <c r="R89" s="441"/>
      <c r="S89" s="424">
        <f>K89*0.85</f>
        <v>0</v>
      </c>
      <c r="T89" s="405">
        <f t="shared" ref="T89:T108" si="32">IF(J89="",0,(1440/(J89/S89)))</f>
        <v>0</v>
      </c>
      <c r="U89" s="405">
        <f>T89*L89*(N89+P89)/24*0.85</f>
        <v>0</v>
      </c>
      <c r="V89" s="406">
        <f>M89+O89</f>
        <v>0</v>
      </c>
      <c r="W89" s="442" t="str">
        <f>IF(U89=0,"",((V89/U89)))</f>
        <v/>
      </c>
      <c r="X89" s="452" t="str">
        <f t="shared" ref="X89:X108" si="33">IF(ISERROR((U89/(N89+P89)*N89)/250),"",((U89/(N89+P89)*N89)/250))</f>
        <v/>
      </c>
      <c r="Y89" s="452" t="str">
        <f t="shared" ref="Y89:Y108" si="34">IF(ISERROR(((U89/(N89+P89)*P89)/250)),"",(((U89/(N89+P89)*P89))/250))</f>
        <v/>
      </c>
    </row>
    <row r="90" spans="1:25" ht="16.5">
      <c r="A90" s="383">
        <f>A89</f>
        <v>46176</v>
      </c>
      <c r="B90" s="432" t="s">
        <v>804</v>
      </c>
      <c r="C90" s="458"/>
      <c r="D90" s="473"/>
      <c r="E90" s="459"/>
      <c r="F90" s="507" t="str">
        <f>IF(ISNA(VLOOKUP(D90,條件!$A$1:$L$65585,5,0)),"",(VLOOKUP(D90,條件!$A$1:$L$65585,5,0)))</f>
        <v/>
      </c>
      <c r="G90" s="507" t="str">
        <f>IF(ISNA(VLOOKUP(D90,條件!$A$1:$L$65585,11,0)),"",(VLOOKUP(D90,條件!$A$1:$L$65585,11,0)))</f>
        <v/>
      </c>
      <c r="H90" s="460"/>
      <c r="I90" s="461"/>
      <c r="J90" s="462"/>
      <c r="K90" s="461"/>
      <c r="L90" s="463"/>
      <c r="M90" s="388"/>
      <c r="N90" s="389"/>
      <c r="O90" s="390"/>
      <c r="P90" s="389"/>
      <c r="Q90" s="391"/>
      <c r="R90" s="441"/>
      <c r="S90" s="425">
        <f t="shared" ref="S90:S108" si="35">K90*0.85</f>
        <v>0</v>
      </c>
      <c r="T90" s="392">
        <f t="shared" si="32"/>
        <v>0</v>
      </c>
      <c r="U90" s="405">
        <f t="shared" ref="U90:U108" si="36">T90*L90*(N90+P90)/24*0.85</f>
        <v>0</v>
      </c>
      <c r="V90" s="393">
        <f t="shared" ref="V90:V108" si="37">M90+O90</f>
        <v>0</v>
      </c>
      <c r="W90" s="442" t="str">
        <f t="shared" ref="W90:W108" si="38">IF(U90=0,"",((V90/U90)))</f>
        <v/>
      </c>
      <c r="X90" s="452" t="str">
        <f t="shared" si="33"/>
        <v/>
      </c>
      <c r="Y90" s="452" t="str">
        <f t="shared" si="34"/>
        <v/>
      </c>
    </row>
    <row r="91" spans="1:25" ht="16.5">
      <c r="A91" s="383">
        <f t="shared" ref="A91:A131" si="39">A90</f>
        <v>46176</v>
      </c>
      <c r="B91" s="432" t="s">
        <v>804</v>
      </c>
      <c r="C91" s="458"/>
      <c r="D91" s="473"/>
      <c r="E91" s="459"/>
      <c r="F91" s="507" t="str">
        <f>IF(ISNA(VLOOKUP(D91,條件!$A$1:$L$65585,5,0)),"",(VLOOKUP(D91,條件!$A$1:$L$65585,5,0)))</f>
        <v/>
      </c>
      <c r="G91" s="507" t="str">
        <f>IF(ISNA(VLOOKUP(D91,條件!$A$1:$L$65585,11,0)),"",(VLOOKUP(D91,條件!$A$1:$L$65585,11,0)))</f>
        <v/>
      </c>
      <c r="H91" s="460"/>
      <c r="I91" s="461"/>
      <c r="J91" s="462"/>
      <c r="K91" s="461"/>
      <c r="L91" s="463"/>
      <c r="M91" s="388"/>
      <c r="N91" s="389"/>
      <c r="O91" s="390"/>
      <c r="P91" s="389"/>
      <c r="Q91" s="391"/>
      <c r="R91" s="441"/>
      <c r="S91" s="425">
        <f t="shared" si="35"/>
        <v>0</v>
      </c>
      <c r="T91" s="392">
        <f t="shared" si="32"/>
        <v>0</v>
      </c>
      <c r="U91" s="405">
        <f t="shared" si="36"/>
        <v>0</v>
      </c>
      <c r="V91" s="393">
        <f t="shared" si="37"/>
        <v>0</v>
      </c>
      <c r="W91" s="442" t="str">
        <f t="shared" si="38"/>
        <v/>
      </c>
      <c r="X91" s="452" t="str">
        <f t="shared" si="33"/>
        <v/>
      </c>
      <c r="Y91" s="452" t="str">
        <f t="shared" si="34"/>
        <v/>
      </c>
    </row>
    <row r="92" spans="1:25" ht="16.5">
      <c r="A92" s="383">
        <f t="shared" si="39"/>
        <v>46176</v>
      </c>
      <c r="B92" s="432" t="s">
        <v>804</v>
      </c>
      <c r="C92" s="458"/>
      <c r="D92" s="473"/>
      <c r="E92" s="459"/>
      <c r="F92" s="507" t="str">
        <f>IF(ISNA(VLOOKUP(D92,條件!$A$1:$L$65585,5,0)),"",(VLOOKUP(D92,條件!$A$1:$L$65585,5,0)))</f>
        <v/>
      </c>
      <c r="G92" s="507" t="str">
        <f>IF(ISNA(VLOOKUP(D92,條件!$A$1:$L$65585,11,0)),"",(VLOOKUP(D92,條件!$A$1:$L$65585,11,0)))</f>
        <v/>
      </c>
      <c r="H92" s="460"/>
      <c r="I92" s="461"/>
      <c r="J92" s="462"/>
      <c r="K92" s="461"/>
      <c r="L92" s="463"/>
      <c r="M92" s="388"/>
      <c r="N92" s="389"/>
      <c r="O92" s="390"/>
      <c r="P92" s="389"/>
      <c r="Q92" s="391"/>
      <c r="R92" s="441"/>
      <c r="S92" s="425">
        <f t="shared" si="35"/>
        <v>0</v>
      </c>
      <c r="T92" s="392">
        <f t="shared" si="32"/>
        <v>0</v>
      </c>
      <c r="U92" s="405">
        <f t="shared" si="36"/>
        <v>0</v>
      </c>
      <c r="V92" s="393">
        <f t="shared" si="37"/>
        <v>0</v>
      </c>
      <c r="W92" s="442" t="str">
        <f t="shared" si="38"/>
        <v/>
      </c>
      <c r="X92" s="452" t="str">
        <f t="shared" si="33"/>
        <v/>
      </c>
      <c r="Y92" s="452" t="str">
        <f t="shared" si="34"/>
        <v/>
      </c>
    </row>
    <row r="93" spans="1:25" ht="16.5">
      <c r="A93" s="383">
        <f t="shared" si="39"/>
        <v>46176</v>
      </c>
      <c r="B93" s="432" t="s">
        <v>804</v>
      </c>
      <c r="C93" s="458"/>
      <c r="D93" s="473"/>
      <c r="E93" s="459"/>
      <c r="F93" s="507" t="str">
        <f>IF(ISNA(VLOOKUP(D93,條件!$A$1:$L$65585,5,0)),"",(VLOOKUP(D93,條件!$A$1:$L$65585,5,0)))</f>
        <v/>
      </c>
      <c r="G93" s="507" t="str">
        <f>IF(ISNA(VLOOKUP(D93,條件!$A$1:$L$65585,11,0)),"",(VLOOKUP(D93,條件!$A$1:$L$65585,11,0)))</f>
        <v/>
      </c>
      <c r="H93" s="460"/>
      <c r="I93" s="461"/>
      <c r="J93" s="462"/>
      <c r="K93" s="461"/>
      <c r="L93" s="463"/>
      <c r="M93" s="388"/>
      <c r="N93" s="389"/>
      <c r="O93" s="390"/>
      <c r="P93" s="389"/>
      <c r="Q93" s="391"/>
      <c r="R93" s="441"/>
      <c r="S93" s="425">
        <f t="shared" si="35"/>
        <v>0</v>
      </c>
      <c r="T93" s="392">
        <f t="shared" si="32"/>
        <v>0</v>
      </c>
      <c r="U93" s="405">
        <f t="shared" si="36"/>
        <v>0</v>
      </c>
      <c r="V93" s="393">
        <f t="shared" si="37"/>
        <v>0</v>
      </c>
      <c r="W93" s="442" t="str">
        <f t="shared" si="38"/>
        <v/>
      </c>
      <c r="X93" s="452" t="str">
        <f t="shared" si="33"/>
        <v/>
      </c>
      <c r="Y93" s="452" t="str">
        <f t="shared" si="34"/>
        <v/>
      </c>
    </row>
    <row r="94" spans="1:25" ht="16.5">
      <c r="A94" s="383">
        <f t="shared" si="39"/>
        <v>46176</v>
      </c>
      <c r="B94" s="432" t="s">
        <v>804</v>
      </c>
      <c r="C94" s="458"/>
      <c r="D94" s="473"/>
      <c r="E94" s="459"/>
      <c r="F94" s="507" t="str">
        <f>IF(ISNA(VLOOKUP(D94,條件!$A$1:$L$65585,5,0)),"",(VLOOKUP(D94,條件!$A$1:$L$65585,5,0)))</f>
        <v/>
      </c>
      <c r="G94" s="507" t="str">
        <f>IF(ISNA(VLOOKUP(D94,條件!$A$1:$L$65585,11,0)),"",(VLOOKUP(D94,條件!$A$1:$L$65585,11,0)))</f>
        <v/>
      </c>
      <c r="H94" s="460"/>
      <c r="I94" s="461"/>
      <c r="J94" s="462"/>
      <c r="K94" s="461"/>
      <c r="L94" s="463"/>
      <c r="M94" s="388"/>
      <c r="N94" s="389"/>
      <c r="O94" s="390"/>
      <c r="P94" s="389"/>
      <c r="Q94" s="391"/>
      <c r="R94" s="441"/>
      <c r="S94" s="425">
        <f t="shared" si="35"/>
        <v>0</v>
      </c>
      <c r="T94" s="392">
        <f t="shared" si="32"/>
        <v>0</v>
      </c>
      <c r="U94" s="405">
        <f t="shared" si="36"/>
        <v>0</v>
      </c>
      <c r="V94" s="393">
        <f t="shared" si="37"/>
        <v>0</v>
      </c>
      <c r="W94" s="442" t="str">
        <f t="shared" si="38"/>
        <v/>
      </c>
      <c r="X94" s="452" t="str">
        <f t="shared" si="33"/>
        <v/>
      </c>
      <c r="Y94" s="452" t="str">
        <f t="shared" si="34"/>
        <v/>
      </c>
    </row>
    <row r="95" spans="1:25" ht="16.5">
      <c r="A95" s="383">
        <f t="shared" si="39"/>
        <v>46176</v>
      </c>
      <c r="B95" s="432" t="s">
        <v>804</v>
      </c>
      <c r="C95" s="458"/>
      <c r="D95" s="473"/>
      <c r="E95" s="459"/>
      <c r="F95" s="507" t="str">
        <f>IF(ISNA(VLOOKUP(D95,條件!$A$1:$L$65585,5,0)),"",(VLOOKUP(D95,條件!$A$1:$L$65585,5,0)))</f>
        <v/>
      </c>
      <c r="G95" s="507" t="str">
        <f>IF(ISNA(VLOOKUP(D95,條件!$A$1:$L$65585,11,0)),"",(VLOOKUP(D95,條件!$A$1:$L$65585,11,0)))</f>
        <v/>
      </c>
      <c r="H95" s="460"/>
      <c r="I95" s="461"/>
      <c r="J95" s="462"/>
      <c r="K95" s="461"/>
      <c r="L95" s="463"/>
      <c r="M95" s="388"/>
      <c r="N95" s="389"/>
      <c r="O95" s="390"/>
      <c r="P95" s="389"/>
      <c r="Q95" s="391"/>
      <c r="R95" s="441"/>
      <c r="S95" s="425">
        <f t="shared" si="35"/>
        <v>0</v>
      </c>
      <c r="T95" s="392">
        <f t="shared" si="32"/>
        <v>0</v>
      </c>
      <c r="U95" s="405">
        <f t="shared" si="36"/>
        <v>0</v>
      </c>
      <c r="V95" s="393">
        <f t="shared" si="37"/>
        <v>0</v>
      </c>
      <c r="W95" s="442" t="str">
        <f t="shared" si="38"/>
        <v/>
      </c>
      <c r="X95" s="452" t="str">
        <f t="shared" si="33"/>
        <v/>
      </c>
      <c r="Y95" s="452" t="str">
        <f t="shared" si="34"/>
        <v/>
      </c>
    </row>
    <row r="96" spans="1:25" ht="16.5">
      <c r="A96" s="383">
        <f t="shared" si="39"/>
        <v>46176</v>
      </c>
      <c r="B96" s="432" t="s">
        <v>804</v>
      </c>
      <c r="C96" s="458"/>
      <c r="D96" s="473"/>
      <c r="E96" s="459"/>
      <c r="F96" s="507" t="str">
        <f>IF(ISNA(VLOOKUP(D96,條件!$A$1:$L$65585,5,0)),"",(VLOOKUP(D96,條件!$A$1:$L$65585,5,0)))</f>
        <v/>
      </c>
      <c r="G96" s="507" t="str">
        <f>IF(ISNA(VLOOKUP(D96,條件!$A$1:$L$65585,11,0)),"",(VLOOKUP(D96,條件!$A$1:$L$65585,11,0)))</f>
        <v/>
      </c>
      <c r="H96" s="460"/>
      <c r="I96" s="461"/>
      <c r="J96" s="462"/>
      <c r="K96" s="461"/>
      <c r="L96" s="463"/>
      <c r="M96" s="388"/>
      <c r="N96" s="389"/>
      <c r="O96" s="390"/>
      <c r="P96" s="389"/>
      <c r="Q96" s="410"/>
      <c r="R96" s="441"/>
      <c r="S96" s="425">
        <f t="shared" si="35"/>
        <v>0</v>
      </c>
      <c r="T96" s="392">
        <f t="shared" si="32"/>
        <v>0</v>
      </c>
      <c r="U96" s="405">
        <f t="shared" si="36"/>
        <v>0</v>
      </c>
      <c r="V96" s="393">
        <f t="shared" si="37"/>
        <v>0</v>
      </c>
      <c r="W96" s="442" t="str">
        <f t="shared" si="38"/>
        <v/>
      </c>
      <c r="X96" s="452" t="str">
        <f t="shared" si="33"/>
        <v/>
      </c>
      <c r="Y96" s="452" t="str">
        <f t="shared" si="34"/>
        <v/>
      </c>
    </row>
    <row r="97" spans="1:25" ht="16.5">
      <c r="A97" s="383">
        <f t="shared" si="39"/>
        <v>46176</v>
      </c>
      <c r="B97" s="432" t="s">
        <v>804</v>
      </c>
      <c r="C97" s="458"/>
      <c r="D97" s="473"/>
      <c r="E97" s="459"/>
      <c r="F97" s="507" t="str">
        <f>IF(ISNA(VLOOKUP(D97,條件!$A$1:$L$65585,5,0)),"",(VLOOKUP(D97,條件!$A$1:$L$65585,5,0)))</f>
        <v/>
      </c>
      <c r="G97" s="507" t="str">
        <f>IF(ISNA(VLOOKUP(D97,條件!$A$1:$L$65585,11,0)),"",(VLOOKUP(D97,條件!$A$1:$L$65585,11,0)))</f>
        <v/>
      </c>
      <c r="H97" s="460"/>
      <c r="I97" s="461"/>
      <c r="J97" s="462"/>
      <c r="K97" s="461"/>
      <c r="L97" s="463"/>
      <c r="M97" s="388"/>
      <c r="N97" s="389"/>
      <c r="O97" s="390"/>
      <c r="P97" s="389"/>
      <c r="Q97" s="410"/>
      <c r="R97" s="441"/>
      <c r="S97" s="425">
        <f t="shared" si="35"/>
        <v>0</v>
      </c>
      <c r="T97" s="392">
        <f t="shared" si="32"/>
        <v>0</v>
      </c>
      <c r="U97" s="405">
        <f t="shared" si="36"/>
        <v>0</v>
      </c>
      <c r="V97" s="393">
        <f t="shared" si="37"/>
        <v>0</v>
      </c>
      <c r="W97" s="442" t="str">
        <f t="shared" si="38"/>
        <v/>
      </c>
      <c r="X97" s="452" t="str">
        <f t="shared" si="33"/>
        <v/>
      </c>
      <c r="Y97" s="452" t="str">
        <f t="shared" si="34"/>
        <v/>
      </c>
    </row>
    <row r="98" spans="1:25" ht="16.5">
      <c r="A98" s="383">
        <f t="shared" si="39"/>
        <v>46176</v>
      </c>
      <c r="B98" s="432" t="s">
        <v>804</v>
      </c>
      <c r="C98" s="458"/>
      <c r="D98" s="473"/>
      <c r="E98" s="459"/>
      <c r="F98" s="507" t="str">
        <f>IF(ISNA(VLOOKUP(D98,條件!$A$1:$L$65585,5,0)),"",(VLOOKUP(D98,條件!$A$1:$L$65585,5,0)))</f>
        <v/>
      </c>
      <c r="G98" s="507" t="str">
        <f>IF(ISNA(VLOOKUP(D98,條件!$A$1:$L$65585,11,0)),"",(VLOOKUP(D98,條件!$A$1:$L$65585,11,0)))</f>
        <v/>
      </c>
      <c r="H98" s="460"/>
      <c r="I98" s="461"/>
      <c r="J98" s="462"/>
      <c r="K98" s="461"/>
      <c r="L98" s="463"/>
      <c r="M98" s="388"/>
      <c r="N98" s="389"/>
      <c r="O98" s="390"/>
      <c r="P98" s="389"/>
      <c r="Q98" s="410"/>
      <c r="R98" s="443"/>
      <c r="S98" s="425">
        <f t="shared" si="35"/>
        <v>0</v>
      </c>
      <c r="T98" s="392">
        <f t="shared" si="32"/>
        <v>0</v>
      </c>
      <c r="U98" s="405">
        <f t="shared" si="36"/>
        <v>0</v>
      </c>
      <c r="V98" s="393">
        <f t="shared" si="37"/>
        <v>0</v>
      </c>
      <c r="W98" s="442" t="str">
        <f t="shared" si="38"/>
        <v/>
      </c>
      <c r="X98" s="452" t="str">
        <f t="shared" si="33"/>
        <v/>
      </c>
      <c r="Y98" s="452" t="str">
        <f t="shared" si="34"/>
        <v/>
      </c>
    </row>
    <row r="99" spans="1:25" ht="16.5">
      <c r="A99" s="383">
        <f t="shared" si="39"/>
        <v>46176</v>
      </c>
      <c r="B99" s="432" t="s">
        <v>804</v>
      </c>
      <c r="C99" s="458"/>
      <c r="D99" s="473"/>
      <c r="E99" s="459"/>
      <c r="F99" s="507" t="str">
        <f>IF(ISNA(VLOOKUP(D99,條件!$A$1:$L$65585,5,0)),"",(VLOOKUP(D99,條件!$A$1:$L$65585,5,0)))</f>
        <v/>
      </c>
      <c r="G99" s="507" t="str">
        <f>IF(ISNA(VLOOKUP(D99,條件!$A$1:$L$65585,11,0)),"",(VLOOKUP(D99,條件!$A$1:$L$65585,11,0)))</f>
        <v/>
      </c>
      <c r="H99" s="460"/>
      <c r="I99" s="461"/>
      <c r="J99" s="462"/>
      <c r="K99" s="461"/>
      <c r="L99" s="463"/>
      <c r="M99" s="388"/>
      <c r="N99" s="389"/>
      <c r="O99" s="390"/>
      <c r="P99" s="389"/>
      <c r="Q99" s="410"/>
      <c r="R99" s="443"/>
      <c r="S99" s="425">
        <f t="shared" si="35"/>
        <v>0</v>
      </c>
      <c r="T99" s="392">
        <f t="shared" si="32"/>
        <v>0</v>
      </c>
      <c r="U99" s="405">
        <f t="shared" si="36"/>
        <v>0</v>
      </c>
      <c r="V99" s="393">
        <f t="shared" si="37"/>
        <v>0</v>
      </c>
      <c r="W99" s="442" t="str">
        <f t="shared" si="38"/>
        <v/>
      </c>
      <c r="X99" s="452" t="str">
        <f t="shared" si="33"/>
        <v/>
      </c>
      <c r="Y99" s="452" t="str">
        <f t="shared" si="34"/>
        <v/>
      </c>
    </row>
    <row r="100" spans="1:25" ht="16.5">
      <c r="A100" s="383">
        <f t="shared" si="39"/>
        <v>46176</v>
      </c>
      <c r="B100" s="432" t="s">
        <v>804</v>
      </c>
      <c r="C100" s="458"/>
      <c r="D100" s="473"/>
      <c r="E100" s="459"/>
      <c r="F100" s="507" t="str">
        <f>IF(ISNA(VLOOKUP(D100,條件!$A$1:$L$65585,5,0)),"",(VLOOKUP(D100,條件!$A$1:$L$65585,5,0)))</f>
        <v/>
      </c>
      <c r="G100" s="507" t="str">
        <f>IF(ISNA(VLOOKUP(D100,條件!$A$1:$L$65585,11,0)),"",(VLOOKUP(D100,條件!$A$1:$L$65585,11,0)))</f>
        <v/>
      </c>
      <c r="H100" s="460"/>
      <c r="I100" s="461"/>
      <c r="J100" s="462"/>
      <c r="K100" s="461"/>
      <c r="L100" s="463"/>
      <c r="M100" s="388"/>
      <c r="N100" s="389"/>
      <c r="O100" s="390"/>
      <c r="P100" s="389"/>
      <c r="Q100" s="410"/>
      <c r="R100" s="443"/>
      <c r="S100" s="425">
        <f t="shared" si="35"/>
        <v>0</v>
      </c>
      <c r="T100" s="392">
        <f t="shared" si="32"/>
        <v>0</v>
      </c>
      <c r="U100" s="392">
        <f t="shared" si="36"/>
        <v>0</v>
      </c>
      <c r="V100" s="393">
        <f t="shared" si="37"/>
        <v>0</v>
      </c>
      <c r="W100" s="442" t="str">
        <f t="shared" si="38"/>
        <v/>
      </c>
      <c r="X100" s="452" t="str">
        <f t="shared" si="33"/>
        <v/>
      </c>
      <c r="Y100" s="452" t="str">
        <f t="shared" si="34"/>
        <v/>
      </c>
    </row>
    <row r="101" spans="1:25" ht="16.5">
      <c r="A101" s="383">
        <f t="shared" si="39"/>
        <v>46176</v>
      </c>
      <c r="B101" s="432" t="s">
        <v>804</v>
      </c>
      <c r="C101" s="458"/>
      <c r="D101" s="473"/>
      <c r="E101" s="459"/>
      <c r="F101" s="507" t="str">
        <f>IF(ISNA(VLOOKUP(D101,條件!$A$1:$L$65585,5,0)),"",(VLOOKUP(D101,條件!$A$1:$L$65585,5,0)))</f>
        <v/>
      </c>
      <c r="G101" s="507" t="str">
        <f>IF(ISNA(VLOOKUP(D101,條件!$A$1:$L$65585,11,0)),"",(VLOOKUP(D101,條件!$A$1:$L$65585,11,0)))</f>
        <v/>
      </c>
      <c r="H101" s="460"/>
      <c r="I101" s="461"/>
      <c r="J101" s="462"/>
      <c r="K101" s="461"/>
      <c r="L101" s="463"/>
      <c r="M101" s="388"/>
      <c r="N101" s="389"/>
      <c r="O101" s="390"/>
      <c r="P101" s="389"/>
      <c r="Q101" s="410"/>
      <c r="R101" s="443"/>
      <c r="S101" s="425">
        <f t="shared" si="35"/>
        <v>0</v>
      </c>
      <c r="T101" s="392">
        <f t="shared" si="32"/>
        <v>0</v>
      </c>
      <c r="U101" s="392">
        <f t="shared" si="36"/>
        <v>0</v>
      </c>
      <c r="V101" s="393">
        <f t="shared" si="37"/>
        <v>0</v>
      </c>
      <c r="W101" s="444" t="str">
        <f t="shared" si="38"/>
        <v/>
      </c>
      <c r="X101" s="452" t="str">
        <f t="shared" si="33"/>
        <v/>
      </c>
      <c r="Y101" s="452" t="str">
        <f t="shared" si="34"/>
        <v/>
      </c>
    </row>
    <row r="102" spans="1:25" ht="16.5">
      <c r="A102" s="383">
        <f t="shared" si="39"/>
        <v>46176</v>
      </c>
      <c r="B102" s="432" t="s">
        <v>804</v>
      </c>
      <c r="C102" s="458"/>
      <c r="D102" s="473"/>
      <c r="E102" s="459"/>
      <c r="F102" s="507" t="str">
        <f>IF(ISNA(VLOOKUP(D102,條件!$A$1:$L$65585,5,0)),"",(VLOOKUP(D102,條件!$A$1:$L$65585,5,0)))</f>
        <v/>
      </c>
      <c r="G102" s="507" t="str">
        <f>IF(ISNA(VLOOKUP(D102,條件!$A$1:$L$65585,11,0)),"",(VLOOKUP(D102,條件!$A$1:$L$65585,11,0)))</f>
        <v/>
      </c>
      <c r="H102" s="460"/>
      <c r="I102" s="461"/>
      <c r="J102" s="462"/>
      <c r="K102" s="461"/>
      <c r="L102" s="463"/>
      <c r="M102" s="388"/>
      <c r="N102" s="389"/>
      <c r="O102" s="390"/>
      <c r="P102" s="389"/>
      <c r="Q102" s="410"/>
      <c r="R102" s="443"/>
      <c r="S102" s="425">
        <f t="shared" si="35"/>
        <v>0</v>
      </c>
      <c r="T102" s="392">
        <f t="shared" si="32"/>
        <v>0</v>
      </c>
      <c r="U102" s="392">
        <f t="shared" si="36"/>
        <v>0</v>
      </c>
      <c r="V102" s="393">
        <f t="shared" si="37"/>
        <v>0</v>
      </c>
      <c r="W102" s="444" t="str">
        <f t="shared" si="38"/>
        <v/>
      </c>
      <c r="X102" s="452" t="str">
        <f t="shared" si="33"/>
        <v/>
      </c>
      <c r="Y102" s="452" t="str">
        <f t="shared" si="34"/>
        <v/>
      </c>
    </row>
    <row r="103" spans="1:25" ht="16.5">
      <c r="A103" s="383">
        <f t="shared" si="39"/>
        <v>46176</v>
      </c>
      <c r="B103" s="432" t="s">
        <v>804</v>
      </c>
      <c r="C103" s="458"/>
      <c r="D103" s="473"/>
      <c r="E103" s="459"/>
      <c r="F103" s="507" t="str">
        <f>IF(ISNA(VLOOKUP(D103,條件!$A$1:$L$65585,5,0)),"",(VLOOKUP(D103,條件!$A$1:$L$65585,5,0)))</f>
        <v/>
      </c>
      <c r="G103" s="507" t="str">
        <f>IF(ISNA(VLOOKUP(D103,條件!$A$1:$L$65585,11,0)),"",(VLOOKUP(D103,條件!$A$1:$L$65585,11,0)))</f>
        <v/>
      </c>
      <c r="H103" s="460"/>
      <c r="I103" s="461"/>
      <c r="J103" s="462"/>
      <c r="K103" s="461"/>
      <c r="L103" s="463"/>
      <c r="M103" s="388"/>
      <c r="N103" s="389"/>
      <c r="O103" s="390"/>
      <c r="P103" s="389"/>
      <c r="Q103" s="410"/>
      <c r="R103" s="443"/>
      <c r="S103" s="425">
        <f t="shared" si="35"/>
        <v>0</v>
      </c>
      <c r="T103" s="392">
        <f t="shared" si="32"/>
        <v>0</v>
      </c>
      <c r="U103" s="392">
        <f t="shared" si="36"/>
        <v>0</v>
      </c>
      <c r="V103" s="393">
        <f t="shared" si="37"/>
        <v>0</v>
      </c>
      <c r="W103" s="444" t="str">
        <f t="shared" si="38"/>
        <v/>
      </c>
      <c r="X103" s="452" t="str">
        <f t="shared" si="33"/>
        <v/>
      </c>
      <c r="Y103" s="452" t="str">
        <f t="shared" si="34"/>
        <v/>
      </c>
    </row>
    <row r="104" spans="1:25" ht="16.5">
      <c r="A104" s="383">
        <f t="shared" si="39"/>
        <v>46176</v>
      </c>
      <c r="B104" s="432" t="s">
        <v>804</v>
      </c>
      <c r="C104" s="458"/>
      <c r="D104" s="473"/>
      <c r="E104" s="459"/>
      <c r="F104" s="507" t="str">
        <f>IF(ISNA(VLOOKUP(D104,條件!$A$1:$L$65585,5,0)),"",(VLOOKUP(D104,條件!$A$1:$L$65585,5,0)))</f>
        <v/>
      </c>
      <c r="G104" s="507" t="str">
        <f>IF(ISNA(VLOOKUP(D104,條件!$A$1:$L$65585,11,0)),"",(VLOOKUP(D104,條件!$A$1:$L$65585,11,0)))</f>
        <v/>
      </c>
      <c r="H104" s="460"/>
      <c r="I104" s="461"/>
      <c r="J104" s="462"/>
      <c r="K104" s="461"/>
      <c r="L104" s="463"/>
      <c r="M104" s="388"/>
      <c r="N104" s="389"/>
      <c r="O104" s="390"/>
      <c r="P104" s="389"/>
      <c r="Q104" s="410"/>
      <c r="R104" s="443"/>
      <c r="S104" s="425">
        <f t="shared" si="35"/>
        <v>0</v>
      </c>
      <c r="T104" s="392">
        <f t="shared" si="32"/>
        <v>0</v>
      </c>
      <c r="U104" s="392">
        <f t="shared" si="36"/>
        <v>0</v>
      </c>
      <c r="V104" s="393">
        <f t="shared" si="37"/>
        <v>0</v>
      </c>
      <c r="W104" s="444" t="str">
        <f t="shared" si="38"/>
        <v/>
      </c>
      <c r="X104" s="452" t="str">
        <f t="shared" si="33"/>
        <v/>
      </c>
      <c r="Y104" s="452" t="str">
        <f t="shared" si="34"/>
        <v/>
      </c>
    </row>
    <row r="105" spans="1:25" ht="16.5">
      <c r="A105" s="383">
        <f t="shared" si="39"/>
        <v>46176</v>
      </c>
      <c r="B105" s="432" t="s">
        <v>804</v>
      </c>
      <c r="C105" s="458"/>
      <c r="D105" s="473"/>
      <c r="E105" s="459"/>
      <c r="F105" s="507" t="str">
        <f>IF(ISNA(VLOOKUP(D105,條件!$A$1:$L$65585,5,0)),"",(VLOOKUP(D105,條件!$A$1:$L$65585,5,0)))</f>
        <v/>
      </c>
      <c r="G105" s="507" t="str">
        <f>IF(ISNA(VLOOKUP(D105,條件!$A$1:$L$65585,11,0)),"",(VLOOKUP(D105,條件!$A$1:$L$65585,11,0)))</f>
        <v/>
      </c>
      <c r="H105" s="460"/>
      <c r="I105" s="461"/>
      <c r="J105" s="462"/>
      <c r="K105" s="461"/>
      <c r="L105" s="463"/>
      <c r="M105" s="388"/>
      <c r="N105" s="389"/>
      <c r="O105" s="390"/>
      <c r="P105" s="389"/>
      <c r="Q105" s="391"/>
      <c r="R105" s="443"/>
      <c r="S105" s="425">
        <f t="shared" si="35"/>
        <v>0</v>
      </c>
      <c r="T105" s="392">
        <f t="shared" si="32"/>
        <v>0</v>
      </c>
      <c r="U105" s="392">
        <f t="shared" si="36"/>
        <v>0</v>
      </c>
      <c r="V105" s="393">
        <f t="shared" si="37"/>
        <v>0</v>
      </c>
      <c r="W105" s="444" t="str">
        <f t="shared" si="38"/>
        <v/>
      </c>
      <c r="X105" s="452" t="str">
        <f t="shared" si="33"/>
        <v/>
      </c>
      <c r="Y105" s="452" t="str">
        <f t="shared" si="34"/>
        <v/>
      </c>
    </row>
    <row r="106" spans="1:25" ht="16.5">
      <c r="A106" s="383">
        <f t="shared" si="39"/>
        <v>46176</v>
      </c>
      <c r="B106" s="432" t="s">
        <v>804</v>
      </c>
      <c r="C106" s="458"/>
      <c r="D106" s="473"/>
      <c r="E106" s="459"/>
      <c r="F106" s="507" t="str">
        <f>IF(ISNA(VLOOKUP(D106,條件!$A$1:$L$65585,5,0)),"",(VLOOKUP(D106,條件!$A$1:$L$65585,5,0)))</f>
        <v/>
      </c>
      <c r="G106" s="507" t="str">
        <f>IF(ISNA(VLOOKUP(D106,條件!$A$1:$L$65585,11,0)),"",(VLOOKUP(D106,條件!$A$1:$L$65585,11,0)))</f>
        <v/>
      </c>
      <c r="H106" s="460"/>
      <c r="I106" s="461"/>
      <c r="J106" s="462"/>
      <c r="K106" s="461"/>
      <c r="L106" s="463"/>
      <c r="M106" s="388"/>
      <c r="N106" s="389"/>
      <c r="O106" s="390"/>
      <c r="P106" s="389"/>
      <c r="Q106" s="391"/>
      <c r="R106" s="443"/>
      <c r="S106" s="425">
        <f t="shared" si="35"/>
        <v>0</v>
      </c>
      <c r="T106" s="392">
        <f t="shared" si="32"/>
        <v>0</v>
      </c>
      <c r="U106" s="392">
        <f t="shared" si="36"/>
        <v>0</v>
      </c>
      <c r="V106" s="393">
        <f t="shared" si="37"/>
        <v>0</v>
      </c>
      <c r="W106" s="444" t="str">
        <f t="shared" si="38"/>
        <v/>
      </c>
      <c r="X106" s="452" t="str">
        <f t="shared" si="33"/>
        <v/>
      </c>
      <c r="Y106" s="452" t="str">
        <f t="shared" si="34"/>
        <v/>
      </c>
    </row>
    <row r="107" spans="1:25" ht="16.5">
      <c r="A107" s="383">
        <f t="shared" si="39"/>
        <v>46176</v>
      </c>
      <c r="B107" s="432" t="s">
        <v>804</v>
      </c>
      <c r="C107" s="458"/>
      <c r="D107" s="473"/>
      <c r="E107" s="459"/>
      <c r="F107" s="507" t="str">
        <f>IF(ISNA(VLOOKUP(D107,條件!$A$1:$L$65585,5,0)),"",(VLOOKUP(D107,條件!$A$1:$L$65585,5,0)))</f>
        <v/>
      </c>
      <c r="G107" s="507" t="str">
        <f>IF(ISNA(VLOOKUP(D107,條件!$A$1:$L$65585,11,0)),"",(VLOOKUP(D107,條件!$A$1:$L$65585,11,0)))</f>
        <v/>
      </c>
      <c r="H107" s="460"/>
      <c r="I107" s="461"/>
      <c r="J107" s="462"/>
      <c r="K107" s="461"/>
      <c r="L107" s="463"/>
      <c r="M107" s="388"/>
      <c r="N107" s="389"/>
      <c r="O107" s="390"/>
      <c r="P107" s="389"/>
      <c r="Q107" s="391"/>
      <c r="R107" s="443"/>
      <c r="S107" s="425">
        <f t="shared" si="35"/>
        <v>0</v>
      </c>
      <c r="T107" s="392">
        <f t="shared" si="32"/>
        <v>0</v>
      </c>
      <c r="U107" s="392">
        <f t="shared" si="36"/>
        <v>0</v>
      </c>
      <c r="V107" s="393">
        <f t="shared" si="37"/>
        <v>0</v>
      </c>
      <c r="W107" s="444" t="str">
        <f t="shared" si="38"/>
        <v/>
      </c>
      <c r="X107" s="452" t="str">
        <f t="shared" si="33"/>
        <v/>
      </c>
      <c r="Y107" s="452" t="str">
        <f t="shared" si="34"/>
        <v/>
      </c>
    </row>
    <row r="108" spans="1:25" ht="16.5">
      <c r="A108" s="383">
        <f t="shared" si="39"/>
        <v>46176</v>
      </c>
      <c r="B108" s="432" t="s">
        <v>804</v>
      </c>
      <c r="C108" s="458"/>
      <c r="D108" s="473"/>
      <c r="E108" s="459"/>
      <c r="F108" s="507" t="str">
        <f>IF(ISNA(VLOOKUP(D108,條件!$A$1:$L$65585,5,0)),"",(VLOOKUP(D108,條件!$A$1:$L$65585,5,0)))</f>
        <v/>
      </c>
      <c r="G108" s="507" t="str">
        <f>IF(ISNA(VLOOKUP(D108,條件!$A$1:$L$65585,11,0)),"",(VLOOKUP(D108,條件!$A$1:$L$65585,11,0)))</f>
        <v/>
      </c>
      <c r="H108" s="460"/>
      <c r="I108" s="461"/>
      <c r="J108" s="462"/>
      <c r="K108" s="461"/>
      <c r="L108" s="463"/>
      <c r="M108" s="388"/>
      <c r="N108" s="389"/>
      <c r="O108" s="390"/>
      <c r="P108" s="389"/>
      <c r="Q108" s="391"/>
      <c r="R108" s="443"/>
      <c r="S108" s="425">
        <f t="shared" si="35"/>
        <v>0</v>
      </c>
      <c r="T108" s="392">
        <f t="shared" si="32"/>
        <v>0</v>
      </c>
      <c r="U108" s="392">
        <f t="shared" si="36"/>
        <v>0</v>
      </c>
      <c r="V108" s="393">
        <f t="shared" si="37"/>
        <v>0</v>
      </c>
      <c r="W108" s="444" t="str">
        <f t="shared" si="38"/>
        <v/>
      </c>
      <c r="X108" s="452" t="str">
        <f t="shared" si="33"/>
        <v/>
      </c>
      <c r="Y108" s="452" t="str">
        <f t="shared" si="34"/>
        <v/>
      </c>
    </row>
    <row r="109" spans="1:25" ht="16.5">
      <c r="A109" s="383">
        <f t="shared" si="39"/>
        <v>46176</v>
      </c>
      <c r="B109" s="398" t="s">
        <v>807</v>
      </c>
      <c r="C109" s="524"/>
      <c r="D109" s="525"/>
      <c r="E109" s="526"/>
      <c r="F109" s="527"/>
      <c r="G109" s="527"/>
      <c r="H109" s="528"/>
      <c r="I109" s="529">
        <f>COUNTA(I89:I108)</f>
        <v>0</v>
      </c>
      <c r="J109" s="529"/>
      <c r="K109" s="529"/>
      <c r="L109" s="530"/>
      <c r="M109" s="400"/>
      <c r="N109" s="401">
        <f>SUM(N89:N108)</f>
        <v>0</v>
      </c>
      <c r="O109" s="400"/>
      <c r="P109" s="401">
        <f>SUM(P89:P108)</f>
        <v>0</v>
      </c>
      <c r="Q109" s="402"/>
      <c r="R109" s="445"/>
      <c r="S109" s="426"/>
      <c r="T109" s="399"/>
      <c r="U109" s="399">
        <f>SUMIF(U89:U108,"&lt;9E307")</f>
        <v>0</v>
      </c>
      <c r="V109" s="399">
        <f>SUM(V89:V108)</f>
        <v>0</v>
      </c>
      <c r="W109" s="446">
        <f>IF(ISERROR(V109/U109),0,(V109/U109))</f>
        <v>0</v>
      </c>
      <c r="X109" s="453">
        <f>SUMIF(X89:X108,"&lt;9E307")</f>
        <v>0</v>
      </c>
      <c r="Y109" s="453">
        <f>SUMIF(Y89:Y108,"&lt;9E307")</f>
        <v>0</v>
      </c>
    </row>
    <row r="110" spans="1:25" ht="16.5">
      <c r="A110" s="383">
        <f t="shared" si="39"/>
        <v>46176</v>
      </c>
      <c r="B110" s="432" t="s">
        <v>805</v>
      </c>
      <c r="C110" s="458"/>
      <c r="D110" s="473"/>
      <c r="E110" s="459"/>
      <c r="F110" s="507" t="str">
        <f>IF(ISNA(VLOOKUP(D110,條件!$A$1:$L$65585,5,0)),"",(VLOOKUP(D110,條件!$A$1:$L$65585,5,0)))</f>
        <v/>
      </c>
      <c r="G110" s="507" t="str">
        <f>IF(ISNA(VLOOKUP(D110,條件!$A$1:$L$65585,11,0)),"",(VLOOKUP(D110,條件!$A$1:$L$65585,11,0)))</f>
        <v/>
      </c>
      <c r="H110" s="460"/>
      <c r="I110" s="461"/>
      <c r="J110" s="462"/>
      <c r="K110" s="461"/>
      <c r="L110" s="463"/>
      <c r="M110" s="388"/>
      <c r="N110" s="389"/>
      <c r="O110" s="390"/>
      <c r="P110" s="389"/>
      <c r="Q110" s="391"/>
      <c r="R110" s="443"/>
      <c r="S110" s="425">
        <f>K110*0.85</f>
        <v>0</v>
      </c>
      <c r="T110" s="392">
        <f t="shared" ref="T110:T129" si="40">IF(J110="",0,(1440/(J110/S110)))</f>
        <v>0</v>
      </c>
      <c r="U110" s="405">
        <f>T110*L110*(N110+P110)/24*0.85</f>
        <v>0</v>
      </c>
      <c r="V110" s="406">
        <f>M110+O110</f>
        <v>0</v>
      </c>
      <c r="W110" s="442" t="str">
        <f>IF(U110=0,"",((V110/U110)))</f>
        <v/>
      </c>
      <c r="X110" s="452" t="str">
        <f t="shared" ref="X110:X129" si="41">IF(ISERROR((U110/(N110+P110)*N110)/250),"",((U110/(N110+P110)*N110)/250))</f>
        <v/>
      </c>
      <c r="Y110" s="452" t="str">
        <f t="shared" ref="Y110:Y129" si="42">IF(ISERROR(((U110/(N110+P110)*P110)/250)),"",(((U110/(N110+P110)*P110))/250))</f>
        <v/>
      </c>
    </row>
    <row r="111" spans="1:25" ht="16.5">
      <c r="A111" s="383">
        <f t="shared" si="39"/>
        <v>46176</v>
      </c>
      <c r="B111" s="432" t="s">
        <v>805</v>
      </c>
      <c r="C111" s="458"/>
      <c r="D111" s="473"/>
      <c r="E111" s="459"/>
      <c r="F111" s="507" t="str">
        <f>IF(ISNA(VLOOKUP(D111,條件!$A$1:$L$65585,5,0)),"",(VLOOKUP(D111,條件!$A$1:$L$65585,5,0)))</f>
        <v/>
      </c>
      <c r="G111" s="507" t="str">
        <f>IF(ISNA(VLOOKUP(D111,條件!$A$1:$L$65585,11,0)),"",(VLOOKUP(D111,條件!$A$1:$L$65585,11,0)))</f>
        <v/>
      </c>
      <c r="H111" s="460"/>
      <c r="I111" s="461"/>
      <c r="J111" s="462"/>
      <c r="K111" s="461"/>
      <c r="L111" s="463"/>
      <c r="M111" s="388"/>
      <c r="N111" s="389"/>
      <c r="O111" s="390"/>
      <c r="P111" s="389"/>
      <c r="Q111" s="391"/>
      <c r="R111" s="443"/>
      <c r="S111" s="425">
        <f t="shared" ref="S111:S129" si="43">K111*0.85</f>
        <v>0</v>
      </c>
      <c r="T111" s="392">
        <f t="shared" si="40"/>
        <v>0</v>
      </c>
      <c r="U111" s="405">
        <f t="shared" ref="U111:U129" si="44">T111*L111*(N111+P111)/24*0.85</f>
        <v>0</v>
      </c>
      <c r="V111" s="393">
        <f t="shared" ref="V111:V129" si="45">M111+O111</f>
        <v>0</v>
      </c>
      <c r="W111" s="442" t="str">
        <f t="shared" ref="W111:W129" si="46">IF(U111=0,"",((V111/U111)))</f>
        <v/>
      </c>
      <c r="X111" s="452" t="str">
        <f t="shared" si="41"/>
        <v/>
      </c>
      <c r="Y111" s="452" t="str">
        <f t="shared" si="42"/>
        <v/>
      </c>
    </row>
    <row r="112" spans="1:25" ht="16.5">
      <c r="A112" s="383">
        <f t="shared" si="39"/>
        <v>46176</v>
      </c>
      <c r="B112" s="432" t="s">
        <v>805</v>
      </c>
      <c r="C112" s="458"/>
      <c r="D112" s="473"/>
      <c r="E112" s="459"/>
      <c r="F112" s="507" t="str">
        <f>IF(ISNA(VLOOKUP(D112,條件!$A$1:$L$65585,5,0)),"",(VLOOKUP(D112,條件!$A$1:$L$65585,5,0)))</f>
        <v/>
      </c>
      <c r="G112" s="507" t="str">
        <f>IF(ISNA(VLOOKUP(D112,條件!$A$1:$L$65585,11,0)),"",(VLOOKUP(D112,條件!$A$1:$L$65585,11,0)))</f>
        <v/>
      </c>
      <c r="H112" s="460"/>
      <c r="I112" s="461"/>
      <c r="J112" s="462"/>
      <c r="K112" s="461"/>
      <c r="L112" s="463"/>
      <c r="M112" s="388"/>
      <c r="N112" s="389"/>
      <c r="O112" s="390"/>
      <c r="P112" s="389"/>
      <c r="Q112" s="391"/>
      <c r="R112" s="443"/>
      <c r="S112" s="425">
        <f t="shared" si="43"/>
        <v>0</v>
      </c>
      <c r="T112" s="392">
        <f t="shared" si="40"/>
        <v>0</v>
      </c>
      <c r="U112" s="405">
        <f t="shared" si="44"/>
        <v>0</v>
      </c>
      <c r="V112" s="393">
        <f t="shared" si="45"/>
        <v>0</v>
      </c>
      <c r="W112" s="442" t="str">
        <f t="shared" si="46"/>
        <v/>
      </c>
      <c r="X112" s="452" t="str">
        <f t="shared" si="41"/>
        <v/>
      </c>
      <c r="Y112" s="452" t="str">
        <f t="shared" si="42"/>
        <v/>
      </c>
    </row>
    <row r="113" spans="1:25" ht="16.5">
      <c r="A113" s="383">
        <f t="shared" si="39"/>
        <v>46176</v>
      </c>
      <c r="B113" s="432" t="s">
        <v>805</v>
      </c>
      <c r="C113" s="458"/>
      <c r="D113" s="473"/>
      <c r="E113" s="459"/>
      <c r="F113" s="507" t="str">
        <f>IF(ISNA(VLOOKUP(D113,條件!$A$1:$L$65585,5,0)),"",(VLOOKUP(D113,條件!$A$1:$L$65585,5,0)))</f>
        <v/>
      </c>
      <c r="G113" s="507" t="str">
        <f>IF(ISNA(VLOOKUP(D113,條件!$A$1:$L$65585,11,0)),"",(VLOOKUP(D113,條件!$A$1:$L$65585,11,0)))</f>
        <v/>
      </c>
      <c r="H113" s="460"/>
      <c r="I113" s="461"/>
      <c r="J113" s="462"/>
      <c r="K113" s="461"/>
      <c r="L113" s="463"/>
      <c r="M113" s="388"/>
      <c r="N113" s="389"/>
      <c r="O113" s="390"/>
      <c r="P113" s="389"/>
      <c r="Q113" s="391"/>
      <c r="R113" s="443"/>
      <c r="S113" s="425">
        <f t="shared" si="43"/>
        <v>0</v>
      </c>
      <c r="T113" s="392">
        <f t="shared" si="40"/>
        <v>0</v>
      </c>
      <c r="U113" s="405">
        <f t="shared" si="44"/>
        <v>0</v>
      </c>
      <c r="V113" s="393">
        <f t="shared" si="45"/>
        <v>0</v>
      </c>
      <c r="W113" s="442" t="str">
        <f t="shared" si="46"/>
        <v/>
      </c>
      <c r="X113" s="452" t="str">
        <f t="shared" si="41"/>
        <v/>
      </c>
      <c r="Y113" s="452" t="str">
        <f t="shared" si="42"/>
        <v/>
      </c>
    </row>
    <row r="114" spans="1:25" ht="16.5">
      <c r="A114" s="383">
        <f t="shared" si="39"/>
        <v>46176</v>
      </c>
      <c r="B114" s="432" t="s">
        <v>805</v>
      </c>
      <c r="C114" s="458"/>
      <c r="D114" s="473"/>
      <c r="E114" s="459"/>
      <c r="F114" s="507" t="str">
        <f>IF(ISNA(VLOOKUP(D114,條件!$A$1:$L$65585,5,0)),"",(VLOOKUP(D114,條件!$A$1:$L$65585,5,0)))</f>
        <v/>
      </c>
      <c r="G114" s="507" t="str">
        <f>IF(ISNA(VLOOKUP(D114,條件!$A$1:$L$65585,11,0)),"",(VLOOKUP(D114,條件!$A$1:$L$65585,11,0)))</f>
        <v/>
      </c>
      <c r="H114" s="460"/>
      <c r="I114" s="461"/>
      <c r="J114" s="462"/>
      <c r="K114" s="461"/>
      <c r="L114" s="463"/>
      <c r="M114" s="388"/>
      <c r="N114" s="389"/>
      <c r="O114" s="390"/>
      <c r="P114" s="389"/>
      <c r="Q114" s="391"/>
      <c r="R114" s="443"/>
      <c r="S114" s="425">
        <f t="shared" si="43"/>
        <v>0</v>
      </c>
      <c r="T114" s="392">
        <f t="shared" si="40"/>
        <v>0</v>
      </c>
      <c r="U114" s="405">
        <f t="shared" si="44"/>
        <v>0</v>
      </c>
      <c r="V114" s="393">
        <f t="shared" si="45"/>
        <v>0</v>
      </c>
      <c r="W114" s="442" t="str">
        <f t="shared" si="46"/>
        <v/>
      </c>
      <c r="X114" s="452" t="str">
        <f t="shared" si="41"/>
        <v/>
      </c>
      <c r="Y114" s="452" t="str">
        <f t="shared" si="42"/>
        <v/>
      </c>
    </row>
    <row r="115" spans="1:25" ht="16.5">
      <c r="A115" s="383">
        <f t="shared" si="39"/>
        <v>46176</v>
      </c>
      <c r="B115" s="432" t="s">
        <v>805</v>
      </c>
      <c r="C115" s="458"/>
      <c r="D115" s="473"/>
      <c r="E115" s="459"/>
      <c r="F115" s="507" t="str">
        <f>IF(ISNA(VLOOKUP(D115,條件!$A$1:$L$65585,5,0)),"",(VLOOKUP(D115,條件!$A$1:$L$65585,5,0)))</f>
        <v/>
      </c>
      <c r="G115" s="507" t="str">
        <f>IF(ISNA(VLOOKUP(D115,條件!$A$1:$L$65585,11,0)),"",(VLOOKUP(D115,條件!$A$1:$L$65585,11,0)))</f>
        <v/>
      </c>
      <c r="H115" s="460"/>
      <c r="I115" s="461"/>
      <c r="J115" s="462"/>
      <c r="K115" s="461"/>
      <c r="L115" s="463"/>
      <c r="M115" s="388"/>
      <c r="N115" s="389"/>
      <c r="O115" s="390"/>
      <c r="P115" s="389"/>
      <c r="Q115" s="391"/>
      <c r="R115" s="443"/>
      <c r="S115" s="425">
        <f t="shared" si="43"/>
        <v>0</v>
      </c>
      <c r="T115" s="392">
        <f t="shared" si="40"/>
        <v>0</v>
      </c>
      <c r="U115" s="405">
        <f t="shared" si="44"/>
        <v>0</v>
      </c>
      <c r="V115" s="393">
        <f t="shared" si="45"/>
        <v>0</v>
      </c>
      <c r="W115" s="442" t="str">
        <f t="shared" si="46"/>
        <v/>
      </c>
      <c r="X115" s="452" t="str">
        <f t="shared" si="41"/>
        <v/>
      </c>
      <c r="Y115" s="452" t="str">
        <f t="shared" si="42"/>
        <v/>
      </c>
    </row>
    <row r="116" spans="1:25" ht="16.5">
      <c r="A116" s="383">
        <f t="shared" si="39"/>
        <v>46176</v>
      </c>
      <c r="B116" s="432" t="s">
        <v>805</v>
      </c>
      <c r="C116" s="458"/>
      <c r="D116" s="473"/>
      <c r="E116" s="459"/>
      <c r="F116" s="507" t="str">
        <f>IF(ISNA(VLOOKUP(D116,條件!$A$1:$L$65585,5,0)),"",(VLOOKUP(D116,條件!$A$1:$L$65585,5,0)))</f>
        <v/>
      </c>
      <c r="G116" s="507" t="str">
        <f>IF(ISNA(VLOOKUP(D116,條件!$A$1:$L$65585,11,0)),"",(VLOOKUP(D116,條件!$A$1:$L$65585,11,0)))</f>
        <v/>
      </c>
      <c r="H116" s="460"/>
      <c r="I116" s="461"/>
      <c r="J116" s="462"/>
      <c r="K116" s="461"/>
      <c r="L116" s="463"/>
      <c r="M116" s="388"/>
      <c r="N116" s="389"/>
      <c r="O116" s="390"/>
      <c r="P116" s="389"/>
      <c r="Q116" s="391"/>
      <c r="R116" s="443"/>
      <c r="S116" s="425">
        <f t="shared" si="43"/>
        <v>0</v>
      </c>
      <c r="T116" s="392">
        <f t="shared" si="40"/>
        <v>0</v>
      </c>
      <c r="U116" s="405">
        <f t="shared" si="44"/>
        <v>0</v>
      </c>
      <c r="V116" s="393">
        <f t="shared" si="45"/>
        <v>0</v>
      </c>
      <c r="W116" s="442" t="str">
        <f t="shared" si="46"/>
        <v/>
      </c>
      <c r="X116" s="452" t="str">
        <f t="shared" si="41"/>
        <v/>
      </c>
      <c r="Y116" s="452" t="str">
        <f t="shared" si="42"/>
        <v/>
      </c>
    </row>
    <row r="117" spans="1:25" ht="16.5">
      <c r="A117" s="383">
        <f t="shared" si="39"/>
        <v>46176</v>
      </c>
      <c r="B117" s="432" t="s">
        <v>805</v>
      </c>
      <c r="C117" s="458"/>
      <c r="D117" s="473"/>
      <c r="E117" s="459"/>
      <c r="F117" s="507" t="str">
        <f>IF(ISNA(VLOOKUP(D117,條件!$A$1:$L$65585,5,0)),"",(VLOOKUP(D117,條件!$A$1:$L$65585,5,0)))</f>
        <v/>
      </c>
      <c r="G117" s="507" t="str">
        <f>IF(ISNA(VLOOKUP(D117,條件!$A$1:$L$65585,11,0)),"",(VLOOKUP(D117,條件!$A$1:$L$65585,11,0)))</f>
        <v/>
      </c>
      <c r="H117" s="460"/>
      <c r="I117" s="461"/>
      <c r="J117" s="462"/>
      <c r="K117" s="461"/>
      <c r="L117" s="463"/>
      <c r="M117" s="388"/>
      <c r="N117" s="389"/>
      <c r="O117" s="390"/>
      <c r="P117" s="389"/>
      <c r="Q117" s="391"/>
      <c r="R117" s="443"/>
      <c r="S117" s="425">
        <f t="shared" si="43"/>
        <v>0</v>
      </c>
      <c r="T117" s="392">
        <f t="shared" si="40"/>
        <v>0</v>
      </c>
      <c r="U117" s="405">
        <f t="shared" si="44"/>
        <v>0</v>
      </c>
      <c r="V117" s="393">
        <f t="shared" si="45"/>
        <v>0</v>
      </c>
      <c r="W117" s="442" t="str">
        <f t="shared" si="46"/>
        <v/>
      </c>
      <c r="X117" s="452" t="str">
        <f t="shared" si="41"/>
        <v/>
      </c>
      <c r="Y117" s="452" t="str">
        <f t="shared" si="42"/>
        <v/>
      </c>
    </row>
    <row r="118" spans="1:25" ht="16.5">
      <c r="A118" s="383">
        <f t="shared" si="39"/>
        <v>46176</v>
      </c>
      <c r="B118" s="432" t="s">
        <v>805</v>
      </c>
      <c r="C118" s="458"/>
      <c r="D118" s="473"/>
      <c r="E118" s="459"/>
      <c r="F118" s="507" t="str">
        <f>IF(ISNA(VLOOKUP(D118,條件!$A$1:$L$65585,5,0)),"",(VLOOKUP(D118,條件!$A$1:$L$65585,5,0)))</f>
        <v/>
      </c>
      <c r="G118" s="507" t="str">
        <f>IF(ISNA(VLOOKUP(D118,條件!$A$1:$L$65585,11,0)),"",(VLOOKUP(D118,條件!$A$1:$L$65585,11,0)))</f>
        <v/>
      </c>
      <c r="H118" s="460"/>
      <c r="I118" s="461"/>
      <c r="J118" s="462"/>
      <c r="K118" s="461"/>
      <c r="L118" s="463"/>
      <c r="M118" s="388"/>
      <c r="N118" s="389"/>
      <c r="O118" s="390"/>
      <c r="P118" s="389"/>
      <c r="Q118" s="391"/>
      <c r="R118" s="443"/>
      <c r="S118" s="425">
        <f t="shared" si="43"/>
        <v>0</v>
      </c>
      <c r="T118" s="392">
        <f t="shared" si="40"/>
        <v>0</v>
      </c>
      <c r="U118" s="405">
        <f t="shared" si="44"/>
        <v>0</v>
      </c>
      <c r="V118" s="393">
        <f t="shared" si="45"/>
        <v>0</v>
      </c>
      <c r="W118" s="442" t="str">
        <f t="shared" si="46"/>
        <v/>
      </c>
      <c r="X118" s="452" t="str">
        <f t="shared" si="41"/>
        <v/>
      </c>
      <c r="Y118" s="452" t="str">
        <f t="shared" si="42"/>
        <v/>
      </c>
    </row>
    <row r="119" spans="1:25" ht="16.5">
      <c r="A119" s="383">
        <f t="shared" si="39"/>
        <v>46176</v>
      </c>
      <c r="B119" s="432" t="s">
        <v>805</v>
      </c>
      <c r="C119" s="458"/>
      <c r="D119" s="473"/>
      <c r="E119" s="459"/>
      <c r="F119" s="507" t="str">
        <f>IF(ISNA(VLOOKUP(D119,條件!$A$1:$L$65585,5,0)),"",(VLOOKUP(D119,條件!$A$1:$L$65585,5,0)))</f>
        <v/>
      </c>
      <c r="G119" s="507" t="str">
        <f>IF(ISNA(VLOOKUP(D119,條件!$A$1:$L$65585,11,0)),"",(VLOOKUP(D119,條件!$A$1:$L$65585,11,0)))</f>
        <v/>
      </c>
      <c r="H119" s="460"/>
      <c r="I119" s="461"/>
      <c r="J119" s="462"/>
      <c r="K119" s="461"/>
      <c r="L119" s="463"/>
      <c r="M119" s="388"/>
      <c r="N119" s="389"/>
      <c r="O119" s="390"/>
      <c r="P119" s="389"/>
      <c r="Q119" s="391"/>
      <c r="R119" s="443"/>
      <c r="S119" s="425">
        <f t="shared" si="43"/>
        <v>0</v>
      </c>
      <c r="T119" s="392">
        <f t="shared" si="40"/>
        <v>0</v>
      </c>
      <c r="U119" s="405">
        <f t="shared" si="44"/>
        <v>0</v>
      </c>
      <c r="V119" s="393">
        <f t="shared" si="45"/>
        <v>0</v>
      </c>
      <c r="W119" s="442" t="str">
        <f t="shared" si="46"/>
        <v/>
      </c>
      <c r="X119" s="452" t="str">
        <f t="shared" si="41"/>
        <v/>
      </c>
      <c r="Y119" s="452" t="str">
        <f t="shared" si="42"/>
        <v/>
      </c>
    </row>
    <row r="120" spans="1:25" ht="16.5">
      <c r="A120" s="383">
        <f t="shared" si="39"/>
        <v>46176</v>
      </c>
      <c r="B120" s="432" t="s">
        <v>805</v>
      </c>
      <c r="C120" s="458"/>
      <c r="D120" s="473"/>
      <c r="E120" s="459"/>
      <c r="F120" s="507" t="str">
        <f>IF(ISNA(VLOOKUP(D120,條件!$A$1:$L$65585,5,0)),"",(VLOOKUP(D120,條件!$A$1:$L$65585,5,0)))</f>
        <v/>
      </c>
      <c r="G120" s="507" t="str">
        <f>IF(ISNA(VLOOKUP(D120,條件!$A$1:$L$65585,11,0)),"",(VLOOKUP(D120,條件!$A$1:$L$65585,11,0)))</f>
        <v/>
      </c>
      <c r="H120" s="460"/>
      <c r="I120" s="461"/>
      <c r="J120" s="462"/>
      <c r="K120" s="461"/>
      <c r="L120" s="463"/>
      <c r="M120" s="388"/>
      <c r="N120" s="389"/>
      <c r="O120" s="390"/>
      <c r="P120" s="389"/>
      <c r="Q120" s="391"/>
      <c r="R120" s="443"/>
      <c r="S120" s="425">
        <f t="shared" si="43"/>
        <v>0</v>
      </c>
      <c r="T120" s="392">
        <f t="shared" si="40"/>
        <v>0</v>
      </c>
      <c r="U120" s="405">
        <f t="shared" si="44"/>
        <v>0</v>
      </c>
      <c r="V120" s="393">
        <f t="shared" si="45"/>
        <v>0</v>
      </c>
      <c r="W120" s="442" t="str">
        <f t="shared" si="46"/>
        <v/>
      </c>
      <c r="X120" s="452" t="str">
        <f t="shared" si="41"/>
        <v/>
      </c>
      <c r="Y120" s="452" t="str">
        <f t="shared" si="42"/>
        <v/>
      </c>
    </row>
    <row r="121" spans="1:25" ht="16.5">
      <c r="A121" s="383">
        <f t="shared" si="39"/>
        <v>46176</v>
      </c>
      <c r="B121" s="432" t="s">
        <v>805</v>
      </c>
      <c r="C121" s="458"/>
      <c r="D121" s="473"/>
      <c r="E121" s="459"/>
      <c r="F121" s="507" t="str">
        <f>IF(ISNA(VLOOKUP(D121,條件!$A$1:$L$65585,5,0)),"",(VLOOKUP(D121,條件!$A$1:$L$65585,5,0)))</f>
        <v/>
      </c>
      <c r="G121" s="507" t="str">
        <f>IF(ISNA(VLOOKUP(D121,條件!$A$1:$L$65585,11,0)),"",(VLOOKUP(D121,條件!$A$1:$L$65585,11,0)))</f>
        <v/>
      </c>
      <c r="H121" s="460"/>
      <c r="I121" s="461"/>
      <c r="J121" s="462"/>
      <c r="K121" s="461"/>
      <c r="L121" s="463"/>
      <c r="M121" s="388"/>
      <c r="N121" s="389"/>
      <c r="O121" s="390"/>
      <c r="P121" s="389"/>
      <c r="Q121" s="391"/>
      <c r="R121" s="443"/>
      <c r="S121" s="425">
        <f t="shared" si="43"/>
        <v>0</v>
      </c>
      <c r="T121" s="392">
        <f t="shared" si="40"/>
        <v>0</v>
      </c>
      <c r="U121" s="392">
        <f t="shared" si="44"/>
        <v>0</v>
      </c>
      <c r="V121" s="393">
        <f t="shared" si="45"/>
        <v>0</v>
      </c>
      <c r="W121" s="444" t="str">
        <f t="shared" si="46"/>
        <v/>
      </c>
      <c r="X121" s="452" t="str">
        <f t="shared" si="41"/>
        <v/>
      </c>
      <c r="Y121" s="452" t="str">
        <f t="shared" si="42"/>
        <v/>
      </c>
    </row>
    <row r="122" spans="1:25" ht="16.5">
      <c r="A122" s="383">
        <f t="shared" si="39"/>
        <v>46176</v>
      </c>
      <c r="B122" s="432" t="s">
        <v>805</v>
      </c>
      <c r="C122" s="458"/>
      <c r="D122" s="473"/>
      <c r="E122" s="459"/>
      <c r="F122" s="507" t="str">
        <f>IF(ISNA(VLOOKUP(D122,條件!$A$1:$L$65585,5,0)),"",(VLOOKUP(D122,條件!$A$1:$L$65585,5,0)))</f>
        <v/>
      </c>
      <c r="G122" s="507" t="str">
        <f>IF(ISNA(VLOOKUP(D122,條件!$A$1:$L$65585,11,0)),"",(VLOOKUP(D122,條件!$A$1:$L$65585,11,0)))</f>
        <v/>
      </c>
      <c r="H122" s="460"/>
      <c r="I122" s="461"/>
      <c r="J122" s="462"/>
      <c r="K122" s="461"/>
      <c r="L122" s="463"/>
      <c r="M122" s="388"/>
      <c r="N122" s="389"/>
      <c r="O122" s="390"/>
      <c r="P122" s="389"/>
      <c r="Q122" s="391"/>
      <c r="R122" s="443"/>
      <c r="S122" s="425">
        <f t="shared" si="43"/>
        <v>0</v>
      </c>
      <c r="T122" s="392">
        <f t="shared" si="40"/>
        <v>0</v>
      </c>
      <c r="U122" s="392">
        <f t="shared" si="44"/>
        <v>0</v>
      </c>
      <c r="V122" s="393">
        <f t="shared" si="45"/>
        <v>0</v>
      </c>
      <c r="W122" s="444" t="str">
        <f t="shared" si="46"/>
        <v/>
      </c>
      <c r="X122" s="452" t="str">
        <f t="shared" si="41"/>
        <v/>
      </c>
      <c r="Y122" s="452" t="str">
        <f t="shared" si="42"/>
        <v/>
      </c>
    </row>
    <row r="123" spans="1:25" ht="16.5">
      <c r="A123" s="383">
        <f t="shared" si="39"/>
        <v>46176</v>
      </c>
      <c r="B123" s="432" t="s">
        <v>805</v>
      </c>
      <c r="C123" s="458"/>
      <c r="D123" s="473"/>
      <c r="E123" s="459"/>
      <c r="F123" s="507" t="str">
        <f>IF(ISNA(VLOOKUP(D123,條件!$A$1:$L$65585,5,0)),"",(VLOOKUP(D123,條件!$A$1:$L$65585,5,0)))</f>
        <v/>
      </c>
      <c r="G123" s="507" t="str">
        <f>IF(ISNA(VLOOKUP(D123,條件!$A$1:$L$65585,11,0)),"",(VLOOKUP(D123,條件!$A$1:$L$65585,11,0)))</f>
        <v/>
      </c>
      <c r="H123" s="460"/>
      <c r="I123" s="461"/>
      <c r="J123" s="462"/>
      <c r="K123" s="461"/>
      <c r="L123" s="463"/>
      <c r="M123" s="388"/>
      <c r="N123" s="389"/>
      <c r="O123" s="390"/>
      <c r="P123" s="389"/>
      <c r="Q123" s="391"/>
      <c r="R123" s="443"/>
      <c r="S123" s="425">
        <f t="shared" si="43"/>
        <v>0</v>
      </c>
      <c r="T123" s="392">
        <f t="shared" si="40"/>
        <v>0</v>
      </c>
      <c r="U123" s="392">
        <f t="shared" si="44"/>
        <v>0</v>
      </c>
      <c r="V123" s="393">
        <f t="shared" si="45"/>
        <v>0</v>
      </c>
      <c r="W123" s="444" t="str">
        <f t="shared" si="46"/>
        <v/>
      </c>
      <c r="X123" s="452" t="str">
        <f t="shared" si="41"/>
        <v/>
      </c>
      <c r="Y123" s="452" t="str">
        <f t="shared" si="42"/>
        <v/>
      </c>
    </row>
    <row r="124" spans="1:25" ht="16.5">
      <c r="A124" s="383">
        <f t="shared" si="39"/>
        <v>46176</v>
      </c>
      <c r="B124" s="432" t="s">
        <v>805</v>
      </c>
      <c r="C124" s="458"/>
      <c r="D124" s="473"/>
      <c r="E124" s="459"/>
      <c r="F124" s="507" t="str">
        <f>IF(ISNA(VLOOKUP(D124,條件!$A$1:$L$65585,5,0)),"",(VLOOKUP(D124,條件!$A$1:$L$65585,5,0)))</f>
        <v/>
      </c>
      <c r="G124" s="507" t="str">
        <f>IF(ISNA(VLOOKUP(D124,條件!$A$1:$L$65585,11,0)),"",(VLOOKUP(D124,條件!$A$1:$L$65585,11,0)))</f>
        <v/>
      </c>
      <c r="H124" s="460"/>
      <c r="I124" s="461"/>
      <c r="J124" s="462"/>
      <c r="K124" s="461"/>
      <c r="L124" s="463"/>
      <c r="M124" s="388"/>
      <c r="N124" s="389"/>
      <c r="O124" s="390"/>
      <c r="P124" s="389"/>
      <c r="Q124" s="391"/>
      <c r="R124" s="443"/>
      <c r="S124" s="425">
        <f t="shared" si="43"/>
        <v>0</v>
      </c>
      <c r="T124" s="392">
        <f t="shared" si="40"/>
        <v>0</v>
      </c>
      <c r="U124" s="392">
        <f t="shared" si="44"/>
        <v>0</v>
      </c>
      <c r="V124" s="393">
        <f t="shared" si="45"/>
        <v>0</v>
      </c>
      <c r="W124" s="444" t="str">
        <f t="shared" si="46"/>
        <v/>
      </c>
      <c r="X124" s="452" t="str">
        <f t="shared" si="41"/>
        <v/>
      </c>
      <c r="Y124" s="452" t="str">
        <f t="shared" si="42"/>
        <v/>
      </c>
    </row>
    <row r="125" spans="1:25" ht="16.5">
      <c r="A125" s="383">
        <f t="shared" si="39"/>
        <v>46176</v>
      </c>
      <c r="B125" s="432" t="s">
        <v>805</v>
      </c>
      <c r="C125" s="458"/>
      <c r="D125" s="473"/>
      <c r="E125" s="459"/>
      <c r="F125" s="507" t="str">
        <f>IF(ISNA(VLOOKUP(D125,條件!$A$1:$L$65585,5,0)),"",(VLOOKUP(D125,條件!$A$1:$L$65585,5,0)))</f>
        <v/>
      </c>
      <c r="G125" s="507" t="str">
        <f>IF(ISNA(VLOOKUP(D125,條件!$A$1:$L$65585,11,0)),"",(VLOOKUP(D125,條件!$A$1:$L$65585,11,0)))</f>
        <v/>
      </c>
      <c r="H125" s="460"/>
      <c r="I125" s="461"/>
      <c r="J125" s="462"/>
      <c r="K125" s="461"/>
      <c r="L125" s="463"/>
      <c r="M125" s="388"/>
      <c r="N125" s="389"/>
      <c r="O125" s="390"/>
      <c r="P125" s="389"/>
      <c r="Q125" s="391"/>
      <c r="R125" s="443"/>
      <c r="S125" s="425">
        <f t="shared" si="43"/>
        <v>0</v>
      </c>
      <c r="T125" s="392">
        <f t="shared" si="40"/>
        <v>0</v>
      </c>
      <c r="U125" s="392">
        <f t="shared" si="44"/>
        <v>0</v>
      </c>
      <c r="V125" s="393">
        <f t="shared" si="45"/>
        <v>0</v>
      </c>
      <c r="W125" s="444" t="str">
        <f t="shared" si="46"/>
        <v/>
      </c>
      <c r="X125" s="452" t="str">
        <f t="shared" si="41"/>
        <v/>
      </c>
      <c r="Y125" s="452" t="str">
        <f t="shared" si="42"/>
        <v/>
      </c>
    </row>
    <row r="126" spans="1:25" ht="16.5">
      <c r="A126" s="383">
        <f t="shared" si="39"/>
        <v>46176</v>
      </c>
      <c r="B126" s="432" t="s">
        <v>805</v>
      </c>
      <c r="C126" s="458"/>
      <c r="D126" s="473"/>
      <c r="E126" s="459"/>
      <c r="F126" s="507" t="str">
        <f>IF(ISNA(VLOOKUP(D126,條件!$A$1:$L$65585,5,0)),"",(VLOOKUP(D126,條件!$A$1:$L$65585,5,0)))</f>
        <v/>
      </c>
      <c r="G126" s="507" t="str">
        <f>IF(ISNA(VLOOKUP(D126,條件!$A$1:$L$65585,11,0)),"",(VLOOKUP(D126,條件!$A$1:$L$65585,11,0)))</f>
        <v/>
      </c>
      <c r="H126" s="460"/>
      <c r="I126" s="461"/>
      <c r="J126" s="462"/>
      <c r="K126" s="461"/>
      <c r="L126" s="463"/>
      <c r="M126" s="388"/>
      <c r="N126" s="389"/>
      <c r="O126" s="390"/>
      <c r="P126" s="389"/>
      <c r="Q126" s="391"/>
      <c r="R126" s="443"/>
      <c r="S126" s="425">
        <f t="shared" si="43"/>
        <v>0</v>
      </c>
      <c r="T126" s="392">
        <f t="shared" si="40"/>
        <v>0</v>
      </c>
      <c r="U126" s="392">
        <f t="shared" si="44"/>
        <v>0</v>
      </c>
      <c r="V126" s="393">
        <f t="shared" si="45"/>
        <v>0</v>
      </c>
      <c r="W126" s="444" t="str">
        <f t="shared" si="46"/>
        <v/>
      </c>
      <c r="X126" s="452" t="str">
        <f t="shared" si="41"/>
        <v/>
      </c>
      <c r="Y126" s="452" t="str">
        <f t="shared" si="42"/>
        <v/>
      </c>
    </row>
    <row r="127" spans="1:25" ht="16.5">
      <c r="A127" s="383">
        <f t="shared" si="39"/>
        <v>46176</v>
      </c>
      <c r="B127" s="432" t="s">
        <v>805</v>
      </c>
      <c r="C127" s="458"/>
      <c r="D127" s="473"/>
      <c r="E127" s="459"/>
      <c r="F127" s="507" t="str">
        <f>IF(ISNA(VLOOKUP(D127,條件!$A$1:$L$65585,5,0)),"",(VLOOKUP(D127,條件!$A$1:$L$65585,5,0)))</f>
        <v/>
      </c>
      <c r="G127" s="507" t="str">
        <f>IF(ISNA(VLOOKUP(D127,條件!$A$1:$L$65585,11,0)),"",(VLOOKUP(D127,條件!$A$1:$L$65585,11,0)))</f>
        <v/>
      </c>
      <c r="H127" s="460"/>
      <c r="I127" s="461"/>
      <c r="J127" s="462"/>
      <c r="K127" s="461"/>
      <c r="L127" s="463"/>
      <c r="M127" s="388"/>
      <c r="N127" s="389"/>
      <c r="O127" s="390"/>
      <c r="P127" s="389"/>
      <c r="Q127" s="391"/>
      <c r="R127" s="443"/>
      <c r="S127" s="425">
        <f t="shared" si="43"/>
        <v>0</v>
      </c>
      <c r="T127" s="392">
        <f t="shared" si="40"/>
        <v>0</v>
      </c>
      <c r="U127" s="392">
        <f t="shared" si="44"/>
        <v>0</v>
      </c>
      <c r="V127" s="393">
        <f t="shared" si="45"/>
        <v>0</v>
      </c>
      <c r="W127" s="444" t="str">
        <f t="shared" si="46"/>
        <v/>
      </c>
      <c r="X127" s="452" t="str">
        <f t="shared" si="41"/>
        <v/>
      </c>
      <c r="Y127" s="452" t="str">
        <f t="shared" si="42"/>
        <v/>
      </c>
    </row>
    <row r="128" spans="1:25" ht="16.5">
      <c r="A128" s="383">
        <f t="shared" si="39"/>
        <v>46176</v>
      </c>
      <c r="B128" s="432" t="s">
        <v>805</v>
      </c>
      <c r="C128" s="458"/>
      <c r="D128" s="473"/>
      <c r="E128" s="459"/>
      <c r="F128" s="507" t="str">
        <f>IF(ISNA(VLOOKUP(D128,條件!$A$1:$L$65585,5,0)),"",(VLOOKUP(D128,條件!$A$1:$L$65585,5,0)))</f>
        <v/>
      </c>
      <c r="G128" s="507" t="str">
        <f>IF(ISNA(VLOOKUP(D128,條件!$A$1:$L$65585,11,0)),"",(VLOOKUP(D128,條件!$A$1:$L$65585,11,0)))</f>
        <v/>
      </c>
      <c r="H128" s="460"/>
      <c r="I128" s="461"/>
      <c r="J128" s="462"/>
      <c r="K128" s="461"/>
      <c r="L128" s="463"/>
      <c r="M128" s="388"/>
      <c r="N128" s="389"/>
      <c r="O128" s="390"/>
      <c r="P128" s="389"/>
      <c r="Q128" s="391"/>
      <c r="R128" s="443"/>
      <c r="S128" s="425">
        <f t="shared" si="43"/>
        <v>0</v>
      </c>
      <c r="T128" s="392">
        <f t="shared" si="40"/>
        <v>0</v>
      </c>
      <c r="U128" s="392">
        <f t="shared" si="44"/>
        <v>0</v>
      </c>
      <c r="V128" s="393">
        <f t="shared" si="45"/>
        <v>0</v>
      </c>
      <c r="W128" s="444" t="str">
        <f t="shared" si="46"/>
        <v/>
      </c>
      <c r="X128" s="452" t="str">
        <f t="shared" si="41"/>
        <v/>
      </c>
      <c r="Y128" s="452" t="str">
        <f t="shared" si="42"/>
        <v/>
      </c>
    </row>
    <row r="129" spans="1:25" ht="16.5">
      <c r="A129" s="383">
        <f t="shared" si="39"/>
        <v>46176</v>
      </c>
      <c r="B129" s="432" t="s">
        <v>805</v>
      </c>
      <c r="C129" s="458"/>
      <c r="D129" s="473"/>
      <c r="E129" s="459"/>
      <c r="F129" s="507" t="str">
        <f>IF(ISNA(VLOOKUP(D129,條件!$A$1:$L$65585,5,0)),"",(VLOOKUP(D129,條件!$A$1:$L$65585,5,0)))</f>
        <v/>
      </c>
      <c r="G129" s="507" t="str">
        <f>IF(ISNA(VLOOKUP(D129,條件!$A$1:$L$65585,11,0)),"",(VLOOKUP(D129,條件!$A$1:$L$65585,11,0)))</f>
        <v/>
      </c>
      <c r="H129" s="460"/>
      <c r="I129" s="461"/>
      <c r="J129" s="462"/>
      <c r="K129" s="461"/>
      <c r="L129" s="463"/>
      <c r="M129" s="388"/>
      <c r="N129" s="389"/>
      <c r="O129" s="390"/>
      <c r="P129" s="389"/>
      <c r="Q129" s="391"/>
      <c r="R129" s="443"/>
      <c r="S129" s="425">
        <f t="shared" si="43"/>
        <v>0</v>
      </c>
      <c r="T129" s="392">
        <f t="shared" si="40"/>
        <v>0</v>
      </c>
      <c r="U129" s="392">
        <f t="shared" si="44"/>
        <v>0</v>
      </c>
      <c r="V129" s="393">
        <f t="shared" si="45"/>
        <v>0</v>
      </c>
      <c r="W129" s="444" t="str">
        <f t="shared" si="46"/>
        <v/>
      </c>
      <c r="X129" s="452" t="str">
        <f t="shared" si="41"/>
        <v/>
      </c>
      <c r="Y129" s="452" t="str">
        <f t="shared" si="42"/>
        <v/>
      </c>
    </row>
    <row r="130" spans="1:25" ht="16.5">
      <c r="A130" s="383">
        <f t="shared" si="39"/>
        <v>46176</v>
      </c>
      <c r="B130" s="398" t="s">
        <v>803</v>
      </c>
      <c r="C130" s="524"/>
      <c r="D130" s="525"/>
      <c r="E130" s="526"/>
      <c r="F130" s="527">
        <v>0</v>
      </c>
      <c r="G130" s="527"/>
      <c r="H130" s="528"/>
      <c r="I130" s="529">
        <f>COUNTA(I110:I129)</f>
        <v>0</v>
      </c>
      <c r="J130" s="529"/>
      <c r="K130" s="529"/>
      <c r="L130" s="530"/>
      <c r="M130" s="400"/>
      <c r="N130" s="401">
        <f>SUM(N110:N129)</f>
        <v>0</v>
      </c>
      <c r="O130" s="400"/>
      <c r="P130" s="401">
        <f>SUM(P110:P129)</f>
        <v>0</v>
      </c>
      <c r="Q130" s="402"/>
      <c r="R130" s="445"/>
      <c r="S130" s="427"/>
      <c r="T130" s="403"/>
      <c r="U130" s="399">
        <f>SUMIF(U110:U129,"&lt;9E307")</f>
        <v>0</v>
      </c>
      <c r="V130" s="399">
        <f>SUM(V110:V129)</f>
        <v>0</v>
      </c>
      <c r="W130" s="446">
        <f>IF(ISERROR(V130/U130),0,(V130/U130))</f>
        <v>0</v>
      </c>
      <c r="X130" s="453">
        <f>SUMIF(X110:X129,"&lt;9E307")</f>
        <v>0</v>
      </c>
      <c r="Y130" s="453">
        <f>SUMIF(Y110:Y129,"&lt;9E307")</f>
        <v>0</v>
      </c>
    </row>
    <row r="131" spans="1:25" ht="16.5">
      <c r="A131" s="383">
        <f t="shared" si="39"/>
        <v>46176</v>
      </c>
      <c r="B131" s="404" t="s">
        <v>806</v>
      </c>
      <c r="C131" s="531"/>
      <c r="D131" s="532"/>
      <c r="E131" s="533"/>
      <c r="F131" s="534"/>
      <c r="G131" s="534"/>
      <c r="H131" s="535"/>
      <c r="I131" s="536">
        <f>SUM(I109,I130)</f>
        <v>0</v>
      </c>
      <c r="J131" s="536"/>
      <c r="K131" s="536"/>
      <c r="L131" s="537"/>
      <c r="M131" s="419"/>
      <c r="N131" s="420">
        <f>SUM(N109,N130)</f>
        <v>0</v>
      </c>
      <c r="O131" s="419"/>
      <c r="P131" s="420">
        <f>SUM(P109,P130)</f>
        <v>0</v>
      </c>
      <c r="Q131" s="421"/>
      <c r="R131" s="447"/>
      <c r="S131" s="428"/>
      <c r="T131" s="394"/>
      <c r="U131" s="394">
        <f t="shared" ref="U131:V131" si="47">SUM(U109,U130)</f>
        <v>0</v>
      </c>
      <c r="V131" s="394">
        <f t="shared" si="47"/>
        <v>0</v>
      </c>
      <c r="W131" s="448">
        <f>IF(ISERROR(V131/U131),0,V131/U131)</f>
        <v>0</v>
      </c>
      <c r="X131" s="454">
        <f>SUM(X109,X130)</f>
        <v>0</v>
      </c>
      <c r="Y131" s="454">
        <f>SUM(Y109,Y130)</f>
        <v>0</v>
      </c>
    </row>
    <row r="132" spans="1:25" ht="16.5">
      <c r="A132" s="449">
        <f>A131+1</f>
        <v>46177</v>
      </c>
      <c r="B132" s="431" t="s">
        <v>804</v>
      </c>
      <c r="C132" s="458"/>
      <c r="D132" s="473"/>
      <c r="E132" s="459"/>
      <c r="F132" s="507" t="str">
        <f>IF(ISNA(VLOOKUP(D132,條件!$A$1:$L$65585,5,0)),"",(VLOOKUP(D132,條件!$A$1:$L$65585,5,0)))</f>
        <v/>
      </c>
      <c r="G132" s="507" t="str">
        <f>IF(ISNA(VLOOKUP(D132,條件!$A$1:$L$65585,11,0)),"",(VLOOKUP(D132,條件!$A$1:$L$65585,11,0)))</f>
        <v/>
      </c>
      <c r="H132" s="460"/>
      <c r="I132" s="461"/>
      <c r="J132" s="462"/>
      <c r="K132" s="461"/>
      <c r="L132" s="463"/>
      <c r="M132" s="407"/>
      <c r="N132" s="408"/>
      <c r="O132" s="409"/>
      <c r="P132" s="408"/>
      <c r="Q132" s="391"/>
      <c r="R132" s="441"/>
      <c r="S132" s="424">
        <f>K132*0.85</f>
        <v>0</v>
      </c>
      <c r="T132" s="405">
        <f t="shared" ref="T132:T151" si="48">IF(J132="",0,(1440/(J132/S132)))</f>
        <v>0</v>
      </c>
      <c r="U132" s="405">
        <f>T132*L132*(N132+P132)/24*0.85</f>
        <v>0</v>
      </c>
      <c r="V132" s="406">
        <f>M132+O132</f>
        <v>0</v>
      </c>
      <c r="W132" s="442" t="str">
        <f>IF(U132=0,"",((V132/U132)))</f>
        <v/>
      </c>
      <c r="X132" s="452" t="str">
        <f t="shared" ref="X132:X151" si="49">IF(ISERROR((U132/(N132+P132)*N132)/250),"",((U132/(N132+P132)*N132)/250))</f>
        <v/>
      </c>
      <c r="Y132" s="452" t="str">
        <f t="shared" ref="Y132:Y151" si="50">IF(ISERROR(((U132/(N132+P132)*P132)/250)),"",(((U132/(N132+P132)*P132))/250))</f>
        <v/>
      </c>
    </row>
    <row r="133" spans="1:25" ht="16.5">
      <c r="A133" s="383">
        <f>A132</f>
        <v>46177</v>
      </c>
      <c r="B133" s="432" t="s">
        <v>804</v>
      </c>
      <c r="C133" s="458"/>
      <c r="D133" s="473"/>
      <c r="E133" s="459"/>
      <c r="F133" s="507" t="str">
        <f>IF(ISNA(VLOOKUP(D133,條件!$A$1:$L$65585,5,0)),"",(VLOOKUP(D133,條件!$A$1:$L$65585,5,0)))</f>
        <v/>
      </c>
      <c r="G133" s="507" t="str">
        <f>IF(ISNA(VLOOKUP(D133,條件!$A$1:$L$65585,11,0)),"",(VLOOKUP(D133,條件!$A$1:$L$65585,11,0)))</f>
        <v/>
      </c>
      <c r="H133" s="460"/>
      <c r="I133" s="461"/>
      <c r="J133" s="462"/>
      <c r="K133" s="461"/>
      <c r="L133" s="463"/>
      <c r="M133" s="388"/>
      <c r="N133" s="389"/>
      <c r="O133" s="390"/>
      <c r="P133" s="389"/>
      <c r="Q133" s="391"/>
      <c r="R133" s="441"/>
      <c r="S133" s="425">
        <f t="shared" ref="S133:S151" si="51">K133*0.85</f>
        <v>0</v>
      </c>
      <c r="T133" s="392">
        <f t="shared" si="48"/>
        <v>0</v>
      </c>
      <c r="U133" s="405">
        <f t="shared" ref="U133:U151" si="52">T133*L133*(N133+P133)/24*0.85</f>
        <v>0</v>
      </c>
      <c r="V133" s="393">
        <f t="shared" ref="V133:V151" si="53">M133+O133</f>
        <v>0</v>
      </c>
      <c r="W133" s="442" t="str">
        <f t="shared" ref="W133:W151" si="54">IF(U133=0,"",((V133/U133)))</f>
        <v/>
      </c>
      <c r="X133" s="452" t="str">
        <f t="shared" si="49"/>
        <v/>
      </c>
      <c r="Y133" s="452" t="str">
        <f t="shared" si="50"/>
        <v/>
      </c>
    </row>
    <row r="134" spans="1:25" ht="16.5">
      <c r="A134" s="383">
        <f t="shared" ref="A134:A174" si="55">A133</f>
        <v>46177</v>
      </c>
      <c r="B134" s="432" t="s">
        <v>804</v>
      </c>
      <c r="C134" s="458"/>
      <c r="D134" s="473"/>
      <c r="E134" s="459"/>
      <c r="F134" s="507" t="str">
        <f>IF(ISNA(VLOOKUP(D134,條件!$A$1:$L$65585,5,0)),"",(VLOOKUP(D134,條件!$A$1:$L$65585,5,0)))</f>
        <v/>
      </c>
      <c r="G134" s="507" t="str">
        <f>IF(ISNA(VLOOKUP(D134,條件!$A$1:$L$65585,11,0)),"",(VLOOKUP(D134,條件!$A$1:$L$65585,11,0)))</f>
        <v/>
      </c>
      <c r="H134" s="460"/>
      <c r="I134" s="461"/>
      <c r="J134" s="462"/>
      <c r="K134" s="461"/>
      <c r="L134" s="463"/>
      <c r="M134" s="388"/>
      <c r="N134" s="389"/>
      <c r="O134" s="390"/>
      <c r="P134" s="389"/>
      <c r="Q134" s="391"/>
      <c r="R134" s="441"/>
      <c r="S134" s="425">
        <f t="shared" si="51"/>
        <v>0</v>
      </c>
      <c r="T134" s="392">
        <f t="shared" si="48"/>
        <v>0</v>
      </c>
      <c r="U134" s="405">
        <f t="shared" si="52"/>
        <v>0</v>
      </c>
      <c r="V134" s="393">
        <f t="shared" si="53"/>
        <v>0</v>
      </c>
      <c r="W134" s="442" t="str">
        <f t="shared" si="54"/>
        <v/>
      </c>
      <c r="X134" s="452" t="str">
        <f t="shared" si="49"/>
        <v/>
      </c>
      <c r="Y134" s="452" t="str">
        <f t="shared" si="50"/>
        <v/>
      </c>
    </row>
    <row r="135" spans="1:25" ht="16.5">
      <c r="A135" s="383">
        <f t="shared" si="55"/>
        <v>46177</v>
      </c>
      <c r="B135" s="432" t="s">
        <v>804</v>
      </c>
      <c r="C135" s="458"/>
      <c r="D135" s="473"/>
      <c r="E135" s="459"/>
      <c r="F135" s="507" t="str">
        <f>IF(ISNA(VLOOKUP(D135,條件!$A$1:$L$65585,5,0)),"",(VLOOKUP(D135,條件!$A$1:$L$65585,5,0)))</f>
        <v/>
      </c>
      <c r="G135" s="507" t="str">
        <f>IF(ISNA(VLOOKUP(D135,條件!$A$1:$L$65585,11,0)),"",(VLOOKUP(D135,條件!$A$1:$L$65585,11,0)))</f>
        <v/>
      </c>
      <c r="H135" s="460"/>
      <c r="I135" s="461"/>
      <c r="J135" s="462"/>
      <c r="K135" s="461"/>
      <c r="L135" s="463"/>
      <c r="M135" s="388"/>
      <c r="N135" s="389"/>
      <c r="O135" s="390"/>
      <c r="P135" s="389"/>
      <c r="Q135" s="391"/>
      <c r="R135" s="441"/>
      <c r="S135" s="425">
        <f t="shared" si="51"/>
        <v>0</v>
      </c>
      <c r="T135" s="392">
        <f t="shared" si="48"/>
        <v>0</v>
      </c>
      <c r="U135" s="405">
        <f t="shared" si="52"/>
        <v>0</v>
      </c>
      <c r="V135" s="393">
        <f t="shared" si="53"/>
        <v>0</v>
      </c>
      <c r="W135" s="442" t="str">
        <f t="shared" si="54"/>
        <v/>
      </c>
      <c r="X135" s="452" t="str">
        <f t="shared" si="49"/>
        <v/>
      </c>
      <c r="Y135" s="452" t="str">
        <f t="shared" si="50"/>
        <v/>
      </c>
    </row>
    <row r="136" spans="1:25" ht="16.5">
      <c r="A136" s="383">
        <f t="shared" si="55"/>
        <v>46177</v>
      </c>
      <c r="B136" s="432" t="s">
        <v>804</v>
      </c>
      <c r="C136" s="458"/>
      <c r="D136" s="473"/>
      <c r="E136" s="459"/>
      <c r="F136" s="507" t="str">
        <f>IF(ISNA(VLOOKUP(D136,條件!$A$1:$L$65585,5,0)),"",(VLOOKUP(D136,條件!$A$1:$L$65585,5,0)))</f>
        <v/>
      </c>
      <c r="G136" s="507" t="str">
        <f>IF(ISNA(VLOOKUP(D136,條件!$A$1:$L$65585,11,0)),"",(VLOOKUP(D136,條件!$A$1:$L$65585,11,0)))</f>
        <v/>
      </c>
      <c r="H136" s="460"/>
      <c r="I136" s="461"/>
      <c r="J136" s="462"/>
      <c r="K136" s="461"/>
      <c r="L136" s="463"/>
      <c r="M136" s="388"/>
      <c r="N136" s="389"/>
      <c r="O136" s="390"/>
      <c r="P136" s="389"/>
      <c r="Q136" s="391"/>
      <c r="R136" s="441"/>
      <c r="S136" s="425">
        <f t="shared" si="51"/>
        <v>0</v>
      </c>
      <c r="T136" s="392">
        <f t="shared" si="48"/>
        <v>0</v>
      </c>
      <c r="U136" s="405">
        <f t="shared" si="52"/>
        <v>0</v>
      </c>
      <c r="V136" s="393">
        <f t="shared" si="53"/>
        <v>0</v>
      </c>
      <c r="W136" s="442" t="str">
        <f t="shared" si="54"/>
        <v/>
      </c>
      <c r="X136" s="452" t="str">
        <f t="shared" si="49"/>
        <v/>
      </c>
      <c r="Y136" s="452" t="str">
        <f t="shared" si="50"/>
        <v/>
      </c>
    </row>
    <row r="137" spans="1:25" ht="16.5">
      <c r="A137" s="383">
        <f t="shared" si="55"/>
        <v>46177</v>
      </c>
      <c r="B137" s="432" t="s">
        <v>804</v>
      </c>
      <c r="C137" s="458"/>
      <c r="D137" s="473"/>
      <c r="E137" s="459"/>
      <c r="F137" s="507" t="str">
        <f>IF(ISNA(VLOOKUP(D137,條件!$A$1:$L$65585,5,0)),"",(VLOOKUP(D137,條件!$A$1:$L$65585,5,0)))</f>
        <v/>
      </c>
      <c r="G137" s="507" t="str">
        <f>IF(ISNA(VLOOKUP(D137,條件!$A$1:$L$65585,11,0)),"",(VLOOKUP(D137,條件!$A$1:$L$65585,11,0)))</f>
        <v/>
      </c>
      <c r="H137" s="460"/>
      <c r="I137" s="461"/>
      <c r="J137" s="462"/>
      <c r="K137" s="461"/>
      <c r="L137" s="463"/>
      <c r="M137" s="388"/>
      <c r="N137" s="389"/>
      <c r="O137" s="390"/>
      <c r="P137" s="389"/>
      <c r="Q137" s="391"/>
      <c r="R137" s="441"/>
      <c r="S137" s="425">
        <f t="shared" si="51"/>
        <v>0</v>
      </c>
      <c r="T137" s="392">
        <f t="shared" si="48"/>
        <v>0</v>
      </c>
      <c r="U137" s="405">
        <f t="shared" si="52"/>
        <v>0</v>
      </c>
      <c r="V137" s="393">
        <f t="shared" si="53"/>
        <v>0</v>
      </c>
      <c r="W137" s="442" t="str">
        <f t="shared" si="54"/>
        <v/>
      </c>
      <c r="X137" s="452" t="str">
        <f t="shared" si="49"/>
        <v/>
      </c>
      <c r="Y137" s="452" t="str">
        <f t="shared" si="50"/>
        <v/>
      </c>
    </row>
    <row r="138" spans="1:25" ht="16.5">
      <c r="A138" s="383">
        <f t="shared" si="55"/>
        <v>46177</v>
      </c>
      <c r="B138" s="432" t="s">
        <v>804</v>
      </c>
      <c r="C138" s="458"/>
      <c r="D138" s="473"/>
      <c r="E138" s="459"/>
      <c r="F138" s="507" t="str">
        <f>IF(ISNA(VLOOKUP(D138,條件!$A$1:$L$65585,5,0)),"",(VLOOKUP(D138,條件!$A$1:$L$65585,5,0)))</f>
        <v/>
      </c>
      <c r="G138" s="507" t="str">
        <f>IF(ISNA(VLOOKUP(D138,條件!$A$1:$L$65585,11,0)),"",(VLOOKUP(D138,條件!$A$1:$L$65585,11,0)))</f>
        <v/>
      </c>
      <c r="H138" s="460"/>
      <c r="I138" s="461"/>
      <c r="J138" s="462"/>
      <c r="K138" s="461"/>
      <c r="L138" s="463"/>
      <c r="M138" s="388"/>
      <c r="N138" s="389"/>
      <c r="O138" s="390"/>
      <c r="P138" s="389"/>
      <c r="Q138" s="391"/>
      <c r="R138" s="441"/>
      <c r="S138" s="425">
        <f t="shared" si="51"/>
        <v>0</v>
      </c>
      <c r="T138" s="392">
        <f t="shared" si="48"/>
        <v>0</v>
      </c>
      <c r="U138" s="405">
        <f t="shared" si="52"/>
        <v>0</v>
      </c>
      <c r="V138" s="393">
        <f t="shared" si="53"/>
        <v>0</v>
      </c>
      <c r="W138" s="442" t="str">
        <f t="shared" si="54"/>
        <v/>
      </c>
      <c r="X138" s="452" t="str">
        <f t="shared" si="49"/>
        <v/>
      </c>
      <c r="Y138" s="452" t="str">
        <f t="shared" si="50"/>
        <v/>
      </c>
    </row>
    <row r="139" spans="1:25" ht="16.5">
      <c r="A139" s="383">
        <f t="shared" si="55"/>
        <v>46177</v>
      </c>
      <c r="B139" s="432" t="s">
        <v>804</v>
      </c>
      <c r="C139" s="458"/>
      <c r="D139" s="473"/>
      <c r="E139" s="459"/>
      <c r="F139" s="507" t="str">
        <f>IF(ISNA(VLOOKUP(D139,條件!$A$1:$L$65585,5,0)),"",(VLOOKUP(D139,條件!$A$1:$L$65585,5,0)))</f>
        <v/>
      </c>
      <c r="G139" s="507" t="str">
        <f>IF(ISNA(VLOOKUP(D139,條件!$A$1:$L$65585,11,0)),"",(VLOOKUP(D139,條件!$A$1:$L$65585,11,0)))</f>
        <v/>
      </c>
      <c r="H139" s="460"/>
      <c r="I139" s="461"/>
      <c r="J139" s="462"/>
      <c r="K139" s="461"/>
      <c r="L139" s="463"/>
      <c r="M139" s="388"/>
      <c r="N139" s="389"/>
      <c r="O139" s="390"/>
      <c r="P139" s="389"/>
      <c r="Q139" s="410"/>
      <c r="R139" s="443"/>
      <c r="S139" s="425">
        <f t="shared" si="51"/>
        <v>0</v>
      </c>
      <c r="T139" s="392">
        <f t="shared" si="48"/>
        <v>0</v>
      </c>
      <c r="U139" s="405">
        <f t="shared" si="52"/>
        <v>0</v>
      </c>
      <c r="V139" s="393">
        <f t="shared" si="53"/>
        <v>0</v>
      </c>
      <c r="W139" s="442" t="str">
        <f t="shared" si="54"/>
        <v/>
      </c>
      <c r="X139" s="452" t="str">
        <f t="shared" si="49"/>
        <v/>
      </c>
      <c r="Y139" s="452" t="str">
        <f t="shared" si="50"/>
        <v/>
      </c>
    </row>
    <row r="140" spans="1:25" ht="16.5">
      <c r="A140" s="383">
        <f t="shared" si="55"/>
        <v>46177</v>
      </c>
      <c r="B140" s="432" t="s">
        <v>804</v>
      </c>
      <c r="C140" s="458"/>
      <c r="D140" s="473"/>
      <c r="E140" s="459"/>
      <c r="F140" s="507" t="str">
        <f>IF(ISNA(VLOOKUP(D140,條件!$A$1:$L$65585,5,0)),"",(VLOOKUP(D140,條件!$A$1:$L$65585,5,0)))</f>
        <v/>
      </c>
      <c r="G140" s="507" t="str">
        <f>IF(ISNA(VLOOKUP(D140,條件!$A$1:$L$65585,11,0)),"",(VLOOKUP(D140,條件!$A$1:$L$65585,11,0)))</f>
        <v/>
      </c>
      <c r="H140" s="460"/>
      <c r="I140" s="461"/>
      <c r="J140" s="462"/>
      <c r="K140" s="461"/>
      <c r="L140" s="463"/>
      <c r="M140" s="388"/>
      <c r="N140" s="389"/>
      <c r="O140" s="390"/>
      <c r="P140" s="389"/>
      <c r="Q140" s="410"/>
      <c r="R140" s="443"/>
      <c r="S140" s="425">
        <f t="shared" si="51"/>
        <v>0</v>
      </c>
      <c r="T140" s="392">
        <f t="shared" si="48"/>
        <v>0</v>
      </c>
      <c r="U140" s="405">
        <f t="shared" si="52"/>
        <v>0</v>
      </c>
      <c r="V140" s="393">
        <f t="shared" si="53"/>
        <v>0</v>
      </c>
      <c r="W140" s="442" t="str">
        <f t="shared" si="54"/>
        <v/>
      </c>
      <c r="X140" s="452" t="str">
        <f t="shared" si="49"/>
        <v/>
      </c>
      <c r="Y140" s="452" t="str">
        <f t="shared" si="50"/>
        <v/>
      </c>
    </row>
    <row r="141" spans="1:25" ht="16.5">
      <c r="A141" s="383">
        <f t="shared" si="55"/>
        <v>46177</v>
      </c>
      <c r="B141" s="432" t="s">
        <v>804</v>
      </c>
      <c r="C141" s="458"/>
      <c r="D141" s="473"/>
      <c r="E141" s="459"/>
      <c r="F141" s="507" t="str">
        <f>IF(ISNA(VLOOKUP(D141,條件!$A$1:$L$65585,5,0)),"",(VLOOKUP(D141,條件!$A$1:$L$65585,5,0)))</f>
        <v/>
      </c>
      <c r="G141" s="507" t="str">
        <f>IF(ISNA(VLOOKUP(D141,條件!$A$1:$L$65585,11,0)),"",(VLOOKUP(D141,條件!$A$1:$L$65585,11,0)))</f>
        <v/>
      </c>
      <c r="H141" s="460"/>
      <c r="I141" s="461"/>
      <c r="J141" s="462"/>
      <c r="K141" s="461"/>
      <c r="L141" s="463"/>
      <c r="M141" s="388"/>
      <c r="N141" s="389"/>
      <c r="O141" s="390"/>
      <c r="P141" s="389"/>
      <c r="Q141" s="410"/>
      <c r="R141" s="443"/>
      <c r="S141" s="425">
        <f t="shared" si="51"/>
        <v>0</v>
      </c>
      <c r="T141" s="392">
        <f t="shared" si="48"/>
        <v>0</v>
      </c>
      <c r="U141" s="405">
        <f t="shared" si="52"/>
        <v>0</v>
      </c>
      <c r="V141" s="393">
        <f t="shared" si="53"/>
        <v>0</v>
      </c>
      <c r="W141" s="442" t="str">
        <f t="shared" si="54"/>
        <v/>
      </c>
      <c r="X141" s="452" t="str">
        <f t="shared" si="49"/>
        <v/>
      </c>
      <c r="Y141" s="452" t="str">
        <f t="shared" si="50"/>
        <v/>
      </c>
    </row>
    <row r="142" spans="1:25" ht="16.5">
      <c r="A142" s="383">
        <f t="shared" si="55"/>
        <v>46177</v>
      </c>
      <c r="B142" s="432" t="s">
        <v>804</v>
      </c>
      <c r="C142" s="458"/>
      <c r="D142" s="473"/>
      <c r="E142" s="459"/>
      <c r="F142" s="507" t="str">
        <f>IF(ISNA(VLOOKUP(D142,條件!$A$1:$L$65585,5,0)),"",(VLOOKUP(D142,條件!$A$1:$L$65585,5,0)))</f>
        <v/>
      </c>
      <c r="G142" s="507" t="str">
        <f>IF(ISNA(VLOOKUP(D142,條件!$A$1:$L$65585,11,0)),"",(VLOOKUP(D142,條件!$A$1:$L$65585,11,0)))</f>
        <v/>
      </c>
      <c r="H142" s="460"/>
      <c r="I142" s="461"/>
      <c r="J142" s="462"/>
      <c r="K142" s="461"/>
      <c r="L142" s="463"/>
      <c r="M142" s="388"/>
      <c r="N142" s="389"/>
      <c r="O142" s="390"/>
      <c r="P142" s="389"/>
      <c r="Q142" s="410"/>
      <c r="R142" s="443"/>
      <c r="S142" s="425">
        <f t="shared" si="51"/>
        <v>0</v>
      </c>
      <c r="T142" s="392">
        <f t="shared" si="48"/>
        <v>0</v>
      </c>
      <c r="U142" s="405">
        <f t="shared" si="52"/>
        <v>0</v>
      </c>
      <c r="V142" s="393">
        <f t="shared" si="53"/>
        <v>0</v>
      </c>
      <c r="W142" s="442" t="str">
        <f t="shared" si="54"/>
        <v/>
      </c>
      <c r="X142" s="452" t="str">
        <f t="shared" si="49"/>
        <v/>
      </c>
      <c r="Y142" s="452" t="str">
        <f t="shared" si="50"/>
        <v/>
      </c>
    </row>
    <row r="143" spans="1:25" ht="16.5">
      <c r="A143" s="383">
        <f t="shared" si="55"/>
        <v>46177</v>
      </c>
      <c r="B143" s="432" t="s">
        <v>804</v>
      </c>
      <c r="C143" s="458"/>
      <c r="D143" s="473"/>
      <c r="E143" s="459"/>
      <c r="F143" s="507" t="str">
        <f>IF(ISNA(VLOOKUP(D143,條件!$A$1:$L$65585,5,0)),"",(VLOOKUP(D143,條件!$A$1:$L$65585,5,0)))</f>
        <v/>
      </c>
      <c r="G143" s="507" t="str">
        <f>IF(ISNA(VLOOKUP(D143,條件!$A$1:$L$65585,11,0)),"",(VLOOKUP(D143,條件!$A$1:$L$65585,11,0)))</f>
        <v/>
      </c>
      <c r="H143" s="460"/>
      <c r="I143" s="461"/>
      <c r="J143" s="462"/>
      <c r="K143" s="461"/>
      <c r="L143" s="463"/>
      <c r="M143" s="388"/>
      <c r="N143" s="389"/>
      <c r="O143" s="390"/>
      <c r="P143" s="389"/>
      <c r="Q143" s="410"/>
      <c r="R143" s="443"/>
      <c r="S143" s="425">
        <f t="shared" si="51"/>
        <v>0</v>
      </c>
      <c r="T143" s="392">
        <f t="shared" si="48"/>
        <v>0</v>
      </c>
      <c r="U143" s="392">
        <f t="shared" si="52"/>
        <v>0</v>
      </c>
      <c r="V143" s="393">
        <f t="shared" si="53"/>
        <v>0</v>
      </c>
      <c r="W143" s="442" t="str">
        <f t="shared" si="54"/>
        <v/>
      </c>
      <c r="X143" s="452" t="str">
        <f t="shared" si="49"/>
        <v/>
      </c>
      <c r="Y143" s="452" t="str">
        <f t="shared" si="50"/>
        <v/>
      </c>
    </row>
    <row r="144" spans="1:25" ht="16.5">
      <c r="A144" s="383">
        <f t="shared" si="55"/>
        <v>46177</v>
      </c>
      <c r="B144" s="432" t="s">
        <v>804</v>
      </c>
      <c r="C144" s="458"/>
      <c r="D144" s="473"/>
      <c r="E144" s="459"/>
      <c r="F144" s="507" t="str">
        <f>IF(ISNA(VLOOKUP(D144,條件!$A$1:$L$65585,5,0)),"",(VLOOKUP(D144,條件!$A$1:$L$65585,5,0)))</f>
        <v/>
      </c>
      <c r="G144" s="507" t="str">
        <f>IF(ISNA(VLOOKUP(D144,條件!$A$1:$L$65585,11,0)),"",(VLOOKUP(D144,條件!$A$1:$L$65585,11,0)))</f>
        <v/>
      </c>
      <c r="H144" s="460"/>
      <c r="I144" s="461"/>
      <c r="J144" s="462"/>
      <c r="K144" s="461"/>
      <c r="L144" s="463"/>
      <c r="M144" s="388"/>
      <c r="N144" s="389"/>
      <c r="O144" s="390"/>
      <c r="P144" s="389"/>
      <c r="Q144" s="410"/>
      <c r="R144" s="443"/>
      <c r="S144" s="425">
        <f t="shared" si="51"/>
        <v>0</v>
      </c>
      <c r="T144" s="392">
        <f t="shared" si="48"/>
        <v>0</v>
      </c>
      <c r="U144" s="392">
        <f t="shared" si="52"/>
        <v>0</v>
      </c>
      <c r="V144" s="393">
        <f t="shared" si="53"/>
        <v>0</v>
      </c>
      <c r="W144" s="444" t="str">
        <f t="shared" si="54"/>
        <v/>
      </c>
      <c r="X144" s="452" t="str">
        <f t="shared" si="49"/>
        <v/>
      </c>
      <c r="Y144" s="452" t="str">
        <f t="shared" si="50"/>
        <v/>
      </c>
    </row>
    <row r="145" spans="1:25" ht="16.5">
      <c r="A145" s="383">
        <f t="shared" si="55"/>
        <v>46177</v>
      </c>
      <c r="B145" s="432" t="s">
        <v>804</v>
      </c>
      <c r="C145" s="458"/>
      <c r="D145" s="473"/>
      <c r="E145" s="459"/>
      <c r="F145" s="507" t="str">
        <f>IF(ISNA(VLOOKUP(D145,條件!$A$1:$L$65585,5,0)),"",(VLOOKUP(D145,條件!$A$1:$L$65585,5,0)))</f>
        <v/>
      </c>
      <c r="G145" s="507" t="str">
        <f>IF(ISNA(VLOOKUP(D145,條件!$A$1:$L$65585,11,0)),"",(VLOOKUP(D145,條件!$A$1:$L$65585,11,0)))</f>
        <v/>
      </c>
      <c r="H145" s="460"/>
      <c r="I145" s="461"/>
      <c r="J145" s="462"/>
      <c r="K145" s="461"/>
      <c r="L145" s="463"/>
      <c r="M145" s="388"/>
      <c r="N145" s="389"/>
      <c r="O145" s="390"/>
      <c r="P145" s="389"/>
      <c r="Q145" s="410"/>
      <c r="R145" s="443"/>
      <c r="S145" s="425">
        <f t="shared" si="51"/>
        <v>0</v>
      </c>
      <c r="T145" s="392">
        <f t="shared" si="48"/>
        <v>0</v>
      </c>
      <c r="U145" s="392">
        <f t="shared" si="52"/>
        <v>0</v>
      </c>
      <c r="V145" s="393">
        <f t="shared" si="53"/>
        <v>0</v>
      </c>
      <c r="W145" s="444" t="str">
        <f t="shared" si="54"/>
        <v/>
      </c>
      <c r="X145" s="452" t="str">
        <f t="shared" si="49"/>
        <v/>
      </c>
      <c r="Y145" s="452" t="str">
        <f t="shared" si="50"/>
        <v/>
      </c>
    </row>
    <row r="146" spans="1:25" ht="16.5">
      <c r="A146" s="383">
        <f t="shared" si="55"/>
        <v>46177</v>
      </c>
      <c r="B146" s="432" t="s">
        <v>804</v>
      </c>
      <c r="C146" s="458"/>
      <c r="D146" s="473"/>
      <c r="E146" s="459"/>
      <c r="F146" s="507" t="str">
        <f>IF(ISNA(VLOOKUP(D146,條件!$A$1:$L$65585,5,0)),"",(VLOOKUP(D146,條件!$A$1:$L$65585,5,0)))</f>
        <v/>
      </c>
      <c r="G146" s="507" t="str">
        <f>IF(ISNA(VLOOKUP(D146,條件!$A$1:$L$65585,11,0)),"",(VLOOKUP(D146,條件!$A$1:$L$65585,11,0)))</f>
        <v/>
      </c>
      <c r="H146" s="460"/>
      <c r="I146" s="461"/>
      <c r="J146" s="462"/>
      <c r="K146" s="461"/>
      <c r="L146" s="463"/>
      <c r="M146" s="388"/>
      <c r="N146" s="389"/>
      <c r="O146" s="390"/>
      <c r="P146" s="389"/>
      <c r="Q146" s="410"/>
      <c r="R146" s="443"/>
      <c r="S146" s="425">
        <f t="shared" si="51"/>
        <v>0</v>
      </c>
      <c r="T146" s="392">
        <f t="shared" si="48"/>
        <v>0</v>
      </c>
      <c r="U146" s="392">
        <f t="shared" si="52"/>
        <v>0</v>
      </c>
      <c r="V146" s="393">
        <f t="shared" si="53"/>
        <v>0</v>
      </c>
      <c r="W146" s="444" t="str">
        <f t="shared" si="54"/>
        <v/>
      </c>
      <c r="X146" s="452" t="str">
        <f t="shared" si="49"/>
        <v/>
      </c>
      <c r="Y146" s="452" t="str">
        <f t="shared" si="50"/>
        <v/>
      </c>
    </row>
    <row r="147" spans="1:25" ht="16.5">
      <c r="A147" s="383">
        <f t="shared" si="55"/>
        <v>46177</v>
      </c>
      <c r="B147" s="432" t="s">
        <v>804</v>
      </c>
      <c r="C147" s="458"/>
      <c r="D147" s="473"/>
      <c r="E147" s="459"/>
      <c r="F147" s="507" t="str">
        <f>IF(ISNA(VLOOKUP(D147,條件!$A$1:$L$65585,5,0)),"",(VLOOKUP(D147,條件!$A$1:$L$65585,5,0)))</f>
        <v/>
      </c>
      <c r="G147" s="507" t="str">
        <f>IF(ISNA(VLOOKUP(D147,條件!$A$1:$L$65585,11,0)),"",(VLOOKUP(D147,條件!$A$1:$L$65585,11,0)))</f>
        <v/>
      </c>
      <c r="H147" s="460"/>
      <c r="I147" s="461"/>
      <c r="J147" s="462"/>
      <c r="K147" s="461"/>
      <c r="L147" s="463"/>
      <c r="M147" s="388"/>
      <c r="N147" s="389"/>
      <c r="O147" s="390"/>
      <c r="P147" s="389"/>
      <c r="Q147" s="410"/>
      <c r="R147" s="443"/>
      <c r="S147" s="425">
        <f t="shared" si="51"/>
        <v>0</v>
      </c>
      <c r="T147" s="392">
        <f t="shared" si="48"/>
        <v>0</v>
      </c>
      <c r="U147" s="392">
        <f t="shared" si="52"/>
        <v>0</v>
      </c>
      <c r="V147" s="393">
        <f t="shared" si="53"/>
        <v>0</v>
      </c>
      <c r="W147" s="444" t="str">
        <f t="shared" si="54"/>
        <v/>
      </c>
      <c r="X147" s="452" t="str">
        <f t="shared" si="49"/>
        <v/>
      </c>
      <c r="Y147" s="452" t="str">
        <f t="shared" si="50"/>
        <v/>
      </c>
    </row>
    <row r="148" spans="1:25" ht="16.5">
      <c r="A148" s="383">
        <f t="shared" si="55"/>
        <v>46177</v>
      </c>
      <c r="B148" s="432" t="s">
        <v>804</v>
      </c>
      <c r="C148" s="458"/>
      <c r="D148" s="473"/>
      <c r="E148" s="459"/>
      <c r="F148" s="507" t="str">
        <f>IF(ISNA(VLOOKUP(D148,條件!$A$1:$L$65585,5,0)),"",(VLOOKUP(D148,條件!$A$1:$L$65585,5,0)))</f>
        <v/>
      </c>
      <c r="G148" s="507" t="str">
        <f>IF(ISNA(VLOOKUP(D148,條件!$A$1:$L$65585,11,0)),"",(VLOOKUP(D148,條件!$A$1:$L$65585,11,0)))</f>
        <v/>
      </c>
      <c r="H148" s="460"/>
      <c r="I148" s="461"/>
      <c r="J148" s="462"/>
      <c r="K148" s="461"/>
      <c r="L148" s="463"/>
      <c r="M148" s="388"/>
      <c r="N148" s="389"/>
      <c r="O148" s="390"/>
      <c r="P148" s="389"/>
      <c r="Q148" s="391"/>
      <c r="R148" s="443"/>
      <c r="S148" s="425">
        <f t="shared" si="51"/>
        <v>0</v>
      </c>
      <c r="T148" s="392">
        <f t="shared" si="48"/>
        <v>0</v>
      </c>
      <c r="U148" s="392">
        <f t="shared" si="52"/>
        <v>0</v>
      </c>
      <c r="V148" s="393">
        <f t="shared" si="53"/>
        <v>0</v>
      </c>
      <c r="W148" s="444" t="str">
        <f t="shared" si="54"/>
        <v/>
      </c>
      <c r="X148" s="452" t="str">
        <f t="shared" si="49"/>
        <v/>
      </c>
      <c r="Y148" s="452" t="str">
        <f t="shared" si="50"/>
        <v/>
      </c>
    </row>
    <row r="149" spans="1:25" ht="16.5">
      <c r="A149" s="383">
        <f t="shared" si="55"/>
        <v>46177</v>
      </c>
      <c r="B149" s="432" t="s">
        <v>804</v>
      </c>
      <c r="C149" s="458"/>
      <c r="D149" s="473"/>
      <c r="E149" s="459"/>
      <c r="F149" s="507" t="str">
        <f>IF(ISNA(VLOOKUP(D149,條件!$A$1:$L$65585,5,0)),"",(VLOOKUP(D149,條件!$A$1:$L$65585,5,0)))</f>
        <v/>
      </c>
      <c r="G149" s="507" t="str">
        <f>IF(ISNA(VLOOKUP(D149,條件!$A$1:$L$65585,11,0)),"",(VLOOKUP(D149,條件!$A$1:$L$65585,11,0)))</f>
        <v/>
      </c>
      <c r="H149" s="460"/>
      <c r="I149" s="461"/>
      <c r="J149" s="462"/>
      <c r="K149" s="461"/>
      <c r="L149" s="463"/>
      <c r="M149" s="388"/>
      <c r="N149" s="389"/>
      <c r="O149" s="390"/>
      <c r="P149" s="389"/>
      <c r="Q149" s="391"/>
      <c r="R149" s="443"/>
      <c r="S149" s="425">
        <f t="shared" si="51"/>
        <v>0</v>
      </c>
      <c r="T149" s="392">
        <f t="shared" si="48"/>
        <v>0</v>
      </c>
      <c r="U149" s="392">
        <f t="shared" si="52"/>
        <v>0</v>
      </c>
      <c r="V149" s="393">
        <f t="shared" si="53"/>
        <v>0</v>
      </c>
      <c r="W149" s="444" t="str">
        <f t="shared" si="54"/>
        <v/>
      </c>
      <c r="X149" s="452" t="str">
        <f t="shared" si="49"/>
        <v/>
      </c>
      <c r="Y149" s="452" t="str">
        <f t="shared" si="50"/>
        <v/>
      </c>
    </row>
    <row r="150" spans="1:25" ht="16.5">
      <c r="A150" s="383">
        <f t="shared" si="55"/>
        <v>46177</v>
      </c>
      <c r="B150" s="432" t="s">
        <v>804</v>
      </c>
      <c r="C150" s="458"/>
      <c r="D150" s="473"/>
      <c r="E150" s="459"/>
      <c r="F150" s="507" t="str">
        <f>IF(ISNA(VLOOKUP(D150,條件!$A$1:$L$65585,5,0)),"",(VLOOKUP(D150,條件!$A$1:$L$65585,5,0)))</f>
        <v/>
      </c>
      <c r="G150" s="507" t="str">
        <f>IF(ISNA(VLOOKUP(D150,條件!$A$1:$L$65585,11,0)),"",(VLOOKUP(D150,條件!$A$1:$L$65585,11,0)))</f>
        <v/>
      </c>
      <c r="H150" s="460"/>
      <c r="I150" s="461"/>
      <c r="J150" s="462"/>
      <c r="K150" s="461"/>
      <c r="L150" s="463"/>
      <c r="M150" s="388"/>
      <c r="N150" s="389"/>
      <c r="O150" s="390"/>
      <c r="P150" s="389"/>
      <c r="Q150" s="391"/>
      <c r="R150" s="443"/>
      <c r="S150" s="425">
        <f t="shared" si="51"/>
        <v>0</v>
      </c>
      <c r="T150" s="392">
        <f t="shared" si="48"/>
        <v>0</v>
      </c>
      <c r="U150" s="392">
        <f t="shared" si="52"/>
        <v>0</v>
      </c>
      <c r="V150" s="393">
        <f t="shared" si="53"/>
        <v>0</v>
      </c>
      <c r="W150" s="444" t="str">
        <f t="shared" si="54"/>
        <v/>
      </c>
      <c r="X150" s="452" t="str">
        <f t="shared" si="49"/>
        <v/>
      </c>
      <c r="Y150" s="452" t="str">
        <f t="shared" si="50"/>
        <v/>
      </c>
    </row>
    <row r="151" spans="1:25" ht="16.5">
      <c r="A151" s="383">
        <f t="shared" si="55"/>
        <v>46177</v>
      </c>
      <c r="B151" s="432" t="s">
        <v>804</v>
      </c>
      <c r="C151" s="458"/>
      <c r="D151" s="473"/>
      <c r="E151" s="459"/>
      <c r="F151" s="507" t="str">
        <f>IF(ISNA(VLOOKUP(D151,條件!$A$1:$L$65585,5,0)),"",(VLOOKUP(D151,條件!$A$1:$L$65585,5,0)))</f>
        <v/>
      </c>
      <c r="G151" s="507" t="str">
        <f>IF(ISNA(VLOOKUP(D151,條件!$A$1:$L$65585,11,0)),"",(VLOOKUP(D151,條件!$A$1:$L$65585,11,0)))</f>
        <v/>
      </c>
      <c r="H151" s="460"/>
      <c r="I151" s="461"/>
      <c r="J151" s="462"/>
      <c r="K151" s="461"/>
      <c r="L151" s="463"/>
      <c r="M151" s="388"/>
      <c r="N151" s="389"/>
      <c r="O151" s="390"/>
      <c r="P151" s="389"/>
      <c r="Q151" s="391"/>
      <c r="R151" s="443"/>
      <c r="S151" s="425">
        <f t="shared" si="51"/>
        <v>0</v>
      </c>
      <c r="T151" s="392">
        <f t="shared" si="48"/>
        <v>0</v>
      </c>
      <c r="U151" s="392">
        <f t="shared" si="52"/>
        <v>0</v>
      </c>
      <c r="V151" s="393">
        <f t="shared" si="53"/>
        <v>0</v>
      </c>
      <c r="W151" s="444" t="str">
        <f t="shared" si="54"/>
        <v/>
      </c>
      <c r="X151" s="452" t="str">
        <f t="shared" si="49"/>
        <v/>
      </c>
      <c r="Y151" s="452" t="str">
        <f t="shared" si="50"/>
        <v/>
      </c>
    </row>
    <row r="152" spans="1:25" ht="16.5">
      <c r="A152" s="383">
        <f t="shared" si="55"/>
        <v>46177</v>
      </c>
      <c r="B152" s="398" t="s">
        <v>807</v>
      </c>
      <c r="C152" s="524"/>
      <c r="D152" s="525"/>
      <c r="E152" s="526"/>
      <c r="F152" s="527"/>
      <c r="G152" s="527"/>
      <c r="H152" s="528"/>
      <c r="I152" s="529">
        <f>COUNTA(I132:I151)</f>
        <v>0</v>
      </c>
      <c r="J152" s="529"/>
      <c r="K152" s="529"/>
      <c r="L152" s="530"/>
      <c r="M152" s="400"/>
      <c r="N152" s="401">
        <f>SUM(N132:N151)</f>
        <v>0</v>
      </c>
      <c r="O152" s="400"/>
      <c r="P152" s="401">
        <f>SUM(P132:P151)</f>
        <v>0</v>
      </c>
      <c r="Q152" s="402"/>
      <c r="R152" s="445"/>
      <c r="S152" s="426"/>
      <c r="T152" s="399"/>
      <c r="U152" s="399">
        <f>SUMIF(U132:U151,"&lt;9E307")</f>
        <v>0</v>
      </c>
      <c r="V152" s="399">
        <f>SUM(V132:V151)</f>
        <v>0</v>
      </c>
      <c r="W152" s="446">
        <f>IF(ISERROR(V152/U152),0,(V152/U152))</f>
        <v>0</v>
      </c>
      <c r="X152" s="453">
        <f>SUMIF(X132:X151,"&lt;9E307")</f>
        <v>0</v>
      </c>
      <c r="Y152" s="453">
        <f>SUMIF(Y132:Y151,"&lt;9E307")</f>
        <v>0</v>
      </c>
    </row>
    <row r="153" spans="1:25" ht="16.5">
      <c r="A153" s="383">
        <f t="shared" si="55"/>
        <v>46177</v>
      </c>
      <c r="B153" s="432" t="s">
        <v>805</v>
      </c>
      <c r="C153" s="458"/>
      <c r="D153" s="473"/>
      <c r="E153" s="459"/>
      <c r="F153" s="507" t="str">
        <f>IF(ISNA(VLOOKUP(D153,條件!$A$1:$L$65585,5,0)),"",(VLOOKUP(D153,條件!$A$1:$L$65585,5,0)))</f>
        <v/>
      </c>
      <c r="G153" s="507" t="str">
        <f>IF(ISNA(VLOOKUP(D153,條件!$A$1:$L$65585,11,0)),"",(VLOOKUP(D153,條件!$A$1:$L$65585,11,0)))</f>
        <v/>
      </c>
      <c r="H153" s="460"/>
      <c r="I153" s="461"/>
      <c r="J153" s="462"/>
      <c r="K153" s="461"/>
      <c r="L153" s="463"/>
      <c r="M153" s="388"/>
      <c r="N153" s="389"/>
      <c r="O153" s="390"/>
      <c r="P153" s="389"/>
      <c r="Q153" s="391"/>
      <c r="R153" s="443"/>
      <c r="S153" s="425">
        <f>K153*0.85</f>
        <v>0</v>
      </c>
      <c r="T153" s="392">
        <f t="shared" ref="T153:T172" si="56">IF(J153="",0,(1440/(J153/S153)))</f>
        <v>0</v>
      </c>
      <c r="U153" s="405">
        <f>T153*L153*(N153+P153)/24*0.85</f>
        <v>0</v>
      </c>
      <c r="V153" s="406">
        <f>M153+O153</f>
        <v>0</v>
      </c>
      <c r="W153" s="442" t="str">
        <f>IF(U153=0,"",((V153/U153)))</f>
        <v/>
      </c>
      <c r="X153" s="452" t="str">
        <f t="shared" ref="X153:X172" si="57">IF(ISERROR((U153/(N153+P153)*N153)/250),"",((U153/(N153+P153)*N153)/250))</f>
        <v/>
      </c>
      <c r="Y153" s="452" t="str">
        <f t="shared" ref="Y153:Y172" si="58">IF(ISERROR(((U153/(N153+P153)*P153)/250)),"",(((U153/(N153+P153)*P153))/250))</f>
        <v/>
      </c>
    </row>
    <row r="154" spans="1:25" ht="16.5">
      <c r="A154" s="383">
        <f t="shared" si="55"/>
        <v>46177</v>
      </c>
      <c r="B154" s="432" t="s">
        <v>805</v>
      </c>
      <c r="C154" s="458"/>
      <c r="D154" s="473"/>
      <c r="E154" s="459"/>
      <c r="F154" s="507" t="str">
        <f>IF(ISNA(VLOOKUP(D154,條件!$A$1:$L$65585,5,0)),"",(VLOOKUP(D154,條件!$A$1:$L$65585,5,0)))</f>
        <v/>
      </c>
      <c r="G154" s="507" t="str">
        <f>IF(ISNA(VLOOKUP(D154,條件!$A$1:$L$65585,11,0)),"",(VLOOKUP(D154,條件!$A$1:$L$65585,11,0)))</f>
        <v/>
      </c>
      <c r="H154" s="460"/>
      <c r="I154" s="461"/>
      <c r="J154" s="462"/>
      <c r="K154" s="461"/>
      <c r="L154" s="463"/>
      <c r="M154" s="388"/>
      <c r="N154" s="389"/>
      <c r="O154" s="390"/>
      <c r="P154" s="389"/>
      <c r="Q154" s="391"/>
      <c r="R154" s="443"/>
      <c r="S154" s="425">
        <f t="shared" ref="S154:S172" si="59">K154*0.85</f>
        <v>0</v>
      </c>
      <c r="T154" s="392">
        <f t="shared" si="56"/>
        <v>0</v>
      </c>
      <c r="U154" s="405">
        <f t="shared" ref="U154:U172" si="60">T154*L154*(N154+P154)/24*0.85</f>
        <v>0</v>
      </c>
      <c r="V154" s="393">
        <f t="shared" ref="V154:V172" si="61">M154+O154</f>
        <v>0</v>
      </c>
      <c r="W154" s="442" t="str">
        <f t="shared" ref="W154:W172" si="62">IF(U154=0,"",((V154/U154)))</f>
        <v/>
      </c>
      <c r="X154" s="452" t="str">
        <f t="shared" si="57"/>
        <v/>
      </c>
      <c r="Y154" s="452" t="str">
        <f t="shared" si="58"/>
        <v/>
      </c>
    </row>
    <row r="155" spans="1:25" ht="16.5">
      <c r="A155" s="383">
        <f t="shared" si="55"/>
        <v>46177</v>
      </c>
      <c r="B155" s="432" t="s">
        <v>805</v>
      </c>
      <c r="C155" s="458"/>
      <c r="D155" s="473"/>
      <c r="E155" s="459"/>
      <c r="F155" s="507" t="str">
        <f>IF(ISNA(VLOOKUP(D155,條件!$A$1:$L$65585,5,0)),"",(VLOOKUP(D155,條件!$A$1:$L$65585,5,0)))</f>
        <v/>
      </c>
      <c r="G155" s="507" t="str">
        <f>IF(ISNA(VLOOKUP(D155,條件!$A$1:$L$65585,11,0)),"",(VLOOKUP(D155,條件!$A$1:$L$65585,11,0)))</f>
        <v/>
      </c>
      <c r="H155" s="460"/>
      <c r="I155" s="461"/>
      <c r="J155" s="462"/>
      <c r="K155" s="461"/>
      <c r="L155" s="463"/>
      <c r="M155" s="388"/>
      <c r="N155" s="389"/>
      <c r="O155" s="390"/>
      <c r="P155" s="389"/>
      <c r="Q155" s="391"/>
      <c r="R155" s="443"/>
      <c r="S155" s="425">
        <f t="shared" si="59"/>
        <v>0</v>
      </c>
      <c r="T155" s="392">
        <f t="shared" si="56"/>
        <v>0</v>
      </c>
      <c r="U155" s="405">
        <f t="shared" si="60"/>
        <v>0</v>
      </c>
      <c r="V155" s="393">
        <f t="shared" si="61"/>
        <v>0</v>
      </c>
      <c r="W155" s="442" t="str">
        <f t="shared" si="62"/>
        <v/>
      </c>
      <c r="X155" s="452" t="str">
        <f t="shared" si="57"/>
        <v/>
      </c>
      <c r="Y155" s="452" t="str">
        <f t="shared" si="58"/>
        <v/>
      </c>
    </row>
    <row r="156" spans="1:25" ht="16.5">
      <c r="A156" s="383">
        <f t="shared" si="55"/>
        <v>46177</v>
      </c>
      <c r="B156" s="432" t="s">
        <v>805</v>
      </c>
      <c r="C156" s="458"/>
      <c r="D156" s="473"/>
      <c r="E156" s="459"/>
      <c r="F156" s="507" t="str">
        <f>IF(ISNA(VLOOKUP(D156,條件!$A$1:$L$65585,5,0)),"",(VLOOKUP(D156,條件!$A$1:$L$65585,5,0)))</f>
        <v/>
      </c>
      <c r="G156" s="507" t="str">
        <f>IF(ISNA(VLOOKUP(D156,條件!$A$1:$L$65585,11,0)),"",(VLOOKUP(D156,條件!$A$1:$L$65585,11,0)))</f>
        <v/>
      </c>
      <c r="H156" s="460"/>
      <c r="I156" s="461"/>
      <c r="J156" s="462"/>
      <c r="K156" s="461"/>
      <c r="L156" s="463"/>
      <c r="M156" s="388"/>
      <c r="N156" s="389"/>
      <c r="O156" s="390"/>
      <c r="P156" s="389"/>
      <c r="Q156" s="391"/>
      <c r="R156" s="443"/>
      <c r="S156" s="425">
        <f t="shared" si="59"/>
        <v>0</v>
      </c>
      <c r="T156" s="392">
        <f t="shared" si="56"/>
        <v>0</v>
      </c>
      <c r="U156" s="405">
        <f t="shared" si="60"/>
        <v>0</v>
      </c>
      <c r="V156" s="393">
        <f t="shared" si="61"/>
        <v>0</v>
      </c>
      <c r="W156" s="442" t="str">
        <f t="shared" si="62"/>
        <v/>
      </c>
      <c r="X156" s="452" t="str">
        <f t="shared" si="57"/>
        <v/>
      </c>
      <c r="Y156" s="452" t="str">
        <f t="shared" si="58"/>
        <v/>
      </c>
    </row>
    <row r="157" spans="1:25" ht="16.5">
      <c r="A157" s="383">
        <f t="shared" si="55"/>
        <v>46177</v>
      </c>
      <c r="B157" s="432" t="s">
        <v>805</v>
      </c>
      <c r="C157" s="458"/>
      <c r="D157" s="473"/>
      <c r="E157" s="459"/>
      <c r="F157" s="507" t="str">
        <f>IF(ISNA(VLOOKUP(D157,條件!$A$1:$L$65585,5,0)),"",(VLOOKUP(D157,條件!$A$1:$L$65585,5,0)))</f>
        <v/>
      </c>
      <c r="G157" s="507" t="str">
        <f>IF(ISNA(VLOOKUP(D157,條件!$A$1:$L$65585,11,0)),"",(VLOOKUP(D157,條件!$A$1:$L$65585,11,0)))</f>
        <v/>
      </c>
      <c r="H157" s="460"/>
      <c r="I157" s="461"/>
      <c r="J157" s="462"/>
      <c r="K157" s="461"/>
      <c r="L157" s="463"/>
      <c r="M157" s="388"/>
      <c r="N157" s="389"/>
      <c r="O157" s="390"/>
      <c r="P157" s="389"/>
      <c r="Q157" s="391"/>
      <c r="R157" s="443"/>
      <c r="S157" s="425">
        <f t="shared" si="59"/>
        <v>0</v>
      </c>
      <c r="T157" s="392">
        <f t="shared" si="56"/>
        <v>0</v>
      </c>
      <c r="U157" s="405">
        <f t="shared" si="60"/>
        <v>0</v>
      </c>
      <c r="V157" s="393">
        <f t="shared" si="61"/>
        <v>0</v>
      </c>
      <c r="W157" s="442" t="str">
        <f t="shared" si="62"/>
        <v/>
      </c>
      <c r="X157" s="452" t="str">
        <f t="shared" si="57"/>
        <v/>
      </c>
      <c r="Y157" s="452" t="str">
        <f t="shared" si="58"/>
        <v/>
      </c>
    </row>
    <row r="158" spans="1:25" ht="16.5">
      <c r="A158" s="383">
        <f t="shared" si="55"/>
        <v>46177</v>
      </c>
      <c r="B158" s="432" t="s">
        <v>805</v>
      </c>
      <c r="C158" s="458"/>
      <c r="D158" s="473"/>
      <c r="E158" s="459"/>
      <c r="F158" s="507" t="str">
        <f>IF(ISNA(VLOOKUP(D158,條件!$A$1:$L$65585,5,0)),"",(VLOOKUP(D158,條件!$A$1:$L$65585,5,0)))</f>
        <v/>
      </c>
      <c r="G158" s="507" t="str">
        <f>IF(ISNA(VLOOKUP(D158,條件!$A$1:$L$65585,11,0)),"",(VLOOKUP(D158,條件!$A$1:$L$65585,11,0)))</f>
        <v/>
      </c>
      <c r="H158" s="460"/>
      <c r="I158" s="461"/>
      <c r="J158" s="462"/>
      <c r="K158" s="461"/>
      <c r="L158" s="463"/>
      <c r="M158" s="388"/>
      <c r="N158" s="389"/>
      <c r="O158" s="390"/>
      <c r="P158" s="389"/>
      <c r="Q158" s="391"/>
      <c r="R158" s="443"/>
      <c r="S158" s="425">
        <f t="shared" si="59"/>
        <v>0</v>
      </c>
      <c r="T158" s="392">
        <f t="shared" si="56"/>
        <v>0</v>
      </c>
      <c r="U158" s="405">
        <f t="shared" si="60"/>
        <v>0</v>
      </c>
      <c r="V158" s="393">
        <f t="shared" si="61"/>
        <v>0</v>
      </c>
      <c r="W158" s="442" t="str">
        <f t="shared" si="62"/>
        <v/>
      </c>
      <c r="X158" s="452" t="str">
        <f t="shared" si="57"/>
        <v/>
      </c>
      <c r="Y158" s="452" t="str">
        <f t="shared" si="58"/>
        <v/>
      </c>
    </row>
    <row r="159" spans="1:25" ht="16.5">
      <c r="A159" s="383">
        <f t="shared" si="55"/>
        <v>46177</v>
      </c>
      <c r="B159" s="432" t="s">
        <v>805</v>
      </c>
      <c r="C159" s="458"/>
      <c r="D159" s="473"/>
      <c r="E159" s="459"/>
      <c r="F159" s="507" t="str">
        <f>IF(ISNA(VLOOKUP(D159,條件!$A$1:$L$65585,5,0)),"",(VLOOKUP(D159,條件!$A$1:$L$65585,5,0)))</f>
        <v/>
      </c>
      <c r="G159" s="507" t="str">
        <f>IF(ISNA(VLOOKUP(D159,條件!$A$1:$L$65585,11,0)),"",(VLOOKUP(D159,條件!$A$1:$L$65585,11,0)))</f>
        <v/>
      </c>
      <c r="H159" s="460"/>
      <c r="I159" s="461"/>
      <c r="J159" s="462"/>
      <c r="K159" s="461"/>
      <c r="L159" s="463"/>
      <c r="M159" s="388"/>
      <c r="N159" s="389"/>
      <c r="O159" s="390"/>
      <c r="P159" s="389"/>
      <c r="Q159" s="391"/>
      <c r="R159" s="443"/>
      <c r="S159" s="425">
        <f t="shared" si="59"/>
        <v>0</v>
      </c>
      <c r="T159" s="392">
        <f t="shared" si="56"/>
        <v>0</v>
      </c>
      <c r="U159" s="405">
        <f t="shared" si="60"/>
        <v>0</v>
      </c>
      <c r="V159" s="393">
        <f t="shared" si="61"/>
        <v>0</v>
      </c>
      <c r="W159" s="442" t="str">
        <f t="shared" si="62"/>
        <v/>
      </c>
      <c r="X159" s="452" t="str">
        <f t="shared" si="57"/>
        <v/>
      </c>
      <c r="Y159" s="452" t="str">
        <f t="shared" si="58"/>
        <v/>
      </c>
    </row>
    <row r="160" spans="1:25" ht="16.5">
      <c r="A160" s="383">
        <f t="shared" si="55"/>
        <v>46177</v>
      </c>
      <c r="B160" s="432" t="s">
        <v>805</v>
      </c>
      <c r="C160" s="458"/>
      <c r="D160" s="473"/>
      <c r="E160" s="459"/>
      <c r="F160" s="507" t="str">
        <f>IF(ISNA(VLOOKUP(D160,條件!$A$1:$L$65585,5,0)),"",(VLOOKUP(D160,條件!$A$1:$L$65585,5,0)))</f>
        <v/>
      </c>
      <c r="G160" s="507" t="str">
        <f>IF(ISNA(VLOOKUP(D160,條件!$A$1:$L$65585,11,0)),"",(VLOOKUP(D160,條件!$A$1:$L$65585,11,0)))</f>
        <v/>
      </c>
      <c r="H160" s="460"/>
      <c r="I160" s="461"/>
      <c r="J160" s="462"/>
      <c r="K160" s="461"/>
      <c r="L160" s="463"/>
      <c r="M160" s="388"/>
      <c r="N160" s="389"/>
      <c r="O160" s="390"/>
      <c r="P160" s="389"/>
      <c r="Q160" s="391"/>
      <c r="R160" s="443"/>
      <c r="S160" s="425">
        <f t="shared" si="59"/>
        <v>0</v>
      </c>
      <c r="T160" s="392">
        <f t="shared" si="56"/>
        <v>0</v>
      </c>
      <c r="U160" s="405">
        <f t="shared" si="60"/>
        <v>0</v>
      </c>
      <c r="V160" s="393">
        <f t="shared" si="61"/>
        <v>0</v>
      </c>
      <c r="W160" s="442" t="str">
        <f t="shared" si="62"/>
        <v/>
      </c>
      <c r="X160" s="452" t="str">
        <f t="shared" si="57"/>
        <v/>
      </c>
      <c r="Y160" s="452" t="str">
        <f t="shared" si="58"/>
        <v/>
      </c>
    </row>
    <row r="161" spans="1:25" ht="16.5">
      <c r="A161" s="383">
        <f t="shared" si="55"/>
        <v>46177</v>
      </c>
      <c r="B161" s="432" t="s">
        <v>805</v>
      </c>
      <c r="C161" s="458"/>
      <c r="D161" s="473"/>
      <c r="E161" s="459"/>
      <c r="F161" s="507" t="str">
        <f>IF(ISNA(VLOOKUP(D161,條件!$A$1:$L$65585,5,0)),"",(VLOOKUP(D161,條件!$A$1:$L$65585,5,0)))</f>
        <v/>
      </c>
      <c r="G161" s="507" t="str">
        <f>IF(ISNA(VLOOKUP(D161,條件!$A$1:$L$65585,11,0)),"",(VLOOKUP(D161,條件!$A$1:$L$65585,11,0)))</f>
        <v/>
      </c>
      <c r="H161" s="460"/>
      <c r="I161" s="461"/>
      <c r="J161" s="462"/>
      <c r="K161" s="461"/>
      <c r="L161" s="463"/>
      <c r="M161" s="388"/>
      <c r="N161" s="389"/>
      <c r="O161" s="390"/>
      <c r="P161" s="389"/>
      <c r="Q161" s="391"/>
      <c r="R161" s="443"/>
      <c r="S161" s="425">
        <f t="shared" si="59"/>
        <v>0</v>
      </c>
      <c r="T161" s="392">
        <f t="shared" si="56"/>
        <v>0</v>
      </c>
      <c r="U161" s="405">
        <f t="shared" si="60"/>
        <v>0</v>
      </c>
      <c r="V161" s="393">
        <f t="shared" si="61"/>
        <v>0</v>
      </c>
      <c r="W161" s="442" t="str">
        <f t="shared" si="62"/>
        <v/>
      </c>
      <c r="X161" s="452" t="str">
        <f t="shared" si="57"/>
        <v/>
      </c>
      <c r="Y161" s="452" t="str">
        <f t="shared" si="58"/>
        <v/>
      </c>
    </row>
    <row r="162" spans="1:25" ht="16.5">
      <c r="A162" s="383">
        <f t="shared" si="55"/>
        <v>46177</v>
      </c>
      <c r="B162" s="432" t="s">
        <v>805</v>
      </c>
      <c r="C162" s="458"/>
      <c r="D162" s="473"/>
      <c r="E162" s="459"/>
      <c r="F162" s="507" t="str">
        <f>IF(ISNA(VLOOKUP(D162,條件!$A$1:$L$65585,5,0)),"",(VLOOKUP(D162,條件!$A$1:$L$65585,5,0)))</f>
        <v/>
      </c>
      <c r="G162" s="507" t="str">
        <f>IF(ISNA(VLOOKUP(D162,條件!$A$1:$L$65585,11,0)),"",(VLOOKUP(D162,條件!$A$1:$L$65585,11,0)))</f>
        <v/>
      </c>
      <c r="H162" s="460"/>
      <c r="I162" s="461"/>
      <c r="J162" s="462"/>
      <c r="K162" s="461"/>
      <c r="L162" s="463"/>
      <c r="M162" s="388"/>
      <c r="N162" s="389"/>
      <c r="O162" s="390"/>
      <c r="P162" s="389"/>
      <c r="Q162" s="391"/>
      <c r="R162" s="443"/>
      <c r="S162" s="425">
        <f t="shared" si="59"/>
        <v>0</v>
      </c>
      <c r="T162" s="392">
        <f t="shared" si="56"/>
        <v>0</v>
      </c>
      <c r="U162" s="405">
        <f t="shared" si="60"/>
        <v>0</v>
      </c>
      <c r="V162" s="393">
        <f t="shared" si="61"/>
        <v>0</v>
      </c>
      <c r="W162" s="442" t="str">
        <f t="shared" si="62"/>
        <v/>
      </c>
      <c r="X162" s="452" t="str">
        <f t="shared" si="57"/>
        <v/>
      </c>
      <c r="Y162" s="452" t="str">
        <f t="shared" si="58"/>
        <v/>
      </c>
    </row>
    <row r="163" spans="1:25" ht="16.5">
      <c r="A163" s="383">
        <f t="shared" si="55"/>
        <v>46177</v>
      </c>
      <c r="B163" s="432" t="s">
        <v>805</v>
      </c>
      <c r="C163" s="458"/>
      <c r="D163" s="473"/>
      <c r="E163" s="459"/>
      <c r="F163" s="507" t="str">
        <f>IF(ISNA(VLOOKUP(D163,條件!$A$1:$L$65585,5,0)),"",(VLOOKUP(D163,條件!$A$1:$L$65585,5,0)))</f>
        <v/>
      </c>
      <c r="G163" s="507" t="str">
        <f>IF(ISNA(VLOOKUP(D163,條件!$A$1:$L$65585,11,0)),"",(VLOOKUP(D163,條件!$A$1:$L$65585,11,0)))</f>
        <v/>
      </c>
      <c r="H163" s="460"/>
      <c r="I163" s="461"/>
      <c r="J163" s="462"/>
      <c r="K163" s="461"/>
      <c r="L163" s="463"/>
      <c r="M163" s="388"/>
      <c r="N163" s="389"/>
      <c r="O163" s="390"/>
      <c r="P163" s="389"/>
      <c r="Q163" s="391"/>
      <c r="R163" s="443"/>
      <c r="S163" s="425">
        <f t="shared" si="59"/>
        <v>0</v>
      </c>
      <c r="T163" s="392">
        <f t="shared" si="56"/>
        <v>0</v>
      </c>
      <c r="U163" s="405">
        <f t="shared" si="60"/>
        <v>0</v>
      </c>
      <c r="V163" s="393">
        <f t="shared" si="61"/>
        <v>0</v>
      </c>
      <c r="W163" s="442" t="str">
        <f t="shared" si="62"/>
        <v/>
      </c>
      <c r="X163" s="452" t="str">
        <f t="shared" si="57"/>
        <v/>
      </c>
      <c r="Y163" s="452" t="str">
        <f t="shared" si="58"/>
        <v/>
      </c>
    </row>
    <row r="164" spans="1:25" ht="16.5">
      <c r="A164" s="383">
        <f t="shared" si="55"/>
        <v>46177</v>
      </c>
      <c r="B164" s="432" t="s">
        <v>805</v>
      </c>
      <c r="C164" s="458"/>
      <c r="D164" s="473"/>
      <c r="E164" s="459"/>
      <c r="F164" s="507" t="str">
        <f>IF(ISNA(VLOOKUP(D164,條件!$A$1:$L$65585,5,0)),"",(VLOOKUP(D164,條件!$A$1:$L$65585,5,0)))</f>
        <v/>
      </c>
      <c r="G164" s="507" t="str">
        <f>IF(ISNA(VLOOKUP(D164,條件!$A$1:$L$65585,11,0)),"",(VLOOKUP(D164,條件!$A$1:$L$65585,11,0)))</f>
        <v/>
      </c>
      <c r="H164" s="460"/>
      <c r="I164" s="461"/>
      <c r="J164" s="462"/>
      <c r="K164" s="461"/>
      <c r="L164" s="463"/>
      <c r="M164" s="388"/>
      <c r="N164" s="389"/>
      <c r="O164" s="390"/>
      <c r="P164" s="389"/>
      <c r="Q164" s="391"/>
      <c r="R164" s="443"/>
      <c r="S164" s="425">
        <f t="shared" si="59"/>
        <v>0</v>
      </c>
      <c r="T164" s="392">
        <f t="shared" si="56"/>
        <v>0</v>
      </c>
      <c r="U164" s="392">
        <f t="shared" si="60"/>
        <v>0</v>
      </c>
      <c r="V164" s="393">
        <f t="shared" si="61"/>
        <v>0</v>
      </c>
      <c r="W164" s="444" t="str">
        <f t="shared" si="62"/>
        <v/>
      </c>
      <c r="X164" s="452" t="str">
        <f t="shared" si="57"/>
        <v/>
      </c>
      <c r="Y164" s="452" t="str">
        <f t="shared" si="58"/>
        <v/>
      </c>
    </row>
    <row r="165" spans="1:25" ht="16.5">
      <c r="A165" s="383">
        <f t="shared" si="55"/>
        <v>46177</v>
      </c>
      <c r="B165" s="432" t="s">
        <v>805</v>
      </c>
      <c r="C165" s="458"/>
      <c r="D165" s="473"/>
      <c r="E165" s="459"/>
      <c r="F165" s="507" t="str">
        <f>IF(ISNA(VLOOKUP(D165,條件!$A$1:$L$65585,5,0)),"",(VLOOKUP(D165,條件!$A$1:$L$65585,5,0)))</f>
        <v/>
      </c>
      <c r="G165" s="507" t="str">
        <f>IF(ISNA(VLOOKUP(D165,條件!$A$1:$L$65585,11,0)),"",(VLOOKUP(D165,條件!$A$1:$L$65585,11,0)))</f>
        <v/>
      </c>
      <c r="H165" s="460"/>
      <c r="I165" s="461"/>
      <c r="J165" s="462"/>
      <c r="K165" s="461"/>
      <c r="L165" s="463"/>
      <c r="M165" s="388"/>
      <c r="N165" s="389"/>
      <c r="O165" s="390"/>
      <c r="P165" s="389"/>
      <c r="Q165" s="391"/>
      <c r="R165" s="443"/>
      <c r="S165" s="425">
        <f t="shared" si="59"/>
        <v>0</v>
      </c>
      <c r="T165" s="392">
        <f t="shared" si="56"/>
        <v>0</v>
      </c>
      <c r="U165" s="392">
        <f t="shared" si="60"/>
        <v>0</v>
      </c>
      <c r="V165" s="393">
        <f t="shared" si="61"/>
        <v>0</v>
      </c>
      <c r="W165" s="444" t="str">
        <f t="shared" si="62"/>
        <v/>
      </c>
      <c r="X165" s="452" t="str">
        <f t="shared" si="57"/>
        <v/>
      </c>
      <c r="Y165" s="452" t="str">
        <f t="shared" si="58"/>
        <v/>
      </c>
    </row>
    <row r="166" spans="1:25" ht="16.5">
      <c r="A166" s="383">
        <f t="shared" si="55"/>
        <v>46177</v>
      </c>
      <c r="B166" s="432" t="s">
        <v>805</v>
      </c>
      <c r="C166" s="458"/>
      <c r="D166" s="473"/>
      <c r="E166" s="459"/>
      <c r="F166" s="507" t="str">
        <f>IF(ISNA(VLOOKUP(D166,條件!$A$1:$L$65585,5,0)),"",(VLOOKUP(D166,條件!$A$1:$L$65585,5,0)))</f>
        <v/>
      </c>
      <c r="G166" s="507" t="str">
        <f>IF(ISNA(VLOOKUP(D166,條件!$A$1:$L$65585,11,0)),"",(VLOOKUP(D166,條件!$A$1:$L$65585,11,0)))</f>
        <v/>
      </c>
      <c r="H166" s="460"/>
      <c r="I166" s="461"/>
      <c r="J166" s="462"/>
      <c r="K166" s="461"/>
      <c r="L166" s="463"/>
      <c r="M166" s="388"/>
      <c r="N166" s="389"/>
      <c r="O166" s="390"/>
      <c r="P166" s="389"/>
      <c r="Q166" s="391"/>
      <c r="R166" s="443"/>
      <c r="S166" s="425">
        <f t="shared" si="59"/>
        <v>0</v>
      </c>
      <c r="T166" s="392">
        <f t="shared" si="56"/>
        <v>0</v>
      </c>
      <c r="U166" s="392">
        <f t="shared" si="60"/>
        <v>0</v>
      </c>
      <c r="V166" s="393">
        <f t="shared" si="61"/>
        <v>0</v>
      </c>
      <c r="W166" s="444" t="str">
        <f t="shared" si="62"/>
        <v/>
      </c>
      <c r="X166" s="452" t="str">
        <f t="shared" si="57"/>
        <v/>
      </c>
      <c r="Y166" s="452" t="str">
        <f t="shared" si="58"/>
        <v/>
      </c>
    </row>
    <row r="167" spans="1:25" ht="16.5">
      <c r="A167" s="383">
        <f t="shared" si="55"/>
        <v>46177</v>
      </c>
      <c r="B167" s="432" t="s">
        <v>805</v>
      </c>
      <c r="C167" s="458"/>
      <c r="D167" s="473"/>
      <c r="E167" s="459"/>
      <c r="F167" s="507" t="str">
        <f>IF(ISNA(VLOOKUP(D167,條件!$A$1:$L$65585,5,0)),"",(VLOOKUP(D167,條件!$A$1:$L$65585,5,0)))</f>
        <v/>
      </c>
      <c r="G167" s="507" t="str">
        <f>IF(ISNA(VLOOKUP(D167,條件!$A$1:$L$65585,11,0)),"",(VLOOKUP(D167,條件!$A$1:$L$65585,11,0)))</f>
        <v/>
      </c>
      <c r="H167" s="460"/>
      <c r="I167" s="461"/>
      <c r="J167" s="462"/>
      <c r="K167" s="461"/>
      <c r="L167" s="463"/>
      <c r="M167" s="388"/>
      <c r="N167" s="389"/>
      <c r="O167" s="390"/>
      <c r="P167" s="389"/>
      <c r="Q167" s="391"/>
      <c r="R167" s="443"/>
      <c r="S167" s="425">
        <f t="shared" si="59"/>
        <v>0</v>
      </c>
      <c r="T167" s="392">
        <f t="shared" si="56"/>
        <v>0</v>
      </c>
      <c r="U167" s="392">
        <f t="shared" si="60"/>
        <v>0</v>
      </c>
      <c r="V167" s="393">
        <f t="shared" si="61"/>
        <v>0</v>
      </c>
      <c r="W167" s="444" t="str">
        <f t="shared" si="62"/>
        <v/>
      </c>
      <c r="X167" s="452" t="str">
        <f t="shared" si="57"/>
        <v/>
      </c>
      <c r="Y167" s="452" t="str">
        <f t="shared" si="58"/>
        <v/>
      </c>
    </row>
    <row r="168" spans="1:25" ht="16.5">
      <c r="A168" s="383">
        <f t="shared" si="55"/>
        <v>46177</v>
      </c>
      <c r="B168" s="432" t="s">
        <v>805</v>
      </c>
      <c r="C168" s="458"/>
      <c r="D168" s="473"/>
      <c r="E168" s="459"/>
      <c r="F168" s="507" t="str">
        <f>IF(ISNA(VLOOKUP(D168,條件!$A$1:$L$65585,5,0)),"",(VLOOKUP(D168,條件!$A$1:$L$65585,5,0)))</f>
        <v/>
      </c>
      <c r="G168" s="507" t="str">
        <f>IF(ISNA(VLOOKUP(D168,條件!$A$1:$L$65585,11,0)),"",(VLOOKUP(D168,條件!$A$1:$L$65585,11,0)))</f>
        <v/>
      </c>
      <c r="H168" s="460"/>
      <c r="I168" s="461"/>
      <c r="J168" s="462"/>
      <c r="K168" s="461"/>
      <c r="L168" s="463"/>
      <c r="M168" s="388"/>
      <c r="N168" s="389"/>
      <c r="O168" s="390"/>
      <c r="P168" s="389"/>
      <c r="Q168" s="391"/>
      <c r="R168" s="443"/>
      <c r="S168" s="425">
        <f t="shared" si="59"/>
        <v>0</v>
      </c>
      <c r="T168" s="392">
        <f t="shared" si="56"/>
        <v>0</v>
      </c>
      <c r="U168" s="392">
        <f t="shared" si="60"/>
        <v>0</v>
      </c>
      <c r="V168" s="393">
        <f t="shared" si="61"/>
        <v>0</v>
      </c>
      <c r="W168" s="444" t="str">
        <f t="shared" si="62"/>
        <v/>
      </c>
      <c r="X168" s="452" t="str">
        <f t="shared" si="57"/>
        <v/>
      </c>
      <c r="Y168" s="452" t="str">
        <f t="shared" si="58"/>
        <v/>
      </c>
    </row>
    <row r="169" spans="1:25" ht="16.5">
      <c r="A169" s="383">
        <f t="shared" si="55"/>
        <v>46177</v>
      </c>
      <c r="B169" s="432" t="s">
        <v>805</v>
      </c>
      <c r="C169" s="458"/>
      <c r="D169" s="473"/>
      <c r="E169" s="459"/>
      <c r="F169" s="507" t="str">
        <f>IF(ISNA(VLOOKUP(D169,條件!$A$1:$L$65585,5,0)),"",(VLOOKUP(D169,條件!$A$1:$L$65585,5,0)))</f>
        <v/>
      </c>
      <c r="G169" s="507" t="str">
        <f>IF(ISNA(VLOOKUP(D169,條件!$A$1:$L$65585,11,0)),"",(VLOOKUP(D169,條件!$A$1:$L$65585,11,0)))</f>
        <v/>
      </c>
      <c r="H169" s="460"/>
      <c r="I169" s="461"/>
      <c r="J169" s="462"/>
      <c r="K169" s="461"/>
      <c r="L169" s="463"/>
      <c r="M169" s="388"/>
      <c r="N169" s="389"/>
      <c r="O169" s="390"/>
      <c r="P169" s="389"/>
      <c r="Q169" s="391"/>
      <c r="R169" s="443"/>
      <c r="S169" s="425">
        <f t="shared" si="59"/>
        <v>0</v>
      </c>
      <c r="T169" s="392">
        <f t="shared" si="56"/>
        <v>0</v>
      </c>
      <c r="U169" s="392">
        <f t="shared" si="60"/>
        <v>0</v>
      </c>
      <c r="V169" s="393">
        <f t="shared" si="61"/>
        <v>0</v>
      </c>
      <c r="W169" s="444" t="str">
        <f t="shared" si="62"/>
        <v/>
      </c>
      <c r="X169" s="452" t="str">
        <f t="shared" si="57"/>
        <v/>
      </c>
      <c r="Y169" s="452" t="str">
        <f t="shared" si="58"/>
        <v/>
      </c>
    </row>
    <row r="170" spans="1:25" ht="16.5">
      <c r="A170" s="383">
        <f t="shared" si="55"/>
        <v>46177</v>
      </c>
      <c r="B170" s="432" t="s">
        <v>805</v>
      </c>
      <c r="C170" s="458"/>
      <c r="D170" s="473"/>
      <c r="E170" s="459"/>
      <c r="F170" s="507" t="str">
        <f>IF(ISNA(VLOOKUP(D170,條件!$A$1:$L$65585,5,0)),"",(VLOOKUP(D170,條件!$A$1:$L$65585,5,0)))</f>
        <v/>
      </c>
      <c r="G170" s="507" t="str">
        <f>IF(ISNA(VLOOKUP(D170,條件!$A$1:$L$65585,11,0)),"",(VLOOKUP(D170,條件!$A$1:$L$65585,11,0)))</f>
        <v/>
      </c>
      <c r="H170" s="460"/>
      <c r="I170" s="461"/>
      <c r="J170" s="462"/>
      <c r="K170" s="461"/>
      <c r="L170" s="463"/>
      <c r="M170" s="388"/>
      <c r="N170" s="389"/>
      <c r="O170" s="390"/>
      <c r="P170" s="389"/>
      <c r="Q170" s="391"/>
      <c r="R170" s="443"/>
      <c r="S170" s="425">
        <f t="shared" si="59"/>
        <v>0</v>
      </c>
      <c r="T170" s="392">
        <f t="shared" si="56"/>
        <v>0</v>
      </c>
      <c r="U170" s="392">
        <f t="shared" si="60"/>
        <v>0</v>
      </c>
      <c r="V170" s="393">
        <f t="shared" si="61"/>
        <v>0</v>
      </c>
      <c r="W170" s="444" t="str">
        <f t="shared" si="62"/>
        <v/>
      </c>
      <c r="X170" s="452" t="str">
        <f t="shared" si="57"/>
        <v/>
      </c>
      <c r="Y170" s="452" t="str">
        <f t="shared" si="58"/>
        <v/>
      </c>
    </row>
    <row r="171" spans="1:25" ht="16.5">
      <c r="A171" s="383">
        <f t="shared" si="55"/>
        <v>46177</v>
      </c>
      <c r="B171" s="432" t="s">
        <v>805</v>
      </c>
      <c r="C171" s="458"/>
      <c r="D171" s="473"/>
      <c r="E171" s="459"/>
      <c r="F171" s="507" t="str">
        <f>IF(ISNA(VLOOKUP(D171,條件!$A$1:$L$65585,5,0)),"",(VLOOKUP(D171,條件!$A$1:$L$65585,5,0)))</f>
        <v/>
      </c>
      <c r="G171" s="507" t="str">
        <f>IF(ISNA(VLOOKUP(D171,條件!$A$1:$L$65585,11,0)),"",(VLOOKUP(D171,條件!$A$1:$L$65585,11,0)))</f>
        <v/>
      </c>
      <c r="H171" s="460"/>
      <c r="I171" s="461"/>
      <c r="J171" s="462"/>
      <c r="K171" s="461"/>
      <c r="L171" s="463"/>
      <c r="M171" s="388"/>
      <c r="N171" s="389"/>
      <c r="O171" s="390"/>
      <c r="P171" s="389"/>
      <c r="Q171" s="391"/>
      <c r="R171" s="443"/>
      <c r="S171" s="425">
        <f t="shared" si="59"/>
        <v>0</v>
      </c>
      <c r="T171" s="392">
        <f t="shared" si="56"/>
        <v>0</v>
      </c>
      <c r="U171" s="392">
        <f t="shared" si="60"/>
        <v>0</v>
      </c>
      <c r="V171" s="393">
        <f t="shared" si="61"/>
        <v>0</v>
      </c>
      <c r="W171" s="444" t="str">
        <f t="shared" si="62"/>
        <v/>
      </c>
      <c r="X171" s="452" t="str">
        <f t="shared" si="57"/>
        <v/>
      </c>
      <c r="Y171" s="452" t="str">
        <f t="shared" si="58"/>
        <v/>
      </c>
    </row>
    <row r="172" spans="1:25" ht="16.5">
      <c r="A172" s="383">
        <f t="shared" si="55"/>
        <v>46177</v>
      </c>
      <c r="B172" s="432" t="s">
        <v>805</v>
      </c>
      <c r="C172" s="458"/>
      <c r="D172" s="473"/>
      <c r="E172" s="459"/>
      <c r="F172" s="507" t="str">
        <f>IF(ISNA(VLOOKUP(D172,條件!$A$1:$L$65585,5,0)),"",(VLOOKUP(D172,條件!$A$1:$L$65585,5,0)))</f>
        <v/>
      </c>
      <c r="G172" s="507" t="str">
        <f>IF(ISNA(VLOOKUP(D172,條件!$A$1:$L$65585,11,0)),"",(VLOOKUP(D172,條件!$A$1:$L$65585,11,0)))</f>
        <v/>
      </c>
      <c r="H172" s="460"/>
      <c r="I172" s="461"/>
      <c r="J172" s="462"/>
      <c r="K172" s="461"/>
      <c r="L172" s="463"/>
      <c r="M172" s="388"/>
      <c r="N172" s="389"/>
      <c r="O172" s="390"/>
      <c r="P172" s="389"/>
      <c r="Q172" s="391"/>
      <c r="R172" s="443"/>
      <c r="S172" s="425">
        <f t="shared" si="59"/>
        <v>0</v>
      </c>
      <c r="T172" s="392">
        <f t="shared" si="56"/>
        <v>0</v>
      </c>
      <c r="U172" s="392">
        <f t="shared" si="60"/>
        <v>0</v>
      </c>
      <c r="V172" s="393">
        <f t="shared" si="61"/>
        <v>0</v>
      </c>
      <c r="W172" s="444" t="str">
        <f t="shared" si="62"/>
        <v/>
      </c>
      <c r="X172" s="452" t="str">
        <f t="shared" si="57"/>
        <v/>
      </c>
      <c r="Y172" s="452" t="str">
        <f t="shared" si="58"/>
        <v/>
      </c>
    </row>
    <row r="173" spans="1:25" ht="16.5">
      <c r="A173" s="383">
        <f t="shared" si="55"/>
        <v>46177</v>
      </c>
      <c r="B173" s="398" t="s">
        <v>803</v>
      </c>
      <c r="C173" s="524"/>
      <c r="D173" s="525"/>
      <c r="E173" s="526"/>
      <c r="F173" s="527">
        <v>0</v>
      </c>
      <c r="G173" s="527"/>
      <c r="H173" s="528"/>
      <c r="I173" s="529">
        <f>COUNTA(I153:I172)</f>
        <v>0</v>
      </c>
      <c r="J173" s="529"/>
      <c r="K173" s="529"/>
      <c r="L173" s="530"/>
      <c r="M173" s="400"/>
      <c r="N173" s="401">
        <f>SUM(N153:N172)</f>
        <v>0</v>
      </c>
      <c r="O173" s="400"/>
      <c r="P173" s="401">
        <f>SUM(P153:P172)</f>
        <v>0</v>
      </c>
      <c r="Q173" s="402"/>
      <c r="R173" s="445"/>
      <c r="S173" s="427"/>
      <c r="T173" s="403"/>
      <c r="U173" s="399">
        <f>SUMIF(U153:U172,"&lt;9E307")</f>
        <v>0</v>
      </c>
      <c r="V173" s="399">
        <f>SUM(V153:V172)</f>
        <v>0</v>
      </c>
      <c r="W173" s="446">
        <f>IF(ISERROR(V173/U173),0,(V173/U173))</f>
        <v>0</v>
      </c>
      <c r="X173" s="453">
        <f>SUMIF(X153:X172,"&lt;9E307")</f>
        <v>0</v>
      </c>
      <c r="Y173" s="453">
        <f>SUMIF(Y153:Y172,"&lt;9E307")</f>
        <v>0</v>
      </c>
    </row>
    <row r="174" spans="1:25" ht="16.5">
      <c r="A174" s="383">
        <f t="shared" si="55"/>
        <v>46177</v>
      </c>
      <c r="B174" s="404" t="s">
        <v>806</v>
      </c>
      <c r="C174" s="531"/>
      <c r="D174" s="532"/>
      <c r="E174" s="533"/>
      <c r="F174" s="534"/>
      <c r="G174" s="534"/>
      <c r="H174" s="535"/>
      <c r="I174" s="536">
        <f>SUM(I152,I173)</f>
        <v>0</v>
      </c>
      <c r="J174" s="536"/>
      <c r="K174" s="536"/>
      <c r="L174" s="537"/>
      <c r="M174" s="419"/>
      <c r="N174" s="420">
        <f>SUM(N152,N173)</f>
        <v>0</v>
      </c>
      <c r="O174" s="419"/>
      <c r="P174" s="420">
        <f>SUM(P152,P173)</f>
        <v>0</v>
      </c>
      <c r="Q174" s="421"/>
      <c r="R174" s="447"/>
      <c r="S174" s="428"/>
      <c r="T174" s="394"/>
      <c r="U174" s="394">
        <f t="shared" ref="U174:V174" si="63">SUM(U152,U173)</f>
        <v>0</v>
      </c>
      <c r="V174" s="394">
        <f t="shared" si="63"/>
        <v>0</v>
      </c>
      <c r="W174" s="448">
        <f>IF(ISERROR(V174/U174),0,V174/U174)</f>
        <v>0</v>
      </c>
      <c r="X174" s="454">
        <f>SUM(X152,X173)</f>
        <v>0</v>
      </c>
      <c r="Y174" s="454">
        <f>SUM(Y152,Y173)</f>
        <v>0</v>
      </c>
    </row>
    <row r="175" spans="1:25" ht="16.5">
      <c r="A175" s="449">
        <f>A174+1</f>
        <v>46178</v>
      </c>
      <c r="B175" s="431" t="s">
        <v>804</v>
      </c>
      <c r="C175" s="458"/>
      <c r="D175" s="473"/>
      <c r="E175" s="459"/>
      <c r="F175" s="507" t="str">
        <f>IF(ISNA(VLOOKUP(D175,條件!$A$1:$L$65585,5,0)),"",(VLOOKUP(D175,條件!$A$1:$L$65585,5,0)))</f>
        <v/>
      </c>
      <c r="G175" s="507" t="str">
        <f>IF(ISNA(VLOOKUP(D175,條件!$A$1:$L$65585,11,0)),"",(VLOOKUP(D175,條件!$A$1:$L$65585,11,0)))</f>
        <v/>
      </c>
      <c r="H175" s="460"/>
      <c r="I175" s="461"/>
      <c r="J175" s="462"/>
      <c r="K175" s="461"/>
      <c r="L175" s="463"/>
      <c r="M175" s="407"/>
      <c r="N175" s="408"/>
      <c r="O175" s="409"/>
      <c r="P175" s="408"/>
      <c r="Q175" s="410"/>
      <c r="R175" s="441"/>
      <c r="S175" s="424">
        <f>K175*0.85</f>
        <v>0</v>
      </c>
      <c r="T175" s="405">
        <f t="shared" ref="T175:T194" si="64">IF(J175="",0,(1440/(J175/S175)))</f>
        <v>0</v>
      </c>
      <c r="U175" s="405">
        <f>T175*L175*(N175+P175)/24*0.85</f>
        <v>0</v>
      </c>
      <c r="V175" s="406">
        <f>M175+O175</f>
        <v>0</v>
      </c>
      <c r="W175" s="442" t="str">
        <f>IF(U175=0,"",((V175/U175)))</f>
        <v/>
      </c>
      <c r="X175" s="452" t="str">
        <f t="shared" ref="X175:X194" si="65">IF(ISERROR((U175/(N175+P175)*N175)/250),"",((U175/(N175+P175)*N175)/250))</f>
        <v/>
      </c>
      <c r="Y175" s="452" t="str">
        <f t="shared" ref="Y175:Y194" si="66">IF(ISERROR(((U175/(N175+P175)*P175)/250)),"",(((U175/(N175+P175)*P175))/250))</f>
        <v/>
      </c>
    </row>
    <row r="176" spans="1:25" ht="16.5">
      <c r="A176" s="383">
        <f>A175</f>
        <v>46178</v>
      </c>
      <c r="B176" s="432" t="s">
        <v>804</v>
      </c>
      <c r="C176" s="458"/>
      <c r="D176" s="473"/>
      <c r="E176" s="459"/>
      <c r="F176" s="507" t="str">
        <f>IF(ISNA(VLOOKUP(D176,條件!$A$1:$L$65585,5,0)),"",(VLOOKUP(D176,條件!$A$1:$L$65585,5,0)))</f>
        <v/>
      </c>
      <c r="G176" s="507" t="str">
        <f>IF(ISNA(VLOOKUP(D176,條件!$A$1:$L$65585,11,0)),"",(VLOOKUP(D176,條件!$A$1:$L$65585,11,0)))</f>
        <v/>
      </c>
      <c r="H176" s="460"/>
      <c r="I176" s="461"/>
      <c r="J176" s="462"/>
      <c r="K176" s="461"/>
      <c r="L176" s="463"/>
      <c r="M176" s="388"/>
      <c r="N176" s="389"/>
      <c r="O176" s="390"/>
      <c r="P176" s="389"/>
      <c r="Q176" s="410"/>
      <c r="R176" s="441"/>
      <c r="S176" s="425">
        <f t="shared" ref="S176:S194" si="67">K176*0.85</f>
        <v>0</v>
      </c>
      <c r="T176" s="392">
        <f t="shared" si="64"/>
        <v>0</v>
      </c>
      <c r="U176" s="405">
        <f t="shared" ref="U176:U194" si="68">T176*L176*(N176+P176)/24*0.85</f>
        <v>0</v>
      </c>
      <c r="V176" s="393">
        <f t="shared" ref="V176:V194" si="69">M176+O176</f>
        <v>0</v>
      </c>
      <c r="W176" s="442" t="str">
        <f t="shared" ref="W176:W194" si="70">IF(U176=0,"",((V176/U176)))</f>
        <v/>
      </c>
      <c r="X176" s="452" t="str">
        <f t="shared" si="65"/>
        <v/>
      </c>
      <c r="Y176" s="452" t="str">
        <f t="shared" si="66"/>
        <v/>
      </c>
    </row>
    <row r="177" spans="1:25" ht="16.5">
      <c r="A177" s="383">
        <f t="shared" ref="A177:A217" si="71">A176</f>
        <v>46178</v>
      </c>
      <c r="B177" s="432" t="s">
        <v>804</v>
      </c>
      <c r="C177" s="458"/>
      <c r="D177" s="473"/>
      <c r="E177" s="459"/>
      <c r="F177" s="507" t="str">
        <f>IF(ISNA(VLOOKUP(D177,條件!$A$1:$L$65585,5,0)),"",(VLOOKUP(D177,條件!$A$1:$L$65585,5,0)))</f>
        <v/>
      </c>
      <c r="G177" s="507" t="str">
        <f>IF(ISNA(VLOOKUP(D177,條件!$A$1:$L$65585,11,0)),"",(VLOOKUP(D177,條件!$A$1:$L$65585,11,0)))</f>
        <v/>
      </c>
      <c r="H177" s="460"/>
      <c r="I177" s="461"/>
      <c r="J177" s="462"/>
      <c r="K177" s="461"/>
      <c r="L177" s="463"/>
      <c r="M177" s="388"/>
      <c r="N177" s="389"/>
      <c r="O177" s="390"/>
      <c r="P177" s="389"/>
      <c r="Q177" s="410"/>
      <c r="R177" s="441"/>
      <c r="S177" s="425">
        <f t="shared" si="67"/>
        <v>0</v>
      </c>
      <c r="T177" s="392">
        <f t="shared" si="64"/>
        <v>0</v>
      </c>
      <c r="U177" s="405">
        <f t="shared" si="68"/>
        <v>0</v>
      </c>
      <c r="V177" s="393">
        <f t="shared" si="69"/>
        <v>0</v>
      </c>
      <c r="W177" s="442" t="str">
        <f t="shared" si="70"/>
        <v/>
      </c>
      <c r="X177" s="452" t="str">
        <f t="shared" si="65"/>
        <v/>
      </c>
      <c r="Y177" s="452" t="str">
        <f t="shared" si="66"/>
        <v/>
      </c>
    </row>
    <row r="178" spans="1:25" ht="16.5">
      <c r="A178" s="383">
        <f t="shared" si="71"/>
        <v>46178</v>
      </c>
      <c r="B178" s="432" t="s">
        <v>804</v>
      </c>
      <c r="C178" s="458"/>
      <c r="D178" s="473"/>
      <c r="E178" s="459"/>
      <c r="F178" s="507" t="str">
        <f>IF(ISNA(VLOOKUP(D178,條件!$A$1:$L$65585,5,0)),"",(VLOOKUP(D178,條件!$A$1:$L$65585,5,0)))</f>
        <v/>
      </c>
      <c r="G178" s="507" t="str">
        <f>IF(ISNA(VLOOKUP(D178,條件!$A$1:$L$65585,11,0)),"",(VLOOKUP(D178,條件!$A$1:$L$65585,11,0)))</f>
        <v/>
      </c>
      <c r="H178" s="460"/>
      <c r="I178" s="461"/>
      <c r="J178" s="462"/>
      <c r="K178" s="461"/>
      <c r="L178" s="463"/>
      <c r="M178" s="388"/>
      <c r="N178" s="389"/>
      <c r="O178" s="390"/>
      <c r="P178" s="389"/>
      <c r="Q178" s="410"/>
      <c r="R178" s="443"/>
      <c r="S178" s="425">
        <f t="shared" si="67"/>
        <v>0</v>
      </c>
      <c r="T178" s="392">
        <f t="shared" si="64"/>
        <v>0</v>
      </c>
      <c r="U178" s="405">
        <f t="shared" si="68"/>
        <v>0</v>
      </c>
      <c r="V178" s="393">
        <f t="shared" si="69"/>
        <v>0</v>
      </c>
      <c r="W178" s="442" t="str">
        <f t="shared" si="70"/>
        <v/>
      </c>
      <c r="X178" s="452" t="str">
        <f t="shared" si="65"/>
        <v/>
      </c>
      <c r="Y178" s="452" t="str">
        <f t="shared" si="66"/>
        <v/>
      </c>
    </row>
    <row r="179" spans="1:25" ht="16.5">
      <c r="A179" s="383">
        <f t="shared" si="71"/>
        <v>46178</v>
      </c>
      <c r="B179" s="432" t="s">
        <v>804</v>
      </c>
      <c r="C179" s="458"/>
      <c r="D179" s="473"/>
      <c r="E179" s="459"/>
      <c r="F179" s="507" t="str">
        <f>IF(ISNA(VLOOKUP(D179,條件!$A$1:$L$65585,5,0)),"",(VLOOKUP(D179,條件!$A$1:$L$65585,5,0)))</f>
        <v/>
      </c>
      <c r="G179" s="507" t="str">
        <f>IF(ISNA(VLOOKUP(D179,條件!$A$1:$L$65585,11,0)),"",(VLOOKUP(D179,條件!$A$1:$L$65585,11,0)))</f>
        <v/>
      </c>
      <c r="H179" s="460"/>
      <c r="I179" s="461"/>
      <c r="J179" s="462"/>
      <c r="K179" s="461"/>
      <c r="L179" s="463"/>
      <c r="M179" s="388"/>
      <c r="N179" s="389"/>
      <c r="O179" s="390"/>
      <c r="P179" s="389"/>
      <c r="Q179" s="410"/>
      <c r="R179" s="443"/>
      <c r="S179" s="425">
        <f t="shared" si="67"/>
        <v>0</v>
      </c>
      <c r="T179" s="392">
        <f t="shared" si="64"/>
        <v>0</v>
      </c>
      <c r="U179" s="405">
        <f t="shared" si="68"/>
        <v>0</v>
      </c>
      <c r="V179" s="393">
        <f t="shared" si="69"/>
        <v>0</v>
      </c>
      <c r="W179" s="442" t="str">
        <f t="shared" si="70"/>
        <v/>
      </c>
      <c r="X179" s="452" t="str">
        <f t="shared" si="65"/>
        <v/>
      </c>
      <c r="Y179" s="452" t="str">
        <f t="shared" si="66"/>
        <v/>
      </c>
    </row>
    <row r="180" spans="1:25" ht="16.5">
      <c r="A180" s="383">
        <f t="shared" si="71"/>
        <v>46178</v>
      </c>
      <c r="B180" s="432" t="s">
        <v>804</v>
      </c>
      <c r="C180" s="458"/>
      <c r="D180" s="473"/>
      <c r="E180" s="459"/>
      <c r="F180" s="507" t="str">
        <f>IF(ISNA(VLOOKUP(D180,條件!$A$1:$L$65585,5,0)),"",(VLOOKUP(D180,條件!$A$1:$L$65585,5,0)))</f>
        <v/>
      </c>
      <c r="G180" s="507" t="str">
        <f>IF(ISNA(VLOOKUP(D180,條件!$A$1:$L$65585,11,0)),"",(VLOOKUP(D180,條件!$A$1:$L$65585,11,0)))</f>
        <v/>
      </c>
      <c r="H180" s="460"/>
      <c r="I180" s="461"/>
      <c r="J180" s="462"/>
      <c r="K180" s="461"/>
      <c r="L180" s="463"/>
      <c r="M180" s="388"/>
      <c r="N180" s="389"/>
      <c r="O180" s="390"/>
      <c r="P180" s="389"/>
      <c r="Q180" s="410"/>
      <c r="R180" s="443"/>
      <c r="S180" s="425">
        <f t="shared" si="67"/>
        <v>0</v>
      </c>
      <c r="T180" s="392">
        <f t="shared" si="64"/>
        <v>0</v>
      </c>
      <c r="U180" s="405">
        <f t="shared" si="68"/>
        <v>0</v>
      </c>
      <c r="V180" s="393">
        <f t="shared" si="69"/>
        <v>0</v>
      </c>
      <c r="W180" s="442" t="str">
        <f t="shared" si="70"/>
        <v/>
      </c>
      <c r="X180" s="452" t="str">
        <f t="shared" si="65"/>
        <v/>
      </c>
      <c r="Y180" s="452" t="str">
        <f t="shared" si="66"/>
        <v/>
      </c>
    </row>
    <row r="181" spans="1:25" ht="16.5">
      <c r="A181" s="383">
        <f t="shared" si="71"/>
        <v>46178</v>
      </c>
      <c r="B181" s="432" t="s">
        <v>804</v>
      </c>
      <c r="C181" s="458"/>
      <c r="D181" s="473"/>
      <c r="E181" s="459"/>
      <c r="F181" s="507" t="str">
        <f>IF(ISNA(VLOOKUP(D181,條件!$A$1:$L$65585,5,0)),"",(VLOOKUP(D181,條件!$A$1:$L$65585,5,0)))</f>
        <v/>
      </c>
      <c r="G181" s="507" t="str">
        <f>IF(ISNA(VLOOKUP(D181,條件!$A$1:$L$65585,11,0)),"",(VLOOKUP(D181,條件!$A$1:$L$65585,11,0)))</f>
        <v/>
      </c>
      <c r="H181" s="460"/>
      <c r="I181" s="461"/>
      <c r="J181" s="462"/>
      <c r="K181" s="461"/>
      <c r="L181" s="463"/>
      <c r="M181" s="388"/>
      <c r="N181" s="389"/>
      <c r="O181" s="390"/>
      <c r="P181" s="389"/>
      <c r="Q181" s="410"/>
      <c r="R181" s="443"/>
      <c r="S181" s="425">
        <f t="shared" si="67"/>
        <v>0</v>
      </c>
      <c r="T181" s="392">
        <f t="shared" si="64"/>
        <v>0</v>
      </c>
      <c r="U181" s="405">
        <f t="shared" si="68"/>
        <v>0</v>
      </c>
      <c r="V181" s="393">
        <f t="shared" si="69"/>
        <v>0</v>
      </c>
      <c r="W181" s="442" t="str">
        <f t="shared" si="70"/>
        <v/>
      </c>
      <c r="X181" s="452" t="str">
        <f t="shared" si="65"/>
        <v/>
      </c>
      <c r="Y181" s="452" t="str">
        <f t="shared" si="66"/>
        <v/>
      </c>
    </row>
    <row r="182" spans="1:25" ht="16.5">
      <c r="A182" s="383">
        <f t="shared" si="71"/>
        <v>46178</v>
      </c>
      <c r="B182" s="432" t="s">
        <v>804</v>
      </c>
      <c r="C182" s="458"/>
      <c r="D182" s="473"/>
      <c r="E182" s="459"/>
      <c r="F182" s="507" t="str">
        <f>IF(ISNA(VLOOKUP(D182,條件!$A$1:$L$65585,5,0)),"",(VLOOKUP(D182,條件!$A$1:$L$65585,5,0)))</f>
        <v/>
      </c>
      <c r="G182" s="507" t="str">
        <f>IF(ISNA(VLOOKUP(D182,條件!$A$1:$L$65585,11,0)),"",(VLOOKUP(D182,條件!$A$1:$L$65585,11,0)))</f>
        <v/>
      </c>
      <c r="H182" s="460"/>
      <c r="I182" s="461"/>
      <c r="J182" s="462"/>
      <c r="K182" s="461"/>
      <c r="L182" s="463"/>
      <c r="M182" s="388"/>
      <c r="N182" s="389"/>
      <c r="O182" s="390"/>
      <c r="P182" s="389"/>
      <c r="Q182" s="410"/>
      <c r="R182" s="443"/>
      <c r="S182" s="425">
        <f t="shared" si="67"/>
        <v>0</v>
      </c>
      <c r="T182" s="392">
        <f t="shared" si="64"/>
        <v>0</v>
      </c>
      <c r="U182" s="405">
        <f t="shared" si="68"/>
        <v>0</v>
      </c>
      <c r="V182" s="393">
        <f t="shared" si="69"/>
        <v>0</v>
      </c>
      <c r="W182" s="442" t="str">
        <f t="shared" si="70"/>
        <v/>
      </c>
      <c r="X182" s="452" t="str">
        <f t="shared" si="65"/>
        <v/>
      </c>
      <c r="Y182" s="452" t="str">
        <f t="shared" si="66"/>
        <v/>
      </c>
    </row>
    <row r="183" spans="1:25" ht="16.5">
      <c r="A183" s="383">
        <f t="shared" si="71"/>
        <v>46178</v>
      </c>
      <c r="B183" s="432" t="s">
        <v>804</v>
      </c>
      <c r="C183" s="458"/>
      <c r="D183" s="473"/>
      <c r="E183" s="459"/>
      <c r="F183" s="507" t="str">
        <f>IF(ISNA(VLOOKUP(D183,條件!$A$1:$L$65585,5,0)),"",(VLOOKUP(D183,條件!$A$1:$L$65585,5,0)))</f>
        <v/>
      </c>
      <c r="G183" s="507" t="str">
        <f>IF(ISNA(VLOOKUP(D183,條件!$A$1:$L$65585,11,0)),"",(VLOOKUP(D183,條件!$A$1:$L$65585,11,0)))</f>
        <v/>
      </c>
      <c r="H183" s="460"/>
      <c r="I183" s="461"/>
      <c r="J183" s="462"/>
      <c r="K183" s="461"/>
      <c r="L183" s="463"/>
      <c r="M183" s="388"/>
      <c r="N183" s="389"/>
      <c r="O183" s="390"/>
      <c r="P183" s="389"/>
      <c r="Q183" s="410"/>
      <c r="R183" s="443"/>
      <c r="S183" s="425">
        <f t="shared" si="67"/>
        <v>0</v>
      </c>
      <c r="T183" s="392">
        <f t="shared" si="64"/>
        <v>0</v>
      </c>
      <c r="U183" s="405">
        <f t="shared" si="68"/>
        <v>0</v>
      </c>
      <c r="V183" s="393">
        <f t="shared" si="69"/>
        <v>0</v>
      </c>
      <c r="W183" s="442" t="str">
        <f t="shared" si="70"/>
        <v/>
      </c>
      <c r="X183" s="452" t="str">
        <f t="shared" si="65"/>
        <v/>
      </c>
      <c r="Y183" s="452" t="str">
        <f t="shared" si="66"/>
        <v/>
      </c>
    </row>
    <row r="184" spans="1:25" ht="16.5">
      <c r="A184" s="383">
        <f t="shared" si="71"/>
        <v>46178</v>
      </c>
      <c r="B184" s="432" t="s">
        <v>804</v>
      </c>
      <c r="C184" s="458"/>
      <c r="D184" s="473"/>
      <c r="E184" s="459"/>
      <c r="F184" s="507" t="str">
        <f>IF(ISNA(VLOOKUP(D184,條件!$A$1:$L$65585,5,0)),"",(VLOOKUP(D184,條件!$A$1:$L$65585,5,0)))</f>
        <v/>
      </c>
      <c r="G184" s="507" t="str">
        <f>IF(ISNA(VLOOKUP(D184,條件!$A$1:$L$65585,11,0)),"",(VLOOKUP(D184,條件!$A$1:$L$65585,11,0)))</f>
        <v/>
      </c>
      <c r="H184" s="460"/>
      <c r="I184" s="461"/>
      <c r="J184" s="462"/>
      <c r="K184" s="461"/>
      <c r="L184" s="463"/>
      <c r="M184" s="388"/>
      <c r="N184" s="389"/>
      <c r="O184" s="390"/>
      <c r="P184" s="389"/>
      <c r="Q184" s="410"/>
      <c r="R184" s="443"/>
      <c r="S184" s="425">
        <f t="shared" si="67"/>
        <v>0</v>
      </c>
      <c r="T184" s="392">
        <f t="shared" si="64"/>
        <v>0</v>
      </c>
      <c r="U184" s="405">
        <f t="shared" si="68"/>
        <v>0</v>
      </c>
      <c r="V184" s="393">
        <f t="shared" si="69"/>
        <v>0</v>
      </c>
      <c r="W184" s="442" t="str">
        <f t="shared" si="70"/>
        <v/>
      </c>
      <c r="X184" s="452" t="str">
        <f t="shared" si="65"/>
        <v/>
      </c>
      <c r="Y184" s="452" t="str">
        <f t="shared" si="66"/>
        <v/>
      </c>
    </row>
    <row r="185" spans="1:25" ht="16.5">
      <c r="A185" s="383">
        <f t="shared" si="71"/>
        <v>46178</v>
      </c>
      <c r="B185" s="432" t="s">
        <v>804</v>
      </c>
      <c r="C185" s="458"/>
      <c r="D185" s="473"/>
      <c r="E185" s="459"/>
      <c r="F185" s="507" t="str">
        <f>IF(ISNA(VLOOKUP(D185,條件!$A$1:$L$65585,5,0)),"",(VLOOKUP(D185,條件!$A$1:$L$65585,5,0)))</f>
        <v/>
      </c>
      <c r="G185" s="507" t="str">
        <f>IF(ISNA(VLOOKUP(D185,條件!$A$1:$L$65585,11,0)),"",(VLOOKUP(D185,條件!$A$1:$L$65585,11,0)))</f>
        <v/>
      </c>
      <c r="H185" s="460"/>
      <c r="I185" s="461"/>
      <c r="J185" s="462"/>
      <c r="K185" s="461"/>
      <c r="L185" s="463"/>
      <c r="M185" s="388"/>
      <c r="N185" s="389"/>
      <c r="O185" s="390"/>
      <c r="P185" s="389"/>
      <c r="Q185" s="410"/>
      <c r="R185" s="443"/>
      <c r="S185" s="425">
        <f t="shared" si="67"/>
        <v>0</v>
      </c>
      <c r="T185" s="392">
        <f t="shared" si="64"/>
        <v>0</v>
      </c>
      <c r="U185" s="405">
        <f t="shared" si="68"/>
        <v>0</v>
      </c>
      <c r="V185" s="393">
        <f t="shared" si="69"/>
        <v>0</v>
      </c>
      <c r="W185" s="442" t="str">
        <f t="shared" si="70"/>
        <v/>
      </c>
      <c r="X185" s="452" t="str">
        <f t="shared" si="65"/>
        <v/>
      </c>
      <c r="Y185" s="452" t="str">
        <f t="shared" si="66"/>
        <v/>
      </c>
    </row>
    <row r="186" spans="1:25" ht="16.5">
      <c r="A186" s="383">
        <f t="shared" si="71"/>
        <v>46178</v>
      </c>
      <c r="B186" s="432" t="s">
        <v>804</v>
      </c>
      <c r="C186" s="458"/>
      <c r="D186" s="473"/>
      <c r="E186" s="459"/>
      <c r="F186" s="507" t="str">
        <f>IF(ISNA(VLOOKUP(D186,條件!$A$1:$L$65585,5,0)),"",(VLOOKUP(D186,條件!$A$1:$L$65585,5,0)))</f>
        <v/>
      </c>
      <c r="G186" s="507" t="str">
        <f>IF(ISNA(VLOOKUP(D186,條件!$A$1:$L$65585,11,0)),"",(VLOOKUP(D186,條件!$A$1:$L$65585,11,0)))</f>
        <v/>
      </c>
      <c r="H186" s="460"/>
      <c r="I186" s="461"/>
      <c r="J186" s="462"/>
      <c r="K186" s="461"/>
      <c r="L186" s="463"/>
      <c r="M186" s="388"/>
      <c r="N186" s="389"/>
      <c r="O186" s="390"/>
      <c r="P186" s="389"/>
      <c r="Q186" s="410"/>
      <c r="R186" s="443"/>
      <c r="S186" s="425">
        <f t="shared" si="67"/>
        <v>0</v>
      </c>
      <c r="T186" s="392">
        <f t="shared" si="64"/>
        <v>0</v>
      </c>
      <c r="U186" s="392">
        <f t="shared" si="68"/>
        <v>0</v>
      </c>
      <c r="V186" s="393">
        <f t="shared" si="69"/>
        <v>0</v>
      </c>
      <c r="W186" s="442" t="str">
        <f t="shared" si="70"/>
        <v/>
      </c>
      <c r="X186" s="452" t="str">
        <f t="shared" si="65"/>
        <v/>
      </c>
      <c r="Y186" s="452" t="str">
        <f t="shared" si="66"/>
        <v/>
      </c>
    </row>
    <row r="187" spans="1:25" ht="16.5">
      <c r="A187" s="383">
        <f t="shared" si="71"/>
        <v>46178</v>
      </c>
      <c r="B187" s="432" t="s">
        <v>804</v>
      </c>
      <c r="C187" s="458"/>
      <c r="D187" s="473"/>
      <c r="E187" s="459"/>
      <c r="F187" s="507" t="str">
        <f>IF(ISNA(VLOOKUP(D187,條件!$A$1:$L$65585,5,0)),"",(VLOOKUP(D187,條件!$A$1:$L$65585,5,0)))</f>
        <v/>
      </c>
      <c r="G187" s="507" t="str">
        <f>IF(ISNA(VLOOKUP(D187,條件!$A$1:$L$65585,11,0)),"",(VLOOKUP(D187,條件!$A$1:$L$65585,11,0)))</f>
        <v/>
      </c>
      <c r="H187" s="460"/>
      <c r="I187" s="461"/>
      <c r="J187" s="462"/>
      <c r="K187" s="461"/>
      <c r="L187" s="463"/>
      <c r="M187" s="388"/>
      <c r="N187" s="389"/>
      <c r="O187" s="390"/>
      <c r="P187" s="389"/>
      <c r="Q187" s="410"/>
      <c r="R187" s="443"/>
      <c r="S187" s="425">
        <f t="shared" si="67"/>
        <v>0</v>
      </c>
      <c r="T187" s="392">
        <f t="shared" si="64"/>
        <v>0</v>
      </c>
      <c r="U187" s="392">
        <f t="shared" si="68"/>
        <v>0</v>
      </c>
      <c r="V187" s="393">
        <f t="shared" si="69"/>
        <v>0</v>
      </c>
      <c r="W187" s="444" t="str">
        <f t="shared" si="70"/>
        <v/>
      </c>
      <c r="X187" s="452" t="str">
        <f t="shared" si="65"/>
        <v/>
      </c>
      <c r="Y187" s="452" t="str">
        <f t="shared" si="66"/>
        <v/>
      </c>
    </row>
    <row r="188" spans="1:25" ht="16.5">
      <c r="A188" s="383">
        <f t="shared" si="71"/>
        <v>46178</v>
      </c>
      <c r="B188" s="432" t="s">
        <v>804</v>
      </c>
      <c r="C188" s="458"/>
      <c r="D188" s="473"/>
      <c r="E188" s="459"/>
      <c r="F188" s="507" t="str">
        <f>IF(ISNA(VLOOKUP(D188,條件!$A$1:$L$65585,5,0)),"",(VLOOKUP(D188,條件!$A$1:$L$65585,5,0)))</f>
        <v/>
      </c>
      <c r="G188" s="507" t="str">
        <f>IF(ISNA(VLOOKUP(D188,條件!$A$1:$L$65585,11,0)),"",(VLOOKUP(D188,條件!$A$1:$L$65585,11,0)))</f>
        <v/>
      </c>
      <c r="H188" s="460"/>
      <c r="I188" s="461"/>
      <c r="J188" s="462"/>
      <c r="K188" s="461"/>
      <c r="L188" s="463"/>
      <c r="M188" s="388"/>
      <c r="N188" s="389"/>
      <c r="O188" s="390"/>
      <c r="P188" s="389"/>
      <c r="Q188" s="410"/>
      <c r="R188" s="443"/>
      <c r="S188" s="425">
        <f t="shared" si="67"/>
        <v>0</v>
      </c>
      <c r="T188" s="392">
        <f t="shared" si="64"/>
        <v>0</v>
      </c>
      <c r="U188" s="392">
        <f t="shared" si="68"/>
        <v>0</v>
      </c>
      <c r="V188" s="393">
        <f t="shared" si="69"/>
        <v>0</v>
      </c>
      <c r="W188" s="444" t="str">
        <f t="shared" si="70"/>
        <v/>
      </c>
      <c r="X188" s="452" t="str">
        <f t="shared" si="65"/>
        <v/>
      </c>
      <c r="Y188" s="452" t="str">
        <f t="shared" si="66"/>
        <v/>
      </c>
    </row>
    <row r="189" spans="1:25" ht="16.5">
      <c r="A189" s="383">
        <f t="shared" si="71"/>
        <v>46178</v>
      </c>
      <c r="B189" s="432" t="s">
        <v>804</v>
      </c>
      <c r="C189" s="458"/>
      <c r="D189" s="473"/>
      <c r="E189" s="459"/>
      <c r="F189" s="507" t="str">
        <f>IF(ISNA(VLOOKUP(D189,條件!$A$1:$L$65585,5,0)),"",(VLOOKUP(D189,條件!$A$1:$L$65585,5,0)))</f>
        <v/>
      </c>
      <c r="G189" s="507" t="str">
        <f>IF(ISNA(VLOOKUP(D189,條件!$A$1:$L$65585,11,0)),"",(VLOOKUP(D189,條件!$A$1:$L$65585,11,0)))</f>
        <v/>
      </c>
      <c r="H189" s="460"/>
      <c r="I189" s="461"/>
      <c r="J189" s="462"/>
      <c r="K189" s="461"/>
      <c r="L189" s="463"/>
      <c r="M189" s="388"/>
      <c r="N189" s="389"/>
      <c r="O189" s="390"/>
      <c r="P189" s="389"/>
      <c r="Q189" s="410"/>
      <c r="R189" s="443"/>
      <c r="S189" s="425">
        <f t="shared" si="67"/>
        <v>0</v>
      </c>
      <c r="T189" s="392">
        <f t="shared" si="64"/>
        <v>0</v>
      </c>
      <c r="U189" s="392">
        <f t="shared" si="68"/>
        <v>0</v>
      </c>
      <c r="V189" s="393">
        <f t="shared" si="69"/>
        <v>0</v>
      </c>
      <c r="W189" s="444" t="str">
        <f t="shared" si="70"/>
        <v/>
      </c>
      <c r="X189" s="452" t="str">
        <f t="shared" si="65"/>
        <v/>
      </c>
      <c r="Y189" s="452" t="str">
        <f t="shared" si="66"/>
        <v/>
      </c>
    </row>
    <row r="190" spans="1:25" ht="16.5">
      <c r="A190" s="383">
        <f t="shared" si="71"/>
        <v>46178</v>
      </c>
      <c r="B190" s="432" t="s">
        <v>804</v>
      </c>
      <c r="C190" s="458"/>
      <c r="D190" s="473"/>
      <c r="E190" s="459"/>
      <c r="F190" s="507" t="str">
        <f>IF(ISNA(VLOOKUP(D190,條件!$A$1:$L$65585,5,0)),"",(VLOOKUP(D190,條件!$A$1:$L$65585,5,0)))</f>
        <v/>
      </c>
      <c r="G190" s="507" t="str">
        <f>IF(ISNA(VLOOKUP(D190,條件!$A$1:$L$65585,11,0)),"",(VLOOKUP(D190,條件!$A$1:$L$65585,11,0)))</f>
        <v/>
      </c>
      <c r="H190" s="460"/>
      <c r="I190" s="461"/>
      <c r="J190" s="462"/>
      <c r="K190" s="461"/>
      <c r="L190" s="463"/>
      <c r="M190" s="388"/>
      <c r="N190" s="389"/>
      <c r="O190" s="390"/>
      <c r="P190" s="389"/>
      <c r="Q190" s="410"/>
      <c r="R190" s="443"/>
      <c r="S190" s="425">
        <f t="shared" si="67"/>
        <v>0</v>
      </c>
      <c r="T190" s="392">
        <f t="shared" si="64"/>
        <v>0</v>
      </c>
      <c r="U190" s="392">
        <f t="shared" si="68"/>
        <v>0</v>
      </c>
      <c r="V190" s="393">
        <f t="shared" si="69"/>
        <v>0</v>
      </c>
      <c r="W190" s="444" t="str">
        <f t="shared" si="70"/>
        <v/>
      </c>
      <c r="X190" s="452" t="str">
        <f t="shared" si="65"/>
        <v/>
      </c>
      <c r="Y190" s="452" t="str">
        <f t="shared" si="66"/>
        <v/>
      </c>
    </row>
    <row r="191" spans="1:25" ht="16.5">
      <c r="A191" s="383">
        <f t="shared" si="71"/>
        <v>46178</v>
      </c>
      <c r="B191" s="432" t="s">
        <v>804</v>
      </c>
      <c r="C191" s="458"/>
      <c r="D191" s="473"/>
      <c r="E191" s="459"/>
      <c r="F191" s="507" t="str">
        <f>IF(ISNA(VLOOKUP(D191,條件!$A$1:$L$65585,5,0)),"",(VLOOKUP(D191,條件!$A$1:$L$65585,5,0)))</f>
        <v/>
      </c>
      <c r="G191" s="507" t="str">
        <f>IF(ISNA(VLOOKUP(D191,條件!$A$1:$L$65585,11,0)),"",(VLOOKUP(D191,條件!$A$1:$L$65585,11,0)))</f>
        <v/>
      </c>
      <c r="H191" s="460"/>
      <c r="I191" s="461"/>
      <c r="J191" s="462"/>
      <c r="K191" s="461"/>
      <c r="L191" s="463"/>
      <c r="M191" s="388"/>
      <c r="N191" s="389"/>
      <c r="O191" s="390"/>
      <c r="P191" s="389"/>
      <c r="Q191" s="391"/>
      <c r="R191" s="443"/>
      <c r="S191" s="425">
        <f t="shared" si="67"/>
        <v>0</v>
      </c>
      <c r="T191" s="392">
        <f t="shared" si="64"/>
        <v>0</v>
      </c>
      <c r="U191" s="392">
        <f t="shared" si="68"/>
        <v>0</v>
      </c>
      <c r="V191" s="393">
        <f t="shared" si="69"/>
        <v>0</v>
      </c>
      <c r="W191" s="444" t="str">
        <f t="shared" si="70"/>
        <v/>
      </c>
      <c r="X191" s="452" t="str">
        <f t="shared" si="65"/>
        <v/>
      </c>
      <c r="Y191" s="452" t="str">
        <f t="shared" si="66"/>
        <v/>
      </c>
    </row>
    <row r="192" spans="1:25" ht="16.5">
      <c r="A192" s="383">
        <f t="shared" si="71"/>
        <v>46178</v>
      </c>
      <c r="B192" s="432" t="s">
        <v>804</v>
      </c>
      <c r="C192" s="458"/>
      <c r="D192" s="473"/>
      <c r="E192" s="459"/>
      <c r="F192" s="507" t="str">
        <f>IF(ISNA(VLOOKUP(D192,條件!$A$1:$L$65585,5,0)),"",(VLOOKUP(D192,條件!$A$1:$L$65585,5,0)))</f>
        <v/>
      </c>
      <c r="G192" s="507" t="str">
        <f>IF(ISNA(VLOOKUP(D192,條件!$A$1:$L$65585,11,0)),"",(VLOOKUP(D192,條件!$A$1:$L$65585,11,0)))</f>
        <v/>
      </c>
      <c r="H192" s="460"/>
      <c r="I192" s="461"/>
      <c r="J192" s="462"/>
      <c r="K192" s="461"/>
      <c r="L192" s="463"/>
      <c r="M192" s="388"/>
      <c r="N192" s="389"/>
      <c r="O192" s="390"/>
      <c r="P192" s="389"/>
      <c r="Q192" s="391"/>
      <c r="R192" s="443"/>
      <c r="S192" s="425">
        <f t="shared" si="67"/>
        <v>0</v>
      </c>
      <c r="T192" s="392">
        <f t="shared" si="64"/>
        <v>0</v>
      </c>
      <c r="U192" s="392">
        <f t="shared" si="68"/>
        <v>0</v>
      </c>
      <c r="V192" s="393">
        <f t="shared" si="69"/>
        <v>0</v>
      </c>
      <c r="W192" s="444" t="str">
        <f t="shared" si="70"/>
        <v/>
      </c>
      <c r="X192" s="452" t="str">
        <f t="shared" si="65"/>
        <v/>
      </c>
      <c r="Y192" s="452" t="str">
        <f t="shared" si="66"/>
        <v/>
      </c>
    </row>
    <row r="193" spans="1:25" ht="16.5">
      <c r="A193" s="383">
        <f t="shared" si="71"/>
        <v>46178</v>
      </c>
      <c r="B193" s="432" t="s">
        <v>804</v>
      </c>
      <c r="C193" s="458"/>
      <c r="D193" s="473"/>
      <c r="E193" s="459"/>
      <c r="F193" s="507" t="str">
        <f>IF(ISNA(VLOOKUP(D193,條件!$A$1:$L$65585,5,0)),"",(VLOOKUP(D193,條件!$A$1:$L$65585,5,0)))</f>
        <v/>
      </c>
      <c r="G193" s="507" t="str">
        <f>IF(ISNA(VLOOKUP(D193,條件!$A$1:$L$65585,11,0)),"",(VLOOKUP(D193,條件!$A$1:$L$65585,11,0)))</f>
        <v/>
      </c>
      <c r="H193" s="460"/>
      <c r="I193" s="461"/>
      <c r="J193" s="462"/>
      <c r="K193" s="461"/>
      <c r="L193" s="463"/>
      <c r="M193" s="388"/>
      <c r="N193" s="389"/>
      <c r="O193" s="390"/>
      <c r="P193" s="389"/>
      <c r="Q193" s="391"/>
      <c r="R193" s="443"/>
      <c r="S193" s="425">
        <f t="shared" si="67"/>
        <v>0</v>
      </c>
      <c r="T193" s="392">
        <f t="shared" si="64"/>
        <v>0</v>
      </c>
      <c r="U193" s="392">
        <f t="shared" si="68"/>
        <v>0</v>
      </c>
      <c r="V193" s="393">
        <f t="shared" si="69"/>
        <v>0</v>
      </c>
      <c r="W193" s="444" t="str">
        <f t="shared" si="70"/>
        <v/>
      </c>
      <c r="X193" s="452" t="str">
        <f t="shared" si="65"/>
        <v/>
      </c>
      <c r="Y193" s="452" t="str">
        <f t="shared" si="66"/>
        <v/>
      </c>
    </row>
    <row r="194" spans="1:25" ht="16.5">
      <c r="A194" s="383">
        <f t="shared" si="71"/>
        <v>46178</v>
      </c>
      <c r="B194" s="432" t="s">
        <v>804</v>
      </c>
      <c r="C194" s="458"/>
      <c r="D194" s="473"/>
      <c r="E194" s="459"/>
      <c r="F194" s="507" t="str">
        <f>IF(ISNA(VLOOKUP(D194,條件!$A$1:$L$65585,5,0)),"",(VLOOKUP(D194,條件!$A$1:$L$65585,5,0)))</f>
        <v/>
      </c>
      <c r="G194" s="507" t="str">
        <f>IF(ISNA(VLOOKUP(D194,條件!$A$1:$L$65585,11,0)),"",(VLOOKUP(D194,條件!$A$1:$L$65585,11,0)))</f>
        <v/>
      </c>
      <c r="H194" s="460"/>
      <c r="I194" s="461"/>
      <c r="J194" s="462"/>
      <c r="K194" s="461"/>
      <c r="L194" s="463"/>
      <c r="M194" s="388"/>
      <c r="N194" s="389"/>
      <c r="O194" s="390"/>
      <c r="P194" s="389"/>
      <c r="Q194" s="391"/>
      <c r="R194" s="443"/>
      <c r="S194" s="425">
        <f t="shared" si="67"/>
        <v>0</v>
      </c>
      <c r="T194" s="392">
        <f t="shared" si="64"/>
        <v>0</v>
      </c>
      <c r="U194" s="392">
        <f t="shared" si="68"/>
        <v>0</v>
      </c>
      <c r="V194" s="393">
        <f t="shared" si="69"/>
        <v>0</v>
      </c>
      <c r="W194" s="444" t="str">
        <f t="shared" si="70"/>
        <v/>
      </c>
      <c r="X194" s="452" t="str">
        <f t="shared" si="65"/>
        <v/>
      </c>
      <c r="Y194" s="452" t="str">
        <f t="shared" si="66"/>
        <v/>
      </c>
    </row>
    <row r="195" spans="1:25" ht="16.5">
      <c r="A195" s="383">
        <f t="shared" si="71"/>
        <v>46178</v>
      </c>
      <c r="B195" s="398" t="s">
        <v>807</v>
      </c>
      <c r="C195" s="524"/>
      <c r="D195" s="525"/>
      <c r="E195" s="526"/>
      <c r="F195" s="527"/>
      <c r="G195" s="527"/>
      <c r="H195" s="528"/>
      <c r="I195" s="529">
        <f>COUNTA(I175:I194)</f>
        <v>0</v>
      </c>
      <c r="J195" s="529"/>
      <c r="K195" s="529"/>
      <c r="L195" s="530"/>
      <c r="M195" s="400"/>
      <c r="N195" s="401">
        <f>SUM(N175:N194)</f>
        <v>0</v>
      </c>
      <c r="O195" s="400"/>
      <c r="P195" s="401">
        <f>SUM(P175:P194)</f>
        <v>0</v>
      </c>
      <c r="Q195" s="402"/>
      <c r="R195" s="445"/>
      <c r="S195" s="426"/>
      <c r="T195" s="399"/>
      <c r="U195" s="399">
        <f>SUMIF(U175:U194,"&lt;9E307")</f>
        <v>0</v>
      </c>
      <c r="V195" s="399">
        <f>SUM(V175:V194)</f>
        <v>0</v>
      </c>
      <c r="W195" s="446">
        <f>IF(ISERROR(V195/U195),0,(V195/U195))</f>
        <v>0</v>
      </c>
      <c r="X195" s="453">
        <f>SUMIF(X175:X194,"&lt;9E307")</f>
        <v>0</v>
      </c>
      <c r="Y195" s="453">
        <f>SUMIF(Y175:Y194,"&lt;9E307")</f>
        <v>0</v>
      </c>
    </row>
    <row r="196" spans="1:25" ht="16.5">
      <c r="A196" s="383">
        <f t="shared" si="71"/>
        <v>46178</v>
      </c>
      <c r="B196" s="432" t="s">
        <v>805</v>
      </c>
      <c r="C196" s="458"/>
      <c r="D196" s="473"/>
      <c r="E196" s="459"/>
      <c r="F196" s="507" t="str">
        <f>IF(ISNA(VLOOKUP(D196,條件!$A$1:$L$65585,5,0)),"",(VLOOKUP(D196,條件!$A$1:$L$65585,5,0)))</f>
        <v/>
      </c>
      <c r="G196" s="507" t="str">
        <f>IF(ISNA(VLOOKUP(D196,條件!$A$1:$L$65585,11,0)),"",(VLOOKUP(D196,條件!$A$1:$L$65585,11,0)))</f>
        <v/>
      </c>
      <c r="H196" s="460"/>
      <c r="I196" s="461"/>
      <c r="J196" s="462"/>
      <c r="K196" s="461"/>
      <c r="L196" s="463"/>
      <c r="M196" s="388"/>
      <c r="N196" s="389"/>
      <c r="O196" s="390"/>
      <c r="P196" s="389"/>
      <c r="Q196" s="391"/>
      <c r="R196" s="443"/>
      <c r="S196" s="425">
        <f>K196*0.85</f>
        <v>0</v>
      </c>
      <c r="T196" s="392">
        <f t="shared" ref="T196:T215" si="72">IF(J196="",0,(1440/(J196/S196)))</f>
        <v>0</v>
      </c>
      <c r="U196" s="405">
        <f>T196*L196*(N196+P196)/24*0.85</f>
        <v>0</v>
      </c>
      <c r="V196" s="406">
        <f>M196+O196</f>
        <v>0</v>
      </c>
      <c r="W196" s="442" t="str">
        <f>IF(U196=0,"",((V196/U196)))</f>
        <v/>
      </c>
      <c r="X196" s="452" t="str">
        <f t="shared" ref="X196:X215" si="73">IF(ISERROR((U196/(N196+P196)*N196)/250),"",((U196/(N196+P196)*N196)/250))</f>
        <v/>
      </c>
      <c r="Y196" s="452" t="str">
        <f t="shared" ref="Y196:Y215" si="74">IF(ISERROR(((U196/(N196+P196)*P196)/250)),"",(((U196/(N196+P196)*P196))/250))</f>
        <v/>
      </c>
    </row>
    <row r="197" spans="1:25" ht="16.5">
      <c r="A197" s="383">
        <f t="shared" si="71"/>
        <v>46178</v>
      </c>
      <c r="B197" s="432" t="s">
        <v>805</v>
      </c>
      <c r="C197" s="458"/>
      <c r="D197" s="473"/>
      <c r="E197" s="459"/>
      <c r="F197" s="507" t="str">
        <f>IF(ISNA(VLOOKUP(D197,條件!$A$1:$L$65585,5,0)),"",(VLOOKUP(D197,條件!$A$1:$L$65585,5,0)))</f>
        <v/>
      </c>
      <c r="G197" s="507" t="str">
        <f>IF(ISNA(VLOOKUP(D197,條件!$A$1:$L$65585,11,0)),"",(VLOOKUP(D197,條件!$A$1:$L$65585,11,0)))</f>
        <v/>
      </c>
      <c r="H197" s="460"/>
      <c r="I197" s="461"/>
      <c r="J197" s="462"/>
      <c r="K197" s="461"/>
      <c r="L197" s="463"/>
      <c r="M197" s="388"/>
      <c r="N197" s="389"/>
      <c r="O197" s="390"/>
      <c r="P197" s="389"/>
      <c r="Q197" s="391"/>
      <c r="R197" s="443"/>
      <c r="S197" s="425">
        <f t="shared" ref="S197:S215" si="75">K197*0.85</f>
        <v>0</v>
      </c>
      <c r="T197" s="392">
        <f t="shared" si="72"/>
        <v>0</v>
      </c>
      <c r="U197" s="405">
        <f t="shared" ref="U197:U215" si="76">T197*L197*(N197+P197)/24*0.85</f>
        <v>0</v>
      </c>
      <c r="V197" s="393">
        <f t="shared" ref="V197:V215" si="77">M197+O197</f>
        <v>0</v>
      </c>
      <c r="W197" s="442" t="str">
        <f t="shared" ref="W197:W215" si="78">IF(U197=0,"",((V197/U197)))</f>
        <v/>
      </c>
      <c r="X197" s="452" t="str">
        <f t="shared" si="73"/>
        <v/>
      </c>
      <c r="Y197" s="452" t="str">
        <f t="shared" si="74"/>
        <v/>
      </c>
    </row>
    <row r="198" spans="1:25" ht="16.5">
      <c r="A198" s="383">
        <f t="shared" si="71"/>
        <v>46178</v>
      </c>
      <c r="B198" s="432" t="s">
        <v>805</v>
      </c>
      <c r="C198" s="458"/>
      <c r="D198" s="473"/>
      <c r="E198" s="459"/>
      <c r="F198" s="507" t="str">
        <f>IF(ISNA(VLOOKUP(D198,條件!$A$1:$L$65585,5,0)),"",(VLOOKUP(D198,條件!$A$1:$L$65585,5,0)))</f>
        <v/>
      </c>
      <c r="G198" s="507" t="str">
        <f>IF(ISNA(VLOOKUP(D198,條件!$A$1:$L$65585,11,0)),"",(VLOOKUP(D198,條件!$A$1:$L$65585,11,0)))</f>
        <v/>
      </c>
      <c r="H198" s="460"/>
      <c r="I198" s="461"/>
      <c r="J198" s="462"/>
      <c r="K198" s="461"/>
      <c r="L198" s="463"/>
      <c r="M198" s="388"/>
      <c r="N198" s="389"/>
      <c r="O198" s="390"/>
      <c r="P198" s="389"/>
      <c r="Q198" s="391"/>
      <c r="R198" s="443"/>
      <c r="S198" s="425">
        <f t="shared" si="75"/>
        <v>0</v>
      </c>
      <c r="T198" s="392">
        <f t="shared" si="72"/>
        <v>0</v>
      </c>
      <c r="U198" s="405">
        <f t="shared" si="76"/>
        <v>0</v>
      </c>
      <c r="V198" s="393">
        <f t="shared" si="77"/>
        <v>0</v>
      </c>
      <c r="W198" s="442" t="str">
        <f t="shared" si="78"/>
        <v/>
      </c>
      <c r="X198" s="452" t="str">
        <f t="shared" si="73"/>
        <v/>
      </c>
      <c r="Y198" s="452" t="str">
        <f t="shared" si="74"/>
        <v/>
      </c>
    </row>
    <row r="199" spans="1:25" ht="16.5">
      <c r="A199" s="383">
        <f t="shared" si="71"/>
        <v>46178</v>
      </c>
      <c r="B199" s="432" t="s">
        <v>805</v>
      </c>
      <c r="C199" s="458"/>
      <c r="D199" s="473"/>
      <c r="E199" s="459"/>
      <c r="F199" s="507" t="str">
        <f>IF(ISNA(VLOOKUP(D199,條件!$A$1:$L$65585,5,0)),"",(VLOOKUP(D199,條件!$A$1:$L$65585,5,0)))</f>
        <v/>
      </c>
      <c r="G199" s="507" t="str">
        <f>IF(ISNA(VLOOKUP(D199,條件!$A$1:$L$65585,11,0)),"",(VLOOKUP(D199,條件!$A$1:$L$65585,11,0)))</f>
        <v/>
      </c>
      <c r="H199" s="460"/>
      <c r="I199" s="461"/>
      <c r="J199" s="462"/>
      <c r="K199" s="461"/>
      <c r="L199" s="463"/>
      <c r="M199" s="388"/>
      <c r="N199" s="389"/>
      <c r="O199" s="390"/>
      <c r="P199" s="389"/>
      <c r="Q199" s="391"/>
      <c r="R199" s="443"/>
      <c r="S199" s="425">
        <f t="shared" si="75"/>
        <v>0</v>
      </c>
      <c r="T199" s="392">
        <f t="shared" si="72"/>
        <v>0</v>
      </c>
      <c r="U199" s="405">
        <f t="shared" si="76"/>
        <v>0</v>
      </c>
      <c r="V199" s="393">
        <f t="shared" si="77"/>
        <v>0</v>
      </c>
      <c r="W199" s="442" t="str">
        <f t="shared" si="78"/>
        <v/>
      </c>
      <c r="X199" s="452" t="str">
        <f t="shared" si="73"/>
        <v/>
      </c>
      <c r="Y199" s="452" t="str">
        <f t="shared" si="74"/>
        <v/>
      </c>
    </row>
    <row r="200" spans="1:25" ht="16.5">
      <c r="A200" s="383">
        <f t="shared" si="71"/>
        <v>46178</v>
      </c>
      <c r="B200" s="432" t="s">
        <v>805</v>
      </c>
      <c r="C200" s="458"/>
      <c r="D200" s="473"/>
      <c r="E200" s="459"/>
      <c r="F200" s="507" t="str">
        <f>IF(ISNA(VLOOKUP(D200,條件!$A$1:$L$65585,5,0)),"",(VLOOKUP(D200,條件!$A$1:$L$65585,5,0)))</f>
        <v/>
      </c>
      <c r="G200" s="507" t="str">
        <f>IF(ISNA(VLOOKUP(D200,條件!$A$1:$L$65585,11,0)),"",(VLOOKUP(D200,條件!$A$1:$L$65585,11,0)))</f>
        <v/>
      </c>
      <c r="H200" s="460"/>
      <c r="I200" s="461"/>
      <c r="J200" s="462"/>
      <c r="K200" s="461"/>
      <c r="L200" s="463"/>
      <c r="M200" s="388"/>
      <c r="N200" s="389"/>
      <c r="O200" s="390"/>
      <c r="P200" s="389"/>
      <c r="Q200" s="391"/>
      <c r="R200" s="443"/>
      <c r="S200" s="425">
        <f t="shared" si="75"/>
        <v>0</v>
      </c>
      <c r="T200" s="392">
        <f t="shared" si="72"/>
        <v>0</v>
      </c>
      <c r="U200" s="405">
        <f t="shared" si="76"/>
        <v>0</v>
      </c>
      <c r="V200" s="393">
        <f t="shared" si="77"/>
        <v>0</v>
      </c>
      <c r="W200" s="442" t="str">
        <f t="shared" si="78"/>
        <v/>
      </c>
      <c r="X200" s="452" t="str">
        <f t="shared" si="73"/>
        <v/>
      </c>
      <c r="Y200" s="452" t="str">
        <f t="shared" si="74"/>
        <v/>
      </c>
    </row>
    <row r="201" spans="1:25" ht="16.5">
      <c r="A201" s="383">
        <f t="shared" si="71"/>
        <v>46178</v>
      </c>
      <c r="B201" s="432" t="s">
        <v>805</v>
      </c>
      <c r="C201" s="458"/>
      <c r="D201" s="473"/>
      <c r="E201" s="459"/>
      <c r="F201" s="507" t="str">
        <f>IF(ISNA(VLOOKUP(D201,條件!$A$1:$L$65585,5,0)),"",(VLOOKUP(D201,條件!$A$1:$L$65585,5,0)))</f>
        <v/>
      </c>
      <c r="G201" s="507" t="str">
        <f>IF(ISNA(VLOOKUP(D201,條件!$A$1:$L$65585,11,0)),"",(VLOOKUP(D201,條件!$A$1:$L$65585,11,0)))</f>
        <v/>
      </c>
      <c r="H201" s="460"/>
      <c r="I201" s="461"/>
      <c r="J201" s="462"/>
      <c r="K201" s="461"/>
      <c r="L201" s="463"/>
      <c r="M201" s="388"/>
      <c r="N201" s="389"/>
      <c r="O201" s="390"/>
      <c r="P201" s="389"/>
      <c r="Q201" s="391"/>
      <c r="R201" s="443"/>
      <c r="S201" s="425">
        <f t="shared" si="75"/>
        <v>0</v>
      </c>
      <c r="T201" s="392">
        <f t="shared" si="72"/>
        <v>0</v>
      </c>
      <c r="U201" s="405">
        <f t="shared" si="76"/>
        <v>0</v>
      </c>
      <c r="V201" s="393">
        <f t="shared" si="77"/>
        <v>0</v>
      </c>
      <c r="W201" s="442" t="str">
        <f t="shared" si="78"/>
        <v/>
      </c>
      <c r="X201" s="452" t="str">
        <f t="shared" si="73"/>
        <v/>
      </c>
      <c r="Y201" s="452" t="str">
        <f t="shared" si="74"/>
        <v/>
      </c>
    </row>
    <row r="202" spans="1:25" ht="16.5">
      <c r="A202" s="383">
        <f t="shared" si="71"/>
        <v>46178</v>
      </c>
      <c r="B202" s="432" t="s">
        <v>805</v>
      </c>
      <c r="C202" s="458"/>
      <c r="D202" s="473"/>
      <c r="E202" s="459"/>
      <c r="F202" s="507" t="str">
        <f>IF(ISNA(VLOOKUP(D202,條件!$A$1:$L$65585,5,0)),"",(VLOOKUP(D202,條件!$A$1:$L$65585,5,0)))</f>
        <v/>
      </c>
      <c r="G202" s="507" t="str">
        <f>IF(ISNA(VLOOKUP(D202,條件!$A$1:$L$65585,11,0)),"",(VLOOKUP(D202,條件!$A$1:$L$65585,11,0)))</f>
        <v/>
      </c>
      <c r="H202" s="460"/>
      <c r="I202" s="461"/>
      <c r="J202" s="462"/>
      <c r="K202" s="461"/>
      <c r="L202" s="463"/>
      <c r="M202" s="388"/>
      <c r="N202" s="389"/>
      <c r="O202" s="390"/>
      <c r="P202" s="389"/>
      <c r="Q202" s="391"/>
      <c r="R202" s="443"/>
      <c r="S202" s="425">
        <f t="shared" si="75"/>
        <v>0</v>
      </c>
      <c r="T202" s="392">
        <f t="shared" si="72"/>
        <v>0</v>
      </c>
      <c r="U202" s="405">
        <f t="shared" si="76"/>
        <v>0</v>
      </c>
      <c r="V202" s="393">
        <f t="shared" si="77"/>
        <v>0</v>
      </c>
      <c r="W202" s="442" t="str">
        <f t="shared" si="78"/>
        <v/>
      </c>
      <c r="X202" s="452" t="str">
        <f t="shared" si="73"/>
        <v/>
      </c>
      <c r="Y202" s="452" t="str">
        <f t="shared" si="74"/>
        <v/>
      </c>
    </row>
    <row r="203" spans="1:25" ht="16.5">
      <c r="A203" s="383">
        <f t="shared" si="71"/>
        <v>46178</v>
      </c>
      <c r="B203" s="432" t="s">
        <v>805</v>
      </c>
      <c r="C203" s="458"/>
      <c r="D203" s="473"/>
      <c r="E203" s="459"/>
      <c r="F203" s="507" t="str">
        <f>IF(ISNA(VLOOKUP(D203,條件!$A$1:$L$65585,5,0)),"",(VLOOKUP(D203,條件!$A$1:$L$65585,5,0)))</f>
        <v/>
      </c>
      <c r="G203" s="507" t="str">
        <f>IF(ISNA(VLOOKUP(D203,條件!$A$1:$L$65585,11,0)),"",(VLOOKUP(D203,條件!$A$1:$L$65585,11,0)))</f>
        <v/>
      </c>
      <c r="H203" s="460"/>
      <c r="I203" s="461"/>
      <c r="J203" s="462"/>
      <c r="K203" s="461"/>
      <c r="L203" s="463"/>
      <c r="M203" s="388"/>
      <c r="N203" s="389"/>
      <c r="O203" s="390"/>
      <c r="P203" s="389"/>
      <c r="Q203" s="391"/>
      <c r="R203" s="443"/>
      <c r="S203" s="425">
        <f t="shared" si="75"/>
        <v>0</v>
      </c>
      <c r="T203" s="392">
        <f t="shared" si="72"/>
        <v>0</v>
      </c>
      <c r="U203" s="405">
        <f t="shared" si="76"/>
        <v>0</v>
      </c>
      <c r="V203" s="393">
        <f t="shared" si="77"/>
        <v>0</v>
      </c>
      <c r="W203" s="442" t="str">
        <f t="shared" si="78"/>
        <v/>
      </c>
      <c r="X203" s="452" t="str">
        <f t="shared" si="73"/>
        <v/>
      </c>
      <c r="Y203" s="452" t="str">
        <f t="shared" si="74"/>
        <v/>
      </c>
    </row>
    <row r="204" spans="1:25" ht="16.5">
      <c r="A204" s="383">
        <f t="shared" si="71"/>
        <v>46178</v>
      </c>
      <c r="B204" s="432" t="s">
        <v>805</v>
      </c>
      <c r="C204" s="458"/>
      <c r="D204" s="473"/>
      <c r="E204" s="459"/>
      <c r="F204" s="507" t="str">
        <f>IF(ISNA(VLOOKUP(D204,條件!$A$1:$L$65585,5,0)),"",(VLOOKUP(D204,條件!$A$1:$L$65585,5,0)))</f>
        <v/>
      </c>
      <c r="G204" s="507" t="str">
        <f>IF(ISNA(VLOOKUP(D204,條件!$A$1:$L$65585,11,0)),"",(VLOOKUP(D204,條件!$A$1:$L$65585,11,0)))</f>
        <v/>
      </c>
      <c r="H204" s="460"/>
      <c r="I204" s="461"/>
      <c r="J204" s="462"/>
      <c r="K204" s="461"/>
      <c r="L204" s="463"/>
      <c r="M204" s="388"/>
      <c r="N204" s="389"/>
      <c r="O204" s="390"/>
      <c r="P204" s="389"/>
      <c r="Q204" s="391"/>
      <c r="R204" s="443"/>
      <c r="S204" s="425">
        <f t="shared" si="75"/>
        <v>0</v>
      </c>
      <c r="T204" s="392">
        <f t="shared" si="72"/>
        <v>0</v>
      </c>
      <c r="U204" s="405">
        <f t="shared" si="76"/>
        <v>0</v>
      </c>
      <c r="V204" s="393">
        <f t="shared" si="77"/>
        <v>0</v>
      </c>
      <c r="W204" s="442" t="str">
        <f t="shared" si="78"/>
        <v/>
      </c>
      <c r="X204" s="452" t="str">
        <f t="shared" si="73"/>
        <v/>
      </c>
      <c r="Y204" s="452" t="str">
        <f t="shared" si="74"/>
        <v/>
      </c>
    </row>
    <row r="205" spans="1:25" ht="16.5">
      <c r="A205" s="383">
        <f t="shared" si="71"/>
        <v>46178</v>
      </c>
      <c r="B205" s="432" t="s">
        <v>805</v>
      </c>
      <c r="C205" s="458"/>
      <c r="D205" s="473"/>
      <c r="E205" s="459"/>
      <c r="F205" s="507" t="str">
        <f>IF(ISNA(VLOOKUP(D205,條件!$A$1:$L$65585,5,0)),"",(VLOOKUP(D205,條件!$A$1:$L$65585,5,0)))</f>
        <v/>
      </c>
      <c r="G205" s="507" t="str">
        <f>IF(ISNA(VLOOKUP(D205,條件!$A$1:$L$65585,11,0)),"",(VLOOKUP(D205,條件!$A$1:$L$65585,11,0)))</f>
        <v/>
      </c>
      <c r="H205" s="460"/>
      <c r="I205" s="461"/>
      <c r="J205" s="462"/>
      <c r="K205" s="461"/>
      <c r="L205" s="463"/>
      <c r="M205" s="388"/>
      <c r="N205" s="389"/>
      <c r="O205" s="390"/>
      <c r="P205" s="389"/>
      <c r="Q205" s="391"/>
      <c r="R205" s="443"/>
      <c r="S205" s="425">
        <f t="shared" si="75"/>
        <v>0</v>
      </c>
      <c r="T205" s="392">
        <f t="shared" si="72"/>
        <v>0</v>
      </c>
      <c r="U205" s="405">
        <f t="shared" si="76"/>
        <v>0</v>
      </c>
      <c r="V205" s="393">
        <f t="shared" si="77"/>
        <v>0</v>
      </c>
      <c r="W205" s="442" t="str">
        <f t="shared" si="78"/>
        <v/>
      </c>
      <c r="X205" s="452" t="str">
        <f t="shared" si="73"/>
        <v/>
      </c>
      <c r="Y205" s="452" t="str">
        <f t="shared" si="74"/>
        <v/>
      </c>
    </row>
    <row r="206" spans="1:25" ht="16.5">
      <c r="A206" s="383">
        <f t="shared" si="71"/>
        <v>46178</v>
      </c>
      <c r="B206" s="432" t="s">
        <v>805</v>
      </c>
      <c r="C206" s="458"/>
      <c r="D206" s="473"/>
      <c r="E206" s="459"/>
      <c r="F206" s="507" t="str">
        <f>IF(ISNA(VLOOKUP(D206,條件!$A$1:$L$65585,5,0)),"",(VLOOKUP(D206,條件!$A$1:$L$65585,5,0)))</f>
        <v/>
      </c>
      <c r="G206" s="507" t="str">
        <f>IF(ISNA(VLOOKUP(D206,條件!$A$1:$L$65585,11,0)),"",(VLOOKUP(D206,條件!$A$1:$L$65585,11,0)))</f>
        <v/>
      </c>
      <c r="H206" s="460"/>
      <c r="I206" s="461"/>
      <c r="J206" s="462"/>
      <c r="K206" s="461"/>
      <c r="L206" s="463"/>
      <c r="M206" s="388"/>
      <c r="N206" s="389"/>
      <c r="O206" s="390"/>
      <c r="P206" s="389"/>
      <c r="Q206" s="391"/>
      <c r="R206" s="443"/>
      <c r="S206" s="425">
        <f t="shared" si="75"/>
        <v>0</v>
      </c>
      <c r="T206" s="392">
        <f t="shared" si="72"/>
        <v>0</v>
      </c>
      <c r="U206" s="405">
        <f t="shared" si="76"/>
        <v>0</v>
      </c>
      <c r="V206" s="393">
        <f t="shared" si="77"/>
        <v>0</v>
      </c>
      <c r="W206" s="442" t="str">
        <f t="shared" si="78"/>
        <v/>
      </c>
      <c r="X206" s="452" t="str">
        <f t="shared" si="73"/>
        <v/>
      </c>
      <c r="Y206" s="452" t="str">
        <f t="shared" si="74"/>
        <v/>
      </c>
    </row>
    <row r="207" spans="1:25" ht="16.5">
      <c r="A207" s="383">
        <f t="shared" si="71"/>
        <v>46178</v>
      </c>
      <c r="B207" s="432" t="s">
        <v>805</v>
      </c>
      <c r="C207" s="458"/>
      <c r="D207" s="473"/>
      <c r="E207" s="459"/>
      <c r="F207" s="507" t="str">
        <f>IF(ISNA(VLOOKUP(D207,條件!$A$1:$L$65585,5,0)),"",(VLOOKUP(D207,條件!$A$1:$L$65585,5,0)))</f>
        <v/>
      </c>
      <c r="G207" s="507" t="str">
        <f>IF(ISNA(VLOOKUP(D207,條件!$A$1:$L$65585,11,0)),"",(VLOOKUP(D207,條件!$A$1:$L$65585,11,0)))</f>
        <v/>
      </c>
      <c r="H207" s="460"/>
      <c r="I207" s="461"/>
      <c r="J207" s="462"/>
      <c r="K207" s="461"/>
      <c r="L207" s="463"/>
      <c r="M207" s="388"/>
      <c r="N207" s="389"/>
      <c r="O207" s="390"/>
      <c r="P207" s="389"/>
      <c r="Q207" s="391"/>
      <c r="R207" s="443"/>
      <c r="S207" s="425">
        <f t="shared" si="75"/>
        <v>0</v>
      </c>
      <c r="T207" s="392">
        <f t="shared" si="72"/>
        <v>0</v>
      </c>
      <c r="U207" s="392">
        <f t="shared" si="76"/>
        <v>0</v>
      </c>
      <c r="V207" s="393">
        <f t="shared" si="77"/>
        <v>0</v>
      </c>
      <c r="W207" s="444" t="str">
        <f t="shared" si="78"/>
        <v/>
      </c>
      <c r="X207" s="452" t="str">
        <f t="shared" si="73"/>
        <v/>
      </c>
      <c r="Y207" s="452" t="str">
        <f t="shared" si="74"/>
        <v/>
      </c>
    </row>
    <row r="208" spans="1:25" ht="16.5">
      <c r="A208" s="383">
        <f t="shared" si="71"/>
        <v>46178</v>
      </c>
      <c r="B208" s="432" t="s">
        <v>805</v>
      </c>
      <c r="C208" s="458"/>
      <c r="D208" s="473"/>
      <c r="E208" s="459"/>
      <c r="F208" s="507" t="str">
        <f>IF(ISNA(VLOOKUP(D208,條件!$A$1:$L$65585,5,0)),"",(VLOOKUP(D208,條件!$A$1:$L$65585,5,0)))</f>
        <v/>
      </c>
      <c r="G208" s="507" t="str">
        <f>IF(ISNA(VLOOKUP(D208,條件!$A$1:$L$65585,11,0)),"",(VLOOKUP(D208,條件!$A$1:$L$65585,11,0)))</f>
        <v/>
      </c>
      <c r="H208" s="460"/>
      <c r="I208" s="461"/>
      <c r="J208" s="462"/>
      <c r="K208" s="461"/>
      <c r="L208" s="463"/>
      <c r="M208" s="388"/>
      <c r="N208" s="389"/>
      <c r="O208" s="390"/>
      <c r="P208" s="389"/>
      <c r="Q208" s="391"/>
      <c r="R208" s="443"/>
      <c r="S208" s="425">
        <f t="shared" si="75"/>
        <v>0</v>
      </c>
      <c r="T208" s="392">
        <f t="shared" si="72"/>
        <v>0</v>
      </c>
      <c r="U208" s="392">
        <f t="shared" si="76"/>
        <v>0</v>
      </c>
      <c r="V208" s="393">
        <f t="shared" si="77"/>
        <v>0</v>
      </c>
      <c r="W208" s="444" t="str">
        <f t="shared" si="78"/>
        <v/>
      </c>
      <c r="X208" s="452" t="str">
        <f t="shared" si="73"/>
        <v/>
      </c>
      <c r="Y208" s="452" t="str">
        <f t="shared" si="74"/>
        <v/>
      </c>
    </row>
    <row r="209" spans="1:25" ht="16.5">
      <c r="A209" s="383">
        <f t="shared" si="71"/>
        <v>46178</v>
      </c>
      <c r="B209" s="432" t="s">
        <v>805</v>
      </c>
      <c r="C209" s="458"/>
      <c r="D209" s="473"/>
      <c r="E209" s="459"/>
      <c r="F209" s="507" t="str">
        <f>IF(ISNA(VLOOKUP(D209,條件!$A$1:$L$65585,5,0)),"",(VLOOKUP(D209,條件!$A$1:$L$65585,5,0)))</f>
        <v/>
      </c>
      <c r="G209" s="507" t="str">
        <f>IF(ISNA(VLOOKUP(D209,條件!$A$1:$L$65585,11,0)),"",(VLOOKUP(D209,條件!$A$1:$L$65585,11,0)))</f>
        <v/>
      </c>
      <c r="H209" s="460"/>
      <c r="I209" s="461"/>
      <c r="J209" s="462"/>
      <c r="K209" s="461"/>
      <c r="L209" s="463"/>
      <c r="M209" s="388"/>
      <c r="N209" s="389"/>
      <c r="O209" s="390"/>
      <c r="P209" s="389"/>
      <c r="Q209" s="391"/>
      <c r="R209" s="443"/>
      <c r="S209" s="425">
        <f t="shared" si="75"/>
        <v>0</v>
      </c>
      <c r="T209" s="392">
        <f t="shared" si="72"/>
        <v>0</v>
      </c>
      <c r="U209" s="392">
        <f t="shared" si="76"/>
        <v>0</v>
      </c>
      <c r="V209" s="393">
        <f t="shared" si="77"/>
        <v>0</v>
      </c>
      <c r="W209" s="444" t="str">
        <f t="shared" si="78"/>
        <v/>
      </c>
      <c r="X209" s="452" t="str">
        <f t="shared" si="73"/>
        <v/>
      </c>
      <c r="Y209" s="452" t="str">
        <f t="shared" si="74"/>
        <v/>
      </c>
    </row>
    <row r="210" spans="1:25" ht="16.5">
      <c r="A210" s="383">
        <f t="shared" si="71"/>
        <v>46178</v>
      </c>
      <c r="B210" s="432" t="s">
        <v>805</v>
      </c>
      <c r="C210" s="458"/>
      <c r="D210" s="473"/>
      <c r="E210" s="459"/>
      <c r="F210" s="507" t="str">
        <f>IF(ISNA(VLOOKUP(D210,條件!$A$1:$L$65585,5,0)),"",(VLOOKUP(D210,條件!$A$1:$L$65585,5,0)))</f>
        <v/>
      </c>
      <c r="G210" s="507" t="str">
        <f>IF(ISNA(VLOOKUP(D210,條件!$A$1:$L$65585,11,0)),"",(VLOOKUP(D210,條件!$A$1:$L$65585,11,0)))</f>
        <v/>
      </c>
      <c r="H210" s="460"/>
      <c r="I210" s="461"/>
      <c r="J210" s="462"/>
      <c r="K210" s="461"/>
      <c r="L210" s="463"/>
      <c r="M210" s="388"/>
      <c r="N210" s="389"/>
      <c r="O210" s="390"/>
      <c r="P210" s="389"/>
      <c r="Q210" s="391"/>
      <c r="R210" s="443"/>
      <c r="S210" s="425">
        <f t="shared" si="75"/>
        <v>0</v>
      </c>
      <c r="T210" s="392">
        <f t="shared" si="72"/>
        <v>0</v>
      </c>
      <c r="U210" s="392">
        <f t="shared" si="76"/>
        <v>0</v>
      </c>
      <c r="V210" s="393">
        <f t="shared" si="77"/>
        <v>0</v>
      </c>
      <c r="W210" s="444" t="str">
        <f t="shared" si="78"/>
        <v/>
      </c>
      <c r="X210" s="452" t="str">
        <f t="shared" si="73"/>
        <v/>
      </c>
      <c r="Y210" s="452" t="str">
        <f t="shared" si="74"/>
        <v/>
      </c>
    </row>
    <row r="211" spans="1:25" ht="16.5">
      <c r="A211" s="383">
        <f t="shared" si="71"/>
        <v>46178</v>
      </c>
      <c r="B211" s="432" t="s">
        <v>805</v>
      </c>
      <c r="C211" s="458"/>
      <c r="D211" s="473"/>
      <c r="E211" s="459"/>
      <c r="F211" s="507" t="str">
        <f>IF(ISNA(VLOOKUP(D211,條件!$A$1:$L$65585,5,0)),"",(VLOOKUP(D211,條件!$A$1:$L$65585,5,0)))</f>
        <v/>
      </c>
      <c r="G211" s="507" t="str">
        <f>IF(ISNA(VLOOKUP(D211,條件!$A$1:$L$65585,11,0)),"",(VLOOKUP(D211,條件!$A$1:$L$65585,11,0)))</f>
        <v/>
      </c>
      <c r="H211" s="460"/>
      <c r="I211" s="461"/>
      <c r="J211" s="462"/>
      <c r="K211" s="461"/>
      <c r="L211" s="463"/>
      <c r="M211" s="388"/>
      <c r="N211" s="389"/>
      <c r="O211" s="390"/>
      <c r="P211" s="389"/>
      <c r="Q211" s="391"/>
      <c r="R211" s="443"/>
      <c r="S211" s="425">
        <f t="shared" si="75"/>
        <v>0</v>
      </c>
      <c r="T211" s="392">
        <f t="shared" si="72"/>
        <v>0</v>
      </c>
      <c r="U211" s="392">
        <f t="shared" si="76"/>
        <v>0</v>
      </c>
      <c r="V211" s="393">
        <f t="shared" si="77"/>
        <v>0</v>
      </c>
      <c r="W211" s="444" t="str">
        <f t="shared" si="78"/>
        <v/>
      </c>
      <c r="X211" s="452" t="str">
        <f t="shared" si="73"/>
        <v/>
      </c>
      <c r="Y211" s="452" t="str">
        <f t="shared" si="74"/>
        <v/>
      </c>
    </row>
    <row r="212" spans="1:25" ht="16.5">
      <c r="A212" s="383">
        <f t="shared" si="71"/>
        <v>46178</v>
      </c>
      <c r="B212" s="432" t="s">
        <v>805</v>
      </c>
      <c r="C212" s="458"/>
      <c r="D212" s="473"/>
      <c r="E212" s="459"/>
      <c r="F212" s="507" t="str">
        <f>IF(ISNA(VLOOKUP(D212,條件!$A$1:$L$65585,5,0)),"",(VLOOKUP(D212,條件!$A$1:$L$65585,5,0)))</f>
        <v/>
      </c>
      <c r="G212" s="507" t="str">
        <f>IF(ISNA(VLOOKUP(D212,條件!$A$1:$L$65585,11,0)),"",(VLOOKUP(D212,條件!$A$1:$L$65585,11,0)))</f>
        <v/>
      </c>
      <c r="H212" s="460"/>
      <c r="I212" s="461"/>
      <c r="J212" s="462"/>
      <c r="K212" s="461"/>
      <c r="L212" s="463"/>
      <c r="M212" s="388"/>
      <c r="N212" s="389"/>
      <c r="O212" s="390"/>
      <c r="P212" s="389"/>
      <c r="Q212" s="391"/>
      <c r="R212" s="443"/>
      <c r="S212" s="425">
        <f t="shared" si="75"/>
        <v>0</v>
      </c>
      <c r="T212" s="392">
        <f t="shared" si="72"/>
        <v>0</v>
      </c>
      <c r="U212" s="392">
        <f t="shared" si="76"/>
        <v>0</v>
      </c>
      <c r="V212" s="393">
        <f t="shared" si="77"/>
        <v>0</v>
      </c>
      <c r="W212" s="444" t="str">
        <f t="shared" si="78"/>
        <v/>
      </c>
      <c r="X212" s="452" t="str">
        <f t="shared" si="73"/>
        <v/>
      </c>
      <c r="Y212" s="452" t="str">
        <f t="shared" si="74"/>
        <v/>
      </c>
    </row>
    <row r="213" spans="1:25" ht="16.5">
      <c r="A213" s="383">
        <f t="shared" si="71"/>
        <v>46178</v>
      </c>
      <c r="B213" s="432" t="s">
        <v>805</v>
      </c>
      <c r="C213" s="458"/>
      <c r="D213" s="473"/>
      <c r="E213" s="459"/>
      <c r="F213" s="507" t="str">
        <f>IF(ISNA(VLOOKUP(D213,條件!$A$1:$L$65585,5,0)),"",(VLOOKUP(D213,條件!$A$1:$L$65585,5,0)))</f>
        <v/>
      </c>
      <c r="G213" s="507" t="str">
        <f>IF(ISNA(VLOOKUP(D213,條件!$A$1:$L$65585,11,0)),"",(VLOOKUP(D213,條件!$A$1:$L$65585,11,0)))</f>
        <v/>
      </c>
      <c r="H213" s="460"/>
      <c r="I213" s="461"/>
      <c r="J213" s="462"/>
      <c r="K213" s="461"/>
      <c r="L213" s="463"/>
      <c r="M213" s="388"/>
      <c r="N213" s="389"/>
      <c r="O213" s="390"/>
      <c r="P213" s="389"/>
      <c r="Q213" s="391"/>
      <c r="R213" s="443"/>
      <c r="S213" s="425">
        <f t="shared" si="75"/>
        <v>0</v>
      </c>
      <c r="T213" s="392">
        <f t="shared" si="72"/>
        <v>0</v>
      </c>
      <c r="U213" s="392">
        <f t="shared" si="76"/>
        <v>0</v>
      </c>
      <c r="V213" s="393">
        <f t="shared" si="77"/>
        <v>0</v>
      </c>
      <c r="W213" s="444" t="str">
        <f t="shared" si="78"/>
        <v/>
      </c>
      <c r="X213" s="452" t="str">
        <f t="shared" si="73"/>
        <v/>
      </c>
      <c r="Y213" s="452" t="str">
        <f t="shared" si="74"/>
        <v/>
      </c>
    </row>
    <row r="214" spans="1:25" ht="16.5">
      <c r="A214" s="383">
        <f t="shared" si="71"/>
        <v>46178</v>
      </c>
      <c r="B214" s="432" t="s">
        <v>805</v>
      </c>
      <c r="C214" s="458"/>
      <c r="D214" s="473"/>
      <c r="E214" s="459"/>
      <c r="F214" s="507" t="str">
        <f>IF(ISNA(VLOOKUP(D214,條件!$A$1:$L$65585,5,0)),"",(VLOOKUP(D214,條件!$A$1:$L$65585,5,0)))</f>
        <v/>
      </c>
      <c r="G214" s="507" t="str">
        <f>IF(ISNA(VLOOKUP(D214,條件!$A$1:$L$65585,11,0)),"",(VLOOKUP(D214,條件!$A$1:$L$65585,11,0)))</f>
        <v/>
      </c>
      <c r="H214" s="460"/>
      <c r="I214" s="461"/>
      <c r="J214" s="462"/>
      <c r="K214" s="461"/>
      <c r="L214" s="463"/>
      <c r="M214" s="388"/>
      <c r="N214" s="389"/>
      <c r="O214" s="390"/>
      <c r="P214" s="389"/>
      <c r="Q214" s="391"/>
      <c r="R214" s="443"/>
      <c r="S214" s="425">
        <f t="shared" si="75"/>
        <v>0</v>
      </c>
      <c r="T214" s="392">
        <f t="shared" si="72"/>
        <v>0</v>
      </c>
      <c r="U214" s="392">
        <f t="shared" si="76"/>
        <v>0</v>
      </c>
      <c r="V214" s="393">
        <f t="shared" si="77"/>
        <v>0</v>
      </c>
      <c r="W214" s="444" t="str">
        <f t="shared" si="78"/>
        <v/>
      </c>
      <c r="X214" s="452" t="str">
        <f t="shared" si="73"/>
        <v/>
      </c>
      <c r="Y214" s="452" t="str">
        <f t="shared" si="74"/>
        <v/>
      </c>
    </row>
    <row r="215" spans="1:25" ht="16.5">
      <c r="A215" s="383">
        <f t="shared" si="71"/>
        <v>46178</v>
      </c>
      <c r="B215" s="432" t="s">
        <v>805</v>
      </c>
      <c r="C215" s="458"/>
      <c r="D215" s="473"/>
      <c r="E215" s="459"/>
      <c r="F215" s="507" t="str">
        <f>IF(ISNA(VLOOKUP(D215,條件!$A$1:$L$65585,5,0)),"",(VLOOKUP(D215,條件!$A$1:$L$65585,5,0)))</f>
        <v/>
      </c>
      <c r="G215" s="507" t="str">
        <f>IF(ISNA(VLOOKUP(D215,條件!$A$1:$L$65585,11,0)),"",(VLOOKUP(D215,條件!$A$1:$L$65585,11,0)))</f>
        <v/>
      </c>
      <c r="H215" s="460"/>
      <c r="I215" s="461"/>
      <c r="J215" s="462"/>
      <c r="K215" s="461"/>
      <c r="L215" s="463"/>
      <c r="M215" s="388"/>
      <c r="N215" s="389"/>
      <c r="O215" s="390"/>
      <c r="P215" s="389"/>
      <c r="Q215" s="391"/>
      <c r="R215" s="443"/>
      <c r="S215" s="425">
        <f t="shared" si="75"/>
        <v>0</v>
      </c>
      <c r="T215" s="392">
        <f t="shared" si="72"/>
        <v>0</v>
      </c>
      <c r="U215" s="392">
        <f t="shared" si="76"/>
        <v>0</v>
      </c>
      <c r="V215" s="393">
        <f t="shared" si="77"/>
        <v>0</v>
      </c>
      <c r="W215" s="444" t="str">
        <f t="shared" si="78"/>
        <v/>
      </c>
      <c r="X215" s="452" t="str">
        <f t="shared" si="73"/>
        <v/>
      </c>
      <c r="Y215" s="452" t="str">
        <f t="shared" si="74"/>
        <v/>
      </c>
    </row>
    <row r="216" spans="1:25" ht="16.5">
      <c r="A216" s="383">
        <f t="shared" si="71"/>
        <v>46178</v>
      </c>
      <c r="B216" s="398" t="s">
        <v>803</v>
      </c>
      <c r="C216" s="524"/>
      <c r="D216" s="525"/>
      <c r="E216" s="526"/>
      <c r="F216" s="527">
        <v>0</v>
      </c>
      <c r="G216" s="527"/>
      <c r="H216" s="528"/>
      <c r="I216" s="529">
        <f>COUNTA(I196:I215)</f>
        <v>0</v>
      </c>
      <c r="J216" s="529"/>
      <c r="K216" s="529"/>
      <c r="L216" s="530"/>
      <c r="M216" s="400"/>
      <c r="N216" s="401">
        <f>SUM(N196:N215)</f>
        <v>0</v>
      </c>
      <c r="O216" s="400"/>
      <c r="P216" s="401">
        <f>SUM(P196:P215)</f>
        <v>0</v>
      </c>
      <c r="Q216" s="402"/>
      <c r="R216" s="445"/>
      <c r="S216" s="427"/>
      <c r="T216" s="403"/>
      <c r="U216" s="399">
        <f>SUMIF(U196:U215,"&lt;9E307")</f>
        <v>0</v>
      </c>
      <c r="V216" s="399">
        <f>SUM(V196:V215)</f>
        <v>0</v>
      </c>
      <c r="W216" s="446">
        <f>IF(ISERROR(V216/U216),0,(V216/U216))</f>
        <v>0</v>
      </c>
      <c r="X216" s="453">
        <f>SUMIF(X196:X215,"&lt;9E307")</f>
        <v>0</v>
      </c>
      <c r="Y216" s="453">
        <f>SUMIF(Y196:Y215,"&lt;9E307")</f>
        <v>0</v>
      </c>
    </row>
    <row r="217" spans="1:25" ht="16.5">
      <c r="A217" s="383">
        <f t="shared" si="71"/>
        <v>46178</v>
      </c>
      <c r="B217" s="404" t="s">
        <v>806</v>
      </c>
      <c r="C217" s="531"/>
      <c r="D217" s="532"/>
      <c r="E217" s="533"/>
      <c r="F217" s="534"/>
      <c r="G217" s="534"/>
      <c r="H217" s="535"/>
      <c r="I217" s="536">
        <f>SUM(I195,I216)</f>
        <v>0</v>
      </c>
      <c r="J217" s="536"/>
      <c r="K217" s="536"/>
      <c r="L217" s="537"/>
      <c r="M217" s="419"/>
      <c r="N217" s="420">
        <f>SUM(N195,N216)</f>
        <v>0</v>
      </c>
      <c r="O217" s="419"/>
      <c r="P217" s="420">
        <f>SUM(P195,P216)</f>
        <v>0</v>
      </c>
      <c r="Q217" s="421"/>
      <c r="R217" s="447"/>
      <c r="S217" s="428"/>
      <c r="T217" s="394"/>
      <c r="U217" s="394">
        <f t="shared" ref="U217:V217" si="79">SUM(U195,U216)</f>
        <v>0</v>
      </c>
      <c r="V217" s="394">
        <f t="shared" si="79"/>
        <v>0</v>
      </c>
      <c r="W217" s="448">
        <f>IF(ISERROR(V217/U217),0,V217/U217)</f>
        <v>0</v>
      </c>
      <c r="X217" s="454">
        <f>SUM(X195,X216)</f>
        <v>0</v>
      </c>
      <c r="Y217" s="454">
        <f>SUM(Y195,Y216)</f>
        <v>0</v>
      </c>
    </row>
    <row r="218" spans="1:25" ht="16.5">
      <c r="A218" s="449">
        <f>A217+1</f>
        <v>46179</v>
      </c>
      <c r="B218" s="431" t="s">
        <v>847</v>
      </c>
      <c r="C218" s="458"/>
      <c r="D218" s="473"/>
      <c r="E218" s="459"/>
      <c r="F218" s="507" t="str">
        <f>IF(ISNA(VLOOKUP(D218,條件!$A$1:$L$65585,5,0)),"",(VLOOKUP(D218,條件!$A$1:$L$65585,5,0)))</f>
        <v/>
      </c>
      <c r="G218" s="507" t="str">
        <f>IF(ISNA(VLOOKUP(D218,條件!$A$1:$L$65585,11,0)),"",(VLOOKUP(D218,條件!$A$1:$L$65585,11,0)))</f>
        <v/>
      </c>
      <c r="H218" s="460"/>
      <c r="I218" s="461"/>
      <c r="J218" s="462"/>
      <c r="K218" s="462"/>
      <c r="L218" s="463"/>
      <c r="M218" s="407"/>
      <c r="N218" s="408"/>
      <c r="O218" s="409"/>
      <c r="P218" s="408"/>
      <c r="Q218" s="410"/>
      <c r="R218" s="441"/>
      <c r="S218" s="424">
        <f>K218*0.85</f>
        <v>0</v>
      </c>
      <c r="T218" s="405">
        <f t="shared" ref="T218:T237" si="80">IF(J218="",0,(1440/(J218/S218)))</f>
        <v>0</v>
      </c>
      <c r="U218" s="405">
        <f>T218*L218*(N218+P218)/24*0.85</f>
        <v>0</v>
      </c>
      <c r="V218" s="406">
        <f>M218+O218</f>
        <v>0</v>
      </c>
      <c r="W218" s="442" t="str">
        <f>IF(U218=0,"",((V218/U218)))</f>
        <v/>
      </c>
      <c r="X218" s="452" t="str">
        <f t="shared" ref="X218:X237" si="81">IF(ISERROR((U218/(N218+P218)*N218)/250),"",((U218/(N218+P218)*N218)/250))</f>
        <v/>
      </c>
      <c r="Y218" s="452" t="str">
        <f t="shared" ref="Y218:Y237" si="82">IF(ISERROR(((U218/(N218+P218)*P218)/250)),"",(((U218/(N218+P218)*P218))/250))</f>
        <v/>
      </c>
    </row>
    <row r="219" spans="1:25" ht="16.5">
      <c r="A219" s="383">
        <f>A218</f>
        <v>46179</v>
      </c>
      <c r="B219" s="432" t="s">
        <v>847</v>
      </c>
      <c r="C219" s="458"/>
      <c r="D219" s="473"/>
      <c r="E219" s="459"/>
      <c r="F219" s="507" t="str">
        <f>IF(ISNA(VLOOKUP(D219,條件!$A$1:$L$65585,5,0)),"",(VLOOKUP(D219,條件!$A$1:$L$65585,5,0)))</f>
        <v/>
      </c>
      <c r="G219" s="507" t="str">
        <f>IF(ISNA(VLOOKUP(D219,條件!$A$1:$L$65585,11,0)),"",(VLOOKUP(D219,條件!$A$1:$L$65585,11,0)))</f>
        <v/>
      </c>
      <c r="H219" s="460"/>
      <c r="I219" s="461"/>
      <c r="J219" s="462"/>
      <c r="K219" s="462"/>
      <c r="L219" s="463"/>
      <c r="M219" s="388"/>
      <c r="N219" s="389"/>
      <c r="O219" s="390"/>
      <c r="P219" s="389"/>
      <c r="Q219" s="410"/>
      <c r="R219" s="443"/>
      <c r="S219" s="425">
        <f t="shared" ref="S219:S237" si="83">K219*0.85</f>
        <v>0</v>
      </c>
      <c r="T219" s="392">
        <f t="shared" si="80"/>
        <v>0</v>
      </c>
      <c r="U219" s="405">
        <f t="shared" ref="U219:U237" si="84">T219*L219*(N219+P219)/24*0.85</f>
        <v>0</v>
      </c>
      <c r="V219" s="393">
        <f t="shared" ref="V219:V237" si="85">M219+O219</f>
        <v>0</v>
      </c>
      <c r="W219" s="442" t="str">
        <f t="shared" ref="W219:W237" si="86">IF(U219=0,"",((V219/U219)))</f>
        <v/>
      </c>
      <c r="X219" s="452" t="str">
        <f t="shared" si="81"/>
        <v/>
      </c>
      <c r="Y219" s="452" t="str">
        <f t="shared" si="82"/>
        <v/>
      </c>
    </row>
    <row r="220" spans="1:25" ht="16.5">
      <c r="A220" s="383">
        <f t="shared" ref="A220:A260" si="87">A219</f>
        <v>46179</v>
      </c>
      <c r="B220" s="432" t="s">
        <v>847</v>
      </c>
      <c r="C220" s="458"/>
      <c r="D220" s="473"/>
      <c r="E220" s="459"/>
      <c r="F220" s="507" t="str">
        <f>IF(ISNA(VLOOKUP(D220,條件!$A$1:$L$65585,5,0)),"",(VLOOKUP(D220,條件!$A$1:$L$65585,5,0)))</f>
        <v/>
      </c>
      <c r="G220" s="507" t="str">
        <f>IF(ISNA(VLOOKUP(D220,條件!$A$1:$L$65585,11,0)),"",(VLOOKUP(D220,條件!$A$1:$L$65585,11,0)))</f>
        <v/>
      </c>
      <c r="H220" s="460"/>
      <c r="I220" s="461"/>
      <c r="J220" s="462"/>
      <c r="K220" s="462"/>
      <c r="L220" s="463"/>
      <c r="M220" s="388"/>
      <c r="N220" s="389"/>
      <c r="O220" s="390"/>
      <c r="P220" s="389"/>
      <c r="Q220" s="410"/>
      <c r="R220" s="443"/>
      <c r="S220" s="425">
        <f t="shared" si="83"/>
        <v>0</v>
      </c>
      <c r="T220" s="392">
        <f t="shared" si="80"/>
        <v>0</v>
      </c>
      <c r="U220" s="405">
        <f t="shared" si="84"/>
        <v>0</v>
      </c>
      <c r="V220" s="393">
        <f t="shared" si="85"/>
        <v>0</v>
      </c>
      <c r="W220" s="442" t="str">
        <f t="shared" si="86"/>
        <v/>
      </c>
      <c r="X220" s="452" t="str">
        <f t="shared" si="81"/>
        <v/>
      </c>
      <c r="Y220" s="452" t="str">
        <f t="shared" si="82"/>
        <v/>
      </c>
    </row>
    <row r="221" spans="1:25" ht="16.5">
      <c r="A221" s="383">
        <f t="shared" si="87"/>
        <v>46179</v>
      </c>
      <c r="B221" s="432" t="s">
        <v>847</v>
      </c>
      <c r="C221" s="458"/>
      <c r="D221" s="473"/>
      <c r="E221" s="459"/>
      <c r="F221" s="507" t="str">
        <f>IF(ISNA(VLOOKUP(D221,條件!$A$1:$L$65585,5,0)),"",(VLOOKUP(D221,條件!$A$1:$L$65585,5,0)))</f>
        <v/>
      </c>
      <c r="G221" s="507" t="str">
        <f>IF(ISNA(VLOOKUP(D221,條件!$A$1:$L$65585,11,0)),"",(VLOOKUP(D221,條件!$A$1:$L$65585,11,0)))</f>
        <v/>
      </c>
      <c r="H221" s="460"/>
      <c r="I221" s="461"/>
      <c r="J221" s="462"/>
      <c r="K221" s="462"/>
      <c r="L221" s="463"/>
      <c r="M221" s="388"/>
      <c r="N221" s="389"/>
      <c r="O221" s="390"/>
      <c r="P221" s="389"/>
      <c r="Q221" s="410"/>
      <c r="R221" s="443"/>
      <c r="S221" s="425">
        <f t="shared" si="83"/>
        <v>0</v>
      </c>
      <c r="T221" s="392">
        <f t="shared" si="80"/>
        <v>0</v>
      </c>
      <c r="U221" s="405">
        <f t="shared" si="84"/>
        <v>0</v>
      </c>
      <c r="V221" s="393">
        <f t="shared" si="85"/>
        <v>0</v>
      </c>
      <c r="W221" s="442" t="str">
        <f t="shared" si="86"/>
        <v/>
      </c>
      <c r="X221" s="452" t="str">
        <f t="shared" si="81"/>
        <v/>
      </c>
      <c r="Y221" s="452" t="str">
        <f t="shared" si="82"/>
        <v/>
      </c>
    </row>
    <row r="222" spans="1:25" ht="16.5">
      <c r="A222" s="383">
        <f t="shared" si="87"/>
        <v>46179</v>
      </c>
      <c r="B222" s="432" t="s">
        <v>847</v>
      </c>
      <c r="C222" s="458"/>
      <c r="D222" s="473"/>
      <c r="E222" s="459"/>
      <c r="F222" s="507" t="str">
        <f>IF(ISNA(VLOOKUP(D222,條件!$A$1:$L$65585,5,0)),"",(VLOOKUP(D222,條件!$A$1:$L$65585,5,0)))</f>
        <v/>
      </c>
      <c r="G222" s="507" t="str">
        <f>IF(ISNA(VLOOKUP(D222,條件!$A$1:$L$65585,11,0)),"",(VLOOKUP(D222,條件!$A$1:$L$65585,11,0)))</f>
        <v/>
      </c>
      <c r="H222" s="460"/>
      <c r="I222" s="461"/>
      <c r="J222" s="462"/>
      <c r="K222" s="462"/>
      <c r="L222" s="463"/>
      <c r="M222" s="388"/>
      <c r="N222" s="389"/>
      <c r="O222" s="390"/>
      <c r="P222" s="389"/>
      <c r="Q222" s="410"/>
      <c r="R222" s="443"/>
      <c r="S222" s="425">
        <f t="shared" si="83"/>
        <v>0</v>
      </c>
      <c r="T222" s="392">
        <f t="shared" si="80"/>
        <v>0</v>
      </c>
      <c r="U222" s="405">
        <f t="shared" si="84"/>
        <v>0</v>
      </c>
      <c r="V222" s="393">
        <f t="shared" si="85"/>
        <v>0</v>
      </c>
      <c r="W222" s="442" t="str">
        <f t="shared" si="86"/>
        <v/>
      </c>
      <c r="X222" s="452" t="str">
        <f t="shared" si="81"/>
        <v/>
      </c>
      <c r="Y222" s="452" t="str">
        <f t="shared" si="82"/>
        <v/>
      </c>
    </row>
    <row r="223" spans="1:25" ht="16.5">
      <c r="A223" s="383">
        <f t="shared" si="87"/>
        <v>46179</v>
      </c>
      <c r="B223" s="432" t="s">
        <v>847</v>
      </c>
      <c r="C223" s="458"/>
      <c r="D223" s="473"/>
      <c r="E223" s="459"/>
      <c r="F223" s="507" t="str">
        <f>IF(ISNA(VLOOKUP(D223,條件!$A$1:$L$65585,5,0)),"",(VLOOKUP(D223,條件!$A$1:$L$65585,5,0)))</f>
        <v/>
      </c>
      <c r="G223" s="507" t="str">
        <f>IF(ISNA(VLOOKUP(D223,條件!$A$1:$L$65585,11,0)),"",(VLOOKUP(D223,條件!$A$1:$L$65585,11,0)))</f>
        <v/>
      </c>
      <c r="H223" s="460"/>
      <c r="I223" s="461"/>
      <c r="J223" s="462"/>
      <c r="K223" s="462"/>
      <c r="L223" s="463"/>
      <c r="M223" s="388"/>
      <c r="N223" s="389"/>
      <c r="O223" s="390"/>
      <c r="P223" s="389"/>
      <c r="Q223" s="410"/>
      <c r="R223" s="443"/>
      <c r="S223" s="425">
        <f t="shared" si="83"/>
        <v>0</v>
      </c>
      <c r="T223" s="392">
        <f t="shared" si="80"/>
        <v>0</v>
      </c>
      <c r="U223" s="405">
        <f t="shared" si="84"/>
        <v>0</v>
      </c>
      <c r="V223" s="393">
        <f t="shared" si="85"/>
        <v>0</v>
      </c>
      <c r="W223" s="442" t="str">
        <f t="shared" si="86"/>
        <v/>
      </c>
      <c r="X223" s="452" t="str">
        <f t="shared" si="81"/>
        <v/>
      </c>
      <c r="Y223" s="452" t="str">
        <f t="shared" si="82"/>
        <v/>
      </c>
    </row>
    <row r="224" spans="1:25" ht="16.5">
      <c r="A224" s="383">
        <f t="shared" si="87"/>
        <v>46179</v>
      </c>
      <c r="B224" s="432" t="s">
        <v>847</v>
      </c>
      <c r="C224" s="458"/>
      <c r="D224" s="473"/>
      <c r="E224" s="459"/>
      <c r="F224" s="507" t="str">
        <f>IF(ISNA(VLOOKUP(D224,條件!$A$1:$L$65585,5,0)),"",(VLOOKUP(D224,條件!$A$1:$L$65585,5,0)))</f>
        <v/>
      </c>
      <c r="G224" s="507" t="str">
        <f>IF(ISNA(VLOOKUP(D224,條件!$A$1:$L$65585,11,0)),"",(VLOOKUP(D224,條件!$A$1:$L$65585,11,0)))</f>
        <v/>
      </c>
      <c r="H224" s="460"/>
      <c r="I224" s="461"/>
      <c r="J224" s="462"/>
      <c r="K224" s="462"/>
      <c r="L224" s="463"/>
      <c r="M224" s="388"/>
      <c r="N224" s="389"/>
      <c r="O224" s="390"/>
      <c r="P224" s="389"/>
      <c r="Q224" s="410"/>
      <c r="R224" s="443"/>
      <c r="S224" s="425">
        <f t="shared" si="83"/>
        <v>0</v>
      </c>
      <c r="T224" s="392">
        <f t="shared" si="80"/>
        <v>0</v>
      </c>
      <c r="U224" s="405">
        <f t="shared" si="84"/>
        <v>0</v>
      </c>
      <c r="V224" s="393">
        <f t="shared" si="85"/>
        <v>0</v>
      </c>
      <c r="W224" s="442" t="str">
        <f t="shared" si="86"/>
        <v/>
      </c>
      <c r="X224" s="452" t="str">
        <f t="shared" si="81"/>
        <v/>
      </c>
      <c r="Y224" s="452" t="str">
        <f t="shared" si="82"/>
        <v/>
      </c>
    </row>
    <row r="225" spans="1:25" ht="16.5">
      <c r="A225" s="383">
        <f t="shared" si="87"/>
        <v>46179</v>
      </c>
      <c r="B225" s="432" t="s">
        <v>847</v>
      </c>
      <c r="C225" s="458"/>
      <c r="D225" s="473"/>
      <c r="E225" s="459"/>
      <c r="F225" s="507" t="str">
        <f>IF(ISNA(VLOOKUP(D225,條件!$A$1:$L$65585,5,0)),"",(VLOOKUP(D225,條件!$A$1:$L$65585,5,0)))</f>
        <v/>
      </c>
      <c r="G225" s="507" t="str">
        <f>IF(ISNA(VLOOKUP(D225,條件!$A$1:$L$65585,11,0)),"",(VLOOKUP(D225,條件!$A$1:$L$65585,11,0)))</f>
        <v/>
      </c>
      <c r="H225" s="460"/>
      <c r="I225" s="461"/>
      <c r="J225" s="462"/>
      <c r="K225" s="462"/>
      <c r="L225" s="463"/>
      <c r="M225" s="388"/>
      <c r="N225" s="389"/>
      <c r="O225" s="390"/>
      <c r="P225" s="389"/>
      <c r="Q225" s="410"/>
      <c r="R225" s="443"/>
      <c r="S225" s="425">
        <f t="shared" si="83"/>
        <v>0</v>
      </c>
      <c r="T225" s="392">
        <f t="shared" si="80"/>
        <v>0</v>
      </c>
      <c r="U225" s="405">
        <f t="shared" si="84"/>
        <v>0</v>
      </c>
      <c r="V225" s="393">
        <f t="shared" si="85"/>
        <v>0</v>
      </c>
      <c r="W225" s="442" t="str">
        <f t="shared" si="86"/>
        <v/>
      </c>
      <c r="X225" s="452" t="str">
        <f t="shared" si="81"/>
        <v/>
      </c>
      <c r="Y225" s="452" t="str">
        <f t="shared" si="82"/>
        <v/>
      </c>
    </row>
    <row r="226" spans="1:25" ht="16.5">
      <c r="A226" s="383">
        <f t="shared" si="87"/>
        <v>46179</v>
      </c>
      <c r="B226" s="432" t="s">
        <v>847</v>
      </c>
      <c r="C226" s="458"/>
      <c r="D226" s="473"/>
      <c r="E226" s="459"/>
      <c r="F226" s="507" t="str">
        <f>IF(ISNA(VLOOKUP(D226,條件!$A$1:$L$65585,5,0)),"",(VLOOKUP(D226,條件!$A$1:$L$65585,5,0)))</f>
        <v/>
      </c>
      <c r="G226" s="507" t="str">
        <f>IF(ISNA(VLOOKUP(D226,條件!$A$1:$L$65585,11,0)),"",(VLOOKUP(D226,條件!$A$1:$L$65585,11,0)))</f>
        <v/>
      </c>
      <c r="H226" s="460"/>
      <c r="I226" s="461"/>
      <c r="J226" s="462"/>
      <c r="K226" s="462"/>
      <c r="L226" s="463"/>
      <c r="M226" s="388"/>
      <c r="N226" s="389"/>
      <c r="O226" s="390"/>
      <c r="P226" s="389"/>
      <c r="Q226" s="410"/>
      <c r="R226" s="443"/>
      <c r="S226" s="425">
        <f t="shared" si="83"/>
        <v>0</v>
      </c>
      <c r="T226" s="392">
        <f t="shared" si="80"/>
        <v>0</v>
      </c>
      <c r="U226" s="405">
        <f t="shared" si="84"/>
        <v>0</v>
      </c>
      <c r="V226" s="393">
        <f t="shared" si="85"/>
        <v>0</v>
      </c>
      <c r="W226" s="442" t="str">
        <f t="shared" si="86"/>
        <v/>
      </c>
      <c r="X226" s="452" t="str">
        <f t="shared" si="81"/>
        <v/>
      </c>
      <c r="Y226" s="452" t="str">
        <f t="shared" si="82"/>
        <v/>
      </c>
    </row>
    <row r="227" spans="1:25" ht="16.5">
      <c r="A227" s="383">
        <f t="shared" si="87"/>
        <v>46179</v>
      </c>
      <c r="B227" s="432" t="s">
        <v>847</v>
      </c>
      <c r="C227" s="458"/>
      <c r="D227" s="473"/>
      <c r="E227" s="459"/>
      <c r="F227" s="507" t="str">
        <f>IF(ISNA(VLOOKUP(D227,條件!$A$1:$L$65585,5,0)),"",(VLOOKUP(D227,條件!$A$1:$L$65585,5,0)))</f>
        <v/>
      </c>
      <c r="G227" s="507" t="str">
        <f>IF(ISNA(VLOOKUP(D227,條件!$A$1:$L$65585,11,0)),"",(VLOOKUP(D227,條件!$A$1:$L$65585,11,0)))</f>
        <v/>
      </c>
      <c r="H227" s="460"/>
      <c r="I227" s="461"/>
      <c r="J227" s="462"/>
      <c r="K227" s="462"/>
      <c r="L227" s="463"/>
      <c r="M227" s="388"/>
      <c r="N227" s="389"/>
      <c r="O227" s="390"/>
      <c r="P227" s="389"/>
      <c r="Q227" s="410"/>
      <c r="R227" s="443"/>
      <c r="S227" s="425">
        <f t="shared" si="83"/>
        <v>0</v>
      </c>
      <c r="T227" s="392">
        <f t="shared" si="80"/>
        <v>0</v>
      </c>
      <c r="U227" s="405">
        <f t="shared" si="84"/>
        <v>0</v>
      </c>
      <c r="V227" s="393">
        <f t="shared" si="85"/>
        <v>0</v>
      </c>
      <c r="W227" s="442" t="str">
        <f t="shared" si="86"/>
        <v/>
      </c>
      <c r="X227" s="452" t="str">
        <f t="shared" si="81"/>
        <v/>
      </c>
      <c r="Y227" s="452" t="str">
        <f t="shared" si="82"/>
        <v/>
      </c>
    </row>
    <row r="228" spans="1:25" ht="16.5">
      <c r="A228" s="383">
        <f t="shared" si="87"/>
        <v>46179</v>
      </c>
      <c r="B228" s="432" t="s">
        <v>847</v>
      </c>
      <c r="C228" s="458"/>
      <c r="D228" s="473"/>
      <c r="E228" s="459"/>
      <c r="F228" s="507" t="str">
        <f>IF(ISNA(VLOOKUP(D228,條件!$A$1:$L$65585,5,0)),"",(VLOOKUP(D228,條件!$A$1:$L$65585,5,0)))</f>
        <v/>
      </c>
      <c r="G228" s="507" t="str">
        <f>IF(ISNA(VLOOKUP(D228,條件!$A$1:$L$65585,11,0)),"",(VLOOKUP(D228,條件!$A$1:$L$65585,11,0)))</f>
        <v/>
      </c>
      <c r="H228" s="460"/>
      <c r="I228" s="461"/>
      <c r="J228" s="462"/>
      <c r="K228" s="462"/>
      <c r="L228" s="463"/>
      <c r="M228" s="388"/>
      <c r="N228" s="389"/>
      <c r="O228" s="390"/>
      <c r="P228" s="389"/>
      <c r="Q228" s="410"/>
      <c r="R228" s="443"/>
      <c r="S228" s="425">
        <f t="shared" si="83"/>
        <v>0</v>
      </c>
      <c r="T228" s="392">
        <f t="shared" si="80"/>
        <v>0</v>
      </c>
      <c r="U228" s="405">
        <f t="shared" si="84"/>
        <v>0</v>
      </c>
      <c r="V228" s="393">
        <f t="shared" si="85"/>
        <v>0</v>
      </c>
      <c r="W228" s="442" t="str">
        <f t="shared" si="86"/>
        <v/>
      </c>
      <c r="X228" s="452" t="str">
        <f t="shared" si="81"/>
        <v/>
      </c>
      <c r="Y228" s="452" t="str">
        <f t="shared" si="82"/>
        <v/>
      </c>
    </row>
    <row r="229" spans="1:25" ht="16.5">
      <c r="A229" s="383">
        <f t="shared" si="87"/>
        <v>46179</v>
      </c>
      <c r="B229" s="432" t="s">
        <v>847</v>
      </c>
      <c r="C229" s="458"/>
      <c r="D229" s="473"/>
      <c r="E229" s="459"/>
      <c r="F229" s="507" t="str">
        <f>IF(ISNA(VLOOKUP(D229,條件!$A$1:$L$65585,5,0)),"",(VLOOKUP(D229,條件!$A$1:$L$65585,5,0)))</f>
        <v/>
      </c>
      <c r="G229" s="507" t="str">
        <f>IF(ISNA(VLOOKUP(D229,條件!$A$1:$L$65585,11,0)),"",(VLOOKUP(D229,條件!$A$1:$L$65585,11,0)))</f>
        <v/>
      </c>
      <c r="H229" s="460"/>
      <c r="I229" s="461"/>
      <c r="J229" s="462"/>
      <c r="K229" s="462"/>
      <c r="L229" s="463"/>
      <c r="M229" s="388"/>
      <c r="N229" s="389"/>
      <c r="O229" s="390"/>
      <c r="P229" s="389"/>
      <c r="Q229" s="410"/>
      <c r="R229" s="443"/>
      <c r="S229" s="425">
        <f t="shared" si="83"/>
        <v>0</v>
      </c>
      <c r="T229" s="392">
        <f t="shared" si="80"/>
        <v>0</v>
      </c>
      <c r="U229" s="392">
        <f t="shared" si="84"/>
        <v>0</v>
      </c>
      <c r="V229" s="393">
        <f t="shared" si="85"/>
        <v>0</v>
      </c>
      <c r="W229" s="442" t="str">
        <f t="shared" si="86"/>
        <v/>
      </c>
      <c r="X229" s="452" t="str">
        <f t="shared" si="81"/>
        <v/>
      </c>
      <c r="Y229" s="452" t="str">
        <f t="shared" si="82"/>
        <v/>
      </c>
    </row>
    <row r="230" spans="1:25" ht="16.5">
      <c r="A230" s="383">
        <f t="shared" si="87"/>
        <v>46179</v>
      </c>
      <c r="B230" s="432" t="s">
        <v>847</v>
      </c>
      <c r="C230" s="458"/>
      <c r="D230" s="473"/>
      <c r="E230" s="459"/>
      <c r="F230" s="507" t="str">
        <f>IF(ISNA(VLOOKUP(D230,條件!$A$1:$L$65585,5,0)),"",(VLOOKUP(D230,條件!$A$1:$L$65585,5,0)))</f>
        <v/>
      </c>
      <c r="G230" s="507" t="str">
        <f>IF(ISNA(VLOOKUP(D230,條件!$A$1:$L$65585,11,0)),"",(VLOOKUP(D230,條件!$A$1:$L$65585,11,0)))</f>
        <v/>
      </c>
      <c r="H230" s="460"/>
      <c r="I230" s="461"/>
      <c r="J230" s="462"/>
      <c r="K230" s="462"/>
      <c r="L230" s="463"/>
      <c r="M230" s="388"/>
      <c r="N230" s="389"/>
      <c r="O230" s="390"/>
      <c r="P230" s="389"/>
      <c r="Q230" s="410"/>
      <c r="R230" s="443"/>
      <c r="S230" s="425">
        <f t="shared" si="83"/>
        <v>0</v>
      </c>
      <c r="T230" s="392">
        <f t="shared" si="80"/>
        <v>0</v>
      </c>
      <c r="U230" s="392">
        <f t="shared" si="84"/>
        <v>0</v>
      </c>
      <c r="V230" s="393">
        <f t="shared" si="85"/>
        <v>0</v>
      </c>
      <c r="W230" s="444" t="str">
        <f t="shared" si="86"/>
        <v/>
      </c>
      <c r="X230" s="452" t="str">
        <f t="shared" si="81"/>
        <v/>
      </c>
      <c r="Y230" s="452" t="str">
        <f t="shared" si="82"/>
        <v/>
      </c>
    </row>
    <row r="231" spans="1:25" ht="16.5">
      <c r="A231" s="383">
        <f t="shared" si="87"/>
        <v>46179</v>
      </c>
      <c r="B231" s="432" t="s">
        <v>847</v>
      </c>
      <c r="C231" s="458"/>
      <c r="D231" s="473"/>
      <c r="E231" s="459"/>
      <c r="F231" s="507" t="str">
        <f>IF(ISNA(VLOOKUP(D231,條件!$A$1:$L$65585,5,0)),"",(VLOOKUP(D231,條件!$A$1:$L$65585,5,0)))</f>
        <v/>
      </c>
      <c r="G231" s="507" t="str">
        <f>IF(ISNA(VLOOKUP(D231,條件!$A$1:$L$65585,11,0)),"",(VLOOKUP(D231,條件!$A$1:$L$65585,11,0)))</f>
        <v/>
      </c>
      <c r="H231" s="460"/>
      <c r="I231" s="461"/>
      <c r="J231" s="462"/>
      <c r="K231" s="462"/>
      <c r="L231" s="463"/>
      <c r="M231" s="388"/>
      <c r="N231" s="389"/>
      <c r="O231" s="390"/>
      <c r="P231" s="389"/>
      <c r="Q231" s="410"/>
      <c r="R231" s="443"/>
      <c r="S231" s="425">
        <f t="shared" si="83"/>
        <v>0</v>
      </c>
      <c r="T231" s="392">
        <f t="shared" si="80"/>
        <v>0</v>
      </c>
      <c r="U231" s="392">
        <f t="shared" si="84"/>
        <v>0</v>
      </c>
      <c r="V231" s="393">
        <f t="shared" si="85"/>
        <v>0</v>
      </c>
      <c r="W231" s="444" t="str">
        <f t="shared" si="86"/>
        <v/>
      </c>
      <c r="X231" s="452" t="str">
        <f t="shared" si="81"/>
        <v/>
      </c>
      <c r="Y231" s="452" t="str">
        <f t="shared" si="82"/>
        <v/>
      </c>
    </row>
    <row r="232" spans="1:25" ht="16.5">
      <c r="A232" s="383">
        <f t="shared" si="87"/>
        <v>46179</v>
      </c>
      <c r="B232" s="432" t="s">
        <v>847</v>
      </c>
      <c r="C232" s="458"/>
      <c r="D232" s="473"/>
      <c r="E232" s="459"/>
      <c r="F232" s="507" t="str">
        <f>IF(ISNA(VLOOKUP(D232,條件!$A$1:$L$65585,5,0)),"",(VLOOKUP(D232,條件!$A$1:$L$65585,5,0)))</f>
        <v/>
      </c>
      <c r="G232" s="507" t="str">
        <f>IF(ISNA(VLOOKUP(D232,條件!$A$1:$L$65585,11,0)),"",(VLOOKUP(D232,條件!$A$1:$L$65585,11,0)))</f>
        <v/>
      </c>
      <c r="H232" s="460"/>
      <c r="I232" s="461"/>
      <c r="J232" s="462"/>
      <c r="K232" s="462"/>
      <c r="L232" s="463"/>
      <c r="M232" s="388"/>
      <c r="N232" s="389"/>
      <c r="O232" s="390"/>
      <c r="P232" s="389"/>
      <c r="Q232" s="410"/>
      <c r="R232" s="443"/>
      <c r="S232" s="425">
        <f t="shared" si="83"/>
        <v>0</v>
      </c>
      <c r="T232" s="392">
        <f t="shared" si="80"/>
        <v>0</v>
      </c>
      <c r="U232" s="392">
        <f t="shared" si="84"/>
        <v>0</v>
      </c>
      <c r="V232" s="393">
        <f t="shared" si="85"/>
        <v>0</v>
      </c>
      <c r="W232" s="444" t="str">
        <f t="shared" si="86"/>
        <v/>
      </c>
      <c r="X232" s="452" t="str">
        <f t="shared" si="81"/>
        <v/>
      </c>
      <c r="Y232" s="452" t="str">
        <f t="shared" si="82"/>
        <v/>
      </c>
    </row>
    <row r="233" spans="1:25" ht="16.5">
      <c r="A233" s="383">
        <f t="shared" si="87"/>
        <v>46179</v>
      </c>
      <c r="B233" s="432" t="s">
        <v>847</v>
      </c>
      <c r="C233" s="458"/>
      <c r="D233" s="473"/>
      <c r="E233" s="459"/>
      <c r="F233" s="507" t="str">
        <f>IF(ISNA(VLOOKUP(D233,條件!$A$1:$L$65585,5,0)),"",(VLOOKUP(D233,條件!$A$1:$L$65585,5,0)))</f>
        <v/>
      </c>
      <c r="G233" s="507" t="str">
        <f>IF(ISNA(VLOOKUP(D233,條件!$A$1:$L$65585,11,0)),"",(VLOOKUP(D233,條件!$A$1:$L$65585,11,0)))</f>
        <v/>
      </c>
      <c r="H233" s="460"/>
      <c r="I233" s="461"/>
      <c r="J233" s="462"/>
      <c r="K233" s="462"/>
      <c r="L233" s="463"/>
      <c r="M233" s="388"/>
      <c r="N233" s="389"/>
      <c r="O233" s="390"/>
      <c r="P233" s="389"/>
      <c r="Q233" s="410"/>
      <c r="R233" s="443"/>
      <c r="S233" s="425">
        <f t="shared" si="83"/>
        <v>0</v>
      </c>
      <c r="T233" s="392">
        <f t="shared" si="80"/>
        <v>0</v>
      </c>
      <c r="U233" s="392">
        <f t="shared" si="84"/>
        <v>0</v>
      </c>
      <c r="V233" s="393">
        <f t="shared" si="85"/>
        <v>0</v>
      </c>
      <c r="W233" s="444" t="str">
        <f t="shared" si="86"/>
        <v/>
      </c>
      <c r="X233" s="452" t="str">
        <f t="shared" si="81"/>
        <v/>
      </c>
      <c r="Y233" s="452" t="str">
        <f t="shared" si="82"/>
        <v/>
      </c>
    </row>
    <row r="234" spans="1:25" ht="16.5">
      <c r="A234" s="383">
        <f t="shared" si="87"/>
        <v>46179</v>
      </c>
      <c r="B234" s="432" t="s">
        <v>847</v>
      </c>
      <c r="C234" s="458"/>
      <c r="D234" s="473"/>
      <c r="E234" s="459"/>
      <c r="F234" s="507" t="str">
        <f>IF(ISNA(VLOOKUP(D234,條件!$A$1:$L$65585,5,0)),"",(VLOOKUP(D234,條件!$A$1:$L$65585,5,0)))</f>
        <v/>
      </c>
      <c r="G234" s="507" t="str">
        <f>IF(ISNA(VLOOKUP(D234,條件!$A$1:$L$65585,11,0)),"",(VLOOKUP(D234,條件!$A$1:$L$65585,11,0)))</f>
        <v/>
      </c>
      <c r="H234" s="460"/>
      <c r="I234" s="461"/>
      <c r="J234" s="462"/>
      <c r="K234" s="462"/>
      <c r="L234" s="463"/>
      <c r="M234" s="388"/>
      <c r="N234" s="389"/>
      <c r="O234" s="390"/>
      <c r="P234" s="389"/>
      <c r="Q234" s="391"/>
      <c r="R234" s="443"/>
      <c r="S234" s="425">
        <f t="shared" si="83"/>
        <v>0</v>
      </c>
      <c r="T234" s="392">
        <f t="shared" si="80"/>
        <v>0</v>
      </c>
      <c r="U234" s="392">
        <f t="shared" si="84"/>
        <v>0</v>
      </c>
      <c r="V234" s="393">
        <f t="shared" si="85"/>
        <v>0</v>
      </c>
      <c r="W234" s="444" t="str">
        <f t="shared" si="86"/>
        <v/>
      </c>
      <c r="X234" s="452" t="str">
        <f t="shared" si="81"/>
        <v/>
      </c>
      <c r="Y234" s="452" t="str">
        <f t="shared" si="82"/>
        <v/>
      </c>
    </row>
    <row r="235" spans="1:25" ht="16.5">
      <c r="A235" s="383">
        <f t="shared" si="87"/>
        <v>46179</v>
      </c>
      <c r="B235" s="432" t="s">
        <v>847</v>
      </c>
      <c r="C235" s="458"/>
      <c r="D235" s="473"/>
      <c r="E235" s="459"/>
      <c r="F235" s="507" t="str">
        <f>IF(ISNA(VLOOKUP(D235,條件!$A$1:$L$65585,5,0)),"",(VLOOKUP(D235,條件!$A$1:$L$65585,5,0)))</f>
        <v/>
      </c>
      <c r="G235" s="507" t="str">
        <f>IF(ISNA(VLOOKUP(D235,條件!$A$1:$L$65585,11,0)),"",(VLOOKUP(D235,條件!$A$1:$L$65585,11,0)))</f>
        <v/>
      </c>
      <c r="H235" s="460"/>
      <c r="I235" s="461"/>
      <c r="J235" s="462"/>
      <c r="K235" s="462"/>
      <c r="L235" s="463"/>
      <c r="M235" s="388"/>
      <c r="N235" s="389"/>
      <c r="O235" s="390"/>
      <c r="P235" s="389"/>
      <c r="Q235" s="391"/>
      <c r="R235" s="443"/>
      <c r="S235" s="425">
        <f t="shared" si="83"/>
        <v>0</v>
      </c>
      <c r="T235" s="392">
        <f t="shared" si="80"/>
        <v>0</v>
      </c>
      <c r="U235" s="392">
        <f t="shared" si="84"/>
        <v>0</v>
      </c>
      <c r="V235" s="393">
        <f t="shared" si="85"/>
        <v>0</v>
      </c>
      <c r="W235" s="444" t="str">
        <f t="shared" si="86"/>
        <v/>
      </c>
      <c r="X235" s="452" t="str">
        <f t="shared" si="81"/>
        <v/>
      </c>
      <c r="Y235" s="452" t="str">
        <f t="shared" si="82"/>
        <v/>
      </c>
    </row>
    <row r="236" spans="1:25" ht="16.5">
      <c r="A236" s="383">
        <f t="shared" si="87"/>
        <v>46179</v>
      </c>
      <c r="B236" s="432" t="s">
        <v>847</v>
      </c>
      <c r="C236" s="458"/>
      <c r="D236" s="473"/>
      <c r="E236" s="459"/>
      <c r="F236" s="507" t="str">
        <f>IF(ISNA(VLOOKUP(D236,條件!$A$1:$L$65585,5,0)),"",(VLOOKUP(D236,條件!$A$1:$L$65585,5,0)))</f>
        <v/>
      </c>
      <c r="G236" s="507" t="str">
        <f>IF(ISNA(VLOOKUP(D236,條件!$A$1:$L$65585,11,0)),"",(VLOOKUP(D236,條件!$A$1:$L$65585,11,0)))</f>
        <v/>
      </c>
      <c r="H236" s="460"/>
      <c r="I236" s="461"/>
      <c r="J236" s="462"/>
      <c r="K236" s="462"/>
      <c r="L236" s="463"/>
      <c r="M236" s="388"/>
      <c r="N236" s="389"/>
      <c r="O236" s="390"/>
      <c r="P236" s="389"/>
      <c r="Q236" s="391"/>
      <c r="R236" s="443"/>
      <c r="S236" s="425">
        <f t="shared" si="83"/>
        <v>0</v>
      </c>
      <c r="T236" s="392">
        <f t="shared" si="80"/>
        <v>0</v>
      </c>
      <c r="U236" s="392">
        <f t="shared" si="84"/>
        <v>0</v>
      </c>
      <c r="V236" s="393">
        <f t="shared" si="85"/>
        <v>0</v>
      </c>
      <c r="W236" s="444" t="str">
        <f t="shared" si="86"/>
        <v/>
      </c>
      <c r="X236" s="452" t="str">
        <f t="shared" si="81"/>
        <v/>
      </c>
      <c r="Y236" s="452" t="str">
        <f t="shared" si="82"/>
        <v/>
      </c>
    </row>
    <row r="237" spans="1:25" ht="16.5">
      <c r="A237" s="383">
        <f t="shared" si="87"/>
        <v>46179</v>
      </c>
      <c r="B237" s="432" t="s">
        <v>847</v>
      </c>
      <c r="C237" s="458"/>
      <c r="D237" s="473"/>
      <c r="E237" s="459"/>
      <c r="F237" s="507" t="str">
        <f>IF(ISNA(VLOOKUP(D237,條件!$A$1:$L$65585,5,0)),"",(VLOOKUP(D237,條件!$A$1:$L$65585,5,0)))</f>
        <v/>
      </c>
      <c r="G237" s="507" t="str">
        <f>IF(ISNA(VLOOKUP(D237,條件!$A$1:$L$65585,11,0)),"",(VLOOKUP(D237,條件!$A$1:$L$65585,11,0)))</f>
        <v/>
      </c>
      <c r="H237" s="460"/>
      <c r="I237" s="461"/>
      <c r="J237" s="462"/>
      <c r="K237" s="462"/>
      <c r="L237" s="463"/>
      <c r="M237" s="388"/>
      <c r="N237" s="389"/>
      <c r="O237" s="390"/>
      <c r="P237" s="389"/>
      <c r="Q237" s="391"/>
      <c r="R237" s="443"/>
      <c r="S237" s="425">
        <f t="shared" si="83"/>
        <v>0</v>
      </c>
      <c r="T237" s="392">
        <f t="shared" si="80"/>
        <v>0</v>
      </c>
      <c r="U237" s="392">
        <f t="shared" si="84"/>
        <v>0</v>
      </c>
      <c r="V237" s="393">
        <f t="shared" si="85"/>
        <v>0</v>
      </c>
      <c r="W237" s="444" t="str">
        <f t="shared" si="86"/>
        <v/>
      </c>
      <c r="X237" s="452" t="str">
        <f t="shared" si="81"/>
        <v/>
      </c>
      <c r="Y237" s="452" t="str">
        <f t="shared" si="82"/>
        <v/>
      </c>
    </row>
    <row r="238" spans="1:25" ht="16.5">
      <c r="A238" s="383">
        <f t="shared" si="87"/>
        <v>46179</v>
      </c>
      <c r="B238" s="398" t="s">
        <v>848</v>
      </c>
      <c r="C238" s="524"/>
      <c r="D238" s="525"/>
      <c r="E238" s="526"/>
      <c r="F238" s="527"/>
      <c r="G238" s="527"/>
      <c r="H238" s="528"/>
      <c r="I238" s="529">
        <f>COUNTA(I218:I237)</f>
        <v>0</v>
      </c>
      <c r="J238" s="529"/>
      <c r="K238" s="529"/>
      <c r="L238" s="530"/>
      <c r="M238" s="400"/>
      <c r="N238" s="401">
        <f>SUM(N218:N237)</f>
        <v>0</v>
      </c>
      <c r="O238" s="400"/>
      <c r="P238" s="401">
        <f>SUM(P218:P237)</f>
        <v>0</v>
      </c>
      <c r="Q238" s="402"/>
      <c r="R238" s="445"/>
      <c r="S238" s="426"/>
      <c r="T238" s="399"/>
      <c r="U238" s="399">
        <f>SUMIF(U218:U237,"&lt;9E307")</f>
        <v>0</v>
      </c>
      <c r="V238" s="399">
        <f>SUM(V218:V237)</f>
        <v>0</v>
      </c>
      <c r="W238" s="446">
        <f>IF(ISERROR(V238/U238),0,(V238/U238))</f>
        <v>0</v>
      </c>
      <c r="X238" s="453">
        <f>SUMIF(X218:X237,"&lt;9E307")</f>
        <v>0</v>
      </c>
      <c r="Y238" s="453">
        <f>SUMIF(Y218:Y237,"&lt;9E307")</f>
        <v>0</v>
      </c>
    </row>
    <row r="239" spans="1:25" ht="16.5">
      <c r="A239" s="383">
        <f t="shared" si="87"/>
        <v>46179</v>
      </c>
      <c r="B239" s="432" t="s">
        <v>849</v>
      </c>
      <c r="C239" s="458"/>
      <c r="D239" s="473"/>
      <c r="E239" s="459"/>
      <c r="F239" s="507" t="str">
        <f>IF(ISNA(VLOOKUP(D239,條件!$A$1:$L$65585,5,0)),"",(VLOOKUP(D239,條件!$A$1:$L$65585,5,0)))</f>
        <v/>
      </c>
      <c r="G239" s="507" t="str">
        <f>IF(ISNA(VLOOKUP(D239,條件!$A$1:$L$65585,11,0)),"",(VLOOKUP(D239,條件!$A$1:$L$65585,11,0)))</f>
        <v/>
      </c>
      <c r="H239" s="460"/>
      <c r="I239" s="461"/>
      <c r="J239" s="462"/>
      <c r="K239" s="461"/>
      <c r="L239" s="463"/>
      <c r="M239" s="388"/>
      <c r="N239" s="389"/>
      <c r="O239" s="390"/>
      <c r="P239" s="389"/>
      <c r="Q239" s="391"/>
      <c r="R239" s="443"/>
      <c r="S239" s="425">
        <f>K239*0.85</f>
        <v>0</v>
      </c>
      <c r="T239" s="392">
        <f t="shared" ref="T239:T258" si="88">IF(J239="",0,(1440/(J239/S239)))</f>
        <v>0</v>
      </c>
      <c r="U239" s="405">
        <f>T239*L239*(N239+P239)/24*0.85</f>
        <v>0</v>
      </c>
      <c r="V239" s="406">
        <f>M239+O239</f>
        <v>0</v>
      </c>
      <c r="W239" s="442" t="str">
        <f>IF(U239=0,"",((V239/U239)))</f>
        <v/>
      </c>
      <c r="X239" s="452" t="str">
        <f t="shared" ref="X239:X258" si="89">IF(ISERROR((U239/(N239+P239)*N239)/250),"",((U239/(N239+P239)*N239)/250))</f>
        <v/>
      </c>
      <c r="Y239" s="452" t="str">
        <f t="shared" ref="Y239:Y258" si="90">IF(ISERROR(((U239/(N239+P239)*P239)/250)),"",(((U239/(N239+P239)*P239))/250))</f>
        <v/>
      </c>
    </row>
    <row r="240" spans="1:25" ht="16.5">
      <c r="A240" s="383">
        <f t="shared" si="87"/>
        <v>46179</v>
      </c>
      <c r="B240" s="432" t="s">
        <v>849</v>
      </c>
      <c r="C240" s="458"/>
      <c r="D240" s="473"/>
      <c r="E240" s="459"/>
      <c r="F240" s="507" t="str">
        <f>IF(ISNA(VLOOKUP(D240,條件!$A$1:$L$65585,5,0)),"",(VLOOKUP(D240,條件!$A$1:$L$65585,5,0)))</f>
        <v/>
      </c>
      <c r="G240" s="507" t="str">
        <f>IF(ISNA(VLOOKUP(D240,條件!$A$1:$L$65585,11,0)),"",(VLOOKUP(D240,條件!$A$1:$L$65585,11,0)))</f>
        <v/>
      </c>
      <c r="H240" s="460"/>
      <c r="I240" s="461"/>
      <c r="J240" s="462"/>
      <c r="K240" s="461"/>
      <c r="L240" s="463"/>
      <c r="M240" s="388"/>
      <c r="N240" s="389"/>
      <c r="O240" s="390"/>
      <c r="P240" s="389"/>
      <c r="Q240" s="391"/>
      <c r="R240" s="443"/>
      <c r="S240" s="425">
        <f t="shared" ref="S240:S258" si="91">K240*0.85</f>
        <v>0</v>
      </c>
      <c r="T240" s="392">
        <f t="shared" si="88"/>
        <v>0</v>
      </c>
      <c r="U240" s="405">
        <f t="shared" ref="U240:U258" si="92">T240*L240*(N240+P240)/24*0.85</f>
        <v>0</v>
      </c>
      <c r="V240" s="393">
        <f t="shared" ref="V240:V258" si="93">M240+O240</f>
        <v>0</v>
      </c>
      <c r="W240" s="442" t="str">
        <f t="shared" ref="W240:W258" si="94">IF(U240=0,"",((V240/U240)))</f>
        <v/>
      </c>
      <c r="X240" s="452" t="str">
        <f t="shared" si="89"/>
        <v/>
      </c>
      <c r="Y240" s="452" t="str">
        <f t="shared" si="90"/>
        <v/>
      </c>
    </row>
    <row r="241" spans="1:25" ht="16.5">
      <c r="A241" s="383">
        <f t="shared" si="87"/>
        <v>46179</v>
      </c>
      <c r="B241" s="432" t="s">
        <v>849</v>
      </c>
      <c r="C241" s="458"/>
      <c r="D241" s="473"/>
      <c r="E241" s="459"/>
      <c r="F241" s="507" t="str">
        <f>IF(ISNA(VLOOKUP(D241,條件!$A$1:$L$65585,5,0)),"",(VLOOKUP(D241,條件!$A$1:$L$65585,5,0)))</f>
        <v/>
      </c>
      <c r="G241" s="507" t="str">
        <f>IF(ISNA(VLOOKUP(D241,條件!$A$1:$L$65585,11,0)),"",(VLOOKUP(D241,條件!$A$1:$L$65585,11,0)))</f>
        <v/>
      </c>
      <c r="H241" s="460"/>
      <c r="I241" s="461"/>
      <c r="J241" s="462"/>
      <c r="K241" s="461"/>
      <c r="L241" s="463"/>
      <c r="M241" s="388"/>
      <c r="N241" s="389"/>
      <c r="O241" s="390"/>
      <c r="P241" s="389"/>
      <c r="Q241" s="391"/>
      <c r="R241" s="443"/>
      <c r="S241" s="425">
        <f t="shared" si="91"/>
        <v>0</v>
      </c>
      <c r="T241" s="392">
        <f t="shared" si="88"/>
        <v>0</v>
      </c>
      <c r="U241" s="405">
        <f t="shared" si="92"/>
        <v>0</v>
      </c>
      <c r="V241" s="393">
        <f t="shared" si="93"/>
        <v>0</v>
      </c>
      <c r="W241" s="442" t="str">
        <f t="shared" si="94"/>
        <v/>
      </c>
      <c r="X241" s="452" t="str">
        <f t="shared" si="89"/>
        <v/>
      </c>
      <c r="Y241" s="452" t="str">
        <f t="shared" si="90"/>
        <v/>
      </c>
    </row>
    <row r="242" spans="1:25" ht="16.5">
      <c r="A242" s="383">
        <f t="shared" si="87"/>
        <v>46179</v>
      </c>
      <c r="B242" s="432" t="s">
        <v>849</v>
      </c>
      <c r="C242" s="458"/>
      <c r="D242" s="473"/>
      <c r="E242" s="459"/>
      <c r="F242" s="507" t="str">
        <f>IF(ISNA(VLOOKUP(D242,條件!$A$1:$L$65585,5,0)),"",(VLOOKUP(D242,條件!$A$1:$L$65585,5,0)))</f>
        <v/>
      </c>
      <c r="G242" s="507" t="str">
        <f>IF(ISNA(VLOOKUP(D242,條件!$A$1:$L$65585,11,0)),"",(VLOOKUP(D242,條件!$A$1:$L$65585,11,0)))</f>
        <v/>
      </c>
      <c r="H242" s="460"/>
      <c r="I242" s="461"/>
      <c r="J242" s="462"/>
      <c r="K242" s="461"/>
      <c r="L242" s="463"/>
      <c r="M242" s="388"/>
      <c r="N242" s="389"/>
      <c r="O242" s="390"/>
      <c r="P242" s="389"/>
      <c r="Q242" s="391"/>
      <c r="R242" s="443"/>
      <c r="S242" s="425">
        <f t="shared" si="91"/>
        <v>0</v>
      </c>
      <c r="T242" s="392">
        <f t="shared" si="88"/>
        <v>0</v>
      </c>
      <c r="U242" s="405">
        <f t="shared" si="92"/>
        <v>0</v>
      </c>
      <c r="V242" s="393">
        <f t="shared" si="93"/>
        <v>0</v>
      </c>
      <c r="W242" s="442" t="str">
        <f t="shared" si="94"/>
        <v/>
      </c>
      <c r="X242" s="452" t="str">
        <f t="shared" si="89"/>
        <v/>
      </c>
      <c r="Y242" s="452" t="str">
        <f t="shared" si="90"/>
        <v/>
      </c>
    </row>
    <row r="243" spans="1:25" ht="16.5">
      <c r="A243" s="383">
        <f t="shared" si="87"/>
        <v>46179</v>
      </c>
      <c r="B243" s="432" t="s">
        <v>849</v>
      </c>
      <c r="C243" s="458"/>
      <c r="D243" s="473"/>
      <c r="E243" s="459"/>
      <c r="F243" s="507" t="str">
        <f>IF(ISNA(VLOOKUP(D243,條件!$A$1:$L$65585,5,0)),"",(VLOOKUP(D243,條件!$A$1:$L$65585,5,0)))</f>
        <v/>
      </c>
      <c r="G243" s="507" t="str">
        <f>IF(ISNA(VLOOKUP(D243,條件!$A$1:$L$65585,11,0)),"",(VLOOKUP(D243,條件!$A$1:$L$65585,11,0)))</f>
        <v/>
      </c>
      <c r="H243" s="460"/>
      <c r="I243" s="461"/>
      <c r="J243" s="462"/>
      <c r="K243" s="462"/>
      <c r="L243" s="463"/>
      <c r="M243" s="388"/>
      <c r="N243" s="389"/>
      <c r="O243" s="390"/>
      <c r="P243" s="389"/>
      <c r="Q243" s="391"/>
      <c r="R243" s="443"/>
      <c r="S243" s="425">
        <f t="shared" si="91"/>
        <v>0</v>
      </c>
      <c r="T243" s="392">
        <f t="shared" si="88"/>
        <v>0</v>
      </c>
      <c r="U243" s="405">
        <f t="shared" si="92"/>
        <v>0</v>
      </c>
      <c r="V243" s="393">
        <f t="shared" si="93"/>
        <v>0</v>
      </c>
      <c r="W243" s="442" t="str">
        <f t="shared" si="94"/>
        <v/>
      </c>
      <c r="X243" s="452" t="str">
        <f t="shared" si="89"/>
        <v/>
      </c>
      <c r="Y243" s="452" t="str">
        <f t="shared" si="90"/>
        <v/>
      </c>
    </row>
    <row r="244" spans="1:25" ht="16.5">
      <c r="A244" s="383">
        <f t="shared" si="87"/>
        <v>46179</v>
      </c>
      <c r="B244" s="432" t="s">
        <v>849</v>
      </c>
      <c r="C244" s="458"/>
      <c r="D244" s="473"/>
      <c r="E244" s="459"/>
      <c r="F244" s="507" t="str">
        <f>IF(ISNA(VLOOKUP(D244,條件!$A$1:$L$65585,5,0)),"",(VLOOKUP(D244,條件!$A$1:$L$65585,5,0)))</f>
        <v/>
      </c>
      <c r="G244" s="507" t="str">
        <f>IF(ISNA(VLOOKUP(D244,條件!$A$1:$L$65585,11,0)),"",(VLOOKUP(D244,條件!$A$1:$L$65585,11,0)))</f>
        <v/>
      </c>
      <c r="H244" s="460"/>
      <c r="I244" s="461"/>
      <c r="J244" s="462"/>
      <c r="K244" s="462"/>
      <c r="L244" s="463"/>
      <c r="M244" s="388"/>
      <c r="N244" s="389"/>
      <c r="O244" s="390"/>
      <c r="P244" s="389"/>
      <c r="Q244" s="391"/>
      <c r="R244" s="443"/>
      <c r="S244" s="425">
        <f t="shared" si="91"/>
        <v>0</v>
      </c>
      <c r="T244" s="392">
        <f t="shared" si="88"/>
        <v>0</v>
      </c>
      <c r="U244" s="405">
        <f t="shared" si="92"/>
        <v>0</v>
      </c>
      <c r="V244" s="393">
        <f t="shared" si="93"/>
        <v>0</v>
      </c>
      <c r="W244" s="442" t="str">
        <f t="shared" si="94"/>
        <v/>
      </c>
      <c r="X244" s="452" t="str">
        <f t="shared" si="89"/>
        <v/>
      </c>
      <c r="Y244" s="452" t="str">
        <f t="shared" si="90"/>
        <v/>
      </c>
    </row>
    <row r="245" spans="1:25" ht="16.5">
      <c r="A245" s="383">
        <f t="shared" si="87"/>
        <v>46179</v>
      </c>
      <c r="B245" s="432" t="s">
        <v>849</v>
      </c>
      <c r="C245" s="458"/>
      <c r="D245" s="473"/>
      <c r="E245" s="459"/>
      <c r="F245" s="507" t="str">
        <f>IF(ISNA(VLOOKUP(D245,條件!$A$1:$L$65585,5,0)),"",(VLOOKUP(D245,條件!$A$1:$L$65585,5,0)))</f>
        <v/>
      </c>
      <c r="G245" s="507" t="str">
        <f>IF(ISNA(VLOOKUP(D245,條件!$A$1:$L$65585,11,0)),"",(VLOOKUP(D245,條件!$A$1:$L$65585,11,0)))</f>
        <v/>
      </c>
      <c r="H245" s="460"/>
      <c r="I245" s="461"/>
      <c r="J245" s="462"/>
      <c r="K245" s="462"/>
      <c r="L245" s="463"/>
      <c r="M245" s="388"/>
      <c r="N245" s="389"/>
      <c r="O245" s="390"/>
      <c r="P245" s="389"/>
      <c r="Q245" s="391"/>
      <c r="R245" s="443"/>
      <c r="S245" s="425">
        <f t="shared" si="91"/>
        <v>0</v>
      </c>
      <c r="T245" s="392">
        <f t="shared" si="88"/>
        <v>0</v>
      </c>
      <c r="U245" s="405">
        <f t="shared" si="92"/>
        <v>0</v>
      </c>
      <c r="V245" s="393">
        <f t="shared" si="93"/>
        <v>0</v>
      </c>
      <c r="W245" s="442" t="str">
        <f t="shared" si="94"/>
        <v/>
      </c>
      <c r="X245" s="452" t="str">
        <f t="shared" si="89"/>
        <v/>
      </c>
      <c r="Y245" s="452" t="str">
        <f t="shared" si="90"/>
        <v/>
      </c>
    </row>
    <row r="246" spans="1:25" ht="16.5">
      <c r="A246" s="383">
        <f t="shared" si="87"/>
        <v>46179</v>
      </c>
      <c r="B246" s="432" t="s">
        <v>849</v>
      </c>
      <c r="C246" s="458"/>
      <c r="D246" s="473"/>
      <c r="E246" s="459"/>
      <c r="F246" s="507" t="str">
        <f>IF(ISNA(VLOOKUP(D246,條件!$A$1:$L$65585,5,0)),"",(VLOOKUP(D246,條件!$A$1:$L$65585,5,0)))</f>
        <v/>
      </c>
      <c r="G246" s="507" t="str">
        <f>IF(ISNA(VLOOKUP(D246,條件!$A$1:$L$65585,11,0)),"",(VLOOKUP(D246,條件!$A$1:$L$65585,11,0)))</f>
        <v/>
      </c>
      <c r="H246" s="460"/>
      <c r="I246" s="461"/>
      <c r="J246" s="462"/>
      <c r="K246" s="462"/>
      <c r="L246" s="463"/>
      <c r="M246" s="388"/>
      <c r="N246" s="389"/>
      <c r="O246" s="390"/>
      <c r="P246" s="389"/>
      <c r="Q246" s="391"/>
      <c r="R246" s="443"/>
      <c r="S246" s="425">
        <f t="shared" si="91"/>
        <v>0</v>
      </c>
      <c r="T246" s="392">
        <f t="shared" si="88"/>
        <v>0</v>
      </c>
      <c r="U246" s="405">
        <f t="shared" si="92"/>
        <v>0</v>
      </c>
      <c r="V246" s="393">
        <f t="shared" si="93"/>
        <v>0</v>
      </c>
      <c r="W246" s="442" t="str">
        <f t="shared" si="94"/>
        <v/>
      </c>
      <c r="X246" s="452" t="str">
        <f t="shared" si="89"/>
        <v/>
      </c>
      <c r="Y246" s="452" t="str">
        <f t="shared" si="90"/>
        <v/>
      </c>
    </row>
    <row r="247" spans="1:25" ht="16.5">
      <c r="A247" s="383">
        <f t="shared" si="87"/>
        <v>46179</v>
      </c>
      <c r="B247" s="432" t="s">
        <v>849</v>
      </c>
      <c r="C247" s="458"/>
      <c r="D247" s="473"/>
      <c r="E247" s="459"/>
      <c r="F247" s="507" t="str">
        <f>IF(ISNA(VLOOKUP(D247,條件!$A$1:$L$65585,5,0)),"",(VLOOKUP(D247,條件!$A$1:$L$65585,5,0)))</f>
        <v/>
      </c>
      <c r="G247" s="507" t="str">
        <f>IF(ISNA(VLOOKUP(D247,條件!$A$1:$L$65585,11,0)),"",(VLOOKUP(D247,條件!$A$1:$L$65585,11,0)))</f>
        <v/>
      </c>
      <c r="H247" s="460"/>
      <c r="I247" s="461"/>
      <c r="J247" s="462"/>
      <c r="K247" s="462"/>
      <c r="L247" s="463"/>
      <c r="M247" s="388"/>
      <c r="N247" s="389"/>
      <c r="O247" s="390"/>
      <c r="P247" s="389"/>
      <c r="Q247" s="391"/>
      <c r="R247" s="443"/>
      <c r="S247" s="425">
        <f t="shared" si="91"/>
        <v>0</v>
      </c>
      <c r="T247" s="392">
        <f t="shared" si="88"/>
        <v>0</v>
      </c>
      <c r="U247" s="405">
        <f t="shared" si="92"/>
        <v>0</v>
      </c>
      <c r="V247" s="393">
        <f t="shared" si="93"/>
        <v>0</v>
      </c>
      <c r="W247" s="442" t="str">
        <f t="shared" si="94"/>
        <v/>
      </c>
      <c r="X247" s="452" t="str">
        <f t="shared" si="89"/>
        <v/>
      </c>
      <c r="Y247" s="452" t="str">
        <f t="shared" si="90"/>
        <v/>
      </c>
    </row>
    <row r="248" spans="1:25" ht="16.5">
      <c r="A248" s="383">
        <f t="shared" si="87"/>
        <v>46179</v>
      </c>
      <c r="B248" s="432" t="s">
        <v>849</v>
      </c>
      <c r="C248" s="458"/>
      <c r="D248" s="473"/>
      <c r="E248" s="459"/>
      <c r="F248" s="507" t="str">
        <f>IF(ISNA(VLOOKUP(D248,條件!$A$1:$L$65585,5,0)),"",(VLOOKUP(D248,條件!$A$1:$L$65585,5,0)))</f>
        <v/>
      </c>
      <c r="G248" s="507" t="str">
        <f>IF(ISNA(VLOOKUP(D248,條件!$A$1:$L$65585,11,0)),"",(VLOOKUP(D248,條件!$A$1:$L$65585,11,0)))</f>
        <v/>
      </c>
      <c r="H248" s="460"/>
      <c r="I248" s="461"/>
      <c r="J248" s="462"/>
      <c r="K248" s="462"/>
      <c r="L248" s="463"/>
      <c r="M248" s="388"/>
      <c r="N248" s="389"/>
      <c r="O248" s="390"/>
      <c r="P248" s="389"/>
      <c r="Q248" s="391"/>
      <c r="R248" s="443"/>
      <c r="S248" s="425">
        <f t="shared" si="91"/>
        <v>0</v>
      </c>
      <c r="T248" s="392">
        <f t="shared" si="88"/>
        <v>0</v>
      </c>
      <c r="U248" s="405">
        <f t="shared" si="92"/>
        <v>0</v>
      </c>
      <c r="V248" s="393">
        <f t="shared" si="93"/>
        <v>0</v>
      </c>
      <c r="W248" s="442" t="str">
        <f t="shared" si="94"/>
        <v/>
      </c>
      <c r="X248" s="452" t="str">
        <f t="shared" si="89"/>
        <v/>
      </c>
      <c r="Y248" s="452" t="str">
        <f t="shared" si="90"/>
        <v/>
      </c>
    </row>
    <row r="249" spans="1:25" ht="16.5">
      <c r="A249" s="383">
        <f t="shared" si="87"/>
        <v>46179</v>
      </c>
      <c r="B249" s="432" t="s">
        <v>849</v>
      </c>
      <c r="C249" s="458"/>
      <c r="D249" s="473"/>
      <c r="E249" s="459"/>
      <c r="F249" s="507" t="str">
        <f>IF(ISNA(VLOOKUP(D249,條件!$A$1:$L$65585,5,0)),"",(VLOOKUP(D249,條件!$A$1:$L$65585,5,0)))</f>
        <v/>
      </c>
      <c r="G249" s="507" t="str">
        <f>IF(ISNA(VLOOKUP(D249,條件!$A$1:$L$65585,11,0)),"",(VLOOKUP(D249,條件!$A$1:$L$65585,11,0)))</f>
        <v/>
      </c>
      <c r="H249" s="460"/>
      <c r="I249" s="461"/>
      <c r="J249" s="462"/>
      <c r="K249" s="462"/>
      <c r="L249" s="463"/>
      <c r="M249" s="388"/>
      <c r="N249" s="389"/>
      <c r="O249" s="390"/>
      <c r="P249" s="389"/>
      <c r="Q249" s="391"/>
      <c r="R249" s="443"/>
      <c r="S249" s="425">
        <f t="shared" si="91"/>
        <v>0</v>
      </c>
      <c r="T249" s="392">
        <f t="shared" si="88"/>
        <v>0</v>
      </c>
      <c r="U249" s="405">
        <f t="shared" si="92"/>
        <v>0</v>
      </c>
      <c r="V249" s="393">
        <f t="shared" si="93"/>
        <v>0</v>
      </c>
      <c r="W249" s="442" t="str">
        <f t="shared" si="94"/>
        <v/>
      </c>
      <c r="X249" s="452" t="str">
        <f t="shared" si="89"/>
        <v/>
      </c>
      <c r="Y249" s="452" t="str">
        <f t="shared" si="90"/>
        <v/>
      </c>
    </row>
    <row r="250" spans="1:25" ht="16.5">
      <c r="A250" s="383">
        <f t="shared" si="87"/>
        <v>46179</v>
      </c>
      <c r="B250" s="432" t="s">
        <v>849</v>
      </c>
      <c r="C250" s="458"/>
      <c r="D250" s="473"/>
      <c r="E250" s="459"/>
      <c r="F250" s="507" t="str">
        <f>IF(ISNA(VLOOKUP(D250,條件!$A$1:$L$65585,5,0)),"",(VLOOKUP(D250,條件!$A$1:$L$65585,5,0)))</f>
        <v/>
      </c>
      <c r="G250" s="507" t="str">
        <f>IF(ISNA(VLOOKUP(D250,條件!$A$1:$L$65585,11,0)),"",(VLOOKUP(D250,條件!$A$1:$L$65585,11,0)))</f>
        <v/>
      </c>
      <c r="H250" s="460"/>
      <c r="I250" s="461"/>
      <c r="J250" s="462"/>
      <c r="K250" s="462"/>
      <c r="L250" s="463"/>
      <c r="M250" s="388"/>
      <c r="N250" s="389"/>
      <c r="O250" s="390"/>
      <c r="P250" s="389"/>
      <c r="Q250" s="391"/>
      <c r="R250" s="443"/>
      <c r="S250" s="425">
        <f t="shared" si="91"/>
        <v>0</v>
      </c>
      <c r="T250" s="392">
        <f t="shared" si="88"/>
        <v>0</v>
      </c>
      <c r="U250" s="392">
        <f t="shared" si="92"/>
        <v>0</v>
      </c>
      <c r="V250" s="393">
        <f t="shared" si="93"/>
        <v>0</v>
      </c>
      <c r="W250" s="444" t="str">
        <f t="shared" si="94"/>
        <v/>
      </c>
      <c r="X250" s="452" t="str">
        <f t="shared" si="89"/>
        <v/>
      </c>
      <c r="Y250" s="452" t="str">
        <f t="shared" si="90"/>
        <v/>
      </c>
    </row>
    <row r="251" spans="1:25" ht="16.5">
      <c r="A251" s="383">
        <f t="shared" si="87"/>
        <v>46179</v>
      </c>
      <c r="B251" s="432" t="s">
        <v>805</v>
      </c>
      <c r="C251" s="458"/>
      <c r="D251" s="473"/>
      <c r="E251" s="459"/>
      <c r="F251" s="507" t="str">
        <f>IF(ISNA(VLOOKUP(D251,條件!$A$1:$L$65585,5,0)),"",(VLOOKUP(D251,條件!$A$1:$L$65585,5,0)))</f>
        <v/>
      </c>
      <c r="G251" s="507" t="str">
        <f>IF(ISNA(VLOOKUP(D251,條件!$A$1:$L$65585,11,0)),"",(VLOOKUP(D251,條件!$A$1:$L$65585,11,0)))</f>
        <v/>
      </c>
      <c r="H251" s="460"/>
      <c r="I251" s="461"/>
      <c r="J251" s="462"/>
      <c r="K251" s="461"/>
      <c r="L251" s="463"/>
      <c r="M251" s="388"/>
      <c r="N251" s="389"/>
      <c r="O251" s="390"/>
      <c r="P251" s="389"/>
      <c r="Q251" s="391"/>
      <c r="R251" s="443"/>
      <c r="S251" s="425">
        <f t="shared" si="91"/>
        <v>0</v>
      </c>
      <c r="T251" s="392">
        <f t="shared" si="88"/>
        <v>0</v>
      </c>
      <c r="U251" s="392">
        <f t="shared" si="92"/>
        <v>0</v>
      </c>
      <c r="V251" s="393">
        <f t="shared" si="93"/>
        <v>0</v>
      </c>
      <c r="W251" s="444" t="str">
        <f t="shared" si="94"/>
        <v/>
      </c>
      <c r="X251" s="452" t="str">
        <f t="shared" si="89"/>
        <v/>
      </c>
      <c r="Y251" s="452" t="str">
        <f t="shared" si="90"/>
        <v/>
      </c>
    </row>
    <row r="252" spans="1:25" ht="16.5">
      <c r="A252" s="383">
        <f t="shared" si="87"/>
        <v>46179</v>
      </c>
      <c r="B252" s="432" t="s">
        <v>805</v>
      </c>
      <c r="C252" s="458"/>
      <c r="D252" s="473"/>
      <c r="E252" s="459"/>
      <c r="F252" s="507" t="str">
        <f>IF(ISNA(VLOOKUP(D252,條件!$A$1:$L$65585,5,0)),"",(VLOOKUP(D252,條件!$A$1:$L$65585,5,0)))</f>
        <v/>
      </c>
      <c r="G252" s="507" t="str">
        <f>IF(ISNA(VLOOKUP(D252,條件!$A$1:$L$65585,11,0)),"",(VLOOKUP(D252,條件!$A$1:$L$65585,11,0)))</f>
        <v/>
      </c>
      <c r="H252" s="460"/>
      <c r="I252" s="461"/>
      <c r="J252" s="462"/>
      <c r="K252" s="461"/>
      <c r="L252" s="463"/>
      <c r="M252" s="388"/>
      <c r="N252" s="389"/>
      <c r="O252" s="390"/>
      <c r="P252" s="389"/>
      <c r="Q252" s="391"/>
      <c r="R252" s="443"/>
      <c r="S252" s="425">
        <f t="shared" si="91"/>
        <v>0</v>
      </c>
      <c r="T252" s="392">
        <f t="shared" si="88"/>
        <v>0</v>
      </c>
      <c r="U252" s="392">
        <f t="shared" si="92"/>
        <v>0</v>
      </c>
      <c r="V252" s="393">
        <f t="shared" si="93"/>
        <v>0</v>
      </c>
      <c r="W252" s="444" t="str">
        <f t="shared" si="94"/>
        <v/>
      </c>
      <c r="X252" s="452" t="str">
        <f t="shared" si="89"/>
        <v/>
      </c>
      <c r="Y252" s="452" t="str">
        <f t="shared" si="90"/>
        <v/>
      </c>
    </row>
    <row r="253" spans="1:25" ht="16.5">
      <c r="A253" s="383">
        <f t="shared" si="87"/>
        <v>46179</v>
      </c>
      <c r="B253" s="432" t="s">
        <v>805</v>
      </c>
      <c r="C253" s="458"/>
      <c r="D253" s="473"/>
      <c r="E253" s="459"/>
      <c r="F253" s="507" t="str">
        <f>IF(ISNA(VLOOKUP(D253,條件!$A$1:$L$65585,5,0)),"",(VLOOKUP(D253,條件!$A$1:$L$65585,5,0)))</f>
        <v/>
      </c>
      <c r="G253" s="507" t="str">
        <f>IF(ISNA(VLOOKUP(D253,條件!$A$1:$L$65585,11,0)),"",(VLOOKUP(D253,條件!$A$1:$L$65585,11,0)))</f>
        <v/>
      </c>
      <c r="H253" s="460"/>
      <c r="I253" s="461"/>
      <c r="J253" s="462"/>
      <c r="K253" s="461"/>
      <c r="L253" s="463"/>
      <c r="M253" s="388"/>
      <c r="N253" s="389"/>
      <c r="O253" s="390"/>
      <c r="P253" s="389"/>
      <c r="Q253" s="391"/>
      <c r="R253" s="443"/>
      <c r="S253" s="425">
        <f t="shared" si="91"/>
        <v>0</v>
      </c>
      <c r="T253" s="392">
        <f t="shared" si="88"/>
        <v>0</v>
      </c>
      <c r="U253" s="392">
        <f t="shared" si="92"/>
        <v>0</v>
      </c>
      <c r="V253" s="393">
        <f t="shared" si="93"/>
        <v>0</v>
      </c>
      <c r="W253" s="444" t="str">
        <f t="shared" si="94"/>
        <v/>
      </c>
      <c r="X253" s="452" t="str">
        <f t="shared" si="89"/>
        <v/>
      </c>
      <c r="Y253" s="452" t="str">
        <f t="shared" si="90"/>
        <v/>
      </c>
    </row>
    <row r="254" spans="1:25" ht="16.5">
      <c r="A254" s="383">
        <f t="shared" si="87"/>
        <v>46179</v>
      </c>
      <c r="B254" s="432" t="s">
        <v>805</v>
      </c>
      <c r="C254" s="458"/>
      <c r="D254" s="473"/>
      <c r="E254" s="459"/>
      <c r="F254" s="507" t="str">
        <f>IF(ISNA(VLOOKUP(D254,條件!$A$1:$L$65585,5,0)),"",(VLOOKUP(D254,條件!$A$1:$L$65585,5,0)))</f>
        <v/>
      </c>
      <c r="G254" s="507" t="str">
        <f>IF(ISNA(VLOOKUP(D254,條件!$A$1:$L$65585,11,0)),"",(VLOOKUP(D254,條件!$A$1:$L$65585,11,0)))</f>
        <v/>
      </c>
      <c r="H254" s="460"/>
      <c r="I254" s="461"/>
      <c r="J254" s="462"/>
      <c r="K254" s="461"/>
      <c r="L254" s="463"/>
      <c r="M254" s="388"/>
      <c r="N254" s="389"/>
      <c r="O254" s="390"/>
      <c r="P254" s="389"/>
      <c r="Q254" s="391"/>
      <c r="R254" s="443"/>
      <c r="S254" s="425">
        <f t="shared" si="91"/>
        <v>0</v>
      </c>
      <c r="T254" s="392">
        <f t="shared" si="88"/>
        <v>0</v>
      </c>
      <c r="U254" s="392">
        <f t="shared" si="92"/>
        <v>0</v>
      </c>
      <c r="V254" s="393">
        <f t="shared" si="93"/>
        <v>0</v>
      </c>
      <c r="W254" s="444" t="str">
        <f t="shared" si="94"/>
        <v/>
      </c>
      <c r="X254" s="452" t="str">
        <f t="shared" si="89"/>
        <v/>
      </c>
      <c r="Y254" s="452" t="str">
        <f t="shared" si="90"/>
        <v/>
      </c>
    </row>
    <row r="255" spans="1:25" ht="16.5">
      <c r="A255" s="383">
        <f t="shared" si="87"/>
        <v>46179</v>
      </c>
      <c r="B255" s="432" t="s">
        <v>805</v>
      </c>
      <c r="C255" s="458"/>
      <c r="D255" s="473"/>
      <c r="E255" s="459"/>
      <c r="F255" s="507" t="str">
        <f>IF(ISNA(VLOOKUP(D255,條件!$A$1:$L$65585,5,0)),"",(VLOOKUP(D255,條件!$A$1:$L$65585,5,0)))</f>
        <v/>
      </c>
      <c r="G255" s="507" t="str">
        <f>IF(ISNA(VLOOKUP(D255,條件!$A$1:$L$65585,11,0)),"",(VLOOKUP(D255,條件!$A$1:$L$65585,11,0)))</f>
        <v/>
      </c>
      <c r="H255" s="460"/>
      <c r="I255" s="461"/>
      <c r="J255" s="462"/>
      <c r="K255" s="461"/>
      <c r="L255" s="463"/>
      <c r="M255" s="388"/>
      <c r="N255" s="389"/>
      <c r="O255" s="390"/>
      <c r="P255" s="389"/>
      <c r="Q255" s="391"/>
      <c r="R255" s="443"/>
      <c r="S255" s="425">
        <f t="shared" si="91"/>
        <v>0</v>
      </c>
      <c r="T255" s="392">
        <f t="shared" si="88"/>
        <v>0</v>
      </c>
      <c r="U255" s="392">
        <f t="shared" si="92"/>
        <v>0</v>
      </c>
      <c r="V255" s="393">
        <f t="shared" si="93"/>
        <v>0</v>
      </c>
      <c r="W255" s="444" t="str">
        <f t="shared" si="94"/>
        <v/>
      </c>
      <c r="X255" s="452" t="str">
        <f t="shared" si="89"/>
        <v/>
      </c>
      <c r="Y255" s="452" t="str">
        <f t="shared" si="90"/>
        <v/>
      </c>
    </row>
    <row r="256" spans="1:25" ht="16.5">
      <c r="A256" s="383">
        <f t="shared" si="87"/>
        <v>46179</v>
      </c>
      <c r="B256" s="432" t="s">
        <v>805</v>
      </c>
      <c r="C256" s="458"/>
      <c r="D256" s="473"/>
      <c r="E256" s="459"/>
      <c r="F256" s="507" t="str">
        <f>IF(ISNA(VLOOKUP(D256,條件!$A$1:$L$65585,5,0)),"",(VLOOKUP(D256,條件!$A$1:$L$65585,5,0)))</f>
        <v/>
      </c>
      <c r="G256" s="507" t="str">
        <f>IF(ISNA(VLOOKUP(D256,條件!$A$1:$L$65585,11,0)),"",(VLOOKUP(D256,條件!$A$1:$L$65585,11,0)))</f>
        <v/>
      </c>
      <c r="H256" s="460"/>
      <c r="I256" s="461"/>
      <c r="J256" s="462"/>
      <c r="K256" s="461"/>
      <c r="L256" s="463"/>
      <c r="M256" s="388"/>
      <c r="N256" s="389"/>
      <c r="O256" s="390"/>
      <c r="P256" s="389"/>
      <c r="Q256" s="391"/>
      <c r="R256" s="443"/>
      <c r="S256" s="425">
        <f t="shared" si="91"/>
        <v>0</v>
      </c>
      <c r="T256" s="392">
        <f t="shared" si="88"/>
        <v>0</v>
      </c>
      <c r="U256" s="392">
        <f t="shared" si="92"/>
        <v>0</v>
      </c>
      <c r="V256" s="393">
        <f t="shared" si="93"/>
        <v>0</v>
      </c>
      <c r="W256" s="444" t="str">
        <f t="shared" si="94"/>
        <v/>
      </c>
      <c r="X256" s="452" t="str">
        <f t="shared" si="89"/>
        <v/>
      </c>
      <c r="Y256" s="452" t="str">
        <f t="shared" si="90"/>
        <v/>
      </c>
    </row>
    <row r="257" spans="1:25" ht="16.5">
      <c r="A257" s="383">
        <f t="shared" si="87"/>
        <v>46179</v>
      </c>
      <c r="B257" s="432" t="s">
        <v>805</v>
      </c>
      <c r="C257" s="458"/>
      <c r="D257" s="473"/>
      <c r="E257" s="459"/>
      <c r="F257" s="507" t="str">
        <f>IF(ISNA(VLOOKUP(D257,條件!$A$1:$L$65585,5,0)),"",(VLOOKUP(D257,條件!$A$1:$L$65585,5,0)))</f>
        <v/>
      </c>
      <c r="G257" s="507" t="str">
        <f>IF(ISNA(VLOOKUP(D257,條件!$A$1:$L$65585,11,0)),"",(VLOOKUP(D257,條件!$A$1:$L$65585,11,0)))</f>
        <v/>
      </c>
      <c r="H257" s="460"/>
      <c r="I257" s="461"/>
      <c r="J257" s="462"/>
      <c r="K257" s="461"/>
      <c r="L257" s="463"/>
      <c r="M257" s="388"/>
      <c r="N257" s="389"/>
      <c r="O257" s="390"/>
      <c r="P257" s="389"/>
      <c r="Q257" s="391"/>
      <c r="R257" s="443"/>
      <c r="S257" s="425">
        <f t="shared" si="91"/>
        <v>0</v>
      </c>
      <c r="T257" s="392">
        <f t="shared" si="88"/>
        <v>0</v>
      </c>
      <c r="U257" s="392">
        <f t="shared" si="92"/>
        <v>0</v>
      </c>
      <c r="V257" s="393">
        <f t="shared" si="93"/>
        <v>0</v>
      </c>
      <c r="W257" s="444" t="str">
        <f t="shared" si="94"/>
        <v/>
      </c>
      <c r="X257" s="452" t="str">
        <f t="shared" si="89"/>
        <v/>
      </c>
      <c r="Y257" s="452" t="str">
        <f t="shared" si="90"/>
        <v/>
      </c>
    </row>
    <row r="258" spans="1:25" ht="16.5">
      <c r="A258" s="383">
        <f t="shared" si="87"/>
        <v>46179</v>
      </c>
      <c r="B258" s="432" t="s">
        <v>805</v>
      </c>
      <c r="C258" s="458"/>
      <c r="D258" s="473"/>
      <c r="E258" s="459"/>
      <c r="F258" s="507" t="str">
        <f>IF(ISNA(VLOOKUP(D258,條件!$A$1:$L$65585,5,0)),"",(VLOOKUP(D258,條件!$A$1:$L$65585,5,0)))</f>
        <v/>
      </c>
      <c r="G258" s="507" t="str">
        <f>IF(ISNA(VLOOKUP(D258,條件!$A$1:$L$65585,11,0)),"",(VLOOKUP(D258,條件!$A$1:$L$65585,11,0)))</f>
        <v/>
      </c>
      <c r="H258" s="460"/>
      <c r="I258" s="461"/>
      <c r="J258" s="462"/>
      <c r="K258" s="461"/>
      <c r="L258" s="463"/>
      <c r="M258" s="388"/>
      <c r="N258" s="389"/>
      <c r="O258" s="390"/>
      <c r="P258" s="389"/>
      <c r="Q258" s="391"/>
      <c r="R258" s="443"/>
      <c r="S258" s="425">
        <f t="shared" si="91"/>
        <v>0</v>
      </c>
      <c r="T258" s="392">
        <f t="shared" si="88"/>
        <v>0</v>
      </c>
      <c r="U258" s="392">
        <f t="shared" si="92"/>
        <v>0</v>
      </c>
      <c r="V258" s="393">
        <f t="shared" si="93"/>
        <v>0</v>
      </c>
      <c r="W258" s="444" t="str">
        <f t="shared" si="94"/>
        <v/>
      </c>
      <c r="X258" s="452" t="str">
        <f t="shared" si="89"/>
        <v/>
      </c>
      <c r="Y258" s="452" t="str">
        <f t="shared" si="90"/>
        <v/>
      </c>
    </row>
    <row r="259" spans="1:25" ht="16.5">
      <c r="A259" s="383">
        <f t="shared" si="87"/>
        <v>46179</v>
      </c>
      <c r="B259" s="398" t="s">
        <v>803</v>
      </c>
      <c r="C259" s="524"/>
      <c r="D259" s="525"/>
      <c r="E259" s="526"/>
      <c r="F259" s="527">
        <v>0</v>
      </c>
      <c r="G259" s="527"/>
      <c r="H259" s="528"/>
      <c r="I259" s="529">
        <f>COUNTA(I239:I258)</f>
        <v>0</v>
      </c>
      <c r="J259" s="529"/>
      <c r="K259" s="529"/>
      <c r="L259" s="530"/>
      <c r="M259" s="400"/>
      <c r="N259" s="401">
        <f>SUM(N239:N258)</f>
        <v>0</v>
      </c>
      <c r="O259" s="400"/>
      <c r="P259" s="401">
        <f>SUM(P239:P258)</f>
        <v>0</v>
      </c>
      <c r="Q259" s="402"/>
      <c r="R259" s="445"/>
      <c r="S259" s="427"/>
      <c r="T259" s="403"/>
      <c r="U259" s="399">
        <f>SUMIF(U239:U258,"&lt;9E307")</f>
        <v>0</v>
      </c>
      <c r="V259" s="399">
        <f>SUM(V239:V258)</f>
        <v>0</v>
      </c>
      <c r="W259" s="446">
        <f>IF(ISERROR(V259/U259),0,(V259/U259))</f>
        <v>0</v>
      </c>
      <c r="X259" s="453">
        <f>SUMIF(X239:X258,"&lt;9E307")</f>
        <v>0</v>
      </c>
      <c r="Y259" s="453">
        <f>SUMIF(Y239:Y258,"&lt;9E307")</f>
        <v>0</v>
      </c>
    </row>
    <row r="260" spans="1:25" ht="16.5">
      <c r="A260" s="383">
        <f t="shared" si="87"/>
        <v>46179</v>
      </c>
      <c r="B260" s="404" t="s">
        <v>806</v>
      </c>
      <c r="C260" s="531"/>
      <c r="D260" s="532"/>
      <c r="E260" s="533"/>
      <c r="F260" s="534"/>
      <c r="G260" s="534"/>
      <c r="H260" s="535"/>
      <c r="I260" s="536">
        <f>SUM(I238,I259)</f>
        <v>0</v>
      </c>
      <c r="J260" s="536"/>
      <c r="K260" s="536"/>
      <c r="L260" s="537"/>
      <c r="M260" s="419"/>
      <c r="N260" s="420">
        <f>SUM(N238,N259)</f>
        <v>0</v>
      </c>
      <c r="O260" s="419"/>
      <c r="P260" s="420">
        <f>SUM(P238,P259)</f>
        <v>0</v>
      </c>
      <c r="Q260" s="421"/>
      <c r="R260" s="447"/>
      <c r="S260" s="428"/>
      <c r="T260" s="394"/>
      <c r="U260" s="394">
        <f t="shared" ref="U260:V260" si="95">SUM(U238,U259)</f>
        <v>0</v>
      </c>
      <c r="V260" s="394">
        <f t="shared" si="95"/>
        <v>0</v>
      </c>
      <c r="W260" s="448">
        <f>IF(ISERROR(V260/U260),0,V260/U260)</f>
        <v>0</v>
      </c>
      <c r="X260" s="454">
        <f>SUM(X238,X259)</f>
        <v>0</v>
      </c>
      <c r="Y260" s="454">
        <f>SUM(Y238,Y259)</f>
        <v>0</v>
      </c>
    </row>
    <row r="261" spans="1:25" ht="16.5">
      <c r="A261" s="449">
        <f>A260+1</f>
        <v>46180</v>
      </c>
      <c r="B261" s="431" t="s">
        <v>847</v>
      </c>
      <c r="C261" s="458"/>
      <c r="D261" s="473"/>
      <c r="E261" s="459"/>
      <c r="F261" s="507" t="str">
        <f>IF(ISNA(VLOOKUP(D261,條件!$A$1:$L$65585,5,0)),"",(VLOOKUP(D261,條件!$A$1:$L$65585,5,0)))</f>
        <v/>
      </c>
      <c r="G261" s="507" t="str">
        <f>IF(ISNA(VLOOKUP(D261,條件!$A$1:$L$65585,11,0)),"",(VLOOKUP(D261,條件!$A$1:$L$65585,11,0)))</f>
        <v/>
      </c>
      <c r="H261" s="460"/>
      <c r="I261" s="461"/>
      <c r="J261" s="462"/>
      <c r="K261" s="462"/>
      <c r="L261" s="463"/>
      <c r="M261" s="407"/>
      <c r="N261" s="408"/>
      <c r="O261" s="409"/>
      <c r="P261" s="408"/>
      <c r="Q261" s="410"/>
      <c r="R261" s="441"/>
      <c r="S261" s="424">
        <f>K261*0.85</f>
        <v>0</v>
      </c>
      <c r="T261" s="405">
        <f t="shared" ref="T261:T280" si="96">IF(J261="",0,(1440/(J261/S261)))</f>
        <v>0</v>
      </c>
      <c r="U261" s="405">
        <f>T261*L261*(N261+P261)/24*0.85</f>
        <v>0</v>
      </c>
      <c r="V261" s="406">
        <f>M261+O261</f>
        <v>0</v>
      </c>
      <c r="W261" s="442" t="str">
        <f>IF(U261=0,"",((V261/U261)))</f>
        <v/>
      </c>
      <c r="X261" s="452" t="str">
        <f t="shared" ref="X261:X280" si="97">IF(ISERROR((U261/(N261+P261)*N261)/250),"",((U261/(N261+P261)*N261)/250))</f>
        <v/>
      </c>
      <c r="Y261" s="452" t="str">
        <f t="shared" ref="Y261:Y280" si="98">IF(ISERROR(((U261/(N261+P261)*P261)/250)),"",(((U261/(N261+P261)*P261))/250))</f>
        <v/>
      </c>
    </row>
    <row r="262" spans="1:25" ht="16.5">
      <c r="A262" s="383">
        <f>A261</f>
        <v>46180</v>
      </c>
      <c r="B262" s="432" t="s">
        <v>847</v>
      </c>
      <c r="C262" s="458"/>
      <c r="D262" s="473"/>
      <c r="E262" s="459"/>
      <c r="F262" s="507" t="str">
        <f>IF(ISNA(VLOOKUP(D262,條件!$A$1:$L$65585,5,0)),"",(VLOOKUP(D262,條件!$A$1:$L$65585,5,0)))</f>
        <v/>
      </c>
      <c r="G262" s="507" t="str">
        <f>IF(ISNA(VLOOKUP(D262,條件!$A$1:$L$65585,11,0)),"",(VLOOKUP(D262,條件!$A$1:$L$65585,11,0)))</f>
        <v/>
      </c>
      <c r="H262" s="460"/>
      <c r="I262" s="461"/>
      <c r="J262" s="462"/>
      <c r="K262" s="462"/>
      <c r="L262" s="463"/>
      <c r="M262" s="388"/>
      <c r="N262" s="389"/>
      <c r="O262" s="390"/>
      <c r="P262" s="389"/>
      <c r="Q262" s="410"/>
      <c r="R262" s="443"/>
      <c r="S262" s="425">
        <f t="shared" ref="S262:S280" si="99">K262*0.85</f>
        <v>0</v>
      </c>
      <c r="T262" s="392">
        <f t="shared" si="96"/>
        <v>0</v>
      </c>
      <c r="U262" s="405">
        <f t="shared" ref="U262:U280" si="100">T262*L262*(N262+P262)/24*0.85</f>
        <v>0</v>
      </c>
      <c r="V262" s="393">
        <f t="shared" ref="V262:V280" si="101">M262+O262</f>
        <v>0</v>
      </c>
      <c r="W262" s="442" t="str">
        <f t="shared" ref="W262:W280" si="102">IF(U262=0,"",((V262/U262)))</f>
        <v/>
      </c>
      <c r="X262" s="452" t="str">
        <f t="shared" si="97"/>
        <v/>
      </c>
      <c r="Y262" s="452" t="str">
        <f t="shared" si="98"/>
        <v/>
      </c>
    </row>
    <row r="263" spans="1:25" ht="16.5">
      <c r="A263" s="383">
        <f t="shared" ref="A263:A303" si="103">A262</f>
        <v>46180</v>
      </c>
      <c r="B263" s="432" t="s">
        <v>847</v>
      </c>
      <c r="C263" s="458"/>
      <c r="D263" s="473"/>
      <c r="E263" s="459"/>
      <c r="F263" s="507" t="str">
        <f>IF(ISNA(VLOOKUP(D263,條件!$A$1:$L$65585,5,0)),"",(VLOOKUP(D263,條件!$A$1:$L$65585,5,0)))</f>
        <v/>
      </c>
      <c r="G263" s="507" t="str">
        <f>IF(ISNA(VLOOKUP(D263,條件!$A$1:$L$65585,11,0)),"",(VLOOKUP(D263,條件!$A$1:$L$65585,11,0)))</f>
        <v/>
      </c>
      <c r="H263" s="460"/>
      <c r="I263" s="461"/>
      <c r="J263" s="462"/>
      <c r="K263" s="462"/>
      <c r="L263" s="463"/>
      <c r="M263" s="388"/>
      <c r="N263" s="389"/>
      <c r="O263" s="390"/>
      <c r="P263" s="389"/>
      <c r="Q263" s="410"/>
      <c r="R263" s="443"/>
      <c r="S263" s="425">
        <f t="shared" si="99"/>
        <v>0</v>
      </c>
      <c r="T263" s="392">
        <f t="shared" si="96"/>
        <v>0</v>
      </c>
      <c r="U263" s="405">
        <f t="shared" si="100"/>
        <v>0</v>
      </c>
      <c r="V263" s="393">
        <f t="shared" si="101"/>
        <v>0</v>
      </c>
      <c r="W263" s="442" t="str">
        <f t="shared" si="102"/>
        <v/>
      </c>
      <c r="X263" s="452" t="str">
        <f t="shared" si="97"/>
        <v/>
      </c>
      <c r="Y263" s="452" t="str">
        <f t="shared" si="98"/>
        <v/>
      </c>
    </row>
    <row r="264" spans="1:25" ht="16.5">
      <c r="A264" s="383">
        <f t="shared" si="103"/>
        <v>46180</v>
      </c>
      <c r="B264" s="432" t="s">
        <v>847</v>
      </c>
      <c r="C264" s="458"/>
      <c r="D264" s="473"/>
      <c r="E264" s="459"/>
      <c r="F264" s="507" t="str">
        <f>IF(ISNA(VLOOKUP(D264,條件!$A$1:$L$65585,5,0)),"",(VLOOKUP(D264,條件!$A$1:$L$65585,5,0)))</f>
        <v/>
      </c>
      <c r="G264" s="507" t="str">
        <f>IF(ISNA(VLOOKUP(D264,條件!$A$1:$L$65585,11,0)),"",(VLOOKUP(D264,條件!$A$1:$L$65585,11,0)))</f>
        <v/>
      </c>
      <c r="H264" s="460"/>
      <c r="I264" s="461"/>
      <c r="J264" s="462"/>
      <c r="K264" s="462"/>
      <c r="L264" s="463"/>
      <c r="M264" s="388"/>
      <c r="N264" s="389"/>
      <c r="O264" s="390"/>
      <c r="P264" s="389"/>
      <c r="Q264" s="410"/>
      <c r="R264" s="443"/>
      <c r="S264" s="425">
        <f t="shared" si="99"/>
        <v>0</v>
      </c>
      <c r="T264" s="392">
        <f t="shared" si="96"/>
        <v>0</v>
      </c>
      <c r="U264" s="405">
        <f t="shared" si="100"/>
        <v>0</v>
      </c>
      <c r="V264" s="393">
        <f t="shared" si="101"/>
        <v>0</v>
      </c>
      <c r="W264" s="442" t="str">
        <f t="shared" si="102"/>
        <v/>
      </c>
      <c r="X264" s="452" t="str">
        <f t="shared" si="97"/>
        <v/>
      </c>
      <c r="Y264" s="452" t="str">
        <f t="shared" si="98"/>
        <v/>
      </c>
    </row>
    <row r="265" spans="1:25" ht="16.5">
      <c r="A265" s="383">
        <f t="shared" si="103"/>
        <v>46180</v>
      </c>
      <c r="B265" s="432" t="s">
        <v>847</v>
      </c>
      <c r="C265" s="458"/>
      <c r="D265" s="473"/>
      <c r="E265" s="459"/>
      <c r="F265" s="507" t="str">
        <f>IF(ISNA(VLOOKUP(D265,條件!$A$1:$L$65585,5,0)),"",(VLOOKUP(D265,條件!$A$1:$L$65585,5,0)))</f>
        <v/>
      </c>
      <c r="G265" s="507" t="str">
        <f>IF(ISNA(VLOOKUP(D265,條件!$A$1:$L$65585,11,0)),"",(VLOOKUP(D265,條件!$A$1:$L$65585,11,0)))</f>
        <v/>
      </c>
      <c r="H265" s="460"/>
      <c r="I265" s="461"/>
      <c r="J265" s="462"/>
      <c r="K265" s="462"/>
      <c r="L265" s="463"/>
      <c r="M265" s="388"/>
      <c r="N265" s="389"/>
      <c r="O265" s="390"/>
      <c r="P265" s="389"/>
      <c r="Q265" s="410"/>
      <c r="R265" s="441"/>
      <c r="S265" s="425">
        <f t="shared" si="99"/>
        <v>0</v>
      </c>
      <c r="T265" s="392">
        <f t="shared" si="96"/>
        <v>0</v>
      </c>
      <c r="U265" s="405">
        <f t="shared" si="100"/>
        <v>0</v>
      </c>
      <c r="V265" s="393">
        <f t="shared" si="101"/>
        <v>0</v>
      </c>
      <c r="W265" s="442" t="str">
        <f t="shared" si="102"/>
        <v/>
      </c>
      <c r="X265" s="452" t="str">
        <f t="shared" si="97"/>
        <v/>
      </c>
      <c r="Y265" s="452" t="str">
        <f t="shared" si="98"/>
        <v/>
      </c>
    </row>
    <row r="266" spans="1:25" ht="16.5">
      <c r="A266" s="383">
        <f t="shared" si="103"/>
        <v>46180</v>
      </c>
      <c r="B266" s="432" t="s">
        <v>847</v>
      </c>
      <c r="C266" s="458"/>
      <c r="D266" s="473"/>
      <c r="E266" s="459"/>
      <c r="F266" s="507" t="str">
        <f>IF(ISNA(VLOOKUP(D266,條件!$A$1:$L$65585,5,0)),"",(VLOOKUP(D266,條件!$A$1:$L$65585,5,0)))</f>
        <v/>
      </c>
      <c r="G266" s="507" t="str">
        <f>IF(ISNA(VLOOKUP(D266,條件!$A$1:$L$65585,11,0)),"",(VLOOKUP(D266,條件!$A$1:$L$65585,11,0)))</f>
        <v/>
      </c>
      <c r="H266" s="460"/>
      <c r="I266" s="461"/>
      <c r="J266" s="462"/>
      <c r="K266" s="462"/>
      <c r="L266" s="463"/>
      <c r="M266" s="388"/>
      <c r="N266" s="389"/>
      <c r="O266" s="390"/>
      <c r="P266" s="389"/>
      <c r="Q266" s="410"/>
      <c r="R266" s="441"/>
      <c r="S266" s="425">
        <f t="shared" si="99"/>
        <v>0</v>
      </c>
      <c r="T266" s="392">
        <f t="shared" si="96"/>
        <v>0</v>
      </c>
      <c r="U266" s="405">
        <f t="shared" si="100"/>
        <v>0</v>
      </c>
      <c r="V266" s="393">
        <f t="shared" si="101"/>
        <v>0</v>
      </c>
      <c r="W266" s="442" t="str">
        <f t="shared" si="102"/>
        <v/>
      </c>
      <c r="X266" s="452" t="str">
        <f t="shared" si="97"/>
        <v/>
      </c>
      <c r="Y266" s="452" t="str">
        <f t="shared" si="98"/>
        <v/>
      </c>
    </row>
    <row r="267" spans="1:25" ht="16.5">
      <c r="A267" s="383">
        <f t="shared" si="103"/>
        <v>46180</v>
      </c>
      <c r="B267" s="432" t="s">
        <v>847</v>
      </c>
      <c r="C267" s="458"/>
      <c r="D267" s="473"/>
      <c r="E267" s="459"/>
      <c r="F267" s="507" t="str">
        <f>IF(ISNA(VLOOKUP(D267,條件!$A$1:$L$65585,5,0)),"",(VLOOKUP(D267,條件!$A$1:$L$65585,5,0)))</f>
        <v/>
      </c>
      <c r="G267" s="507" t="str">
        <f>IF(ISNA(VLOOKUP(D267,條件!$A$1:$L$65585,11,0)),"",(VLOOKUP(D267,條件!$A$1:$L$65585,11,0)))</f>
        <v/>
      </c>
      <c r="H267" s="460"/>
      <c r="I267" s="461"/>
      <c r="J267" s="462"/>
      <c r="K267" s="462"/>
      <c r="L267" s="463"/>
      <c r="M267" s="388"/>
      <c r="N267" s="389"/>
      <c r="O267" s="390"/>
      <c r="P267" s="389"/>
      <c r="Q267" s="410"/>
      <c r="R267" s="441"/>
      <c r="S267" s="425">
        <f t="shared" si="99"/>
        <v>0</v>
      </c>
      <c r="T267" s="392">
        <f t="shared" si="96"/>
        <v>0</v>
      </c>
      <c r="U267" s="405">
        <f t="shared" si="100"/>
        <v>0</v>
      </c>
      <c r="V267" s="393">
        <f t="shared" si="101"/>
        <v>0</v>
      </c>
      <c r="W267" s="442" t="str">
        <f t="shared" si="102"/>
        <v/>
      </c>
      <c r="X267" s="452" t="str">
        <f t="shared" si="97"/>
        <v/>
      </c>
      <c r="Y267" s="452" t="str">
        <f t="shared" si="98"/>
        <v/>
      </c>
    </row>
    <row r="268" spans="1:25" ht="16.5">
      <c r="A268" s="383">
        <f t="shared" si="103"/>
        <v>46180</v>
      </c>
      <c r="B268" s="432" t="s">
        <v>847</v>
      </c>
      <c r="C268" s="458"/>
      <c r="D268" s="473"/>
      <c r="E268" s="459"/>
      <c r="F268" s="507" t="str">
        <f>IF(ISNA(VLOOKUP(D268,條件!$A$1:$L$65585,5,0)),"",(VLOOKUP(D268,條件!$A$1:$L$65585,5,0)))</f>
        <v/>
      </c>
      <c r="G268" s="507" t="str">
        <f>IF(ISNA(VLOOKUP(D268,條件!$A$1:$L$65585,11,0)),"",(VLOOKUP(D268,條件!$A$1:$L$65585,11,0)))</f>
        <v/>
      </c>
      <c r="H268" s="460"/>
      <c r="I268" s="461"/>
      <c r="J268" s="462"/>
      <c r="K268" s="462"/>
      <c r="L268" s="463"/>
      <c r="M268" s="388"/>
      <c r="N268" s="389"/>
      <c r="O268" s="390"/>
      <c r="P268" s="389"/>
      <c r="Q268" s="410"/>
      <c r="R268" s="443"/>
      <c r="S268" s="425">
        <f t="shared" si="99"/>
        <v>0</v>
      </c>
      <c r="T268" s="392">
        <f t="shared" si="96"/>
        <v>0</v>
      </c>
      <c r="U268" s="405">
        <f t="shared" si="100"/>
        <v>0</v>
      </c>
      <c r="V268" s="393">
        <f t="shared" si="101"/>
        <v>0</v>
      </c>
      <c r="W268" s="442" t="str">
        <f t="shared" si="102"/>
        <v/>
      </c>
      <c r="X268" s="452" t="str">
        <f t="shared" si="97"/>
        <v/>
      </c>
      <c r="Y268" s="452" t="str">
        <f t="shared" si="98"/>
        <v/>
      </c>
    </row>
    <row r="269" spans="1:25" ht="16.5">
      <c r="A269" s="383">
        <f t="shared" si="103"/>
        <v>46180</v>
      </c>
      <c r="B269" s="432" t="s">
        <v>847</v>
      </c>
      <c r="C269" s="458"/>
      <c r="D269" s="473"/>
      <c r="E269" s="459"/>
      <c r="F269" s="507" t="str">
        <f>IF(ISNA(VLOOKUP(D269,條件!$A$1:$L$65585,5,0)),"",(VLOOKUP(D269,條件!$A$1:$L$65585,5,0)))</f>
        <v/>
      </c>
      <c r="G269" s="507" t="str">
        <f>IF(ISNA(VLOOKUP(D269,條件!$A$1:$L$65585,11,0)),"",(VLOOKUP(D269,條件!$A$1:$L$65585,11,0)))</f>
        <v/>
      </c>
      <c r="H269" s="460"/>
      <c r="I269" s="461"/>
      <c r="J269" s="462"/>
      <c r="K269" s="462"/>
      <c r="L269" s="463"/>
      <c r="M269" s="388"/>
      <c r="N269" s="389"/>
      <c r="O269" s="390"/>
      <c r="P269" s="389"/>
      <c r="Q269" s="410"/>
      <c r="R269" s="443"/>
      <c r="S269" s="425">
        <f t="shared" si="99"/>
        <v>0</v>
      </c>
      <c r="T269" s="392">
        <f t="shared" si="96"/>
        <v>0</v>
      </c>
      <c r="U269" s="405">
        <f t="shared" si="100"/>
        <v>0</v>
      </c>
      <c r="V269" s="393">
        <f t="shared" si="101"/>
        <v>0</v>
      </c>
      <c r="W269" s="442" t="str">
        <f t="shared" si="102"/>
        <v/>
      </c>
      <c r="X269" s="452" t="str">
        <f t="shared" si="97"/>
        <v/>
      </c>
      <c r="Y269" s="452" t="str">
        <f t="shared" si="98"/>
        <v/>
      </c>
    </row>
    <row r="270" spans="1:25" ht="16.5">
      <c r="A270" s="383">
        <f t="shared" si="103"/>
        <v>46180</v>
      </c>
      <c r="B270" s="432" t="s">
        <v>847</v>
      </c>
      <c r="C270" s="458"/>
      <c r="D270" s="473"/>
      <c r="E270" s="459"/>
      <c r="F270" s="507" t="str">
        <f>IF(ISNA(VLOOKUP(D270,條件!$A$1:$L$65585,5,0)),"",(VLOOKUP(D270,條件!$A$1:$L$65585,5,0)))</f>
        <v/>
      </c>
      <c r="G270" s="507" t="str">
        <f>IF(ISNA(VLOOKUP(D270,條件!$A$1:$L$65585,11,0)),"",(VLOOKUP(D270,條件!$A$1:$L$65585,11,0)))</f>
        <v/>
      </c>
      <c r="H270" s="460"/>
      <c r="I270" s="461"/>
      <c r="J270" s="462"/>
      <c r="K270" s="462"/>
      <c r="L270" s="463"/>
      <c r="M270" s="388"/>
      <c r="N270" s="389"/>
      <c r="O270" s="390"/>
      <c r="P270" s="389"/>
      <c r="Q270" s="410"/>
      <c r="R270" s="443"/>
      <c r="S270" s="425">
        <f t="shared" si="99"/>
        <v>0</v>
      </c>
      <c r="T270" s="392">
        <f t="shared" si="96"/>
        <v>0</v>
      </c>
      <c r="U270" s="405">
        <f t="shared" si="100"/>
        <v>0</v>
      </c>
      <c r="V270" s="393">
        <f t="shared" si="101"/>
        <v>0</v>
      </c>
      <c r="W270" s="442" t="str">
        <f t="shared" si="102"/>
        <v/>
      </c>
      <c r="X270" s="452" t="str">
        <f t="shared" si="97"/>
        <v/>
      </c>
      <c r="Y270" s="452" t="str">
        <f t="shared" si="98"/>
        <v/>
      </c>
    </row>
    <row r="271" spans="1:25" ht="16.5">
      <c r="A271" s="383">
        <f t="shared" si="103"/>
        <v>46180</v>
      </c>
      <c r="B271" s="432" t="s">
        <v>847</v>
      </c>
      <c r="C271" s="458"/>
      <c r="D271" s="473"/>
      <c r="E271" s="459"/>
      <c r="F271" s="507" t="str">
        <f>IF(ISNA(VLOOKUP(D271,條件!$A$1:$L$65585,5,0)),"",(VLOOKUP(D271,條件!$A$1:$L$65585,5,0)))</f>
        <v/>
      </c>
      <c r="G271" s="507" t="str">
        <f>IF(ISNA(VLOOKUP(D271,條件!$A$1:$L$65585,11,0)),"",(VLOOKUP(D271,條件!$A$1:$L$65585,11,0)))</f>
        <v/>
      </c>
      <c r="H271" s="460"/>
      <c r="I271" s="461"/>
      <c r="J271" s="462"/>
      <c r="K271" s="462"/>
      <c r="L271" s="463"/>
      <c r="M271" s="388"/>
      <c r="N271" s="389"/>
      <c r="O271" s="390"/>
      <c r="P271" s="389"/>
      <c r="Q271" s="410"/>
      <c r="R271" s="443"/>
      <c r="S271" s="425">
        <f t="shared" si="99"/>
        <v>0</v>
      </c>
      <c r="T271" s="392">
        <f t="shared" si="96"/>
        <v>0</v>
      </c>
      <c r="U271" s="405">
        <f t="shared" si="100"/>
        <v>0</v>
      </c>
      <c r="V271" s="393">
        <f t="shared" si="101"/>
        <v>0</v>
      </c>
      <c r="W271" s="442" t="str">
        <f t="shared" si="102"/>
        <v/>
      </c>
      <c r="X271" s="452" t="str">
        <f t="shared" si="97"/>
        <v/>
      </c>
      <c r="Y271" s="452" t="str">
        <f t="shared" si="98"/>
        <v/>
      </c>
    </row>
    <row r="272" spans="1:25" ht="16.5">
      <c r="A272" s="383">
        <f t="shared" si="103"/>
        <v>46180</v>
      </c>
      <c r="B272" s="432" t="s">
        <v>847</v>
      </c>
      <c r="C272" s="458"/>
      <c r="D272" s="473"/>
      <c r="E272" s="459"/>
      <c r="F272" s="507" t="str">
        <f>IF(ISNA(VLOOKUP(D272,條件!$A$1:$L$65585,5,0)),"",(VLOOKUP(D272,條件!$A$1:$L$65585,5,0)))</f>
        <v/>
      </c>
      <c r="G272" s="507" t="str">
        <f>IF(ISNA(VLOOKUP(D272,條件!$A$1:$L$65585,11,0)),"",(VLOOKUP(D272,條件!$A$1:$L$65585,11,0)))</f>
        <v/>
      </c>
      <c r="H272" s="460"/>
      <c r="I272" s="461"/>
      <c r="J272" s="462"/>
      <c r="K272" s="462"/>
      <c r="L272" s="463"/>
      <c r="M272" s="388"/>
      <c r="N272" s="389"/>
      <c r="O272" s="390"/>
      <c r="P272" s="389"/>
      <c r="Q272" s="410"/>
      <c r="R272" s="443"/>
      <c r="S272" s="425">
        <f t="shared" si="99"/>
        <v>0</v>
      </c>
      <c r="T272" s="392">
        <f t="shared" si="96"/>
        <v>0</v>
      </c>
      <c r="U272" s="392">
        <f t="shared" si="100"/>
        <v>0</v>
      </c>
      <c r="V272" s="393">
        <f t="shared" si="101"/>
        <v>0</v>
      </c>
      <c r="W272" s="442" t="str">
        <f t="shared" si="102"/>
        <v/>
      </c>
      <c r="X272" s="452" t="str">
        <f t="shared" si="97"/>
        <v/>
      </c>
      <c r="Y272" s="452" t="str">
        <f t="shared" si="98"/>
        <v/>
      </c>
    </row>
    <row r="273" spans="1:25" ht="16.5">
      <c r="A273" s="383">
        <f t="shared" si="103"/>
        <v>46180</v>
      </c>
      <c r="B273" s="432" t="s">
        <v>847</v>
      </c>
      <c r="C273" s="458"/>
      <c r="D273" s="473"/>
      <c r="E273" s="459"/>
      <c r="F273" s="507" t="str">
        <f>IF(ISNA(VLOOKUP(D273,條件!$A$1:$L$65585,5,0)),"",(VLOOKUP(D273,條件!$A$1:$L$65585,5,0)))</f>
        <v/>
      </c>
      <c r="G273" s="507" t="str">
        <f>IF(ISNA(VLOOKUP(D273,條件!$A$1:$L$65585,11,0)),"",(VLOOKUP(D273,條件!$A$1:$L$65585,11,0)))</f>
        <v/>
      </c>
      <c r="H273" s="460"/>
      <c r="I273" s="461"/>
      <c r="J273" s="462"/>
      <c r="K273" s="462"/>
      <c r="L273" s="463"/>
      <c r="M273" s="388"/>
      <c r="N273" s="389"/>
      <c r="O273" s="390"/>
      <c r="P273" s="389"/>
      <c r="Q273" s="410"/>
      <c r="R273" s="443"/>
      <c r="S273" s="425">
        <f t="shared" si="99"/>
        <v>0</v>
      </c>
      <c r="T273" s="392">
        <f t="shared" si="96"/>
        <v>0</v>
      </c>
      <c r="U273" s="392">
        <f t="shared" si="100"/>
        <v>0</v>
      </c>
      <c r="V273" s="393">
        <f t="shared" si="101"/>
        <v>0</v>
      </c>
      <c r="W273" s="444" t="str">
        <f t="shared" si="102"/>
        <v/>
      </c>
      <c r="X273" s="452" t="str">
        <f t="shared" si="97"/>
        <v/>
      </c>
      <c r="Y273" s="452" t="str">
        <f t="shared" si="98"/>
        <v/>
      </c>
    </row>
    <row r="274" spans="1:25" ht="16.5">
      <c r="A274" s="383">
        <f t="shared" si="103"/>
        <v>46180</v>
      </c>
      <c r="B274" s="432" t="s">
        <v>847</v>
      </c>
      <c r="C274" s="458"/>
      <c r="D274" s="473"/>
      <c r="E274" s="459"/>
      <c r="F274" s="507" t="str">
        <f>IF(ISNA(VLOOKUP(D274,條件!$A$1:$L$65585,5,0)),"",(VLOOKUP(D274,條件!$A$1:$L$65585,5,0)))</f>
        <v/>
      </c>
      <c r="G274" s="507" t="str">
        <f>IF(ISNA(VLOOKUP(D274,條件!$A$1:$L$65585,11,0)),"",(VLOOKUP(D274,條件!$A$1:$L$65585,11,0)))</f>
        <v/>
      </c>
      <c r="H274" s="460"/>
      <c r="I274" s="461"/>
      <c r="J274" s="462"/>
      <c r="K274" s="462"/>
      <c r="L274" s="463"/>
      <c r="M274" s="388"/>
      <c r="N274" s="389"/>
      <c r="O274" s="390"/>
      <c r="P274" s="389"/>
      <c r="Q274" s="410"/>
      <c r="R274" s="443"/>
      <c r="S274" s="425">
        <f t="shared" si="99"/>
        <v>0</v>
      </c>
      <c r="T274" s="392">
        <f t="shared" si="96"/>
        <v>0</v>
      </c>
      <c r="U274" s="392">
        <f t="shared" si="100"/>
        <v>0</v>
      </c>
      <c r="V274" s="393">
        <f t="shared" si="101"/>
        <v>0</v>
      </c>
      <c r="W274" s="444" t="str">
        <f t="shared" si="102"/>
        <v/>
      </c>
      <c r="X274" s="452" t="str">
        <f t="shared" si="97"/>
        <v/>
      </c>
      <c r="Y274" s="452" t="str">
        <f t="shared" si="98"/>
        <v/>
      </c>
    </row>
    <row r="275" spans="1:25" ht="16.5">
      <c r="A275" s="383">
        <f t="shared" si="103"/>
        <v>46180</v>
      </c>
      <c r="B275" s="432" t="s">
        <v>847</v>
      </c>
      <c r="C275" s="458"/>
      <c r="D275" s="473"/>
      <c r="E275" s="459"/>
      <c r="F275" s="507" t="str">
        <f>IF(ISNA(VLOOKUP(D275,條件!$A$1:$L$65585,5,0)),"",(VLOOKUP(D275,條件!$A$1:$L$65585,5,0)))</f>
        <v/>
      </c>
      <c r="G275" s="507" t="str">
        <f>IF(ISNA(VLOOKUP(D275,條件!$A$1:$L$65585,11,0)),"",(VLOOKUP(D275,條件!$A$1:$L$65585,11,0)))</f>
        <v/>
      </c>
      <c r="H275" s="460"/>
      <c r="I275" s="461"/>
      <c r="J275" s="462"/>
      <c r="K275" s="462"/>
      <c r="L275" s="463"/>
      <c r="M275" s="388"/>
      <c r="N275" s="389"/>
      <c r="O275" s="390"/>
      <c r="P275" s="389"/>
      <c r="Q275" s="410"/>
      <c r="R275" s="443"/>
      <c r="S275" s="425">
        <f t="shared" si="99"/>
        <v>0</v>
      </c>
      <c r="T275" s="392">
        <f t="shared" si="96"/>
        <v>0</v>
      </c>
      <c r="U275" s="392">
        <f t="shared" si="100"/>
        <v>0</v>
      </c>
      <c r="V275" s="393">
        <f t="shared" si="101"/>
        <v>0</v>
      </c>
      <c r="W275" s="444" t="str">
        <f t="shared" si="102"/>
        <v/>
      </c>
      <c r="X275" s="452" t="str">
        <f t="shared" si="97"/>
        <v/>
      </c>
      <c r="Y275" s="452" t="str">
        <f t="shared" si="98"/>
        <v/>
      </c>
    </row>
    <row r="276" spans="1:25" ht="16.5">
      <c r="A276" s="383">
        <f t="shared" si="103"/>
        <v>46180</v>
      </c>
      <c r="B276" s="432" t="s">
        <v>847</v>
      </c>
      <c r="C276" s="458"/>
      <c r="D276" s="473"/>
      <c r="E276" s="459"/>
      <c r="F276" s="507" t="str">
        <f>IF(ISNA(VLOOKUP(D276,條件!$A$1:$L$65585,5,0)),"",(VLOOKUP(D276,條件!$A$1:$L$65585,5,0)))</f>
        <v/>
      </c>
      <c r="G276" s="507" t="str">
        <f>IF(ISNA(VLOOKUP(D276,條件!$A$1:$L$65585,11,0)),"",(VLOOKUP(D276,條件!$A$1:$L$65585,11,0)))</f>
        <v/>
      </c>
      <c r="H276" s="460"/>
      <c r="I276" s="461"/>
      <c r="J276" s="462"/>
      <c r="K276" s="462"/>
      <c r="L276" s="463"/>
      <c r="M276" s="388"/>
      <c r="N276" s="389"/>
      <c r="O276" s="390"/>
      <c r="P276" s="389"/>
      <c r="Q276" s="410"/>
      <c r="R276" s="443"/>
      <c r="S276" s="425">
        <f t="shared" si="99"/>
        <v>0</v>
      </c>
      <c r="T276" s="392">
        <f t="shared" si="96"/>
        <v>0</v>
      </c>
      <c r="U276" s="392">
        <f t="shared" si="100"/>
        <v>0</v>
      </c>
      <c r="V276" s="393">
        <f t="shared" si="101"/>
        <v>0</v>
      </c>
      <c r="W276" s="444" t="str">
        <f t="shared" si="102"/>
        <v/>
      </c>
      <c r="X276" s="452" t="str">
        <f t="shared" si="97"/>
        <v/>
      </c>
      <c r="Y276" s="452" t="str">
        <f t="shared" si="98"/>
        <v/>
      </c>
    </row>
    <row r="277" spans="1:25" ht="16.5">
      <c r="A277" s="383">
        <f t="shared" si="103"/>
        <v>46180</v>
      </c>
      <c r="B277" s="432" t="s">
        <v>847</v>
      </c>
      <c r="C277" s="458"/>
      <c r="D277" s="473"/>
      <c r="E277" s="459"/>
      <c r="F277" s="507" t="str">
        <f>IF(ISNA(VLOOKUP(D277,條件!$A$1:$L$65585,5,0)),"",(VLOOKUP(D277,條件!$A$1:$L$65585,5,0)))</f>
        <v/>
      </c>
      <c r="G277" s="507" t="str">
        <f>IF(ISNA(VLOOKUP(D277,條件!$A$1:$L$65585,11,0)),"",(VLOOKUP(D277,條件!$A$1:$L$65585,11,0)))</f>
        <v/>
      </c>
      <c r="H277" s="460"/>
      <c r="I277" s="461"/>
      <c r="J277" s="462"/>
      <c r="K277" s="462"/>
      <c r="L277" s="463"/>
      <c r="M277" s="388"/>
      <c r="N277" s="389"/>
      <c r="O277" s="390"/>
      <c r="P277" s="389"/>
      <c r="Q277" s="391"/>
      <c r="R277" s="443"/>
      <c r="S277" s="425">
        <f t="shared" si="99"/>
        <v>0</v>
      </c>
      <c r="T277" s="392">
        <f t="shared" si="96"/>
        <v>0</v>
      </c>
      <c r="U277" s="392">
        <f t="shared" si="100"/>
        <v>0</v>
      </c>
      <c r="V277" s="393">
        <f t="shared" si="101"/>
        <v>0</v>
      </c>
      <c r="W277" s="444" t="str">
        <f t="shared" si="102"/>
        <v/>
      </c>
      <c r="X277" s="452" t="str">
        <f t="shared" si="97"/>
        <v/>
      </c>
      <c r="Y277" s="452" t="str">
        <f t="shared" si="98"/>
        <v/>
      </c>
    </row>
    <row r="278" spans="1:25" ht="16.5">
      <c r="A278" s="383">
        <f t="shared" si="103"/>
        <v>46180</v>
      </c>
      <c r="B278" s="432" t="s">
        <v>847</v>
      </c>
      <c r="C278" s="458"/>
      <c r="D278" s="473"/>
      <c r="E278" s="459"/>
      <c r="F278" s="507" t="str">
        <f>IF(ISNA(VLOOKUP(D278,條件!$A$1:$L$65585,5,0)),"",(VLOOKUP(D278,條件!$A$1:$L$65585,5,0)))</f>
        <v/>
      </c>
      <c r="G278" s="507" t="str">
        <f>IF(ISNA(VLOOKUP(D278,條件!$A$1:$L$65585,11,0)),"",(VLOOKUP(D278,條件!$A$1:$L$65585,11,0)))</f>
        <v/>
      </c>
      <c r="H278" s="460"/>
      <c r="I278" s="461"/>
      <c r="J278" s="462"/>
      <c r="K278" s="462"/>
      <c r="L278" s="463"/>
      <c r="M278" s="388"/>
      <c r="N278" s="389"/>
      <c r="O278" s="390"/>
      <c r="P278" s="389"/>
      <c r="Q278" s="391"/>
      <c r="R278" s="443"/>
      <c r="S278" s="425">
        <f t="shared" si="99"/>
        <v>0</v>
      </c>
      <c r="T278" s="392">
        <f t="shared" si="96"/>
        <v>0</v>
      </c>
      <c r="U278" s="392">
        <f t="shared" si="100"/>
        <v>0</v>
      </c>
      <c r="V278" s="393">
        <f t="shared" si="101"/>
        <v>0</v>
      </c>
      <c r="W278" s="444" t="str">
        <f t="shared" si="102"/>
        <v/>
      </c>
      <c r="X278" s="452" t="str">
        <f t="shared" si="97"/>
        <v/>
      </c>
      <c r="Y278" s="452" t="str">
        <f t="shared" si="98"/>
        <v/>
      </c>
    </row>
    <row r="279" spans="1:25" ht="16.5">
      <c r="A279" s="383">
        <f t="shared" si="103"/>
        <v>46180</v>
      </c>
      <c r="B279" s="432" t="s">
        <v>847</v>
      </c>
      <c r="C279" s="458"/>
      <c r="D279" s="473"/>
      <c r="E279" s="459"/>
      <c r="F279" s="507" t="str">
        <f>IF(ISNA(VLOOKUP(D279,條件!$A$1:$L$65585,5,0)),"",(VLOOKUP(D279,條件!$A$1:$L$65585,5,0)))</f>
        <v/>
      </c>
      <c r="G279" s="507" t="str">
        <f>IF(ISNA(VLOOKUP(D279,條件!$A$1:$L$65585,11,0)),"",(VLOOKUP(D279,條件!$A$1:$L$65585,11,0)))</f>
        <v/>
      </c>
      <c r="H279" s="460"/>
      <c r="I279" s="461"/>
      <c r="J279" s="462"/>
      <c r="K279" s="462"/>
      <c r="L279" s="463"/>
      <c r="M279" s="388"/>
      <c r="N279" s="389"/>
      <c r="O279" s="390"/>
      <c r="P279" s="389"/>
      <c r="Q279" s="391"/>
      <c r="R279" s="443"/>
      <c r="S279" s="425">
        <f t="shared" si="99"/>
        <v>0</v>
      </c>
      <c r="T279" s="392">
        <f t="shared" si="96"/>
        <v>0</v>
      </c>
      <c r="U279" s="392">
        <f t="shared" si="100"/>
        <v>0</v>
      </c>
      <c r="V279" s="393">
        <f t="shared" si="101"/>
        <v>0</v>
      </c>
      <c r="W279" s="444" t="str">
        <f t="shared" si="102"/>
        <v/>
      </c>
      <c r="X279" s="452" t="str">
        <f t="shared" si="97"/>
        <v/>
      </c>
      <c r="Y279" s="452" t="str">
        <f t="shared" si="98"/>
        <v/>
      </c>
    </row>
    <row r="280" spans="1:25" ht="16.5">
      <c r="A280" s="383">
        <f t="shared" si="103"/>
        <v>46180</v>
      </c>
      <c r="B280" s="432" t="s">
        <v>847</v>
      </c>
      <c r="C280" s="458"/>
      <c r="D280" s="473"/>
      <c r="E280" s="459"/>
      <c r="F280" s="507" t="str">
        <f>IF(ISNA(VLOOKUP(D280,條件!$A$1:$L$65585,5,0)),"",(VLOOKUP(D280,條件!$A$1:$L$65585,5,0)))</f>
        <v/>
      </c>
      <c r="G280" s="507" t="str">
        <f>IF(ISNA(VLOOKUP(D280,條件!$A$1:$L$65585,11,0)),"",(VLOOKUP(D280,條件!$A$1:$L$65585,11,0)))</f>
        <v/>
      </c>
      <c r="H280" s="460"/>
      <c r="I280" s="461"/>
      <c r="J280" s="462"/>
      <c r="K280" s="462"/>
      <c r="L280" s="463"/>
      <c r="M280" s="388"/>
      <c r="N280" s="389"/>
      <c r="O280" s="390"/>
      <c r="P280" s="389"/>
      <c r="Q280" s="391"/>
      <c r="R280" s="443"/>
      <c r="S280" s="425">
        <f t="shared" si="99"/>
        <v>0</v>
      </c>
      <c r="T280" s="392">
        <f t="shared" si="96"/>
        <v>0</v>
      </c>
      <c r="U280" s="392">
        <f t="shared" si="100"/>
        <v>0</v>
      </c>
      <c r="V280" s="393">
        <f t="shared" si="101"/>
        <v>0</v>
      </c>
      <c r="W280" s="444" t="str">
        <f t="shared" si="102"/>
        <v/>
      </c>
      <c r="X280" s="452" t="str">
        <f t="shared" si="97"/>
        <v/>
      </c>
      <c r="Y280" s="452" t="str">
        <f t="shared" si="98"/>
        <v/>
      </c>
    </row>
    <row r="281" spans="1:25" ht="16.5">
      <c r="A281" s="383">
        <f t="shared" si="103"/>
        <v>46180</v>
      </c>
      <c r="B281" s="398" t="s">
        <v>848</v>
      </c>
      <c r="C281" s="524"/>
      <c r="D281" s="525"/>
      <c r="E281" s="526"/>
      <c r="F281" s="527"/>
      <c r="G281" s="527"/>
      <c r="H281" s="528"/>
      <c r="I281" s="529">
        <f>COUNTA(I261:I280)</f>
        <v>0</v>
      </c>
      <c r="J281" s="529"/>
      <c r="K281" s="529"/>
      <c r="L281" s="530"/>
      <c r="M281" s="400"/>
      <c r="N281" s="401">
        <f>SUM(N261:N280)</f>
        <v>0</v>
      </c>
      <c r="O281" s="400"/>
      <c r="P281" s="401">
        <f>SUM(P261:P280)</f>
        <v>0</v>
      </c>
      <c r="Q281" s="402"/>
      <c r="R281" s="445"/>
      <c r="S281" s="426"/>
      <c r="T281" s="399"/>
      <c r="U281" s="399">
        <f>SUMIF(U261:U280,"&lt;9E307")</f>
        <v>0</v>
      </c>
      <c r="V281" s="399">
        <f>SUM(V261:V280)</f>
        <v>0</v>
      </c>
      <c r="W281" s="446">
        <f>IF(ISERROR(V281/U281),0,(V281/U281))</f>
        <v>0</v>
      </c>
      <c r="X281" s="453">
        <f>SUMIF(X261:X280,"&lt;9E307")</f>
        <v>0</v>
      </c>
      <c r="Y281" s="453">
        <f>SUMIF(Y261:Y280,"&lt;9E307")</f>
        <v>0</v>
      </c>
    </row>
    <row r="282" spans="1:25" ht="16.5">
      <c r="A282" s="383">
        <f t="shared" si="103"/>
        <v>46180</v>
      </c>
      <c r="B282" s="432" t="s">
        <v>849</v>
      </c>
      <c r="C282" s="458"/>
      <c r="D282" s="473"/>
      <c r="E282" s="459"/>
      <c r="F282" s="507" t="str">
        <f>IF(ISNA(VLOOKUP(D282,條件!$A$1:$L$65585,5,0)),"",(VLOOKUP(D282,條件!$A$1:$L$65585,5,0)))</f>
        <v/>
      </c>
      <c r="G282" s="507" t="str">
        <f>IF(ISNA(VLOOKUP(D282,條件!$A$1:$L$65585,11,0)),"",(VLOOKUP(D282,條件!$A$1:$L$65585,11,0)))</f>
        <v/>
      </c>
      <c r="H282" s="460"/>
      <c r="I282" s="461"/>
      <c r="J282" s="462"/>
      <c r="K282" s="461"/>
      <c r="L282" s="463"/>
      <c r="M282" s="388"/>
      <c r="N282" s="389"/>
      <c r="O282" s="390"/>
      <c r="P282" s="389"/>
      <c r="Q282" s="391"/>
      <c r="R282" s="443"/>
      <c r="S282" s="425">
        <f>K282*0.85</f>
        <v>0</v>
      </c>
      <c r="T282" s="392">
        <f t="shared" ref="T282:T301" si="104">IF(J282="",0,(1440/(J282/S282)))</f>
        <v>0</v>
      </c>
      <c r="U282" s="405">
        <f>T282*L282*(N282+P282)/24*0.85</f>
        <v>0</v>
      </c>
      <c r="V282" s="406">
        <f>M282+O282</f>
        <v>0</v>
      </c>
      <c r="W282" s="442" t="str">
        <f>IF(U282=0,"",((V282/U282)))</f>
        <v/>
      </c>
      <c r="X282" s="452" t="str">
        <f t="shared" ref="X282:X301" si="105">IF(ISERROR((U282/(N282+P282)*N282)/250),"",((U282/(N282+P282)*N282)/250))</f>
        <v/>
      </c>
      <c r="Y282" s="452" t="str">
        <f t="shared" ref="Y282:Y301" si="106">IF(ISERROR(((U282/(N282+P282)*P282)/250)),"",(((U282/(N282+P282)*P282))/250))</f>
        <v/>
      </c>
    </row>
    <row r="283" spans="1:25" ht="16.5">
      <c r="A283" s="383">
        <f t="shared" si="103"/>
        <v>46180</v>
      </c>
      <c r="B283" s="432" t="s">
        <v>849</v>
      </c>
      <c r="C283" s="458"/>
      <c r="D283" s="473"/>
      <c r="E283" s="459"/>
      <c r="F283" s="507" t="str">
        <f>IF(ISNA(VLOOKUP(D283,條件!$A$1:$L$65585,5,0)),"",(VLOOKUP(D283,條件!$A$1:$L$65585,5,0)))</f>
        <v/>
      </c>
      <c r="G283" s="507" t="str">
        <f>IF(ISNA(VLOOKUP(D283,條件!$A$1:$L$65585,11,0)),"",(VLOOKUP(D283,條件!$A$1:$L$65585,11,0)))</f>
        <v/>
      </c>
      <c r="H283" s="460"/>
      <c r="I283" s="461"/>
      <c r="J283" s="462"/>
      <c r="K283" s="461"/>
      <c r="L283" s="463"/>
      <c r="M283" s="388"/>
      <c r="N283" s="389"/>
      <c r="O283" s="390"/>
      <c r="P283" s="389"/>
      <c r="Q283" s="391"/>
      <c r="R283" s="443"/>
      <c r="S283" s="425">
        <f t="shared" ref="S283:S301" si="107">K283*0.85</f>
        <v>0</v>
      </c>
      <c r="T283" s="392">
        <f t="shared" si="104"/>
        <v>0</v>
      </c>
      <c r="U283" s="405">
        <f t="shared" ref="U283:U301" si="108">T283*L283*(N283+P283)/24*0.85</f>
        <v>0</v>
      </c>
      <c r="V283" s="393">
        <f t="shared" ref="V283:V301" si="109">M283+O283</f>
        <v>0</v>
      </c>
      <c r="W283" s="442" t="str">
        <f t="shared" ref="W283:W301" si="110">IF(U283=0,"",((V283/U283)))</f>
        <v/>
      </c>
      <c r="X283" s="452" t="str">
        <f t="shared" si="105"/>
        <v/>
      </c>
      <c r="Y283" s="452" t="str">
        <f t="shared" si="106"/>
        <v/>
      </c>
    </row>
    <row r="284" spans="1:25" ht="16.5">
      <c r="A284" s="383">
        <f t="shared" si="103"/>
        <v>46180</v>
      </c>
      <c r="B284" s="432" t="s">
        <v>849</v>
      </c>
      <c r="C284" s="458"/>
      <c r="D284" s="473"/>
      <c r="E284" s="459"/>
      <c r="F284" s="507" t="str">
        <f>IF(ISNA(VLOOKUP(D284,條件!$A$1:$L$65585,5,0)),"",(VLOOKUP(D284,條件!$A$1:$L$65585,5,0)))</f>
        <v/>
      </c>
      <c r="G284" s="507" t="str">
        <f>IF(ISNA(VLOOKUP(D284,條件!$A$1:$L$65585,11,0)),"",(VLOOKUP(D284,條件!$A$1:$L$65585,11,0)))</f>
        <v/>
      </c>
      <c r="H284" s="460"/>
      <c r="I284" s="461"/>
      <c r="J284" s="462"/>
      <c r="K284" s="461"/>
      <c r="L284" s="463"/>
      <c r="M284" s="388"/>
      <c r="N284" s="389"/>
      <c r="O284" s="390"/>
      <c r="P284" s="389"/>
      <c r="Q284" s="391"/>
      <c r="R284" s="443"/>
      <c r="S284" s="425">
        <f t="shared" si="107"/>
        <v>0</v>
      </c>
      <c r="T284" s="392">
        <f t="shared" si="104"/>
        <v>0</v>
      </c>
      <c r="U284" s="405">
        <f t="shared" si="108"/>
        <v>0</v>
      </c>
      <c r="V284" s="393">
        <f t="shared" si="109"/>
        <v>0</v>
      </c>
      <c r="W284" s="442" t="str">
        <f t="shared" si="110"/>
        <v/>
      </c>
      <c r="X284" s="452" t="str">
        <f t="shared" si="105"/>
        <v/>
      </c>
      <c r="Y284" s="452" t="str">
        <f t="shared" si="106"/>
        <v/>
      </c>
    </row>
    <row r="285" spans="1:25" ht="16.5">
      <c r="A285" s="383">
        <f t="shared" si="103"/>
        <v>46180</v>
      </c>
      <c r="B285" s="432" t="s">
        <v>849</v>
      </c>
      <c r="C285" s="458"/>
      <c r="D285" s="473"/>
      <c r="E285" s="459"/>
      <c r="F285" s="507" t="str">
        <f>IF(ISNA(VLOOKUP(D285,條件!$A$1:$L$65585,5,0)),"",(VLOOKUP(D285,條件!$A$1:$L$65585,5,0)))</f>
        <v/>
      </c>
      <c r="G285" s="507" t="str">
        <f>IF(ISNA(VLOOKUP(D285,條件!$A$1:$L$65585,11,0)),"",(VLOOKUP(D285,條件!$A$1:$L$65585,11,0)))</f>
        <v/>
      </c>
      <c r="H285" s="460"/>
      <c r="I285" s="461"/>
      <c r="J285" s="462"/>
      <c r="K285" s="461"/>
      <c r="L285" s="463"/>
      <c r="M285" s="388"/>
      <c r="N285" s="389"/>
      <c r="O285" s="390"/>
      <c r="P285" s="389"/>
      <c r="Q285" s="391"/>
      <c r="R285" s="443"/>
      <c r="S285" s="425">
        <f t="shared" si="107"/>
        <v>0</v>
      </c>
      <c r="T285" s="392">
        <f t="shared" si="104"/>
        <v>0</v>
      </c>
      <c r="U285" s="405">
        <f t="shared" si="108"/>
        <v>0</v>
      </c>
      <c r="V285" s="393">
        <f t="shared" si="109"/>
        <v>0</v>
      </c>
      <c r="W285" s="442" t="str">
        <f t="shared" si="110"/>
        <v/>
      </c>
      <c r="X285" s="452" t="str">
        <f t="shared" si="105"/>
        <v/>
      </c>
      <c r="Y285" s="452" t="str">
        <f t="shared" si="106"/>
        <v/>
      </c>
    </row>
    <row r="286" spans="1:25" ht="16.5">
      <c r="A286" s="383">
        <f t="shared" si="103"/>
        <v>46180</v>
      </c>
      <c r="B286" s="432" t="s">
        <v>849</v>
      </c>
      <c r="C286" s="458"/>
      <c r="D286" s="473"/>
      <c r="E286" s="459"/>
      <c r="F286" s="507" t="str">
        <f>IF(ISNA(VLOOKUP(D286,條件!$A$1:$L$65585,5,0)),"",(VLOOKUP(D286,條件!$A$1:$L$65585,5,0)))</f>
        <v/>
      </c>
      <c r="G286" s="507" t="str">
        <f>IF(ISNA(VLOOKUP(D286,條件!$A$1:$L$65585,11,0)),"",(VLOOKUP(D286,條件!$A$1:$L$65585,11,0)))</f>
        <v/>
      </c>
      <c r="H286" s="460"/>
      <c r="I286" s="461"/>
      <c r="J286" s="462"/>
      <c r="K286" s="462"/>
      <c r="L286" s="463"/>
      <c r="M286" s="388"/>
      <c r="N286" s="389"/>
      <c r="O286" s="390"/>
      <c r="P286" s="389"/>
      <c r="Q286" s="391"/>
      <c r="R286" s="443"/>
      <c r="S286" s="425">
        <f t="shared" si="107"/>
        <v>0</v>
      </c>
      <c r="T286" s="392">
        <f t="shared" si="104"/>
        <v>0</v>
      </c>
      <c r="U286" s="405">
        <f t="shared" si="108"/>
        <v>0</v>
      </c>
      <c r="V286" s="393">
        <f t="shared" si="109"/>
        <v>0</v>
      </c>
      <c r="W286" s="442" t="str">
        <f t="shared" si="110"/>
        <v/>
      </c>
      <c r="X286" s="452" t="str">
        <f t="shared" si="105"/>
        <v/>
      </c>
      <c r="Y286" s="452" t="str">
        <f t="shared" si="106"/>
        <v/>
      </c>
    </row>
    <row r="287" spans="1:25" ht="16.5">
      <c r="A287" s="383">
        <f t="shared" si="103"/>
        <v>46180</v>
      </c>
      <c r="B287" s="432" t="s">
        <v>805</v>
      </c>
      <c r="C287" s="458"/>
      <c r="D287" s="473"/>
      <c r="E287" s="459"/>
      <c r="F287" s="507" t="str">
        <f>IF(ISNA(VLOOKUP(D287,條件!$A$1:$L$65585,5,0)),"",(VLOOKUP(D287,條件!$A$1:$L$65585,5,0)))</f>
        <v/>
      </c>
      <c r="G287" s="507" t="str">
        <f>IF(ISNA(VLOOKUP(D287,條件!$A$1:$L$65585,11,0)),"",(VLOOKUP(D287,條件!$A$1:$L$65585,11,0)))</f>
        <v/>
      </c>
      <c r="H287" s="460"/>
      <c r="I287" s="461"/>
      <c r="J287" s="462"/>
      <c r="K287" s="461"/>
      <c r="L287" s="463"/>
      <c r="M287" s="388"/>
      <c r="N287" s="389"/>
      <c r="O287" s="390"/>
      <c r="P287" s="389"/>
      <c r="Q287" s="391"/>
      <c r="R287" s="443"/>
      <c r="S287" s="425">
        <f t="shared" si="107"/>
        <v>0</v>
      </c>
      <c r="T287" s="392">
        <f t="shared" si="104"/>
        <v>0</v>
      </c>
      <c r="U287" s="405">
        <f t="shared" si="108"/>
        <v>0</v>
      </c>
      <c r="V287" s="393">
        <f t="shared" si="109"/>
        <v>0</v>
      </c>
      <c r="W287" s="442" t="str">
        <f t="shared" si="110"/>
        <v/>
      </c>
      <c r="X287" s="452" t="str">
        <f t="shared" si="105"/>
        <v/>
      </c>
      <c r="Y287" s="452" t="str">
        <f t="shared" si="106"/>
        <v/>
      </c>
    </row>
    <row r="288" spans="1:25" ht="16.5">
      <c r="A288" s="383">
        <f t="shared" si="103"/>
        <v>46180</v>
      </c>
      <c r="B288" s="432" t="s">
        <v>805</v>
      </c>
      <c r="C288" s="458"/>
      <c r="D288" s="473"/>
      <c r="E288" s="459"/>
      <c r="F288" s="507" t="str">
        <f>IF(ISNA(VLOOKUP(D288,條件!$A$1:$L$65585,5,0)),"",(VLOOKUP(D288,條件!$A$1:$L$65585,5,0)))</f>
        <v/>
      </c>
      <c r="G288" s="507" t="str">
        <f>IF(ISNA(VLOOKUP(D288,條件!$A$1:$L$65585,11,0)),"",(VLOOKUP(D288,條件!$A$1:$L$65585,11,0)))</f>
        <v/>
      </c>
      <c r="H288" s="460"/>
      <c r="I288" s="461"/>
      <c r="J288" s="462"/>
      <c r="K288" s="461"/>
      <c r="L288" s="463"/>
      <c r="M288" s="388"/>
      <c r="N288" s="389"/>
      <c r="O288" s="390"/>
      <c r="P288" s="389"/>
      <c r="Q288" s="391"/>
      <c r="R288" s="443"/>
      <c r="S288" s="425">
        <f t="shared" si="107"/>
        <v>0</v>
      </c>
      <c r="T288" s="392">
        <f t="shared" si="104"/>
        <v>0</v>
      </c>
      <c r="U288" s="405">
        <f t="shared" si="108"/>
        <v>0</v>
      </c>
      <c r="V288" s="393">
        <f t="shared" si="109"/>
        <v>0</v>
      </c>
      <c r="W288" s="442" t="str">
        <f t="shared" si="110"/>
        <v/>
      </c>
      <c r="X288" s="452" t="str">
        <f t="shared" si="105"/>
        <v/>
      </c>
      <c r="Y288" s="452" t="str">
        <f t="shared" si="106"/>
        <v/>
      </c>
    </row>
    <row r="289" spans="1:25" ht="16.5">
      <c r="A289" s="383">
        <f t="shared" si="103"/>
        <v>46180</v>
      </c>
      <c r="B289" s="432" t="s">
        <v>805</v>
      </c>
      <c r="C289" s="458"/>
      <c r="D289" s="473"/>
      <c r="E289" s="459"/>
      <c r="F289" s="507" t="str">
        <f>IF(ISNA(VLOOKUP(D289,條件!$A$1:$L$65585,5,0)),"",(VLOOKUP(D289,條件!$A$1:$L$65585,5,0)))</f>
        <v/>
      </c>
      <c r="G289" s="507" t="str">
        <f>IF(ISNA(VLOOKUP(D289,條件!$A$1:$L$65585,11,0)),"",(VLOOKUP(D289,條件!$A$1:$L$65585,11,0)))</f>
        <v/>
      </c>
      <c r="H289" s="460"/>
      <c r="I289" s="461"/>
      <c r="J289" s="462"/>
      <c r="K289" s="461"/>
      <c r="L289" s="463"/>
      <c r="M289" s="388"/>
      <c r="N289" s="389"/>
      <c r="O289" s="390"/>
      <c r="P289" s="389"/>
      <c r="Q289" s="391"/>
      <c r="R289" s="443"/>
      <c r="S289" s="425">
        <f t="shared" si="107"/>
        <v>0</v>
      </c>
      <c r="T289" s="392">
        <f t="shared" si="104"/>
        <v>0</v>
      </c>
      <c r="U289" s="405">
        <f t="shared" si="108"/>
        <v>0</v>
      </c>
      <c r="V289" s="393">
        <f t="shared" si="109"/>
        <v>0</v>
      </c>
      <c r="W289" s="442" t="str">
        <f t="shared" si="110"/>
        <v/>
      </c>
      <c r="X289" s="452" t="str">
        <f t="shared" si="105"/>
        <v/>
      </c>
      <c r="Y289" s="452" t="str">
        <f t="shared" si="106"/>
        <v/>
      </c>
    </row>
    <row r="290" spans="1:25" ht="16.5">
      <c r="A290" s="383">
        <f t="shared" si="103"/>
        <v>46180</v>
      </c>
      <c r="B290" s="432" t="s">
        <v>805</v>
      </c>
      <c r="C290" s="458"/>
      <c r="D290" s="473"/>
      <c r="E290" s="459"/>
      <c r="F290" s="507" t="str">
        <f>IF(ISNA(VLOOKUP(D290,條件!$A$1:$L$65585,5,0)),"",(VLOOKUP(D290,條件!$A$1:$L$65585,5,0)))</f>
        <v/>
      </c>
      <c r="G290" s="507" t="str">
        <f>IF(ISNA(VLOOKUP(D290,條件!$A$1:$L$65585,11,0)),"",(VLOOKUP(D290,條件!$A$1:$L$65585,11,0)))</f>
        <v/>
      </c>
      <c r="H290" s="460"/>
      <c r="I290" s="461"/>
      <c r="J290" s="462"/>
      <c r="K290" s="461"/>
      <c r="L290" s="463"/>
      <c r="M290" s="388"/>
      <c r="N290" s="389"/>
      <c r="O290" s="390"/>
      <c r="P290" s="389"/>
      <c r="Q290" s="391"/>
      <c r="R290" s="443"/>
      <c r="S290" s="425">
        <f t="shared" si="107"/>
        <v>0</v>
      </c>
      <c r="T290" s="392">
        <f t="shared" si="104"/>
        <v>0</v>
      </c>
      <c r="U290" s="405">
        <f t="shared" si="108"/>
        <v>0</v>
      </c>
      <c r="V290" s="393">
        <f t="shared" si="109"/>
        <v>0</v>
      </c>
      <c r="W290" s="442" t="str">
        <f t="shared" si="110"/>
        <v/>
      </c>
      <c r="X290" s="452" t="str">
        <f t="shared" si="105"/>
        <v/>
      </c>
      <c r="Y290" s="452" t="str">
        <f t="shared" si="106"/>
        <v/>
      </c>
    </row>
    <row r="291" spans="1:25" ht="16.5">
      <c r="A291" s="383">
        <f t="shared" si="103"/>
        <v>46180</v>
      </c>
      <c r="B291" s="432" t="s">
        <v>805</v>
      </c>
      <c r="C291" s="458"/>
      <c r="D291" s="473"/>
      <c r="E291" s="459"/>
      <c r="F291" s="507" t="str">
        <f>IF(ISNA(VLOOKUP(D291,條件!$A$1:$L$65585,5,0)),"",(VLOOKUP(D291,條件!$A$1:$L$65585,5,0)))</f>
        <v/>
      </c>
      <c r="G291" s="507" t="str">
        <f>IF(ISNA(VLOOKUP(D291,條件!$A$1:$L$65585,11,0)),"",(VLOOKUP(D291,條件!$A$1:$L$65585,11,0)))</f>
        <v/>
      </c>
      <c r="H291" s="460"/>
      <c r="I291" s="461"/>
      <c r="J291" s="462"/>
      <c r="K291" s="461"/>
      <c r="L291" s="463"/>
      <c r="M291" s="388"/>
      <c r="N291" s="389"/>
      <c r="O291" s="390"/>
      <c r="P291" s="389"/>
      <c r="Q291" s="391"/>
      <c r="R291" s="443"/>
      <c r="S291" s="425">
        <f t="shared" si="107"/>
        <v>0</v>
      </c>
      <c r="T291" s="392">
        <f t="shared" si="104"/>
        <v>0</v>
      </c>
      <c r="U291" s="405">
        <f t="shared" si="108"/>
        <v>0</v>
      </c>
      <c r="V291" s="393">
        <f t="shared" si="109"/>
        <v>0</v>
      </c>
      <c r="W291" s="442" t="str">
        <f t="shared" si="110"/>
        <v/>
      </c>
      <c r="X291" s="452" t="str">
        <f t="shared" si="105"/>
        <v/>
      </c>
      <c r="Y291" s="452" t="str">
        <f t="shared" si="106"/>
        <v/>
      </c>
    </row>
    <row r="292" spans="1:25" ht="16.5">
      <c r="A292" s="383">
        <f t="shared" si="103"/>
        <v>46180</v>
      </c>
      <c r="B292" s="432" t="s">
        <v>805</v>
      </c>
      <c r="C292" s="458"/>
      <c r="D292" s="473"/>
      <c r="E292" s="459"/>
      <c r="F292" s="507" t="str">
        <f>IF(ISNA(VLOOKUP(D292,條件!$A$1:$L$65585,5,0)),"",(VLOOKUP(D292,條件!$A$1:$L$65585,5,0)))</f>
        <v/>
      </c>
      <c r="G292" s="507" t="str">
        <f>IF(ISNA(VLOOKUP(D292,條件!$A$1:$L$65585,11,0)),"",(VLOOKUP(D292,條件!$A$1:$L$65585,11,0)))</f>
        <v/>
      </c>
      <c r="H292" s="460"/>
      <c r="I292" s="461"/>
      <c r="J292" s="462"/>
      <c r="K292" s="461"/>
      <c r="L292" s="463"/>
      <c r="M292" s="388"/>
      <c r="N292" s="389"/>
      <c r="O292" s="390"/>
      <c r="P292" s="389"/>
      <c r="Q292" s="391"/>
      <c r="R292" s="443"/>
      <c r="S292" s="425">
        <f t="shared" si="107"/>
        <v>0</v>
      </c>
      <c r="T292" s="392">
        <f t="shared" si="104"/>
        <v>0</v>
      </c>
      <c r="U292" s="405">
        <f t="shared" si="108"/>
        <v>0</v>
      </c>
      <c r="V292" s="393">
        <f t="shared" si="109"/>
        <v>0</v>
      </c>
      <c r="W292" s="442" t="str">
        <f t="shared" si="110"/>
        <v/>
      </c>
      <c r="X292" s="452" t="str">
        <f t="shared" si="105"/>
        <v/>
      </c>
      <c r="Y292" s="452" t="str">
        <f t="shared" si="106"/>
        <v/>
      </c>
    </row>
    <row r="293" spans="1:25" ht="16.5">
      <c r="A293" s="383">
        <f t="shared" si="103"/>
        <v>46180</v>
      </c>
      <c r="B293" s="432" t="s">
        <v>805</v>
      </c>
      <c r="C293" s="458"/>
      <c r="D293" s="473"/>
      <c r="E293" s="459"/>
      <c r="F293" s="507" t="str">
        <f>IF(ISNA(VLOOKUP(D293,條件!$A$1:$L$65585,5,0)),"",(VLOOKUP(D293,條件!$A$1:$L$65585,5,0)))</f>
        <v/>
      </c>
      <c r="G293" s="507" t="str">
        <f>IF(ISNA(VLOOKUP(D293,條件!$A$1:$L$65585,11,0)),"",(VLOOKUP(D293,條件!$A$1:$L$65585,11,0)))</f>
        <v/>
      </c>
      <c r="H293" s="460"/>
      <c r="I293" s="461"/>
      <c r="J293" s="462"/>
      <c r="K293" s="461"/>
      <c r="L293" s="463"/>
      <c r="M293" s="388"/>
      <c r="N293" s="389"/>
      <c r="O293" s="390"/>
      <c r="P293" s="389"/>
      <c r="Q293" s="391"/>
      <c r="R293" s="443"/>
      <c r="S293" s="425">
        <f t="shared" si="107"/>
        <v>0</v>
      </c>
      <c r="T293" s="392">
        <f t="shared" si="104"/>
        <v>0</v>
      </c>
      <c r="U293" s="392">
        <f t="shared" si="108"/>
        <v>0</v>
      </c>
      <c r="V293" s="393">
        <f t="shared" si="109"/>
        <v>0</v>
      </c>
      <c r="W293" s="444" t="str">
        <f t="shared" si="110"/>
        <v/>
      </c>
      <c r="X293" s="452" t="str">
        <f t="shared" si="105"/>
        <v/>
      </c>
      <c r="Y293" s="452" t="str">
        <f t="shared" si="106"/>
        <v/>
      </c>
    </row>
    <row r="294" spans="1:25" ht="16.5">
      <c r="A294" s="383">
        <f t="shared" si="103"/>
        <v>46180</v>
      </c>
      <c r="B294" s="432" t="s">
        <v>805</v>
      </c>
      <c r="C294" s="458"/>
      <c r="D294" s="473"/>
      <c r="E294" s="459"/>
      <c r="F294" s="507" t="str">
        <f>IF(ISNA(VLOOKUP(D294,條件!$A$1:$L$65585,5,0)),"",(VLOOKUP(D294,條件!$A$1:$L$65585,5,0)))</f>
        <v/>
      </c>
      <c r="G294" s="507" t="str">
        <f>IF(ISNA(VLOOKUP(D294,條件!$A$1:$L$65585,11,0)),"",(VLOOKUP(D294,條件!$A$1:$L$65585,11,0)))</f>
        <v/>
      </c>
      <c r="H294" s="460"/>
      <c r="I294" s="461"/>
      <c r="J294" s="462"/>
      <c r="K294" s="461"/>
      <c r="L294" s="463"/>
      <c r="M294" s="388"/>
      <c r="N294" s="389"/>
      <c r="O294" s="390"/>
      <c r="P294" s="389"/>
      <c r="Q294" s="391"/>
      <c r="R294" s="443"/>
      <c r="S294" s="425">
        <f t="shared" si="107"/>
        <v>0</v>
      </c>
      <c r="T294" s="392">
        <f t="shared" si="104"/>
        <v>0</v>
      </c>
      <c r="U294" s="392">
        <f t="shared" si="108"/>
        <v>0</v>
      </c>
      <c r="V294" s="393">
        <f t="shared" si="109"/>
        <v>0</v>
      </c>
      <c r="W294" s="444" t="str">
        <f t="shared" si="110"/>
        <v/>
      </c>
      <c r="X294" s="452" t="str">
        <f t="shared" si="105"/>
        <v/>
      </c>
      <c r="Y294" s="452" t="str">
        <f t="shared" si="106"/>
        <v/>
      </c>
    </row>
    <row r="295" spans="1:25" ht="16.5">
      <c r="A295" s="383">
        <f t="shared" si="103"/>
        <v>46180</v>
      </c>
      <c r="B295" s="432" t="s">
        <v>805</v>
      </c>
      <c r="C295" s="458"/>
      <c r="D295" s="473"/>
      <c r="E295" s="459"/>
      <c r="F295" s="507" t="str">
        <f>IF(ISNA(VLOOKUP(D295,條件!$A$1:$L$65585,5,0)),"",(VLOOKUP(D295,條件!$A$1:$L$65585,5,0)))</f>
        <v/>
      </c>
      <c r="G295" s="507" t="str">
        <f>IF(ISNA(VLOOKUP(D295,條件!$A$1:$L$65585,11,0)),"",(VLOOKUP(D295,條件!$A$1:$L$65585,11,0)))</f>
        <v/>
      </c>
      <c r="H295" s="460"/>
      <c r="I295" s="461"/>
      <c r="J295" s="462"/>
      <c r="K295" s="461"/>
      <c r="L295" s="463"/>
      <c r="M295" s="388"/>
      <c r="N295" s="389"/>
      <c r="O295" s="390"/>
      <c r="P295" s="389"/>
      <c r="Q295" s="391"/>
      <c r="R295" s="443"/>
      <c r="S295" s="425">
        <f t="shared" si="107"/>
        <v>0</v>
      </c>
      <c r="T295" s="392">
        <f t="shared" si="104"/>
        <v>0</v>
      </c>
      <c r="U295" s="392">
        <f t="shared" si="108"/>
        <v>0</v>
      </c>
      <c r="V295" s="393">
        <f t="shared" si="109"/>
        <v>0</v>
      </c>
      <c r="W295" s="444" t="str">
        <f t="shared" si="110"/>
        <v/>
      </c>
      <c r="X295" s="452" t="str">
        <f t="shared" si="105"/>
        <v/>
      </c>
      <c r="Y295" s="452" t="str">
        <f t="shared" si="106"/>
        <v/>
      </c>
    </row>
    <row r="296" spans="1:25" ht="16.5">
      <c r="A296" s="383">
        <f t="shared" si="103"/>
        <v>46180</v>
      </c>
      <c r="B296" s="432" t="s">
        <v>805</v>
      </c>
      <c r="C296" s="458"/>
      <c r="D296" s="473"/>
      <c r="E296" s="459"/>
      <c r="F296" s="507" t="str">
        <f>IF(ISNA(VLOOKUP(D296,條件!$A$1:$L$65585,5,0)),"",(VLOOKUP(D296,條件!$A$1:$L$65585,5,0)))</f>
        <v/>
      </c>
      <c r="G296" s="507" t="str">
        <f>IF(ISNA(VLOOKUP(D296,條件!$A$1:$L$65585,11,0)),"",(VLOOKUP(D296,條件!$A$1:$L$65585,11,0)))</f>
        <v/>
      </c>
      <c r="H296" s="460"/>
      <c r="I296" s="461"/>
      <c r="J296" s="462"/>
      <c r="K296" s="461"/>
      <c r="L296" s="463"/>
      <c r="M296" s="388"/>
      <c r="N296" s="389"/>
      <c r="O296" s="390"/>
      <c r="P296" s="389"/>
      <c r="Q296" s="391"/>
      <c r="R296" s="443"/>
      <c r="S296" s="425">
        <f t="shared" si="107"/>
        <v>0</v>
      </c>
      <c r="T296" s="392">
        <f t="shared" si="104"/>
        <v>0</v>
      </c>
      <c r="U296" s="392">
        <f t="shared" si="108"/>
        <v>0</v>
      </c>
      <c r="V296" s="393">
        <f t="shared" si="109"/>
        <v>0</v>
      </c>
      <c r="W296" s="444" t="str">
        <f t="shared" si="110"/>
        <v/>
      </c>
      <c r="X296" s="452" t="str">
        <f t="shared" si="105"/>
        <v/>
      </c>
      <c r="Y296" s="452" t="str">
        <f t="shared" si="106"/>
        <v/>
      </c>
    </row>
    <row r="297" spans="1:25" ht="16.5">
      <c r="A297" s="383">
        <f t="shared" si="103"/>
        <v>46180</v>
      </c>
      <c r="B297" s="432" t="s">
        <v>805</v>
      </c>
      <c r="C297" s="458"/>
      <c r="D297" s="473"/>
      <c r="E297" s="459"/>
      <c r="F297" s="507" t="str">
        <f>IF(ISNA(VLOOKUP(D297,條件!$A$1:$L$65585,5,0)),"",(VLOOKUP(D297,條件!$A$1:$L$65585,5,0)))</f>
        <v/>
      </c>
      <c r="G297" s="507" t="str">
        <f>IF(ISNA(VLOOKUP(D297,條件!$A$1:$L$65585,11,0)),"",(VLOOKUP(D297,條件!$A$1:$L$65585,11,0)))</f>
        <v/>
      </c>
      <c r="H297" s="460"/>
      <c r="I297" s="461"/>
      <c r="J297" s="462"/>
      <c r="K297" s="461"/>
      <c r="L297" s="463"/>
      <c r="M297" s="388"/>
      <c r="N297" s="389"/>
      <c r="O297" s="390"/>
      <c r="P297" s="389"/>
      <c r="Q297" s="391"/>
      <c r="R297" s="443"/>
      <c r="S297" s="425">
        <f t="shared" si="107"/>
        <v>0</v>
      </c>
      <c r="T297" s="392">
        <f t="shared" si="104"/>
        <v>0</v>
      </c>
      <c r="U297" s="392">
        <f t="shared" si="108"/>
        <v>0</v>
      </c>
      <c r="V297" s="393">
        <f t="shared" si="109"/>
        <v>0</v>
      </c>
      <c r="W297" s="444" t="str">
        <f t="shared" si="110"/>
        <v/>
      </c>
      <c r="X297" s="452" t="str">
        <f t="shared" si="105"/>
        <v/>
      </c>
      <c r="Y297" s="452" t="str">
        <f t="shared" si="106"/>
        <v/>
      </c>
    </row>
    <row r="298" spans="1:25" ht="16.5">
      <c r="A298" s="383">
        <f t="shared" si="103"/>
        <v>46180</v>
      </c>
      <c r="B298" s="432" t="s">
        <v>805</v>
      </c>
      <c r="C298" s="458"/>
      <c r="D298" s="473"/>
      <c r="E298" s="459"/>
      <c r="F298" s="507" t="str">
        <f>IF(ISNA(VLOOKUP(D298,條件!$A$1:$L$65585,5,0)),"",(VLOOKUP(D298,條件!$A$1:$L$65585,5,0)))</f>
        <v/>
      </c>
      <c r="G298" s="507" t="str">
        <f>IF(ISNA(VLOOKUP(D298,條件!$A$1:$L$65585,11,0)),"",(VLOOKUP(D298,條件!$A$1:$L$65585,11,0)))</f>
        <v/>
      </c>
      <c r="H298" s="460"/>
      <c r="I298" s="461"/>
      <c r="J298" s="462"/>
      <c r="K298" s="461"/>
      <c r="L298" s="463"/>
      <c r="M298" s="388"/>
      <c r="N298" s="389"/>
      <c r="O298" s="390"/>
      <c r="P298" s="389"/>
      <c r="Q298" s="391"/>
      <c r="R298" s="443"/>
      <c r="S298" s="425">
        <f t="shared" si="107"/>
        <v>0</v>
      </c>
      <c r="T298" s="392">
        <f t="shared" si="104"/>
        <v>0</v>
      </c>
      <c r="U298" s="392">
        <f t="shared" si="108"/>
        <v>0</v>
      </c>
      <c r="V298" s="393">
        <f t="shared" si="109"/>
        <v>0</v>
      </c>
      <c r="W298" s="444" t="str">
        <f t="shared" si="110"/>
        <v/>
      </c>
      <c r="X298" s="452" t="str">
        <f t="shared" si="105"/>
        <v/>
      </c>
      <c r="Y298" s="452" t="str">
        <f t="shared" si="106"/>
        <v/>
      </c>
    </row>
    <row r="299" spans="1:25" ht="16.5">
      <c r="A299" s="383">
        <f t="shared" si="103"/>
        <v>46180</v>
      </c>
      <c r="B299" s="432" t="s">
        <v>805</v>
      </c>
      <c r="C299" s="458"/>
      <c r="D299" s="473"/>
      <c r="E299" s="459"/>
      <c r="F299" s="507" t="str">
        <f>IF(ISNA(VLOOKUP(D299,條件!$A$1:$L$65585,5,0)),"",(VLOOKUP(D299,條件!$A$1:$L$65585,5,0)))</f>
        <v/>
      </c>
      <c r="G299" s="507" t="str">
        <f>IF(ISNA(VLOOKUP(D299,條件!$A$1:$L$65585,11,0)),"",(VLOOKUP(D299,條件!$A$1:$L$65585,11,0)))</f>
        <v/>
      </c>
      <c r="H299" s="460"/>
      <c r="I299" s="461"/>
      <c r="J299" s="462"/>
      <c r="K299" s="461"/>
      <c r="L299" s="463"/>
      <c r="M299" s="388"/>
      <c r="N299" s="389"/>
      <c r="O299" s="390"/>
      <c r="P299" s="389"/>
      <c r="Q299" s="391"/>
      <c r="R299" s="443"/>
      <c r="S299" s="425">
        <f t="shared" si="107"/>
        <v>0</v>
      </c>
      <c r="T299" s="392">
        <f t="shared" si="104"/>
        <v>0</v>
      </c>
      <c r="U299" s="392">
        <f t="shared" si="108"/>
        <v>0</v>
      </c>
      <c r="V299" s="393">
        <f t="shared" si="109"/>
        <v>0</v>
      </c>
      <c r="W299" s="444" t="str">
        <f t="shared" si="110"/>
        <v/>
      </c>
      <c r="X299" s="452" t="str">
        <f t="shared" si="105"/>
        <v/>
      </c>
      <c r="Y299" s="452" t="str">
        <f t="shared" si="106"/>
        <v/>
      </c>
    </row>
    <row r="300" spans="1:25" ht="16.5">
      <c r="A300" s="383">
        <f t="shared" si="103"/>
        <v>46180</v>
      </c>
      <c r="B300" s="432" t="s">
        <v>805</v>
      </c>
      <c r="C300" s="458"/>
      <c r="D300" s="473"/>
      <c r="E300" s="459"/>
      <c r="F300" s="507" t="str">
        <f>IF(ISNA(VLOOKUP(D300,條件!$A$1:$L$65585,5,0)),"",(VLOOKUP(D300,條件!$A$1:$L$65585,5,0)))</f>
        <v/>
      </c>
      <c r="G300" s="507" t="str">
        <f>IF(ISNA(VLOOKUP(D300,條件!$A$1:$L$65585,11,0)),"",(VLOOKUP(D300,條件!$A$1:$L$65585,11,0)))</f>
        <v/>
      </c>
      <c r="H300" s="460"/>
      <c r="I300" s="461"/>
      <c r="J300" s="462"/>
      <c r="K300" s="461"/>
      <c r="L300" s="463"/>
      <c r="M300" s="388"/>
      <c r="N300" s="389"/>
      <c r="O300" s="390"/>
      <c r="P300" s="389"/>
      <c r="Q300" s="391"/>
      <c r="R300" s="443"/>
      <c r="S300" s="425">
        <f t="shared" si="107"/>
        <v>0</v>
      </c>
      <c r="T300" s="392">
        <f t="shared" si="104"/>
        <v>0</v>
      </c>
      <c r="U300" s="392">
        <f t="shared" si="108"/>
        <v>0</v>
      </c>
      <c r="V300" s="393">
        <f t="shared" si="109"/>
        <v>0</v>
      </c>
      <c r="W300" s="444" t="str">
        <f t="shared" si="110"/>
        <v/>
      </c>
      <c r="X300" s="452" t="str">
        <f t="shared" si="105"/>
        <v/>
      </c>
      <c r="Y300" s="452" t="str">
        <f t="shared" si="106"/>
        <v/>
      </c>
    </row>
    <row r="301" spans="1:25" ht="16.5">
      <c r="A301" s="383">
        <f t="shared" si="103"/>
        <v>46180</v>
      </c>
      <c r="B301" s="432" t="s">
        <v>805</v>
      </c>
      <c r="C301" s="458"/>
      <c r="D301" s="473"/>
      <c r="E301" s="459"/>
      <c r="F301" s="507" t="str">
        <f>IF(ISNA(VLOOKUP(D301,條件!$A$1:$L$65585,5,0)),"",(VLOOKUP(D301,條件!$A$1:$L$65585,5,0)))</f>
        <v/>
      </c>
      <c r="G301" s="507" t="str">
        <f>IF(ISNA(VLOOKUP(D301,條件!$A$1:$L$65585,11,0)),"",(VLOOKUP(D301,條件!$A$1:$L$65585,11,0)))</f>
        <v/>
      </c>
      <c r="H301" s="460"/>
      <c r="I301" s="461"/>
      <c r="J301" s="462"/>
      <c r="K301" s="461"/>
      <c r="L301" s="463"/>
      <c r="M301" s="388"/>
      <c r="N301" s="389"/>
      <c r="O301" s="390"/>
      <c r="P301" s="389"/>
      <c r="Q301" s="391"/>
      <c r="R301" s="443"/>
      <c r="S301" s="425">
        <f t="shared" si="107"/>
        <v>0</v>
      </c>
      <c r="T301" s="392">
        <f t="shared" si="104"/>
        <v>0</v>
      </c>
      <c r="U301" s="392">
        <f t="shared" si="108"/>
        <v>0</v>
      </c>
      <c r="V301" s="393">
        <f t="shared" si="109"/>
        <v>0</v>
      </c>
      <c r="W301" s="444" t="str">
        <f t="shared" si="110"/>
        <v/>
      </c>
      <c r="X301" s="452" t="str">
        <f t="shared" si="105"/>
        <v/>
      </c>
      <c r="Y301" s="452" t="str">
        <f t="shared" si="106"/>
        <v/>
      </c>
    </row>
    <row r="302" spans="1:25" ht="16.5">
      <c r="A302" s="383">
        <f t="shared" si="103"/>
        <v>46180</v>
      </c>
      <c r="B302" s="398" t="s">
        <v>803</v>
      </c>
      <c r="C302" s="524"/>
      <c r="D302" s="525"/>
      <c r="E302" s="526"/>
      <c r="F302" s="527">
        <v>0</v>
      </c>
      <c r="G302" s="527"/>
      <c r="H302" s="528"/>
      <c r="I302" s="529">
        <f>COUNTA(I282:I301)</f>
        <v>0</v>
      </c>
      <c r="J302" s="529"/>
      <c r="K302" s="529"/>
      <c r="L302" s="530"/>
      <c r="M302" s="400"/>
      <c r="N302" s="401">
        <f>SUM(N282:N301)</f>
        <v>0</v>
      </c>
      <c r="O302" s="400"/>
      <c r="P302" s="401">
        <f>SUM(P282:P301)</f>
        <v>0</v>
      </c>
      <c r="Q302" s="402"/>
      <c r="R302" s="445"/>
      <c r="S302" s="427"/>
      <c r="T302" s="403"/>
      <c r="U302" s="399">
        <f>SUMIF(U282:U301,"&lt;9E307")</f>
        <v>0</v>
      </c>
      <c r="V302" s="399">
        <f>SUM(V282:V301)</f>
        <v>0</v>
      </c>
      <c r="W302" s="446">
        <f>IF(ISERROR(V302/U302),0,(V302/U302))</f>
        <v>0</v>
      </c>
      <c r="X302" s="453">
        <f>SUMIF(X282:X301,"&lt;9E307")</f>
        <v>0</v>
      </c>
      <c r="Y302" s="453">
        <f>SUMIF(Y282:Y301,"&lt;9E307")</f>
        <v>0</v>
      </c>
    </row>
    <row r="303" spans="1:25" ht="16.5">
      <c r="A303" s="383">
        <f t="shared" si="103"/>
        <v>46180</v>
      </c>
      <c r="B303" s="404" t="s">
        <v>806</v>
      </c>
      <c r="C303" s="531"/>
      <c r="D303" s="532"/>
      <c r="E303" s="533"/>
      <c r="F303" s="534"/>
      <c r="G303" s="534"/>
      <c r="H303" s="535"/>
      <c r="I303" s="536">
        <f>SUM(I281,I302)</f>
        <v>0</v>
      </c>
      <c r="J303" s="536"/>
      <c r="K303" s="536"/>
      <c r="L303" s="537"/>
      <c r="M303" s="419"/>
      <c r="N303" s="420">
        <f>SUM(N281,N302)</f>
        <v>0</v>
      </c>
      <c r="O303" s="419"/>
      <c r="P303" s="420">
        <f>SUM(P281,P302)</f>
        <v>0</v>
      </c>
      <c r="Q303" s="421"/>
      <c r="R303" s="447"/>
      <c r="S303" s="428"/>
      <c r="T303" s="394"/>
      <c r="U303" s="394">
        <f t="shared" ref="U303:V303" si="111">SUM(U281,U302)</f>
        <v>0</v>
      </c>
      <c r="V303" s="394">
        <f t="shared" si="111"/>
        <v>0</v>
      </c>
      <c r="W303" s="448">
        <f>IF(ISERROR(V303/U303),0,V303/U303)</f>
        <v>0</v>
      </c>
      <c r="X303" s="454">
        <f>SUM(X281,X302)</f>
        <v>0</v>
      </c>
      <c r="Y303" s="454">
        <f>SUM(Y281,Y302)</f>
        <v>0</v>
      </c>
    </row>
    <row r="304" spans="1:25" ht="16.5">
      <c r="A304" s="449">
        <f>A303+1</f>
        <v>46181</v>
      </c>
      <c r="B304" s="431" t="s">
        <v>804</v>
      </c>
      <c r="C304" s="538"/>
      <c r="D304" s="539"/>
      <c r="E304" s="540"/>
      <c r="F304" s="507" t="str">
        <f>IF(ISNA(VLOOKUP(D304,條件!$A$1:$L$65585,5,0)),"",(VLOOKUP(D304,條件!$A$1:$L$65585,5,0)))</f>
        <v/>
      </c>
      <c r="G304" s="507" t="str">
        <f>IF(ISNA(VLOOKUP(D304,條件!$A$1:$L$65585,11,0)),"",(VLOOKUP(D304,條件!$A$1:$L$65585,11,0)))</f>
        <v/>
      </c>
      <c r="H304" s="542"/>
      <c r="I304" s="543"/>
      <c r="J304" s="462"/>
      <c r="K304" s="543"/>
      <c r="L304" s="544"/>
      <c r="M304" s="407"/>
      <c r="N304" s="408"/>
      <c r="O304" s="409"/>
      <c r="P304" s="408"/>
      <c r="Q304" s="410"/>
      <c r="R304" s="441"/>
      <c r="S304" s="424">
        <f>K304*0.85</f>
        <v>0</v>
      </c>
      <c r="T304" s="405">
        <f t="shared" ref="T304:T323" si="112">IF(J304="",0,(1440/(J304/S304)))</f>
        <v>0</v>
      </c>
      <c r="U304" s="405">
        <f>T304*L304*(N304+P304)/24*0.85</f>
        <v>0</v>
      </c>
      <c r="V304" s="406">
        <f>M304+O304</f>
        <v>0</v>
      </c>
      <c r="W304" s="442" t="str">
        <f>IF(U304=0,"",((V304/U304)))</f>
        <v/>
      </c>
      <c r="X304" s="452" t="str">
        <f t="shared" ref="X304:X323" si="113">IF(ISERROR((U304/(N304+P304)*N304)/250),"",((U304/(N304+P304)*N304)/250))</f>
        <v/>
      </c>
      <c r="Y304" s="452" t="str">
        <f t="shared" ref="Y304:Y323" si="114">IF(ISERROR(((U304/(N304+P304)*P304)/250)),"",(((U304/(N304+P304)*P304))/250))</f>
        <v/>
      </c>
    </row>
    <row r="305" spans="1:25" ht="16.5">
      <c r="A305" s="383">
        <f>A304</f>
        <v>46181</v>
      </c>
      <c r="B305" s="432" t="s">
        <v>804</v>
      </c>
      <c r="C305" s="458"/>
      <c r="D305" s="473"/>
      <c r="E305" s="459"/>
      <c r="F305" s="507" t="str">
        <f>IF(ISNA(VLOOKUP(D305,條件!$A$1:$L$65585,5,0)),"",(VLOOKUP(D305,條件!$A$1:$L$65585,5,0)))</f>
        <v/>
      </c>
      <c r="G305" s="507" t="str">
        <f>IF(ISNA(VLOOKUP(D305,條件!$A$1:$L$65585,11,0)),"",(VLOOKUP(D305,條件!$A$1:$L$65585,11,0)))</f>
        <v/>
      </c>
      <c r="H305" s="460"/>
      <c r="I305" s="461"/>
      <c r="J305" s="462"/>
      <c r="K305" s="461"/>
      <c r="L305" s="463"/>
      <c r="M305" s="388"/>
      <c r="N305" s="389"/>
      <c r="O305" s="390"/>
      <c r="P305" s="389"/>
      <c r="Q305" s="410"/>
      <c r="R305" s="443"/>
      <c r="S305" s="425">
        <f t="shared" ref="S305:S323" si="115">K305*0.85</f>
        <v>0</v>
      </c>
      <c r="T305" s="392">
        <f t="shared" si="112"/>
        <v>0</v>
      </c>
      <c r="U305" s="405">
        <f t="shared" ref="U305:U323" si="116">T305*L305*(N305+P305)/24*0.85</f>
        <v>0</v>
      </c>
      <c r="V305" s="393">
        <f t="shared" ref="V305:V323" si="117">M305+O305</f>
        <v>0</v>
      </c>
      <c r="W305" s="442" t="str">
        <f t="shared" ref="W305:W323" si="118">IF(U305=0,"",((V305/U305)))</f>
        <v/>
      </c>
      <c r="X305" s="452" t="str">
        <f t="shared" si="113"/>
        <v/>
      </c>
      <c r="Y305" s="452" t="str">
        <f t="shared" si="114"/>
        <v/>
      </c>
    </row>
    <row r="306" spans="1:25" ht="16.5">
      <c r="A306" s="383">
        <f t="shared" ref="A306:A346" si="119">A305</f>
        <v>46181</v>
      </c>
      <c r="B306" s="432" t="s">
        <v>804</v>
      </c>
      <c r="C306" s="458"/>
      <c r="D306" s="473"/>
      <c r="E306" s="459"/>
      <c r="F306" s="507" t="str">
        <f>IF(ISNA(VLOOKUP(D306,條件!$A$1:$L$65585,5,0)),"",(VLOOKUP(D306,條件!$A$1:$L$65585,5,0)))</f>
        <v/>
      </c>
      <c r="G306" s="507" t="str">
        <f>IF(ISNA(VLOOKUP(D306,條件!$A$1:$L$65585,11,0)),"",(VLOOKUP(D306,條件!$A$1:$L$65585,11,0)))</f>
        <v/>
      </c>
      <c r="H306" s="460"/>
      <c r="I306" s="461"/>
      <c r="J306" s="462"/>
      <c r="K306" s="461"/>
      <c r="L306" s="463"/>
      <c r="M306" s="388"/>
      <c r="N306" s="389"/>
      <c r="O306" s="390"/>
      <c r="P306" s="389"/>
      <c r="Q306" s="410"/>
      <c r="R306" s="443"/>
      <c r="S306" s="425">
        <f t="shared" si="115"/>
        <v>0</v>
      </c>
      <c r="T306" s="392">
        <f t="shared" si="112"/>
        <v>0</v>
      </c>
      <c r="U306" s="405">
        <f t="shared" si="116"/>
        <v>0</v>
      </c>
      <c r="V306" s="393">
        <f t="shared" si="117"/>
        <v>0</v>
      </c>
      <c r="W306" s="442" t="str">
        <f t="shared" si="118"/>
        <v/>
      </c>
      <c r="X306" s="452" t="str">
        <f t="shared" si="113"/>
        <v/>
      </c>
      <c r="Y306" s="452" t="str">
        <f t="shared" si="114"/>
        <v/>
      </c>
    </row>
    <row r="307" spans="1:25" ht="16.5">
      <c r="A307" s="383">
        <f t="shared" si="119"/>
        <v>46181</v>
      </c>
      <c r="B307" s="432" t="s">
        <v>804</v>
      </c>
      <c r="C307" s="458"/>
      <c r="D307" s="473"/>
      <c r="E307" s="459"/>
      <c r="F307" s="507" t="str">
        <f>IF(ISNA(VLOOKUP(D307,條件!$A$1:$L$65585,5,0)),"",(VLOOKUP(D307,條件!$A$1:$L$65585,5,0)))</f>
        <v/>
      </c>
      <c r="G307" s="507" t="str">
        <f>IF(ISNA(VLOOKUP(D307,條件!$A$1:$L$65585,11,0)),"",(VLOOKUP(D307,條件!$A$1:$L$65585,11,0)))</f>
        <v/>
      </c>
      <c r="H307" s="460"/>
      <c r="I307" s="461"/>
      <c r="J307" s="462"/>
      <c r="K307" s="461"/>
      <c r="L307" s="463"/>
      <c r="M307" s="388"/>
      <c r="N307" s="389"/>
      <c r="O307" s="390"/>
      <c r="P307" s="389"/>
      <c r="Q307" s="410"/>
      <c r="R307" s="443"/>
      <c r="S307" s="425">
        <f t="shared" si="115"/>
        <v>0</v>
      </c>
      <c r="T307" s="392">
        <f t="shared" si="112"/>
        <v>0</v>
      </c>
      <c r="U307" s="405">
        <f t="shared" si="116"/>
        <v>0</v>
      </c>
      <c r="V307" s="393">
        <f t="shared" si="117"/>
        <v>0</v>
      </c>
      <c r="W307" s="442" t="str">
        <f t="shared" si="118"/>
        <v/>
      </c>
      <c r="X307" s="452" t="str">
        <f t="shared" si="113"/>
        <v/>
      </c>
      <c r="Y307" s="452" t="str">
        <f t="shared" si="114"/>
        <v/>
      </c>
    </row>
    <row r="308" spans="1:25" ht="16.5">
      <c r="A308" s="383">
        <f t="shared" si="119"/>
        <v>46181</v>
      </c>
      <c r="B308" s="432" t="s">
        <v>804</v>
      </c>
      <c r="C308" s="458"/>
      <c r="D308" s="473"/>
      <c r="E308" s="459"/>
      <c r="F308" s="507" t="str">
        <f>IF(ISNA(VLOOKUP(D308,條件!$A$1:$L$65585,5,0)),"",(VLOOKUP(D308,條件!$A$1:$L$65585,5,0)))</f>
        <v/>
      </c>
      <c r="G308" s="507" t="str">
        <f>IF(ISNA(VLOOKUP(D308,條件!$A$1:$L$65585,11,0)),"",(VLOOKUP(D308,條件!$A$1:$L$65585,11,0)))</f>
        <v/>
      </c>
      <c r="H308" s="460"/>
      <c r="I308" s="461"/>
      <c r="J308" s="462"/>
      <c r="K308" s="461"/>
      <c r="L308" s="463"/>
      <c r="M308" s="388"/>
      <c r="N308" s="389"/>
      <c r="O308" s="390"/>
      <c r="P308" s="389"/>
      <c r="Q308" s="410"/>
      <c r="R308" s="443"/>
      <c r="S308" s="425">
        <f t="shared" si="115"/>
        <v>0</v>
      </c>
      <c r="T308" s="392">
        <f t="shared" si="112"/>
        <v>0</v>
      </c>
      <c r="U308" s="405">
        <f t="shared" si="116"/>
        <v>0</v>
      </c>
      <c r="V308" s="393">
        <f t="shared" si="117"/>
        <v>0</v>
      </c>
      <c r="W308" s="442" t="str">
        <f t="shared" si="118"/>
        <v/>
      </c>
      <c r="X308" s="452" t="str">
        <f t="shared" si="113"/>
        <v/>
      </c>
      <c r="Y308" s="452" t="str">
        <f t="shared" si="114"/>
        <v/>
      </c>
    </row>
    <row r="309" spans="1:25" ht="16.5">
      <c r="A309" s="383">
        <f t="shared" si="119"/>
        <v>46181</v>
      </c>
      <c r="B309" s="432" t="s">
        <v>804</v>
      </c>
      <c r="C309" s="458"/>
      <c r="D309" s="473"/>
      <c r="E309" s="459"/>
      <c r="F309" s="507" t="str">
        <f>IF(ISNA(VLOOKUP(D309,條件!$A$1:$L$65585,5,0)),"",(VLOOKUP(D309,條件!$A$1:$L$65585,5,0)))</f>
        <v/>
      </c>
      <c r="G309" s="507" t="str">
        <f>IF(ISNA(VLOOKUP(D309,條件!$A$1:$L$65585,11,0)),"",(VLOOKUP(D309,條件!$A$1:$L$65585,11,0)))</f>
        <v/>
      </c>
      <c r="H309" s="460"/>
      <c r="I309" s="461"/>
      <c r="J309" s="462"/>
      <c r="K309" s="461"/>
      <c r="L309" s="463"/>
      <c r="M309" s="388"/>
      <c r="N309" s="389"/>
      <c r="O309" s="390"/>
      <c r="P309" s="389"/>
      <c r="Q309" s="410"/>
      <c r="R309" s="443"/>
      <c r="S309" s="425">
        <f t="shared" si="115"/>
        <v>0</v>
      </c>
      <c r="T309" s="392">
        <f t="shared" si="112"/>
        <v>0</v>
      </c>
      <c r="U309" s="405">
        <f t="shared" si="116"/>
        <v>0</v>
      </c>
      <c r="V309" s="393">
        <f t="shared" si="117"/>
        <v>0</v>
      </c>
      <c r="W309" s="442" t="str">
        <f t="shared" si="118"/>
        <v/>
      </c>
      <c r="X309" s="452" t="str">
        <f t="shared" si="113"/>
        <v/>
      </c>
      <c r="Y309" s="452" t="str">
        <f t="shared" si="114"/>
        <v/>
      </c>
    </row>
    <row r="310" spans="1:25" ht="16.5">
      <c r="A310" s="383">
        <f t="shared" si="119"/>
        <v>46181</v>
      </c>
      <c r="B310" s="432" t="s">
        <v>804</v>
      </c>
      <c r="C310" s="458"/>
      <c r="D310" s="473"/>
      <c r="E310" s="459"/>
      <c r="F310" s="507" t="str">
        <f>IF(ISNA(VLOOKUP(D310,條件!$A$1:$L$65585,5,0)),"",(VLOOKUP(D310,條件!$A$1:$L$65585,5,0)))</f>
        <v/>
      </c>
      <c r="G310" s="507" t="str">
        <f>IF(ISNA(VLOOKUP(D310,條件!$A$1:$L$65585,11,0)),"",(VLOOKUP(D310,條件!$A$1:$L$65585,11,0)))</f>
        <v/>
      </c>
      <c r="H310" s="460"/>
      <c r="I310" s="461"/>
      <c r="J310" s="462"/>
      <c r="K310" s="461"/>
      <c r="L310" s="463"/>
      <c r="M310" s="388"/>
      <c r="N310" s="389"/>
      <c r="O310" s="390"/>
      <c r="P310" s="389"/>
      <c r="Q310" s="410"/>
      <c r="R310" s="443"/>
      <c r="S310" s="425">
        <f t="shared" si="115"/>
        <v>0</v>
      </c>
      <c r="T310" s="392">
        <f t="shared" si="112"/>
        <v>0</v>
      </c>
      <c r="U310" s="405">
        <f t="shared" si="116"/>
        <v>0</v>
      </c>
      <c r="V310" s="393">
        <f t="shared" si="117"/>
        <v>0</v>
      </c>
      <c r="W310" s="442" t="str">
        <f t="shared" si="118"/>
        <v/>
      </c>
      <c r="X310" s="452" t="str">
        <f t="shared" si="113"/>
        <v/>
      </c>
      <c r="Y310" s="452" t="str">
        <f t="shared" si="114"/>
        <v/>
      </c>
    </row>
    <row r="311" spans="1:25" ht="16.5">
      <c r="A311" s="383">
        <f t="shared" si="119"/>
        <v>46181</v>
      </c>
      <c r="B311" s="432" t="s">
        <v>804</v>
      </c>
      <c r="C311" s="458"/>
      <c r="D311" s="473"/>
      <c r="E311" s="459"/>
      <c r="F311" s="507" t="str">
        <f>IF(ISNA(VLOOKUP(D311,條件!$A$1:$L$65585,5,0)),"",(VLOOKUP(D311,條件!$A$1:$L$65585,5,0)))</f>
        <v/>
      </c>
      <c r="G311" s="507" t="str">
        <f>IF(ISNA(VLOOKUP(D311,條件!$A$1:$L$65585,11,0)),"",(VLOOKUP(D311,條件!$A$1:$L$65585,11,0)))</f>
        <v/>
      </c>
      <c r="H311" s="460"/>
      <c r="I311" s="461"/>
      <c r="J311" s="462"/>
      <c r="K311" s="461"/>
      <c r="L311" s="463"/>
      <c r="M311" s="388"/>
      <c r="N311" s="389"/>
      <c r="O311" s="390"/>
      <c r="P311" s="389"/>
      <c r="Q311" s="410"/>
      <c r="R311" s="443"/>
      <c r="S311" s="425">
        <f t="shared" si="115"/>
        <v>0</v>
      </c>
      <c r="T311" s="392">
        <f t="shared" si="112"/>
        <v>0</v>
      </c>
      <c r="U311" s="405">
        <f t="shared" si="116"/>
        <v>0</v>
      </c>
      <c r="V311" s="393">
        <f t="shared" si="117"/>
        <v>0</v>
      </c>
      <c r="W311" s="442" t="str">
        <f t="shared" si="118"/>
        <v/>
      </c>
      <c r="X311" s="452" t="str">
        <f t="shared" si="113"/>
        <v/>
      </c>
      <c r="Y311" s="452" t="str">
        <f t="shared" si="114"/>
        <v/>
      </c>
    </row>
    <row r="312" spans="1:25" ht="16.5">
      <c r="A312" s="383">
        <f t="shared" si="119"/>
        <v>46181</v>
      </c>
      <c r="B312" s="432" t="s">
        <v>804</v>
      </c>
      <c r="C312" s="458"/>
      <c r="D312" s="473"/>
      <c r="E312" s="459"/>
      <c r="F312" s="507" t="str">
        <f>IF(ISNA(VLOOKUP(D312,條件!$A$1:$L$65585,5,0)),"",(VLOOKUP(D312,條件!$A$1:$L$65585,5,0)))</f>
        <v/>
      </c>
      <c r="G312" s="507" t="str">
        <f>IF(ISNA(VLOOKUP(D312,條件!$A$1:$L$65585,11,0)),"",(VLOOKUP(D312,條件!$A$1:$L$65585,11,0)))</f>
        <v/>
      </c>
      <c r="H312" s="460"/>
      <c r="I312" s="461"/>
      <c r="J312" s="462"/>
      <c r="K312" s="461"/>
      <c r="L312" s="463"/>
      <c r="M312" s="388"/>
      <c r="N312" s="389"/>
      <c r="O312" s="390"/>
      <c r="P312" s="389"/>
      <c r="Q312" s="410"/>
      <c r="R312" s="443"/>
      <c r="S312" s="425">
        <f t="shared" si="115"/>
        <v>0</v>
      </c>
      <c r="T312" s="392">
        <f t="shared" si="112"/>
        <v>0</v>
      </c>
      <c r="U312" s="405">
        <f t="shared" si="116"/>
        <v>0</v>
      </c>
      <c r="V312" s="393">
        <f t="shared" si="117"/>
        <v>0</v>
      </c>
      <c r="W312" s="442" t="str">
        <f t="shared" si="118"/>
        <v/>
      </c>
      <c r="X312" s="452" t="str">
        <f t="shared" si="113"/>
        <v/>
      </c>
      <c r="Y312" s="452" t="str">
        <f t="shared" si="114"/>
        <v/>
      </c>
    </row>
    <row r="313" spans="1:25" ht="16.5">
      <c r="A313" s="383">
        <f t="shared" si="119"/>
        <v>46181</v>
      </c>
      <c r="B313" s="432" t="s">
        <v>804</v>
      </c>
      <c r="C313" s="458"/>
      <c r="D313" s="473"/>
      <c r="E313" s="459"/>
      <c r="F313" s="507" t="str">
        <f>IF(ISNA(VLOOKUP(D313,條件!$A$1:$L$65585,5,0)),"",(VLOOKUP(D313,條件!$A$1:$L$65585,5,0)))</f>
        <v/>
      </c>
      <c r="G313" s="507" t="str">
        <f>IF(ISNA(VLOOKUP(D313,條件!$A$1:$L$65585,11,0)),"",(VLOOKUP(D313,條件!$A$1:$L$65585,11,0)))</f>
        <v/>
      </c>
      <c r="H313" s="460"/>
      <c r="I313" s="461"/>
      <c r="J313" s="462"/>
      <c r="K313" s="461"/>
      <c r="L313" s="463"/>
      <c r="M313" s="388"/>
      <c r="N313" s="389"/>
      <c r="O313" s="390"/>
      <c r="P313" s="389"/>
      <c r="Q313" s="410"/>
      <c r="R313" s="443"/>
      <c r="S313" s="425">
        <f t="shared" si="115"/>
        <v>0</v>
      </c>
      <c r="T313" s="392">
        <f t="shared" si="112"/>
        <v>0</v>
      </c>
      <c r="U313" s="405">
        <f t="shared" si="116"/>
        <v>0</v>
      </c>
      <c r="V313" s="393">
        <f t="shared" si="117"/>
        <v>0</v>
      </c>
      <c r="W313" s="442" t="str">
        <f t="shared" si="118"/>
        <v/>
      </c>
      <c r="X313" s="452" t="str">
        <f t="shared" si="113"/>
        <v/>
      </c>
      <c r="Y313" s="452" t="str">
        <f t="shared" si="114"/>
        <v/>
      </c>
    </row>
    <row r="314" spans="1:25" ht="16.5">
      <c r="A314" s="383">
        <f t="shared" si="119"/>
        <v>46181</v>
      </c>
      <c r="B314" s="432" t="s">
        <v>804</v>
      </c>
      <c r="C314" s="458"/>
      <c r="D314" s="473"/>
      <c r="E314" s="459"/>
      <c r="F314" s="507" t="str">
        <f>IF(ISNA(VLOOKUP(D314,條件!$A$1:$L$65585,5,0)),"",(VLOOKUP(D314,條件!$A$1:$L$65585,5,0)))</f>
        <v/>
      </c>
      <c r="G314" s="507" t="str">
        <f>IF(ISNA(VLOOKUP(D314,條件!$A$1:$L$65585,11,0)),"",(VLOOKUP(D314,條件!$A$1:$L$65585,11,0)))</f>
        <v/>
      </c>
      <c r="H314" s="460"/>
      <c r="I314" s="461"/>
      <c r="J314" s="462"/>
      <c r="K314" s="461"/>
      <c r="L314" s="463"/>
      <c r="M314" s="388"/>
      <c r="N314" s="389"/>
      <c r="O314" s="390"/>
      <c r="P314" s="389"/>
      <c r="Q314" s="410"/>
      <c r="R314" s="443"/>
      <c r="S314" s="425">
        <f t="shared" si="115"/>
        <v>0</v>
      </c>
      <c r="T314" s="392">
        <f t="shared" si="112"/>
        <v>0</v>
      </c>
      <c r="U314" s="405">
        <f t="shared" si="116"/>
        <v>0</v>
      </c>
      <c r="V314" s="393">
        <f t="shared" si="117"/>
        <v>0</v>
      </c>
      <c r="W314" s="442" t="str">
        <f t="shared" si="118"/>
        <v/>
      </c>
      <c r="X314" s="452" t="str">
        <f t="shared" si="113"/>
        <v/>
      </c>
      <c r="Y314" s="452" t="str">
        <f t="shared" si="114"/>
        <v/>
      </c>
    </row>
    <row r="315" spans="1:25" ht="16.5">
      <c r="A315" s="383">
        <f t="shared" si="119"/>
        <v>46181</v>
      </c>
      <c r="B315" s="432" t="s">
        <v>804</v>
      </c>
      <c r="C315" s="458"/>
      <c r="D315" s="473"/>
      <c r="E315" s="459"/>
      <c r="F315" s="507" t="str">
        <f>IF(ISNA(VLOOKUP(D315,條件!$A$1:$L$65585,5,0)),"",(VLOOKUP(D315,條件!$A$1:$L$65585,5,0)))</f>
        <v/>
      </c>
      <c r="G315" s="507" t="str">
        <f>IF(ISNA(VLOOKUP(D315,條件!$A$1:$L$65585,11,0)),"",(VLOOKUP(D315,條件!$A$1:$L$65585,11,0)))</f>
        <v/>
      </c>
      <c r="H315" s="460"/>
      <c r="I315" s="461"/>
      <c r="J315" s="462"/>
      <c r="K315" s="461"/>
      <c r="L315" s="463"/>
      <c r="M315" s="388"/>
      <c r="N315" s="389"/>
      <c r="O315" s="390"/>
      <c r="P315" s="389"/>
      <c r="Q315" s="410"/>
      <c r="R315" s="443"/>
      <c r="S315" s="425">
        <f t="shared" si="115"/>
        <v>0</v>
      </c>
      <c r="T315" s="392">
        <f t="shared" si="112"/>
        <v>0</v>
      </c>
      <c r="U315" s="392">
        <f t="shared" si="116"/>
        <v>0</v>
      </c>
      <c r="V315" s="393">
        <f t="shared" si="117"/>
        <v>0</v>
      </c>
      <c r="W315" s="442" t="str">
        <f t="shared" si="118"/>
        <v/>
      </c>
      <c r="X315" s="452" t="str">
        <f t="shared" si="113"/>
        <v/>
      </c>
      <c r="Y315" s="452" t="str">
        <f t="shared" si="114"/>
        <v/>
      </c>
    </row>
    <row r="316" spans="1:25" ht="16.5">
      <c r="A316" s="383">
        <f t="shared" si="119"/>
        <v>46181</v>
      </c>
      <c r="B316" s="432" t="s">
        <v>804</v>
      </c>
      <c r="C316" s="458"/>
      <c r="D316" s="473"/>
      <c r="E316" s="459"/>
      <c r="F316" s="507" t="str">
        <f>IF(ISNA(VLOOKUP(D316,條件!$A$1:$L$65585,5,0)),"",(VLOOKUP(D316,條件!$A$1:$L$65585,5,0)))</f>
        <v/>
      </c>
      <c r="G316" s="507" t="str">
        <f>IF(ISNA(VLOOKUP(D316,條件!$A$1:$L$65585,11,0)),"",(VLOOKUP(D316,條件!$A$1:$L$65585,11,0)))</f>
        <v/>
      </c>
      <c r="H316" s="460"/>
      <c r="I316" s="461"/>
      <c r="J316" s="462"/>
      <c r="K316" s="461"/>
      <c r="L316" s="463"/>
      <c r="M316" s="388"/>
      <c r="N316" s="389"/>
      <c r="O316" s="390"/>
      <c r="P316" s="389"/>
      <c r="Q316" s="410"/>
      <c r="R316" s="443"/>
      <c r="S316" s="425">
        <f t="shared" si="115"/>
        <v>0</v>
      </c>
      <c r="T316" s="392">
        <f t="shared" si="112"/>
        <v>0</v>
      </c>
      <c r="U316" s="392">
        <f t="shared" si="116"/>
        <v>0</v>
      </c>
      <c r="V316" s="393">
        <f t="shared" si="117"/>
        <v>0</v>
      </c>
      <c r="W316" s="444" t="str">
        <f t="shared" si="118"/>
        <v/>
      </c>
      <c r="X316" s="452" t="str">
        <f t="shared" si="113"/>
        <v/>
      </c>
      <c r="Y316" s="452" t="str">
        <f t="shared" si="114"/>
        <v/>
      </c>
    </row>
    <row r="317" spans="1:25" ht="16.5">
      <c r="A317" s="383">
        <f t="shared" si="119"/>
        <v>46181</v>
      </c>
      <c r="B317" s="432" t="s">
        <v>804</v>
      </c>
      <c r="C317" s="458"/>
      <c r="D317" s="473"/>
      <c r="E317" s="459"/>
      <c r="F317" s="507" t="str">
        <f>IF(ISNA(VLOOKUP(D317,條件!$A$1:$L$65585,5,0)),"",(VLOOKUP(D317,條件!$A$1:$L$65585,5,0)))</f>
        <v/>
      </c>
      <c r="G317" s="507" t="str">
        <f>IF(ISNA(VLOOKUP(D317,條件!$A$1:$L$65585,11,0)),"",(VLOOKUP(D317,條件!$A$1:$L$65585,11,0)))</f>
        <v/>
      </c>
      <c r="H317" s="460"/>
      <c r="I317" s="461"/>
      <c r="J317" s="462"/>
      <c r="K317" s="461"/>
      <c r="L317" s="463"/>
      <c r="M317" s="388"/>
      <c r="N317" s="389"/>
      <c r="O317" s="390"/>
      <c r="P317" s="389"/>
      <c r="Q317" s="410"/>
      <c r="R317" s="443"/>
      <c r="S317" s="425">
        <f t="shared" si="115"/>
        <v>0</v>
      </c>
      <c r="T317" s="392">
        <f t="shared" si="112"/>
        <v>0</v>
      </c>
      <c r="U317" s="392">
        <f t="shared" si="116"/>
        <v>0</v>
      </c>
      <c r="V317" s="393">
        <f t="shared" si="117"/>
        <v>0</v>
      </c>
      <c r="W317" s="444" t="str">
        <f t="shared" si="118"/>
        <v/>
      </c>
      <c r="X317" s="452" t="str">
        <f t="shared" si="113"/>
        <v/>
      </c>
      <c r="Y317" s="452" t="str">
        <f t="shared" si="114"/>
        <v/>
      </c>
    </row>
    <row r="318" spans="1:25" ht="16.5">
      <c r="A318" s="383">
        <f t="shared" si="119"/>
        <v>46181</v>
      </c>
      <c r="B318" s="432" t="s">
        <v>804</v>
      </c>
      <c r="C318" s="458"/>
      <c r="D318" s="473"/>
      <c r="E318" s="459"/>
      <c r="F318" s="507" t="str">
        <f>IF(ISNA(VLOOKUP(D318,條件!$A$1:$L$65585,5,0)),"",(VLOOKUP(D318,條件!$A$1:$L$65585,5,0)))</f>
        <v/>
      </c>
      <c r="G318" s="507" t="str">
        <f>IF(ISNA(VLOOKUP(D318,條件!$A$1:$L$65585,11,0)),"",(VLOOKUP(D318,條件!$A$1:$L$65585,11,0)))</f>
        <v/>
      </c>
      <c r="H318" s="460"/>
      <c r="I318" s="461"/>
      <c r="J318" s="462"/>
      <c r="K318" s="461"/>
      <c r="L318" s="463"/>
      <c r="M318" s="388"/>
      <c r="N318" s="389"/>
      <c r="O318" s="390"/>
      <c r="P318" s="389"/>
      <c r="Q318" s="410"/>
      <c r="R318" s="443"/>
      <c r="S318" s="425">
        <f t="shared" si="115"/>
        <v>0</v>
      </c>
      <c r="T318" s="392">
        <f t="shared" si="112"/>
        <v>0</v>
      </c>
      <c r="U318" s="392">
        <f t="shared" si="116"/>
        <v>0</v>
      </c>
      <c r="V318" s="393">
        <f t="shared" si="117"/>
        <v>0</v>
      </c>
      <c r="W318" s="444" t="str">
        <f t="shared" si="118"/>
        <v/>
      </c>
      <c r="X318" s="452" t="str">
        <f t="shared" si="113"/>
        <v/>
      </c>
      <c r="Y318" s="452" t="str">
        <f t="shared" si="114"/>
        <v/>
      </c>
    </row>
    <row r="319" spans="1:25" ht="16.5">
      <c r="A319" s="383">
        <f t="shared" si="119"/>
        <v>46181</v>
      </c>
      <c r="B319" s="432" t="s">
        <v>804</v>
      </c>
      <c r="C319" s="458"/>
      <c r="D319" s="473"/>
      <c r="E319" s="459"/>
      <c r="F319" s="507" t="str">
        <f>IF(ISNA(VLOOKUP(D319,條件!$A$1:$L$65585,5,0)),"",(VLOOKUP(D319,條件!$A$1:$L$65585,5,0)))</f>
        <v/>
      </c>
      <c r="G319" s="507" t="str">
        <f>IF(ISNA(VLOOKUP(D319,條件!$A$1:$L$65585,11,0)),"",(VLOOKUP(D319,條件!$A$1:$L$65585,11,0)))</f>
        <v/>
      </c>
      <c r="H319" s="460"/>
      <c r="I319" s="461"/>
      <c r="J319" s="462"/>
      <c r="K319" s="461"/>
      <c r="L319" s="463"/>
      <c r="M319" s="388"/>
      <c r="N319" s="389"/>
      <c r="O319" s="390"/>
      <c r="P319" s="389"/>
      <c r="Q319" s="410"/>
      <c r="R319" s="443"/>
      <c r="S319" s="425">
        <f t="shared" si="115"/>
        <v>0</v>
      </c>
      <c r="T319" s="392">
        <f t="shared" si="112"/>
        <v>0</v>
      </c>
      <c r="U319" s="392">
        <f t="shared" si="116"/>
        <v>0</v>
      </c>
      <c r="V319" s="393">
        <f t="shared" si="117"/>
        <v>0</v>
      </c>
      <c r="W319" s="444" t="str">
        <f t="shared" si="118"/>
        <v/>
      </c>
      <c r="X319" s="452" t="str">
        <f t="shared" si="113"/>
        <v/>
      </c>
      <c r="Y319" s="452" t="str">
        <f t="shared" si="114"/>
        <v/>
      </c>
    </row>
    <row r="320" spans="1:25" ht="16.5">
      <c r="A320" s="383">
        <f t="shared" si="119"/>
        <v>46181</v>
      </c>
      <c r="B320" s="432" t="s">
        <v>804</v>
      </c>
      <c r="C320" s="458"/>
      <c r="D320" s="473"/>
      <c r="E320" s="459"/>
      <c r="F320" s="507" t="str">
        <f>IF(ISNA(VLOOKUP(D320,條件!$A$1:$L$65585,5,0)),"",(VLOOKUP(D320,條件!$A$1:$L$65585,5,0)))</f>
        <v/>
      </c>
      <c r="G320" s="507" t="str">
        <f>IF(ISNA(VLOOKUP(D320,條件!$A$1:$L$65585,11,0)),"",(VLOOKUP(D320,條件!$A$1:$L$65585,11,0)))</f>
        <v/>
      </c>
      <c r="H320" s="460"/>
      <c r="I320" s="461"/>
      <c r="J320" s="462"/>
      <c r="K320" s="461"/>
      <c r="L320" s="463"/>
      <c r="M320" s="388"/>
      <c r="N320" s="389"/>
      <c r="O320" s="390"/>
      <c r="P320" s="389"/>
      <c r="Q320" s="391"/>
      <c r="R320" s="443"/>
      <c r="S320" s="425">
        <f t="shared" si="115"/>
        <v>0</v>
      </c>
      <c r="T320" s="392">
        <f t="shared" si="112"/>
        <v>0</v>
      </c>
      <c r="U320" s="392">
        <f t="shared" si="116"/>
        <v>0</v>
      </c>
      <c r="V320" s="393">
        <f t="shared" si="117"/>
        <v>0</v>
      </c>
      <c r="W320" s="444" t="str">
        <f t="shared" si="118"/>
        <v/>
      </c>
      <c r="X320" s="452" t="str">
        <f t="shared" si="113"/>
        <v/>
      </c>
      <c r="Y320" s="452" t="str">
        <f t="shared" si="114"/>
        <v/>
      </c>
    </row>
    <row r="321" spans="1:25" ht="16.5">
      <c r="A321" s="383">
        <f t="shared" si="119"/>
        <v>46181</v>
      </c>
      <c r="B321" s="432" t="s">
        <v>804</v>
      </c>
      <c r="C321" s="458"/>
      <c r="D321" s="473"/>
      <c r="E321" s="459"/>
      <c r="F321" s="507" t="str">
        <f>IF(ISNA(VLOOKUP(D321,條件!$A$1:$L$65585,5,0)),"",(VLOOKUP(D321,條件!$A$1:$L$65585,5,0)))</f>
        <v/>
      </c>
      <c r="G321" s="507" t="str">
        <f>IF(ISNA(VLOOKUP(D321,條件!$A$1:$L$65585,11,0)),"",(VLOOKUP(D321,條件!$A$1:$L$65585,11,0)))</f>
        <v/>
      </c>
      <c r="H321" s="460"/>
      <c r="I321" s="461"/>
      <c r="J321" s="462"/>
      <c r="K321" s="461"/>
      <c r="L321" s="463"/>
      <c r="M321" s="388"/>
      <c r="N321" s="389"/>
      <c r="O321" s="390"/>
      <c r="P321" s="389"/>
      <c r="Q321" s="391"/>
      <c r="R321" s="443"/>
      <c r="S321" s="425">
        <f t="shared" si="115"/>
        <v>0</v>
      </c>
      <c r="T321" s="392">
        <f t="shared" si="112"/>
        <v>0</v>
      </c>
      <c r="U321" s="392">
        <f t="shared" si="116"/>
        <v>0</v>
      </c>
      <c r="V321" s="393">
        <f t="shared" si="117"/>
        <v>0</v>
      </c>
      <c r="W321" s="444" t="str">
        <f t="shared" si="118"/>
        <v/>
      </c>
      <c r="X321" s="452" t="str">
        <f t="shared" si="113"/>
        <v/>
      </c>
      <c r="Y321" s="452" t="str">
        <f t="shared" si="114"/>
        <v/>
      </c>
    </row>
    <row r="322" spans="1:25" ht="16.5">
      <c r="A322" s="383">
        <f t="shared" si="119"/>
        <v>46181</v>
      </c>
      <c r="B322" s="432" t="s">
        <v>804</v>
      </c>
      <c r="C322" s="458"/>
      <c r="D322" s="473"/>
      <c r="E322" s="459"/>
      <c r="F322" s="507" t="str">
        <f>IF(ISNA(VLOOKUP(D322,條件!$A$1:$L$65585,5,0)),"",(VLOOKUP(D322,條件!$A$1:$L$65585,5,0)))</f>
        <v/>
      </c>
      <c r="G322" s="507" t="str">
        <f>IF(ISNA(VLOOKUP(D322,條件!$A$1:$L$65585,11,0)),"",(VLOOKUP(D322,條件!$A$1:$L$65585,11,0)))</f>
        <v/>
      </c>
      <c r="H322" s="460"/>
      <c r="I322" s="461"/>
      <c r="J322" s="462"/>
      <c r="K322" s="461"/>
      <c r="L322" s="463"/>
      <c r="M322" s="388"/>
      <c r="N322" s="389"/>
      <c r="O322" s="390"/>
      <c r="P322" s="389"/>
      <c r="Q322" s="391"/>
      <c r="R322" s="443"/>
      <c r="S322" s="425">
        <f t="shared" si="115"/>
        <v>0</v>
      </c>
      <c r="T322" s="392">
        <f t="shared" si="112"/>
        <v>0</v>
      </c>
      <c r="U322" s="392">
        <f t="shared" si="116"/>
        <v>0</v>
      </c>
      <c r="V322" s="393">
        <f t="shared" si="117"/>
        <v>0</v>
      </c>
      <c r="W322" s="444" t="str">
        <f t="shared" si="118"/>
        <v/>
      </c>
      <c r="X322" s="452" t="str">
        <f t="shared" si="113"/>
        <v/>
      </c>
      <c r="Y322" s="452" t="str">
        <f t="shared" si="114"/>
        <v/>
      </c>
    </row>
    <row r="323" spans="1:25" ht="16.5">
      <c r="A323" s="383">
        <f t="shared" si="119"/>
        <v>46181</v>
      </c>
      <c r="B323" s="432" t="s">
        <v>804</v>
      </c>
      <c r="C323" s="458"/>
      <c r="D323" s="473"/>
      <c r="E323" s="459"/>
      <c r="F323" s="507" t="str">
        <f>IF(ISNA(VLOOKUP(D323,條件!$A$1:$L$65585,5,0)),"",(VLOOKUP(D323,條件!$A$1:$L$65585,5,0)))</f>
        <v/>
      </c>
      <c r="G323" s="507" t="str">
        <f>IF(ISNA(VLOOKUP(D323,條件!$A$1:$L$65585,11,0)),"",(VLOOKUP(D323,條件!$A$1:$L$65585,11,0)))</f>
        <v/>
      </c>
      <c r="H323" s="460"/>
      <c r="I323" s="461"/>
      <c r="J323" s="462"/>
      <c r="K323" s="461"/>
      <c r="L323" s="463"/>
      <c r="M323" s="388"/>
      <c r="N323" s="389"/>
      <c r="O323" s="390"/>
      <c r="P323" s="389"/>
      <c r="Q323" s="391"/>
      <c r="R323" s="443"/>
      <c r="S323" s="425">
        <f t="shared" si="115"/>
        <v>0</v>
      </c>
      <c r="T323" s="392">
        <f t="shared" si="112"/>
        <v>0</v>
      </c>
      <c r="U323" s="392">
        <f t="shared" si="116"/>
        <v>0</v>
      </c>
      <c r="V323" s="393">
        <f t="shared" si="117"/>
        <v>0</v>
      </c>
      <c r="W323" s="444" t="str">
        <f t="shared" si="118"/>
        <v/>
      </c>
      <c r="X323" s="452" t="str">
        <f t="shared" si="113"/>
        <v/>
      </c>
      <c r="Y323" s="452" t="str">
        <f t="shared" si="114"/>
        <v/>
      </c>
    </row>
    <row r="324" spans="1:25" ht="16.5">
      <c r="A324" s="383">
        <f t="shared" si="119"/>
        <v>46181</v>
      </c>
      <c r="B324" s="398" t="s">
        <v>807</v>
      </c>
      <c r="C324" s="524"/>
      <c r="D324" s="525"/>
      <c r="E324" s="526"/>
      <c r="F324" s="527"/>
      <c r="G324" s="527"/>
      <c r="H324" s="528"/>
      <c r="I324" s="529">
        <f>COUNTA(I304:I323)</f>
        <v>0</v>
      </c>
      <c r="J324" s="529"/>
      <c r="K324" s="529"/>
      <c r="L324" s="530"/>
      <c r="M324" s="400"/>
      <c r="N324" s="401">
        <f>SUM(N304:N323)</f>
        <v>0</v>
      </c>
      <c r="O324" s="400"/>
      <c r="P324" s="401">
        <f>SUM(P304:P323)</f>
        <v>0</v>
      </c>
      <c r="Q324" s="402"/>
      <c r="R324" s="445"/>
      <c r="S324" s="426"/>
      <c r="T324" s="399"/>
      <c r="U324" s="399">
        <f>SUMIF(U304:U323,"&lt;9E307")</f>
        <v>0</v>
      </c>
      <c r="V324" s="399">
        <f>SUM(V304:V323)</f>
        <v>0</v>
      </c>
      <c r="W324" s="446">
        <f>IF(ISERROR(V324/U324),0,(V324/U324))</f>
        <v>0</v>
      </c>
      <c r="X324" s="453">
        <f>SUMIF(X304:X323,"&lt;9E307")</f>
        <v>0</v>
      </c>
      <c r="Y324" s="453">
        <f>SUMIF(Y304:Y323,"&lt;9E307")</f>
        <v>0</v>
      </c>
    </row>
    <row r="325" spans="1:25" ht="16.5">
      <c r="A325" s="383">
        <f t="shared" si="119"/>
        <v>46181</v>
      </c>
      <c r="B325" s="432" t="s">
        <v>805</v>
      </c>
      <c r="C325" s="458"/>
      <c r="D325" s="473"/>
      <c r="E325" s="459"/>
      <c r="F325" s="507" t="str">
        <f>IF(ISNA(VLOOKUP(D325,條件!$A$1:$L$65585,5,0)),"",(VLOOKUP(D325,條件!$A$1:$L$65585,5,0)))</f>
        <v/>
      </c>
      <c r="G325" s="507" t="str">
        <f>IF(ISNA(VLOOKUP(D325,條件!$A$1:$L$65585,11,0)),"",(VLOOKUP(D325,條件!$A$1:$L$65585,11,0)))</f>
        <v/>
      </c>
      <c r="H325" s="460"/>
      <c r="I325" s="461"/>
      <c r="J325" s="462"/>
      <c r="K325" s="461"/>
      <c r="L325" s="463"/>
      <c r="M325" s="388"/>
      <c r="N325" s="389"/>
      <c r="O325" s="390"/>
      <c r="P325" s="389"/>
      <c r="Q325" s="391"/>
      <c r="R325" s="443"/>
      <c r="S325" s="425">
        <f>K325*0.85</f>
        <v>0</v>
      </c>
      <c r="T325" s="392">
        <f t="shared" ref="T325:T344" si="120">IF(J325="",0,(1440/(J325/S325)))</f>
        <v>0</v>
      </c>
      <c r="U325" s="405">
        <f>T325*L325*(N325+P325)/24*0.85</f>
        <v>0</v>
      </c>
      <c r="V325" s="406">
        <f>M325+O325</f>
        <v>0</v>
      </c>
      <c r="W325" s="442" t="str">
        <f>IF(U325=0,"",((V325/U325)))</f>
        <v/>
      </c>
      <c r="X325" s="452" t="str">
        <f t="shared" ref="X325:X344" si="121">IF(ISERROR((U325/(N325+P325)*N325)/250),"",((U325/(N325+P325)*N325)/250))</f>
        <v/>
      </c>
      <c r="Y325" s="452" t="str">
        <f t="shared" ref="Y325:Y344" si="122">IF(ISERROR(((U325/(N325+P325)*P325)/250)),"",(((U325/(N325+P325)*P325))/250))</f>
        <v/>
      </c>
    </row>
    <row r="326" spans="1:25" ht="16.5">
      <c r="A326" s="383">
        <f t="shared" si="119"/>
        <v>46181</v>
      </c>
      <c r="B326" s="432" t="s">
        <v>805</v>
      </c>
      <c r="C326" s="458"/>
      <c r="D326" s="473"/>
      <c r="E326" s="459"/>
      <c r="F326" s="507" t="str">
        <f>IF(ISNA(VLOOKUP(D326,條件!$A$1:$L$65585,5,0)),"",(VLOOKUP(D326,條件!$A$1:$L$65585,5,0)))</f>
        <v/>
      </c>
      <c r="G326" s="507" t="str">
        <f>IF(ISNA(VLOOKUP(D326,條件!$A$1:$L$65585,11,0)),"",(VLOOKUP(D326,條件!$A$1:$L$65585,11,0)))</f>
        <v/>
      </c>
      <c r="H326" s="460"/>
      <c r="I326" s="461"/>
      <c r="J326" s="462"/>
      <c r="K326" s="461"/>
      <c r="L326" s="463"/>
      <c r="M326" s="388"/>
      <c r="N326" s="389"/>
      <c r="O326" s="390"/>
      <c r="P326" s="389"/>
      <c r="Q326" s="391"/>
      <c r="R326" s="443"/>
      <c r="S326" s="425">
        <f t="shared" ref="S326:S344" si="123">K326*0.85</f>
        <v>0</v>
      </c>
      <c r="T326" s="392">
        <f t="shared" si="120"/>
        <v>0</v>
      </c>
      <c r="U326" s="405">
        <f t="shared" ref="U326:U344" si="124">T326*L326*(N326+P326)/24*0.85</f>
        <v>0</v>
      </c>
      <c r="V326" s="393">
        <f t="shared" ref="V326:V344" si="125">M326+O326</f>
        <v>0</v>
      </c>
      <c r="W326" s="442" t="str">
        <f t="shared" ref="W326:W344" si="126">IF(U326=0,"",((V326/U326)))</f>
        <v/>
      </c>
      <c r="X326" s="452" t="str">
        <f t="shared" si="121"/>
        <v/>
      </c>
      <c r="Y326" s="452" t="str">
        <f t="shared" si="122"/>
        <v/>
      </c>
    </row>
    <row r="327" spans="1:25" ht="16.5">
      <c r="A327" s="383">
        <f t="shared" si="119"/>
        <v>46181</v>
      </c>
      <c r="B327" s="432" t="s">
        <v>805</v>
      </c>
      <c r="C327" s="458"/>
      <c r="D327" s="473"/>
      <c r="E327" s="459"/>
      <c r="F327" s="507" t="str">
        <f>IF(ISNA(VLOOKUP(D327,條件!$A$1:$L$65585,5,0)),"",(VLOOKUP(D327,條件!$A$1:$L$65585,5,0)))</f>
        <v/>
      </c>
      <c r="G327" s="507" t="str">
        <f>IF(ISNA(VLOOKUP(D327,條件!$A$1:$L$65585,11,0)),"",(VLOOKUP(D327,條件!$A$1:$L$65585,11,0)))</f>
        <v/>
      </c>
      <c r="H327" s="460"/>
      <c r="I327" s="461"/>
      <c r="J327" s="462"/>
      <c r="K327" s="461"/>
      <c r="L327" s="463"/>
      <c r="M327" s="388"/>
      <c r="N327" s="389"/>
      <c r="O327" s="390"/>
      <c r="P327" s="389"/>
      <c r="Q327" s="391"/>
      <c r="R327" s="443"/>
      <c r="S327" s="425">
        <f t="shared" si="123"/>
        <v>0</v>
      </c>
      <c r="T327" s="392">
        <f t="shared" si="120"/>
        <v>0</v>
      </c>
      <c r="U327" s="405">
        <f t="shared" si="124"/>
        <v>0</v>
      </c>
      <c r="V327" s="393">
        <f t="shared" si="125"/>
        <v>0</v>
      </c>
      <c r="W327" s="442" t="str">
        <f t="shared" si="126"/>
        <v/>
      </c>
      <c r="X327" s="452" t="str">
        <f t="shared" si="121"/>
        <v/>
      </c>
      <c r="Y327" s="452" t="str">
        <f t="shared" si="122"/>
        <v/>
      </c>
    </row>
    <row r="328" spans="1:25" ht="16.5">
      <c r="A328" s="383">
        <f t="shared" si="119"/>
        <v>46181</v>
      </c>
      <c r="B328" s="432" t="s">
        <v>805</v>
      </c>
      <c r="C328" s="458"/>
      <c r="D328" s="473"/>
      <c r="E328" s="459"/>
      <c r="F328" s="507" t="str">
        <f>IF(ISNA(VLOOKUP(D328,條件!$A$1:$L$65585,5,0)),"",(VLOOKUP(D328,條件!$A$1:$L$65585,5,0)))</f>
        <v/>
      </c>
      <c r="G328" s="507" t="str">
        <f>IF(ISNA(VLOOKUP(D328,條件!$A$1:$L$65585,11,0)),"",(VLOOKUP(D328,條件!$A$1:$L$65585,11,0)))</f>
        <v/>
      </c>
      <c r="H328" s="460"/>
      <c r="I328" s="461"/>
      <c r="J328" s="462"/>
      <c r="K328" s="461"/>
      <c r="L328" s="463"/>
      <c r="M328" s="388"/>
      <c r="N328" s="389"/>
      <c r="O328" s="390"/>
      <c r="P328" s="389"/>
      <c r="Q328" s="391"/>
      <c r="R328" s="443"/>
      <c r="S328" s="425">
        <f t="shared" si="123"/>
        <v>0</v>
      </c>
      <c r="T328" s="392">
        <f t="shared" si="120"/>
        <v>0</v>
      </c>
      <c r="U328" s="405">
        <f t="shared" si="124"/>
        <v>0</v>
      </c>
      <c r="V328" s="393">
        <f t="shared" si="125"/>
        <v>0</v>
      </c>
      <c r="W328" s="442" t="str">
        <f t="shared" si="126"/>
        <v/>
      </c>
      <c r="X328" s="452" t="str">
        <f t="shared" si="121"/>
        <v/>
      </c>
      <c r="Y328" s="452" t="str">
        <f t="shared" si="122"/>
        <v/>
      </c>
    </row>
    <row r="329" spans="1:25" ht="16.5">
      <c r="A329" s="383">
        <f t="shared" si="119"/>
        <v>46181</v>
      </c>
      <c r="B329" s="432" t="s">
        <v>805</v>
      </c>
      <c r="C329" s="458"/>
      <c r="D329" s="473"/>
      <c r="E329" s="459"/>
      <c r="F329" s="507" t="str">
        <f>IF(ISNA(VLOOKUP(D329,條件!$A$1:$L$65585,5,0)),"",(VLOOKUP(D329,條件!$A$1:$L$65585,5,0)))</f>
        <v/>
      </c>
      <c r="G329" s="507" t="str">
        <f>IF(ISNA(VLOOKUP(D329,條件!$A$1:$L$65585,11,0)),"",(VLOOKUP(D329,條件!$A$1:$L$65585,11,0)))</f>
        <v/>
      </c>
      <c r="H329" s="460"/>
      <c r="I329" s="461"/>
      <c r="J329" s="462"/>
      <c r="K329" s="461"/>
      <c r="L329" s="463"/>
      <c r="M329" s="388"/>
      <c r="N329" s="389"/>
      <c r="O329" s="390"/>
      <c r="P329" s="389"/>
      <c r="Q329" s="391"/>
      <c r="R329" s="443"/>
      <c r="S329" s="425">
        <f t="shared" si="123"/>
        <v>0</v>
      </c>
      <c r="T329" s="392">
        <f t="shared" si="120"/>
        <v>0</v>
      </c>
      <c r="U329" s="405">
        <f t="shared" si="124"/>
        <v>0</v>
      </c>
      <c r="V329" s="393">
        <f t="shared" si="125"/>
        <v>0</v>
      </c>
      <c r="W329" s="442" t="str">
        <f t="shared" si="126"/>
        <v/>
      </c>
      <c r="X329" s="452" t="str">
        <f t="shared" si="121"/>
        <v/>
      </c>
      <c r="Y329" s="452" t="str">
        <f t="shared" si="122"/>
        <v/>
      </c>
    </row>
    <row r="330" spans="1:25" ht="16.5">
      <c r="A330" s="383">
        <f t="shared" si="119"/>
        <v>46181</v>
      </c>
      <c r="B330" s="432" t="s">
        <v>805</v>
      </c>
      <c r="C330" s="458"/>
      <c r="D330" s="473"/>
      <c r="E330" s="459"/>
      <c r="F330" s="507" t="str">
        <f>IF(ISNA(VLOOKUP(D330,條件!$A$1:$L$65585,5,0)),"",(VLOOKUP(D330,條件!$A$1:$L$65585,5,0)))</f>
        <v/>
      </c>
      <c r="G330" s="507" t="str">
        <f>IF(ISNA(VLOOKUP(D330,條件!$A$1:$L$65585,11,0)),"",(VLOOKUP(D330,條件!$A$1:$L$65585,11,0)))</f>
        <v/>
      </c>
      <c r="H330" s="460"/>
      <c r="I330" s="461"/>
      <c r="J330" s="462"/>
      <c r="K330" s="461"/>
      <c r="L330" s="463"/>
      <c r="M330" s="388"/>
      <c r="N330" s="389"/>
      <c r="O330" s="390"/>
      <c r="P330" s="389"/>
      <c r="Q330" s="391"/>
      <c r="R330" s="443"/>
      <c r="S330" s="425">
        <f t="shared" si="123"/>
        <v>0</v>
      </c>
      <c r="T330" s="392">
        <f t="shared" si="120"/>
        <v>0</v>
      </c>
      <c r="U330" s="405">
        <f t="shared" si="124"/>
        <v>0</v>
      </c>
      <c r="V330" s="393">
        <f t="shared" si="125"/>
        <v>0</v>
      </c>
      <c r="W330" s="442" t="str">
        <f t="shared" si="126"/>
        <v/>
      </c>
      <c r="X330" s="452" t="str">
        <f t="shared" si="121"/>
        <v/>
      </c>
      <c r="Y330" s="452" t="str">
        <f t="shared" si="122"/>
        <v/>
      </c>
    </row>
    <row r="331" spans="1:25" ht="16.5">
      <c r="A331" s="383">
        <f t="shared" si="119"/>
        <v>46181</v>
      </c>
      <c r="B331" s="432" t="s">
        <v>805</v>
      </c>
      <c r="C331" s="458"/>
      <c r="D331" s="473"/>
      <c r="E331" s="459"/>
      <c r="F331" s="507" t="str">
        <f>IF(ISNA(VLOOKUP(D331,條件!$A$1:$L$65585,5,0)),"",(VLOOKUP(D331,條件!$A$1:$L$65585,5,0)))</f>
        <v/>
      </c>
      <c r="G331" s="507" t="str">
        <f>IF(ISNA(VLOOKUP(D331,條件!$A$1:$L$65585,11,0)),"",(VLOOKUP(D331,條件!$A$1:$L$65585,11,0)))</f>
        <v/>
      </c>
      <c r="H331" s="460"/>
      <c r="I331" s="461"/>
      <c r="J331" s="462"/>
      <c r="K331" s="461"/>
      <c r="L331" s="463"/>
      <c r="M331" s="388"/>
      <c r="N331" s="389"/>
      <c r="O331" s="390"/>
      <c r="P331" s="389"/>
      <c r="Q331" s="391"/>
      <c r="R331" s="443"/>
      <c r="S331" s="425">
        <f t="shared" si="123"/>
        <v>0</v>
      </c>
      <c r="T331" s="392">
        <f t="shared" si="120"/>
        <v>0</v>
      </c>
      <c r="U331" s="405">
        <f t="shared" si="124"/>
        <v>0</v>
      </c>
      <c r="V331" s="393">
        <f t="shared" si="125"/>
        <v>0</v>
      </c>
      <c r="W331" s="442" t="str">
        <f t="shared" si="126"/>
        <v/>
      </c>
      <c r="X331" s="452" t="str">
        <f t="shared" si="121"/>
        <v/>
      </c>
      <c r="Y331" s="452" t="str">
        <f t="shared" si="122"/>
        <v/>
      </c>
    </row>
    <row r="332" spans="1:25" ht="16.5">
      <c r="A332" s="383">
        <f t="shared" si="119"/>
        <v>46181</v>
      </c>
      <c r="B332" s="432" t="s">
        <v>805</v>
      </c>
      <c r="C332" s="458"/>
      <c r="D332" s="473"/>
      <c r="E332" s="459"/>
      <c r="F332" s="507" t="str">
        <f>IF(ISNA(VLOOKUP(D332,條件!$A$1:$L$65585,5,0)),"",(VLOOKUP(D332,條件!$A$1:$L$65585,5,0)))</f>
        <v/>
      </c>
      <c r="G332" s="507" t="str">
        <f>IF(ISNA(VLOOKUP(D332,條件!$A$1:$L$65585,11,0)),"",(VLOOKUP(D332,條件!$A$1:$L$65585,11,0)))</f>
        <v/>
      </c>
      <c r="H332" s="460"/>
      <c r="I332" s="461"/>
      <c r="J332" s="462"/>
      <c r="K332" s="461"/>
      <c r="L332" s="463"/>
      <c r="M332" s="388"/>
      <c r="N332" s="389"/>
      <c r="O332" s="390"/>
      <c r="P332" s="389"/>
      <c r="Q332" s="391"/>
      <c r="R332" s="443"/>
      <c r="S332" s="425">
        <f t="shared" si="123"/>
        <v>0</v>
      </c>
      <c r="T332" s="392">
        <f t="shared" si="120"/>
        <v>0</v>
      </c>
      <c r="U332" s="405">
        <f t="shared" si="124"/>
        <v>0</v>
      </c>
      <c r="V332" s="393">
        <f t="shared" si="125"/>
        <v>0</v>
      </c>
      <c r="W332" s="442" t="str">
        <f t="shared" si="126"/>
        <v/>
      </c>
      <c r="X332" s="452" t="str">
        <f t="shared" si="121"/>
        <v/>
      </c>
      <c r="Y332" s="452" t="str">
        <f t="shared" si="122"/>
        <v/>
      </c>
    </row>
    <row r="333" spans="1:25" ht="16.5">
      <c r="A333" s="383">
        <f t="shared" si="119"/>
        <v>46181</v>
      </c>
      <c r="B333" s="432" t="s">
        <v>805</v>
      </c>
      <c r="C333" s="458"/>
      <c r="D333" s="473"/>
      <c r="E333" s="459"/>
      <c r="F333" s="507" t="str">
        <f>IF(ISNA(VLOOKUP(D333,條件!$A$1:$L$65585,5,0)),"",(VLOOKUP(D333,條件!$A$1:$L$65585,5,0)))</f>
        <v/>
      </c>
      <c r="G333" s="507" t="str">
        <f>IF(ISNA(VLOOKUP(D333,條件!$A$1:$L$65585,11,0)),"",(VLOOKUP(D333,條件!$A$1:$L$65585,11,0)))</f>
        <v/>
      </c>
      <c r="H333" s="460"/>
      <c r="I333" s="461"/>
      <c r="J333" s="462"/>
      <c r="K333" s="461"/>
      <c r="L333" s="463"/>
      <c r="M333" s="388"/>
      <c r="N333" s="389"/>
      <c r="O333" s="390"/>
      <c r="P333" s="389"/>
      <c r="Q333" s="391"/>
      <c r="R333" s="443"/>
      <c r="S333" s="425">
        <f t="shared" si="123"/>
        <v>0</v>
      </c>
      <c r="T333" s="392">
        <f t="shared" si="120"/>
        <v>0</v>
      </c>
      <c r="U333" s="405">
        <f t="shared" si="124"/>
        <v>0</v>
      </c>
      <c r="V333" s="393">
        <f t="shared" si="125"/>
        <v>0</v>
      </c>
      <c r="W333" s="442" t="str">
        <f t="shared" si="126"/>
        <v/>
      </c>
      <c r="X333" s="452" t="str">
        <f t="shared" si="121"/>
        <v/>
      </c>
      <c r="Y333" s="452" t="str">
        <f t="shared" si="122"/>
        <v/>
      </c>
    </row>
    <row r="334" spans="1:25" ht="16.5">
      <c r="A334" s="383">
        <f t="shared" si="119"/>
        <v>46181</v>
      </c>
      <c r="B334" s="432" t="s">
        <v>805</v>
      </c>
      <c r="C334" s="458"/>
      <c r="D334" s="473"/>
      <c r="E334" s="459"/>
      <c r="F334" s="507" t="str">
        <f>IF(ISNA(VLOOKUP(D334,條件!$A$1:$L$65585,5,0)),"",(VLOOKUP(D334,條件!$A$1:$L$65585,5,0)))</f>
        <v/>
      </c>
      <c r="G334" s="507" t="str">
        <f>IF(ISNA(VLOOKUP(D334,條件!$A$1:$L$65585,11,0)),"",(VLOOKUP(D334,條件!$A$1:$L$65585,11,0)))</f>
        <v/>
      </c>
      <c r="H334" s="460"/>
      <c r="I334" s="461"/>
      <c r="J334" s="462"/>
      <c r="K334" s="461"/>
      <c r="L334" s="463"/>
      <c r="M334" s="388"/>
      <c r="N334" s="389"/>
      <c r="O334" s="390"/>
      <c r="P334" s="389"/>
      <c r="Q334" s="391"/>
      <c r="R334" s="443"/>
      <c r="S334" s="425">
        <f t="shared" si="123"/>
        <v>0</v>
      </c>
      <c r="T334" s="392">
        <f t="shared" si="120"/>
        <v>0</v>
      </c>
      <c r="U334" s="405">
        <f t="shared" si="124"/>
        <v>0</v>
      </c>
      <c r="V334" s="393">
        <f t="shared" si="125"/>
        <v>0</v>
      </c>
      <c r="W334" s="442" t="str">
        <f t="shared" si="126"/>
        <v/>
      </c>
      <c r="X334" s="452" t="str">
        <f t="shared" si="121"/>
        <v/>
      </c>
      <c r="Y334" s="452" t="str">
        <f t="shared" si="122"/>
        <v/>
      </c>
    </row>
    <row r="335" spans="1:25" ht="16.5">
      <c r="A335" s="383">
        <f t="shared" si="119"/>
        <v>46181</v>
      </c>
      <c r="B335" s="432" t="s">
        <v>805</v>
      </c>
      <c r="C335" s="458"/>
      <c r="D335" s="473"/>
      <c r="E335" s="459"/>
      <c r="F335" s="507" t="str">
        <f>IF(ISNA(VLOOKUP(D335,條件!$A$1:$L$65585,5,0)),"",(VLOOKUP(D335,條件!$A$1:$L$65585,5,0)))</f>
        <v/>
      </c>
      <c r="G335" s="507" t="str">
        <f>IF(ISNA(VLOOKUP(D335,條件!$A$1:$L$65585,11,0)),"",(VLOOKUP(D335,條件!$A$1:$L$65585,11,0)))</f>
        <v/>
      </c>
      <c r="H335" s="460"/>
      <c r="I335" s="461"/>
      <c r="J335" s="462"/>
      <c r="K335" s="461"/>
      <c r="L335" s="463"/>
      <c r="M335" s="388"/>
      <c r="N335" s="389"/>
      <c r="O335" s="390"/>
      <c r="P335" s="389"/>
      <c r="Q335" s="391"/>
      <c r="R335" s="443"/>
      <c r="S335" s="425">
        <f t="shared" si="123"/>
        <v>0</v>
      </c>
      <c r="T335" s="392">
        <f t="shared" si="120"/>
        <v>0</v>
      </c>
      <c r="U335" s="405">
        <f t="shared" si="124"/>
        <v>0</v>
      </c>
      <c r="V335" s="393">
        <f t="shared" si="125"/>
        <v>0</v>
      </c>
      <c r="W335" s="442" t="str">
        <f t="shared" si="126"/>
        <v/>
      </c>
      <c r="X335" s="452" t="str">
        <f t="shared" si="121"/>
        <v/>
      </c>
      <c r="Y335" s="452" t="str">
        <f t="shared" si="122"/>
        <v/>
      </c>
    </row>
    <row r="336" spans="1:25" ht="16.5">
      <c r="A336" s="383">
        <f t="shared" si="119"/>
        <v>46181</v>
      </c>
      <c r="B336" s="432" t="s">
        <v>805</v>
      </c>
      <c r="C336" s="458"/>
      <c r="D336" s="473"/>
      <c r="E336" s="459"/>
      <c r="F336" s="507" t="str">
        <f>IF(ISNA(VLOOKUP(D336,條件!$A$1:$L$65585,5,0)),"",(VLOOKUP(D336,條件!$A$1:$L$65585,5,0)))</f>
        <v/>
      </c>
      <c r="G336" s="507" t="str">
        <f>IF(ISNA(VLOOKUP(D336,條件!$A$1:$L$65585,11,0)),"",(VLOOKUP(D336,條件!$A$1:$L$65585,11,0)))</f>
        <v/>
      </c>
      <c r="H336" s="460"/>
      <c r="I336" s="461"/>
      <c r="J336" s="462"/>
      <c r="K336" s="461"/>
      <c r="L336" s="463"/>
      <c r="M336" s="388"/>
      <c r="N336" s="389"/>
      <c r="O336" s="390"/>
      <c r="P336" s="389"/>
      <c r="Q336" s="391"/>
      <c r="R336" s="443"/>
      <c r="S336" s="425">
        <f t="shared" si="123"/>
        <v>0</v>
      </c>
      <c r="T336" s="392">
        <f t="shared" si="120"/>
        <v>0</v>
      </c>
      <c r="U336" s="392">
        <f t="shared" si="124"/>
        <v>0</v>
      </c>
      <c r="V336" s="393">
        <f t="shared" si="125"/>
        <v>0</v>
      </c>
      <c r="W336" s="444" t="str">
        <f t="shared" si="126"/>
        <v/>
      </c>
      <c r="X336" s="452" t="str">
        <f t="shared" si="121"/>
        <v/>
      </c>
      <c r="Y336" s="452" t="str">
        <f t="shared" si="122"/>
        <v/>
      </c>
    </row>
    <row r="337" spans="1:25" ht="16.5">
      <c r="A337" s="383">
        <f t="shared" si="119"/>
        <v>46181</v>
      </c>
      <c r="B337" s="432" t="s">
        <v>805</v>
      </c>
      <c r="C337" s="458"/>
      <c r="D337" s="473"/>
      <c r="E337" s="459"/>
      <c r="F337" s="507" t="str">
        <f>IF(ISNA(VLOOKUP(D337,條件!$A$1:$L$65585,5,0)),"",(VLOOKUP(D337,條件!$A$1:$L$65585,5,0)))</f>
        <v/>
      </c>
      <c r="G337" s="507" t="str">
        <f>IF(ISNA(VLOOKUP(D337,條件!$A$1:$L$65585,11,0)),"",(VLOOKUP(D337,條件!$A$1:$L$65585,11,0)))</f>
        <v/>
      </c>
      <c r="H337" s="460"/>
      <c r="I337" s="461"/>
      <c r="J337" s="462"/>
      <c r="K337" s="461"/>
      <c r="L337" s="463"/>
      <c r="M337" s="388"/>
      <c r="N337" s="389"/>
      <c r="O337" s="390"/>
      <c r="P337" s="389"/>
      <c r="Q337" s="391"/>
      <c r="R337" s="443"/>
      <c r="S337" s="425">
        <f t="shared" si="123"/>
        <v>0</v>
      </c>
      <c r="T337" s="392">
        <f t="shared" si="120"/>
        <v>0</v>
      </c>
      <c r="U337" s="392">
        <f t="shared" si="124"/>
        <v>0</v>
      </c>
      <c r="V337" s="393">
        <f t="shared" si="125"/>
        <v>0</v>
      </c>
      <c r="W337" s="444" t="str">
        <f t="shared" si="126"/>
        <v/>
      </c>
      <c r="X337" s="452" t="str">
        <f t="shared" si="121"/>
        <v/>
      </c>
      <c r="Y337" s="452" t="str">
        <f t="shared" si="122"/>
        <v/>
      </c>
    </row>
    <row r="338" spans="1:25" ht="16.5">
      <c r="A338" s="383">
        <f t="shared" si="119"/>
        <v>46181</v>
      </c>
      <c r="B338" s="432" t="s">
        <v>805</v>
      </c>
      <c r="C338" s="458"/>
      <c r="D338" s="473"/>
      <c r="E338" s="459"/>
      <c r="F338" s="507" t="str">
        <f>IF(ISNA(VLOOKUP(D338,條件!$A$1:$L$65585,5,0)),"",(VLOOKUP(D338,條件!$A$1:$L$65585,5,0)))</f>
        <v/>
      </c>
      <c r="G338" s="507" t="str">
        <f>IF(ISNA(VLOOKUP(D338,條件!$A$1:$L$65585,11,0)),"",(VLOOKUP(D338,條件!$A$1:$L$65585,11,0)))</f>
        <v/>
      </c>
      <c r="H338" s="460"/>
      <c r="I338" s="461"/>
      <c r="J338" s="462"/>
      <c r="K338" s="461"/>
      <c r="L338" s="463"/>
      <c r="M338" s="388"/>
      <c r="N338" s="389"/>
      <c r="O338" s="390"/>
      <c r="P338" s="389"/>
      <c r="Q338" s="391"/>
      <c r="R338" s="443"/>
      <c r="S338" s="425">
        <f t="shared" si="123"/>
        <v>0</v>
      </c>
      <c r="T338" s="392">
        <f t="shared" si="120"/>
        <v>0</v>
      </c>
      <c r="U338" s="392">
        <f t="shared" si="124"/>
        <v>0</v>
      </c>
      <c r="V338" s="393">
        <f t="shared" si="125"/>
        <v>0</v>
      </c>
      <c r="W338" s="444" t="str">
        <f t="shared" si="126"/>
        <v/>
      </c>
      <c r="X338" s="452" t="str">
        <f t="shared" si="121"/>
        <v/>
      </c>
      <c r="Y338" s="452" t="str">
        <f t="shared" si="122"/>
        <v/>
      </c>
    </row>
    <row r="339" spans="1:25" ht="16.5">
      <c r="A339" s="383">
        <f t="shared" si="119"/>
        <v>46181</v>
      </c>
      <c r="B339" s="432" t="s">
        <v>805</v>
      </c>
      <c r="C339" s="458"/>
      <c r="D339" s="473"/>
      <c r="E339" s="459"/>
      <c r="F339" s="507" t="str">
        <f>IF(ISNA(VLOOKUP(D339,條件!$A$1:$L$65585,5,0)),"",(VLOOKUP(D339,條件!$A$1:$L$65585,5,0)))</f>
        <v/>
      </c>
      <c r="G339" s="507" t="str">
        <f>IF(ISNA(VLOOKUP(D339,條件!$A$1:$L$65585,11,0)),"",(VLOOKUP(D339,條件!$A$1:$L$65585,11,0)))</f>
        <v/>
      </c>
      <c r="H339" s="460"/>
      <c r="I339" s="461"/>
      <c r="J339" s="462"/>
      <c r="K339" s="461"/>
      <c r="L339" s="463"/>
      <c r="M339" s="388"/>
      <c r="N339" s="389"/>
      <c r="O339" s="390"/>
      <c r="P339" s="389"/>
      <c r="Q339" s="391"/>
      <c r="R339" s="443"/>
      <c r="S339" s="425">
        <f t="shared" si="123"/>
        <v>0</v>
      </c>
      <c r="T339" s="392">
        <f t="shared" si="120"/>
        <v>0</v>
      </c>
      <c r="U339" s="392">
        <f t="shared" si="124"/>
        <v>0</v>
      </c>
      <c r="V339" s="393">
        <f t="shared" si="125"/>
        <v>0</v>
      </c>
      <c r="W339" s="444" t="str">
        <f t="shared" si="126"/>
        <v/>
      </c>
      <c r="X339" s="452" t="str">
        <f t="shared" si="121"/>
        <v/>
      </c>
      <c r="Y339" s="452" t="str">
        <f t="shared" si="122"/>
        <v/>
      </c>
    </row>
    <row r="340" spans="1:25" ht="16.5">
      <c r="A340" s="383">
        <f t="shared" si="119"/>
        <v>46181</v>
      </c>
      <c r="B340" s="432" t="s">
        <v>805</v>
      </c>
      <c r="C340" s="458"/>
      <c r="D340" s="473"/>
      <c r="E340" s="459"/>
      <c r="F340" s="507" t="str">
        <f>IF(ISNA(VLOOKUP(D340,條件!$A$1:$L$65585,5,0)),"",(VLOOKUP(D340,條件!$A$1:$L$65585,5,0)))</f>
        <v/>
      </c>
      <c r="G340" s="507" t="str">
        <f>IF(ISNA(VLOOKUP(D340,條件!$A$1:$L$65585,11,0)),"",(VLOOKUP(D340,條件!$A$1:$L$65585,11,0)))</f>
        <v/>
      </c>
      <c r="H340" s="460"/>
      <c r="I340" s="461"/>
      <c r="J340" s="462"/>
      <c r="K340" s="461"/>
      <c r="L340" s="463"/>
      <c r="M340" s="388"/>
      <c r="N340" s="389"/>
      <c r="O340" s="390"/>
      <c r="P340" s="389"/>
      <c r="Q340" s="391"/>
      <c r="R340" s="443"/>
      <c r="S340" s="425">
        <f t="shared" si="123"/>
        <v>0</v>
      </c>
      <c r="T340" s="392">
        <f t="shared" si="120"/>
        <v>0</v>
      </c>
      <c r="U340" s="392">
        <f t="shared" si="124"/>
        <v>0</v>
      </c>
      <c r="V340" s="393">
        <f t="shared" si="125"/>
        <v>0</v>
      </c>
      <c r="W340" s="444" t="str">
        <f t="shared" si="126"/>
        <v/>
      </c>
      <c r="X340" s="452" t="str">
        <f t="shared" si="121"/>
        <v/>
      </c>
      <c r="Y340" s="452" t="str">
        <f t="shared" si="122"/>
        <v/>
      </c>
    </row>
    <row r="341" spans="1:25" ht="16.5">
      <c r="A341" s="383">
        <f t="shared" si="119"/>
        <v>46181</v>
      </c>
      <c r="B341" s="432" t="s">
        <v>805</v>
      </c>
      <c r="C341" s="458"/>
      <c r="D341" s="473"/>
      <c r="E341" s="459"/>
      <c r="F341" s="507" t="str">
        <f>IF(ISNA(VLOOKUP(D341,條件!$A$1:$L$65585,5,0)),"",(VLOOKUP(D341,條件!$A$1:$L$65585,5,0)))</f>
        <v/>
      </c>
      <c r="G341" s="507" t="str">
        <f>IF(ISNA(VLOOKUP(D341,條件!$A$1:$L$65585,11,0)),"",(VLOOKUP(D341,條件!$A$1:$L$65585,11,0)))</f>
        <v/>
      </c>
      <c r="H341" s="460"/>
      <c r="I341" s="461"/>
      <c r="J341" s="462"/>
      <c r="K341" s="461"/>
      <c r="L341" s="463"/>
      <c r="M341" s="388"/>
      <c r="N341" s="389"/>
      <c r="O341" s="390"/>
      <c r="P341" s="389"/>
      <c r="Q341" s="391"/>
      <c r="R341" s="443"/>
      <c r="S341" s="425">
        <f t="shared" si="123"/>
        <v>0</v>
      </c>
      <c r="T341" s="392">
        <f t="shared" si="120"/>
        <v>0</v>
      </c>
      <c r="U341" s="392">
        <f t="shared" si="124"/>
        <v>0</v>
      </c>
      <c r="V341" s="393">
        <f t="shared" si="125"/>
        <v>0</v>
      </c>
      <c r="W341" s="444" t="str">
        <f t="shared" si="126"/>
        <v/>
      </c>
      <c r="X341" s="452" t="str">
        <f t="shared" si="121"/>
        <v/>
      </c>
      <c r="Y341" s="452" t="str">
        <f t="shared" si="122"/>
        <v/>
      </c>
    </row>
    <row r="342" spans="1:25" ht="16.5">
      <c r="A342" s="383">
        <f t="shared" si="119"/>
        <v>46181</v>
      </c>
      <c r="B342" s="432" t="s">
        <v>805</v>
      </c>
      <c r="C342" s="458"/>
      <c r="D342" s="473"/>
      <c r="E342" s="459"/>
      <c r="F342" s="507" t="str">
        <f>IF(ISNA(VLOOKUP(D342,條件!$A$1:$L$65585,5,0)),"",(VLOOKUP(D342,條件!$A$1:$L$65585,5,0)))</f>
        <v/>
      </c>
      <c r="G342" s="507" t="str">
        <f>IF(ISNA(VLOOKUP(D342,條件!$A$1:$L$65585,11,0)),"",(VLOOKUP(D342,條件!$A$1:$L$65585,11,0)))</f>
        <v/>
      </c>
      <c r="H342" s="460"/>
      <c r="I342" s="461"/>
      <c r="J342" s="462"/>
      <c r="K342" s="461"/>
      <c r="L342" s="463"/>
      <c r="M342" s="388"/>
      <c r="N342" s="389"/>
      <c r="O342" s="390"/>
      <c r="P342" s="389"/>
      <c r="Q342" s="391"/>
      <c r="R342" s="443"/>
      <c r="S342" s="425">
        <f t="shared" si="123"/>
        <v>0</v>
      </c>
      <c r="T342" s="392">
        <f t="shared" si="120"/>
        <v>0</v>
      </c>
      <c r="U342" s="392">
        <f t="shared" si="124"/>
        <v>0</v>
      </c>
      <c r="V342" s="393">
        <f t="shared" si="125"/>
        <v>0</v>
      </c>
      <c r="W342" s="444" t="str">
        <f t="shared" si="126"/>
        <v/>
      </c>
      <c r="X342" s="452" t="str">
        <f t="shared" si="121"/>
        <v/>
      </c>
      <c r="Y342" s="452" t="str">
        <f t="shared" si="122"/>
        <v/>
      </c>
    </row>
    <row r="343" spans="1:25" ht="16.5">
      <c r="A343" s="383">
        <f t="shared" si="119"/>
        <v>46181</v>
      </c>
      <c r="B343" s="432" t="s">
        <v>805</v>
      </c>
      <c r="C343" s="458"/>
      <c r="D343" s="473"/>
      <c r="E343" s="459"/>
      <c r="F343" s="507" t="str">
        <f>IF(ISNA(VLOOKUP(D343,條件!$A$1:$L$65585,5,0)),"",(VLOOKUP(D343,條件!$A$1:$L$65585,5,0)))</f>
        <v/>
      </c>
      <c r="G343" s="507" t="str">
        <f>IF(ISNA(VLOOKUP(D343,條件!$A$1:$L$65585,11,0)),"",(VLOOKUP(D343,條件!$A$1:$L$65585,11,0)))</f>
        <v/>
      </c>
      <c r="H343" s="460"/>
      <c r="I343" s="461"/>
      <c r="J343" s="462"/>
      <c r="K343" s="461"/>
      <c r="L343" s="463"/>
      <c r="M343" s="388"/>
      <c r="N343" s="389"/>
      <c r="O343" s="390"/>
      <c r="P343" s="389"/>
      <c r="Q343" s="391"/>
      <c r="R343" s="443"/>
      <c r="S343" s="425">
        <f t="shared" si="123"/>
        <v>0</v>
      </c>
      <c r="T343" s="392">
        <f t="shared" si="120"/>
        <v>0</v>
      </c>
      <c r="U343" s="392">
        <f t="shared" si="124"/>
        <v>0</v>
      </c>
      <c r="V343" s="393">
        <f t="shared" si="125"/>
        <v>0</v>
      </c>
      <c r="W343" s="444" t="str">
        <f t="shared" si="126"/>
        <v/>
      </c>
      <c r="X343" s="452" t="str">
        <f t="shared" si="121"/>
        <v/>
      </c>
      <c r="Y343" s="452" t="str">
        <f t="shared" si="122"/>
        <v/>
      </c>
    </row>
    <row r="344" spans="1:25" ht="16.5">
      <c r="A344" s="383">
        <f t="shared" si="119"/>
        <v>46181</v>
      </c>
      <c r="B344" s="432" t="s">
        <v>805</v>
      </c>
      <c r="C344" s="458"/>
      <c r="D344" s="473"/>
      <c r="E344" s="459"/>
      <c r="F344" s="507" t="str">
        <f>IF(ISNA(VLOOKUP(D344,條件!$A$1:$L$65585,5,0)),"",(VLOOKUP(D344,條件!$A$1:$L$65585,5,0)))</f>
        <v/>
      </c>
      <c r="G344" s="507" t="str">
        <f>IF(ISNA(VLOOKUP(D344,條件!$A$1:$L$65585,11,0)),"",(VLOOKUP(D344,條件!$A$1:$L$65585,11,0)))</f>
        <v/>
      </c>
      <c r="H344" s="460"/>
      <c r="I344" s="461"/>
      <c r="J344" s="462"/>
      <c r="K344" s="461"/>
      <c r="L344" s="463"/>
      <c r="M344" s="388"/>
      <c r="N344" s="389"/>
      <c r="O344" s="390"/>
      <c r="P344" s="389"/>
      <c r="Q344" s="391"/>
      <c r="R344" s="443"/>
      <c r="S344" s="425">
        <f t="shared" si="123"/>
        <v>0</v>
      </c>
      <c r="T344" s="392">
        <f t="shared" si="120"/>
        <v>0</v>
      </c>
      <c r="U344" s="392">
        <f t="shared" si="124"/>
        <v>0</v>
      </c>
      <c r="V344" s="393">
        <f t="shared" si="125"/>
        <v>0</v>
      </c>
      <c r="W344" s="444" t="str">
        <f t="shared" si="126"/>
        <v/>
      </c>
      <c r="X344" s="452" t="str">
        <f t="shared" si="121"/>
        <v/>
      </c>
      <c r="Y344" s="452" t="str">
        <f t="shared" si="122"/>
        <v/>
      </c>
    </row>
    <row r="345" spans="1:25" ht="16.5">
      <c r="A345" s="383">
        <f t="shared" si="119"/>
        <v>46181</v>
      </c>
      <c r="B345" s="398" t="s">
        <v>803</v>
      </c>
      <c r="C345" s="524"/>
      <c r="D345" s="525"/>
      <c r="E345" s="526"/>
      <c r="F345" s="527">
        <v>0</v>
      </c>
      <c r="G345" s="527"/>
      <c r="H345" s="528"/>
      <c r="I345" s="529">
        <f>COUNTA(I325:I344)</f>
        <v>0</v>
      </c>
      <c r="J345" s="529"/>
      <c r="K345" s="529"/>
      <c r="L345" s="530"/>
      <c r="M345" s="400"/>
      <c r="N345" s="401">
        <f>SUM(N325:N344)</f>
        <v>0</v>
      </c>
      <c r="O345" s="400"/>
      <c r="P345" s="401">
        <f>SUM(P325:P344)</f>
        <v>0</v>
      </c>
      <c r="Q345" s="402"/>
      <c r="R345" s="445"/>
      <c r="S345" s="427"/>
      <c r="T345" s="403"/>
      <c r="U345" s="399">
        <f>SUMIF(U325:U344,"&lt;9E307")</f>
        <v>0</v>
      </c>
      <c r="V345" s="399">
        <f>SUM(V325:V344)</f>
        <v>0</v>
      </c>
      <c r="W345" s="446">
        <f>IF(ISERROR(V345/U345),0,(V345/U345))</f>
        <v>0</v>
      </c>
      <c r="X345" s="453">
        <f>SUMIF(X325:X344,"&lt;9E307")</f>
        <v>0</v>
      </c>
      <c r="Y345" s="453">
        <f>SUMIF(Y325:Y344,"&lt;9E307")</f>
        <v>0</v>
      </c>
    </row>
    <row r="346" spans="1:25" ht="16.5">
      <c r="A346" s="383">
        <f t="shared" si="119"/>
        <v>46181</v>
      </c>
      <c r="B346" s="404" t="s">
        <v>806</v>
      </c>
      <c r="C346" s="531"/>
      <c r="D346" s="532"/>
      <c r="E346" s="533"/>
      <c r="F346" s="534"/>
      <c r="G346" s="534"/>
      <c r="H346" s="535"/>
      <c r="I346" s="536">
        <f>SUM(I324,I345)</f>
        <v>0</v>
      </c>
      <c r="J346" s="536"/>
      <c r="K346" s="536"/>
      <c r="L346" s="537"/>
      <c r="M346" s="419"/>
      <c r="N346" s="420">
        <f>SUM(N324,N345)</f>
        <v>0</v>
      </c>
      <c r="O346" s="419"/>
      <c r="P346" s="420">
        <f>SUM(P324,P345)</f>
        <v>0</v>
      </c>
      <c r="Q346" s="421"/>
      <c r="R346" s="447"/>
      <c r="S346" s="428"/>
      <c r="T346" s="394"/>
      <c r="U346" s="394">
        <f t="shared" ref="U346:V346" si="127">SUM(U324,U345)</f>
        <v>0</v>
      </c>
      <c r="V346" s="394">
        <f t="shared" si="127"/>
        <v>0</v>
      </c>
      <c r="W346" s="448">
        <f>IF(ISERROR(V346/U346),0,V346/U346)</f>
        <v>0</v>
      </c>
      <c r="X346" s="454">
        <f>SUM(X324,X345)</f>
        <v>0</v>
      </c>
      <c r="Y346" s="454">
        <f>SUM(Y324,Y345)</f>
        <v>0</v>
      </c>
    </row>
    <row r="347" spans="1:25" ht="16.5">
      <c r="A347" s="449">
        <f>A346+1</f>
        <v>46182</v>
      </c>
      <c r="B347" s="431" t="s">
        <v>804</v>
      </c>
      <c r="C347" s="538"/>
      <c r="D347" s="539"/>
      <c r="E347" s="540"/>
      <c r="F347" s="541" t="str">
        <f>IF(ISNA(VLOOKUP(D347,條件!$A$1:$L$65585,5,0)),"",(VLOOKUP(D347,條件!$A$1:$L$65585,5,0)))</f>
        <v/>
      </c>
      <c r="G347" s="541" t="str">
        <f>IF(ISNA(VLOOKUP(D347,條件!$A$1:$L$65585,11,0)),"",(VLOOKUP(D347,條件!$A$1:$L$65585,11,0)))</f>
        <v/>
      </c>
      <c r="H347" s="542"/>
      <c r="I347" s="543"/>
      <c r="J347" s="462"/>
      <c r="K347" s="543"/>
      <c r="L347" s="544"/>
      <c r="M347" s="407"/>
      <c r="N347" s="408"/>
      <c r="O347" s="409"/>
      <c r="P347" s="408"/>
      <c r="Q347" s="410"/>
      <c r="R347" s="441"/>
      <c r="S347" s="424">
        <f>K347*0.85</f>
        <v>0</v>
      </c>
      <c r="T347" s="405">
        <f t="shared" ref="T347:T366" si="128">IF(J347="",0,(1440/(J347/S347)))</f>
        <v>0</v>
      </c>
      <c r="U347" s="405">
        <f>T347*L347*(N347+P347)/24*0.85</f>
        <v>0</v>
      </c>
      <c r="V347" s="406">
        <f>M347+O347</f>
        <v>0</v>
      </c>
      <c r="W347" s="442" t="str">
        <f>IF(U347=0,"",((V347/U347)))</f>
        <v/>
      </c>
      <c r="X347" s="452" t="str">
        <f t="shared" ref="X347:X366" si="129">IF(ISERROR((U347/(N347+P347)*N347)/250),"",((U347/(N347+P347)*N347)/250))</f>
        <v/>
      </c>
      <c r="Y347" s="452" t="str">
        <f t="shared" ref="Y347:Y366" si="130">IF(ISERROR(((U347/(N347+P347)*P347)/250)),"",(((U347/(N347+P347)*P347))/250))</f>
        <v/>
      </c>
    </row>
    <row r="348" spans="1:25" ht="16.5">
      <c r="A348" s="383">
        <f>A347</f>
        <v>46182</v>
      </c>
      <c r="B348" s="432" t="s">
        <v>804</v>
      </c>
      <c r="C348" s="458"/>
      <c r="D348" s="473"/>
      <c r="E348" s="459"/>
      <c r="F348" s="507" t="str">
        <f>IF(ISNA(VLOOKUP(D348,條件!$A$1:$L$65585,5,0)),"",(VLOOKUP(D348,條件!$A$1:$L$65585,5,0)))</f>
        <v/>
      </c>
      <c r="G348" s="507" t="str">
        <f>IF(ISNA(VLOOKUP(D348,條件!$A$1:$L$65585,11,0)),"",(VLOOKUP(D348,條件!$A$1:$L$65585,11,0)))</f>
        <v/>
      </c>
      <c r="H348" s="460"/>
      <c r="I348" s="461"/>
      <c r="J348" s="462"/>
      <c r="K348" s="461"/>
      <c r="L348" s="463"/>
      <c r="M348" s="388"/>
      <c r="N348" s="389"/>
      <c r="O348" s="390"/>
      <c r="P348" s="389"/>
      <c r="Q348" s="410"/>
      <c r="R348" s="443"/>
      <c r="S348" s="425">
        <f t="shared" ref="S348:S366" si="131">K348*0.85</f>
        <v>0</v>
      </c>
      <c r="T348" s="392">
        <f t="shared" si="128"/>
        <v>0</v>
      </c>
      <c r="U348" s="405">
        <f t="shared" ref="U348:U366" si="132">T348*L348*(N348+P348)/24*0.85</f>
        <v>0</v>
      </c>
      <c r="V348" s="393">
        <f t="shared" ref="V348:V366" si="133">M348+O348</f>
        <v>0</v>
      </c>
      <c r="W348" s="442" t="str">
        <f t="shared" ref="W348:W366" si="134">IF(U348=0,"",((V348/U348)))</f>
        <v/>
      </c>
      <c r="X348" s="452" t="str">
        <f t="shared" si="129"/>
        <v/>
      </c>
      <c r="Y348" s="452" t="str">
        <f t="shared" si="130"/>
        <v/>
      </c>
    </row>
    <row r="349" spans="1:25" ht="16.5">
      <c r="A349" s="383">
        <f t="shared" ref="A349:A389" si="135">A348</f>
        <v>46182</v>
      </c>
      <c r="B349" s="432" t="s">
        <v>804</v>
      </c>
      <c r="C349" s="458"/>
      <c r="D349" s="473"/>
      <c r="E349" s="459"/>
      <c r="F349" s="507" t="str">
        <f>IF(ISNA(VLOOKUP(D349,條件!$A$1:$L$65585,5,0)),"",(VLOOKUP(D349,條件!$A$1:$L$65585,5,0)))</f>
        <v/>
      </c>
      <c r="G349" s="507" t="str">
        <f>IF(ISNA(VLOOKUP(D349,條件!$A$1:$L$65585,11,0)),"",(VLOOKUP(D349,條件!$A$1:$L$65585,11,0)))</f>
        <v/>
      </c>
      <c r="H349" s="460"/>
      <c r="I349" s="461"/>
      <c r="J349" s="462"/>
      <c r="K349" s="461"/>
      <c r="L349" s="463"/>
      <c r="M349" s="388"/>
      <c r="N349" s="389"/>
      <c r="O349" s="390"/>
      <c r="P349" s="389"/>
      <c r="Q349" s="410"/>
      <c r="R349" s="443"/>
      <c r="S349" s="425">
        <f t="shared" si="131"/>
        <v>0</v>
      </c>
      <c r="T349" s="392">
        <f t="shared" si="128"/>
        <v>0</v>
      </c>
      <c r="U349" s="405">
        <f t="shared" si="132"/>
        <v>0</v>
      </c>
      <c r="V349" s="393">
        <f t="shared" si="133"/>
        <v>0</v>
      </c>
      <c r="W349" s="442" t="str">
        <f t="shared" si="134"/>
        <v/>
      </c>
      <c r="X349" s="452" t="str">
        <f t="shared" si="129"/>
        <v/>
      </c>
      <c r="Y349" s="452" t="str">
        <f t="shared" si="130"/>
        <v/>
      </c>
    </row>
    <row r="350" spans="1:25" ht="16.5">
      <c r="A350" s="383">
        <f t="shared" si="135"/>
        <v>46182</v>
      </c>
      <c r="B350" s="432" t="s">
        <v>804</v>
      </c>
      <c r="C350" s="458"/>
      <c r="D350" s="473"/>
      <c r="E350" s="459"/>
      <c r="F350" s="507" t="str">
        <f>IF(ISNA(VLOOKUP(D350,條件!$A$1:$L$65585,5,0)),"",(VLOOKUP(D350,條件!$A$1:$L$65585,5,0)))</f>
        <v/>
      </c>
      <c r="G350" s="507" t="str">
        <f>IF(ISNA(VLOOKUP(D350,條件!$A$1:$L$65585,11,0)),"",(VLOOKUP(D350,條件!$A$1:$L$65585,11,0)))</f>
        <v/>
      </c>
      <c r="H350" s="460"/>
      <c r="I350" s="461"/>
      <c r="J350" s="462"/>
      <c r="K350" s="461"/>
      <c r="L350" s="463"/>
      <c r="M350" s="388"/>
      <c r="N350" s="389"/>
      <c r="O350" s="390"/>
      <c r="P350" s="389"/>
      <c r="Q350" s="410"/>
      <c r="R350" s="443"/>
      <c r="S350" s="425">
        <f t="shared" si="131"/>
        <v>0</v>
      </c>
      <c r="T350" s="392">
        <f t="shared" si="128"/>
        <v>0</v>
      </c>
      <c r="U350" s="405">
        <f t="shared" si="132"/>
        <v>0</v>
      </c>
      <c r="V350" s="393">
        <f t="shared" si="133"/>
        <v>0</v>
      </c>
      <c r="W350" s="442" t="str">
        <f t="shared" si="134"/>
        <v/>
      </c>
      <c r="X350" s="452" t="str">
        <f t="shared" si="129"/>
        <v/>
      </c>
      <c r="Y350" s="452" t="str">
        <f t="shared" si="130"/>
        <v/>
      </c>
    </row>
    <row r="351" spans="1:25" ht="16.5">
      <c r="A351" s="383">
        <f t="shared" si="135"/>
        <v>46182</v>
      </c>
      <c r="B351" s="432" t="s">
        <v>804</v>
      </c>
      <c r="C351" s="458"/>
      <c r="D351" s="473"/>
      <c r="E351" s="459"/>
      <c r="F351" s="507" t="str">
        <f>IF(ISNA(VLOOKUP(D351,條件!$A$1:$L$65585,5,0)),"",(VLOOKUP(D351,條件!$A$1:$L$65585,5,0)))</f>
        <v/>
      </c>
      <c r="G351" s="507" t="str">
        <f>IF(ISNA(VLOOKUP(D351,條件!$A$1:$L$65585,11,0)),"",(VLOOKUP(D351,條件!$A$1:$L$65585,11,0)))</f>
        <v/>
      </c>
      <c r="H351" s="460"/>
      <c r="I351" s="461"/>
      <c r="J351" s="462"/>
      <c r="K351" s="461"/>
      <c r="L351" s="463"/>
      <c r="M351" s="388"/>
      <c r="N351" s="389"/>
      <c r="O351" s="390"/>
      <c r="P351" s="389"/>
      <c r="Q351" s="410"/>
      <c r="R351" s="443"/>
      <c r="S351" s="425">
        <f t="shared" si="131"/>
        <v>0</v>
      </c>
      <c r="T351" s="392">
        <f t="shared" si="128"/>
        <v>0</v>
      </c>
      <c r="U351" s="405">
        <f t="shared" si="132"/>
        <v>0</v>
      </c>
      <c r="V351" s="393">
        <f t="shared" si="133"/>
        <v>0</v>
      </c>
      <c r="W351" s="442" t="str">
        <f t="shared" si="134"/>
        <v/>
      </c>
      <c r="X351" s="452" t="str">
        <f t="shared" si="129"/>
        <v/>
      </c>
      <c r="Y351" s="452" t="str">
        <f t="shared" si="130"/>
        <v/>
      </c>
    </row>
    <row r="352" spans="1:25" ht="16.5">
      <c r="A352" s="383">
        <f t="shared" si="135"/>
        <v>46182</v>
      </c>
      <c r="B352" s="432" t="s">
        <v>804</v>
      </c>
      <c r="C352" s="458"/>
      <c r="D352" s="473"/>
      <c r="E352" s="459"/>
      <c r="F352" s="507" t="str">
        <f>IF(ISNA(VLOOKUP(D352,條件!$A$1:$L$65585,5,0)),"",(VLOOKUP(D352,條件!$A$1:$L$65585,5,0)))</f>
        <v/>
      </c>
      <c r="G352" s="507" t="str">
        <f>IF(ISNA(VLOOKUP(D352,條件!$A$1:$L$65585,11,0)),"",(VLOOKUP(D352,條件!$A$1:$L$65585,11,0)))</f>
        <v/>
      </c>
      <c r="H352" s="460"/>
      <c r="I352" s="461"/>
      <c r="J352" s="462"/>
      <c r="K352" s="461"/>
      <c r="L352" s="463"/>
      <c r="M352" s="388"/>
      <c r="N352" s="389"/>
      <c r="O352" s="390"/>
      <c r="P352" s="389"/>
      <c r="Q352" s="410"/>
      <c r="R352" s="443"/>
      <c r="S352" s="425">
        <f t="shared" si="131"/>
        <v>0</v>
      </c>
      <c r="T352" s="392">
        <f t="shared" si="128"/>
        <v>0</v>
      </c>
      <c r="U352" s="405">
        <f t="shared" si="132"/>
        <v>0</v>
      </c>
      <c r="V352" s="393">
        <f t="shared" si="133"/>
        <v>0</v>
      </c>
      <c r="W352" s="442" t="str">
        <f t="shared" si="134"/>
        <v/>
      </c>
      <c r="X352" s="452" t="str">
        <f t="shared" si="129"/>
        <v/>
      </c>
      <c r="Y352" s="452" t="str">
        <f t="shared" si="130"/>
        <v/>
      </c>
    </row>
    <row r="353" spans="1:25" ht="16.5">
      <c r="A353" s="383">
        <f t="shared" si="135"/>
        <v>46182</v>
      </c>
      <c r="B353" s="432" t="s">
        <v>804</v>
      </c>
      <c r="C353" s="458"/>
      <c r="D353" s="473"/>
      <c r="E353" s="459"/>
      <c r="F353" s="507" t="str">
        <f>IF(ISNA(VLOOKUP(D353,條件!$A$1:$L$65585,5,0)),"",(VLOOKUP(D353,條件!$A$1:$L$65585,5,0)))</f>
        <v/>
      </c>
      <c r="G353" s="507" t="str">
        <f>IF(ISNA(VLOOKUP(D353,條件!$A$1:$L$65585,11,0)),"",(VLOOKUP(D353,條件!$A$1:$L$65585,11,0)))</f>
        <v/>
      </c>
      <c r="H353" s="460"/>
      <c r="I353" s="461"/>
      <c r="J353" s="462"/>
      <c r="K353" s="461"/>
      <c r="L353" s="463"/>
      <c r="M353" s="388"/>
      <c r="N353" s="389"/>
      <c r="O353" s="390"/>
      <c r="P353" s="389"/>
      <c r="Q353" s="410"/>
      <c r="R353" s="443"/>
      <c r="S353" s="425">
        <f t="shared" si="131"/>
        <v>0</v>
      </c>
      <c r="T353" s="392">
        <f t="shared" si="128"/>
        <v>0</v>
      </c>
      <c r="U353" s="405">
        <f t="shared" si="132"/>
        <v>0</v>
      </c>
      <c r="V353" s="393">
        <f t="shared" si="133"/>
        <v>0</v>
      </c>
      <c r="W353" s="442" t="str">
        <f t="shared" si="134"/>
        <v/>
      </c>
      <c r="X353" s="452" t="str">
        <f t="shared" si="129"/>
        <v/>
      </c>
      <c r="Y353" s="452" t="str">
        <f t="shared" si="130"/>
        <v/>
      </c>
    </row>
    <row r="354" spans="1:25" ht="16.5">
      <c r="A354" s="383">
        <f t="shared" si="135"/>
        <v>46182</v>
      </c>
      <c r="B354" s="432" t="s">
        <v>804</v>
      </c>
      <c r="C354" s="458"/>
      <c r="D354" s="473"/>
      <c r="E354" s="459"/>
      <c r="F354" s="507" t="str">
        <f>IF(ISNA(VLOOKUP(D354,條件!$A$1:$L$65585,5,0)),"",(VLOOKUP(D354,條件!$A$1:$L$65585,5,0)))</f>
        <v/>
      </c>
      <c r="G354" s="507" t="str">
        <f>IF(ISNA(VLOOKUP(D354,條件!$A$1:$L$65585,11,0)),"",(VLOOKUP(D354,條件!$A$1:$L$65585,11,0)))</f>
        <v/>
      </c>
      <c r="H354" s="460"/>
      <c r="I354" s="461"/>
      <c r="J354" s="462"/>
      <c r="K354" s="461"/>
      <c r="L354" s="463"/>
      <c r="M354" s="388"/>
      <c r="N354" s="389"/>
      <c r="O354" s="390"/>
      <c r="P354" s="389"/>
      <c r="Q354" s="410"/>
      <c r="R354" s="443"/>
      <c r="S354" s="425">
        <f t="shared" si="131"/>
        <v>0</v>
      </c>
      <c r="T354" s="392">
        <f t="shared" si="128"/>
        <v>0</v>
      </c>
      <c r="U354" s="405">
        <f t="shared" si="132"/>
        <v>0</v>
      </c>
      <c r="V354" s="393">
        <f t="shared" si="133"/>
        <v>0</v>
      </c>
      <c r="W354" s="442" t="str">
        <f t="shared" si="134"/>
        <v/>
      </c>
      <c r="X354" s="452" t="str">
        <f t="shared" si="129"/>
        <v/>
      </c>
      <c r="Y354" s="452" t="str">
        <f t="shared" si="130"/>
        <v/>
      </c>
    </row>
    <row r="355" spans="1:25" ht="16.5">
      <c r="A355" s="383">
        <f t="shared" si="135"/>
        <v>46182</v>
      </c>
      <c r="B355" s="432" t="s">
        <v>804</v>
      </c>
      <c r="C355" s="458"/>
      <c r="D355" s="473"/>
      <c r="E355" s="459"/>
      <c r="F355" s="507" t="str">
        <f>IF(ISNA(VLOOKUP(D355,條件!$A$1:$L$65585,5,0)),"",(VLOOKUP(D355,條件!$A$1:$L$65585,5,0)))</f>
        <v/>
      </c>
      <c r="G355" s="507" t="str">
        <f>IF(ISNA(VLOOKUP(D355,條件!$A$1:$L$65585,11,0)),"",(VLOOKUP(D355,條件!$A$1:$L$65585,11,0)))</f>
        <v/>
      </c>
      <c r="H355" s="460"/>
      <c r="I355" s="461"/>
      <c r="J355" s="462"/>
      <c r="K355" s="461"/>
      <c r="L355" s="463"/>
      <c r="M355" s="388"/>
      <c r="N355" s="389"/>
      <c r="O355" s="390"/>
      <c r="P355" s="389"/>
      <c r="Q355" s="410"/>
      <c r="R355" s="443"/>
      <c r="S355" s="425">
        <f t="shared" si="131"/>
        <v>0</v>
      </c>
      <c r="T355" s="392">
        <f t="shared" si="128"/>
        <v>0</v>
      </c>
      <c r="U355" s="405">
        <f t="shared" si="132"/>
        <v>0</v>
      </c>
      <c r="V355" s="393">
        <f t="shared" si="133"/>
        <v>0</v>
      </c>
      <c r="W355" s="442" t="str">
        <f t="shared" si="134"/>
        <v/>
      </c>
      <c r="X355" s="452" t="str">
        <f t="shared" si="129"/>
        <v/>
      </c>
      <c r="Y355" s="452" t="str">
        <f t="shared" si="130"/>
        <v/>
      </c>
    </row>
    <row r="356" spans="1:25" ht="16.5">
      <c r="A356" s="383">
        <f t="shared" si="135"/>
        <v>46182</v>
      </c>
      <c r="B356" s="432" t="s">
        <v>804</v>
      </c>
      <c r="C356" s="458"/>
      <c r="D356" s="473"/>
      <c r="E356" s="459"/>
      <c r="F356" s="507" t="str">
        <f>IF(ISNA(VLOOKUP(D356,條件!$A$1:$L$65585,5,0)),"",(VLOOKUP(D356,條件!$A$1:$L$65585,5,0)))</f>
        <v/>
      </c>
      <c r="G356" s="507" t="str">
        <f>IF(ISNA(VLOOKUP(D356,條件!$A$1:$L$65585,11,0)),"",(VLOOKUP(D356,條件!$A$1:$L$65585,11,0)))</f>
        <v/>
      </c>
      <c r="H356" s="460"/>
      <c r="I356" s="461"/>
      <c r="J356" s="462"/>
      <c r="K356" s="461"/>
      <c r="L356" s="463"/>
      <c r="M356" s="388"/>
      <c r="N356" s="389"/>
      <c r="O356" s="390"/>
      <c r="P356" s="389"/>
      <c r="Q356" s="410"/>
      <c r="R356" s="443"/>
      <c r="S356" s="425">
        <f t="shared" si="131"/>
        <v>0</v>
      </c>
      <c r="T356" s="392">
        <f t="shared" si="128"/>
        <v>0</v>
      </c>
      <c r="U356" s="405">
        <f t="shared" si="132"/>
        <v>0</v>
      </c>
      <c r="V356" s="393">
        <f t="shared" si="133"/>
        <v>0</v>
      </c>
      <c r="W356" s="442" t="str">
        <f t="shared" si="134"/>
        <v/>
      </c>
      <c r="X356" s="452" t="str">
        <f t="shared" si="129"/>
        <v/>
      </c>
      <c r="Y356" s="452" t="str">
        <f t="shared" si="130"/>
        <v/>
      </c>
    </row>
    <row r="357" spans="1:25" ht="16.5">
      <c r="A357" s="383">
        <f t="shared" si="135"/>
        <v>46182</v>
      </c>
      <c r="B357" s="432" t="s">
        <v>804</v>
      </c>
      <c r="C357" s="458"/>
      <c r="D357" s="473"/>
      <c r="E357" s="459"/>
      <c r="F357" s="507" t="str">
        <f>IF(ISNA(VLOOKUP(D357,條件!$A$1:$L$65585,5,0)),"",(VLOOKUP(D357,條件!$A$1:$L$65585,5,0)))</f>
        <v/>
      </c>
      <c r="G357" s="507" t="str">
        <f>IF(ISNA(VLOOKUP(D357,條件!$A$1:$L$65585,11,0)),"",(VLOOKUP(D357,條件!$A$1:$L$65585,11,0)))</f>
        <v/>
      </c>
      <c r="H357" s="460"/>
      <c r="I357" s="461"/>
      <c r="J357" s="462"/>
      <c r="K357" s="461"/>
      <c r="L357" s="463"/>
      <c r="M357" s="388"/>
      <c r="N357" s="389"/>
      <c r="O357" s="390"/>
      <c r="P357" s="389"/>
      <c r="Q357" s="410"/>
      <c r="R357" s="443"/>
      <c r="S357" s="425">
        <f t="shared" si="131"/>
        <v>0</v>
      </c>
      <c r="T357" s="392">
        <f t="shared" si="128"/>
        <v>0</v>
      </c>
      <c r="U357" s="405">
        <f t="shared" si="132"/>
        <v>0</v>
      </c>
      <c r="V357" s="393">
        <f t="shared" si="133"/>
        <v>0</v>
      </c>
      <c r="W357" s="442" t="str">
        <f t="shared" si="134"/>
        <v/>
      </c>
      <c r="X357" s="452" t="str">
        <f t="shared" si="129"/>
        <v/>
      </c>
      <c r="Y357" s="452" t="str">
        <f t="shared" si="130"/>
        <v/>
      </c>
    </row>
    <row r="358" spans="1:25" ht="16.5">
      <c r="A358" s="383">
        <f t="shared" si="135"/>
        <v>46182</v>
      </c>
      <c r="B358" s="432" t="s">
        <v>804</v>
      </c>
      <c r="C358" s="458"/>
      <c r="D358" s="473"/>
      <c r="E358" s="459"/>
      <c r="F358" s="507" t="str">
        <f>IF(ISNA(VLOOKUP(D358,條件!$A$1:$L$65585,5,0)),"",(VLOOKUP(D358,條件!$A$1:$L$65585,5,0)))</f>
        <v/>
      </c>
      <c r="G358" s="507" t="str">
        <f>IF(ISNA(VLOOKUP(D358,條件!$A$1:$L$65585,11,0)),"",(VLOOKUP(D358,條件!$A$1:$L$65585,11,0)))</f>
        <v/>
      </c>
      <c r="H358" s="460"/>
      <c r="I358" s="461"/>
      <c r="J358" s="462"/>
      <c r="K358" s="461"/>
      <c r="L358" s="463"/>
      <c r="M358" s="388"/>
      <c r="N358" s="389"/>
      <c r="O358" s="390"/>
      <c r="P358" s="389"/>
      <c r="Q358" s="410"/>
      <c r="R358" s="443"/>
      <c r="S358" s="425">
        <f t="shared" si="131"/>
        <v>0</v>
      </c>
      <c r="T358" s="392">
        <f t="shared" si="128"/>
        <v>0</v>
      </c>
      <c r="U358" s="392">
        <f t="shared" si="132"/>
        <v>0</v>
      </c>
      <c r="V358" s="393">
        <f t="shared" si="133"/>
        <v>0</v>
      </c>
      <c r="W358" s="442" t="str">
        <f t="shared" si="134"/>
        <v/>
      </c>
      <c r="X358" s="452" t="str">
        <f t="shared" si="129"/>
        <v/>
      </c>
      <c r="Y358" s="452" t="str">
        <f t="shared" si="130"/>
        <v/>
      </c>
    </row>
    <row r="359" spans="1:25" ht="16.5">
      <c r="A359" s="383">
        <f t="shared" si="135"/>
        <v>46182</v>
      </c>
      <c r="B359" s="432" t="s">
        <v>804</v>
      </c>
      <c r="C359" s="458"/>
      <c r="D359" s="473"/>
      <c r="E359" s="459"/>
      <c r="F359" s="507" t="str">
        <f>IF(ISNA(VLOOKUP(D359,條件!$A$1:$L$65585,5,0)),"",(VLOOKUP(D359,條件!$A$1:$L$65585,5,0)))</f>
        <v/>
      </c>
      <c r="G359" s="507" t="str">
        <f>IF(ISNA(VLOOKUP(D359,條件!$A$1:$L$65585,11,0)),"",(VLOOKUP(D359,條件!$A$1:$L$65585,11,0)))</f>
        <v/>
      </c>
      <c r="H359" s="460"/>
      <c r="I359" s="461"/>
      <c r="J359" s="462"/>
      <c r="K359" s="461"/>
      <c r="L359" s="463"/>
      <c r="M359" s="388"/>
      <c r="N359" s="389"/>
      <c r="O359" s="390"/>
      <c r="P359" s="389"/>
      <c r="Q359" s="410"/>
      <c r="R359" s="443"/>
      <c r="S359" s="425">
        <f t="shared" si="131"/>
        <v>0</v>
      </c>
      <c r="T359" s="392">
        <f t="shared" si="128"/>
        <v>0</v>
      </c>
      <c r="U359" s="392">
        <f t="shared" si="132"/>
        <v>0</v>
      </c>
      <c r="V359" s="393">
        <f t="shared" si="133"/>
        <v>0</v>
      </c>
      <c r="W359" s="444" t="str">
        <f t="shared" si="134"/>
        <v/>
      </c>
      <c r="X359" s="452" t="str">
        <f t="shared" si="129"/>
        <v/>
      </c>
      <c r="Y359" s="452" t="str">
        <f t="shared" si="130"/>
        <v/>
      </c>
    </row>
    <row r="360" spans="1:25" ht="16.5">
      <c r="A360" s="383">
        <f t="shared" si="135"/>
        <v>46182</v>
      </c>
      <c r="B360" s="432" t="s">
        <v>804</v>
      </c>
      <c r="C360" s="458"/>
      <c r="D360" s="473"/>
      <c r="E360" s="459"/>
      <c r="F360" s="507" t="str">
        <f>IF(ISNA(VLOOKUP(D360,條件!$A$1:$L$65585,5,0)),"",(VLOOKUP(D360,條件!$A$1:$L$65585,5,0)))</f>
        <v/>
      </c>
      <c r="G360" s="507" t="str">
        <f>IF(ISNA(VLOOKUP(D360,條件!$A$1:$L$65585,11,0)),"",(VLOOKUP(D360,條件!$A$1:$L$65585,11,0)))</f>
        <v/>
      </c>
      <c r="H360" s="460"/>
      <c r="I360" s="461"/>
      <c r="J360" s="462"/>
      <c r="K360" s="461"/>
      <c r="L360" s="463"/>
      <c r="M360" s="388"/>
      <c r="N360" s="389"/>
      <c r="O360" s="390"/>
      <c r="P360" s="389"/>
      <c r="Q360" s="410"/>
      <c r="R360" s="443"/>
      <c r="S360" s="425">
        <f t="shared" si="131"/>
        <v>0</v>
      </c>
      <c r="T360" s="392">
        <f t="shared" si="128"/>
        <v>0</v>
      </c>
      <c r="U360" s="392">
        <f t="shared" si="132"/>
        <v>0</v>
      </c>
      <c r="V360" s="393">
        <f t="shared" si="133"/>
        <v>0</v>
      </c>
      <c r="W360" s="444" t="str">
        <f t="shared" si="134"/>
        <v/>
      </c>
      <c r="X360" s="452" t="str">
        <f t="shared" si="129"/>
        <v/>
      </c>
      <c r="Y360" s="452" t="str">
        <f t="shared" si="130"/>
        <v/>
      </c>
    </row>
    <row r="361" spans="1:25" ht="16.5">
      <c r="A361" s="383">
        <f t="shared" si="135"/>
        <v>46182</v>
      </c>
      <c r="B361" s="432" t="s">
        <v>804</v>
      </c>
      <c r="C361" s="458"/>
      <c r="D361" s="473"/>
      <c r="E361" s="459"/>
      <c r="F361" s="507" t="str">
        <f>IF(ISNA(VLOOKUP(D361,條件!$A$1:$L$65585,5,0)),"",(VLOOKUP(D361,條件!$A$1:$L$65585,5,0)))</f>
        <v/>
      </c>
      <c r="G361" s="507" t="str">
        <f>IF(ISNA(VLOOKUP(D361,條件!$A$1:$L$65585,11,0)),"",(VLOOKUP(D361,條件!$A$1:$L$65585,11,0)))</f>
        <v/>
      </c>
      <c r="H361" s="460"/>
      <c r="I361" s="461"/>
      <c r="J361" s="462"/>
      <c r="K361" s="461"/>
      <c r="L361" s="463"/>
      <c r="M361" s="388"/>
      <c r="N361" s="389"/>
      <c r="O361" s="390"/>
      <c r="P361" s="389"/>
      <c r="Q361" s="410"/>
      <c r="R361" s="443"/>
      <c r="S361" s="425">
        <f t="shared" si="131"/>
        <v>0</v>
      </c>
      <c r="T361" s="392">
        <f t="shared" si="128"/>
        <v>0</v>
      </c>
      <c r="U361" s="392">
        <f t="shared" si="132"/>
        <v>0</v>
      </c>
      <c r="V361" s="393">
        <f t="shared" si="133"/>
        <v>0</v>
      </c>
      <c r="W361" s="444" t="str">
        <f t="shared" si="134"/>
        <v/>
      </c>
      <c r="X361" s="452" t="str">
        <f t="shared" si="129"/>
        <v/>
      </c>
      <c r="Y361" s="452" t="str">
        <f t="shared" si="130"/>
        <v/>
      </c>
    </row>
    <row r="362" spans="1:25" ht="16.5">
      <c r="A362" s="383">
        <f t="shared" si="135"/>
        <v>46182</v>
      </c>
      <c r="B362" s="432" t="s">
        <v>804</v>
      </c>
      <c r="C362" s="458"/>
      <c r="D362" s="473"/>
      <c r="E362" s="459"/>
      <c r="F362" s="507" t="str">
        <f>IF(ISNA(VLOOKUP(D362,條件!$A$1:$L$65585,5,0)),"",(VLOOKUP(D362,條件!$A$1:$L$65585,5,0)))</f>
        <v/>
      </c>
      <c r="G362" s="507" t="str">
        <f>IF(ISNA(VLOOKUP(D362,條件!$A$1:$L$65585,11,0)),"",(VLOOKUP(D362,條件!$A$1:$L$65585,11,0)))</f>
        <v/>
      </c>
      <c r="H362" s="460"/>
      <c r="I362" s="461"/>
      <c r="J362" s="462"/>
      <c r="K362" s="461"/>
      <c r="L362" s="463"/>
      <c r="M362" s="388"/>
      <c r="N362" s="389"/>
      <c r="O362" s="390"/>
      <c r="P362" s="389"/>
      <c r="Q362" s="410"/>
      <c r="R362" s="443"/>
      <c r="S362" s="425">
        <f t="shared" si="131"/>
        <v>0</v>
      </c>
      <c r="T362" s="392">
        <f t="shared" si="128"/>
        <v>0</v>
      </c>
      <c r="U362" s="392">
        <f t="shared" si="132"/>
        <v>0</v>
      </c>
      <c r="V362" s="393">
        <f t="shared" si="133"/>
        <v>0</v>
      </c>
      <c r="W362" s="444" t="str">
        <f t="shared" si="134"/>
        <v/>
      </c>
      <c r="X362" s="452" t="str">
        <f t="shared" si="129"/>
        <v/>
      </c>
      <c r="Y362" s="452" t="str">
        <f t="shared" si="130"/>
        <v/>
      </c>
    </row>
    <row r="363" spans="1:25" ht="16.5">
      <c r="A363" s="383">
        <f t="shared" si="135"/>
        <v>46182</v>
      </c>
      <c r="B363" s="432" t="s">
        <v>804</v>
      </c>
      <c r="C363" s="458"/>
      <c r="D363" s="473"/>
      <c r="E363" s="459"/>
      <c r="F363" s="507" t="str">
        <f>IF(ISNA(VLOOKUP(D363,條件!$A$1:$L$65585,5,0)),"",(VLOOKUP(D363,條件!$A$1:$L$65585,5,0)))</f>
        <v/>
      </c>
      <c r="G363" s="507" t="str">
        <f>IF(ISNA(VLOOKUP(D363,條件!$A$1:$L$65585,11,0)),"",(VLOOKUP(D363,條件!$A$1:$L$65585,11,0)))</f>
        <v/>
      </c>
      <c r="H363" s="460"/>
      <c r="I363" s="461"/>
      <c r="J363" s="462"/>
      <c r="K363" s="461"/>
      <c r="L363" s="463"/>
      <c r="M363" s="388"/>
      <c r="N363" s="389"/>
      <c r="O363" s="390"/>
      <c r="P363" s="389"/>
      <c r="Q363" s="391"/>
      <c r="R363" s="443"/>
      <c r="S363" s="425">
        <f t="shared" si="131"/>
        <v>0</v>
      </c>
      <c r="T363" s="392">
        <f t="shared" si="128"/>
        <v>0</v>
      </c>
      <c r="U363" s="392">
        <f t="shared" si="132"/>
        <v>0</v>
      </c>
      <c r="V363" s="393">
        <f t="shared" si="133"/>
        <v>0</v>
      </c>
      <c r="W363" s="444" t="str">
        <f t="shared" si="134"/>
        <v/>
      </c>
      <c r="X363" s="452" t="str">
        <f t="shared" si="129"/>
        <v/>
      </c>
      <c r="Y363" s="452" t="str">
        <f t="shared" si="130"/>
        <v/>
      </c>
    </row>
    <row r="364" spans="1:25" ht="16.5">
      <c r="A364" s="383">
        <f t="shared" si="135"/>
        <v>46182</v>
      </c>
      <c r="B364" s="432" t="s">
        <v>804</v>
      </c>
      <c r="C364" s="458"/>
      <c r="D364" s="473"/>
      <c r="E364" s="459"/>
      <c r="F364" s="507" t="str">
        <f>IF(ISNA(VLOOKUP(D364,條件!$A$1:$L$65585,5,0)),"",(VLOOKUP(D364,條件!$A$1:$L$65585,5,0)))</f>
        <v/>
      </c>
      <c r="G364" s="507" t="str">
        <f>IF(ISNA(VLOOKUP(D364,條件!$A$1:$L$65585,11,0)),"",(VLOOKUP(D364,條件!$A$1:$L$65585,11,0)))</f>
        <v/>
      </c>
      <c r="H364" s="460"/>
      <c r="I364" s="461"/>
      <c r="J364" s="462"/>
      <c r="K364" s="461"/>
      <c r="L364" s="463"/>
      <c r="M364" s="388"/>
      <c r="N364" s="389"/>
      <c r="O364" s="390"/>
      <c r="P364" s="389"/>
      <c r="Q364" s="391"/>
      <c r="R364" s="443"/>
      <c r="S364" s="425">
        <f t="shared" si="131"/>
        <v>0</v>
      </c>
      <c r="T364" s="392">
        <f t="shared" si="128"/>
        <v>0</v>
      </c>
      <c r="U364" s="392">
        <f t="shared" si="132"/>
        <v>0</v>
      </c>
      <c r="V364" s="393">
        <f t="shared" si="133"/>
        <v>0</v>
      </c>
      <c r="W364" s="444" t="str">
        <f t="shared" si="134"/>
        <v/>
      </c>
      <c r="X364" s="452" t="str">
        <f t="shared" si="129"/>
        <v/>
      </c>
      <c r="Y364" s="452" t="str">
        <f t="shared" si="130"/>
        <v/>
      </c>
    </row>
    <row r="365" spans="1:25" ht="16.5">
      <c r="A365" s="383">
        <f t="shared" si="135"/>
        <v>46182</v>
      </c>
      <c r="B365" s="432" t="s">
        <v>804</v>
      </c>
      <c r="C365" s="458"/>
      <c r="D365" s="473"/>
      <c r="E365" s="459"/>
      <c r="F365" s="507" t="str">
        <f>IF(ISNA(VLOOKUP(D365,條件!$A$1:$L$65585,5,0)),"",(VLOOKUP(D365,條件!$A$1:$L$65585,5,0)))</f>
        <v/>
      </c>
      <c r="G365" s="507" t="str">
        <f>IF(ISNA(VLOOKUP(D365,條件!$A$1:$L$65585,11,0)),"",(VLOOKUP(D365,條件!$A$1:$L$65585,11,0)))</f>
        <v/>
      </c>
      <c r="H365" s="460"/>
      <c r="I365" s="461"/>
      <c r="J365" s="462"/>
      <c r="K365" s="461"/>
      <c r="L365" s="463"/>
      <c r="M365" s="388"/>
      <c r="N365" s="389"/>
      <c r="O365" s="390"/>
      <c r="P365" s="389"/>
      <c r="Q365" s="391"/>
      <c r="R365" s="443"/>
      <c r="S365" s="425">
        <f t="shared" si="131"/>
        <v>0</v>
      </c>
      <c r="T365" s="392">
        <f t="shared" si="128"/>
        <v>0</v>
      </c>
      <c r="U365" s="392">
        <f t="shared" si="132"/>
        <v>0</v>
      </c>
      <c r="V365" s="393">
        <f t="shared" si="133"/>
        <v>0</v>
      </c>
      <c r="W365" s="444" t="str">
        <f t="shared" si="134"/>
        <v/>
      </c>
      <c r="X365" s="452" t="str">
        <f t="shared" si="129"/>
        <v/>
      </c>
      <c r="Y365" s="452" t="str">
        <f t="shared" si="130"/>
        <v/>
      </c>
    </row>
    <row r="366" spans="1:25" ht="16.5">
      <c r="A366" s="383">
        <f t="shared" si="135"/>
        <v>46182</v>
      </c>
      <c r="B366" s="432" t="s">
        <v>804</v>
      </c>
      <c r="C366" s="458"/>
      <c r="D366" s="473"/>
      <c r="E366" s="459"/>
      <c r="F366" s="507" t="str">
        <f>IF(ISNA(VLOOKUP(D366,條件!$A$1:$L$65585,5,0)),"",(VLOOKUP(D366,條件!$A$1:$L$65585,5,0)))</f>
        <v/>
      </c>
      <c r="G366" s="507" t="str">
        <f>IF(ISNA(VLOOKUP(D366,條件!$A$1:$L$65585,11,0)),"",(VLOOKUP(D366,條件!$A$1:$L$65585,11,0)))</f>
        <v/>
      </c>
      <c r="H366" s="460"/>
      <c r="I366" s="461"/>
      <c r="J366" s="462"/>
      <c r="K366" s="461"/>
      <c r="L366" s="463"/>
      <c r="M366" s="388"/>
      <c r="N366" s="389"/>
      <c r="O366" s="390"/>
      <c r="P366" s="389"/>
      <c r="Q366" s="391"/>
      <c r="R366" s="443"/>
      <c r="S366" s="425">
        <f t="shared" si="131"/>
        <v>0</v>
      </c>
      <c r="T366" s="392">
        <f t="shared" si="128"/>
        <v>0</v>
      </c>
      <c r="U366" s="392">
        <f t="shared" si="132"/>
        <v>0</v>
      </c>
      <c r="V366" s="393">
        <f t="shared" si="133"/>
        <v>0</v>
      </c>
      <c r="W366" s="444" t="str">
        <f t="shared" si="134"/>
        <v/>
      </c>
      <c r="X366" s="452" t="str">
        <f t="shared" si="129"/>
        <v/>
      </c>
      <c r="Y366" s="452" t="str">
        <f t="shared" si="130"/>
        <v/>
      </c>
    </row>
    <row r="367" spans="1:25" ht="16.5">
      <c r="A367" s="383">
        <f t="shared" si="135"/>
        <v>46182</v>
      </c>
      <c r="B367" s="398" t="s">
        <v>807</v>
      </c>
      <c r="C367" s="524"/>
      <c r="D367" s="525"/>
      <c r="E367" s="526"/>
      <c r="F367" s="527"/>
      <c r="G367" s="527"/>
      <c r="H367" s="528"/>
      <c r="I367" s="529">
        <f>COUNTA(I347:I366)</f>
        <v>0</v>
      </c>
      <c r="J367" s="529"/>
      <c r="K367" s="529"/>
      <c r="L367" s="530"/>
      <c r="M367" s="400"/>
      <c r="N367" s="401">
        <f>SUM(N347:N366)</f>
        <v>0</v>
      </c>
      <c r="O367" s="400"/>
      <c r="P367" s="401">
        <f>SUM(P347:P366)</f>
        <v>0</v>
      </c>
      <c r="Q367" s="402"/>
      <c r="R367" s="445"/>
      <c r="S367" s="426"/>
      <c r="T367" s="399"/>
      <c r="U367" s="399">
        <f>SUMIF(U347:U366,"&lt;9E307")</f>
        <v>0</v>
      </c>
      <c r="V367" s="399">
        <f>SUM(V347:V366)</f>
        <v>0</v>
      </c>
      <c r="W367" s="446">
        <f>IF(ISERROR(V367/U367),0,(V367/U367))</f>
        <v>0</v>
      </c>
      <c r="X367" s="453">
        <f>SUMIF(X347:X366,"&lt;9E307")</f>
        <v>0</v>
      </c>
      <c r="Y367" s="453">
        <f>SUMIF(Y347:Y366,"&lt;9E307")</f>
        <v>0</v>
      </c>
    </row>
    <row r="368" spans="1:25" ht="16.5">
      <c r="A368" s="383">
        <f t="shared" si="135"/>
        <v>46182</v>
      </c>
      <c r="B368" s="432" t="s">
        <v>805</v>
      </c>
      <c r="C368" s="458"/>
      <c r="D368" s="473"/>
      <c r="E368" s="459"/>
      <c r="F368" s="507" t="str">
        <f>IF(ISNA(VLOOKUP(D368,條件!$A$1:$L$65585,5,0)),"",(VLOOKUP(D368,條件!$A$1:$L$65585,5,0)))</f>
        <v/>
      </c>
      <c r="G368" s="507" t="str">
        <f>IF(ISNA(VLOOKUP(D368,條件!$A$1:$L$65585,11,0)),"",(VLOOKUP(D368,條件!$A$1:$L$65585,11,0)))</f>
        <v/>
      </c>
      <c r="H368" s="460"/>
      <c r="I368" s="461"/>
      <c r="J368" s="462"/>
      <c r="K368" s="461"/>
      <c r="L368" s="463"/>
      <c r="M368" s="388"/>
      <c r="N368" s="389"/>
      <c r="O368" s="390"/>
      <c r="P368" s="389"/>
      <c r="Q368" s="391"/>
      <c r="R368" s="443"/>
      <c r="S368" s="425">
        <f>K368*0.85</f>
        <v>0</v>
      </c>
      <c r="T368" s="392">
        <f t="shared" ref="T368:T387" si="136">IF(J368="",0,(1440/(J368/S368)))</f>
        <v>0</v>
      </c>
      <c r="U368" s="405">
        <f>T368*L368*(N368+P368)/24*0.85</f>
        <v>0</v>
      </c>
      <c r="V368" s="406">
        <f>M368+O368</f>
        <v>0</v>
      </c>
      <c r="W368" s="442" t="str">
        <f>IF(U368=0,"",((V368/U368)))</f>
        <v/>
      </c>
      <c r="X368" s="452" t="str">
        <f t="shared" ref="X368:X387" si="137">IF(ISERROR((U368/(N368+P368)*N368)/250),"",((U368/(N368+P368)*N368)/250))</f>
        <v/>
      </c>
      <c r="Y368" s="452" t="str">
        <f t="shared" ref="Y368:Y387" si="138">IF(ISERROR(((U368/(N368+P368)*P368)/250)),"",(((U368/(N368+P368)*P368))/250))</f>
        <v/>
      </c>
    </row>
    <row r="369" spans="1:25" ht="16.5">
      <c r="A369" s="383">
        <f t="shared" si="135"/>
        <v>46182</v>
      </c>
      <c r="B369" s="432" t="s">
        <v>805</v>
      </c>
      <c r="C369" s="458"/>
      <c r="D369" s="473"/>
      <c r="E369" s="459"/>
      <c r="F369" s="507" t="str">
        <f>IF(ISNA(VLOOKUP(D369,條件!$A$1:$L$65585,5,0)),"",(VLOOKUP(D369,條件!$A$1:$L$65585,5,0)))</f>
        <v/>
      </c>
      <c r="G369" s="507" t="str">
        <f>IF(ISNA(VLOOKUP(D369,條件!$A$1:$L$65585,11,0)),"",(VLOOKUP(D369,條件!$A$1:$L$65585,11,0)))</f>
        <v/>
      </c>
      <c r="H369" s="460"/>
      <c r="I369" s="461"/>
      <c r="J369" s="462"/>
      <c r="K369" s="461"/>
      <c r="L369" s="463"/>
      <c r="M369" s="388"/>
      <c r="N369" s="389"/>
      <c r="O369" s="390"/>
      <c r="P369" s="389"/>
      <c r="Q369" s="391"/>
      <c r="R369" s="443"/>
      <c r="S369" s="425">
        <f t="shared" ref="S369:S387" si="139">K369*0.85</f>
        <v>0</v>
      </c>
      <c r="T369" s="392">
        <f t="shared" si="136"/>
        <v>0</v>
      </c>
      <c r="U369" s="405">
        <f t="shared" ref="U369:U387" si="140">T369*L369*(N369+P369)/24*0.85</f>
        <v>0</v>
      </c>
      <c r="V369" s="393">
        <f t="shared" ref="V369:V387" si="141">M369+O369</f>
        <v>0</v>
      </c>
      <c r="W369" s="442" t="str">
        <f t="shared" ref="W369:W387" si="142">IF(U369=0,"",((V369/U369)))</f>
        <v/>
      </c>
      <c r="X369" s="452" t="str">
        <f t="shared" si="137"/>
        <v/>
      </c>
      <c r="Y369" s="452" t="str">
        <f t="shared" si="138"/>
        <v/>
      </c>
    </row>
    <row r="370" spans="1:25" ht="16.5">
      <c r="A370" s="383">
        <f t="shared" si="135"/>
        <v>46182</v>
      </c>
      <c r="B370" s="432" t="s">
        <v>805</v>
      </c>
      <c r="C370" s="458"/>
      <c r="D370" s="473"/>
      <c r="E370" s="459"/>
      <c r="F370" s="507" t="str">
        <f>IF(ISNA(VLOOKUP(D370,條件!$A$1:$L$65585,5,0)),"",(VLOOKUP(D370,條件!$A$1:$L$65585,5,0)))</f>
        <v/>
      </c>
      <c r="G370" s="507" t="str">
        <f>IF(ISNA(VLOOKUP(D370,條件!$A$1:$L$65585,11,0)),"",(VLOOKUP(D370,條件!$A$1:$L$65585,11,0)))</f>
        <v/>
      </c>
      <c r="H370" s="460"/>
      <c r="I370" s="461"/>
      <c r="J370" s="462"/>
      <c r="K370" s="461"/>
      <c r="L370" s="463"/>
      <c r="M370" s="388"/>
      <c r="N370" s="389"/>
      <c r="O370" s="390"/>
      <c r="P370" s="389"/>
      <c r="Q370" s="391"/>
      <c r="R370" s="443"/>
      <c r="S370" s="425">
        <f t="shared" si="139"/>
        <v>0</v>
      </c>
      <c r="T370" s="392">
        <f t="shared" si="136"/>
        <v>0</v>
      </c>
      <c r="U370" s="405">
        <f t="shared" si="140"/>
        <v>0</v>
      </c>
      <c r="V370" s="393">
        <f t="shared" si="141"/>
        <v>0</v>
      </c>
      <c r="W370" s="442" t="str">
        <f t="shared" si="142"/>
        <v/>
      </c>
      <c r="X370" s="452" t="str">
        <f t="shared" si="137"/>
        <v/>
      </c>
      <c r="Y370" s="452" t="str">
        <f t="shared" si="138"/>
        <v/>
      </c>
    </row>
    <row r="371" spans="1:25" ht="16.5">
      <c r="A371" s="383">
        <f t="shared" si="135"/>
        <v>46182</v>
      </c>
      <c r="B371" s="432" t="s">
        <v>805</v>
      </c>
      <c r="C371" s="458"/>
      <c r="D371" s="473"/>
      <c r="E371" s="459"/>
      <c r="F371" s="507" t="str">
        <f>IF(ISNA(VLOOKUP(D371,條件!$A$1:$L$65585,5,0)),"",(VLOOKUP(D371,條件!$A$1:$L$65585,5,0)))</f>
        <v/>
      </c>
      <c r="G371" s="507" t="str">
        <f>IF(ISNA(VLOOKUP(D371,條件!$A$1:$L$65585,11,0)),"",(VLOOKUP(D371,條件!$A$1:$L$65585,11,0)))</f>
        <v/>
      </c>
      <c r="H371" s="460"/>
      <c r="I371" s="461"/>
      <c r="J371" s="462"/>
      <c r="K371" s="461"/>
      <c r="L371" s="463"/>
      <c r="M371" s="388"/>
      <c r="N371" s="389"/>
      <c r="O371" s="390"/>
      <c r="P371" s="389"/>
      <c r="Q371" s="391"/>
      <c r="R371" s="443"/>
      <c r="S371" s="425">
        <f t="shared" si="139"/>
        <v>0</v>
      </c>
      <c r="T371" s="392">
        <f t="shared" si="136"/>
        <v>0</v>
      </c>
      <c r="U371" s="405">
        <f t="shared" si="140"/>
        <v>0</v>
      </c>
      <c r="V371" s="393">
        <f t="shared" si="141"/>
        <v>0</v>
      </c>
      <c r="W371" s="442" t="str">
        <f t="shared" si="142"/>
        <v/>
      </c>
      <c r="X371" s="452" t="str">
        <f t="shared" si="137"/>
        <v/>
      </c>
      <c r="Y371" s="452" t="str">
        <f t="shared" si="138"/>
        <v/>
      </c>
    </row>
    <row r="372" spans="1:25" ht="16.5">
      <c r="A372" s="383">
        <f t="shared" si="135"/>
        <v>46182</v>
      </c>
      <c r="B372" s="432" t="s">
        <v>805</v>
      </c>
      <c r="C372" s="458"/>
      <c r="D372" s="473"/>
      <c r="E372" s="459"/>
      <c r="F372" s="507" t="str">
        <f>IF(ISNA(VLOOKUP(D372,條件!$A$1:$L$65585,5,0)),"",(VLOOKUP(D372,條件!$A$1:$L$65585,5,0)))</f>
        <v/>
      </c>
      <c r="G372" s="507" t="str">
        <f>IF(ISNA(VLOOKUP(D372,條件!$A$1:$L$65585,11,0)),"",(VLOOKUP(D372,條件!$A$1:$L$65585,11,0)))</f>
        <v/>
      </c>
      <c r="H372" s="460"/>
      <c r="I372" s="461"/>
      <c r="J372" s="462"/>
      <c r="K372" s="461"/>
      <c r="L372" s="463"/>
      <c r="M372" s="388"/>
      <c r="N372" s="389"/>
      <c r="O372" s="390"/>
      <c r="P372" s="389"/>
      <c r="Q372" s="391"/>
      <c r="R372" s="443"/>
      <c r="S372" s="425">
        <f t="shared" si="139"/>
        <v>0</v>
      </c>
      <c r="T372" s="392">
        <f t="shared" si="136"/>
        <v>0</v>
      </c>
      <c r="U372" s="405">
        <f t="shared" si="140"/>
        <v>0</v>
      </c>
      <c r="V372" s="393">
        <f t="shared" si="141"/>
        <v>0</v>
      </c>
      <c r="W372" s="442" t="str">
        <f t="shared" si="142"/>
        <v/>
      </c>
      <c r="X372" s="452" t="str">
        <f t="shared" si="137"/>
        <v/>
      </c>
      <c r="Y372" s="452" t="str">
        <f t="shared" si="138"/>
        <v/>
      </c>
    </row>
    <row r="373" spans="1:25" ht="16.5">
      <c r="A373" s="383">
        <f t="shared" si="135"/>
        <v>46182</v>
      </c>
      <c r="B373" s="432" t="s">
        <v>805</v>
      </c>
      <c r="C373" s="458"/>
      <c r="D373" s="473"/>
      <c r="E373" s="459"/>
      <c r="F373" s="507" t="str">
        <f>IF(ISNA(VLOOKUP(D373,條件!$A$1:$L$65585,5,0)),"",(VLOOKUP(D373,條件!$A$1:$L$65585,5,0)))</f>
        <v/>
      </c>
      <c r="G373" s="507" t="str">
        <f>IF(ISNA(VLOOKUP(D373,條件!$A$1:$L$65585,11,0)),"",(VLOOKUP(D373,條件!$A$1:$L$65585,11,0)))</f>
        <v/>
      </c>
      <c r="H373" s="460"/>
      <c r="I373" s="461"/>
      <c r="J373" s="462"/>
      <c r="K373" s="461"/>
      <c r="L373" s="463"/>
      <c r="M373" s="388"/>
      <c r="N373" s="389"/>
      <c r="O373" s="390"/>
      <c r="P373" s="389"/>
      <c r="Q373" s="391"/>
      <c r="R373" s="443"/>
      <c r="S373" s="425">
        <f t="shared" si="139"/>
        <v>0</v>
      </c>
      <c r="T373" s="392">
        <f t="shared" si="136"/>
        <v>0</v>
      </c>
      <c r="U373" s="405">
        <f t="shared" si="140"/>
        <v>0</v>
      </c>
      <c r="V373" s="393">
        <f t="shared" si="141"/>
        <v>0</v>
      </c>
      <c r="W373" s="442" t="str">
        <f t="shared" si="142"/>
        <v/>
      </c>
      <c r="X373" s="452" t="str">
        <f t="shared" si="137"/>
        <v/>
      </c>
      <c r="Y373" s="452" t="str">
        <f t="shared" si="138"/>
        <v/>
      </c>
    </row>
    <row r="374" spans="1:25" ht="16.5">
      <c r="A374" s="383">
        <f t="shared" si="135"/>
        <v>46182</v>
      </c>
      <c r="B374" s="432" t="s">
        <v>805</v>
      </c>
      <c r="C374" s="458"/>
      <c r="D374" s="473"/>
      <c r="E374" s="459"/>
      <c r="F374" s="507" t="str">
        <f>IF(ISNA(VLOOKUP(D374,條件!$A$1:$L$65585,5,0)),"",(VLOOKUP(D374,條件!$A$1:$L$65585,5,0)))</f>
        <v/>
      </c>
      <c r="G374" s="507" t="str">
        <f>IF(ISNA(VLOOKUP(D374,條件!$A$1:$L$65585,11,0)),"",(VLOOKUP(D374,條件!$A$1:$L$65585,11,0)))</f>
        <v/>
      </c>
      <c r="H374" s="460"/>
      <c r="I374" s="461"/>
      <c r="J374" s="462"/>
      <c r="K374" s="461"/>
      <c r="L374" s="463"/>
      <c r="M374" s="388"/>
      <c r="N374" s="389"/>
      <c r="O374" s="390"/>
      <c r="P374" s="389"/>
      <c r="Q374" s="391"/>
      <c r="R374" s="443"/>
      <c r="S374" s="425">
        <f t="shared" si="139"/>
        <v>0</v>
      </c>
      <c r="T374" s="392">
        <f t="shared" si="136"/>
        <v>0</v>
      </c>
      <c r="U374" s="405">
        <f t="shared" si="140"/>
        <v>0</v>
      </c>
      <c r="V374" s="393">
        <f t="shared" si="141"/>
        <v>0</v>
      </c>
      <c r="W374" s="442" t="str">
        <f t="shared" si="142"/>
        <v/>
      </c>
      <c r="X374" s="452" t="str">
        <f t="shared" si="137"/>
        <v/>
      </c>
      <c r="Y374" s="452" t="str">
        <f t="shared" si="138"/>
        <v/>
      </c>
    </row>
    <row r="375" spans="1:25" ht="16.5">
      <c r="A375" s="383">
        <f t="shared" si="135"/>
        <v>46182</v>
      </c>
      <c r="B375" s="432" t="s">
        <v>805</v>
      </c>
      <c r="C375" s="458"/>
      <c r="D375" s="473"/>
      <c r="E375" s="459"/>
      <c r="F375" s="507" t="str">
        <f>IF(ISNA(VLOOKUP(D375,條件!$A$1:$L$65585,5,0)),"",(VLOOKUP(D375,條件!$A$1:$L$65585,5,0)))</f>
        <v/>
      </c>
      <c r="G375" s="507" t="str">
        <f>IF(ISNA(VLOOKUP(D375,條件!$A$1:$L$65585,11,0)),"",(VLOOKUP(D375,條件!$A$1:$L$65585,11,0)))</f>
        <v/>
      </c>
      <c r="H375" s="460"/>
      <c r="I375" s="461"/>
      <c r="J375" s="462"/>
      <c r="K375" s="461"/>
      <c r="L375" s="463"/>
      <c r="M375" s="388"/>
      <c r="N375" s="389"/>
      <c r="O375" s="390"/>
      <c r="P375" s="389"/>
      <c r="Q375" s="391"/>
      <c r="R375" s="443"/>
      <c r="S375" s="425">
        <f t="shared" si="139"/>
        <v>0</v>
      </c>
      <c r="T375" s="392">
        <f t="shared" si="136"/>
        <v>0</v>
      </c>
      <c r="U375" s="405">
        <f t="shared" si="140"/>
        <v>0</v>
      </c>
      <c r="V375" s="393">
        <f t="shared" si="141"/>
        <v>0</v>
      </c>
      <c r="W375" s="442" t="str">
        <f t="shared" si="142"/>
        <v/>
      </c>
      <c r="X375" s="452" t="str">
        <f t="shared" si="137"/>
        <v/>
      </c>
      <c r="Y375" s="452" t="str">
        <f t="shared" si="138"/>
        <v/>
      </c>
    </row>
    <row r="376" spans="1:25" ht="16.5">
      <c r="A376" s="383">
        <f t="shared" si="135"/>
        <v>46182</v>
      </c>
      <c r="B376" s="432" t="s">
        <v>805</v>
      </c>
      <c r="C376" s="458"/>
      <c r="D376" s="473"/>
      <c r="E376" s="459"/>
      <c r="F376" s="507" t="str">
        <f>IF(ISNA(VLOOKUP(D376,條件!$A$1:$L$65585,5,0)),"",(VLOOKUP(D376,條件!$A$1:$L$65585,5,0)))</f>
        <v/>
      </c>
      <c r="G376" s="507" t="str">
        <f>IF(ISNA(VLOOKUP(D376,條件!$A$1:$L$65585,11,0)),"",(VLOOKUP(D376,條件!$A$1:$L$65585,11,0)))</f>
        <v/>
      </c>
      <c r="H376" s="460"/>
      <c r="I376" s="461"/>
      <c r="J376" s="462"/>
      <c r="K376" s="461"/>
      <c r="L376" s="463"/>
      <c r="M376" s="388"/>
      <c r="N376" s="389"/>
      <c r="O376" s="390"/>
      <c r="P376" s="389"/>
      <c r="Q376" s="391"/>
      <c r="R376" s="443"/>
      <c r="S376" s="425">
        <f t="shared" si="139"/>
        <v>0</v>
      </c>
      <c r="T376" s="392">
        <f t="shared" si="136"/>
        <v>0</v>
      </c>
      <c r="U376" s="405">
        <f t="shared" si="140"/>
        <v>0</v>
      </c>
      <c r="V376" s="393">
        <f t="shared" si="141"/>
        <v>0</v>
      </c>
      <c r="W376" s="442" t="str">
        <f t="shared" si="142"/>
        <v/>
      </c>
      <c r="X376" s="452" t="str">
        <f t="shared" si="137"/>
        <v/>
      </c>
      <c r="Y376" s="452" t="str">
        <f t="shared" si="138"/>
        <v/>
      </c>
    </row>
    <row r="377" spans="1:25" ht="16.5">
      <c r="A377" s="383">
        <f t="shared" si="135"/>
        <v>46182</v>
      </c>
      <c r="B377" s="432" t="s">
        <v>805</v>
      </c>
      <c r="C377" s="458"/>
      <c r="D377" s="473"/>
      <c r="E377" s="459"/>
      <c r="F377" s="507" t="str">
        <f>IF(ISNA(VLOOKUP(D377,條件!$A$1:$L$65585,5,0)),"",(VLOOKUP(D377,條件!$A$1:$L$65585,5,0)))</f>
        <v/>
      </c>
      <c r="G377" s="507" t="str">
        <f>IF(ISNA(VLOOKUP(D377,條件!$A$1:$L$65585,11,0)),"",(VLOOKUP(D377,條件!$A$1:$L$65585,11,0)))</f>
        <v/>
      </c>
      <c r="H377" s="460"/>
      <c r="I377" s="461"/>
      <c r="J377" s="462"/>
      <c r="K377" s="461"/>
      <c r="L377" s="463"/>
      <c r="M377" s="388"/>
      <c r="N377" s="389"/>
      <c r="O377" s="390"/>
      <c r="P377" s="389"/>
      <c r="Q377" s="391"/>
      <c r="R377" s="443"/>
      <c r="S377" s="425">
        <f t="shared" si="139"/>
        <v>0</v>
      </c>
      <c r="T377" s="392">
        <f t="shared" si="136"/>
        <v>0</v>
      </c>
      <c r="U377" s="405">
        <f t="shared" si="140"/>
        <v>0</v>
      </c>
      <c r="V377" s="393">
        <f t="shared" si="141"/>
        <v>0</v>
      </c>
      <c r="W377" s="442" t="str">
        <f t="shared" si="142"/>
        <v/>
      </c>
      <c r="X377" s="452" t="str">
        <f t="shared" si="137"/>
        <v/>
      </c>
      <c r="Y377" s="452" t="str">
        <f t="shared" si="138"/>
        <v/>
      </c>
    </row>
    <row r="378" spans="1:25" ht="16.5">
      <c r="A378" s="383">
        <f t="shared" si="135"/>
        <v>46182</v>
      </c>
      <c r="B378" s="432" t="s">
        <v>805</v>
      </c>
      <c r="C378" s="458"/>
      <c r="D378" s="473"/>
      <c r="E378" s="459"/>
      <c r="F378" s="507" t="str">
        <f>IF(ISNA(VLOOKUP(D378,條件!$A$1:$L$65585,5,0)),"",(VLOOKUP(D378,條件!$A$1:$L$65585,5,0)))</f>
        <v/>
      </c>
      <c r="G378" s="507" t="str">
        <f>IF(ISNA(VLOOKUP(D378,條件!$A$1:$L$65585,11,0)),"",(VLOOKUP(D378,條件!$A$1:$L$65585,11,0)))</f>
        <v/>
      </c>
      <c r="H378" s="460"/>
      <c r="I378" s="461"/>
      <c r="J378" s="462"/>
      <c r="K378" s="461"/>
      <c r="L378" s="463"/>
      <c r="M378" s="388"/>
      <c r="N378" s="389"/>
      <c r="O378" s="390"/>
      <c r="P378" s="389"/>
      <c r="Q378" s="391"/>
      <c r="R378" s="443"/>
      <c r="S378" s="425">
        <f t="shared" si="139"/>
        <v>0</v>
      </c>
      <c r="T378" s="392">
        <f t="shared" si="136"/>
        <v>0</v>
      </c>
      <c r="U378" s="405">
        <f t="shared" si="140"/>
        <v>0</v>
      </c>
      <c r="V378" s="393">
        <f t="shared" si="141"/>
        <v>0</v>
      </c>
      <c r="W378" s="442" t="str">
        <f t="shared" si="142"/>
        <v/>
      </c>
      <c r="X378" s="452" t="str">
        <f t="shared" si="137"/>
        <v/>
      </c>
      <c r="Y378" s="452" t="str">
        <f t="shared" si="138"/>
        <v/>
      </c>
    </row>
    <row r="379" spans="1:25" ht="16.5">
      <c r="A379" s="383">
        <f t="shared" si="135"/>
        <v>46182</v>
      </c>
      <c r="B379" s="432" t="s">
        <v>805</v>
      </c>
      <c r="C379" s="458"/>
      <c r="D379" s="473"/>
      <c r="E379" s="459"/>
      <c r="F379" s="507" t="str">
        <f>IF(ISNA(VLOOKUP(D379,條件!$A$1:$L$65585,5,0)),"",(VLOOKUP(D379,條件!$A$1:$L$65585,5,0)))</f>
        <v/>
      </c>
      <c r="G379" s="507" t="str">
        <f>IF(ISNA(VLOOKUP(D379,條件!$A$1:$L$65585,11,0)),"",(VLOOKUP(D379,條件!$A$1:$L$65585,11,0)))</f>
        <v/>
      </c>
      <c r="H379" s="460"/>
      <c r="I379" s="461"/>
      <c r="J379" s="462"/>
      <c r="K379" s="461"/>
      <c r="L379" s="463"/>
      <c r="M379" s="388"/>
      <c r="N379" s="389"/>
      <c r="O379" s="390"/>
      <c r="P379" s="389"/>
      <c r="Q379" s="391"/>
      <c r="R379" s="443"/>
      <c r="S379" s="425">
        <f t="shared" si="139"/>
        <v>0</v>
      </c>
      <c r="T379" s="392">
        <f t="shared" si="136"/>
        <v>0</v>
      </c>
      <c r="U379" s="392">
        <f t="shared" si="140"/>
        <v>0</v>
      </c>
      <c r="V379" s="393">
        <f t="shared" si="141"/>
        <v>0</v>
      </c>
      <c r="W379" s="444" t="str">
        <f t="shared" si="142"/>
        <v/>
      </c>
      <c r="X379" s="452" t="str">
        <f t="shared" si="137"/>
        <v/>
      </c>
      <c r="Y379" s="452" t="str">
        <f t="shared" si="138"/>
        <v/>
      </c>
    </row>
    <row r="380" spans="1:25" ht="16.5">
      <c r="A380" s="383">
        <f t="shared" si="135"/>
        <v>46182</v>
      </c>
      <c r="B380" s="432" t="s">
        <v>805</v>
      </c>
      <c r="C380" s="458"/>
      <c r="D380" s="473"/>
      <c r="E380" s="459"/>
      <c r="F380" s="507" t="str">
        <f>IF(ISNA(VLOOKUP(D380,條件!$A$1:$L$65585,5,0)),"",(VLOOKUP(D380,條件!$A$1:$L$65585,5,0)))</f>
        <v/>
      </c>
      <c r="G380" s="507" t="str">
        <f>IF(ISNA(VLOOKUP(D380,條件!$A$1:$L$65585,11,0)),"",(VLOOKUP(D380,條件!$A$1:$L$65585,11,0)))</f>
        <v/>
      </c>
      <c r="H380" s="460"/>
      <c r="I380" s="461"/>
      <c r="J380" s="462"/>
      <c r="K380" s="461"/>
      <c r="L380" s="463"/>
      <c r="M380" s="388"/>
      <c r="N380" s="389"/>
      <c r="O380" s="390"/>
      <c r="P380" s="389"/>
      <c r="Q380" s="391"/>
      <c r="R380" s="443"/>
      <c r="S380" s="425">
        <f t="shared" si="139"/>
        <v>0</v>
      </c>
      <c r="T380" s="392">
        <f t="shared" si="136"/>
        <v>0</v>
      </c>
      <c r="U380" s="392">
        <f t="shared" si="140"/>
        <v>0</v>
      </c>
      <c r="V380" s="393">
        <f t="shared" si="141"/>
        <v>0</v>
      </c>
      <c r="W380" s="444" t="str">
        <f t="shared" si="142"/>
        <v/>
      </c>
      <c r="X380" s="452" t="str">
        <f t="shared" si="137"/>
        <v/>
      </c>
      <c r="Y380" s="452" t="str">
        <f t="shared" si="138"/>
        <v/>
      </c>
    </row>
    <row r="381" spans="1:25" ht="16.5">
      <c r="A381" s="383">
        <f t="shared" si="135"/>
        <v>46182</v>
      </c>
      <c r="B381" s="432" t="s">
        <v>805</v>
      </c>
      <c r="C381" s="458"/>
      <c r="D381" s="473"/>
      <c r="E381" s="459"/>
      <c r="F381" s="507" t="str">
        <f>IF(ISNA(VLOOKUP(D381,條件!$A$1:$L$65585,5,0)),"",(VLOOKUP(D381,條件!$A$1:$L$65585,5,0)))</f>
        <v/>
      </c>
      <c r="G381" s="507" t="str">
        <f>IF(ISNA(VLOOKUP(D381,條件!$A$1:$L$65585,11,0)),"",(VLOOKUP(D381,條件!$A$1:$L$65585,11,0)))</f>
        <v/>
      </c>
      <c r="H381" s="460"/>
      <c r="I381" s="461"/>
      <c r="J381" s="462"/>
      <c r="K381" s="461"/>
      <c r="L381" s="463"/>
      <c r="M381" s="388"/>
      <c r="N381" s="389"/>
      <c r="O381" s="390"/>
      <c r="P381" s="389"/>
      <c r="Q381" s="391"/>
      <c r="R381" s="443"/>
      <c r="S381" s="425">
        <f t="shared" si="139"/>
        <v>0</v>
      </c>
      <c r="T381" s="392">
        <f t="shared" si="136"/>
        <v>0</v>
      </c>
      <c r="U381" s="392">
        <f t="shared" si="140"/>
        <v>0</v>
      </c>
      <c r="V381" s="393">
        <f t="shared" si="141"/>
        <v>0</v>
      </c>
      <c r="W381" s="444" t="str">
        <f t="shared" si="142"/>
        <v/>
      </c>
      <c r="X381" s="452" t="str">
        <f t="shared" si="137"/>
        <v/>
      </c>
      <c r="Y381" s="452" t="str">
        <f t="shared" si="138"/>
        <v/>
      </c>
    </row>
    <row r="382" spans="1:25" ht="16.5">
      <c r="A382" s="383">
        <f t="shared" si="135"/>
        <v>46182</v>
      </c>
      <c r="B382" s="432" t="s">
        <v>805</v>
      </c>
      <c r="C382" s="458"/>
      <c r="D382" s="473"/>
      <c r="E382" s="459"/>
      <c r="F382" s="507" t="str">
        <f>IF(ISNA(VLOOKUP(D382,條件!$A$1:$L$65585,5,0)),"",(VLOOKUP(D382,條件!$A$1:$L$65585,5,0)))</f>
        <v/>
      </c>
      <c r="G382" s="507" t="str">
        <f>IF(ISNA(VLOOKUP(D382,條件!$A$1:$L$65585,11,0)),"",(VLOOKUP(D382,條件!$A$1:$L$65585,11,0)))</f>
        <v/>
      </c>
      <c r="H382" s="460"/>
      <c r="I382" s="461"/>
      <c r="J382" s="462"/>
      <c r="K382" s="461"/>
      <c r="L382" s="463"/>
      <c r="M382" s="388"/>
      <c r="N382" s="389"/>
      <c r="O382" s="390"/>
      <c r="P382" s="389"/>
      <c r="Q382" s="391"/>
      <c r="R382" s="443"/>
      <c r="S382" s="425">
        <f t="shared" si="139"/>
        <v>0</v>
      </c>
      <c r="T382" s="392">
        <f t="shared" si="136"/>
        <v>0</v>
      </c>
      <c r="U382" s="392">
        <f t="shared" si="140"/>
        <v>0</v>
      </c>
      <c r="V382" s="393">
        <f t="shared" si="141"/>
        <v>0</v>
      </c>
      <c r="W382" s="444" t="str">
        <f t="shared" si="142"/>
        <v/>
      </c>
      <c r="X382" s="452" t="str">
        <f t="shared" si="137"/>
        <v/>
      </c>
      <c r="Y382" s="452" t="str">
        <f t="shared" si="138"/>
        <v/>
      </c>
    </row>
    <row r="383" spans="1:25" ht="16.5">
      <c r="A383" s="383">
        <f t="shared" si="135"/>
        <v>46182</v>
      </c>
      <c r="B383" s="432" t="s">
        <v>805</v>
      </c>
      <c r="C383" s="458"/>
      <c r="D383" s="473"/>
      <c r="E383" s="459"/>
      <c r="F383" s="507" t="str">
        <f>IF(ISNA(VLOOKUP(D383,條件!$A$1:$L$65585,5,0)),"",(VLOOKUP(D383,條件!$A$1:$L$65585,5,0)))</f>
        <v/>
      </c>
      <c r="G383" s="507" t="str">
        <f>IF(ISNA(VLOOKUP(D383,條件!$A$1:$L$65585,11,0)),"",(VLOOKUP(D383,條件!$A$1:$L$65585,11,0)))</f>
        <v/>
      </c>
      <c r="H383" s="460"/>
      <c r="I383" s="461"/>
      <c r="J383" s="462"/>
      <c r="K383" s="461"/>
      <c r="L383" s="463"/>
      <c r="M383" s="388"/>
      <c r="N383" s="389"/>
      <c r="O383" s="390"/>
      <c r="P383" s="389"/>
      <c r="Q383" s="391"/>
      <c r="R383" s="443"/>
      <c r="S383" s="425">
        <f t="shared" si="139"/>
        <v>0</v>
      </c>
      <c r="T383" s="392">
        <f t="shared" si="136"/>
        <v>0</v>
      </c>
      <c r="U383" s="392">
        <f t="shared" si="140"/>
        <v>0</v>
      </c>
      <c r="V383" s="393">
        <f t="shared" si="141"/>
        <v>0</v>
      </c>
      <c r="W383" s="444" t="str">
        <f t="shared" si="142"/>
        <v/>
      </c>
      <c r="X383" s="452" t="str">
        <f t="shared" si="137"/>
        <v/>
      </c>
      <c r="Y383" s="452" t="str">
        <f t="shared" si="138"/>
        <v/>
      </c>
    </row>
    <row r="384" spans="1:25" ht="16.5">
      <c r="A384" s="383">
        <f t="shared" si="135"/>
        <v>46182</v>
      </c>
      <c r="B384" s="432" t="s">
        <v>805</v>
      </c>
      <c r="C384" s="458"/>
      <c r="D384" s="473"/>
      <c r="E384" s="459"/>
      <c r="F384" s="507" t="str">
        <f>IF(ISNA(VLOOKUP(D384,條件!$A$1:$L$65585,5,0)),"",(VLOOKUP(D384,條件!$A$1:$L$65585,5,0)))</f>
        <v/>
      </c>
      <c r="G384" s="507" t="str">
        <f>IF(ISNA(VLOOKUP(D384,條件!$A$1:$L$65585,11,0)),"",(VLOOKUP(D384,條件!$A$1:$L$65585,11,0)))</f>
        <v/>
      </c>
      <c r="H384" s="460"/>
      <c r="I384" s="461"/>
      <c r="J384" s="462"/>
      <c r="K384" s="461"/>
      <c r="L384" s="463"/>
      <c r="M384" s="388"/>
      <c r="N384" s="389"/>
      <c r="O384" s="390"/>
      <c r="P384" s="389"/>
      <c r="Q384" s="391"/>
      <c r="R384" s="443"/>
      <c r="S384" s="425">
        <f t="shared" si="139"/>
        <v>0</v>
      </c>
      <c r="T384" s="392">
        <f t="shared" si="136"/>
        <v>0</v>
      </c>
      <c r="U384" s="392">
        <f t="shared" si="140"/>
        <v>0</v>
      </c>
      <c r="V384" s="393">
        <f t="shared" si="141"/>
        <v>0</v>
      </c>
      <c r="W384" s="444" t="str">
        <f t="shared" si="142"/>
        <v/>
      </c>
      <c r="X384" s="452" t="str">
        <f t="shared" si="137"/>
        <v/>
      </c>
      <c r="Y384" s="452" t="str">
        <f t="shared" si="138"/>
        <v/>
      </c>
    </row>
    <row r="385" spans="1:25" ht="16.5">
      <c r="A385" s="383">
        <f t="shared" si="135"/>
        <v>46182</v>
      </c>
      <c r="B385" s="432" t="s">
        <v>805</v>
      </c>
      <c r="C385" s="458"/>
      <c r="D385" s="473"/>
      <c r="E385" s="459"/>
      <c r="F385" s="507" t="str">
        <f>IF(ISNA(VLOOKUP(D385,條件!$A$1:$L$65585,5,0)),"",(VLOOKUP(D385,條件!$A$1:$L$65585,5,0)))</f>
        <v/>
      </c>
      <c r="G385" s="507" t="str">
        <f>IF(ISNA(VLOOKUP(D385,條件!$A$1:$L$65585,11,0)),"",(VLOOKUP(D385,條件!$A$1:$L$65585,11,0)))</f>
        <v/>
      </c>
      <c r="H385" s="460"/>
      <c r="I385" s="461"/>
      <c r="J385" s="462"/>
      <c r="K385" s="461"/>
      <c r="L385" s="463"/>
      <c r="M385" s="388"/>
      <c r="N385" s="389"/>
      <c r="O385" s="390"/>
      <c r="P385" s="389"/>
      <c r="Q385" s="391"/>
      <c r="R385" s="443"/>
      <c r="S385" s="425">
        <f t="shared" si="139"/>
        <v>0</v>
      </c>
      <c r="T385" s="392">
        <f t="shared" si="136"/>
        <v>0</v>
      </c>
      <c r="U385" s="392">
        <f t="shared" si="140"/>
        <v>0</v>
      </c>
      <c r="V385" s="393">
        <f t="shared" si="141"/>
        <v>0</v>
      </c>
      <c r="W385" s="444" t="str">
        <f t="shared" si="142"/>
        <v/>
      </c>
      <c r="X385" s="452" t="str">
        <f t="shared" si="137"/>
        <v/>
      </c>
      <c r="Y385" s="452" t="str">
        <f t="shared" si="138"/>
        <v/>
      </c>
    </row>
    <row r="386" spans="1:25" ht="16.5">
      <c r="A386" s="383">
        <f t="shared" si="135"/>
        <v>46182</v>
      </c>
      <c r="B386" s="432" t="s">
        <v>805</v>
      </c>
      <c r="C386" s="458"/>
      <c r="D386" s="473"/>
      <c r="E386" s="459"/>
      <c r="F386" s="507" t="str">
        <f>IF(ISNA(VLOOKUP(D386,條件!$A$1:$L$65585,5,0)),"",(VLOOKUP(D386,條件!$A$1:$L$65585,5,0)))</f>
        <v/>
      </c>
      <c r="G386" s="507" t="str">
        <f>IF(ISNA(VLOOKUP(D386,條件!$A$1:$L$65585,11,0)),"",(VLOOKUP(D386,條件!$A$1:$L$65585,11,0)))</f>
        <v/>
      </c>
      <c r="H386" s="460"/>
      <c r="I386" s="461"/>
      <c r="J386" s="462"/>
      <c r="K386" s="461"/>
      <c r="L386" s="463"/>
      <c r="M386" s="388"/>
      <c r="N386" s="389"/>
      <c r="O386" s="390"/>
      <c r="P386" s="389"/>
      <c r="Q386" s="391"/>
      <c r="R386" s="443"/>
      <c r="S386" s="425">
        <f t="shared" si="139"/>
        <v>0</v>
      </c>
      <c r="T386" s="392">
        <f t="shared" si="136"/>
        <v>0</v>
      </c>
      <c r="U386" s="392">
        <f t="shared" si="140"/>
        <v>0</v>
      </c>
      <c r="V386" s="393">
        <f t="shared" si="141"/>
        <v>0</v>
      </c>
      <c r="W386" s="444" t="str">
        <f t="shared" si="142"/>
        <v/>
      </c>
      <c r="X386" s="452" t="str">
        <f t="shared" si="137"/>
        <v/>
      </c>
      <c r="Y386" s="452" t="str">
        <f t="shared" si="138"/>
        <v/>
      </c>
    </row>
    <row r="387" spans="1:25" ht="16.5">
      <c r="A387" s="383">
        <f t="shared" si="135"/>
        <v>46182</v>
      </c>
      <c r="B387" s="432" t="s">
        <v>805</v>
      </c>
      <c r="C387" s="458"/>
      <c r="D387" s="473"/>
      <c r="E387" s="459"/>
      <c r="F387" s="507" t="str">
        <f>IF(ISNA(VLOOKUP(D387,條件!$A$1:$L$65585,5,0)),"",(VLOOKUP(D387,條件!$A$1:$L$65585,5,0)))</f>
        <v/>
      </c>
      <c r="G387" s="507" t="str">
        <f>IF(ISNA(VLOOKUP(D387,條件!$A$1:$L$65585,11,0)),"",(VLOOKUP(D387,條件!$A$1:$L$65585,11,0)))</f>
        <v/>
      </c>
      <c r="H387" s="460"/>
      <c r="I387" s="461"/>
      <c r="J387" s="462"/>
      <c r="K387" s="461"/>
      <c r="L387" s="463"/>
      <c r="M387" s="388"/>
      <c r="N387" s="389"/>
      <c r="O387" s="390"/>
      <c r="P387" s="389"/>
      <c r="Q387" s="391"/>
      <c r="R387" s="443"/>
      <c r="S387" s="425">
        <f t="shared" si="139"/>
        <v>0</v>
      </c>
      <c r="T387" s="392">
        <f t="shared" si="136"/>
        <v>0</v>
      </c>
      <c r="U387" s="392">
        <f t="shared" si="140"/>
        <v>0</v>
      </c>
      <c r="V387" s="393">
        <f t="shared" si="141"/>
        <v>0</v>
      </c>
      <c r="W387" s="444" t="str">
        <f t="shared" si="142"/>
        <v/>
      </c>
      <c r="X387" s="452" t="str">
        <f t="shared" si="137"/>
        <v/>
      </c>
      <c r="Y387" s="452" t="str">
        <f t="shared" si="138"/>
        <v/>
      </c>
    </row>
    <row r="388" spans="1:25" ht="16.5">
      <c r="A388" s="383">
        <f t="shared" si="135"/>
        <v>46182</v>
      </c>
      <c r="B388" s="398" t="s">
        <v>803</v>
      </c>
      <c r="C388" s="524"/>
      <c r="D388" s="525"/>
      <c r="E388" s="526"/>
      <c r="F388" s="527">
        <v>0</v>
      </c>
      <c r="G388" s="527"/>
      <c r="H388" s="528"/>
      <c r="I388" s="529">
        <f>COUNTA(I368:I387)</f>
        <v>0</v>
      </c>
      <c r="J388" s="529"/>
      <c r="K388" s="529"/>
      <c r="L388" s="530"/>
      <c r="M388" s="400"/>
      <c r="N388" s="401">
        <f>SUM(N368:N387)</f>
        <v>0</v>
      </c>
      <c r="O388" s="400"/>
      <c r="P388" s="401">
        <f>SUM(P368:P387)</f>
        <v>0</v>
      </c>
      <c r="Q388" s="402"/>
      <c r="R388" s="445"/>
      <c r="S388" s="427"/>
      <c r="T388" s="403"/>
      <c r="U388" s="399">
        <f>SUMIF(U368:U387,"&lt;9E307")</f>
        <v>0</v>
      </c>
      <c r="V388" s="399">
        <f>SUM(V368:V387)</f>
        <v>0</v>
      </c>
      <c r="W388" s="446">
        <f>IF(ISERROR(V388/U388),0,(V388/U388))</f>
        <v>0</v>
      </c>
      <c r="X388" s="453">
        <f>SUMIF(X368:X387,"&lt;9E307")</f>
        <v>0</v>
      </c>
      <c r="Y388" s="453">
        <f>SUMIF(Y368:Y387,"&lt;9E307")</f>
        <v>0</v>
      </c>
    </row>
    <row r="389" spans="1:25" ht="16.5">
      <c r="A389" s="383">
        <f t="shared" si="135"/>
        <v>46182</v>
      </c>
      <c r="B389" s="404" t="s">
        <v>806</v>
      </c>
      <c r="C389" s="531"/>
      <c r="D389" s="532"/>
      <c r="E389" s="533"/>
      <c r="F389" s="534"/>
      <c r="G389" s="534"/>
      <c r="H389" s="535"/>
      <c r="I389" s="536">
        <f>SUM(I367,I388)</f>
        <v>0</v>
      </c>
      <c r="J389" s="536"/>
      <c r="K389" s="536"/>
      <c r="L389" s="537"/>
      <c r="M389" s="419"/>
      <c r="N389" s="420">
        <f>SUM(N367,N388)</f>
        <v>0</v>
      </c>
      <c r="O389" s="419"/>
      <c r="P389" s="420">
        <f>SUM(P367,P388)</f>
        <v>0</v>
      </c>
      <c r="Q389" s="421"/>
      <c r="R389" s="447"/>
      <c r="S389" s="428"/>
      <c r="T389" s="394"/>
      <c r="U389" s="394">
        <f t="shared" ref="U389:V389" si="143">SUM(U367,U388)</f>
        <v>0</v>
      </c>
      <c r="V389" s="394">
        <f t="shared" si="143"/>
        <v>0</v>
      </c>
      <c r="W389" s="448">
        <f>IF(ISERROR(V389/U389),0,V389/U389)</f>
        <v>0</v>
      </c>
      <c r="X389" s="454">
        <f>SUM(X367,X388)</f>
        <v>0</v>
      </c>
      <c r="Y389" s="454">
        <f>SUM(Y367,Y388)</f>
        <v>0</v>
      </c>
    </row>
    <row r="390" spans="1:25" ht="16.5">
      <c r="A390" s="449">
        <f>A389+1</f>
        <v>46183</v>
      </c>
      <c r="B390" s="431" t="s">
        <v>804</v>
      </c>
      <c r="C390" s="538"/>
      <c r="D390" s="539"/>
      <c r="E390" s="540"/>
      <c r="F390" s="541" t="str">
        <f>IF(ISNA(VLOOKUP(D390,條件!$A$1:$L$65585,5,0)),"",(VLOOKUP(D390,條件!$A$1:$L$65585,5,0)))</f>
        <v/>
      </c>
      <c r="G390" s="541" t="str">
        <f>IF(ISNA(VLOOKUP(D390,條件!$A$1:$L$65585,11,0)),"",(VLOOKUP(D390,條件!$A$1:$L$65585,11,0)))</f>
        <v/>
      </c>
      <c r="H390" s="542"/>
      <c r="I390" s="543"/>
      <c r="J390" s="462"/>
      <c r="K390" s="543"/>
      <c r="L390" s="544"/>
      <c r="M390" s="407"/>
      <c r="N390" s="408"/>
      <c r="O390" s="409"/>
      <c r="P390" s="408"/>
      <c r="Q390" s="410"/>
      <c r="R390" s="441"/>
      <c r="S390" s="424">
        <f>K390*0.85</f>
        <v>0</v>
      </c>
      <c r="T390" s="405">
        <f t="shared" ref="T390:T409" si="144">IF(J390="",0,(1440/(J390/S390)))</f>
        <v>0</v>
      </c>
      <c r="U390" s="405">
        <f>T390*L390*(N390+P390)/24*0.85</f>
        <v>0</v>
      </c>
      <c r="V390" s="406">
        <f>M390+O390</f>
        <v>0</v>
      </c>
      <c r="W390" s="442" t="str">
        <f>IF(U390=0,"",((V390/U390)))</f>
        <v/>
      </c>
      <c r="X390" s="452" t="str">
        <f t="shared" ref="X390:X409" si="145">IF(ISERROR((U390/(N390+P390)*N390)/250),"",((U390/(N390+P390)*N390)/250))</f>
        <v/>
      </c>
      <c r="Y390" s="452" t="str">
        <f t="shared" ref="Y390:Y409" si="146">IF(ISERROR(((U390/(N390+P390)*P390)/250)),"",(((U390/(N390+P390)*P390))/250))</f>
        <v/>
      </c>
    </row>
    <row r="391" spans="1:25" ht="16.5">
      <c r="A391" s="383">
        <f>A390</f>
        <v>46183</v>
      </c>
      <c r="B391" s="432" t="s">
        <v>804</v>
      </c>
      <c r="C391" s="458"/>
      <c r="D391" s="473"/>
      <c r="E391" s="459"/>
      <c r="F391" s="507" t="str">
        <f>IF(ISNA(VLOOKUP(D391,條件!$A$1:$L$65585,5,0)),"",(VLOOKUP(D391,條件!$A$1:$L$65585,5,0)))</f>
        <v/>
      </c>
      <c r="G391" s="507" t="str">
        <f>IF(ISNA(VLOOKUP(D391,條件!$A$1:$L$65585,11,0)),"",(VLOOKUP(D391,條件!$A$1:$L$65585,11,0)))</f>
        <v/>
      </c>
      <c r="H391" s="460"/>
      <c r="I391" s="461"/>
      <c r="J391" s="462"/>
      <c r="K391" s="461"/>
      <c r="L391" s="463"/>
      <c r="M391" s="388"/>
      <c r="N391" s="389"/>
      <c r="O391" s="390"/>
      <c r="P391" s="389"/>
      <c r="Q391" s="410"/>
      <c r="R391" s="443"/>
      <c r="S391" s="425">
        <f t="shared" ref="S391:S409" si="147">K391*0.85</f>
        <v>0</v>
      </c>
      <c r="T391" s="392">
        <f t="shared" si="144"/>
        <v>0</v>
      </c>
      <c r="U391" s="405">
        <f t="shared" ref="U391:U409" si="148">T391*L391*(N391+P391)/24*0.85</f>
        <v>0</v>
      </c>
      <c r="V391" s="393">
        <f t="shared" ref="V391:V409" si="149">M391+O391</f>
        <v>0</v>
      </c>
      <c r="W391" s="442" t="str">
        <f t="shared" ref="W391:W409" si="150">IF(U391=0,"",((V391/U391)))</f>
        <v/>
      </c>
      <c r="X391" s="452" t="str">
        <f t="shared" si="145"/>
        <v/>
      </c>
      <c r="Y391" s="452" t="str">
        <f t="shared" si="146"/>
        <v/>
      </c>
    </row>
    <row r="392" spans="1:25" ht="16.5">
      <c r="A392" s="383">
        <f t="shared" ref="A392:A432" si="151">A391</f>
        <v>46183</v>
      </c>
      <c r="B392" s="432" t="s">
        <v>804</v>
      </c>
      <c r="C392" s="458"/>
      <c r="D392" s="473"/>
      <c r="E392" s="459"/>
      <c r="F392" s="507" t="str">
        <f>IF(ISNA(VLOOKUP(D392,條件!$A$1:$L$65585,5,0)),"",(VLOOKUP(D392,條件!$A$1:$L$65585,5,0)))</f>
        <v/>
      </c>
      <c r="G392" s="507" t="str">
        <f>IF(ISNA(VLOOKUP(D392,條件!$A$1:$L$65585,11,0)),"",(VLOOKUP(D392,條件!$A$1:$L$65585,11,0)))</f>
        <v/>
      </c>
      <c r="H392" s="460"/>
      <c r="I392" s="461"/>
      <c r="J392" s="462"/>
      <c r="K392" s="461"/>
      <c r="L392" s="463"/>
      <c r="M392" s="388"/>
      <c r="N392" s="389"/>
      <c r="O392" s="390"/>
      <c r="P392" s="389"/>
      <c r="Q392" s="410"/>
      <c r="R392" s="443"/>
      <c r="S392" s="425">
        <f t="shared" si="147"/>
        <v>0</v>
      </c>
      <c r="T392" s="392">
        <f t="shared" si="144"/>
        <v>0</v>
      </c>
      <c r="U392" s="405">
        <f t="shared" si="148"/>
        <v>0</v>
      </c>
      <c r="V392" s="393">
        <f t="shared" si="149"/>
        <v>0</v>
      </c>
      <c r="W392" s="442" t="str">
        <f t="shared" si="150"/>
        <v/>
      </c>
      <c r="X392" s="452" t="str">
        <f t="shared" si="145"/>
        <v/>
      </c>
      <c r="Y392" s="452" t="str">
        <f t="shared" si="146"/>
        <v/>
      </c>
    </row>
    <row r="393" spans="1:25" ht="16.5">
      <c r="A393" s="383">
        <f t="shared" si="151"/>
        <v>46183</v>
      </c>
      <c r="B393" s="432" t="s">
        <v>804</v>
      </c>
      <c r="C393" s="458"/>
      <c r="D393" s="473"/>
      <c r="E393" s="459"/>
      <c r="F393" s="507" t="str">
        <f>IF(ISNA(VLOOKUP(D393,條件!$A$1:$L$65585,5,0)),"",(VLOOKUP(D393,條件!$A$1:$L$65585,5,0)))</f>
        <v/>
      </c>
      <c r="G393" s="507" t="str">
        <f>IF(ISNA(VLOOKUP(D393,條件!$A$1:$L$65585,11,0)),"",(VLOOKUP(D393,條件!$A$1:$L$65585,11,0)))</f>
        <v/>
      </c>
      <c r="H393" s="460"/>
      <c r="I393" s="461"/>
      <c r="J393" s="462"/>
      <c r="K393" s="461"/>
      <c r="L393" s="463"/>
      <c r="M393" s="388"/>
      <c r="N393" s="389"/>
      <c r="O393" s="390"/>
      <c r="P393" s="389"/>
      <c r="Q393" s="410"/>
      <c r="R393" s="443"/>
      <c r="S393" s="425">
        <f t="shared" si="147"/>
        <v>0</v>
      </c>
      <c r="T393" s="392">
        <f t="shared" si="144"/>
        <v>0</v>
      </c>
      <c r="U393" s="405">
        <f t="shared" si="148"/>
        <v>0</v>
      </c>
      <c r="V393" s="393">
        <f t="shared" si="149"/>
        <v>0</v>
      </c>
      <c r="W393" s="442" t="str">
        <f t="shared" si="150"/>
        <v/>
      </c>
      <c r="X393" s="452" t="str">
        <f t="shared" si="145"/>
        <v/>
      </c>
      <c r="Y393" s="452" t="str">
        <f t="shared" si="146"/>
        <v/>
      </c>
    </row>
    <row r="394" spans="1:25" ht="16.5">
      <c r="A394" s="383">
        <f t="shared" si="151"/>
        <v>46183</v>
      </c>
      <c r="B394" s="432" t="s">
        <v>804</v>
      </c>
      <c r="C394" s="458"/>
      <c r="D394" s="473"/>
      <c r="E394" s="459"/>
      <c r="F394" s="507" t="str">
        <f>IF(ISNA(VLOOKUP(D394,條件!$A$1:$L$65585,5,0)),"",(VLOOKUP(D394,條件!$A$1:$L$65585,5,0)))</f>
        <v/>
      </c>
      <c r="G394" s="507" t="str">
        <f>IF(ISNA(VLOOKUP(D394,條件!$A$1:$L$65585,11,0)),"",(VLOOKUP(D394,條件!$A$1:$L$65585,11,0)))</f>
        <v/>
      </c>
      <c r="H394" s="460"/>
      <c r="I394" s="461"/>
      <c r="J394" s="462"/>
      <c r="K394" s="461"/>
      <c r="L394" s="463"/>
      <c r="M394" s="388"/>
      <c r="N394" s="389"/>
      <c r="O394" s="390"/>
      <c r="P394" s="389"/>
      <c r="Q394" s="410"/>
      <c r="R394" s="443"/>
      <c r="S394" s="425">
        <f t="shared" si="147"/>
        <v>0</v>
      </c>
      <c r="T394" s="392">
        <f t="shared" si="144"/>
        <v>0</v>
      </c>
      <c r="U394" s="405">
        <f t="shared" si="148"/>
        <v>0</v>
      </c>
      <c r="V394" s="393">
        <f t="shared" si="149"/>
        <v>0</v>
      </c>
      <c r="W394" s="442" t="str">
        <f t="shared" si="150"/>
        <v/>
      </c>
      <c r="X394" s="452" t="str">
        <f t="shared" si="145"/>
        <v/>
      </c>
      <c r="Y394" s="452" t="str">
        <f t="shared" si="146"/>
        <v/>
      </c>
    </row>
    <row r="395" spans="1:25" ht="16.5">
      <c r="A395" s="383">
        <f t="shared" si="151"/>
        <v>46183</v>
      </c>
      <c r="B395" s="432" t="s">
        <v>804</v>
      </c>
      <c r="C395" s="458"/>
      <c r="D395" s="473"/>
      <c r="E395" s="459"/>
      <c r="F395" s="507" t="str">
        <f>IF(ISNA(VLOOKUP(D395,條件!$A$1:$L$65585,5,0)),"",(VLOOKUP(D395,條件!$A$1:$L$65585,5,0)))</f>
        <v/>
      </c>
      <c r="G395" s="507" t="str">
        <f>IF(ISNA(VLOOKUP(D395,條件!$A$1:$L$65585,11,0)),"",(VLOOKUP(D395,條件!$A$1:$L$65585,11,0)))</f>
        <v/>
      </c>
      <c r="H395" s="460"/>
      <c r="I395" s="461"/>
      <c r="J395" s="462"/>
      <c r="K395" s="461"/>
      <c r="L395" s="463"/>
      <c r="M395" s="388"/>
      <c r="N395" s="389"/>
      <c r="O395" s="390"/>
      <c r="P395" s="389"/>
      <c r="Q395" s="410"/>
      <c r="R395" s="443"/>
      <c r="S395" s="425">
        <f t="shared" si="147"/>
        <v>0</v>
      </c>
      <c r="T395" s="392">
        <f t="shared" si="144"/>
        <v>0</v>
      </c>
      <c r="U395" s="405">
        <f t="shared" si="148"/>
        <v>0</v>
      </c>
      <c r="V395" s="393">
        <f t="shared" si="149"/>
        <v>0</v>
      </c>
      <c r="W395" s="442" t="str">
        <f t="shared" si="150"/>
        <v/>
      </c>
      <c r="X395" s="452" t="str">
        <f t="shared" si="145"/>
        <v/>
      </c>
      <c r="Y395" s="452" t="str">
        <f t="shared" si="146"/>
        <v/>
      </c>
    </row>
    <row r="396" spans="1:25" ht="16.5">
      <c r="A396" s="383">
        <f t="shared" si="151"/>
        <v>46183</v>
      </c>
      <c r="B396" s="432" t="s">
        <v>804</v>
      </c>
      <c r="C396" s="458"/>
      <c r="D396" s="473"/>
      <c r="E396" s="459"/>
      <c r="F396" s="507" t="str">
        <f>IF(ISNA(VLOOKUP(D396,條件!$A$1:$L$65585,5,0)),"",(VLOOKUP(D396,條件!$A$1:$L$65585,5,0)))</f>
        <v/>
      </c>
      <c r="G396" s="507" t="str">
        <f>IF(ISNA(VLOOKUP(D396,條件!$A$1:$L$65585,11,0)),"",(VLOOKUP(D396,條件!$A$1:$L$65585,11,0)))</f>
        <v/>
      </c>
      <c r="H396" s="460"/>
      <c r="I396" s="461"/>
      <c r="J396" s="462"/>
      <c r="K396" s="461"/>
      <c r="L396" s="463"/>
      <c r="M396" s="388"/>
      <c r="N396" s="389"/>
      <c r="O396" s="390"/>
      <c r="P396" s="389"/>
      <c r="Q396" s="410"/>
      <c r="R396" s="443"/>
      <c r="S396" s="425">
        <f t="shared" si="147"/>
        <v>0</v>
      </c>
      <c r="T396" s="392">
        <f t="shared" si="144"/>
        <v>0</v>
      </c>
      <c r="U396" s="405">
        <f t="shared" si="148"/>
        <v>0</v>
      </c>
      <c r="V396" s="393">
        <f t="shared" si="149"/>
        <v>0</v>
      </c>
      <c r="W396" s="442" t="str">
        <f t="shared" si="150"/>
        <v/>
      </c>
      <c r="X396" s="452" t="str">
        <f t="shared" si="145"/>
        <v/>
      </c>
      <c r="Y396" s="452" t="str">
        <f t="shared" si="146"/>
        <v/>
      </c>
    </row>
    <row r="397" spans="1:25" ht="16.5">
      <c r="A397" s="383">
        <f t="shared" si="151"/>
        <v>46183</v>
      </c>
      <c r="B397" s="432" t="s">
        <v>804</v>
      </c>
      <c r="C397" s="458"/>
      <c r="D397" s="473"/>
      <c r="E397" s="459"/>
      <c r="F397" s="507" t="str">
        <f>IF(ISNA(VLOOKUP(D397,條件!$A$1:$L$65585,5,0)),"",(VLOOKUP(D397,條件!$A$1:$L$65585,5,0)))</f>
        <v/>
      </c>
      <c r="G397" s="507" t="str">
        <f>IF(ISNA(VLOOKUP(D397,條件!$A$1:$L$65585,11,0)),"",(VLOOKUP(D397,條件!$A$1:$L$65585,11,0)))</f>
        <v/>
      </c>
      <c r="H397" s="460"/>
      <c r="I397" s="461"/>
      <c r="J397" s="462"/>
      <c r="K397" s="461"/>
      <c r="L397" s="463"/>
      <c r="M397" s="388"/>
      <c r="N397" s="389"/>
      <c r="O397" s="390"/>
      <c r="P397" s="389"/>
      <c r="Q397" s="410"/>
      <c r="R397" s="443"/>
      <c r="S397" s="425">
        <f t="shared" si="147"/>
        <v>0</v>
      </c>
      <c r="T397" s="392">
        <f t="shared" si="144"/>
        <v>0</v>
      </c>
      <c r="U397" s="405">
        <f t="shared" si="148"/>
        <v>0</v>
      </c>
      <c r="V397" s="393">
        <f t="shared" si="149"/>
        <v>0</v>
      </c>
      <c r="W397" s="442" t="str">
        <f t="shared" si="150"/>
        <v/>
      </c>
      <c r="X397" s="452" t="str">
        <f t="shared" si="145"/>
        <v/>
      </c>
      <c r="Y397" s="452" t="str">
        <f t="shared" si="146"/>
        <v/>
      </c>
    </row>
    <row r="398" spans="1:25" ht="16.5">
      <c r="A398" s="383">
        <f t="shared" si="151"/>
        <v>46183</v>
      </c>
      <c r="B398" s="432" t="s">
        <v>804</v>
      </c>
      <c r="C398" s="458"/>
      <c r="D398" s="473"/>
      <c r="E398" s="459"/>
      <c r="F398" s="507" t="str">
        <f>IF(ISNA(VLOOKUP(D398,條件!$A$1:$L$65585,5,0)),"",(VLOOKUP(D398,條件!$A$1:$L$65585,5,0)))</f>
        <v/>
      </c>
      <c r="G398" s="507" t="str">
        <f>IF(ISNA(VLOOKUP(D398,條件!$A$1:$L$65585,11,0)),"",(VLOOKUP(D398,條件!$A$1:$L$65585,11,0)))</f>
        <v/>
      </c>
      <c r="H398" s="460"/>
      <c r="I398" s="461"/>
      <c r="J398" s="462"/>
      <c r="K398" s="461"/>
      <c r="L398" s="463"/>
      <c r="M398" s="388"/>
      <c r="N398" s="389"/>
      <c r="O398" s="390"/>
      <c r="P398" s="389"/>
      <c r="Q398" s="410"/>
      <c r="R398" s="443"/>
      <c r="S398" s="425">
        <f t="shared" si="147"/>
        <v>0</v>
      </c>
      <c r="T398" s="392">
        <f t="shared" si="144"/>
        <v>0</v>
      </c>
      <c r="U398" s="405">
        <f t="shared" si="148"/>
        <v>0</v>
      </c>
      <c r="V398" s="393">
        <f t="shared" si="149"/>
        <v>0</v>
      </c>
      <c r="W398" s="442" t="str">
        <f t="shared" si="150"/>
        <v/>
      </c>
      <c r="X398" s="452" t="str">
        <f t="shared" si="145"/>
        <v/>
      </c>
      <c r="Y398" s="452" t="str">
        <f t="shared" si="146"/>
        <v/>
      </c>
    </row>
    <row r="399" spans="1:25" ht="16.5">
      <c r="A399" s="383">
        <f t="shared" si="151"/>
        <v>46183</v>
      </c>
      <c r="B399" s="432" t="s">
        <v>804</v>
      </c>
      <c r="C399" s="458"/>
      <c r="D399" s="473"/>
      <c r="E399" s="459"/>
      <c r="F399" s="507" t="str">
        <f>IF(ISNA(VLOOKUP(D399,條件!$A$1:$L$65585,5,0)),"",(VLOOKUP(D399,條件!$A$1:$L$65585,5,0)))</f>
        <v/>
      </c>
      <c r="G399" s="507" t="str">
        <f>IF(ISNA(VLOOKUP(D399,條件!$A$1:$L$65585,11,0)),"",(VLOOKUP(D399,條件!$A$1:$L$65585,11,0)))</f>
        <v/>
      </c>
      <c r="H399" s="460"/>
      <c r="I399" s="461"/>
      <c r="J399" s="462"/>
      <c r="K399" s="461"/>
      <c r="L399" s="463"/>
      <c r="M399" s="388"/>
      <c r="N399" s="389"/>
      <c r="O399" s="390"/>
      <c r="P399" s="389"/>
      <c r="Q399" s="410"/>
      <c r="R399" s="443"/>
      <c r="S399" s="425">
        <f t="shared" si="147"/>
        <v>0</v>
      </c>
      <c r="T399" s="392">
        <f t="shared" si="144"/>
        <v>0</v>
      </c>
      <c r="U399" s="405">
        <f t="shared" si="148"/>
        <v>0</v>
      </c>
      <c r="V399" s="393">
        <f t="shared" si="149"/>
        <v>0</v>
      </c>
      <c r="W399" s="442" t="str">
        <f t="shared" si="150"/>
        <v/>
      </c>
      <c r="X399" s="452" t="str">
        <f t="shared" si="145"/>
        <v/>
      </c>
      <c r="Y399" s="452" t="str">
        <f t="shared" si="146"/>
        <v/>
      </c>
    </row>
    <row r="400" spans="1:25" ht="16.5">
      <c r="A400" s="383">
        <f t="shared" si="151"/>
        <v>46183</v>
      </c>
      <c r="B400" s="432" t="s">
        <v>804</v>
      </c>
      <c r="C400" s="458"/>
      <c r="D400" s="473"/>
      <c r="E400" s="459"/>
      <c r="F400" s="507" t="str">
        <f>IF(ISNA(VLOOKUP(D400,條件!$A$1:$L$65585,5,0)),"",(VLOOKUP(D400,條件!$A$1:$L$65585,5,0)))</f>
        <v/>
      </c>
      <c r="G400" s="507" t="str">
        <f>IF(ISNA(VLOOKUP(D400,條件!$A$1:$L$65585,11,0)),"",(VLOOKUP(D400,條件!$A$1:$L$65585,11,0)))</f>
        <v/>
      </c>
      <c r="H400" s="460"/>
      <c r="I400" s="461"/>
      <c r="J400" s="462"/>
      <c r="K400" s="461"/>
      <c r="L400" s="463"/>
      <c r="M400" s="388"/>
      <c r="N400" s="389"/>
      <c r="O400" s="390"/>
      <c r="P400" s="389"/>
      <c r="Q400" s="410"/>
      <c r="R400" s="443"/>
      <c r="S400" s="425">
        <f t="shared" si="147"/>
        <v>0</v>
      </c>
      <c r="T400" s="392">
        <f t="shared" si="144"/>
        <v>0</v>
      </c>
      <c r="U400" s="405">
        <f t="shared" si="148"/>
        <v>0</v>
      </c>
      <c r="V400" s="393">
        <f t="shared" si="149"/>
        <v>0</v>
      </c>
      <c r="W400" s="442" t="str">
        <f t="shared" si="150"/>
        <v/>
      </c>
      <c r="X400" s="452" t="str">
        <f t="shared" si="145"/>
        <v/>
      </c>
      <c r="Y400" s="452" t="str">
        <f t="shared" si="146"/>
        <v/>
      </c>
    </row>
    <row r="401" spans="1:25" ht="16.5">
      <c r="A401" s="383">
        <f t="shared" si="151"/>
        <v>46183</v>
      </c>
      <c r="B401" s="432" t="s">
        <v>804</v>
      </c>
      <c r="C401" s="458"/>
      <c r="D401" s="473"/>
      <c r="E401" s="459"/>
      <c r="F401" s="507" t="str">
        <f>IF(ISNA(VLOOKUP(D401,條件!$A$1:$L$65585,5,0)),"",(VLOOKUP(D401,條件!$A$1:$L$65585,5,0)))</f>
        <v/>
      </c>
      <c r="G401" s="507" t="str">
        <f>IF(ISNA(VLOOKUP(D401,條件!$A$1:$L$65585,11,0)),"",(VLOOKUP(D401,條件!$A$1:$L$65585,11,0)))</f>
        <v/>
      </c>
      <c r="H401" s="460"/>
      <c r="I401" s="461"/>
      <c r="J401" s="462"/>
      <c r="K401" s="461"/>
      <c r="L401" s="463"/>
      <c r="M401" s="388"/>
      <c r="N401" s="389"/>
      <c r="O401" s="390"/>
      <c r="P401" s="389"/>
      <c r="Q401" s="410"/>
      <c r="R401" s="443"/>
      <c r="S401" s="425">
        <f t="shared" si="147"/>
        <v>0</v>
      </c>
      <c r="T401" s="392">
        <f t="shared" si="144"/>
        <v>0</v>
      </c>
      <c r="U401" s="392">
        <f t="shared" si="148"/>
        <v>0</v>
      </c>
      <c r="V401" s="393">
        <f t="shared" si="149"/>
        <v>0</v>
      </c>
      <c r="W401" s="442" t="str">
        <f t="shared" si="150"/>
        <v/>
      </c>
      <c r="X401" s="452" t="str">
        <f t="shared" si="145"/>
        <v/>
      </c>
      <c r="Y401" s="452" t="str">
        <f t="shared" si="146"/>
        <v/>
      </c>
    </row>
    <row r="402" spans="1:25" ht="16.5">
      <c r="A402" s="383">
        <f t="shared" si="151"/>
        <v>46183</v>
      </c>
      <c r="B402" s="432" t="s">
        <v>804</v>
      </c>
      <c r="C402" s="458"/>
      <c r="D402" s="473"/>
      <c r="E402" s="459"/>
      <c r="F402" s="507" t="str">
        <f>IF(ISNA(VLOOKUP(D402,條件!$A$1:$L$65585,5,0)),"",(VLOOKUP(D402,條件!$A$1:$L$65585,5,0)))</f>
        <v/>
      </c>
      <c r="G402" s="507" t="str">
        <f>IF(ISNA(VLOOKUP(D402,條件!$A$1:$L$65585,11,0)),"",(VLOOKUP(D402,條件!$A$1:$L$65585,11,0)))</f>
        <v/>
      </c>
      <c r="H402" s="460"/>
      <c r="I402" s="461"/>
      <c r="J402" s="462"/>
      <c r="K402" s="461"/>
      <c r="L402" s="463"/>
      <c r="M402" s="388"/>
      <c r="N402" s="389"/>
      <c r="O402" s="390"/>
      <c r="P402" s="389"/>
      <c r="Q402" s="410"/>
      <c r="R402" s="443"/>
      <c r="S402" s="425">
        <f t="shared" si="147"/>
        <v>0</v>
      </c>
      <c r="T402" s="392">
        <f t="shared" si="144"/>
        <v>0</v>
      </c>
      <c r="U402" s="392">
        <f t="shared" si="148"/>
        <v>0</v>
      </c>
      <c r="V402" s="393">
        <f t="shared" si="149"/>
        <v>0</v>
      </c>
      <c r="W402" s="444" t="str">
        <f t="shared" si="150"/>
        <v/>
      </c>
      <c r="X402" s="452" t="str">
        <f t="shared" si="145"/>
        <v/>
      </c>
      <c r="Y402" s="452" t="str">
        <f t="shared" si="146"/>
        <v/>
      </c>
    </row>
    <row r="403" spans="1:25" ht="16.5">
      <c r="A403" s="383">
        <f t="shared" si="151"/>
        <v>46183</v>
      </c>
      <c r="B403" s="432" t="s">
        <v>804</v>
      </c>
      <c r="C403" s="458"/>
      <c r="D403" s="473"/>
      <c r="E403" s="459"/>
      <c r="F403" s="507" t="str">
        <f>IF(ISNA(VLOOKUP(D403,條件!$A$1:$L$65585,5,0)),"",(VLOOKUP(D403,條件!$A$1:$L$65585,5,0)))</f>
        <v/>
      </c>
      <c r="G403" s="507" t="str">
        <f>IF(ISNA(VLOOKUP(D403,條件!$A$1:$L$65585,11,0)),"",(VLOOKUP(D403,條件!$A$1:$L$65585,11,0)))</f>
        <v/>
      </c>
      <c r="H403" s="460"/>
      <c r="I403" s="461"/>
      <c r="J403" s="462"/>
      <c r="K403" s="461"/>
      <c r="L403" s="463"/>
      <c r="M403" s="388"/>
      <c r="N403" s="389"/>
      <c r="O403" s="390"/>
      <c r="P403" s="389"/>
      <c r="Q403" s="410"/>
      <c r="R403" s="443"/>
      <c r="S403" s="425">
        <f t="shared" si="147"/>
        <v>0</v>
      </c>
      <c r="T403" s="392">
        <f t="shared" si="144"/>
        <v>0</v>
      </c>
      <c r="U403" s="392">
        <f t="shared" si="148"/>
        <v>0</v>
      </c>
      <c r="V403" s="393">
        <f t="shared" si="149"/>
        <v>0</v>
      </c>
      <c r="W403" s="444" t="str">
        <f t="shared" si="150"/>
        <v/>
      </c>
      <c r="X403" s="452" t="str">
        <f t="shared" si="145"/>
        <v/>
      </c>
      <c r="Y403" s="452" t="str">
        <f t="shared" si="146"/>
        <v/>
      </c>
    </row>
    <row r="404" spans="1:25" ht="16.5">
      <c r="A404" s="383">
        <f t="shared" si="151"/>
        <v>46183</v>
      </c>
      <c r="B404" s="432" t="s">
        <v>804</v>
      </c>
      <c r="C404" s="458"/>
      <c r="D404" s="473"/>
      <c r="E404" s="459"/>
      <c r="F404" s="507" t="str">
        <f>IF(ISNA(VLOOKUP(D404,條件!$A$1:$L$65585,5,0)),"",(VLOOKUP(D404,條件!$A$1:$L$65585,5,0)))</f>
        <v/>
      </c>
      <c r="G404" s="507" t="str">
        <f>IF(ISNA(VLOOKUP(D404,條件!$A$1:$L$65585,11,0)),"",(VLOOKUP(D404,條件!$A$1:$L$65585,11,0)))</f>
        <v/>
      </c>
      <c r="H404" s="460"/>
      <c r="I404" s="461"/>
      <c r="J404" s="462"/>
      <c r="K404" s="461"/>
      <c r="L404" s="463"/>
      <c r="M404" s="388"/>
      <c r="N404" s="389"/>
      <c r="O404" s="390"/>
      <c r="P404" s="389"/>
      <c r="Q404" s="410"/>
      <c r="R404" s="443"/>
      <c r="S404" s="425">
        <f t="shared" si="147"/>
        <v>0</v>
      </c>
      <c r="T404" s="392">
        <f t="shared" si="144"/>
        <v>0</v>
      </c>
      <c r="U404" s="392">
        <f t="shared" si="148"/>
        <v>0</v>
      </c>
      <c r="V404" s="393">
        <f t="shared" si="149"/>
        <v>0</v>
      </c>
      <c r="W404" s="444" t="str">
        <f t="shared" si="150"/>
        <v/>
      </c>
      <c r="X404" s="452" t="str">
        <f t="shared" si="145"/>
        <v/>
      </c>
      <c r="Y404" s="452" t="str">
        <f t="shared" si="146"/>
        <v/>
      </c>
    </row>
    <row r="405" spans="1:25" ht="16.5">
      <c r="A405" s="383">
        <f t="shared" si="151"/>
        <v>46183</v>
      </c>
      <c r="B405" s="432" t="s">
        <v>804</v>
      </c>
      <c r="C405" s="458"/>
      <c r="D405" s="473"/>
      <c r="E405" s="459"/>
      <c r="F405" s="507" t="str">
        <f>IF(ISNA(VLOOKUP(D405,條件!$A$1:$L$65585,5,0)),"",(VLOOKUP(D405,條件!$A$1:$L$65585,5,0)))</f>
        <v/>
      </c>
      <c r="G405" s="507" t="str">
        <f>IF(ISNA(VLOOKUP(D405,條件!$A$1:$L$65585,11,0)),"",(VLOOKUP(D405,條件!$A$1:$L$65585,11,0)))</f>
        <v/>
      </c>
      <c r="H405" s="460"/>
      <c r="I405" s="461"/>
      <c r="J405" s="462"/>
      <c r="K405" s="461"/>
      <c r="L405" s="463"/>
      <c r="M405" s="388"/>
      <c r="N405" s="389"/>
      <c r="O405" s="390"/>
      <c r="P405" s="389"/>
      <c r="Q405" s="410"/>
      <c r="R405" s="443"/>
      <c r="S405" s="425">
        <f t="shared" si="147"/>
        <v>0</v>
      </c>
      <c r="T405" s="392">
        <f t="shared" si="144"/>
        <v>0</v>
      </c>
      <c r="U405" s="392">
        <f t="shared" si="148"/>
        <v>0</v>
      </c>
      <c r="V405" s="393">
        <f t="shared" si="149"/>
        <v>0</v>
      </c>
      <c r="W405" s="444" t="str">
        <f t="shared" si="150"/>
        <v/>
      </c>
      <c r="X405" s="452" t="str">
        <f t="shared" si="145"/>
        <v/>
      </c>
      <c r="Y405" s="452" t="str">
        <f t="shared" si="146"/>
        <v/>
      </c>
    </row>
    <row r="406" spans="1:25" ht="16.5">
      <c r="A406" s="383">
        <f t="shared" si="151"/>
        <v>46183</v>
      </c>
      <c r="B406" s="432" t="s">
        <v>804</v>
      </c>
      <c r="C406" s="458"/>
      <c r="D406" s="473"/>
      <c r="E406" s="459"/>
      <c r="F406" s="507" t="str">
        <f>IF(ISNA(VLOOKUP(D406,條件!$A$1:$L$65585,5,0)),"",(VLOOKUP(D406,條件!$A$1:$L$65585,5,0)))</f>
        <v/>
      </c>
      <c r="G406" s="507" t="str">
        <f>IF(ISNA(VLOOKUP(D406,條件!$A$1:$L$65585,11,0)),"",(VLOOKUP(D406,條件!$A$1:$L$65585,11,0)))</f>
        <v/>
      </c>
      <c r="H406" s="460"/>
      <c r="I406" s="461"/>
      <c r="J406" s="462"/>
      <c r="K406" s="461"/>
      <c r="L406" s="463"/>
      <c r="M406" s="388"/>
      <c r="N406" s="389"/>
      <c r="O406" s="390"/>
      <c r="P406" s="389"/>
      <c r="Q406" s="391"/>
      <c r="R406" s="443"/>
      <c r="S406" s="425">
        <f t="shared" si="147"/>
        <v>0</v>
      </c>
      <c r="T406" s="392">
        <f t="shared" si="144"/>
        <v>0</v>
      </c>
      <c r="U406" s="392">
        <f t="shared" si="148"/>
        <v>0</v>
      </c>
      <c r="V406" s="393">
        <f t="shared" si="149"/>
        <v>0</v>
      </c>
      <c r="W406" s="444" t="str">
        <f t="shared" si="150"/>
        <v/>
      </c>
      <c r="X406" s="452" t="str">
        <f t="shared" si="145"/>
        <v/>
      </c>
      <c r="Y406" s="452" t="str">
        <f t="shared" si="146"/>
        <v/>
      </c>
    </row>
    <row r="407" spans="1:25" ht="16.5">
      <c r="A407" s="383">
        <f t="shared" si="151"/>
        <v>46183</v>
      </c>
      <c r="B407" s="432" t="s">
        <v>804</v>
      </c>
      <c r="C407" s="458"/>
      <c r="D407" s="473"/>
      <c r="E407" s="459"/>
      <c r="F407" s="507" t="str">
        <f>IF(ISNA(VLOOKUP(D407,條件!$A$1:$L$65585,5,0)),"",(VLOOKUP(D407,條件!$A$1:$L$65585,5,0)))</f>
        <v/>
      </c>
      <c r="G407" s="507" t="str">
        <f>IF(ISNA(VLOOKUP(D407,條件!$A$1:$L$65585,11,0)),"",(VLOOKUP(D407,條件!$A$1:$L$65585,11,0)))</f>
        <v/>
      </c>
      <c r="H407" s="460"/>
      <c r="I407" s="461"/>
      <c r="J407" s="462"/>
      <c r="K407" s="461"/>
      <c r="L407" s="463"/>
      <c r="M407" s="388"/>
      <c r="N407" s="389"/>
      <c r="O407" s="390"/>
      <c r="P407" s="389"/>
      <c r="Q407" s="391"/>
      <c r="R407" s="443"/>
      <c r="S407" s="425">
        <f t="shared" si="147"/>
        <v>0</v>
      </c>
      <c r="T407" s="392">
        <f t="shared" si="144"/>
        <v>0</v>
      </c>
      <c r="U407" s="392">
        <f t="shared" si="148"/>
        <v>0</v>
      </c>
      <c r="V407" s="393">
        <f t="shared" si="149"/>
        <v>0</v>
      </c>
      <c r="W407" s="444" t="str">
        <f t="shared" si="150"/>
        <v/>
      </c>
      <c r="X407" s="452" t="str">
        <f t="shared" si="145"/>
        <v/>
      </c>
      <c r="Y407" s="452" t="str">
        <f t="shared" si="146"/>
        <v/>
      </c>
    </row>
    <row r="408" spans="1:25" ht="16.5">
      <c r="A408" s="383">
        <f t="shared" si="151"/>
        <v>46183</v>
      </c>
      <c r="B408" s="432" t="s">
        <v>804</v>
      </c>
      <c r="C408" s="458"/>
      <c r="D408" s="473"/>
      <c r="E408" s="459"/>
      <c r="F408" s="507" t="str">
        <f>IF(ISNA(VLOOKUP(D408,條件!$A$1:$L$65585,5,0)),"",(VLOOKUP(D408,條件!$A$1:$L$65585,5,0)))</f>
        <v/>
      </c>
      <c r="G408" s="507" t="str">
        <f>IF(ISNA(VLOOKUP(D408,條件!$A$1:$L$65585,11,0)),"",(VLOOKUP(D408,條件!$A$1:$L$65585,11,0)))</f>
        <v/>
      </c>
      <c r="H408" s="460"/>
      <c r="I408" s="461"/>
      <c r="J408" s="462"/>
      <c r="K408" s="461"/>
      <c r="L408" s="463"/>
      <c r="M408" s="388"/>
      <c r="N408" s="389"/>
      <c r="O408" s="390"/>
      <c r="P408" s="389"/>
      <c r="Q408" s="391"/>
      <c r="R408" s="443"/>
      <c r="S408" s="425">
        <f t="shared" si="147"/>
        <v>0</v>
      </c>
      <c r="T408" s="392">
        <f t="shared" si="144"/>
        <v>0</v>
      </c>
      <c r="U408" s="392">
        <f t="shared" si="148"/>
        <v>0</v>
      </c>
      <c r="V408" s="393">
        <f t="shared" si="149"/>
        <v>0</v>
      </c>
      <c r="W408" s="444" t="str">
        <f t="shared" si="150"/>
        <v/>
      </c>
      <c r="X408" s="452" t="str">
        <f t="shared" si="145"/>
        <v/>
      </c>
      <c r="Y408" s="452" t="str">
        <f t="shared" si="146"/>
        <v/>
      </c>
    </row>
    <row r="409" spans="1:25" ht="16.5">
      <c r="A409" s="383">
        <f t="shared" si="151"/>
        <v>46183</v>
      </c>
      <c r="B409" s="432" t="s">
        <v>804</v>
      </c>
      <c r="C409" s="458"/>
      <c r="D409" s="473"/>
      <c r="E409" s="459"/>
      <c r="F409" s="507" t="str">
        <f>IF(ISNA(VLOOKUP(D409,條件!$A$1:$L$65585,5,0)),"",(VLOOKUP(D409,條件!$A$1:$L$65585,5,0)))</f>
        <v/>
      </c>
      <c r="G409" s="507" t="str">
        <f>IF(ISNA(VLOOKUP(D409,條件!$A$1:$L$65585,11,0)),"",(VLOOKUP(D409,條件!$A$1:$L$65585,11,0)))</f>
        <v/>
      </c>
      <c r="H409" s="460"/>
      <c r="I409" s="461"/>
      <c r="J409" s="462"/>
      <c r="K409" s="461"/>
      <c r="L409" s="463"/>
      <c r="M409" s="388"/>
      <c r="N409" s="389"/>
      <c r="O409" s="390"/>
      <c r="P409" s="389"/>
      <c r="Q409" s="391"/>
      <c r="R409" s="443"/>
      <c r="S409" s="425">
        <f t="shared" si="147"/>
        <v>0</v>
      </c>
      <c r="T409" s="392">
        <f t="shared" si="144"/>
        <v>0</v>
      </c>
      <c r="U409" s="392">
        <f t="shared" si="148"/>
        <v>0</v>
      </c>
      <c r="V409" s="393">
        <f t="shared" si="149"/>
        <v>0</v>
      </c>
      <c r="W409" s="444" t="str">
        <f t="shared" si="150"/>
        <v/>
      </c>
      <c r="X409" s="452" t="str">
        <f t="shared" si="145"/>
        <v/>
      </c>
      <c r="Y409" s="452" t="str">
        <f t="shared" si="146"/>
        <v/>
      </c>
    </row>
    <row r="410" spans="1:25" ht="16.5">
      <c r="A410" s="383">
        <f t="shared" si="151"/>
        <v>46183</v>
      </c>
      <c r="B410" s="398" t="s">
        <v>807</v>
      </c>
      <c r="C410" s="524"/>
      <c r="D410" s="525"/>
      <c r="E410" s="526"/>
      <c r="F410" s="527"/>
      <c r="G410" s="527"/>
      <c r="H410" s="528"/>
      <c r="I410" s="529">
        <f>COUNTA(I390:I409)</f>
        <v>0</v>
      </c>
      <c r="J410" s="529"/>
      <c r="K410" s="529"/>
      <c r="L410" s="530"/>
      <c r="M410" s="400"/>
      <c r="N410" s="401">
        <f>SUM(N390:N409)</f>
        <v>0</v>
      </c>
      <c r="O410" s="400"/>
      <c r="P410" s="401">
        <f>SUM(P390:P409)</f>
        <v>0</v>
      </c>
      <c r="Q410" s="402"/>
      <c r="R410" s="445"/>
      <c r="S410" s="426"/>
      <c r="T410" s="399"/>
      <c r="U410" s="399">
        <f>SUMIF(U390:U409,"&lt;9E307")</f>
        <v>0</v>
      </c>
      <c r="V410" s="399">
        <f>SUM(V390:V409)</f>
        <v>0</v>
      </c>
      <c r="W410" s="446">
        <f>IF(ISERROR(V410/U410),0,(V410/U410))</f>
        <v>0</v>
      </c>
      <c r="X410" s="453">
        <f>SUMIF(X390:X409,"&lt;9E307")</f>
        <v>0</v>
      </c>
      <c r="Y410" s="453">
        <f>SUMIF(Y390:Y409,"&lt;9E307")</f>
        <v>0</v>
      </c>
    </row>
    <row r="411" spans="1:25" ht="16.5">
      <c r="A411" s="383">
        <f t="shared" si="151"/>
        <v>46183</v>
      </c>
      <c r="B411" s="432" t="s">
        <v>805</v>
      </c>
      <c r="C411" s="458"/>
      <c r="D411" s="473"/>
      <c r="E411" s="459"/>
      <c r="F411" s="507" t="str">
        <f>IF(ISNA(VLOOKUP(D411,條件!$A$1:$L$65585,5,0)),"",(VLOOKUP(D411,條件!$A$1:$L$65585,5,0)))</f>
        <v/>
      </c>
      <c r="G411" s="507" t="str">
        <f>IF(ISNA(VLOOKUP(D411,條件!$A$1:$L$65585,11,0)),"",(VLOOKUP(D411,條件!$A$1:$L$65585,11,0)))</f>
        <v/>
      </c>
      <c r="H411" s="460"/>
      <c r="I411" s="461"/>
      <c r="J411" s="462"/>
      <c r="K411" s="461"/>
      <c r="L411" s="463"/>
      <c r="M411" s="388"/>
      <c r="N411" s="389"/>
      <c r="O411" s="390"/>
      <c r="P411" s="389"/>
      <c r="Q411" s="391"/>
      <c r="R411" s="443"/>
      <c r="S411" s="425">
        <f>K411*0.85</f>
        <v>0</v>
      </c>
      <c r="T411" s="392">
        <f t="shared" ref="T411:T430" si="152">IF(J411="",0,(1440/(J411/S411)))</f>
        <v>0</v>
      </c>
      <c r="U411" s="405">
        <f>T411*L411*(N411+P411)/24*0.85</f>
        <v>0</v>
      </c>
      <c r="V411" s="406">
        <f>M411+O411</f>
        <v>0</v>
      </c>
      <c r="W411" s="442" t="str">
        <f>IF(U411=0,"",((V411/U411)))</f>
        <v/>
      </c>
      <c r="X411" s="452" t="str">
        <f t="shared" ref="X411:X430" si="153">IF(ISERROR((U411/(N411+P411)*N411)/250),"",((U411/(N411+P411)*N411)/250))</f>
        <v/>
      </c>
      <c r="Y411" s="452" t="str">
        <f t="shared" ref="Y411:Y430" si="154">IF(ISERROR(((U411/(N411+P411)*P411)/250)),"",(((U411/(N411+P411)*P411))/250))</f>
        <v/>
      </c>
    </row>
    <row r="412" spans="1:25" ht="16.5">
      <c r="A412" s="383">
        <f t="shared" si="151"/>
        <v>46183</v>
      </c>
      <c r="B412" s="432" t="s">
        <v>805</v>
      </c>
      <c r="C412" s="458"/>
      <c r="D412" s="473"/>
      <c r="E412" s="459"/>
      <c r="F412" s="507" t="str">
        <f>IF(ISNA(VLOOKUP(D412,條件!$A$1:$L$65585,5,0)),"",(VLOOKUP(D412,條件!$A$1:$L$65585,5,0)))</f>
        <v/>
      </c>
      <c r="G412" s="507" t="str">
        <f>IF(ISNA(VLOOKUP(D412,條件!$A$1:$L$65585,11,0)),"",(VLOOKUP(D412,條件!$A$1:$L$65585,11,0)))</f>
        <v/>
      </c>
      <c r="H412" s="460"/>
      <c r="I412" s="461"/>
      <c r="J412" s="462"/>
      <c r="K412" s="461"/>
      <c r="L412" s="463"/>
      <c r="M412" s="388"/>
      <c r="N412" s="389"/>
      <c r="O412" s="390"/>
      <c r="P412" s="389"/>
      <c r="Q412" s="391"/>
      <c r="R412" s="443"/>
      <c r="S412" s="425">
        <f t="shared" ref="S412:S430" si="155">K412*0.85</f>
        <v>0</v>
      </c>
      <c r="T412" s="392">
        <f t="shared" si="152"/>
        <v>0</v>
      </c>
      <c r="U412" s="405">
        <f t="shared" ref="U412:U430" si="156">T412*L412*(N412+P412)/24*0.85</f>
        <v>0</v>
      </c>
      <c r="V412" s="393">
        <f t="shared" ref="V412:V430" si="157">M412+O412</f>
        <v>0</v>
      </c>
      <c r="W412" s="442" t="str">
        <f t="shared" ref="W412:W430" si="158">IF(U412=0,"",((V412/U412)))</f>
        <v/>
      </c>
      <c r="X412" s="452" t="str">
        <f t="shared" si="153"/>
        <v/>
      </c>
      <c r="Y412" s="452" t="str">
        <f t="shared" si="154"/>
        <v/>
      </c>
    </row>
    <row r="413" spans="1:25" ht="16.5">
      <c r="A413" s="383">
        <f t="shared" si="151"/>
        <v>46183</v>
      </c>
      <c r="B413" s="432" t="s">
        <v>805</v>
      </c>
      <c r="C413" s="458"/>
      <c r="D413" s="473"/>
      <c r="E413" s="459"/>
      <c r="F413" s="507" t="str">
        <f>IF(ISNA(VLOOKUP(D413,條件!$A$1:$L$65585,5,0)),"",(VLOOKUP(D413,條件!$A$1:$L$65585,5,0)))</f>
        <v/>
      </c>
      <c r="G413" s="507" t="str">
        <f>IF(ISNA(VLOOKUP(D413,條件!$A$1:$L$65585,11,0)),"",(VLOOKUP(D413,條件!$A$1:$L$65585,11,0)))</f>
        <v/>
      </c>
      <c r="H413" s="460"/>
      <c r="I413" s="461"/>
      <c r="J413" s="462"/>
      <c r="K413" s="461"/>
      <c r="L413" s="463"/>
      <c r="M413" s="388"/>
      <c r="N413" s="389"/>
      <c r="O413" s="390"/>
      <c r="P413" s="389"/>
      <c r="Q413" s="391"/>
      <c r="R413" s="443"/>
      <c r="S413" s="425">
        <f t="shared" si="155"/>
        <v>0</v>
      </c>
      <c r="T413" s="392">
        <f t="shared" si="152"/>
        <v>0</v>
      </c>
      <c r="U413" s="405">
        <f t="shared" si="156"/>
        <v>0</v>
      </c>
      <c r="V413" s="393">
        <f t="shared" si="157"/>
        <v>0</v>
      </c>
      <c r="W413" s="442" t="str">
        <f t="shared" si="158"/>
        <v/>
      </c>
      <c r="X413" s="452" t="str">
        <f t="shared" si="153"/>
        <v/>
      </c>
      <c r="Y413" s="452" t="str">
        <f t="shared" si="154"/>
        <v/>
      </c>
    </row>
    <row r="414" spans="1:25" ht="16.5">
      <c r="A414" s="383">
        <f t="shared" si="151"/>
        <v>46183</v>
      </c>
      <c r="B414" s="432" t="s">
        <v>805</v>
      </c>
      <c r="C414" s="458"/>
      <c r="D414" s="473"/>
      <c r="E414" s="459"/>
      <c r="F414" s="507" t="str">
        <f>IF(ISNA(VLOOKUP(D414,條件!$A$1:$L$65585,5,0)),"",(VLOOKUP(D414,條件!$A$1:$L$65585,5,0)))</f>
        <v/>
      </c>
      <c r="G414" s="507" t="str">
        <f>IF(ISNA(VLOOKUP(D414,條件!$A$1:$L$65585,11,0)),"",(VLOOKUP(D414,條件!$A$1:$L$65585,11,0)))</f>
        <v/>
      </c>
      <c r="H414" s="460"/>
      <c r="I414" s="461"/>
      <c r="J414" s="462"/>
      <c r="K414" s="461"/>
      <c r="L414" s="463"/>
      <c r="M414" s="388"/>
      <c r="N414" s="389"/>
      <c r="O414" s="390"/>
      <c r="P414" s="389"/>
      <c r="Q414" s="391"/>
      <c r="R414" s="443"/>
      <c r="S414" s="425">
        <f t="shared" si="155"/>
        <v>0</v>
      </c>
      <c r="T414" s="392">
        <f t="shared" si="152"/>
        <v>0</v>
      </c>
      <c r="U414" s="405">
        <f t="shared" si="156"/>
        <v>0</v>
      </c>
      <c r="V414" s="393">
        <f t="shared" si="157"/>
        <v>0</v>
      </c>
      <c r="W414" s="442" t="str">
        <f t="shared" si="158"/>
        <v/>
      </c>
      <c r="X414" s="452" t="str">
        <f t="shared" si="153"/>
        <v/>
      </c>
      <c r="Y414" s="452" t="str">
        <f t="shared" si="154"/>
        <v/>
      </c>
    </row>
    <row r="415" spans="1:25" ht="16.5">
      <c r="A415" s="383">
        <f t="shared" si="151"/>
        <v>46183</v>
      </c>
      <c r="B415" s="432" t="s">
        <v>805</v>
      </c>
      <c r="C415" s="458"/>
      <c r="D415" s="473"/>
      <c r="E415" s="459"/>
      <c r="F415" s="507" t="str">
        <f>IF(ISNA(VLOOKUP(D415,條件!$A$1:$L$65585,5,0)),"",(VLOOKUP(D415,條件!$A$1:$L$65585,5,0)))</f>
        <v/>
      </c>
      <c r="G415" s="507" t="str">
        <f>IF(ISNA(VLOOKUP(D415,條件!$A$1:$L$65585,11,0)),"",(VLOOKUP(D415,條件!$A$1:$L$65585,11,0)))</f>
        <v/>
      </c>
      <c r="H415" s="460"/>
      <c r="I415" s="461"/>
      <c r="J415" s="462"/>
      <c r="K415" s="461"/>
      <c r="L415" s="463"/>
      <c r="M415" s="388"/>
      <c r="N415" s="389"/>
      <c r="O415" s="390"/>
      <c r="P415" s="389"/>
      <c r="Q415" s="391"/>
      <c r="R415" s="443"/>
      <c r="S415" s="425">
        <f t="shared" si="155"/>
        <v>0</v>
      </c>
      <c r="T415" s="392">
        <f t="shared" si="152"/>
        <v>0</v>
      </c>
      <c r="U415" s="405">
        <f t="shared" si="156"/>
        <v>0</v>
      </c>
      <c r="V415" s="393">
        <f t="shared" si="157"/>
        <v>0</v>
      </c>
      <c r="W415" s="442" t="str">
        <f t="shared" si="158"/>
        <v/>
      </c>
      <c r="X415" s="452" t="str">
        <f t="shared" si="153"/>
        <v/>
      </c>
      <c r="Y415" s="452" t="str">
        <f t="shared" si="154"/>
        <v/>
      </c>
    </row>
    <row r="416" spans="1:25" ht="16.5">
      <c r="A416" s="383">
        <f t="shared" si="151"/>
        <v>46183</v>
      </c>
      <c r="B416" s="432" t="s">
        <v>805</v>
      </c>
      <c r="C416" s="458"/>
      <c r="D416" s="473"/>
      <c r="E416" s="459"/>
      <c r="F416" s="507" t="str">
        <f>IF(ISNA(VLOOKUP(D416,條件!$A$1:$L$65585,5,0)),"",(VLOOKUP(D416,條件!$A$1:$L$65585,5,0)))</f>
        <v/>
      </c>
      <c r="G416" s="507" t="str">
        <f>IF(ISNA(VLOOKUP(D416,條件!$A$1:$L$65585,11,0)),"",(VLOOKUP(D416,條件!$A$1:$L$65585,11,0)))</f>
        <v/>
      </c>
      <c r="H416" s="460"/>
      <c r="I416" s="461"/>
      <c r="J416" s="462"/>
      <c r="K416" s="461"/>
      <c r="L416" s="463"/>
      <c r="M416" s="388"/>
      <c r="N416" s="389"/>
      <c r="O416" s="390"/>
      <c r="P416" s="389"/>
      <c r="Q416" s="391"/>
      <c r="R416" s="443"/>
      <c r="S416" s="425">
        <f t="shared" si="155"/>
        <v>0</v>
      </c>
      <c r="T416" s="392">
        <f t="shared" si="152"/>
        <v>0</v>
      </c>
      <c r="U416" s="405">
        <f t="shared" si="156"/>
        <v>0</v>
      </c>
      <c r="V416" s="393">
        <f t="shared" si="157"/>
        <v>0</v>
      </c>
      <c r="W416" s="442" t="str">
        <f t="shared" si="158"/>
        <v/>
      </c>
      <c r="X416" s="452" t="str">
        <f t="shared" si="153"/>
        <v/>
      </c>
      <c r="Y416" s="452" t="str">
        <f t="shared" si="154"/>
        <v/>
      </c>
    </row>
    <row r="417" spans="1:25" ht="16.5">
      <c r="A417" s="383">
        <f t="shared" si="151"/>
        <v>46183</v>
      </c>
      <c r="B417" s="432" t="s">
        <v>805</v>
      </c>
      <c r="C417" s="458"/>
      <c r="D417" s="473"/>
      <c r="E417" s="459"/>
      <c r="F417" s="507" t="str">
        <f>IF(ISNA(VLOOKUP(D417,條件!$A$1:$L$65585,5,0)),"",(VLOOKUP(D417,條件!$A$1:$L$65585,5,0)))</f>
        <v/>
      </c>
      <c r="G417" s="507" t="str">
        <f>IF(ISNA(VLOOKUP(D417,條件!$A$1:$L$65585,11,0)),"",(VLOOKUP(D417,條件!$A$1:$L$65585,11,0)))</f>
        <v/>
      </c>
      <c r="H417" s="460"/>
      <c r="I417" s="461"/>
      <c r="J417" s="462"/>
      <c r="K417" s="461"/>
      <c r="L417" s="463"/>
      <c r="M417" s="388"/>
      <c r="N417" s="389"/>
      <c r="O417" s="390"/>
      <c r="P417" s="389"/>
      <c r="Q417" s="391"/>
      <c r="R417" s="443"/>
      <c r="S417" s="425">
        <f t="shared" si="155"/>
        <v>0</v>
      </c>
      <c r="T417" s="392">
        <f t="shared" si="152"/>
        <v>0</v>
      </c>
      <c r="U417" s="405">
        <f t="shared" si="156"/>
        <v>0</v>
      </c>
      <c r="V417" s="393">
        <f t="shared" si="157"/>
        <v>0</v>
      </c>
      <c r="W417" s="442" t="str">
        <f t="shared" si="158"/>
        <v/>
      </c>
      <c r="X417" s="452" t="str">
        <f t="shared" si="153"/>
        <v/>
      </c>
      <c r="Y417" s="452" t="str">
        <f t="shared" si="154"/>
        <v/>
      </c>
    </row>
    <row r="418" spans="1:25" ht="16.5">
      <c r="A418" s="383">
        <f t="shared" si="151"/>
        <v>46183</v>
      </c>
      <c r="B418" s="432" t="s">
        <v>805</v>
      </c>
      <c r="C418" s="458"/>
      <c r="D418" s="473"/>
      <c r="E418" s="459"/>
      <c r="F418" s="507" t="str">
        <f>IF(ISNA(VLOOKUP(D418,條件!$A$1:$L$65585,5,0)),"",(VLOOKUP(D418,條件!$A$1:$L$65585,5,0)))</f>
        <v/>
      </c>
      <c r="G418" s="507" t="str">
        <f>IF(ISNA(VLOOKUP(D418,條件!$A$1:$L$65585,11,0)),"",(VLOOKUP(D418,條件!$A$1:$L$65585,11,0)))</f>
        <v/>
      </c>
      <c r="H418" s="460"/>
      <c r="I418" s="461"/>
      <c r="J418" s="462"/>
      <c r="K418" s="461"/>
      <c r="L418" s="463"/>
      <c r="M418" s="388"/>
      <c r="N418" s="389"/>
      <c r="O418" s="390"/>
      <c r="P418" s="389"/>
      <c r="Q418" s="391"/>
      <c r="R418" s="443"/>
      <c r="S418" s="425">
        <f t="shared" si="155"/>
        <v>0</v>
      </c>
      <c r="T418" s="392">
        <f t="shared" si="152"/>
        <v>0</v>
      </c>
      <c r="U418" s="405">
        <f t="shared" si="156"/>
        <v>0</v>
      </c>
      <c r="V418" s="393">
        <f t="shared" si="157"/>
        <v>0</v>
      </c>
      <c r="W418" s="442" t="str">
        <f t="shared" si="158"/>
        <v/>
      </c>
      <c r="X418" s="452" t="str">
        <f t="shared" si="153"/>
        <v/>
      </c>
      <c r="Y418" s="452" t="str">
        <f t="shared" si="154"/>
        <v/>
      </c>
    </row>
    <row r="419" spans="1:25" ht="16.5">
      <c r="A419" s="383">
        <f t="shared" si="151"/>
        <v>46183</v>
      </c>
      <c r="B419" s="432" t="s">
        <v>805</v>
      </c>
      <c r="C419" s="458"/>
      <c r="D419" s="473"/>
      <c r="E419" s="459"/>
      <c r="F419" s="507" t="str">
        <f>IF(ISNA(VLOOKUP(D419,條件!$A$1:$L$65585,5,0)),"",(VLOOKUP(D419,條件!$A$1:$L$65585,5,0)))</f>
        <v/>
      </c>
      <c r="G419" s="507" t="str">
        <f>IF(ISNA(VLOOKUP(D419,條件!$A$1:$L$65585,11,0)),"",(VLOOKUP(D419,條件!$A$1:$L$65585,11,0)))</f>
        <v/>
      </c>
      <c r="H419" s="460"/>
      <c r="I419" s="461"/>
      <c r="J419" s="462"/>
      <c r="K419" s="461"/>
      <c r="L419" s="463"/>
      <c r="M419" s="388"/>
      <c r="N419" s="389"/>
      <c r="O419" s="390"/>
      <c r="P419" s="389"/>
      <c r="Q419" s="391"/>
      <c r="R419" s="443"/>
      <c r="S419" s="425">
        <f t="shared" si="155"/>
        <v>0</v>
      </c>
      <c r="T419" s="392">
        <f t="shared" si="152"/>
        <v>0</v>
      </c>
      <c r="U419" s="405">
        <f t="shared" si="156"/>
        <v>0</v>
      </c>
      <c r="V419" s="393">
        <f t="shared" si="157"/>
        <v>0</v>
      </c>
      <c r="W419" s="442" t="str">
        <f t="shared" si="158"/>
        <v/>
      </c>
      <c r="X419" s="452" t="str">
        <f t="shared" si="153"/>
        <v/>
      </c>
      <c r="Y419" s="452" t="str">
        <f t="shared" si="154"/>
        <v/>
      </c>
    </row>
    <row r="420" spans="1:25" ht="16.5">
      <c r="A420" s="383">
        <f t="shared" si="151"/>
        <v>46183</v>
      </c>
      <c r="B420" s="432" t="s">
        <v>805</v>
      </c>
      <c r="C420" s="458"/>
      <c r="D420" s="473"/>
      <c r="E420" s="459"/>
      <c r="F420" s="507" t="str">
        <f>IF(ISNA(VLOOKUP(D420,條件!$A$1:$L$65585,5,0)),"",(VLOOKUP(D420,條件!$A$1:$L$65585,5,0)))</f>
        <v/>
      </c>
      <c r="G420" s="507" t="str">
        <f>IF(ISNA(VLOOKUP(D420,條件!$A$1:$L$65585,11,0)),"",(VLOOKUP(D420,條件!$A$1:$L$65585,11,0)))</f>
        <v/>
      </c>
      <c r="H420" s="460"/>
      <c r="I420" s="461"/>
      <c r="J420" s="462"/>
      <c r="K420" s="461"/>
      <c r="L420" s="463"/>
      <c r="M420" s="388"/>
      <c r="N420" s="389"/>
      <c r="O420" s="390"/>
      <c r="P420" s="389"/>
      <c r="Q420" s="391"/>
      <c r="R420" s="443"/>
      <c r="S420" s="425">
        <f t="shared" si="155"/>
        <v>0</v>
      </c>
      <c r="T420" s="392">
        <f t="shared" si="152"/>
        <v>0</v>
      </c>
      <c r="U420" s="405">
        <f t="shared" si="156"/>
        <v>0</v>
      </c>
      <c r="V420" s="393">
        <f t="shared" si="157"/>
        <v>0</v>
      </c>
      <c r="W420" s="442" t="str">
        <f t="shared" si="158"/>
        <v/>
      </c>
      <c r="X420" s="452" t="str">
        <f t="shared" si="153"/>
        <v/>
      </c>
      <c r="Y420" s="452" t="str">
        <f t="shared" si="154"/>
        <v/>
      </c>
    </row>
    <row r="421" spans="1:25" ht="16.5">
      <c r="A421" s="383">
        <f t="shared" si="151"/>
        <v>46183</v>
      </c>
      <c r="B421" s="432" t="s">
        <v>805</v>
      </c>
      <c r="C421" s="458"/>
      <c r="D421" s="473"/>
      <c r="E421" s="459"/>
      <c r="F421" s="507" t="str">
        <f>IF(ISNA(VLOOKUP(D421,條件!$A$1:$L$65585,5,0)),"",(VLOOKUP(D421,條件!$A$1:$L$65585,5,0)))</f>
        <v/>
      </c>
      <c r="G421" s="507" t="str">
        <f>IF(ISNA(VLOOKUP(D421,條件!$A$1:$L$65585,11,0)),"",(VLOOKUP(D421,條件!$A$1:$L$65585,11,0)))</f>
        <v/>
      </c>
      <c r="H421" s="460"/>
      <c r="I421" s="461"/>
      <c r="J421" s="462"/>
      <c r="K421" s="461"/>
      <c r="L421" s="463"/>
      <c r="M421" s="388"/>
      <c r="N421" s="389"/>
      <c r="O421" s="390"/>
      <c r="P421" s="389"/>
      <c r="Q421" s="391"/>
      <c r="R421" s="443"/>
      <c r="S421" s="425">
        <f t="shared" si="155"/>
        <v>0</v>
      </c>
      <c r="T421" s="392">
        <f t="shared" si="152"/>
        <v>0</v>
      </c>
      <c r="U421" s="405">
        <f t="shared" si="156"/>
        <v>0</v>
      </c>
      <c r="V421" s="393">
        <f t="shared" si="157"/>
        <v>0</v>
      </c>
      <c r="W421" s="442" t="str">
        <f t="shared" si="158"/>
        <v/>
      </c>
      <c r="X421" s="452" t="str">
        <f t="shared" si="153"/>
        <v/>
      </c>
      <c r="Y421" s="452" t="str">
        <f t="shared" si="154"/>
        <v/>
      </c>
    </row>
    <row r="422" spans="1:25" ht="16.5">
      <c r="A422" s="383">
        <f t="shared" si="151"/>
        <v>46183</v>
      </c>
      <c r="B422" s="432" t="s">
        <v>805</v>
      </c>
      <c r="C422" s="458"/>
      <c r="D422" s="473"/>
      <c r="E422" s="459"/>
      <c r="F422" s="507" t="str">
        <f>IF(ISNA(VLOOKUP(D422,條件!$A$1:$L$65585,5,0)),"",(VLOOKUP(D422,條件!$A$1:$L$65585,5,0)))</f>
        <v/>
      </c>
      <c r="G422" s="507" t="str">
        <f>IF(ISNA(VLOOKUP(D422,條件!$A$1:$L$65585,11,0)),"",(VLOOKUP(D422,條件!$A$1:$L$65585,11,0)))</f>
        <v/>
      </c>
      <c r="H422" s="460"/>
      <c r="I422" s="461"/>
      <c r="J422" s="462"/>
      <c r="K422" s="461"/>
      <c r="L422" s="463"/>
      <c r="M422" s="388"/>
      <c r="N422" s="389"/>
      <c r="O422" s="390"/>
      <c r="P422" s="389"/>
      <c r="Q422" s="391"/>
      <c r="R422" s="443"/>
      <c r="S422" s="425">
        <f t="shared" si="155"/>
        <v>0</v>
      </c>
      <c r="T422" s="392">
        <f t="shared" si="152"/>
        <v>0</v>
      </c>
      <c r="U422" s="392">
        <f t="shared" si="156"/>
        <v>0</v>
      </c>
      <c r="V422" s="393">
        <f t="shared" si="157"/>
        <v>0</v>
      </c>
      <c r="W422" s="444" t="str">
        <f t="shared" si="158"/>
        <v/>
      </c>
      <c r="X422" s="452" t="str">
        <f t="shared" si="153"/>
        <v/>
      </c>
      <c r="Y422" s="452" t="str">
        <f t="shared" si="154"/>
        <v/>
      </c>
    </row>
    <row r="423" spans="1:25" ht="16.5">
      <c r="A423" s="383">
        <f t="shared" si="151"/>
        <v>46183</v>
      </c>
      <c r="B423" s="432" t="s">
        <v>805</v>
      </c>
      <c r="C423" s="458"/>
      <c r="D423" s="473"/>
      <c r="E423" s="459"/>
      <c r="F423" s="507" t="str">
        <f>IF(ISNA(VLOOKUP(D423,條件!$A$1:$L$65585,5,0)),"",(VLOOKUP(D423,條件!$A$1:$L$65585,5,0)))</f>
        <v/>
      </c>
      <c r="G423" s="507" t="str">
        <f>IF(ISNA(VLOOKUP(D423,條件!$A$1:$L$65585,11,0)),"",(VLOOKUP(D423,條件!$A$1:$L$65585,11,0)))</f>
        <v/>
      </c>
      <c r="H423" s="460"/>
      <c r="I423" s="461"/>
      <c r="J423" s="462"/>
      <c r="K423" s="461"/>
      <c r="L423" s="463"/>
      <c r="M423" s="388"/>
      <c r="N423" s="389"/>
      <c r="O423" s="390"/>
      <c r="P423" s="389"/>
      <c r="Q423" s="391"/>
      <c r="R423" s="443"/>
      <c r="S423" s="425">
        <f t="shared" si="155"/>
        <v>0</v>
      </c>
      <c r="T423" s="392">
        <f t="shared" si="152"/>
        <v>0</v>
      </c>
      <c r="U423" s="392">
        <f t="shared" si="156"/>
        <v>0</v>
      </c>
      <c r="V423" s="393">
        <f t="shared" si="157"/>
        <v>0</v>
      </c>
      <c r="W423" s="444" t="str">
        <f t="shared" si="158"/>
        <v/>
      </c>
      <c r="X423" s="452" t="str">
        <f t="shared" si="153"/>
        <v/>
      </c>
      <c r="Y423" s="452" t="str">
        <f t="shared" si="154"/>
        <v/>
      </c>
    </row>
    <row r="424" spans="1:25" ht="16.5">
      <c r="A424" s="383">
        <f t="shared" si="151"/>
        <v>46183</v>
      </c>
      <c r="B424" s="432" t="s">
        <v>805</v>
      </c>
      <c r="C424" s="458"/>
      <c r="D424" s="473"/>
      <c r="E424" s="459"/>
      <c r="F424" s="507" t="str">
        <f>IF(ISNA(VLOOKUP(D424,條件!$A$1:$L$65585,5,0)),"",(VLOOKUP(D424,條件!$A$1:$L$65585,5,0)))</f>
        <v/>
      </c>
      <c r="G424" s="507" t="str">
        <f>IF(ISNA(VLOOKUP(D424,條件!$A$1:$L$65585,11,0)),"",(VLOOKUP(D424,條件!$A$1:$L$65585,11,0)))</f>
        <v/>
      </c>
      <c r="H424" s="460"/>
      <c r="I424" s="461"/>
      <c r="J424" s="462"/>
      <c r="K424" s="461"/>
      <c r="L424" s="463"/>
      <c r="M424" s="388"/>
      <c r="N424" s="389"/>
      <c r="O424" s="390"/>
      <c r="P424" s="389"/>
      <c r="Q424" s="391"/>
      <c r="R424" s="443"/>
      <c r="S424" s="425">
        <f t="shared" si="155"/>
        <v>0</v>
      </c>
      <c r="T424" s="392">
        <f t="shared" si="152"/>
        <v>0</v>
      </c>
      <c r="U424" s="392">
        <f t="shared" si="156"/>
        <v>0</v>
      </c>
      <c r="V424" s="393">
        <f t="shared" si="157"/>
        <v>0</v>
      </c>
      <c r="W424" s="444" t="str">
        <f t="shared" si="158"/>
        <v/>
      </c>
      <c r="X424" s="452" t="str">
        <f t="shared" si="153"/>
        <v/>
      </c>
      <c r="Y424" s="452" t="str">
        <f t="shared" si="154"/>
        <v/>
      </c>
    </row>
    <row r="425" spans="1:25" ht="16.5">
      <c r="A425" s="383">
        <f t="shared" si="151"/>
        <v>46183</v>
      </c>
      <c r="B425" s="432" t="s">
        <v>805</v>
      </c>
      <c r="C425" s="458"/>
      <c r="D425" s="473"/>
      <c r="E425" s="459"/>
      <c r="F425" s="507" t="str">
        <f>IF(ISNA(VLOOKUP(D425,條件!$A$1:$L$65585,5,0)),"",(VLOOKUP(D425,條件!$A$1:$L$65585,5,0)))</f>
        <v/>
      </c>
      <c r="G425" s="507" t="str">
        <f>IF(ISNA(VLOOKUP(D425,條件!$A$1:$L$65585,11,0)),"",(VLOOKUP(D425,條件!$A$1:$L$65585,11,0)))</f>
        <v/>
      </c>
      <c r="H425" s="460"/>
      <c r="I425" s="461"/>
      <c r="J425" s="462"/>
      <c r="K425" s="461"/>
      <c r="L425" s="463"/>
      <c r="M425" s="388"/>
      <c r="N425" s="389"/>
      <c r="O425" s="390"/>
      <c r="P425" s="389"/>
      <c r="Q425" s="391"/>
      <c r="R425" s="443"/>
      <c r="S425" s="425">
        <f t="shared" si="155"/>
        <v>0</v>
      </c>
      <c r="T425" s="392">
        <f t="shared" si="152"/>
        <v>0</v>
      </c>
      <c r="U425" s="392">
        <f t="shared" si="156"/>
        <v>0</v>
      </c>
      <c r="V425" s="393">
        <f t="shared" si="157"/>
        <v>0</v>
      </c>
      <c r="W425" s="444" t="str">
        <f t="shared" si="158"/>
        <v/>
      </c>
      <c r="X425" s="452" t="str">
        <f t="shared" si="153"/>
        <v/>
      </c>
      <c r="Y425" s="452" t="str">
        <f t="shared" si="154"/>
        <v/>
      </c>
    </row>
    <row r="426" spans="1:25" ht="16.5">
      <c r="A426" s="383">
        <f t="shared" si="151"/>
        <v>46183</v>
      </c>
      <c r="B426" s="432" t="s">
        <v>805</v>
      </c>
      <c r="C426" s="458"/>
      <c r="D426" s="473"/>
      <c r="E426" s="459"/>
      <c r="F426" s="507" t="str">
        <f>IF(ISNA(VLOOKUP(D426,條件!$A$1:$L$65585,5,0)),"",(VLOOKUP(D426,條件!$A$1:$L$65585,5,0)))</f>
        <v/>
      </c>
      <c r="G426" s="507" t="str">
        <f>IF(ISNA(VLOOKUP(D426,條件!$A$1:$L$65585,11,0)),"",(VLOOKUP(D426,條件!$A$1:$L$65585,11,0)))</f>
        <v/>
      </c>
      <c r="H426" s="460"/>
      <c r="I426" s="461"/>
      <c r="J426" s="462"/>
      <c r="K426" s="461"/>
      <c r="L426" s="463"/>
      <c r="M426" s="388"/>
      <c r="N426" s="389"/>
      <c r="O426" s="390"/>
      <c r="P426" s="389"/>
      <c r="Q426" s="391"/>
      <c r="R426" s="443"/>
      <c r="S426" s="425">
        <f t="shared" si="155"/>
        <v>0</v>
      </c>
      <c r="T426" s="392">
        <f t="shared" si="152"/>
        <v>0</v>
      </c>
      <c r="U426" s="392">
        <f t="shared" si="156"/>
        <v>0</v>
      </c>
      <c r="V426" s="393">
        <f t="shared" si="157"/>
        <v>0</v>
      </c>
      <c r="W426" s="444" t="str">
        <f t="shared" si="158"/>
        <v/>
      </c>
      <c r="X426" s="452" t="str">
        <f t="shared" si="153"/>
        <v/>
      </c>
      <c r="Y426" s="452" t="str">
        <f t="shared" si="154"/>
        <v/>
      </c>
    </row>
    <row r="427" spans="1:25" ht="16.5">
      <c r="A427" s="383">
        <f t="shared" si="151"/>
        <v>46183</v>
      </c>
      <c r="B427" s="432" t="s">
        <v>805</v>
      </c>
      <c r="C427" s="458"/>
      <c r="D427" s="473"/>
      <c r="E427" s="459"/>
      <c r="F427" s="507" t="str">
        <f>IF(ISNA(VLOOKUP(D427,條件!$A$1:$L$65585,5,0)),"",(VLOOKUP(D427,條件!$A$1:$L$65585,5,0)))</f>
        <v/>
      </c>
      <c r="G427" s="507" t="str">
        <f>IF(ISNA(VLOOKUP(D427,條件!$A$1:$L$65585,11,0)),"",(VLOOKUP(D427,條件!$A$1:$L$65585,11,0)))</f>
        <v/>
      </c>
      <c r="H427" s="460"/>
      <c r="I427" s="461"/>
      <c r="J427" s="462"/>
      <c r="K427" s="461"/>
      <c r="L427" s="463"/>
      <c r="M427" s="388"/>
      <c r="N427" s="389"/>
      <c r="O427" s="390"/>
      <c r="P427" s="389"/>
      <c r="Q427" s="391"/>
      <c r="R427" s="443"/>
      <c r="S427" s="425">
        <f t="shared" si="155"/>
        <v>0</v>
      </c>
      <c r="T427" s="392">
        <f t="shared" si="152"/>
        <v>0</v>
      </c>
      <c r="U427" s="392">
        <f t="shared" si="156"/>
        <v>0</v>
      </c>
      <c r="V427" s="393">
        <f t="shared" si="157"/>
        <v>0</v>
      </c>
      <c r="W427" s="444" t="str">
        <f t="shared" si="158"/>
        <v/>
      </c>
      <c r="X427" s="452" t="str">
        <f t="shared" si="153"/>
        <v/>
      </c>
      <c r="Y427" s="452" t="str">
        <f t="shared" si="154"/>
        <v/>
      </c>
    </row>
    <row r="428" spans="1:25" ht="16.5">
      <c r="A428" s="383">
        <f t="shared" si="151"/>
        <v>46183</v>
      </c>
      <c r="B428" s="432" t="s">
        <v>805</v>
      </c>
      <c r="C428" s="458"/>
      <c r="D428" s="473"/>
      <c r="E428" s="459"/>
      <c r="F428" s="507" t="str">
        <f>IF(ISNA(VLOOKUP(D428,條件!$A$1:$L$65585,5,0)),"",(VLOOKUP(D428,條件!$A$1:$L$65585,5,0)))</f>
        <v/>
      </c>
      <c r="G428" s="507" t="str">
        <f>IF(ISNA(VLOOKUP(D428,條件!$A$1:$L$65585,11,0)),"",(VLOOKUP(D428,條件!$A$1:$L$65585,11,0)))</f>
        <v/>
      </c>
      <c r="H428" s="460"/>
      <c r="I428" s="461"/>
      <c r="J428" s="462"/>
      <c r="K428" s="461"/>
      <c r="L428" s="463"/>
      <c r="M428" s="388"/>
      <c r="N428" s="389"/>
      <c r="O428" s="390"/>
      <c r="P428" s="389"/>
      <c r="Q428" s="391"/>
      <c r="R428" s="443"/>
      <c r="S428" s="425">
        <f t="shared" si="155"/>
        <v>0</v>
      </c>
      <c r="T428" s="392">
        <f t="shared" si="152"/>
        <v>0</v>
      </c>
      <c r="U428" s="392">
        <f t="shared" si="156"/>
        <v>0</v>
      </c>
      <c r="V428" s="393">
        <f t="shared" si="157"/>
        <v>0</v>
      </c>
      <c r="W428" s="444" t="str">
        <f t="shared" si="158"/>
        <v/>
      </c>
      <c r="X428" s="452" t="str">
        <f t="shared" si="153"/>
        <v/>
      </c>
      <c r="Y428" s="452" t="str">
        <f t="shared" si="154"/>
        <v/>
      </c>
    </row>
    <row r="429" spans="1:25" ht="16.5">
      <c r="A429" s="383">
        <f t="shared" si="151"/>
        <v>46183</v>
      </c>
      <c r="B429" s="432" t="s">
        <v>805</v>
      </c>
      <c r="C429" s="458"/>
      <c r="D429" s="473"/>
      <c r="E429" s="459"/>
      <c r="F429" s="507" t="str">
        <f>IF(ISNA(VLOOKUP(D429,條件!$A$1:$L$65585,5,0)),"",(VLOOKUP(D429,條件!$A$1:$L$65585,5,0)))</f>
        <v/>
      </c>
      <c r="G429" s="507" t="str">
        <f>IF(ISNA(VLOOKUP(D429,條件!$A$1:$L$65585,11,0)),"",(VLOOKUP(D429,條件!$A$1:$L$65585,11,0)))</f>
        <v/>
      </c>
      <c r="H429" s="460"/>
      <c r="I429" s="461"/>
      <c r="J429" s="462"/>
      <c r="K429" s="461"/>
      <c r="L429" s="463"/>
      <c r="M429" s="388"/>
      <c r="N429" s="389"/>
      <c r="O429" s="390"/>
      <c r="P429" s="389"/>
      <c r="Q429" s="391"/>
      <c r="R429" s="443"/>
      <c r="S429" s="425">
        <f t="shared" si="155"/>
        <v>0</v>
      </c>
      <c r="T429" s="392">
        <f t="shared" si="152"/>
        <v>0</v>
      </c>
      <c r="U429" s="392">
        <f t="shared" si="156"/>
        <v>0</v>
      </c>
      <c r="V429" s="393">
        <f t="shared" si="157"/>
        <v>0</v>
      </c>
      <c r="W429" s="444" t="str">
        <f t="shared" si="158"/>
        <v/>
      </c>
      <c r="X429" s="452" t="str">
        <f t="shared" si="153"/>
        <v/>
      </c>
      <c r="Y429" s="452" t="str">
        <f t="shared" si="154"/>
        <v/>
      </c>
    </row>
    <row r="430" spans="1:25" ht="16.5">
      <c r="A430" s="383">
        <f t="shared" si="151"/>
        <v>46183</v>
      </c>
      <c r="B430" s="432" t="s">
        <v>805</v>
      </c>
      <c r="C430" s="458"/>
      <c r="D430" s="473"/>
      <c r="E430" s="459"/>
      <c r="F430" s="507" t="str">
        <f>IF(ISNA(VLOOKUP(D430,條件!$A$1:$L$65585,5,0)),"",(VLOOKUP(D430,條件!$A$1:$L$65585,5,0)))</f>
        <v/>
      </c>
      <c r="G430" s="507" t="str">
        <f>IF(ISNA(VLOOKUP(D430,條件!$A$1:$L$65585,11,0)),"",(VLOOKUP(D430,條件!$A$1:$L$65585,11,0)))</f>
        <v/>
      </c>
      <c r="H430" s="460"/>
      <c r="I430" s="461"/>
      <c r="J430" s="462"/>
      <c r="K430" s="461"/>
      <c r="L430" s="463"/>
      <c r="M430" s="388"/>
      <c r="N430" s="389"/>
      <c r="O430" s="390"/>
      <c r="P430" s="389"/>
      <c r="Q430" s="391"/>
      <c r="R430" s="443"/>
      <c r="S430" s="425">
        <f t="shared" si="155"/>
        <v>0</v>
      </c>
      <c r="T430" s="392">
        <f t="shared" si="152"/>
        <v>0</v>
      </c>
      <c r="U430" s="392">
        <f t="shared" si="156"/>
        <v>0</v>
      </c>
      <c r="V430" s="393">
        <f t="shared" si="157"/>
        <v>0</v>
      </c>
      <c r="W430" s="444" t="str">
        <f t="shared" si="158"/>
        <v/>
      </c>
      <c r="X430" s="452" t="str">
        <f t="shared" si="153"/>
        <v/>
      </c>
      <c r="Y430" s="452" t="str">
        <f t="shared" si="154"/>
        <v/>
      </c>
    </row>
    <row r="431" spans="1:25" ht="16.5">
      <c r="A431" s="383">
        <f t="shared" si="151"/>
        <v>46183</v>
      </c>
      <c r="B431" s="398" t="s">
        <v>803</v>
      </c>
      <c r="C431" s="524"/>
      <c r="D431" s="525"/>
      <c r="E431" s="526"/>
      <c r="F431" s="527">
        <v>0</v>
      </c>
      <c r="G431" s="527"/>
      <c r="H431" s="528"/>
      <c r="I431" s="529">
        <f>COUNTA(I411:I430)</f>
        <v>0</v>
      </c>
      <c r="J431" s="529"/>
      <c r="K431" s="529"/>
      <c r="L431" s="530"/>
      <c r="M431" s="400"/>
      <c r="N431" s="401">
        <f>SUM(N411:N430)</f>
        <v>0</v>
      </c>
      <c r="O431" s="400"/>
      <c r="P431" s="401">
        <f>SUM(P411:P430)</f>
        <v>0</v>
      </c>
      <c r="Q431" s="402"/>
      <c r="R431" s="445"/>
      <c r="S431" s="427"/>
      <c r="T431" s="403"/>
      <c r="U431" s="399">
        <f>SUMIF(U411:U430,"&lt;9E307")</f>
        <v>0</v>
      </c>
      <c r="V431" s="399">
        <f>SUM(V411:V430)</f>
        <v>0</v>
      </c>
      <c r="W431" s="446">
        <f>IF(ISERROR(V431/U431),0,(V431/U431))</f>
        <v>0</v>
      </c>
      <c r="X431" s="453">
        <f>SUMIF(X411:X430,"&lt;9E307")</f>
        <v>0</v>
      </c>
      <c r="Y431" s="453">
        <f>SUMIF(Y411:Y430,"&lt;9E307")</f>
        <v>0</v>
      </c>
    </row>
    <row r="432" spans="1:25" ht="16.5">
      <c r="A432" s="383">
        <f t="shared" si="151"/>
        <v>46183</v>
      </c>
      <c r="B432" s="404" t="s">
        <v>806</v>
      </c>
      <c r="C432" s="531"/>
      <c r="D432" s="532"/>
      <c r="E432" s="533"/>
      <c r="F432" s="534"/>
      <c r="G432" s="534"/>
      <c r="H432" s="535"/>
      <c r="I432" s="536">
        <f>SUM(I410,I431)</f>
        <v>0</v>
      </c>
      <c r="J432" s="536"/>
      <c r="K432" s="536"/>
      <c r="L432" s="537"/>
      <c r="M432" s="419"/>
      <c r="N432" s="420">
        <f>SUM(N410,N431)</f>
        <v>0</v>
      </c>
      <c r="O432" s="419"/>
      <c r="P432" s="420">
        <f>SUM(P410,P431)</f>
        <v>0</v>
      </c>
      <c r="Q432" s="421"/>
      <c r="R432" s="447"/>
      <c r="S432" s="428"/>
      <c r="T432" s="394"/>
      <c r="U432" s="394">
        <f t="shared" ref="U432:V432" si="159">SUM(U410,U431)</f>
        <v>0</v>
      </c>
      <c r="V432" s="394">
        <f t="shared" si="159"/>
        <v>0</v>
      </c>
      <c r="W432" s="448">
        <f>IF(ISERROR(V432/U432),0,V432/U432)</f>
        <v>0</v>
      </c>
      <c r="X432" s="454">
        <f>SUM(X410,X431)</f>
        <v>0</v>
      </c>
      <c r="Y432" s="454">
        <f>SUM(Y410,Y431)</f>
        <v>0</v>
      </c>
    </row>
    <row r="433" spans="1:25" ht="16.5">
      <c r="A433" s="449">
        <f>A432+1</f>
        <v>46184</v>
      </c>
      <c r="B433" s="431" t="s">
        <v>804</v>
      </c>
      <c r="C433" s="538"/>
      <c r="D433" s="539"/>
      <c r="E433" s="540"/>
      <c r="F433" s="541" t="str">
        <f>IF(ISNA(VLOOKUP(D433,條件!$A$1:$L$65585,5,0)),"",(VLOOKUP(D433,條件!$A$1:$L$65585,5,0)))</f>
        <v/>
      </c>
      <c r="G433" s="541" t="str">
        <f>IF(ISNA(VLOOKUP(D433,條件!$A$1:$L$65585,11,0)),"",(VLOOKUP(D433,條件!$A$1:$L$65585,11,0)))</f>
        <v/>
      </c>
      <c r="H433" s="542"/>
      <c r="I433" s="543"/>
      <c r="J433" s="462"/>
      <c r="K433" s="543"/>
      <c r="L433" s="544"/>
      <c r="M433" s="407"/>
      <c r="N433" s="408"/>
      <c r="O433" s="409"/>
      <c r="P433" s="408"/>
      <c r="Q433" s="410"/>
      <c r="R433" s="441"/>
      <c r="S433" s="424">
        <f>K433*0.85</f>
        <v>0</v>
      </c>
      <c r="T433" s="405">
        <f t="shared" ref="T433:T452" si="160">IF(J433="",0,(1440/(J433/S433)))</f>
        <v>0</v>
      </c>
      <c r="U433" s="405">
        <f>T433*L433*(N433+P433)/24*0.85</f>
        <v>0</v>
      </c>
      <c r="V433" s="406">
        <f>M433+O433</f>
        <v>0</v>
      </c>
      <c r="W433" s="442" t="str">
        <f>IF(U433=0,"",((V433/U433)))</f>
        <v/>
      </c>
      <c r="X433" s="452" t="str">
        <f t="shared" ref="X433:X452" si="161">IF(ISERROR((U433/(N433+P433)*N433)/250),"",((U433/(N433+P433)*N433)/250))</f>
        <v/>
      </c>
      <c r="Y433" s="452" t="str">
        <f t="shared" ref="Y433:Y452" si="162">IF(ISERROR(((U433/(N433+P433)*P433)/250)),"",(((U433/(N433+P433)*P433))/250))</f>
        <v/>
      </c>
    </row>
    <row r="434" spans="1:25" ht="16.5">
      <c r="A434" s="383">
        <f>A433</f>
        <v>46184</v>
      </c>
      <c r="B434" s="432" t="s">
        <v>804</v>
      </c>
      <c r="C434" s="458"/>
      <c r="D434" s="473"/>
      <c r="E434" s="459"/>
      <c r="F434" s="507" t="str">
        <f>IF(ISNA(VLOOKUP(D434,條件!$A$1:$L$65585,5,0)),"",(VLOOKUP(D434,條件!$A$1:$L$65585,5,0)))</f>
        <v/>
      </c>
      <c r="G434" s="507" t="str">
        <f>IF(ISNA(VLOOKUP(D434,條件!$A$1:$L$65585,11,0)),"",(VLOOKUP(D434,條件!$A$1:$L$65585,11,0)))</f>
        <v/>
      </c>
      <c r="H434" s="460"/>
      <c r="I434" s="461"/>
      <c r="J434" s="462"/>
      <c r="K434" s="461"/>
      <c r="L434" s="463"/>
      <c r="M434" s="388"/>
      <c r="N434" s="389"/>
      <c r="O434" s="390"/>
      <c r="P434" s="389"/>
      <c r="Q434" s="410"/>
      <c r="R434" s="443"/>
      <c r="S434" s="425">
        <f t="shared" ref="S434:S452" si="163">K434*0.85</f>
        <v>0</v>
      </c>
      <c r="T434" s="392">
        <f t="shared" si="160"/>
        <v>0</v>
      </c>
      <c r="U434" s="405">
        <f t="shared" ref="U434:U452" si="164">T434*L434*(N434+P434)/24*0.85</f>
        <v>0</v>
      </c>
      <c r="V434" s="393">
        <f t="shared" ref="V434:V452" si="165">M434+O434</f>
        <v>0</v>
      </c>
      <c r="W434" s="442" t="str">
        <f t="shared" ref="W434:W452" si="166">IF(U434=0,"",((V434/U434)))</f>
        <v/>
      </c>
      <c r="X434" s="452" t="str">
        <f t="shared" si="161"/>
        <v/>
      </c>
      <c r="Y434" s="452" t="str">
        <f t="shared" si="162"/>
        <v/>
      </c>
    </row>
    <row r="435" spans="1:25" ht="16.5">
      <c r="A435" s="383">
        <f t="shared" ref="A435:A475" si="167">A434</f>
        <v>46184</v>
      </c>
      <c r="B435" s="432" t="s">
        <v>804</v>
      </c>
      <c r="C435" s="458"/>
      <c r="D435" s="473"/>
      <c r="E435" s="459"/>
      <c r="F435" s="507" t="str">
        <f>IF(ISNA(VLOOKUP(D435,條件!$A$1:$L$65585,5,0)),"",(VLOOKUP(D435,條件!$A$1:$L$65585,5,0)))</f>
        <v/>
      </c>
      <c r="G435" s="507" t="str">
        <f>IF(ISNA(VLOOKUP(D435,條件!$A$1:$L$65585,11,0)),"",(VLOOKUP(D435,條件!$A$1:$L$65585,11,0)))</f>
        <v/>
      </c>
      <c r="H435" s="460"/>
      <c r="I435" s="461"/>
      <c r="J435" s="462"/>
      <c r="K435" s="461"/>
      <c r="L435" s="463"/>
      <c r="M435" s="388"/>
      <c r="N435" s="389"/>
      <c r="O435" s="390"/>
      <c r="P435" s="389"/>
      <c r="Q435" s="410"/>
      <c r="R435" s="443"/>
      <c r="S435" s="425">
        <f t="shared" si="163"/>
        <v>0</v>
      </c>
      <c r="T435" s="392">
        <f t="shared" si="160"/>
        <v>0</v>
      </c>
      <c r="U435" s="405">
        <f t="shared" si="164"/>
        <v>0</v>
      </c>
      <c r="V435" s="393">
        <f t="shared" si="165"/>
        <v>0</v>
      </c>
      <c r="W435" s="442" t="str">
        <f t="shared" si="166"/>
        <v/>
      </c>
      <c r="X435" s="452" t="str">
        <f t="shared" si="161"/>
        <v/>
      </c>
      <c r="Y435" s="452" t="str">
        <f t="shared" si="162"/>
        <v/>
      </c>
    </row>
    <row r="436" spans="1:25" ht="16.5">
      <c r="A436" s="383">
        <f t="shared" si="167"/>
        <v>46184</v>
      </c>
      <c r="B436" s="432" t="s">
        <v>804</v>
      </c>
      <c r="C436" s="458"/>
      <c r="D436" s="473"/>
      <c r="E436" s="459"/>
      <c r="F436" s="507" t="str">
        <f>IF(ISNA(VLOOKUP(D436,條件!$A$1:$L$65585,5,0)),"",(VLOOKUP(D436,條件!$A$1:$L$65585,5,0)))</f>
        <v/>
      </c>
      <c r="G436" s="507" t="str">
        <f>IF(ISNA(VLOOKUP(D436,條件!$A$1:$L$65585,11,0)),"",(VLOOKUP(D436,條件!$A$1:$L$65585,11,0)))</f>
        <v/>
      </c>
      <c r="H436" s="460"/>
      <c r="I436" s="461"/>
      <c r="J436" s="462"/>
      <c r="K436" s="461"/>
      <c r="L436" s="463"/>
      <c r="M436" s="388"/>
      <c r="N436" s="389"/>
      <c r="O436" s="390"/>
      <c r="P436" s="389"/>
      <c r="Q436" s="410"/>
      <c r="R436" s="443"/>
      <c r="S436" s="425">
        <f t="shared" si="163"/>
        <v>0</v>
      </c>
      <c r="T436" s="392">
        <f t="shared" si="160"/>
        <v>0</v>
      </c>
      <c r="U436" s="405">
        <f t="shared" si="164"/>
        <v>0</v>
      </c>
      <c r="V436" s="393">
        <f t="shared" si="165"/>
        <v>0</v>
      </c>
      <c r="W436" s="442" t="str">
        <f t="shared" si="166"/>
        <v/>
      </c>
      <c r="X436" s="452" t="str">
        <f t="shared" si="161"/>
        <v/>
      </c>
      <c r="Y436" s="452" t="str">
        <f t="shared" si="162"/>
        <v/>
      </c>
    </row>
    <row r="437" spans="1:25" ht="16.5">
      <c r="A437" s="383">
        <f t="shared" si="167"/>
        <v>46184</v>
      </c>
      <c r="B437" s="432" t="s">
        <v>804</v>
      </c>
      <c r="C437" s="458"/>
      <c r="D437" s="473"/>
      <c r="E437" s="459"/>
      <c r="F437" s="507" t="str">
        <f>IF(ISNA(VLOOKUP(D437,條件!$A$1:$L$65585,5,0)),"",(VLOOKUP(D437,條件!$A$1:$L$65585,5,0)))</f>
        <v/>
      </c>
      <c r="G437" s="507" t="str">
        <f>IF(ISNA(VLOOKUP(D437,條件!$A$1:$L$65585,11,0)),"",(VLOOKUP(D437,條件!$A$1:$L$65585,11,0)))</f>
        <v/>
      </c>
      <c r="H437" s="460"/>
      <c r="I437" s="461"/>
      <c r="J437" s="462"/>
      <c r="K437" s="461"/>
      <c r="L437" s="463"/>
      <c r="M437" s="388"/>
      <c r="N437" s="389"/>
      <c r="O437" s="390"/>
      <c r="P437" s="389"/>
      <c r="Q437" s="410"/>
      <c r="R437" s="443"/>
      <c r="S437" s="425">
        <f t="shared" si="163"/>
        <v>0</v>
      </c>
      <c r="T437" s="392">
        <f t="shared" si="160"/>
        <v>0</v>
      </c>
      <c r="U437" s="405">
        <f t="shared" si="164"/>
        <v>0</v>
      </c>
      <c r="V437" s="393">
        <f t="shared" si="165"/>
        <v>0</v>
      </c>
      <c r="W437" s="442" t="str">
        <f t="shared" si="166"/>
        <v/>
      </c>
      <c r="X437" s="452" t="str">
        <f t="shared" si="161"/>
        <v/>
      </c>
      <c r="Y437" s="452" t="str">
        <f t="shared" si="162"/>
        <v/>
      </c>
    </row>
    <row r="438" spans="1:25" ht="16.5">
      <c r="A438" s="383">
        <f t="shared" si="167"/>
        <v>46184</v>
      </c>
      <c r="B438" s="432" t="s">
        <v>804</v>
      </c>
      <c r="C438" s="458"/>
      <c r="D438" s="473"/>
      <c r="E438" s="459"/>
      <c r="F438" s="507" t="str">
        <f>IF(ISNA(VLOOKUP(D438,條件!$A$1:$L$65585,5,0)),"",(VLOOKUP(D438,條件!$A$1:$L$65585,5,0)))</f>
        <v/>
      </c>
      <c r="G438" s="507" t="str">
        <f>IF(ISNA(VLOOKUP(D438,條件!$A$1:$L$65585,11,0)),"",(VLOOKUP(D438,條件!$A$1:$L$65585,11,0)))</f>
        <v/>
      </c>
      <c r="H438" s="460"/>
      <c r="I438" s="461"/>
      <c r="J438" s="462"/>
      <c r="K438" s="461"/>
      <c r="L438" s="463"/>
      <c r="M438" s="388"/>
      <c r="N438" s="389"/>
      <c r="O438" s="390"/>
      <c r="P438" s="389"/>
      <c r="Q438" s="410"/>
      <c r="R438" s="443"/>
      <c r="S438" s="425">
        <f t="shared" si="163"/>
        <v>0</v>
      </c>
      <c r="T438" s="392">
        <f t="shared" si="160"/>
        <v>0</v>
      </c>
      <c r="U438" s="405">
        <f t="shared" si="164"/>
        <v>0</v>
      </c>
      <c r="V438" s="393">
        <f t="shared" si="165"/>
        <v>0</v>
      </c>
      <c r="W438" s="442" t="str">
        <f t="shared" si="166"/>
        <v/>
      </c>
      <c r="X438" s="452" t="str">
        <f t="shared" si="161"/>
        <v/>
      </c>
      <c r="Y438" s="452" t="str">
        <f t="shared" si="162"/>
        <v/>
      </c>
    </row>
    <row r="439" spans="1:25" ht="16.5">
      <c r="A439" s="383">
        <f t="shared" si="167"/>
        <v>46184</v>
      </c>
      <c r="B439" s="432" t="s">
        <v>804</v>
      </c>
      <c r="C439" s="458"/>
      <c r="D439" s="473"/>
      <c r="E439" s="459"/>
      <c r="F439" s="507" t="str">
        <f>IF(ISNA(VLOOKUP(D439,條件!$A$1:$L$65585,5,0)),"",(VLOOKUP(D439,條件!$A$1:$L$65585,5,0)))</f>
        <v/>
      </c>
      <c r="G439" s="507" t="str">
        <f>IF(ISNA(VLOOKUP(D439,條件!$A$1:$L$65585,11,0)),"",(VLOOKUP(D439,條件!$A$1:$L$65585,11,0)))</f>
        <v/>
      </c>
      <c r="H439" s="460"/>
      <c r="I439" s="461"/>
      <c r="J439" s="462"/>
      <c r="K439" s="461"/>
      <c r="L439" s="463"/>
      <c r="M439" s="388"/>
      <c r="N439" s="389"/>
      <c r="O439" s="390"/>
      <c r="P439" s="389"/>
      <c r="Q439" s="410"/>
      <c r="R439" s="443"/>
      <c r="S439" s="425">
        <f t="shared" si="163"/>
        <v>0</v>
      </c>
      <c r="T439" s="392">
        <f t="shared" si="160"/>
        <v>0</v>
      </c>
      <c r="U439" s="405">
        <f t="shared" si="164"/>
        <v>0</v>
      </c>
      <c r="V439" s="393">
        <f t="shared" si="165"/>
        <v>0</v>
      </c>
      <c r="W439" s="442" t="str">
        <f t="shared" si="166"/>
        <v/>
      </c>
      <c r="X439" s="452" t="str">
        <f t="shared" si="161"/>
        <v/>
      </c>
      <c r="Y439" s="452" t="str">
        <f t="shared" si="162"/>
        <v/>
      </c>
    </row>
    <row r="440" spans="1:25" ht="16.5">
      <c r="A440" s="383">
        <f t="shared" si="167"/>
        <v>46184</v>
      </c>
      <c r="B440" s="432" t="s">
        <v>804</v>
      </c>
      <c r="C440" s="458"/>
      <c r="D440" s="473"/>
      <c r="E440" s="459"/>
      <c r="F440" s="507" t="str">
        <f>IF(ISNA(VLOOKUP(D440,條件!$A$1:$L$65585,5,0)),"",(VLOOKUP(D440,條件!$A$1:$L$65585,5,0)))</f>
        <v/>
      </c>
      <c r="G440" s="507" t="str">
        <f>IF(ISNA(VLOOKUP(D440,條件!$A$1:$L$65585,11,0)),"",(VLOOKUP(D440,條件!$A$1:$L$65585,11,0)))</f>
        <v/>
      </c>
      <c r="H440" s="460"/>
      <c r="I440" s="461"/>
      <c r="J440" s="462"/>
      <c r="K440" s="461"/>
      <c r="L440" s="463"/>
      <c r="M440" s="388"/>
      <c r="N440" s="389"/>
      <c r="O440" s="390"/>
      <c r="P440" s="389"/>
      <c r="Q440" s="410"/>
      <c r="R440" s="443"/>
      <c r="S440" s="425">
        <f t="shared" si="163"/>
        <v>0</v>
      </c>
      <c r="T440" s="392">
        <f t="shared" si="160"/>
        <v>0</v>
      </c>
      <c r="U440" s="405">
        <f t="shared" si="164"/>
        <v>0</v>
      </c>
      <c r="V440" s="393">
        <f t="shared" si="165"/>
        <v>0</v>
      </c>
      <c r="W440" s="442" t="str">
        <f t="shared" si="166"/>
        <v/>
      </c>
      <c r="X440" s="452" t="str">
        <f t="shared" si="161"/>
        <v/>
      </c>
      <c r="Y440" s="452" t="str">
        <f t="shared" si="162"/>
        <v/>
      </c>
    </row>
    <row r="441" spans="1:25" ht="16.5">
      <c r="A441" s="383">
        <f t="shared" si="167"/>
        <v>46184</v>
      </c>
      <c r="B441" s="432" t="s">
        <v>804</v>
      </c>
      <c r="C441" s="458"/>
      <c r="D441" s="473"/>
      <c r="E441" s="459"/>
      <c r="F441" s="507" t="str">
        <f>IF(ISNA(VLOOKUP(D441,條件!$A$1:$L$65585,5,0)),"",(VLOOKUP(D441,條件!$A$1:$L$65585,5,0)))</f>
        <v/>
      </c>
      <c r="G441" s="507" t="str">
        <f>IF(ISNA(VLOOKUP(D441,條件!$A$1:$L$65585,11,0)),"",(VLOOKUP(D441,條件!$A$1:$L$65585,11,0)))</f>
        <v/>
      </c>
      <c r="H441" s="460"/>
      <c r="I441" s="461"/>
      <c r="J441" s="462"/>
      <c r="K441" s="461"/>
      <c r="L441" s="463"/>
      <c r="M441" s="388"/>
      <c r="N441" s="389"/>
      <c r="O441" s="390"/>
      <c r="P441" s="389"/>
      <c r="Q441" s="410"/>
      <c r="R441" s="443"/>
      <c r="S441" s="425">
        <f t="shared" si="163"/>
        <v>0</v>
      </c>
      <c r="T441" s="392">
        <f t="shared" si="160"/>
        <v>0</v>
      </c>
      <c r="U441" s="405">
        <f t="shared" si="164"/>
        <v>0</v>
      </c>
      <c r="V441" s="393">
        <f t="shared" si="165"/>
        <v>0</v>
      </c>
      <c r="W441" s="442" t="str">
        <f t="shared" si="166"/>
        <v/>
      </c>
      <c r="X441" s="452" t="str">
        <f t="shared" si="161"/>
        <v/>
      </c>
      <c r="Y441" s="452" t="str">
        <f t="shared" si="162"/>
        <v/>
      </c>
    </row>
    <row r="442" spans="1:25" ht="16.5">
      <c r="A442" s="383">
        <f t="shared" si="167"/>
        <v>46184</v>
      </c>
      <c r="B442" s="432" t="s">
        <v>804</v>
      </c>
      <c r="C442" s="458"/>
      <c r="D442" s="473"/>
      <c r="E442" s="459"/>
      <c r="F442" s="507" t="str">
        <f>IF(ISNA(VLOOKUP(D442,條件!$A$1:$L$65585,5,0)),"",(VLOOKUP(D442,條件!$A$1:$L$65585,5,0)))</f>
        <v/>
      </c>
      <c r="G442" s="507" t="str">
        <f>IF(ISNA(VLOOKUP(D442,條件!$A$1:$L$65585,11,0)),"",(VLOOKUP(D442,條件!$A$1:$L$65585,11,0)))</f>
        <v/>
      </c>
      <c r="H442" s="460"/>
      <c r="I442" s="461"/>
      <c r="J442" s="462"/>
      <c r="K442" s="461"/>
      <c r="L442" s="463"/>
      <c r="M442" s="388"/>
      <c r="N442" s="389"/>
      <c r="O442" s="390"/>
      <c r="P442" s="389"/>
      <c r="Q442" s="410"/>
      <c r="R442" s="443"/>
      <c r="S442" s="425">
        <f t="shared" si="163"/>
        <v>0</v>
      </c>
      <c r="T442" s="392">
        <f t="shared" si="160"/>
        <v>0</v>
      </c>
      <c r="U442" s="405">
        <f t="shared" si="164"/>
        <v>0</v>
      </c>
      <c r="V442" s="393">
        <f t="shared" si="165"/>
        <v>0</v>
      </c>
      <c r="W442" s="442" t="str">
        <f t="shared" si="166"/>
        <v/>
      </c>
      <c r="X442" s="452" t="str">
        <f t="shared" si="161"/>
        <v/>
      </c>
      <c r="Y442" s="452" t="str">
        <f t="shared" si="162"/>
        <v/>
      </c>
    </row>
    <row r="443" spans="1:25" ht="16.5">
      <c r="A443" s="383">
        <f t="shared" si="167"/>
        <v>46184</v>
      </c>
      <c r="B443" s="432" t="s">
        <v>804</v>
      </c>
      <c r="C443" s="458"/>
      <c r="D443" s="473"/>
      <c r="E443" s="459"/>
      <c r="F443" s="507" t="str">
        <f>IF(ISNA(VLOOKUP(D443,條件!$A$1:$L$65585,5,0)),"",(VLOOKUP(D443,條件!$A$1:$L$65585,5,0)))</f>
        <v/>
      </c>
      <c r="G443" s="507" t="str">
        <f>IF(ISNA(VLOOKUP(D443,條件!$A$1:$L$65585,11,0)),"",(VLOOKUP(D443,條件!$A$1:$L$65585,11,0)))</f>
        <v/>
      </c>
      <c r="H443" s="460"/>
      <c r="I443" s="461"/>
      <c r="J443" s="462"/>
      <c r="K443" s="461"/>
      <c r="L443" s="463"/>
      <c r="M443" s="388"/>
      <c r="N443" s="389"/>
      <c r="O443" s="390"/>
      <c r="P443" s="389"/>
      <c r="Q443" s="410"/>
      <c r="R443" s="443"/>
      <c r="S443" s="425">
        <f t="shared" si="163"/>
        <v>0</v>
      </c>
      <c r="T443" s="392">
        <f t="shared" si="160"/>
        <v>0</v>
      </c>
      <c r="U443" s="405">
        <f t="shared" si="164"/>
        <v>0</v>
      </c>
      <c r="V443" s="393">
        <f t="shared" si="165"/>
        <v>0</v>
      </c>
      <c r="W443" s="442" t="str">
        <f t="shared" si="166"/>
        <v/>
      </c>
      <c r="X443" s="452" t="str">
        <f t="shared" si="161"/>
        <v/>
      </c>
      <c r="Y443" s="452" t="str">
        <f t="shared" si="162"/>
        <v/>
      </c>
    </row>
    <row r="444" spans="1:25" ht="16.5">
      <c r="A444" s="383">
        <f t="shared" si="167"/>
        <v>46184</v>
      </c>
      <c r="B444" s="432" t="s">
        <v>804</v>
      </c>
      <c r="C444" s="458"/>
      <c r="D444" s="473"/>
      <c r="E444" s="459"/>
      <c r="F444" s="507" t="str">
        <f>IF(ISNA(VLOOKUP(D444,條件!$A$1:$L$65585,5,0)),"",(VLOOKUP(D444,條件!$A$1:$L$65585,5,0)))</f>
        <v/>
      </c>
      <c r="G444" s="507" t="str">
        <f>IF(ISNA(VLOOKUP(D444,條件!$A$1:$L$65585,11,0)),"",(VLOOKUP(D444,條件!$A$1:$L$65585,11,0)))</f>
        <v/>
      </c>
      <c r="H444" s="460"/>
      <c r="I444" s="461"/>
      <c r="J444" s="462"/>
      <c r="K444" s="461"/>
      <c r="L444" s="463"/>
      <c r="M444" s="388"/>
      <c r="N444" s="389"/>
      <c r="O444" s="390"/>
      <c r="P444" s="389"/>
      <c r="Q444" s="410"/>
      <c r="R444" s="443"/>
      <c r="S444" s="425">
        <f t="shared" si="163"/>
        <v>0</v>
      </c>
      <c r="T444" s="392">
        <f t="shared" si="160"/>
        <v>0</v>
      </c>
      <c r="U444" s="392">
        <f t="shared" si="164"/>
        <v>0</v>
      </c>
      <c r="V444" s="393">
        <f t="shared" si="165"/>
        <v>0</v>
      </c>
      <c r="W444" s="442" t="str">
        <f t="shared" si="166"/>
        <v/>
      </c>
      <c r="X444" s="452" t="str">
        <f t="shared" si="161"/>
        <v/>
      </c>
      <c r="Y444" s="452" t="str">
        <f t="shared" si="162"/>
        <v/>
      </c>
    </row>
    <row r="445" spans="1:25" ht="16.5">
      <c r="A445" s="383">
        <f t="shared" si="167"/>
        <v>46184</v>
      </c>
      <c r="B445" s="432" t="s">
        <v>804</v>
      </c>
      <c r="C445" s="458"/>
      <c r="D445" s="473"/>
      <c r="E445" s="459"/>
      <c r="F445" s="507" t="str">
        <f>IF(ISNA(VLOOKUP(D445,條件!$A$1:$L$65585,5,0)),"",(VLOOKUP(D445,條件!$A$1:$L$65585,5,0)))</f>
        <v/>
      </c>
      <c r="G445" s="507" t="str">
        <f>IF(ISNA(VLOOKUP(D445,條件!$A$1:$L$65585,11,0)),"",(VLOOKUP(D445,條件!$A$1:$L$65585,11,0)))</f>
        <v/>
      </c>
      <c r="H445" s="460"/>
      <c r="I445" s="461"/>
      <c r="J445" s="462"/>
      <c r="K445" s="461"/>
      <c r="L445" s="463"/>
      <c r="M445" s="388"/>
      <c r="N445" s="389"/>
      <c r="O445" s="390"/>
      <c r="P445" s="389"/>
      <c r="Q445" s="410"/>
      <c r="R445" s="443"/>
      <c r="S445" s="425">
        <f t="shared" si="163"/>
        <v>0</v>
      </c>
      <c r="T445" s="392">
        <f t="shared" si="160"/>
        <v>0</v>
      </c>
      <c r="U445" s="392">
        <f t="shared" si="164"/>
        <v>0</v>
      </c>
      <c r="V445" s="393">
        <f t="shared" si="165"/>
        <v>0</v>
      </c>
      <c r="W445" s="444" t="str">
        <f t="shared" si="166"/>
        <v/>
      </c>
      <c r="X445" s="452" t="str">
        <f t="shared" si="161"/>
        <v/>
      </c>
      <c r="Y445" s="452" t="str">
        <f t="shared" si="162"/>
        <v/>
      </c>
    </row>
    <row r="446" spans="1:25" ht="16.5">
      <c r="A446" s="383">
        <f t="shared" si="167"/>
        <v>46184</v>
      </c>
      <c r="B446" s="432" t="s">
        <v>804</v>
      </c>
      <c r="C446" s="458"/>
      <c r="D446" s="473"/>
      <c r="E446" s="459"/>
      <c r="F446" s="507" t="str">
        <f>IF(ISNA(VLOOKUP(D446,條件!$A$1:$L$65585,5,0)),"",(VLOOKUP(D446,條件!$A$1:$L$65585,5,0)))</f>
        <v/>
      </c>
      <c r="G446" s="507" t="str">
        <f>IF(ISNA(VLOOKUP(D446,條件!$A$1:$L$65585,11,0)),"",(VLOOKUP(D446,條件!$A$1:$L$65585,11,0)))</f>
        <v/>
      </c>
      <c r="H446" s="460"/>
      <c r="I446" s="461"/>
      <c r="J446" s="462"/>
      <c r="K446" s="461"/>
      <c r="L446" s="463"/>
      <c r="M446" s="388"/>
      <c r="N446" s="389"/>
      <c r="O446" s="390"/>
      <c r="P446" s="389"/>
      <c r="Q446" s="410"/>
      <c r="R446" s="443"/>
      <c r="S446" s="425">
        <f t="shared" si="163"/>
        <v>0</v>
      </c>
      <c r="T446" s="392">
        <f t="shared" si="160"/>
        <v>0</v>
      </c>
      <c r="U446" s="392">
        <f t="shared" si="164"/>
        <v>0</v>
      </c>
      <c r="V446" s="393">
        <f t="shared" si="165"/>
        <v>0</v>
      </c>
      <c r="W446" s="444" t="str">
        <f t="shared" si="166"/>
        <v/>
      </c>
      <c r="X446" s="452" t="str">
        <f t="shared" si="161"/>
        <v/>
      </c>
      <c r="Y446" s="452" t="str">
        <f t="shared" si="162"/>
        <v/>
      </c>
    </row>
    <row r="447" spans="1:25" ht="16.5">
      <c r="A447" s="383">
        <f t="shared" si="167"/>
        <v>46184</v>
      </c>
      <c r="B447" s="432" t="s">
        <v>804</v>
      </c>
      <c r="C447" s="458"/>
      <c r="D447" s="473"/>
      <c r="E447" s="459"/>
      <c r="F447" s="507" t="str">
        <f>IF(ISNA(VLOOKUP(D447,條件!$A$1:$L$65585,5,0)),"",(VLOOKUP(D447,條件!$A$1:$L$65585,5,0)))</f>
        <v/>
      </c>
      <c r="G447" s="507" t="str">
        <f>IF(ISNA(VLOOKUP(D447,條件!$A$1:$L$65585,11,0)),"",(VLOOKUP(D447,條件!$A$1:$L$65585,11,0)))</f>
        <v/>
      </c>
      <c r="H447" s="460"/>
      <c r="I447" s="461"/>
      <c r="J447" s="462"/>
      <c r="K447" s="461"/>
      <c r="L447" s="463"/>
      <c r="M447" s="388"/>
      <c r="N447" s="389"/>
      <c r="O447" s="390"/>
      <c r="P447" s="389"/>
      <c r="Q447" s="410"/>
      <c r="R447" s="443"/>
      <c r="S447" s="425">
        <f t="shared" si="163"/>
        <v>0</v>
      </c>
      <c r="T447" s="392">
        <f t="shared" si="160"/>
        <v>0</v>
      </c>
      <c r="U447" s="392">
        <f t="shared" si="164"/>
        <v>0</v>
      </c>
      <c r="V447" s="393">
        <f t="shared" si="165"/>
        <v>0</v>
      </c>
      <c r="W447" s="444" t="str">
        <f t="shared" si="166"/>
        <v/>
      </c>
      <c r="X447" s="452" t="str">
        <f t="shared" si="161"/>
        <v/>
      </c>
      <c r="Y447" s="452" t="str">
        <f t="shared" si="162"/>
        <v/>
      </c>
    </row>
    <row r="448" spans="1:25" ht="16.5">
      <c r="A448" s="383">
        <f t="shared" si="167"/>
        <v>46184</v>
      </c>
      <c r="B448" s="432" t="s">
        <v>804</v>
      </c>
      <c r="C448" s="458"/>
      <c r="D448" s="473"/>
      <c r="E448" s="459"/>
      <c r="F448" s="507" t="str">
        <f>IF(ISNA(VLOOKUP(D448,條件!$A$1:$L$65585,5,0)),"",(VLOOKUP(D448,條件!$A$1:$L$65585,5,0)))</f>
        <v/>
      </c>
      <c r="G448" s="507" t="str">
        <f>IF(ISNA(VLOOKUP(D448,條件!$A$1:$L$65585,11,0)),"",(VLOOKUP(D448,條件!$A$1:$L$65585,11,0)))</f>
        <v/>
      </c>
      <c r="H448" s="460"/>
      <c r="I448" s="461"/>
      <c r="J448" s="462"/>
      <c r="K448" s="461"/>
      <c r="L448" s="463"/>
      <c r="M448" s="388"/>
      <c r="N448" s="389"/>
      <c r="O448" s="390"/>
      <c r="P448" s="389"/>
      <c r="Q448" s="410"/>
      <c r="R448" s="443"/>
      <c r="S448" s="425">
        <f t="shared" si="163"/>
        <v>0</v>
      </c>
      <c r="T448" s="392">
        <f t="shared" si="160"/>
        <v>0</v>
      </c>
      <c r="U448" s="392">
        <f t="shared" si="164"/>
        <v>0</v>
      </c>
      <c r="V448" s="393">
        <f t="shared" si="165"/>
        <v>0</v>
      </c>
      <c r="W448" s="444" t="str">
        <f t="shared" si="166"/>
        <v/>
      </c>
      <c r="X448" s="452" t="str">
        <f t="shared" si="161"/>
        <v/>
      </c>
      <c r="Y448" s="452" t="str">
        <f t="shared" si="162"/>
        <v/>
      </c>
    </row>
    <row r="449" spans="1:25" ht="16.5">
      <c r="A449" s="383">
        <f t="shared" si="167"/>
        <v>46184</v>
      </c>
      <c r="B449" s="432" t="s">
        <v>804</v>
      </c>
      <c r="C449" s="458"/>
      <c r="D449" s="473"/>
      <c r="E449" s="459"/>
      <c r="F449" s="507" t="str">
        <f>IF(ISNA(VLOOKUP(D449,條件!$A$1:$L$65585,5,0)),"",(VLOOKUP(D449,條件!$A$1:$L$65585,5,0)))</f>
        <v/>
      </c>
      <c r="G449" s="507" t="str">
        <f>IF(ISNA(VLOOKUP(D449,條件!$A$1:$L$65585,11,0)),"",(VLOOKUP(D449,條件!$A$1:$L$65585,11,0)))</f>
        <v/>
      </c>
      <c r="H449" s="460"/>
      <c r="I449" s="461"/>
      <c r="J449" s="462"/>
      <c r="K449" s="461"/>
      <c r="L449" s="463"/>
      <c r="M449" s="388"/>
      <c r="N449" s="389"/>
      <c r="O449" s="390"/>
      <c r="P449" s="389"/>
      <c r="Q449" s="391"/>
      <c r="R449" s="443"/>
      <c r="S449" s="425">
        <f t="shared" si="163"/>
        <v>0</v>
      </c>
      <c r="T449" s="392">
        <f t="shared" si="160"/>
        <v>0</v>
      </c>
      <c r="U449" s="392">
        <f t="shared" si="164"/>
        <v>0</v>
      </c>
      <c r="V449" s="393">
        <f t="shared" si="165"/>
        <v>0</v>
      </c>
      <c r="W449" s="444" t="str">
        <f t="shared" si="166"/>
        <v/>
      </c>
      <c r="X449" s="452" t="str">
        <f t="shared" si="161"/>
        <v/>
      </c>
      <c r="Y449" s="452" t="str">
        <f t="shared" si="162"/>
        <v/>
      </c>
    </row>
    <row r="450" spans="1:25" ht="16.5">
      <c r="A450" s="383">
        <f t="shared" si="167"/>
        <v>46184</v>
      </c>
      <c r="B450" s="432" t="s">
        <v>804</v>
      </c>
      <c r="C450" s="458"/>
      <c r="D450" s="473"/>
      <c r="E450" s="459"/>
      <c r="F450" s="507" t="str">
        <f>IF(ISNA(VLOOKUP(D450,條件!$A$1:$L$65585,5,0)),"",(VLOOKUP(D450,條件!$A$1:$L$65585,5,0)))</f>
        <v/>
      </c>
      <c r="G450" s="507" t="str">
        <f>IF(ISNA(VLOOKUP(D450,條件!$A$1:$L$65585,11,0)),"",(VLOOKUP(D450,條件!$A$1:$L$65585,11,0)))</f>
        <v/>
      </c>
      <c r="H450" s="460"/>
      <c r="I450" s="461"/>
      <c r="J450" s="462"/>
      <c r="K450" s="461"/>
      <c r="L450" s="463"/>
      <c r="M450" s="388"/>
      <c r="N450" s="389"/>
      <c r="O450" s="390"/>
      <c r="P450" s="389"/>
      <c r="Q450" s="391"/>
      <c r="R450" s="443"/>
      <c r="S450" s="425">
        <f t="shared" si="163"/>
        <v>0</v>
      </c>
      <c r="T450" s="392">
        <f t="shared" si="160"/>
        <v>0</v>
      </c>
      <c r="U450" s="392">
        <f t="shared" si="164"/>
        <v>0</v>
      </c>
      <c r="V450" s="393">
        <f t="shared" si="165"/>
        <v>0</v>
      </c>
      <c r="W450" s="444" t="str">
        <f t="shared" si="166"/>
        <v/>
      </c>
      <c r="X450" s="452" t="str">
        <f t="shared" si="161"/>
        <v/>
      </c>
      <c r="Y450" s="452" t="str">
        <f t="shared" si="162"/>
        <v/>
      </c>
    </row>
    <row r="451" spans="1:25" ht="16.5">
      <c r="A451" s="383">
        <f t="shared" si="167"/>
        <v>46184</v>
      </c>
      <c r="B451" s="432" t="s">
        <v>804</v>
      </c>
      <c r="C451" s="458"/>
      <c r="D451" s="473"/>
      <c r="E451" s="459"/>
      <c r="F451" s="507" t="str">
        <f>IF(ISNA(VLOOKUP(D451,條件!$A$1:$L$65585,5,0)),"",(VLOOKUP(D451,條件!$A$1:$L$65585,5,0)))</f>
        <v/>
      </c>
      <c r="G451" s="507" t="str">
        <f>IF(ISNA(VLOOKUP(D451,條件!$A$1:$L$65585,11,0)),"",(VLOOKUP(D451,條件!$A$1:$L$65585,11,0)))</f>
        <v/>
      </c>
      <c r="H451" s="460"/>
      <c r="I451" s="461"/>
      <c r="J451" s="462"/>
      <c r="K451" s="461"/>
      <c r="L451" s="463"/>
      <c r="M451" s="388"/>
      <c r="N451" s="389"/>
      <c r="O451" s="390"/>
      <c r="P451" s="389"/>
      <c r="Q451" s="391"/>
      <c r="R451" s="443"/>
      <c r="S451" s="425">
        <f t="shared" si="163"/>
        <v>0</v>
      </c>
      <c r="T451" s="392">
        <f t="shared" si="160"/>
        <v>0</v>
      </c>
      <c r="U451" s="392">
        <f t="shared" si="164"/>
        <v>0</v>
      </c>
      <c r="V451" s="393">
        <f t="shared" si="165"/>
        <v>0</v>
      </c>
      <c r="W451" s="444" t="str">
        <f t="shared" si="166"/>
        <v/>
      </c>
      <c r="X451" s="452" t="str">
        <f t="shared" si="161"/>
        <v/>
      </c>
      <c r="Y451" s="452" t="str">
        <f t="shared" si="162"/>
        <v/>
      </c>
    </row>
    <row r="452" spans="1:25" ht="16.5">
      <c r="A452" s="383">
        <f t="shared" si="167"/>
        <v>46184</v>
      </c>
      <c r="B452" s="432" t="s">
        <v>804</v>
      </c>
      <c r="C452" s="458"/>
      <c r="D452" s="473"/>
      <c r="E452" s="459"/>
      <c r="F452" s="507" t="str">
        <f>IF(ISNA(VLOOKUP(D452,條件!$A$1:$L$65585,5,0)),"",(VLOOKUP(D452,條件!$A$1:$L$65585,5,0)))</f>
        <v/>
      </c>
      <c r="G452" s="507" t="str">
        <f>IF(ISNA(VLOOKUP(D452,條件!$A$1:$L$65585,11,0)),"",(VLOOKUP(D452,條件!$A$1:$L$65585,11,0)))</f>
        <v/>
      </c>
      <c r="H452" s="460"/>
      <c r="I452" s="461"/>
      <c r="J452" s="462"/>
      <c r="K452" s="461"/>
      <c r="L452" s="463"/>
      <c r="M452" s="388"/>
      <c r="N452" s="389"/>
      <c r="O452" s="390"/>
      <c r="P452" s="389"/>
      <c r="Q452" s="391"/>
      <c r="R452" s="443"/>
      <c r="S452" s="425">
        <f t="shared" si="163"/>
        <v>0</v>
      </c>
      <c r="T452" s="392">
        <f t="shared" si="160"/>
        <v>0</v>
      </c>
      <c r="U452" s="392">
        <f t="shared" si="164"/>
        <v>0</v>
      </c>
      <c r="V452" s="393">
        <f t="shared" si="165"/>
        <v>0</v>
      </c>
      <c r="W452" s="444" t="str">
        <f t="shared" si="166"/>
        <v/>
      </c>
      <c r="X452" s="452" t="str">
        <f t="shared" si="161"/>
        <v/>
      </c>
      <c r="Y452" s="452" t="str">
        <f t="shared" si="162"/>
        <v/>
      </c>
    </row>
    <row r="453" spans="1:25" ht="16.5">
      <c r="A453" s="383">
        <f t="shared" si="167"/>
        <v>46184</v>
      </c>
      <c r="B453" s="398" t="s">
        <v>807</v>
      </c>
      <c r="C453" s="524"/>
      <c r="D453" s="525"/>
      <c r="E453" s="526"/>
      <c r="F453" s="527"/>
      <c r="G453" s="527"/>
      <c r="H453" s="528"/>
      <c r="I453" s="529">
        <f>COUNTA(I433:I452)</f>
        <v>0</v>
      </c>
      <c r="J453" s="529"/>
      <c r="K453" s="529"/>
      <c r="L453" s="530"/>
      <c r="M453" s="400"/>
      <c r="N453" s="401">
        <f>SUM(N433:N452)</f>
        <v>0</v>
      </c>
      <c r="O453" s="400"/>
      <c r="P453" s="401">
        <f>SUM(P433:P452)</f>
        <v>0</v>
      </c>
      <c r="Q453" s="402"/>
      <c r="R453" s="445"/>
      <c r="S453" s="426"/>
      <c r="T453" s="399"/>
      <c r="U453" s="399">
        <f>SUMIF(U433:U452,"&lt;9E307")</f>
        <v>0</v>
      </c>
      <c r="V453" s="399">
        <f>SUM(V433:V452)</f>
        <v>0</v>
      </c>
      <c r="W453" s="446">
        <f>IF(ISERROR(V453/U453),0,(V453/U453))</f>
        <v>0</v>
      </c>
      <c r="X453" s="453">
        <f>SUMIF(X433:X452,"&lt;9E307")</f>
        <v>0</v>
      </c>
      <c r="Y453" s="453">
        <f>SUMIF(Y433:Y452,"&lt;9E307")</f>
        <v>0</v>
      </c>
    </row>
    <row r="454" spans="1:25" ht="16.5">
      <c r="A454" s="383">
        <f t="shared" si="167"/>
        <v>46184</v>
      </c>
      <c r="B454" s="432" t="s">
        <v>805</v>
      </c>
      <c r="C454" s="458"/>
      <c r="D454" s="473"/>
      <c r="E454" s="459"/>
      <c r="F454" s="507" t="str">
        <f>IF(ISNA(VLOOKUP(D454,條件!$A$1:$L$65585,5,0)),"",(VLOOKUP(D454,條件!$A$1:$L$65585,5,0)))</f>
        <v/>
      </c>
      <c r="G454" s="507" t="str">
        <f>IF(ISNA(VLOOKUP(D454,條件!$A$1:$L$65585,11,0)),"",(VLOOKUP(D454,條件!$A$1:$L$65585,11,0)))</f>
        <v/>
      </c>
      <c r="H454" s="460"/>
      <c r="I454" s="461"/>
      <c r="J454" s="462"/>
      <c r="K454" s="461"/>
      <c r="L454" s="463"/>
      <c r="M454" s="388"/>
      <c r="N454" s="389"/>
      <c r="O454" s="390"/>
      <c r="P454" s="389"/>
      <c r="Q454" s="391"/>
      <c r="R454" s="443"/>
      <c r="S454" s="425">
        <f>K454*0.85</f>
        <v>0</v>
      </c>
      <c r="T454" s="392">
        <f t="shared" ref="T454:T473" si="168">IF(J454="",0,(1440/(J454/S454)))</f>
        <v>0</v>
      </c>
      <c r="U454" s="405">
        <f>T454*L454*(N454+P454)/24*0.85</f>
        <v>0</v>
      </c>
      <c r="V454" s="406">
        <f>M454+O454</f>
        <v>0</v>
      </c>
      <c r="W454" s="442" t="str">
        <f>IF(U454=0,"",((V454/U454)))</f>
        <v/>
      </c>
      <c r="X454" s="452" t="str">
        <f t="shared" ref="X454:X473" si="169">IF(ISERROR((U454/(N454+P454)*N454)/250),"",((U454/(N454+P454)*N454)/250))</f>
        <v/>
      </c>
      <c r="Y454" s="452" t="str">
        <f t="shared" ref="Y454:Y473" si="170">IF(ISERROR(((U454/(N454+P454)*P454)/250)),"",(((U454/(N454+P454)*P454))/250))</f>
        <v/>
      </c>
    </row>
    <row r="455" spans="1:25" ht="16.5">
      <c r="A455" s="383">
        <f t="shared" si="167"/>
        <v>46184</v>
      </c>
      <c r="B455" s="432" t="s">
        <v>805</v>
      </c>
      <c r="C455" s="458"/>
      <c r="D455" s="473"/>
      <c r="E455" s="459"/>
      <c r="F455" s="507" t="str">
        <f>IF(ISNA(VLOOKUP(D455,條件!$A$1:$L$65585,5,0)),"",(VLOOKUP(D455,條件!$A$1:$L$65585,5,0)))</f>
        <v/>
      </c>
      <c r="G455" s="507" t="str">
        <f>IF(ISNA(VLOOKUP(D455,條件!$A$1:$L$65585,11,0)),"",(VLOOKUP(D455,條件!$A$1:$L$65585,11,0)))</f>
        <v/>
      </c>
      <c r="H455" s="460"/>
      <c r="I455" s="461"/>
      <c r="J455" s="462"/>
      <c r="K455" s="461"/>
      <c r="L455" s="463"/>
      <c r="M455" s="388"/>
      <c r="N455" s="389"/>
      <c r="O455" s="390"/>
      <c r="P455" s="389"/>
      <c r="Q455" s="391"/>
      <c r="R455" s="443"/>
      <c r="S455" s="425">
        <f t="shared" ref="S455:S473" si="171">K455*0.85</f>
        <v>0</v>
      </c>
      <c r="T455" s="392">
        <f t="shared" si="168"/>
        <v>0</v>
      </c>
      <c r="U455" s="405">
        <f t="shared" ref="U455:U473" si="172">T455*L455*(N455+P455)/24*0.85</f>
        <v>0</v>
      </c>
      <c r="V455" s="393">
        <f t="shared" ref="V455:V473" si="173">M455+O455</f>
        <v>0</v>
      </c>
      <c r="W455" s="442" t="str">
        <f t="shared" ref="W455:W473" si="174">IF(U455=0,"",((V455/U455)))</f>
        <v/>
      </c>
      <c r="X455" s="452" t="str">
        <f t="shared" si="169"/>
        <v/>
      </c>
      <c r="Y455" s="452" t="str">
        <f t="shared" si="170"/>
        <v/>
      </c>
    </row>
    <row r="456" spans="1:25" ht="16.5">
      <c r="A456" s="383">
        <f t="shared" si="167"/>
        <v>46184</v>
      </c>
      <c r="B456" s="432" t="s">
        <v>805</v>
      </c>
      <c r="C456" s="458"/>
      <c r="D456" s="473"/>
      <c r="E456" s="459"/>
      <c r="F456" s="507" t="str">
        <f>IF(ISNA(VLOOKUP(D456,條件!$A$1:$L$65585,5,0)),"",(VLOOKUP(D456,條件!$A$1:$L$65585,5,0)))</f>
        <v/>
      </c>
      <c r="G456" s="507" t="str">
        <f>IF(ISNA(VLOOKUP(D456,條件!$A$1:$L$65585,11,0)),"",(VLOOKUP(D456,條件!$A$1:$L$65585,11,0)))</f>
        <v/>
      </c>
      <c r="H456" s="460"/>
      <c r="I456" s="461"/>
      <c r="J456" s="462"/>
      <c r="K456" s="461"/>
      <c r="L456" s="463"/>
      <c r="M456" s="388"/>
      <c r="N456" s="389"/>
      <c r="O456" s="390"/>
      <c r="P456" s="389"/>
      <c r="Q456" s="391"/>
      <c r="R456" s="443"/>
      <c r="S456" s="425">
        <f t="shared" si="171"/>
        <v>0</v>
      </c>
      <c r="T456" s="392">
        <f t="shared" si="168"/>
        <v>0</v>
      </c>
      <c r="U456" s="405">
        <f t="shared" si="172"/>
        <v>0</v>
      </c>
      <c r="V456" s="393">
        <f t="shared" si="173"/>
        <v>0</v>
      </c>
      <c r="W456" s="442" t="str">
        <f t="shared" si="174"/>
        <v/>
      </c>
      <c r="X456" s="452" t="str">
        <f t="shared" si="169"/>
        <v/>
      </c>
      <c r="Y456" s="452" t="str">
        <f t="shared" si="170"/>
        <v/>
      </c>
    </row>
    <row r="457" spans="1:25" ht="16.5">
      <c r="A457" s="383">
        <f t="shared" si="167"/>
        <v>46184</v>
      </c>
      <c r="B457" s="432" t="s">
        <v>805</v>
      </c>
      <c r="C457" s="458"/>
      <c r="D457" s="473"/>
      <c r="E457" s="459"/>
      <c r="F457" s="507" t="str">
        <f>IF(ISNA(VLOOKUP(D457,條件!$A$1:$L$65585,5,0)),"",(VLOOKUP(D457,條件!$A$1:$L$65585,5,0)))</f>
        <v/>
      </c>
      <c r="G457" s="507" t="str">
        <f>IF(ISNA(VLOOKUP(D457,條件!$A$1:$L$65585,11,0)),"",(VLOOKUP(D457,條件!$A$1:$L$65585,11,0)))</f>
        <v/>
      </c>
      <c r="H457" s="460"/>
      <c r="I457" s="461"/>
      <c r="J457" s="462"/>
      <c r="K457" s="461"/>
      <c r="L457" s="463"/>
      <c r="M457" s="388"/>
      <c r="N457" s="389"/>
      <c r="O457" s="390"/>
      <c r="P457" s="389"/>
      <c r="Q457" s="391"/>
      <c r="R457" s="443"/>
      <c r="S457" s="425">
        <f t="shared" si="171"/>
        <v>0</v>
      </c>
      <c r="T457" s="392">
        <f t="shared" si="168"/>
        <v>0</v>
      </c>
      <c r="U457" s="405">
        <f t="shared" si="172"/>
        <v>0</v>
      </c>
      <c r="V457" s="393">
        <f t="shared" si="173"/>
        <v>0</v>
      </c>
      <c r="W457" s="442" t="str">
        <f t="shared" si="174"/>
        <v/>
      </c>
      <c r="X457" s="452" t="str">
        <f t="shared" si="169"/>
        <v/>
      </c>
      <c r="Y457" s="452" t="str">
        <f t="shared" si="170"/>
        <v/>
      </c>
    </row>
    <row r="458" spans="1:25" ht="16.5">
      <c r="A458" s="383">
        <f t="shared" si="167"/>
        <v>46184</v>
      </c>
      <c r="B458" s="432" t="s">
        <v>805</v>
      </c>
      <c r="C458" s="458"/>
      <c r="D458" s="473"/>
      <c r="E458" s="459"/>
      <c r="F458" s="507" t="str">
        <f>IF(ISNA(VLOOKUP(D458,條件!$A$1:$L$65585,5,0)),"",(VLOOKUP(D458,條件!$A$1:$L$65585,5,0)))</f>
        <v/>
      </c>
      <c r="G458" s="507" t="str">
        <f>IF(ISNA(VLOOKUP(D458,條件!$A$1:$L$65585,11,0)),"",(VLOOKUP(D458,條件!$A$1:$L$65585,11,0)))</f>
        <v/>
      </c>
      <c r="H458" s="460"/>
      <c r="I458" s="461"/>
      <c r="J458" s="462"/>
      <c r="K458" s="461"/>
      <c r="L458" s="463"/>
      <c r="M458" s="388"/>
      <c r="N458" s="389"/>
      <c r="O458" s="390"/>
      <c r="P458" s="389"/>
      <c r="Q458" s="391"/>
      <c r="R458" s="443"/>
      <c r="S458" s="425">
        <f t="shared" si="171"/>
        <v>0</v>
      </c>
      <c r="T458" s="392">
        <f t="shared" si="168"/>
        <v>0</v>
      </c>
      <c r="U458" s="405">
        <f t="shared" si="172"/>
        <v>0</v>
      </c>
      <c r="V458" s="393">
        <f t="shared" si="173"/>
        <v>0</v>
      </c>
      <c r="W458" s="442" t="str">
        <f t="shared" si="174"/>
        <v/>
      </c>
      <c r="X458" s="452" t="str">
        <f t="shared" si="169"/>
        <v/>
      </c>
      <c r="Y458" s="452" t="str">
        <f t="shared" si="170"/>
        <v/>
      </c>
    </row>
    <row r="459" spans="1:25" ht="16.5">
      <c r="A459" s="383">
        <f t="shared" si="167"/>
        <v>46184</v>
      </c>
      <c r="B459" s="432" t="s">
        <v>805</v>
      </c>
      <c r="C459" s="458"/>
      <c r="D459" s="473"/>
      <c r="E459" s="459"/>
      <c r="F459" s="507" t="str">
        <f>IF(ISNA(VLOOKUP(D459,條件!$A$1:$L$65585,5,0)),"",(VLOOKUP(D459,條件!$A$1:$L$65585,5,0)))</f>
        <v/>
      </c>
      <c r="G459" s="507" t="str">
        <f>IF(ISNA(VLOOKUP(D459,條件!$A$1:$L$65585,11,0)),"",(VLOOKUP(D459,條件!$A$1:$L$65585,11,0)))</f>
        <v/>
      </c>
      <c r="H459" s="460"/>
      <c r="I459" s="461"/>
      <c r="J459" s="462"/>
      <c r="K459" s="461"/>
      <c r="L459" s="463"/>
      <c r="M459" s="388"/>
      <c r="N459" s="389"/>
      <c r="O459" s="390"/>
      <c r="P459" s="389"/>
      <c r="Q459" s="391"/>
      <c r="R459" s="443"/>
      <c r="S459" s="425">
        <f t="shared" si="171"/>
        <v>0</v>
      </c>
      <c r="T459" s="392">
        <f t="shared" si="168"/>
        <v>0</v>
      </c>
      <c r="U459" s="405">
        <f t="shared" si="172"/>
        <v>0</v>
      </c>
      <c r="V459" s="393">
        <f t="shared" si="173"/>
        <v>0</v>
      </c>
      <c r="W459" s="442" t="str">
        <f t="shared" si="174"/>
        <v/>
      </c>
      <c r="X459" s="452" t="str">
        <f t="shared" si="169"/>
        <v/>
      </c>
      <c r="Y459" s="452" t="str">
        <f t="shared" si="170"/>
        <v/>
      </c>
    </row>
    <row r="460" spans="1:25" ht="16.5">
      <c r="A460" s="383">
        <f t="shared" si="167"/>
        <v>46184</v>
      </c>
      <c r="B460" s="432" t="s">
        <v>805</v>
      </c>
      <c r="C460" s="458"/>
      <c r="D460" s="473"/>
      <c r="E460" s="459"/>
      <c r="F460" s="507" t="str">
        <f>IF(ISNA(VLOOKUP(D460,條件!$A$1:$L$65585,5,0)),"",(VLOOKUP(D460,條件!$A$1:$L$65585,5,0)))</f>
        <v/>
      </c>
      <c r="G460" s="507" t="str">
        <f>IF(ISNA(VLOOKUP(D460,條件!$A$1:$L$65585,11,0)),"",(VLOOKUP(D460,條件!$A$1:$L$65585,11,0)))</f>
        <v/>
      </c>
      <c r="H460" s="460"/>
      <c r="I460" s="461"/>
      <c r="J460" s="462"/>
      <c r="K460" s="461"/>
      <c r="L460" s="463"/>
      <c r="M460" s="388"/>
      <c r="N460" s="389"/>
      <c r="O460" s="390"/>
      <c r="P460" s="389"/>
      <c r="Q460" s="391"/>
      <c r="R460" s="443"/>
      <c r="S460" s="425">
        <f t="shared" si="171"/>
        <v>0</v>
      </c>
      <c r="T460" s="392">
        <f t="shared" si="168"/>
        <v>0</v>
      </c>
      <c r="U460" s="405">
        <f t="shared" si="172"/>
        <v>0</v>
      </c>
      <c r="V460" s="393">
        <f t="shared" si="173"/>
        <v>0</v>
      </c>
      <c r="W460" s="442" t="str">
        <f t="shared" si="174"/>
        <v/>
      </c>
      <c r="X460" s="452" t="str">
        <f t="shared" si="169"/>
        <v/>
      </c>
      <c r="Y460" s="452" t="str">
        <f t="shared" si="170"/>
        <v/>
      </c>
    </row>
    <row r="461" spans="1:25" ht="16.5">
      <c r="A461" s="383">
        <f t="shared" si="167"/>
        <v>46184</v>
      </c>
      <c r="B461" s="432" t="s">
        <v>805</v>
      </c>
      <c r="C461" s="458"/>
      <c r="D461" s="473"/>
      <c r="E461" s="459"/>
      <c r="F461" s="507" t="str">
        <f>IF(ISNA(VLOOKUP(D461,條件!$A$1:$L$65585,5,0)),"",(VLOOKUP(D461,條件!$A$1:$L$65585,5,0)))</f>
        <v/>
      </c>
      <c r="G461" s="507" t="str">
        <f>IF(ISNA(VLOOKUP(D461,條件!$A$1:$L$65585,11,0)),"",(VLOOKUP(D461,條件!$A$1:$L$65585,11,0)))</f>
        <v/>
      </c>
      <c r="H461" s="460"/>
      <c r="I461" s="461"/>
      <c r="J461" s="462"/>
      <c r="K461" s="461"/>
      <c r="L461" s="463"/>
      <c r="M461" s="388"/>
      <c r="N461" s="389"/>
      <c r="O461" s="390"/>
      <c r="P461" s="389"/>
      <c r="Q461" s="391"/>
      <c r="R461" s="443"/>
      <c r="S461" s="425">
        <f t="shared" si="171"/>
        <v>0</v>
      </c>
      <c r="T461" s="392">
        <f t="shared" si="168"/>
        <v>0</v>
      </c>
      <c r="U461" s="405">
        <f t="shared" si="172"/>
        <v>0</v>
      </c>
      <c r="V461" s="393">
        <f t="shared" si="173"/>
        <v>0</v>
      </c>
      <c r="W461" s="442" t="str">
        <f t="shared" si="174"/>
        <v/>
      </c>
      <c r="X461" s="452" t="str">
        <f t="shared" si="169"/>
        <v/>
      </c>
      <c r="Y461" s="452" t="str">
        <f t="shared" si="170"/>
        <v/>
      </c>
    </row>
    <row r="462" spans="1:25" ht="16.5">
      <c r="A462" s="383">
        <f t="shared" si="167"/>
        <v>46184</v>
      </c>
      <c r="B462" s="432" t="s">
        <v>805</v>
      </c>
      <c r="C462" s="458"/>
      <c r="D462" s="473"/>
      <c r="E462" s="459"/>
      <c r="F462" s="507" t="str">
        <f>IF(ISNA(VLOOKUP(D462,條件!$A$1:$L$65585,5,0)),"",(VLOOKUP(D462,條件!$A$1:$L$65585,5,0)))</f>
        <v/>
      </c>
      <c r="G462" s="507" t="str">
        <f>IF(ISNA(VLOOKUP(D462,條件!$A$1:$L$65585,11,0)),"",(VLOOKUP(D462,條件!$A$1:$L$65585,11,0)))</f>
        <v/>
      </c>
      <c r="H462" s="460"/>
      <c r="I462" s="461"/>
      <c r="J462" s="462"/>
      <c r="K462" s="461"/>
      <c r="L462" s="463"/>
      <c r="M462" s="388"/>
      <c r="N462" s="389"/>
      <c r="O462" s="390"/>
      <c r="P462" s="389"/>
      <c r="Q462" s="391"/>
      <c r="R462" s="443"/>
      <c r="S462" s="425">
        <f t="shared" si="171"/>
        <v>0</v>
      </c>
      <c r="T462" s="392">
        <f t="shared" si="168"/>
        <v>0</v>
      </c>
      <c r="U462" s="405">
        <f t="shared" si="172"/>
        <v>0</v>
      </c>
      <c r="V462" s="393">
        <f t="shared" si="173"/>
        <v>0</v>
      </c>
      <c r="W462" s="442" t="str">
        <f t="shared" si="174"/>
        <v/>
      </c>
      <c r="X462" s="452" t="str">
        <f t="shared" si="169"/>
        <v/>
      </c>
      <c r="Y462" s="452" t="str">
        <f t="shared" si="170"/>
        <v/>
      </c>
    </row>
    <row r="463" spans="1:25" ht="16.5">
      <c r="A463" s="383">
        <f t="shared" si="167"/>
        <v>46184</v>
      </c>
      <c r="B463" s="432" t="s">
        <v>805</v>
      </c>
      <c r="C463" s="458"/>
      <c r="D463" s="473"/>
      <c r="E463" s="459"/>
      <c r="F463" s="507" t="str">
        <f>IF(ISNA(VLOOKUP(D463,條件!$A$1:$L$65585,5,0)),"",(VLOOKUP(D463,條件!$A$1:$L$65585,5,0)))</f>
        <v/>
      </c>
      <c r="G463" s="507" t="str">
        <f>IF(ISNA(VLOOKUP(D463,條件!$A$1:$L$65585,11,0)),"",(VLOOKUP(D463,條件!$A$1:$L$65585,11,0)))</f>
        <v/>
      </c>
      <c r="H463" s="460"/>
      <c r="I463" s="461"/>
      <c r="J463" s="462"/>
      <c r="K463" s="461"/>
      <c r="L463" s="463"/>
      <c r="M463" s="388"/>
      <c r="N463" s="389"/>
      <c r="O463" s="390"/>
      <c r="P463" s="389"/>
      <c r="Q463" s="391"/>
      <c r="R463" s="443"/>
      <c r="S463" s="425">
        <f t="shared" si="171"/>
        <v>0</v>
      </c>
      <c r="T463" s="392">
        <f t="shared" si="168"/>
        <v>0</v>
      </c>
      <c r="U463" s="405">
        <f t="shared" si="172"/>
        <v>0</v>
      </c>
      <c r="V463" s="393">
        <f t="shared" si="173"/>
        <v>0</v>
      </c>
      <c r="W463" s="442" t="str">
        <f t="shared" si="174"/>
        <v/>
      </c>
      <c r="X463" s="452" t="str">
        <f t="shared" si="169"/>
        <v/>
      </c>
      <c r="Y463" s="452" t="str">
        <f t="shared" si="170"/>
        <v/>
      </c>
    </row>
    <row r="464" spans="1:25" ht="16.5">
      <c r="A464" s="383">
        <f t="shared" si="167"/>
        <v>46184</v>
      </c>
      <c r="B464" s="432" t="s">
        <v>805</v>
      </c>
      <c r="C464" s="458"/>
      <c r="D464" s="473"/>
      <c r="E464" s="459"/>
      <c r="F464" s="507" t="str">
        <f>IF(ISNA(VLOOKUP(D464,條件!$A$1:$L$65585,5,0)),"",(VLOOKUP(D464,條件!$A$1:$L$65585,5,0)))</f>
        <v/>
      </c>
      <c r="G464" s="507" t="str">
        <f>IF(ISNA(VLOOKUP(D464,條件!$A$1:$L$65585,11,0)),"",(VLOOKUP(D464,條件!$A$1:$L$65585,11,0)))</f>
        <v/>
      </c>
      <c r="H464" s="460"/>
      <c r="I464" s="461"/>
      <c r="J464" s="462"/>
      <c r="K464" s="461"/>
      <c r="L464" s="463"/>
      <c r="M464" s="388"/>
      <c r="N464" s="389"/>
      <c r="O464" s="390"/>
      <c r="P464" s="389"/>
      <c r="Q464" s="391"/>
      <c r="R464" s="443"/>
      <c r="S464" s="425">
        <f t="shared" si="171"/>
        <v>0</v>
      </c>
      <c r="T464" s="392">
        <f t="shared" si="168"/>
        <v>0</v>
      </c>
      <c r="U464" s="405">
        <f t="shared" si="172"/>
        <v>0</v>
      </c>
      <c r="V464" s="393">
        <f t="shared" si="173"/>
        <v>0</v>
      </c>
      <c r="W464" s="442" t="str">
        <f t="shared" si="174"/>
        <v/>
      </c>
      <c r="X464" s="452" t="str">
        <f t="shared" si="169"/>
        <v/>
      </c>
      <c r="Y464" s="452" t="str">
        <f t="shared" si="170"/>
        <v/>
      </c>
    </row>
    <row r="465" spans="1:25" ht="16.5">
      <c r="A465" s="383">
        <f t="shared" si="167"/>
        <v>46184</v>
      </c>
      <c r="B465" s="432" t="s">
        <v>805</v>
      </c>
      <c r="C465" s="458"/>
      <c r="D465" s="473"/>
      <c r="E465" s="459"/>
      <c r="F465" s="507" t="str">
        <f>IF(ISNA(VLOOKUP(D465,條件!$A$1:$L$65585,5,0)),"",(VLOOKUP(D465,條件!$A$1:$L$65585,5,0)))</f>
        <v/>
      </c>
      <c r="G465" s="507" t="str">
        <f>IF(ISNA(VLOOKUP(D465,條件!$A$1:$L$65585,11,0)),"",(VLOOKUP(D465,條件!$A$1:$L$65585,11,0)))</f>
        <v/>
      </c>
      <c r="H465" s="460"/>
      <c r="I465" s="461"/>
      <c r="J465" s="462"/>
      <c r="K465" s="461"/>
      <c r="L465" s="463"/>
      <c r="M465" s="388"/>
      <c r="N465" s="389"/>
      <c r="O465" s="390"/>
      <c r="P465" s="389"/>
      <c r="Q465" s="391"/>
      <c r="R465" s="443"/>
      <c r="S465" s="425">
        <f t="shared" si="171"/>
        <v>0</v>
      </c>
      <c r="T465" s="392">
        <f t="shared" si="168"/>
        <v>0</v>
      </c>
      <c r="U465" s="392">
        <f t="shared" si="172"/>
        <v>0</v>
      </c>
      <c r="V465" s="393">
        <f t="shared" si="173"/>
        <v>0</v>
      </c>
      <c r="W465" s="444" t="str">
        <f t="shared" si="174"/>
        <v/>
      </c>
      <c r="X465" s="452" t="str">
        <f t="shared" si="169"/>
        <v/>
      </c>
      <c r="Y465" s="452" t="str">
        <f t="shared" si="170"/>
        <v/>
      </c>
    </row>
    <row r="466" spans="1:25" ht="16.5">
      <c r="A466" s="383">
        <f t="shared" si="167"/>
        <v>46184</v>
      </c>
      <c r="B466" s="432" t="s">
        <v>805</v>
      </c>
      <c r="C466" s="458"/>
      <c r="D466" s="473"/>
      <c r="E466" s="459"/>
      <c r="F466" s="507" t="str">
        <f>IF(ISNA(VLOOKUP(D466,條件!$A$1:$L$65585,5,0)),"",(VLOOKUP(D466,條件!$A$1:$L$65585,5,0)))</f>
        <v/>
      </c>
      <c r="G466" s="507" t="str">
        <f>IF(ISNA(VLOOKUP(D466,條件!$A$1:$L$65585,11,0)),"",(VLOOKUP(D466,條件!$A$1:$L$65585,11,0)))</f>
        <v/>
      </c>
      <c r="H466" s="460"/>
      <c r="I466" s="461"/>
      <c r="J466" s="462"/>
      <c r="K466" s="461"/>
      <c r="L466" s="463"/>
      <c r="M466" s="388"/>
      <c r="N466" s="389"/>
      <c r="O466" s="390"/>
      <c r="P466" s="389"/>
      <c r="Q466" s="391"/>
      <c r="R466" s="443"/>
      <c r="S466" s="425">
        <f t="shared" si="171"/>
        <v>0</v>
      </c>
      <c r="T466" s="392">
        <f t="shared" si="168"/>
        <v>0</v>
      </c>
      <c r="U466" s="392">
        <f t="shared" si="172"/>
        <v>0</v>
      </c>
      <c r="V466" s="393">
        <f t="shared" si="173"/>
        <v>0</v>
      </c>
      <c r="W466" s="444" t="str">
        <f t="shared" si="174"/>
        <v/>
      </c>
      <c r="X466" s="452" t="str">
        <f t="shared" si="169"/>
        <v/>
      </c>
      <c r="Y466" s="452" t="str">
        <f t="shared" si="170"/>
        <v/>
      </c>
    </row>
    <row r="467" spans="1:25" ht="16.5">
      <c r="A467" s="383">
        <f t="shared" si="167"/>
        <v>46184</v>
      </c>
      <c r="B467" s="432" t="s">
        <v>805</v>
      </c>
      <c r="C467" s="458"/>
      <c r="D467" s="473"/>
      <c r="E467" s="459"/>
      <c r="F467" s="507" t="str">
        <f>IF(ISNA(VLOOKUP(D467,條件!$A$1:$L$65585,5,0)),"",(VLOOKUP(D467,條件!$A$1:$L$65585,5,0)))</f>
        <v/>
      </c>
      <c r="G467" s="507" t="str">
        <f>IF(ISNA(VLOOKUP(D467,條件!$A$1:$L$65585,11,0)),"",(VLOOKUP(D467,條件!$A$1:$L$65585,11,0)))</f>
        <v/>
      </c>
      <c r="H467" s="460"/>
      <c r="I467" s="461"/>
      <c r="J467" s="462"/>
      <c r="K467" s="461"/>
      <c r="L467" s="463"/>
      <c r="M467" s="388"/>
      <c r="N467" s="389"/>
      <c r="O467" s="390"/>
      <c r="P467" s="389"/>
      <c r="Q467" s="391"/>
      <c r="R467" s="443"/>
      <c r="S467" s="425">
        <f t="shared" si="171"/>
        <v>0</v>
      </c>
      <c r="T467" s="392">
        <f t="shared" si="168"/>
        <v>0</v>
      </c>
      <c r="U467" s="392">
        <f t="shared" si="172"/>
        <v>0</v>
      </c>
      <c r="V467" s="393">
        <f t="shared" si="173"/>
        <v>0</v>
      </c>
      <c r="W467" s="444" t="str">
        <f t="shared" si="174"/>
        <v/>
      </c>
      <c r="X467" s="452" t="str">
        <f t="shared" si="169"/>
        <v/>
      </c>
      <c r="Y467" s="452" t="str">
        <f t="shared" si="170"/>
        <v/>
      </c>
    </row>
    <row r="468" spans="1:25" ht="16.5">
      <c r="A468" s="383">
        <f t="shared" si="167"/>
        <v>46184</v>
      </c>
      <c r="B468" s="432" t="s">
        <v>805</v>
      </c>
      <c r="C468" s="458"/>
      <c r="D468" s="473"/>
      <c r="E468" s="459"/>
      <c r="F468" s="507" t="str">
        <f>IF(ISNA(VLOOKUP(D468,條件!$A$1:$L$65585,5,0)),"",(VLOOKUP(D468,條件!$A$1:$L$65585,5,0)))</f>
        <v/>
      </c>
      <c r="G468" s="507" t="str">
        <f>IF(ISNA(VLOOKUP(D468,條件!$A$1:$L$65585,11,0)),"",(VLOOKUP(D468,條件!$A$1:$L$65585,11,0)))</f>
        <v/>
      </c>
      <c r="H468" s="460"/>
      <c r="I468" s="461"/>
      <c r="J468" s="462"/>
      <c r="K468" s="461"/>
      <c r="L468" s="463"/>
      <c r="M468" s="388"/>
      <c r="N468" s="389"/>
      <c r="O468" s="390"/>
      <c r="P468" s="389"/>
      <c r="Q468" s="391"/>
      <c r="R468" s="443"/>
      <c r="S468" s="425">
        <f t="shared" si="171"/>
        <v>0</v>
      </c>
      <c r="T468" s="392">
        <f t="shared" si="168"/>
        <v>0</v>
      </c>
      <c r="U468" s="392">
        <f t="shared" si="172"/>
        <v>0</v>
      </c>
      <c r="V468" s="393">
        <f t="shared" si="173"/>
        <v>0</v>
      </c>
      <c r="W468" s="444" t="str">
        <f t="shared" si="174"/>
        <v/>
      </c>
      <c r="X468" s="452" t="str">
        <f t="shared" si="169"/>
        <v/>
      </c>
      <c r="Y468" s="452" t="str">
        <f t="shared" si="170"/>
        <v/>
      </c>
    </row>
    <row r="469" spans="1:25" ht="16.5">
      <c r="A469" s="383">
        <f t="shared" si="167"/>
        <v>46184</v>
      </c>
      <c r="B469" s="432" t="s">
        <v>805</v>
      </c>
      <c r="C469" s="458"/>
      <c r="D469" s="473"/>
      <c r="E469" s="459"/>
      <c r="F469" s="507" t="str">
        <f>IF(ISNA(VLOOKUP(D469,條件!$A$1:$L$65585,5,0)),"",(VLOOKUP(D469,條件!$A$1:$L$65585,5,0)))</f>
        <v/>
      </c>
      <c r="G469" s="507" t="str">
        <f>IF(ISNA(VLOOKUP(D469,條件!$A$1:$L$65585,11,0)),"",(VLOOKUP(D469,條件!$A$1:$L$65585,11,0)))</f>
        <v/>
      </c>
      <c r="H469" s="460"/>
      <c r="I469" s="461"/>
      <c r="J469" s="462"/>
      <c r="K469" s="461"/>
      <c r="L469" s="463"/>
      <c r="M469" s="388"/>
      <c r="N469" s="389"/>
      <c r="O469" s="390"/>
      <c r="P469" s="389"/>
      <c r="Q469" s="391"/>
      <c r="R469" s="443"/>
      <c r="S469" s="425">
        <f t="shared" si="171"/>
        <v>0</v>
      </c>
      <c r="T469" s="392">
        <f t="shared" si="168"/>
        <v>0</v>
      </c>
      <c r="U469" s="392">
        <f t="shared" si="172"/>
        <v>0</v>
      </c>
      <c r="V469" s="393">
        <f t="shared" si="173"/>
        <v>0</v>
      </c>
      <c r="W469" s="444" t="str">
        <f t="shared" si="174"/>
        <v/>
      </c>
      <c r="X469" s="452" t="str">
        <f t="shared" si="169"/>
        <v/>
      </c>
      <c r="Y469" s="452" t="str">
        <f t="shared" si="170"/>
        <v/>
      </c>
    </row>
    <row r="470" spans="1:25" ht="16.5">
      <c r="A470" s="383">
        <f t="shared" si="167"/>
        <v>46184</v>
      </c>
      <c r="B470" s="432" t="s">
        <v>805</v>
      </c>
      <c r="C470" s="458"/>
      <c r="D470" s="473"/>
      <c r="E470" s="459"/>
      <c r="F470" s="507" t="str">
        <f>IF(ISNA(VLOOKUP(D470,條件!$A$1:$L$65585,5,0)),"",(VLOOKUP(D470,條件!$A$1:$L$65585,5,0)))</f>
        <v/>
      </c>
      <c r="G470" s="507" t="str">
        <f>IF(ISNA(VLOOKUP(D470,條件!$A$1:$L$65585,11,0)),"",(VLOOKUP(D470,條件!$A$1:$L$65585,11,0)))</f>
        <v/>
      </c>
      <c r="H470" s="460"/>
      <c r="I470" s="461"/>
      <c r="J470" s="462"/>
      <c r="K470" s="461"/>
      <c r="L470" s="463"/>
      <c r="M470" s="388"/>
      <c r="N470" s="389"/>
      <c r="O470" s="390"/>
      <c r="P470" s="389"/>
      <c r="Q470" s="391"/>
      <c r="R470" s="443"/>
      <c r="S470" s="425">
        <f t="shared" si="171"/>
        <v>0</v>
      </c>
      <c r="T470" s="392">
        <f t="shared" si="168"/>
        <v>0</v>
      </c>
      <c r="U470" s="392">
        <f t="shared" si="172"/>
        <v>0</v>
      </c>
      <c r="V470" s="393">
        <f t="shared" si="173"/>
        <v>0</v>
      </c>
      <c r="W470" s="444" t="str">
        <f t="shared" si="174"/>
        <v/>
      </c>
      <c r="X470" s="452" t="str">
        <f t="shared" si="169"/>
        <v/>
      </c>
      <c r="Y470" s="452" t="str">
        <f t="shared" si="170"/>
        <v/>
      </c>
    </row>
    <row r="471" spans="1:25" ht="16.5">
      <c r="A471" s="383">
        <f t="shared" si="167"/>
        <v>46184</v>
      </c>
      <c r="B471" s="432" t="s">
        <v>805</v>
      </c>
      <c r="C471" s="458"/>
      <c r="D471" s="473"/>
      <c r="E471" s="459"/>
      <c r="F471" s="507" t="str">
        <f>IF(ISNA(VLOOKUP(D471,條件!$A$1:$L$65585,5,0)),"",(VLOOKUP(D471,條件!$A$1:$L$65585,5,0)))</f>
        <v/>
      </c>
      <c r="G471" s="507" t="str">
        <f>IF(ISNA(VLOOKUP(D471,條件!$A$1:$L$65585,11,0)),"",(VLOOKUP(D471,條件!$A$1:$L$65585,11,0)))</f>
        <v/>
      </c>
      <c r="H471" s="460"/>
      <c r="I471" s="461"/>
      <c r="J471" s="462"/>
      <c r="K471" s="461"/>
      <c r="L471" s="463"/>
      <c r="M471" s="388"/>
      <c r="N471" s="389"/>
      <c r="O471" s="390"/>
      <c r="P471" s="389"/>
      <c r="Q471" s="391"/>
      <c r="R471" s="443"/>
      <c r="S471" s="425">
        <f t="shared" si="171"/>
        <v>0</v>
      </c>
      <c r="T471" s="392">
        <f t="shared" si="168"/>
        <v>0</v>
      </c>
      <c r="U471" s="392">
        <f t="shared" si="172"/>
        <v>0</v>
      </c>
      <c r="V471" s="393">
        <f t="shared" si="173"/>
        <v>0</v>
      </c>
      <c r="W471" s="444" t="str">
        <f t="shared" si="174"/>
        <v/>
      </c>
      <c r="X471" s="452" t="str">
        <f t="shared" si="169"/>
        <v/>
      </c>
      <c r="Y471" s="452" t="str">
        <f t="shared" si="170"/>
        <v/>
      </c>
    </row>
    <row r="472" spans="1:25" ht="16.5">
      <c r="A472" s="383">
        <f t="shared" si="167"/>
        <v>46184</v>
      </c>
      <c r="B472" s="432" t="s">
        <v>805</v>
      </c>
      <c r="C472" s="458"/>
      <c r="D472" s="473"/>
      <c r="E472" s="459"/>
      <c r="F472" s="507" t="str">
        <f>IF(ISNA(VLOOKUP(D472,條件!$A$1:$L$65585,5,0)),"",(VLOOKUP(D472,條件!$A$1:$L$65585,5,0)))</f>
        <v/>
      </c>
      <c r="G472" s="507" t="str">
        <f>IF(ISNA(VLOOKUP(D472,條件!$A$1:$L$65585,11,0)),"",(VLOOKUP(D472,條件!$A$1:$L$65585,11,0)))</f>
        <v/>
      </c>
      <c r="H472" s="460"/>
      <c r="I472" s="461"/>
      <c r="J472" s="462"/>
      <c r="K472" s="461"/>
      <c r="L472" s="463"/>
      <c r="M472" s="388"/>
      <c r="N472" s="389"/>
      <c r="O472" s="390"/>
      <c r="P472" s="389"/>
      <c r="Q472" s="391"/>
      <c r="R472" s="443"/>
      <c r="S472" s="425">
        <f t="shared" si="171"/>
        <v>0</v>
      </c>
      <c r="T472" s="392">
        <f t="shared" si="168"/>
        <v>0</v>
      </c>
      <c r="U472" s="392">
        <f t="shared" si="172"/>
        <v>0</v>
      </c>
      <c r="V472" s="393">
        <f t="shared" si="173"/>
        <v>0</v>
      </c>
      <c r="W472" s="444" t="str">
        <f t="shared" si="174"/>
        <v/>
      </c>
      <c r="X472" s="452" t="str">
        <f t="shared" si="169"/>
        <v/>
      </c>
      <c r="Y472" s="452" t="str">
        <f t="shared" si="170"/>
        <v/>
      </c>
    </row>
    <row r="473" spans="1:25" ht="16.5">
      <c r="A473" s="383">
        <f t="shared" si="167"/>
        <v>46184</v>
      </c>
      <c r="B473" s="432" t="s">
        <v>805</v>
      </c>
      <c r="C473" s="458"/>
      <c r="D473" s="473"/>
      <c r="E473" s="459"/>
      <c r="F473" s="507" t="str">
        <f>IF(ISNA(VLOOKUP(D473,條件!$A$1:$L$65585,5,0)),"",(VLOOKUP(D473,條件!$A$1:$L$65585,5,0)))</f>
        <v/>
      </c>
      <c r="G473" s="507" t="str">
        <f>IF(ISNA(VLOOKUP(D473,條件!$A$1:$L$65585,11,0)),"",(VLOOKUP(D473,條件!$A$1:$L$65585,11,0)))</f>
        <v/>
      </c>
      <c r="H473" s="460"/>
      <c r="I473" s="461"/>
      <c r="J473" s="462"/>
      <c r="K473" s="461"/>
      <c r="L473" s="463"/>
      <c r="M473" s="388"/>
      <c r="N473" s="389"/>
      <c r="O473" s="390"/>
      <c r="P473" s="389"/>
      <c r="Q473" s="391"/>
      <c r="R473" s="443"/>
      <c r="S473" s="425">
        <f t="shared" si="171"/>
        <v>0</v>
      </c>
      <c r="T473" s="392">
        <f t="shared" si="168"/>
        <v>0</v>
      </c>
      <c r="U473" s="392">
        <f t="shared" si="172"/>
        <v>0</v>
      </c>
      <c r="V473" s="393">
        <f t="shared" si="173"/>
        <v>0</v>
      </c>
      <c r="W473" s="444" t="str">
        <f t="shared" si="174"/>
        <v/>
      </c>
      <c r="X473" s="452" t="str">
        <f t="shared" si="169"/>
        <v/>
      </c>
      <c r="Y473" s="452" t="str">
        <f t="shared" si="170"/>
        <v/>
      </c>
    </row>
    <row r="474" spans="1:25" ht="16.5">
      <c r="A474" s="383">
        <f t="shared" si="167"/>
        <v>46184</v>
      </c>
      <c r="B474" s="398" t="s">
        <v>803</v>
      </c>
      <c r="C474" s="524"/>
      <c r="D474" s="525"/>
      <c r="E474" s="526"/>
      <c r="F474" s="527">
        <v>0</v>
      </c>
      <c r="G474" s="527"/>
      <c r="H474" s="528"/>
      <c r="I474" s="529">
        <f>COUNTA(I454:I473)</f>
        <v>0</v>
      </c>
      <c r="J474" s="529"/>
      <c r="K474" s="529"/>
      <c r="L474" s="530"/>
      <c r="M474" s="400"/>
      <c r="N474" s="401">
        <f>SUM(N454:N473)</f>
        <v>0</v>
      </c>
      <c r="O474" s="400"/>
      <c r="P474" s="401">
        <f>SUM(P454:P473)</f>
        <v>0</v>
      </c>
      <c r="Q474" s="402"/>
      <c r="R474" s="445"/>
      <c r="S474" s="427"/>
      <c r="T474" s="403"/>
      <c r="U474" s="399">
        <f>SUMIF(U454:U473,"&lt;9E307")</f>
        <v>0</v>
      </c>
      <c r="V474" s="399">
        <f>SUM(V454:V473)</f>
        <v>0</v>
      </c>
      <c r="W474" s="446">
        <f>IF(ISERROR(V474/U474),0,(V474/U474))</f>
        <v>0</v>
      </c>
      <c r="X474" s="453">
        <f>SUMIF(X454:X473,"&lt;9E307")</f>
        <v>0</v>
      </c>
      <c r="Y474" s="453">
        <f>SUMIF(Y454:Y473,"&lt;9E307")</f>
        <v>0</v>
      </c>
    </row>
    <row r="475" spans="1:25" ht="16.5">
      <c r="A475" s="383">
        <f t="shared" si="167"/>
        <v>46184</v>
      </c>
      <c r="B475" s="404" t="s">
        <v>806</v>
      </c>
      <c r="C475" s="531"/>
      <c r="D475" s="532"/>
      <c r="E475" s="533"/>
      <c r="F475" s="534"/>
      <c r="G475" s="534"/>
      <c r="H475" s="535"/>
      <c r="I475" s="536">
        <f>SUM(I453,I474)</f>
        <v>0</v>
      </c>
      <c r="J475" s="536"/>
      <c r="K475" s="536"/>
      <c r="L475" s="537"/>
      <c r="M475" s="419"/>
      <c r="N475" s="420">
        <f>SUM(N453,N474)</f>
        <v>0</v>
      </c>
      <c r="O475" s="419"/>
      <c r="P475" s="420">
        <f>SUM(P453,P474)</f>
        <v>0</v>
      </c>
      <c r="Q475" s="421"/>
      <c r="R475" s="447"/>
      <c r="S475" s="428"/>
      <c r="T475" s="394"/>
      <c r="U475" s="394">
        <f t="shared" ref="U475:V475" si="175">SUM(U453,U474)</f>
        <v>0</v>
      </c>
      <c r="V475" s="394">
        <f t="shared" si="175"/>
        <v>0</v>
      </c>
      <c r="W475" s="448">
        <f>IF(ISERROR(V475/U475),0,V475/U475)</f>
        <v>0</v>
      </c>
      <c r="X475" s="454">
        <f>SUM(X453,X474)</f>
        <v>0</v>
      </c>
      <c r="Y475" s="454">
        <f>SUM(Y453,Y474)</f>
        <v>0</v>
      </c>
    </row>
    <row r="476" spans="1:25" ht="16.5">
      <c r="A476" s="449">
        <f>A475+1</f>
        <v>46185</v>
      </c>
      <c r="B476" s="431" t="s">
        <v>804</v>
      </c>
      <c r="C476" s="538"/>
      <c r="D476" s="539"/>
      <c r="E476" s="540"/>
      <c r="F476" s="541" t="str">
        <f>IF(ISNA(VLOOKUP(D476,條件!$A$1:$L$65585,5,0)),"",(VLOOKUP(D476,條件!$A$1:$L$65585,5,0)))</f>
        <v/>
      </c>
      <c r="G476" s="541" t="str">
        <f>IF(ISNA(VLOOKUP(D476,條件!$A$1:$L$65585,11,0)),"",(VLOOKUP(D476,條件!$A$1:$L$65585,11,0)))</f>
        <v/>
      </c>
      <c r="H476" s="542"/>
      <c r="I476" s="543"/>
      <c r="J476" s="462"/>
      <c r="K476" s="543"/>
      <c r="L476" s="544"/>
      <c r="M476" s="407"/>
      <c r="N476" s="408"/>
      <c r="O476" s="409"/>
      <c r="P476" s="408"/>
      <c r="Q476" s="410"/>
      <c r="R476" s="441"/>
      <c r="S476" s="424">
        <f>K476*0.85</f>
        <v>0</v>
      </c>
      <c r="T476" s="405">
        <f t="shared" ref="T476:T495" si="176">IF(J476="",0,(1440/(J476/S476)))</f>
        <v>0</v>
      </c>
      <c r="U476" s="405">
        <f>T476*L476*(N476+P476)/24*0.85</f>
        <v>0</v>
      </c>
      <c r="V476" s="406">
        <f>M476+O476</f>
        <v>0</v>
      </c>
      <c r="W476" s="442" t="str">
        <f>IF(U476=0,"",((V476/U476)))</f>
        <v/>
      </c>
      <c r="X476" s="452" t="str">
        <f t="shared" ref="X476:X495" si="177">IF(ISERROR((U476/(N476+P476)*N476)/250),"",((U476/(N476+P476)*N476)/250))</f>
        <v/>
      </c>
      <c r="Y476" s="452" t="str">
        <f t="shared" ref="Y476:Y495" si="178">IF(ISERROR(((U476/(N476+P476)*P476)/250)),"",(((U476/(N476+P476)*P476))/250))</f>
        <v/>
      </c>
    </row>
    <row r="477" spans="1:25" ht="16.5">
      <c r="A477" s="383">
        <f>A476</f>
        <v>46185</v>
      </c>
      <c r="B477" s="432" t="s">
        <v>804</v>
      </c>
      <c r="C477" s="458"/>
      <c r="D477" s="473"/>
      <c r="E477" s="459"/>
      <c r="F477" s="507" t="str">
        <f>IF(ISNA(VLOOKUP(D477,條件!$A$1:$L$65585,5,0)),"",(VLOOKUP(D477,條件!$A$1:$L$65585,5,0)))</f>
        <v/>
      </c>
      <c r="G477" s="507" t="str">
        <f>IF(ISNA(VLOOKUP(D477,條件!$A$1:$L$65585,11,0)),"",(VLOOKUP(D477,條件!$A$1:$L$65585,11,0)))</f>
        <v/>
      </c>
      <c r="H477" s="460"/>
      <c r="I477" s="461"/>
      <c r="J477" s="462"/>
      <c r="K477" s="461"/>
      <c r="L477" s="463"/>
      <c r="M477" s="388"/>
      <c r="N477" s="389"/>
      <c r="O477" s="390"/>
      <c r="P477" s="389"/>
      <c r="Q477" s="410"/>
      <c r="R477" s="443"/>
      <c r="S477" s="425">
        <f t="shared" ref="S477:S495" si="179">K477*0.85</f>
        <v>0</v>
      </c>
      <c r="T477" s="392">
        <f t="shared" si="176"/>
        <v>0</v>
      </c>
      <c r="U477" s="405">
        <f t="shared" ref="U477:U495" si="180">T477*L477*(N477+P477)/24*0.85</f>
        <v>0</v>
      </c>
      <c r="V477" s="393">
        <f t="shared" ref="V477:V495" si="181">M477+O477</f>
        <v>0</v>
      </c>
      <c r="W477" s="442" t="str">
        <f t="shared" ref="W477:W495" si="182">IF(U477=0,"",((V477/U477)))</f>
        <v/>
      </c>
      <c r="X477" s="452" t="str">
        <f t="shared" si="177"/>
        <v/>
      </c>
      <c r="Y477" s="452" t="str">
        <f t="shared" si="178"/>
        <v/>
      </c>
    </row>
    <row r="478" spans="1:25" ht="16.5">
      <c r="A478" s="383">
        <f t="shared" ref="A478:A518" si="183">A477</f>
        <v>46185</v>
      </c>
      <c r="B478" s="432" t="s">
        <v>804</v>
      </c>
      <c r="C478" s="458"/>
      <c r="D478" s="473"/>
      <c r="E478" s="459"/>
      <c r="F478" s="507" t="str">
        <f>IF(ISNA(VLOOKUP(D478,條件!$A$1:$L$65585,5,0)),"",(VLOOKUP(D478,條件!$A$1:$L$65585,5,0)))</f>
        <v/>
      </c>
      <c r="G478" s="507" t="str">
        <f>IF(ISNA(VLOOKUP(D478,條件!$A$1:$L$65585,11,0)),"",(VLOOKUP(D478,條件!$A$1:$L$65585,11,0)))</f>
        <v/>
      </c>
      <c r="H478" s="460"/>
      <c r="I478" s="461"/>
      <c r="J478" s="462"/>
      <c r="K478" s="461"/>
      <c r="L478" s="463"/>
      <c r="M478" s="388"/>
      <c r="N478" s="389"/>
      <c r="O478" s="390"/>
      <c r="P478" s="389"/>
      <c r="Q478" s="410"/>
      <c r="R478" s="443"/>
      <c r="S478" s="425">
        <f t="shared" si="179"/>
        <v>0</v>
      </c>
      <c r="T478" s="392">
        <f t="shared" si="176"/>
        <v>0</v>
      </c>
      <c r="U478" s="405">
        <f t="shared" si="180"/>
        <v>0</v>
      </c>
      <c r="V478" s="393">
        <f t="shared" si="181"/>
        <v>0</v>
      </c>
      <c r="W478" s="442" t="str">
        <f t="shared" si="182"/>
        <v/>
      </c>
      <c r="X478" s="452" t="str">
        <f t="shared" si="177"/>
        <v/>
      </c>
      <c r="Y478" s="452" t="str">
        <f t="shared" si="178"/>
        <v/>
      </c>
    </row>
    <row r="479" spans="1:25" ht="16.5">
      <c r="A479" s="383">
        <f t="shared" si="183"/>
        <v>46185</v>
      </c>
      <c r="B479" s="432" t="s">
        <v>804</v>
      </c>
      <c r="C479" s="458"/>
      <c r="D479" s="473"/>
      <c r="E479" s="459"/>
      <c r="F479" s="507" t="str">
        <f>IF(ISNA(VLOOKUP(D479,條件!$A$1:$L$65585,5,0)),"",(VLOOKUP(D479,條件!$A$1:$L$65585,5,0)))</f>
        <v/>
      </c>
      <c r="G479" s="507" t="str">
        <f>IF(ISNA(VLOOKUP(D479,條件!$A$1:$L$65585,11,0)),"",(VLOOKUP(D479,條件!$A$1:$L$65585,11,0)))</f>
        <v/>
      </c>
      <c r="H479" s="460"/>
      <c r="I479" s="461"/>
      <c r="J479" s="462"/>
      <c r="K479" s="461"/>
      <c r="L479" s="463"/>
      <c r="M479" s="388"/>
      <c r="N479" s="389"/>
      <c r="O479" s="390"/>
      <c r="P479" s="389"/>
      <c r="Q479" s="410"/>
      <c r="R479" s="443"/>
      <c r="S479" s="425">
        <f t="shared" si="179"/>
        <v>0</v>
      </c>
      <c r="T479" s="392">
        <f t="shared" si="176"/>
        <v>0</v>
      </c>
      <c r="U479" s="405">
        <f t="shared" si="180"/>
        <v>0</v>
      </c>
      <c r="V479" s="393">
        <f t="shared" si="181"/>
        <v>0</v>
      </c>
      <c r="W479" s="442" t="str">
        <f t="shared" si="182"/>
        <v/>
      </c>
      <c r="X479" s="452" t="str">
        <f t="shared" si="177"/>
        <v/>
      </c>
      <c r="Y479" s="452" t="str">
        <f t="shared" si="178"/>
        <v/>
      </c>
    </row>
    <row r="480" spans="1:25" ht="16.5">
      <c r="A480" s="383">
        <f t="shared" si="183"/>
        <v>46185</v>
      </c>
      <c r="B480" s="432" t="s">
        <v>804</v>
      </c>
      <c r="C480" s="458"/>
      <c r="D480" s="473"/>
      <c r="E480" s="459"/>
      <c r="F480" s="507" t="str">
        <f>IF(ISNA(VLOOKUP(D480,條件!$A$1:$L$65585,5,0)),"",(VLOOKUP(D480,條件!$A$1:$L$65585,5,0)))</f>
        <v/>
      </c>
      <c r="G480" s="507" t="str">
        <f>IF(ISNA(VLOOKUP(D480,條件!$A$1:$L$65585,11,0)),"",(VLOOKUP(D480,條件!$A$1:$L$65585,11,0)))</f>
        <v/>
      </c>
      <c r="H480" s="460"/>
      <c r="I480" s="461"/>
      <c r="J480" s="462"/>
      <c r="K480" s="461"/>
      <c r="L480" s="463"/>
      <c r="M480" s="388"/>
      <c r="N480" s="389"/>
      <c r="O480" s="390"/>
      <c r="P480" s="389"/>
      <c r="Q480" s="410"/>
      <c r="R480" s="443"/>
      <c r="S480" s="425">
        <f t="shared" si="179"/>
        <v>0</v>
      </c>
      <c r="T480" s="392">
        <f t="shared" si="176"/>
        <v>0</v>
      </c>
      <c r="U480" s="405">
        <f t="shared" si="180"/>
        <v>0</v>
      </c>
      <c r="V480" s="393">
        <f t="shared" si="181"/>
        <v>0</v>
      </c>
      <c r="W480" s="442" t="str">
        <f t="shared" si="182"/>
        <v/>
      </c>
      <c r="X480" s="452" t="str">
        <f t="shared" si="177"/>
        <v/>
      </c>
      <c r="Y480" s="452" t="str">
        <f t="shared" si="178"/>
        <v/>
      </c>
    </row>
    <row r="481" spans="1:25" ht="16.5">
      <c r="A481" s="383">
        <f t="shared" si="183"/>
        <v>46185</v>
      </c>
      <c r="B481" s="432" t="s">
        <v>804</v>
      </c>
      <c r="C481" s="458"/>
      <c r="D481" s="473"/>
      <c r="E481" s="459"/>
      <c r="F481" s="507" t="str">
        <f>IF(ISNA(VLOOKUP(D481,條件!$A$1:$L$65585,5,0)),"",(VLOOKUP(D481,條件!$A$1:$L$65585,5,0)))</f>
        <v/>
      </c>
      <c r="G481" s="507" t="str">
        <f>IF(ISNA(VLOOKUP(D481,條件!$A$1:$L$65585,11,0)),"",(VLOOKUP(D481,條件!$A$1:$L$65585,11,0)))</f>
        <v/>
      </c>
      <c r="H481" s="460"/>
      <c r="I481" s="461"/>
      <c r="J481" s="462"/>
      <c r="K481" s="461"/>
      <c r="L481" s="463"/>
      <c r="M481" s="388"/>
      <c r="N481" s="389"/>
      <c r="O481" s="390"/>
      <c r="P481" s="389"/>
      <c r="Q481" s="410"/>
      <c r="R481" s="443"/>
      <c r="S481" s="425">
        <f t="shared" si="179"/>
        <v>0</v>
      </c>
      <c r="T481" s="392">
        <f t="shared" si="176"/>
        <v>0</v>
      </c>
      <c r="U481" s="405">
        <f t="shared" si="180"/>
        <v>0</v>
      </c>
      <c r="V481" s="393">
        <f t="shared" si="181"/>
        <v>0</v>
      </c>
      <c r="W481" s="442" t="str">
        <f t="shared" si="182"/>
        <v/>
      </c>
      <c r="X481" s="452" t="str">
        <f t="shared" si="177"/>
        <v/>
      </c>
      <c r="Y481" s="452" t="str">
        <f t="shared" si="178"/>
        <v/>
      </c>
    </row>
    <row r="482" spans="1:25" ht="16.5">
      <c r="A482" s="383">
        <f t="shared" si="183"/>
        <v>46185</v>
      </c>
      <c r="B482" s="432" t="s">
        <v>804</v>
      </c>
      <c r="C482" s="458"/>
      <c r="D482" s="473"/>
      <c r="E482" s="459"/>
      <c r="F482" s="507" t="str">
        <f>IF(ISNA(VLOOKUP(D482,條件!$A$1:$L$65585,5,0)),"",(VLOOKUP(D482,條件!$A$1:$L$65585,5,0)))</f>
        <v/>
      </c>
      <c r="G482" s="507" t="str">
        <f>IF(ISNA(VLOOKUP(D482,條件!$A$1:$L$65585,11,0)),"",(VLOOKUP(D482,條件!$A$1:$L$65585,11,0)))</f>
        <v/>
      </c>
      <c r="H482" s="460"/>
      <c r="I482" s="461"/>
      <c r="J482" s="462"/>
      <c r="K482" s="461"/>
      <c r="L482" s="463"/>
      <c r="M482" s="388"/>
      <c r="N482" s="389"/>
      <c r="O482" s="390"/>
      <c r="P482" s="389"/>
      <c r="Q482" s="410"/>
      <c r="R482" s="443"/>
      <c r="S482" s="425">
        <f t="shared" si="179"/>
        <v>0</v>
      </c>
      <c r="T482" s="392">
        <f t="shared" si="176"/>
        <v>0</v>
      </c>
      <c r="U482" s="405">
        <f t="shared" si="180"/>
        <v>0</v>
      </c>
      <c r="V482" s="393">
        <f t="shared" si="181"/>
        <v>0</v>
      </c>
      <c r="W482" s="442" t="str">
        <f t="shared" si="182"/>
        <v/>
      </c>
      <c r="X482" s="452" t="str">
        <f t="shared" si="177"/>
        <v/>
      </c>
      <c r="Y482" s="452" t="str">
        <f t="shared" si="178"/>
        <v/>
      </c>
    </row>
    <row r="483" spans="1:25" ht="16.5">
      <c r="A483" s="383">
        <f t="shared" si="183"/>
        <v>46185</v>
      </c>
      <c r="B483" s="432" t="s">
        <v>804</v>
      </c>
      <c r="C483" s="458"/>
      <c r="D483" s="473"/>
      <c r="E483" s="459"/>
      <c r="F483" s="507" t="str">
        <f>IF(ISNA(VLOOKUP(D483,條件!$A$1:$L$65585,5,0)),"",(VLOOKUP(D483,條件!$A$1:$L$65585,5,0)))</f>
        <v/>
      </c>
      <c r="G483" s="507" t="str">
        <f>IF(ISNA(VLOOKUP(D483,條件!$A$1:$L$65585,11,0)),"",(VLOOKUP(D483,條件!$A$1:$L$65585,11,0)))</f>
        <v/>
      </c>
      <c r="H483" s="460"/>
      <c r="I483" s="461"/>
      <c r="J483" s="462"/>
      <c r="K483" s="461"/>
      <c r="L483" s="463"/>
      <c r="M483" s="388"/>
      <c r="N483" s="389"/>
      <c r="O483" s="390"/>
      <c r="P483" s="389"/>
      <c r="Q483" s="410"/>
      <c r="R483" s="443"/>
      <c r="S483" s="425">
        <f t="shared" si="179"/>
        <v>0</v>
      </c>
      <c r="T483" s="392">
        <f t="shared" si="176"/>
        <v>0</v>
      </c>
      <c r="U483" s="405">
        <f t="shared" si="180"/>
        <v>0</v>
      </c>
      <c r="V483" s="393">
        <f t="shared" si="181"/>
        <v>0</v>
      </c>
      <c r="W483" s="442" t="str">
        <f t="shared" si="182"/>
        <v/>
      </c>
      <c r="X483" s="452" t="str">
        <f t="shared" si="177"/>
        <v/>
      </c>
      <c r="Y483" s="452" t="str">
        <f t="shared" si="178"/>
        <v/>
      </c>
    </row>
    <row r="484" spans="1:25" ht="16.5">
      <c r="A484" s="383">
        <f t="shared" si="183"/>
        <v>46185</v>
      </c>
      <c r="B484" s="432" t="s">
        <v>804</v>
      </c>
      <c r="C484" s="458"/>
      <c r="D484" s="473"/>
      <c r="E484" s="459"/>
      <c r="F484" s="507" t="str">
        <f>IF(ISNA(VLOOKUP(D484,條件!$A$1:$L$65585,5,0)),"",(VLOOKUP(D484,條件!$A$1:$L$65585,5,0)))</f>
        <v/>
      </c>
      <c r="G484" s="507" t="str">
        <f>IF(ISNA(VLOOKUP(D484,條件!$A$1:$L$65585,11,0)),"",(VLOOKUP(D484,條件!$A$1:$L$65585,11,0)))</f>
        <v/>
      </c>
      <c r="H484" s="460"/>
      <c r="I484" s="461"/>
      <c r="J484" s="462"/>
      <c r="K484" s="461"/>
      <c r="L484" s="463"/>
      <c r="M484" s="388"/>
      <c r="N484" s="389"/>
      <c r="O484" s="390"/>
      <c r="P484" s="389"/>
      <c r="Q484" s="410"/>
      <c r="R484" s="443"/>
      <c r="S484" s="425">
        <f t="shared" si="179"/>
        <v>0</v>
      </c>
      <c r="T484" s="392">
        <f t="shared" si="176"/>
        <v>0</v>
      </c>
      <c r="U484" s="405">
        <f t="shared" si="180"/>
        <v>0</v>
      </c>
      <c r="V484" s="393">
        <f t="shared" si="181"/>
        <v>0</v>
      </c>
      <c r="W484" s="442" t="str">
        <f t="shared" si="182"/>
        <v/>
      </c>
      <c r="X484" s="452" t="str">
        <f t="shared" si="177"/>
        <v/>
      </c>
      <c r="Y484" s="452" t="str">
        <f t="shared" si="178"/>
        <v/>
      </c>
    </row>
    <row r="485" spans="1:25" ht="16.5">
      <c r="A485" s="383">
        <f t="shared" si="183"/>
        <v>46185</v>
      </c>
      <c r="B485" s="432" t="s">
        <v>804</v>
      </c>
      <c r="C485" s="458"/>
      <c r="D485" s="473"/>
      <c r="E485" s="459"/>
      <c r="F485" s="507" t="str">
        <f>IF(ISNA(VLOOKUP(D485,條件!$A$1:$L$65585,5,0)),"",(VLOOKUP(D485,條件!$A$1:$L$65585,5,0)))</f>
        <v/>
      </c>
      <c r="G485" s="507" t="str">
        <f>IF(ISNA(VLOOKUP(D485,條件!$A$1:$L$65585,11,0)),"",(VLOOKUP(D485,條件!$A$1:$L$65585,11,0)))</f>
        <v/>
      </c>
      <c r="H485" s="460"/>
      <c r="I485" s="461"/>
      <c r="J485" s="462"/>
      <c r="K485" s="461"/>
      <c r="L485" s="463"/>
      <c r="M485" s="388"/>
      <c r="N485" s="389"/>
      <c r="O485" s="390"/>
      <c r="P485" s="389"/>
      <c r="Q485" s="410"/>
      <c r="R485" s="443"/>
      <c r="S485" s="425">
        <f t="shared" si="179"/>
        <v>0</v>
      </c>
      <c r="T485" s="392">
        <f t="shared" si="176"/>
        <v>0</v>
      </c>
      <c r="U485" s="405">
        <f t="shared" si="180"/>
        <v>0</v>
      </c>
      <c r="V485" s="393">
        <f t="shared" si="181"/>
        <v>0</v>
      </c>
      <c r="W485" s="442" t="str">
        <f t="shared" si="182"/>
        <v/>
      </c>
      <c r="X485" s="452" t="str">
        <f t="shared" si="177"/>
        <v/>
      </c>
      <c r="Y485" s="452" t="str">
        <f t="shared" si="178"/>
        <v/>
      </c>
    </row>
    <row r="486" spans="1:25" ht="16.5">
      <c r="A486" s="383">
        <f t="shared" si="183"/>
        <v>46185</v>
      </c>
      <c r="B486" s="432" t="s">
        <v>804</v>
      </c>
      <c r="C486" s="458"/>
      <c r="D486" s="473"/>
      <c r="E486" s="459"/>
      <c r="F486" s="507" t="str">
        <f>IF(ISNA(VLOOKUP(D486,條件!$A$1:$L$65585,5,0)),"",(VLOOKUP(D486,條件!$A$1:$L$65585,5,0)))</f>
        <v/>
      </c>
      <c r="G486" s="507" t="str">
        <f>IF(ISNA(VLOOKUP(D486,條件!$A$1:$L$65585,11,0)),"",(VLOOKUP(D486,條件!$A$1:$L$65585,11,0)))</f>
        <v/>
      </c>
      <c r="H486" s="460"/>
      <c r="I486" s="461"/>
      <c r="J486" s="462"/>
      <c r="K486" s="461"/>
      <c r="L486" s="463"/>
      <c r="M486" s="388"/>
      <c r="N486" s="389"/>
      <c r="O486" s="390"/>
      <c r="P486" s="389"/>
      <c r="Q486" s="410"/>
      <c r="R486" s="443"/>
      <c r="S486" s="425">
        <f t="shared" si="179"/>
        <v>0</v>
      </c>
      <c r="T486" s="392">
        <f t="shared" si="176"/>
        <v>0</v>
      </c>
      <c r="U486" s="405">
        <f t="shared" si="180"/>
        <v>0</v>
      </c>
      <c r="V486" s="393">
        <f t="shared" si="181"/>
        <v>0</v>
      </c>
      <c r="W486" s="442" t="str">
        <f t="shared" si="182"/>
        <v/>
      </c>
      <c r="X486" s="452" t="str">
        <f t="shared" si="177"/>
        <v/>
      </c>
      <c r="Y486" s="452" t="str">
        <f t="shared" si="178"/>
        <v/>
      </c>
    </row>
    <row r="487" spans="1:25" ht="16.5">
      <c r="A487" s="383">
        <f t="shared" si="183"/>
        <v>46185</v>
      </c>
      <c r="B487" s="432" t="s">
        <v>804</v>
      </c>
      <c r="C487" s="458"/>
      <c r="D487" s="473"/>
      <c r="E487" s="459"/>
      <c r="F487" s="507" t="str">
        <f>IF(ISNA(VLOOKUP(D487,條件!$A$1:$L$65585,5,0)),"",(VLOOKUP(D487,條件!$A$1:$L$65585,5,0)))</f>
        <v/>
      </c>
      <c r="G487" s="507" t="str">
        <f>IF(ISNA(VLOOKUP(D487,條件!$A$1:$L$65585,11,0)),"",(VLOOKUP(D487,條件!$A$1:$L$65585,11,0)))</f>
        <v/>
      </c>
      <c r="H487" s="460"/>
      <c r="I487" s="461"/>
      <c r="J487" s="462"/>
      <c r="K487" s="461"/>
      <c r="L487" s="463"/>
      <c r="M487" s="388"/>
      <c r="N487" s="389"/>
      <c r="O487" s="390"/>
      <c r="P487" s="389"/>
      <c r="Q487" s="410"/>
      <c r="R487" s="443"/>
      <c r="S487" s="425">
        <f t="shared" si="179"/>
        <v>0</v>
      </c>
      <c r="T487" s="392">
        <f t="shared" si="176"/>
        <v>0</v>
      </c>
      <c r="U487" s="392">
        <f t="shared" si="180"/>
        <v>0</v>
      </c>
      <c r="V487" s="393">
        <f t="shared" si="181"/>
        <v>0</v>
      </c>
      <c r="W487" s="442" t="str">
        <f t="shared" si="182"/>
        <v/>
      </c>
      <c r="X487" s="452" t="str">
        <f t="shared" si="177"/>
        <v/>
      </c>
      <c r="Y487" s="452" t="str">
        <f t="shared" si="178"/>
        <v/>
      </c>
    </row>
    <row r="488" spans="1:25" ht="16.5">
      <c r="A488" s="383">
        <f t="shared" si="183"/>
        <v>46185</v>
      </c>
      <c r="B488" s="432" t="s">
        <v>804</v>
      </c>
      <c r="C488" s="458"/>
      <c r="D488" s="473"/>
      <c r="E488" s="459"/>
      <c r="F488" s="507" t="str">
        <f>IF(ISNA(VLOOKUP(D488,條件!$A$1:$L$65585,5,0)),"",(VLOOKUP(D488,條件!$A$1:$L$65585,5,0)))</f>
        <v/>
      </c>
      <c r="G488" s="507" t="str">
        <f>IF(ISNA(VLOOKUP(D488,條件!$A$1:$L$65585,11,0)),"",(VLOOKUP(D488,條件!$A$1:$L$65585,11,0)))</f>
        <v/>
      </c>
      <c r="H488" s="460"/>
      <c r="I488" s="461"/>
      <c r="J488" s="462"/>
      <c r="K488" s="461"/>
      <c r="L488" s="463"/>
      <c r="M488" s="388"/>
      <c r="N488" s="389"/>
      <c r="O488" s="390"/>
      <c r="P488" s="389"/>
      <c r="Q488" s="410"/>
      <c r="R488" s="443"/>
      <c r="S488" s="425">
        <f t="shared" si="179"/>
        <v>0</v>
      </c>
      <c r="T488" s="392">
        <f t="shared" si="176"/>
        <v>0</v>
      </c>
      <c r="U488" s="392">
        <f t="shared" si="180"/>
        <v>0</v>
      </c>
      <c r="V488" s="393">
        <f t="shared" si="181"/>
        <v>0</v>
      </c>
      <c r="W488" s="444" t="str">
        <f t="shared" si="182"/>
        <v/>
      </c>
      <c r="X488" s="452" t="str">
        <f t="shared" si="177"/>
        <v/>
      </c>
      <c r="Y488" s="452" t="str">
        <f t="shared" si="178"/>
        <v/>
      </c>
    </row>
    <row r="489" spans="1:25" ht="16.5">
      <c r="A489" s="383">
        <f t="shared" si="183"/>
        <v>46185</v>
      </c>
      <c r="B489" s="432" t="s">
        <v>804</v>
      </c>
      <c r="C489" s="458"/>
      <c r="D489" s="473"/>
      <c r="E489" s="459"/>
      <c r="F489" s="507" t="str">
        <f>IF(ISNA(VLOOKUP(D489,條件!$A$1:$L$65585,5,0)),"",(VLOOKUP(D489,條件!$A$1:$L$65585,5,0)))</f>
        <v/>
      </c>
      <c r="G489" s="507" t="str">
        <f>IF(ISNA(VLOOKUP(D489,條件!$A$1:$L$65585,11,0)),"",(VLOOKUP(D489,條件!$A$1:$L$65585,11,0)))</f>
        <v/>
      </c>
      <c r="H489" s="460"/>
      <c r="I489" s="461"/>
      <c r="J489" s="462"/>
      <c r="K489" s="461"/>
      <c r="L489" s="463"/>
      <c r="M489" s="388"/>
      <c r="N489" s="389"/>
      <c r="O489" s="390"/>
      <c r="P489" s="389"/>
      <c r="Q489" s="410"/>
      <c r="R489" s="443"/>
      <c r="S489" s="425">
        <f t="shared" si="179"/>
        <v>0</v>
      </c>
      <c r="T489" s="392">
        <f t="shared" si="176"/>
        <v>0</v>
      </c>
      <c r="U489" s="392">
        <f t="shared" si="180"/>
        <v>0</v>
      </c>
      <c r="V489" s="393">
        <f t="shared" si="181"/>
        <v>0</v>
      </c>
      <c r="W489" s="444" t="str">
        <f t="shared" si="182"/>
        <v/>
      </c>
      <c r="X489" s="452" t="str">
        <f t="shared" si="177"/>
        <v/>
      </c>
      <c r="Y489" s="452" t="str">
        <f t="shared" si="178"/>
        <v/>
      </c>
    </row>
    <row r="490" spans="1:25" ht="16.5">
      <c r="A490" s="383">
        <f t="shared" si="183"/>
        <v>46185</v>
      </c>
      <c r="B490" s="432" t="s">
        <v>804</v>
      </c>
      <c r="C490" s="458"/>
      <c r="D490" s="473"/>
      <c r="E490" s="459"/>
      <c r="F490" s="507" t="str">
        <f>IF(ISNA(VLOOKUP(D490,條件!$A$1:$L$65585,5,0)),"",(VLOOKUP(D490,條件!$A$1:$L$65585,5,0)))</f>
        <v/>
      </c>
      <c r="G490" s="507" t="str">
        <f>IF(ISNA(VLOOKUP(D490,條件!$A$1:$L$65585,11,0)),"",(VLOOKUP(D490,條件!$A$1:$L$65585,11,0)))</f>
        <v/>
      </c>
      <c r="H490" s="460"/>
      <c r="I490" s="461"/>
      <c r="J490" s="462"/>
      <c r="K490" s="461"/>
      <c r="L490" s="463"/>
      <c r="M490" s="388"/>
      <c r="N490" s="389"/>
      <c r="O490" s="390"/>
      <c r="P490" s="389"/>
      <c r="Q490" s="410"/>
      <c r="R490" s="443"/>
      <c r="S490" s="425">
        <f t="shared" si="179"/>
        <v>0</v>
      </c>
      <c r="T490" s="392">
        <f t="shared" si="176"/>
        <v>0</v>
      </c>
      <c r="U490" s="392">
        <f t="shared" si="180"/>
        <v>0</v>
      </c>
      <c r="V490" s="393">
        <f t="shared" si="181"/>
        <v>0</v>
      </c>
      <c r="W490" s="444" t="str">
        <f t="shared" si="182"/>
        <v/>
      </c>
      <c r="X490" s="452" t="str">
        <f t="shared" si="177"/>
        <v/>
      </c>
      <c r="Y490" s="452" t="str">
        <f t="shared" si="178"/>
        <v/>
      </c>
    </row>
    <row r="491" spans="1:25" ht="16.5">
      <c r="A491" s="383">
        <f t="shared" si="183"/>
        <v>46185</v>
      </c>
      <c r="B491" s="432" t="s">
        <v>804</v>
      </c>
      <c r="C491" s="458"/>
      <c r="D491" s="473"/>
      <c r="E491" s="459"/>
      <c r="F491" s="507" t="str">
        <f>IF(ISNA(VLOOKUP(D491,條件!$A$1:$L$65585,5,0)),"",(VLOOKUP(D491,條件!$A$1:$L$65585,5,0)))</f>
        <v/>
      </c>
      <c r="G491" s="507" t="str">
        <f>IF(ISNA(VLOOKUP(D491,條件!$A$1:$L$65585,11,0)),"",(VLOOKUP(D491,條件!$A$1:$L$65585,11,0)))</f>
        <v/>
      </c>
      <c r="H491" s="460"/>
      <c r="I491" s="461"/>
      <c r="J491" s="462"/>
      <c r="K491" s="461"/>
      <c r="L491" s="463"/>
      <c r="M491" s="388"/>
      <c r="N491" s="389"/>
      <c r="O491" s="390"/>
      <c r="P491" s="389"/>
      <c r="Q491" s="410"/>
      <c r="R491" s="443"/>
      <c r="S491" s="425">
        <f t="shared" si="179"/>
        <v>0</v>
      </c>
      <c r="T491" s="392">
        <f t="shared" si="176"/>
        <v>0</v>
      </c>
      <c r="U491" s="392">
        <f t="shared" si="180"/>
        <v>0</v>
      </c>
      <c r="V491" s="393">
        <f t="shared" si="181"/>
        <v>0</v>
      </c>
      <c r="W491" s="444" t="str">
        <f t="shared" si="182"/>
        <v/>
      </c>
      <c r="X491" s="452" t="str">
        <f t="shared" si="177"/>
        <v/>
      </c>
      <c r="Y491" s="452" t="str">
        <f t="shared" si="178"/>
        <v/>
      </c>
    </row>
    <row r="492" spans="1:25" ht="16.5">
      <c r="A492" s="383">
        <f t="shared" si="183"/>
        <v>46185</v>
      </c>
      <c r="B492" s="432" t="s">
        <v>804</v>
      </c>
      <c r="C492" s="458"/>
      <c r="D492" s="473"/>
      <c r="E492" s="459"/>
      <c r="F492" s="507" t="str">
        <f>IF(ISNA(VLOOKUP(D492,條件!$A$1:$L$65585,5,0)),"",(VLOOKUP(D492,條件!$A$1:$L$65585,5,0)))</f>
        <v/>
      </c>
      <c r="G492" s="507" t="str">
        <f>IF(ISNA(VLOOKUP(D492,條件!$A$1:$L$65585,11,0)),"",(VLOOKUP(D492,條件!$A$1:$L$65585,11,0)))</f>
        <v/>
      </c>
      <c r="H492" s="460"/>
      <c r="I492" s="461"/>
      <c r="J492" s="462"/>
      <c r="K492" s="461"/>
      <c r="L492" s="463"/>
      <c r="M492" s="388"/>
      <c r="N492" s="389"/>
      <c r="O492" s="390"/>
      <c r="P492" s="389"/>
      <c r="Q492" s="391"/>
      <c r="R492" s="443"/>
      <c r="S492" s="425">
        <f t="shared" si="179"/>
        <v>0</v>
      </c>
      <c r="T492" s="392">
        <f t="shared" si="176"/>
        <v>0</v>
      </c>
      <c r="U492" s="392">
        <f t="shared" si="180"/>
        <v>0</v>
      </c>
      <c r="V492" s="393">
        <f t="shared" si="181"/>
        <v>0</v>
      </c>
      <c r="W492" s="444" t="str">
        <f t="shared" si="182"/>
        <v/>
      </c>
      <c r="X492" s="452" t="str">
        <f t="shared" si="177"/>
        <v/>
      </c>
      <c r="Y492" s="452" t="str">
        <f t="shared" si="178"/>
        <v/>
      </c>
    </row>
    <row r="493" spans="1:25" ht="16.5">
      <c r="A493" s="383">
        <f t="shared" si="183"/>
        <v>46185</v>
      </c>
      <c r="B493" s="432" t="s">
        <v>804</v>
      </c>
      <c r="C493" s="458"/>
      <c r="D493" s="473"/>
      <c r="E493" s="459"/>
      <c r="F493" s="507" t="str">
        <f>IF(ISNA(VLOOKUP(D493,條件!$A$1:$L$65585,5,0)),"",(VLOOKUP(D493,條件!$A$1:$L$65585,5,0)))</f>
        <v/>
      </c>
      <c r="G493" s="507" t="str">
        <f>IF(ISNA(VLOOKUP(D493,條件!$A$1:$L$65585,11,0)),"",(VLOOKUP(D493,條件!$A$1:$L$65585,11,0)))</f>
        <v/>
      </c>
      <c r="H493" s="460"/>
      <c r="I493" s="461"/>
      <c r="J493" s="462"/>
      <c r="K493" s="461"/>
      <c r="L493" s="463"/>
      <c r="M493" s="388"/>
      <c r="N493" s="389"/>
      <c r="O493" s="390"/>
      <c r="P493" s="389"/>
      <c r="Q493" s="391"/>
      <c r="R493" s="443"/>
      <c r="S493" s="425">
        <f t="shared" si="179"/>
        <v>0</v>
      </c>
      <c r="T493" s="392">
        <f t="shared" si="176"/>
        <v>0</v>
      </c>
      <c r="U493" s="392">
        <f t="shared" si="180"/>
        <v>0</v>
      </c>
      <c r="V493" s="393">
        <f t="shared" si="181"/>
        <v>0</v>
      </c>
      <c r="W493" s="444" t="str">
        <f t="shared" si="182"/>
        <v/>
      </c>
      <c r="X493" s="452" t="str">
        <f t="shared" si="177"/>
        <v/>
      </c>
      <c r="Y493" s="452" t="str">
        <f t="shared" si="178"/>
        <v/>
      </c>
    </row>
    <row r="494" spans="1:25" ht="16.5">
      <c r="A494" s="383">
        <f t="shared" si="183"/>
        <v>46185</v>
      </c>
      <c r="B494" s="432" t="s">
        <v>804</v>
      </c>
      <c r="C494" s="458"/>
      <c r="D494" s="473"/>
      <c r="E494" s="459"/>
      <c r="F494" s="507" t="str">
        <f>IF(ISNA(VLOOKUP(D494,條件!$A$1:$L$65585,5,0)),"",(VLOOKUP(D494,條件!$A$1:$L$65585,5,0)))</f>
        <v/>
      </c>
      <c r="G494" s="507" t="str">
        <f>IF(ISNA(VLOOKUP(D494,條件!$A$1:$L$65585,11,0)),"",(VLOOKUP(D494,條件!$A$1:$L$65585,11,0)))</f>
        <v/>
      </c>
      <c r="H494" s="460"/>
      <c r="I494" s="461"/>
      <c r="J494" s="462"/>
      <c r="K494" s="461"/>
      <c r="L494" s="463"/>
      <c r="M494" s="388"/>
      <c r="N494" s="389"/>
      <c r="O494" s="390"/>
      <c r="P494" s="389"/>
      <c r="Q494" s="391"/>
      <c r="R494" s="443"/>
      <c r="S494" s="425">
        <f t="shared" si="179"/>
        <v>0</v>
      </c>
      <c r="T494" s="392">
        <f t="shared" si="176"/>
        <v>0</v>
      </c>
      <c r="U494" s="392">
        <f t="shared" si="180"/>
        <v>0</v>
      </c>
      <c r="V494" s="393">
        <f t="shared" si="181"/>
        <v>0</v>
      </c>
      <c r="W494" s="444" t="str">
        <f t="shared" si="182"/>
        <v/>
      </c>
      <c r="X494" s="452" t="str">
        <f t="shared" si="177"/>
        <v/>
      </c>
      <c r="Y494" s="452" t="str">
        <f t="shared" si="178"/>
        <v/>
      </c>
    </row>
    <row r="495" spans="1:25" ht="16.5">
      <c r="A495" s="383">
        <f t="shared" si="183"/>
        <v>46185</v>
      </c>
      <c r="B495" s="432" t="s">
        <v>804</v>
      </c>
      <c r="C495" s="458"/>
      <c r="D495" s="473"/>
      <c r="E495" s="459"/>
      <c r="F495" s="507" t="str">
        <f>IF(ISNA(VLOOKUP(D495,條件!$A$1:$L$65585,5,0)),"",(VLOOKUP(D495,條件!$A$1:$L$65585,5,0)))</f>
        <v/>
      </c>
      <c r="G495" s="507" t="str">
        <f>IF(ISNA(VLOOKUP(D495,條件!$A$1:$L$65585,11,0)),"",(VLOOKUP(D495,條件!$A$1:$L$65585,11,0)))</f>
        <v/>
      </c>
      <c r="H495" s="460"/>
      <c r="I495" s="461"/>
      <c r="J495" s="462"/>
      <c r="K495" s="461"/>
      <c r="L495" s="463"/>
      <c r="M495" s="388"/>
      <c r="N495" s="389"/>
      <c r="O495" s="390"/>
      <c r="P495" s="389"/>
      <c r="Q495" s="391"/>
      <c r="R495" s="443"/>
      <c r="S495" s="425">
        <f t="shared" si="179"/>
        <v>0</v>
      </c>
      <c r="T495" s="392">
        <f t="shared" si="176"/>
        <v>0</v>
      </c>
      <c r="U495" s="392">
        <f t="shared" si="180"/>
        <v>0</v>
      </c>
      <c r="V495" s="393">
        <f t="shared" si="181"/>
        <v>0</v>
      </c>
      <c r="W495" s="444" t="str">
        <f t="shared" si="182"/>
        <v/>
      </c>
      <c r="X495" s="452" t="str">
        <f t="shared" si="177"/>
        <v/>
      </c>
      <c r="Y495" s="452" t="str">
        <f t="shared" si="178"/>
        <v/>
      </c>
    </row>
    <row r="496" spans="1:25" ht="16.5">
      <c r="A496" s="383">
        <f t="shared" si="183"/>
        <v>46185</v>
      </c>
      <c r="B496" s="398" t="s">
        <v>807</v>
      </c>
      <c r="C496" s="524"/>
      <c r="D496" s="525"/>
      <c r="E496" s="526"/>
      <c r="F496" s="527"/>
      <c r="G496" s="527"/>
      <c r="H496" s="528"/>
      <c r="I496" s="529">
        <f>COUNTA(I476:I495)</f>
        <v>0</v>
      </c>
      <c r="J496" s="529"/>
      <c r="K496" s="529"/>
      <c r="L496" s="530"/>
      <c r="M496" s="400"/>
      <c r="N496" s="401">
        <f>SUM(N476:N495)</f>
        <v>0</v>
      </c>
      <c r="O496" s="400"/>
      <c r="P496" s="401">
        <f>SUM(P476:P495)</f>
        <v>0</v>
      </c>
      <c r="Q496" s="402"/>
      <c r="R496" s="445"/>
      <c r="S496" s="426"/>
      <c r="T496" s="399"/>
      <c r="U496" s="399">
        <f>SUMIF(U476:U495,"&lt;9E307")</f>
        <v>0</v>
      </c>
      <c r="V496" s="399">
        <f>SUM(V476:V495)</f>
        <v>0</v>
      </c>
      <c r="W496" s="446">
        <f>IF(ISERROR(V496/U496),0,(V496/U496))</f>
        <v>0</v>
      </c>
      <c r="X496" s="453">
        <f>SUMIF(X476:X495,"&lt;9E307")</f>
        <v>0</v>
      </c>
      <c r="Y496" s="453">
        <f>SUMIF(Y476:Y495,"&lt;9E307")</f>
        <v>0</v>
      </c>
    </row>
    <row r="497" spans="1:25" ht="16.5">
      <c r="A497" s="383">
        <f t="shared" si="183"/>
        <v>46185</v>
      </c>
      <c r="B497" s="432" t="s">
        <v>805</v>
      </c>
      <c r="C497" s="458"/>
      <c r="D497" s="473"/>
      <c r="E497" s="459"/>
      <c r="F497" s="507" t="str">
        <f>IF(ISNA(VLOOKUP(D497,條件!$A$1:$L$65585,5,0)),"",(VLOOKUP(D497,條件!$A$1:$L$65585,5,0)))</f>
        <v/>
      </c>
      <c r="G497" s="507" t="str">
        <f>IF(ISNA(VLOOKUP(D497,條件!$A$1:$L$65585,11,0)),"",(VLOOKUP(D497,條件!$A$1:$L$65585,11,0)))</f>
        <v/>
      </c>
      <c r="H497" s="460"/>
      <c r="I497" s="461"/>
      <c r="J497" s="462"/>
      <c r="K497" s="461"/>
      <c r="L497" s="463"/>
      <c r="M497" s="388"/>
      <c r="N497" s="389"/>
      <c r="O497" s="390"/>
      <c r="P497" s="389"/>
      <c r="Q497" s="391"/>
      <c r="R497" s="443"/>
      <c r="S497" s="425">
        <f>K497*0.85</f>
        <v>0</v>
      </c>
      <c r="T497" s="392">
        <f t="shared" ref="T497:T516" si="184">IF(J497="",0,(1440/(J497/S497)))</f>
        <v>0</v>
      </c>
      <c r="U497" s="405">
        <f>T497*L497*(N497+P497)/24*0.85</f>
        <v>0</v>
      </c>
      <c r="V497" s="406">
        <f>M497+O497</f>
        <v>0</v>
      </c>
      <c r="W497" s="442" t="str">
        <f>IF(U497=0,"",((V497/U497)))</f>
        <v/>
      </c>
      <c r="X497" s="452" t="str">
        <f t="shared" ref="X497:X516" si="185">IF(ISERROR((U497/(N497+P497)*N497)/250),"",((U497/(N497+P497)*N497)/250))</f>
        <v/>
      </c>
      <c r="Y497" s="452" t="str">
        <f t="shared" ref="Y497:Y516" si="186">IF(ISERROR(((U497/(N497+P497)*P497)/250)),"",(((U497/(N497+P497)*P497))/250))</f>
        <v/>
      </c>
    </row>
    <row r="498" spans="1:25" ht="16.5">
      <c r="A498" s="383">
        <f t="shared" si="183"/>
        <v>46185</v>
      </c>
      <c r="B498" s="432" t="s">
        <v>805</v>
      </c>
      <c r="C498" s="458"/>
      <c r="D498" s="473"/>
      <c r="E498" s="459"/>
      <c r="F498" s="507" t="str">
        <f>IF(ISNA(VLOOKUP(D498,條件!$A$1:$L$65585,5,0)),"",(VLOOKUP(D498,條件!$A$1:$L$65585,5,0)))</f>
        <v/>
      </c>
      <c r="G498" s="507" t="str">
        <f>IF(ISNA(VLOOKUP(D498,條件!$A$1:$L$65585,11,0)),"",(VLOOKUP(D498,條件!$A$1:$L$65585,11,0)))</f>
        <v/>
      </c>
      <c r="H498" s="460"/>
      <c r="I498" s="461"/>
      <c r="J498" s="462"/>
      <c r="K498" s="461"/>
      <c r="L498" s="463"/>
      <c r="M498" s="388"/>
      <c r="N498" s="389"/>
      <c r="O498" s="390"/>
      <c r="P498" s="389"/>
      <c r="Q498" s="391"/>
      <c r="R498" s="443"/>
      <c r="S498" s="425">
        <f t="shared" ref="S498:S516" si="187">K498*0.85</f>
        <v>0</v>
      </c>
      <c r="T498" s="392">
        <f t="shared" si="184"/>
        <v>0</v>
      </c>
      <c r="U498" s="405">
        <f t="shared" ref="U498:U516" si="188">T498*L498*(N498+P498)/24*0.85</f>
        <v>0</v>
      </c>
      <c r="V498" s="393">
        <f t="shared" ref="V498:V516" si="189">M498+O498</f>
        <v>0</v>
      </c>
      <c r="W498" s="442" t="str">
        <f t="shared" ref="W498:W516" si="190">IF(U498=0,"",((V498/U498)))</f>
        <v/>
      </c>
      <c r="X498" s="452" t="str">
        <f t="shared" si="185"/>
        <v/>
      </c>
      <c r="Y498" s="452" t="str">
        <f t="shared" si="186"/>
        <v/>
      </c>
    </row>
    <row r="499" spans="1:25" ht="16.5">
      <c r="A499" s="383">
        <f t="shared" si="183"/>
        <v>46185</v>
      </c>
      <c r="B499" s="432" t="s">
        <v>805</v>
      </c>
      <c r="C499" s="458"/>
      <c r="D499" s="473"/>
      <c r="E499" s="459"/>
      <c r="F499" s="507" t="str">
        <f>IF(ISNA(VLOOKUP(D499,條件!$A$1:$L$65585,5,0)),"",(VLOOKUP(D499,條件!$A$1:$L$65585,5,0)))</f>
        <v/>
      </c>
      <c r="G499" s="507" t="str">
        <f>IF(ISNA(VLOOKUP(D499,條件!$A$1:$L$65585,11,0)),"",(VLOOKUP(D499,條件!$A$1:$L$65585,11,0)))</f>
        <v/>
      </c>
      <c r="H499" s="460"/>
      <c r="I499" s="461"/>
      <c r="J499" s="462"/>
      <c r="K499" s="461"/>
      <c r="L499" s="463"/>
      <c r="M499" s="388"/>
      <c r="N499" s="389"/>
      <c r="O499" s="390"/>
      <c r="P499" s="389"/>
      <c r="Q499" s="391"/>
      <c r="R499" s="443"/>
      <c r="S499" s="425">
        <f t="shared" si="187"/>
        <v>0</v>
      </c>
      <c r="T499" s="392">
        <f t="shared" si="184"/>
        <v>0</v>
      </c>
      <c r="U499" s="405">
        <f t="shared" si="188"/>
        <v>0</v>
      </c>
      <c r="V499" s="393">
        <f t="shared" si="189"/>
        <v>0</v>
      </c>
      <c r="W499" s="442" t="str">
        <f t="shared" si="190"/>
        <v/>
      </c>
      <c r="X499" s="452" t="str">
        <f t="shared" si="185"/>
        <v/>
      </c>
      <c r="Y499" s="452" t="str">
        <f t="shared" si="186"/>
        <v/>
      </c>
    </row>
    <row r="500" spans="1:25" ht="16.5">
      <c r="A500" s="383">
        <f t="shared" si="183"/>
        <v>46185</v>
      </c>
      <c r="B500" s="432" t="s">
        <v>805</v>
      </c>
      <c r="C500" s="458"/>
      <c r="D500" s="473"/>
      <c r="E500" s="459"/>
      <c r="F500" s="507" t="str">
        <f>IF(ISNA(VLOOKUP(D500,條件!$A$1:$L$65585,5,0)),"",(VLOOKUP(D500,條件!$A$1:$L$65585,5,0)))</f>
        <v/>
      </c>
      <c r="G500" s="507" t="str">
        <f>IF(ISNA(VLOOKUP(D500,條件!$A$1:$L$65585,11,0)),"",(VLOOKUP(D500,條件!$A$1:$L$65585,11,0)))</f>
        <v/>
      </c>
      <c r="H500" s="460"/>
      <c r="I500" s="461"/>
      <c r="J500" s="462"/>
      <c r="K500" s="461"/>
      <c r="L500" s="463"/>
      <c r="M500" s="388"/>
      <c r="N500" s="389"/>
      <c r="O500" s="390"/>
      <c r="P500" s="389"/>
      <c r="Q500" s="391"/>
      <c r="R500" s="443"/>
      <c r="S500" s="425">
        <f t="shared" si="187"/>
        <v>0</v>
      </c>
      <c r="T500" s="392">
        <f t="shared" si="184"/>
        <v>0</v>
      </c>
      <c r="U500" s="405">
        <f t="shared" si="188"/>
        <v>0</v>
      </c>
      <c r="V500" s="393">
        <f t="shared" si="189"/>
        <v>0</v>
      </c>
      <c r="W500" s="442" t="str">
        <f t="shared" si="190"/>
        <v/>
      </c>
      <c r="X500" s="452" t="str">
        <f t="shared" si="185"/>
        <v/>
      </c>
      <c r="Y500" s="452" t="str">
        <f t="shared" si="186"/>
        <v/>
      </c>
    </row>
    <row r="501" spans="1:25" ht="16.5">
      <c r="A501" s="383">
        <f t="shared" si="183"/>
        <v>46185</v>
      </c>
      <c r="B501" s="432" t="s">
        <v>805</v>
      </c>
      <c r="C501" s="458"/>
      <c r="D501" s="473"/>
      <c r="E501" s="459"/>
      <c r="F501" s="507" t="str">
        <f>IF(ISNA(VLOOKUP(D501,條件!$A$1:$L$65585,5,0)),"",(VLOOKUP(D501,條件!$A$1:$L$65585,5,0)))</f>
        <v/>
      </c>
      <c r="G501" s="507" t="str">
        <f>IF(ISNA(VLOOKUP(D501,條件!$A$1:$L$65585,11,0)),"",(VLOOKUP(D501,條件!$A$1:$L$65585,11,0)))</f>
        <v/>
      </c>
      <c r="H501" s="460"/>
      <c r="I501" s="461"/>
      <c r="J501" s="462"/>
      <c r="K501" s="461"/>
      <c r="L501" s="463"/>
      <c r="M501" s="388"/>
      <c r="N501" s="389"/>
      <c r="O501" s="390"/>
      <c r="P501" s="389"/>
      <c r="Q501" s="391"/>
      <c r="R501" s="443"/>
      <c r="S501" s="425">
        <f t="shared" si="187"/>
        <v>0</v>
      </c>
      <c r="T501" s="392">
        <f t="shared" si="184"/>
        <v>0</v>
      </c>
      <c r="U501" s="405">
        <f t="shared" si="188"/>
        <v>0</v>
      </c>
      <c r="V501" s="393">
        <f t="shared" si="189"/>
        <v>0</v>
      </c>
      <c r="W501" s="442" t="str">
        <f t="shared" si="190"/>
        <v/>
      </c>
      <c r="X501" s="452" t="str">
        <f t="shared" si="185"/>
        <v/>
      </c>
      <c r="Y501" s="452" t="str">
        <f t="shared" si="186"/>
        <v/>
      </c>
    </row>
    <row r="502" spans="1:25" ht="16.5">
      <c r="A502" s="383">
        <f t="shared" si="183"/>
        <v>46185</v>
      </c>
      <c r="B502" s="432" t="s">
        <v>805</v>
      </c>
      <c r="C502" s="458"/>
      <c r="D502" s="473"/>
      <c r="E502" s="459"/>
      <c r="F502" s="507" t="str">
        <f>IF(ISNA(VLOOKUP(D502,條件!$A$1:$L$65585,5,0)),"",(VLOOKUP(D502,條件!$A$1:$L$65585,5,0)))</f>
        <v/>
      </c>
      <c r="G502" s="507" t="str">
        <f>IF(ISNA(VLOOKUP(D502,條件!$A$1:$L$65585,11,0)),"",(VLOOKUP(D502,條件!$A$1:$L$65585,11,0)))</f>
        <v/>
      </c>
      <c r="H502" s="460"/>
      <c r="I502" s="461"/>
      <c r="J502" s="462"/>
      <c r="K502" s="461"/>
      <c r="L502" s="463"/>
      <c r="M502" s="388"/>
      <c r="N502" s="389"/>
      <c r="O502" s="390"/>
      <c r="P502" s="389"/>
      <c r="Q502" s="391"/>
      <c r="R502" s="443"/>
      <c r="S502" s="425">
        <f t="shared" si="187"/>
        <v>0</v>
      </c>
      <c r="T502" s="392">
        <f t="shared" si="184"/>
        <v>0</v>
      </c>
      <c r="U502" s="405">
        <f t="shared" si="188"/>
        <v>0</v>
      </c>
      <c r="V502" s="393">
        <f t="shared" si="189"/>
        <v>0</v>
      </c>
      <c r="W502" s="442" t="str">
        <f t="shared" si="190"/>
        <v/>
      </c>
      <c r="X502" s="452" t="str">
        <f t="shared" si="185"/>
        <v/>
      </c>
      <c r="Y502" s="452" t="str">
        <f t="shared" si="186"/>
        <v/>
      </c>
    </row>
    <row r="503" spans="1:25" ht="16.5">
      <c r="A503" s="383">
        <f t="shared" si="183"/>
        <v>46185</v>
      </c>
      <c r="B503" s="432" t="s">
        <v>805</v>
      </c>
      <c r="C503" s="458"/>
      <c r="D503" s="473"/>
      <c r="E503" s="459"/>
      <c r="F503" s="507" t="str">
        <f>IF(ISNA(VLOOKUP(D503,條件!$A$1:$L$65585,5,0)),"",(VLOOKUP(D503,條件!$A$1:$L$65585,5,0)))</f>
        <v/>
      </c>
      <c r="G503" s="507" t="str">
        <f>IF(ISNA(VLOOKUP(D503,條件!$A$1:$L$65585,11,0)),"",(VLOOKUP(D503,條件!$A$1:$L$65585,11,0)))</f>
        <v/>
      </c>
      <c r="H503" s="460"/>
      <c r="I503" s="461"/>
      <c r="J503" s="462"/>
      <c r="K503" s="461"/>
      <c r="L503" s="463"/>
      <c r="M503" s="388"/>
      <c r="N503" s="389"/>
      <c r="O503" s="390"/>
      <c r="P503" s="389"/>
      <c r="Q503" s="391"/>
      <c r="R503" s="443"/>
      <c r="S503" s="425">
        <f t="shared" si="187"/>
        <v>0</v>
      </c>
      <c r="T503" s="392">
        <f t="shared" si="184"/>
        <v>0</v>
      </c>
      <c r="U503" s="405">
        <f t="shared" si="188"/>
        <v>0</v>
      </c>
      <c r="V503" s="393">
        <f t="shared" si="189"/>
        <v>0</v>
      </c>
      <c r="W503" s="442" t="str">
        <f t="shared" si="190"/>
        <v/>
      </c>
      <c r="X503" s="452" t="str">
        <f t="shared" si="185"/>
        <v/>
      </c>
      <c r="Y503" s="452" t="str">
        <f t="shared" si="186"/>
        <v/>
      </c>
    </row>
    <row r="504" spans="1:25" ht="16.5">
      <c r="A504" s="383">
        <f t="shared" si="183"/>
        <v>46185</v>
      </c>
      <c r="B504" s="432" t="s">
        <v>805</v>
      </c>
      <c r="C504" s="458"/>
      <c r="D504" s="473"/>
      <c r="E504" s="459"/>
      <c r="F504" s="507" t="str">
        <f>IF(ISNA(VLOOKUP(D504,條件!$A$1:$L$65585,5,0)),"",(VLOOKUP(D504,條件!$A$1:$L$65585,5,0)))</f>
        <v/>
      </c>
      <c r="G504" s="507" t="str">
        <f>IF(ISNA(VLOOKUP(D504,條件!$A$1:$L$65585,11,0)),"",(VLOOKUP(D504,條件!$A$1:$L$65585,11,0)))</f>
        <v/>
      </c>
      <c r="H504" s="460"/>
      <c r="I504" s="461"/>
      <c r="J504" s="462"/>
      <c r="K504" s="461"/>
      <c r="L504" s="463"/>
      <c r="M504" s="388"/>
      <c r="N504" s="389"/>
      <c r="O504" s="390"/>
      <c r="P504" s="389"/>
      <c r="Q504" s="391"/>
      <c r="R504" s="443"/>
      <c r="S504" s="425">
        <f t="shared" si="187"/>
        <v>0</v>
      </c>
      <c r="T504" s="392">
        <f t="shared" si="184"/>
        <v>0</v>
      </c>
      <c r="U504" s="405">
        <f t="shared" si="188"/>
        <v>0</v>
      </c>
      <c r="V504" s="393">
        <f t="shared" si="189"/>
        <v>0</v>
      </c>
      <c r="W504" s="442" t="str">
        <f t="shared" si="190"/>
        <v/>
      </c>
      <c r="X504" s="452" t="str">
        <f t="shared" si="185"/>
        <v/>
      </c>
      <c r="Y504" s="452" t="str">
        <f t="shared" si="186"/>
        <v/>
      </c>
    </row>
    <row r="505" spans="1:25" ht="16.5">
      <c r="A505" s="383">
        <f t="shared" si="183"/>
        <v>46185</v>
      </c>
      <c r="B505" s="432" t="s">
        <v>805</v>
      </c>
      <c r="C505" s="458"/>
      <c r="D505" s="473"/>
      <c r="E505" s="459"/>
      <c r="F505" s="507" t="str">
        <f>IF(ISNA(VLOOKUP(D505,條件!$A$1:$L$65585,5,0)),"",(VLOOKUP(D505,條件!$A$1:$L$65585,5,0)))</f>
        <v/>
      </c>
      <c r="G505" s="507" t="str">
        <f>IF(ISNA(VLOOKUP(D505,條件!$A$1:$L$65585,11,0)),"",(VLOOKUP(D505,條件!$A$1:$L$65585,11,0)))</f>
        <v/>
      </c>
      <c r="H505" s="460"/>
      <c r="I505" s="461"/>
      <c r="J505" s="462"/>
      <c r="K505" s="461"/>
      <c r="L505" s="463"/>
      <c r="M505" s="388"/>
      <c r="N505" s="389"/>
      <c r="O505" s="390"/>
      <c r="P505" s="389"/>
      <c r="Q505" s="391"/>
      <c r="R505" s="443"/>
      <c r="S505" s="425">
        <f t="shared" si="187"/>
        <v>0</v>
      </c>
      <c r="T505" s="392">
        <f t="shared" si="184"/>
        <v>0</v>
      </c>
      <c r="U505" s="405">
        <f t="shared" si="188"/>
        <v>0</v>
      </c>
      <c r="V505" s="393">
        <f t="shared" si="189"/>
        <v>0</v>
      </c>
      <c r="W505" s="442" t="str">
        <f t="shared" si="190"/>
        <v/>
      </c>
      <c r="X505" s="452" t="str">
        <f t="shared" si="185"/>
        <v/>
      </c>
      <c r="Y505" s="452" t="str">
        <f t="shared" si="186"/>
        <v/>
      </c>
    </row>
    <row r="506" spans="1:25" ht="16.5">
      <c r="A506" s="383">
        <f t="shared" si="183"/>
        <v>46185</v>
      </c>
      <c r="B506" s="432" t="s">
        <v>805</v>
      </c>
      <c r="C506" s="458"/>
      <c r="D506" s="473"/>
      <c r="E506" s="459"/>
      <c r="F506" s="507" t="str">
        <f>IF(ISNA(VLOOKUP(D506,條件!$A$1:$L$65585,5,0)),"",(VLOOKUP(D506,條件!$A$1:$L$65585,5,0)))</f>
        <v/>
      </c>
      <c r="G506" s="507" t="str">
        <f>IF(ISNA(VLOOKUP(D506,條件!$A$1:$L$65585,11,0)),"",(VLOOKUP(D506,條件!$A$1:$L$65585,11,0)))</f>
        <v/>
      </c>
      <c r="H506" s="460"/>
      <c r="I506" s="461"/>
      <c r="J506" s="462"/>
      <c r="K506" s="461"/>
      <c r="L506" s="463"/>
      <c r="M506" s="388"/>
      <c r="N506" s="389"/>
      <c r="O506" s="390"/>
      <c r="P506" s="389"/>
      <c r="Q506" s="391"/>
      <c r="R506" s="443"/>
      <c r="S506" s="425">
        <f t="shared" si="187"/>
        <v>0</v>
      </c>
      <c r="T506" s="392">
        <f t="shared" si="184"/>
        <v>0</v>
      </c>
      <c r="U506" s="405">
        <f t="shared" si="188"/>
        <v>0</v>
      </c>
      <c r="V506" s="393">
        <f t="shared" si="189"/>
        <v>0</v>
      </c>
      <c r="W506" s="442" t="str">
        <f t="shared" si="190"/>
        <v/>
      </c>
      <c r="X506" s="452" t="str">
        <f t="shared" si="185"/>
        <v/>
      </c>
      <c r="Y506" s="452" t="str">
        <f t="shared" si="186"/>
        <v/>
      </c>
    </row>
    <row r="507" spans="1:25" ht="16.5">
      <c r="A507" s="383">
        <f t="shared" si="183"/>
        <v>46185</v>
      </c>
      <c r="B507" s="432" t="s">
        <v>805</v>
      </c>
      <c r="C507" s="458"/>
      <c r="D507" s="473"/>
      <c r="E507" s="459"/>
      <c r="F507" s="507" t="str">
        <f>IF(ISNA(VLOOKUP(D507,條件!$A$1:$L$65585,5,0)),"",(VLOOKUP(D507,條件!$A$1:$L$65585,5,0)))</f>
        <v/>
      </c>
      <c r="G507" s="507" t="str">
        <f>IF(ISNA(VLOOKUP(D507,條件!$A$1:$L$65585,11,0)),"",(VLOOKUP(D507,條件!$A$1:$L$65585,11,0)))</f>
        <v/>
      </c>
      <c r="H507" s="460"/>
      <c r="I507" s="461"/>
      <c r="J507" s="462"/>
      <c r="K507" s="461"/>
      <c r="L507" s="463"/>
      <c r="M507" s="388"/>
      <c r="N507" s="389"/>
      <c r="O507" s="390"/>
      <c r="P507" s="389"/>
      <c r="Q507" s="391"/>
      <c r="R507" s="443"/>
      <c r="S507" s="425">
        <f t="shared" si="187"/>
        <v>0</v>
      </c>
      <c r="T507" s="392">
        <f t="shared" si="184"/>
        <v>0</v>
      </c>
      <c r="U507" s="405">
        <f t="shared" si="188"/>
        <v>0</v>
      </c>
      <c r="V507" s="393">
        <f t="shared" si="189"/>
        <v>0</v>
      </c>
      <c r="W507" s="442" t="str">
        <f t="shared" si="190"/>
        <v/>
      </c>
      <c r="X507" s="452" t="str">
        <f t="shared" si="185"/>
        <v/>
      </c>
      <c r="Y507" s="452" t="str">
        <f t="shared" si="186"/>
        <v/>
      </c>
    </row>
    <row r="508" spans="1:25" ht="16.5">
      <c r="A508" s="383">
        <f t="shared" si="183"/>
        <v>46185</v>
      </c>
      <c r="B508" s="432" t="s">
        <v>805</v>
      </c>
      <c r="C508" s="458"/>
      <c r="D508" s="473"/>
      <c r="E508" s="459"/>
      <c r="F508" s="507" t="str">
        <f>IF(ISNA(VLOOKUP(D508,條件!$A$1:$L$65585,5,0)),"",(VLOOKUP(D508,條件!$A$1:$L$65585,5,0)))</f>
        <v/>
      </c>
      <c r="G508" s="507" t="str">
        <f>IF(ISNA(VLOOKUP(D508,條件!$A$1:$L$65585,11,0)),"",(VLOOKUP(D508,條件!$A$1:$L$65585,11,0)))</f>
        <v/>
      </c>
      <c r="H508" s="460"/>
      <c r="I508" s="461"/>
      <c r="J508" s="462"/>
      <c r="K508" s="461"/>
      <c r="L508" s="463"/>
      <c r="M508" s="388"/>
      <c r="N508" s="389"/>
      <c r="O508" s="390"/>
      <c r="P508" s="389"/>
      <c r="Q508" s="391"/>
      <c r="R508" s="443"/>
      <c r="S508" s="425">
        <f t="shared" si="187"/>
        <v>0</v>
      </c>
      <c r="T508" s="392">
        <f t="shared" si="184"/>
        <v>0</v>
      </c>
      <c r="U508" s="392">
        <f t="shared" si="188"/>
        <v>0</v>
      </c>
      <c r="V508" s="393">
        <f t="shared" si="189"/>
        <v>0</v>
      </c>
      <c r="W508" s="444" t="str">
        <f t="shared" si="190"/>
        <v/>
      </c>
      <c r="X508" s="452" t="str">
        <f t="shared" si="185"/>
        <v/>
      </c>
      <c r="Y508" s="452" t="str">
        <f t="shared" si="186"/>
        <v/>
      </c>
    </row>
    <row r="509" spans="1:25" ht="16.5">
      <c r="A509" s="383">
        <f t="shared" si="183"/>
        <v>46185</v>
      </c>
      <c r="B509" s="432" t="s">
        <v>805</v>
      </c>
      <c r="C509" s="458"/>
      <c r="D509" s="473"/>
      <c r="E509" s="459"/>
      <c r="F509" s="507" t="str">
        <f>IF(ISNA(VLOOKUP(D509,條件!$A$1:$L$65585,5,0)),"",(VLOOKUP(D509,條件!$A$1:$L$65585,5,0)))</f>
        <v/>
      </c>
      <c r="G509" s="507" t="str">
        <f>IF(ISNA(VLOOKUP(D509,條件!$A$1:$L$65585,11,0)),"",(VLOOKUP(D509,條件!$A$1:$L$65585,11,0)))</f>
        <v/>
      </c>
      <c r="H509" s="460"/>
      <c r="I509" s="461"/>
      <c r="J509" s="462"/>
      <c r="K509" s="461"/>
      <c r="L509" s="463"/>
      <c r="M509" s="388"/>
      <c r="N509" s="389"/>
      <c r="O509" s="390"/>
      <c r="P509" s="389"/>
      <c r="Q509" s="391"/>
      <c r="R509" s="443"/>
      <c r="S509" s="425">
        <f t="shared" si="187"/>
        <v>0</v>
      </c>
      <c r="T509" s="392">
        <f t="shared" si="184"/>
        <v>0</v>
      </c>
      <c r="U509" s="392">
        <f t="shared" si="188"/>
        <v>0</v>
      </c>
      <c r="V509" s="393">
        <f t="shared" si="189"/>
        <v>0</v>
      </c>
      <c r="W509" s="444" t="str">
        <f t="shared" si="190"/>
        <v/>
      </c>
      <c r="X509" s="452" t="str">
        <f t="shared" si="185"/>
        <v/>
      </c>
      <c r="Y509" s="452" t="str">
        <f t="shared" si="186"/>
        <v/>
      </c>
    </row>
    <row r="510" spans="1:25" ht="16.5">
      <c r="A510" s="383">
        <f t="shared" si="183"/>
        <v>46185</v>
      </c>
      <c r="B510" s="432" t="s">
        <v>805</v>
      </c>
      <c r="C510" s="458"/>
      <c r="D510" s="473"/>
      <c r="E510" s="459"/>
      <c r="F510" s="507" t="str">
        <f>IF(ISNA(VLOOKUP(D510,條件!$A$1:$L$65585,5,0)),"",(VLOOKUP(D510,條件!$A$1:$L$65585,5,0)))</f>
        <v/>
      </c>
      <c r="G510" s="507" t="str">
        <f>IF(ISNA(VLOOKUP(D510,條件!$A$1:$L$65585,11,0)),"",(VLOOKUP(D510,條件!$A$1:$L$65585,11,0)))</f>
        <v/>
      </c>
      <c r="H510" s="460"/>
      <c r="I510" s="461"/>
      <c r="J510" s="462"/>
      <c r="K510" s="461"/>
      <c r="L510" s="463"/>
      <c r="M510" s="388"/>
      <c r="N510" s="389"/>
      <c r="O510" s="390"/>
      <c r="P510" s="389"/>
      <c r="Q510" s="391"/>
      <c r="R510" s="443"/>
      <c r="S510" s="425">
        <f t="shared" si="187"/>
        <v>0</v>
      </c>
      <c r="T510" s="392">
        <f t="shared" si="184"/>
        <v>0</v>
      </c>
      <c r="U510" s="392">
        <f t="shared" si="188"/>
        <v>0</v>
      </c>
      <c r="V510" s="393">
        <f t="shared" si="189"/>
        <v>0</v>
      </c>
      <c r="W510" s="444" t="str">
        <f t="shared" si="190"/>
        <v/>
      </c>
      <c r="X510" s="452" t="str">
        <f t="shared" si="185"/>
        <v/>
      </c>
      <c r="Y510" s="452" t="str">
        <f t="shared" si="186"/>
        <v/>
      </c>
    </row>
    <row r="511" spans="1:25" ht="16.5">
      <c r="A511" s="383">
        <f t="shared" si="183"/>
        <v>46185</v>
      </c>
      <c r="B511" s="432" t="s">
        <v>805</v>
      </c>
      <c r="C511" s="458"/>
      <c r="D511" s="473"/>
      <c r="E511" s="459"/>
      <c r="F511" s="507" t="str">
        <f>IF(ISNA(VLOOKUP(D511,條件!$A$1:$L$65585,5,0)),"",(VLOOKUP(D511,條件!$A$1:$L$65585,5,0)))</f>
        <v/>
      </c>
      <c r="G511" s="507" t="str">
        <f>IF(ISNA(VLOOKUP(D511,條件!$A$1:$L$65585,11,0)),"",(VLOOKUP(D511,條件!$A$1:$L$65585,11,0)))</f>
        <v/>
      </c>
      <c r="H511" s="460"/>
      <c r="I511" s="461"/>
      <c r="J511" s="462"/>
      <c r="K511" s="461"/>
      <c r="L511" s="463"/>
      <c r="M511" s="388"/>
      <c r="N511" s="389"/>
      <c r="O511" s="390"/>
      <c r="P511" s="389"/>
      <c r="Q511" s="391"/>
      <c r="R511" s="443"/>
      <c r="S511" s="425">
        <f t="shared" si="187"/>
        <v>0</v>
      </c>
      <c r="T511" s="392">
        <f t="shared" si="184"/>
        <v>0</v>
      </c>
      <c r="U511" s="392">
        <f t="shared" si="188"/>
        <v>0</v>
      </c>
      <c r="V511" s="393">
        <f t="shared" si="189"/>
        <v>0</v>
      </c>
      <c r="W511" s="444" t="str">
        <f t="shared" si="190"/>
        <v/>
      </c>
      <c r="X511" s="452" t="str">
        <f t="shared" si="185"/>
        <v/>
      </c>
      <c r="Y511" s="452" t="str">
        <f t="shared" si="186"/>
        <v/>
      </c>
    </row>
    <row r="512" spans="1:25" ht="16.5">
      <c r="A512" s="383">
        <f t="shared" si="183"/>
        <v>46185</v>
      </c>
      <c r="B512" s="432" t="s">
        <v>805</v>
      </c>
      <c r="C512" s="458"/>
      <c r="D512" s="473"/>
      <c r="E512" s="459"/>
      <c r="F512" s="507" t="str">
        <f>IF(ISNA(VLOOKUP(D512,條件!$A$1:$L$65585,5,0)),"",(VLOOKUP(D512,條件!$A$1:$L$65585,5,0)))</f>
        <v/>
      </c>
      <c r="G512" s="507" t="str">
        <f>IF(ISNA(VLOOKUP(D512,條件!$A$1:$L$65585,11,0)),"",(VLOOKUP(D512,條件!$A$1:$L$65585,11,0)))</f>
        <v/>
      </c>
      <c r="H512" s="460"/>
      <c r="I512" s="461"/>
      <c r="J512" s="462"/>
      <c r="K512" s="461"/>
      <c r="L512" s="463"/>
      <c r="M512" s="388"/>
      <c r="N512" s="389"/>
      <c r="O512" s="390"/>
      <c r="P512" s="389"/>
      <c r="Q512" s="391"/>
      <c r="R512" s="443"/>
      <c r="S512" s="425">
        <f t="shared" si="187"/>
        <v>0</v>
      </c>
      <c r="T512" s="392">
        <f t="shared" si="184"/>
        <v>0</v>
      </c>
      <c r="U512" s="392">
        <f t="shared" si="188"/>
        <v>0</v>
      </c>
      <c r="V512" s="393">
        <f t="shared" si="189"/>
        <v>0</v>
      </c>
      <c r="W512" s="444" t="str">
        <f t="shared" si="190"/>
        <v/>
      </c>
      <c r="X512" s="452" t="str">
        <f t="shared" si="185"/>
        <v/>
      </c>
      <c r="Y512" s="452" t="str">
        <f t="shared" si="186"/>
        <v/>
      </c>
    </row>
    <row r="513" spans="1:25" ht="16.5">
      <c r="A513" s="383">
        <f t="shared" si="183"/>
        <v>46185</v>
      </c>
      <c r="B513" s="432" t="s">
        <v>805</v>
      </c>
      <c r="C513" s="458"/>
      <c r="D513" s="473"/>
      <c r="E513" s="459"/>
      <c r="F513" s="507" t="str">
        <f>IF(ISNA(VLOOKUP(D513,條件!$A$1:$L$65585,5,0)),"",(VLOOKUP(D513,條件!$A$1:$L$65585,5,0)))</f>
        <v/>
      </c>
      <c r="G513" s="507" t="str">
        <f>IF(ISNA(VLOOKUP(D513,條件!$A$1:$L$65585,11,0)),"",(VLOOKUP(D513,條件!$A$1:$L$65585,11,0)))</f>
        <v/>
      </c>
      <c r="H513" s="460"/>
      <c r="I513" s="461"/>
      <c r="J513" s="462"/>
      <c r="K513" s="461"/>
      <c r="L513" s="463"/>
      <c r="M513" s="388"/>
      <c r="N513" s="389"/>
      <c r="O513" s="390"/>
      <c r="P513" s="389"/>
      <c r="Q513" s="391"/>
      <c r="R513" s="443"/>
      <c r="S513" s="425">
        <f t="shared" si="187"/>
        <v>0</v>
      </c>
      <c r="T513" s="392">
        <f t="shared" si="184"/>
        <v>0</v>
      </c>
      <c r="U513" s="392">
        <f t="shared" si="188"/>
        <v>0</v>
      </c>
      <c r="V513" s="393">
        <f t="shared" si="189"/>
        <v>0</v>
      </c>
      <c r="W513" s="444" t="str">
        <f t="shared" si="190"/>
        <v/>
      </c>
      <c r="X513" s="452" t="str">
        <f t="shared" si="185"/>
        <v/>
      </c>
      <c r="Y513" s="452" t="str">
        <f t="shared" si="186"/>
        <v/>
      </c>
    </row>
    <row r="514" spans="1:25" ht="16.5">
      <c r="A514" s="383">
        <f t="shared" si="183"/>
        <v>46185</v>
      </c>
      <c r="B514" s="432" t="s">
        <v>805</v>
      </c>
      <c r="C514" s="458"/>
      <c r="D514" s="473"/>
      <c r="E514" s="459"/>
      <c r="F514" s="507" t="str">
        <f>IF(ISNA(VLOOKUP(D514,條件!$A$1:$L$65585,5,0)),"",(VLOOKUP(D514,條件!$A$1:$L$65585,5,0)))</f>
        <v/>
      </c>
      <c r="G514" s="507" t="str">
        <f>IF(ISNA(VLOOKUP(D514,條件!$A$1:$L$65585,11,0)),"",(VLOOKUP(D514,條件!$A$1:$L$65585,11,0)))</f>
        <v/>
      </c>
      <c r="H514" s="460"/>
      <c r="I514" s="461"/>
      <c r="J514" s="462"/>
      <c r="K514" s="461"/>
      <c r="L514" s="463"/>
      <c r="M514" s="388"/>
      <c r="N514" s="389"/>
      <c r="O514" s="390"/>
      <c r="P514" s="389"/>
      <c r="Q514" s="391"/>
      <c r="R514" s="443"/>
      <c r="S514" s="425">
        <f t="shared" si="187"/>
        <v>0</v>
      </c>
      <c r="T514" s="392">
        <f t="shared" si="184"/>
        <v>0</v>
      </c>
      <c r="U514" s="392">
        <f t="shared" si="188"/>
        <v>0</v>
      </c>
      <c r="V514" s="393">
        <f t="shared" si="189"/>
        <v>0</v>
      </c>
      <c r="W514" s="444" t="str">
        <f t="shared" si="190"/>
        <v/>
      </c>
      <c r="X514" s="452" t="str">
        <f t="shared" si="185"/>
        <v/>
      </c>
      <c r="Y514" s="452" t="str">
        <f t="shared" si="186"/>
        <v/>
      </c>
    </row>
    <row r="515" spans="1:25" ht="16.5">
      <c r="A515" s="383">
        <f t="shared" si="183"/>
        <v>46185</v>
      </c>
      <c r="B515" s="432" t="s">
        <v>805</v>
      </c>
      <c r="C515" s="458"/>
      <c r="D515" s="473"/>
      <c r="E515" s="459"/>
      <c r="F515" s="507" t="str">
        <f>IF(ISNA(VLOOKUP(D515,條件!$A$1:$L$65585,5,0)),"",(VLOOKUP(D515,條件!$A$1:$L$65585,5,0)))</f>
        <v/>
      </c>
      <c r="G515" s="507" t="str">
        <f>IF(ISNA(VLOOKUP(D515,條件!$A$1:$L$65585,11,0)),"",(VLOOKUP(D515,條件!$A$1:$L$65585,11,0)))</f>
        <v/>
      </c>
      <c r="H515" s="460"/>
      <c r="I515" s="461"/>
      <c r="J515" s="462"/>
      <c r="K515" s="461"/>
      <c r="L515" s="463"/>
      <c r="M515" s="388"/>
      <c r="N515" s="389"/>
      <c r="O515" s="390"/>
      <c r="P515" s="389"/>
      <c r="Q515" s="391"/>
      <c r="R515" s="443"/>
      <c r="S515" s="425">
        <f t="shared" si="187"/>
        <v>0</v>
      </c>
      <c r="T515" s="392">
        <f t="shared" si="184"/>
        <v>0</v>
      </c>
      <c r="U515" s="392">
        <f t="shared" si="188"/>
        <v>0</v>
      </c>
      <c r="V515" s="393">
        <f t="shared" si="189"/>
        <v>0</v>
      </c>
      <c r="W515" s="444" t="str">
        <f t="shared" si="190"/>
        <v/>
      </c>
      <c r="X515" s="452" t="str">
        <f t="shared" si="185"/>
        <v/>
      </c>
      <c r="Y515" s="452" t="str">
        <f t="shared" si="186"/>
        <v/>
      </c>
    </row>
    <row r="516" spans="1:25" ht="16.5">
      <c r="A516" s="383">
        <f t="shared" si="183"/>
        <v>46185</v>
      </c>
      <c r="B516" s="432" t="s">
        <v>805</v>
      </c>
      <c r="C516" s="458"/>
      <c r="D516" s="473"/>
      <c r="E516" s="459"/>
      <c r="F516" s="507" t="str">
        <f>IF(ISNA(VLOOKUP(D516,條件!$A$1:$L$65585,5,0)),"",(VLOOKUP(D516,條件!$A$1:$L$65585,5,0)))</f>
        <v/>
      </c>
      <c r="G516" s="507" t="str">
        <f>IF(ISNA(VLOOKUP(D516,條件!$A$1:$L$65585,11,0)),"",(VLOOKUP(D516,條件!$A$1:$L$65585,11,0)))</f>
        <v/>
      </c>
      <c r="H516" s="460"/>
      <c r="I516" s="461"/>
      <c r="J516" s="462"/>
      <c r="K516" s="461"/>
      <c r="L516" s="463"/>
      <c r="M516" s="388"/>
      <c r="N516" s="389"/>
      <c r="O516" s="390"/>
      <c r="P516" s="389"/>
      <c r="Q516" s="391"/>
      <c r="R516" s="443"/>
      <c r="S516" s="425">
        <f t="shared" si="187"/>
        <v>0</v>
      </c>
      <c r="T516" s="392">
        <f t="shared" si="184"/>
        <v>0</v>
      </c>
      <c r="U516" s="392">
        <f t="shared" si="188"/>
        <v>0</v>
      </c>
      <c r="V516" s="393">
        <f t="shared" si="189"/>
        <v>0</v>
      </c>
      <c r="W516" s="444" t="str">
        <f t="shared" si="190"/>
        <v/>
      </c>
      <c r="X516" s="452" t="str">
        <f t="shared" si="185"/>
        <v/>
      </c>
      <c r="Y516" s="452" t="str">
        <f t="shared" si="186"/>
        <v/>
      </c>
    </row>
    <row r="517" spans="1:25" ht="16.5">
      <c r="A517" s="383">
        <f t="shared" si="183"/>
        <v>46185</v>
      </c>
      <c r="B517" s="398" t="s">
        <v>803</v>
      </c>
      <c r="C517" s="524"/>
      <c r="D517" s="525"/>
      <c r="E517" s="526"/>
      <c r="F517" s="527">
        <v>0</v>
      </c>
      <c r="G517" s="527"/>
      <c r="H517" s="528"/>
      <c r="I517" s="529">
        <f>COUNTA(I497:I516)</f>
        <v>0</v>
      </c>
      <c r="J517" s="529"/>
      <c r="K517" s="529"/>
      <c r="L517" s="530"/>
      <c r="M517" s="400"/>
      <c r="N517" s="401">
        <f>SUM(N497:N516)</f>
        <v>0</v>
      </c>
      <c r="O517" s="400"/>
      <c r="P517" s="401">
        <f>SUM(P497:P516)</f>
        <v>0</v>
      </c>
      <c r="Q517" s="402"/>
      <c r="R517" s="445"/>
      <c r="S517" s="427"/>
      <c r="T517" s="403"/>
      <c r="U517" s="399">
        <f>SUMIF(U497:U516,"&lt;9E307")</f>
        <v>0</v>
      </c>
      <c r="V517" s="399">
        <f>SUM(V497:V516)</f>
        <v>0</v>
      </c>
      <c r="W517" s="446">
        <f>IF(ISERROR(V517/U517),0,(V517/U517))</f>
        <v>0</v>
      </c>
      <c r="X517" s="453">
        <f>SUMIF(X497:X516,"&lt;9E307")</f>
        <v>0</v>
      </c>
      <c r="Y517" s="453">
        <f>SUMIF(Y497:Y516,"&lt;9E307")</f>
        <v>0</v>
      </c>
    </row>
    <row r="518" spans="1:25" ht="16.5">
      <c r="A518" s="383">
        <f t="shared" si="183"/>
        <v>46185</v>
      </c>
      <c r="B518" s="404" t="s">
        <v>806</v>
      </c>
      <c r="C518" s="531"/>
      <c r="D518" s="532"/>
      <c r="E518" s="533"/>
      <c r="F518" s="534"/>
      <c r="G518" s="534"/>
      <c r="H518" s="535"/>
      <c r="I518" s="536">
        <f>SUM(I496,I517)</f>
        <v>0</v>
      </c>
      <c r="J518" s="536"/>
      <c r="K518" s="536"/>
      <c r="L518" s="537"/>
      <c r="M518" s="419"/>
      <c r="N518" s="420">
        <f>SUM(N496,N517)</f>
        <v>0</v>
      </c>
      <c r="O518" s="419"/>
      <c r="P518" s="420">
        <f>SUM(P496,P517)</f>
        <v>0</v>
      </c>
      <c r="Q518" s="421"/>
      <c r="R518" s="447"/>
      <c r="S518" s="428"/>
      <c r="T518" s="394"/>
      <c r="U518" s="394">
        <f t="shared" ref="U518:V518" si="191">SUM(U496,U517)</f>
        <v>0</v>
      </c>
      <c r="V518" s="394">
        <f t="shared" si="191"/>
        <v>0</v>
      </c>
      <c r="W518" s="448">
        <f>IF(ISERROR(V518/U518),0,V518/U518)</f>
        <v>0</v>
      </c>
      <c r="X518" s="454">
        <f>SUM(X496,X517)</f>
        <v>0</v>
      </c>
      <c r="Y518" s="454">
        <f>SUM(Y496,Y517)</f>
        <v>0</v>
      </c>
    </row>
    <row r="519" spans="1:25" ht="16.5">
      <c r="A519" s="449">
        <f>A518+1</f>
        <v>46186</v>
      </c>
      <c r="B519" s="431" t="s">
        <v>804</v>
      </c>
      <c r="C519" s="538"/>
      <c r="D519" s="539"/>
      <c r="E519" s="540"/>
      <c r="F519" s="541" t="str">
        <f>IF(ISNA(VLOOKUP(D519,條件!$A$1:$L$65585,5,0)),"",(VLOOKUP(D519,條件!$A$1:$L$65585,5,0)))</f>
        <v/>
      </c>
      <c r="G519" s="541" t="str">
        <f>IF(ISNA(VLOOKUP(D519,條件!$A$1:$L$65585,11,0)),"",(VLOOKUP(D519,條件!$A$1:$L$65585,11,0)))</f>
        <v/>
      </c>
      <c r="H519" s="542"/>
      <c r="I519" s="543"/>
      <c r="J519" s="462"/>
      <c r="K519" s="543"/>
      <c r="L519" s="544"/>
      <c r="M519" s="407"/>
      <c r="N519" s="408"/>
      <c r="O519" s="409"/>
      <c r="P519" s="408"/>
      <c r="Q519" s="410"/>
      <c r="R519" s="441"/>
      <c r="S519" s="424">
        <f>K519*0.85</f>
        <v>0</v>
      </c>
      <c r="T519" s="405">
        <f t="shared" ref="T519:T538" si="192">IF(J519="",0,(1440/(J519/S519)))</f>
        <v>0</v>
      </c>
      <c r="U519" s="405">
        <f>T519*L519*(N519+P519)/24*0.85</f>
        <v>0</v>
      </c>
      <c r="V519" s="406">
        <f>M519+O519</f>
        <v>0</v>
      </c>
      <c r="W519" s="442" t="str">
        <f>IF(U519=0,"",((V519/U519)))</f>
        <v/>
      </c>
      <c r="X519" s="452" t="str">
        <f t="shared" ref="X519:X538" si="193">IF(ISERROR((U519/(N519+P519)*N519)/250),"",((U519/(N519+P519)*N519)/250))</f>
        <v/>
      </c>
      <c r="Y519" s="452" t="str">
        <f t="shared" ref="Y519:Y538" si="194">IF(ISERROR(((U519/(N519+P519)*P519)/250)),"",(((U519/(N519+P519)*P519))/250))</f>
        <v/>
      </c>
    </row>
    <row r="520" spans="1:25" ht="16.5">
      <c r="A520" s="383">
        <f>A519</f>
        <v>46186</v>
      </c>
      <c r="B520" s="432" t="s">
        <v>804</v>
      </c>
      <c r="C520" s="458"/>
      <c r="D520" s="473"/>
      <c r="E520" s="459"/>
      <c r="F520" s="507" t="str">
        <f>IF(ISNA(VLOOKUP(D520,條件!$A$1:$L$65585,5,0)),"",(VLOOKUP(D520,條件!$A$1:$L$65585,5,0)))</f>
        <v/>
      </c>
      <c r="G520" s="507" t="str">
        <f>IF(ISNA(VLOOKUP(D520,條件!$A$1:$L$65585,11,0)),"",(VLOOKUP(D520,條件!$A$1:$L$65585,11,0)))</f>
        <v/>
      </c>
      <c r="H520" s="460"/>
      <c r="I520" s="461"/>
      <c r="J520" s="462"/>
      <c r="K520" s="461"/>
      <c r="L520" s="463"/>
      <c r="M520" s="388"/>
      <c r="N520" s="389"/>
      <c r="O520" s="390"/>
      <c r="P520" s="389"/>
      <c r="Q520" s="410"/>
      <c r="R520" s="443"/>
      <c r="S520" s="425">
        <f t="shared" ref="S520:S538" si="195">K520*0.85</f>
        <v>0</v>
      </c>
      <c r="T520" s="392">
        <f t="shared" si="192"/>
        <v>0</v>
      </c>
      <c r="U520" s="405">
        <f t="shared" ref="U520:U538" si="196">T520*L520*(N520+P520)/24*0.85</f>
        <v>0</v>
      </c>
      <c r="V520" s="393">
        <f t="shared" ref="V520:V538" si="197">M520+O520</f>
        <v>0</v>
      </c>
      <c r="W520" s="442" t="str">
        <f t="shared" ref="W520:W538" si="198">IF(U520=0,"",((V520/U520)))</f>
        <v/>
      </c>
      <c r="X520" s="452" t="str">
        <f t="shared" si="193"/>
        <v/>
      </c>
      <c r="Y520" s="452" t="str">
        <f t="shared" si="194"/>
        <v/>
      </c>
    </row>
    <row r="521" spans="1:25" ht="16.5">
      <c r="A521" s="383">
        <f t="shared" ref="A521:A561" si="199">A520</f>
        <v>46186</v>
      </c>
      <c r="B521" s="432" t="s">
        <v>804</v>
      </c>
      <c r="C521" s="458"/>
      <c r="D521" s="473"/>
      <c r="E521" s="459"/>
      <c r="F521" s="507" t="str">
        <f>IF(ISNA(VLOOKUP(D521,條件!$A$1:$L$65585,5,0)),"",(VLOOKUP(D521,條件!$A$1:$L$65585,5,0)))</f>
        <v/>
      </c>
      <c r="G521" s="507" t="str">
        <f>IF(ISNA(VLOOKUP(D521,條件!$A$1:$L$65585,11,0)),"",(VLOOKUP(D521,條件!$A$1:$L$65585,11,0)))</f>
        <v/>
      </c>
      <c r="H521" s="460"/>
      <c r="I521" s="461"/>
      <c r="J521" s="462"/>
      <c r="K521" s="461"/>
      <c r="L521" s="463"/>
      <c r="M521" s="388"/>
      <c r="N521" s="389"/>
      <c r="O521" s="390"/>
      <c r="P521" s="389"/>
      <c r="Q521" s="410"/>
      <c r="R521" s="443"/>
      <c r="S521" s="425">
        <f t="shared" si="195"/>
        <v>0</v>
      </c>
      <c r="T521" s="392">
        <f t="shared" si="192"/>
        <v>0</v>
      </c>
      <c r="U521" s="405">
        <f t="shared" si="196"/>
        <v>0</v>
      </c>
      <c r="V521" s="393">
        <f t="shared" si="197"/>
        <v>0</v>
      </c>
      <c r="W521" s="442" t="str">
        <f t="shared" si="198"/>
        <v/>
      </c>
      <c r="X521" s="452" t="str">
        <f t="shared" si="193"/>
        <v/>
      </c>
      <c r="Y521" s="452" t="str">
        <f t="shared" si="194"/>
        <v/>
      </c>
    </row>
    <row r="522" spans="1:25" ht="16.5">
      <c r="A522" s="383">
        <f t="shared" si="199"/>
        <v>46186</v>
      </c>
      <c r="B522" s="432" t="s">
        <v>804</v>
      </c>
      <c r="C522" s="458"/>
      <c r="D522" s="473"/>
      <c r="E522" s="459"/>
      <c r="F522" s="507" t="str">
        <f>IF(ISNA(VLOOKUP(D522,條件!$A$1:$L$65585,5,0)),"",(VLOOKUP(D522,條件!$A$1:$L$65585,5,0)))</f>
        <v/>
      </c>
      <c r="G522" s="507" t="str">
        <f>IF(ISNA(VLOOKUP(D522,條件!$A$1:$L$65585,11,0)),"",(VLOOKUP(D522,條件!$A$1:$L$65585,11,0)))</f>
        <v/>
      </c>
      <c r="H522" s="460"/>
      <c r="I522" s="461"/>
      <c r="J522" s="462"/>
      <c r="K522" s="461"/>
      <c r="L522" s="463"/>
      <c r="M522" s="388"/>
      <c r="N522" s="389"/>
      <c r="O522" s="390"/>
      <c r="P522" s="389"/>
      <c r="Q522" s="410"/>
      <c r="R522" s="443"/>
      <c r="S522" s="425">
        <f t="shared" si="195"/>
        <v>0</v>
      </c>
      <c r="T522" s="392">
        <f t="shared" si="192"/>
        <v>0</v>
      </c>
      <c r="U522" s="405">
        <f t="shared" si="196"/>
        <v>0</v>
      </c>
      <c r="V522" s="393">
        <f t="shared" si="197"/>
        <v>0</v>
      </c>
      <c r="W522" s="442" t="str">
        <f t="shared" si="198"/>
        <v/>
      </c>
      <c r="X522" s="452" t="str">
        <f t="shared" si="193"/>
        <v/>
      </c>
      <c r="Y522" s="452" t="str">
        <f t="shared" si="194"/>
        <v/>
      </c>
    </row>
    <row r="523" spans="1:25" ht="16.5">
      <c r="A523" s="383">
        <f t="shared" si="199"/>
        <v>46186</v>
      </c>
      <c r="B523" s="432" t="s">
        <v>804</v>
      </c>
      <c r="C523" s="458"/>
      <c r="D523" s="473"/>
      <c r="E523" s="459"/>
      <c r="F523" s="507" t="str">
        <f>IF(ISNA(VLOOKUP(D523,條件!$A$1:$L$65585,5,0)),"",(VLOOKUP(D523,條件!$A$1:$L$65585,5,0)))</f>
        <v/>
      </c>
      <c r="G523" s="507" t="str">
        <f>IF(ISNA(VLOOKUP(D523,條件!$A$1:$L$65585,11,0)),"",(VLOOKUP(D523,條件!$A$1:$L$65585,11,0)))</f>
        <v/>
      </c>
      <c r="H523" s="460"/>
      <c r="I523" s="461"/>
      <c r="J523" s="462"/>
      <c r="K523" s="461"/>
      <c r="L523" s="463"/>
      <c r="M523" s="388"/>
      <c r="N523" s="389"/>
      <c r="O523" s="390"/>
      <c r="P523" s="389"/>
      <c r="Q523" s="410"/>
      <c r="R523" s="443"/>
      <c r="S523" s="425">
        <f t="shared" si="195"/>
        <v>0</v>
      </c>
      <c r="T523" s="392">
        <f t="shared" si="192"/>
        <v>0</v>
      </c>
      <c r="U523" s="405">
        <f t="shared" si="196"/>
        <v>0</v>
      </c>
      <c r="V523" s="393">
        <f t="shared" si="197"/>
        <v>0</v>
      </c>
      <c r="W523" s="442" t="str">
        <f t="shared" si="198"/>
        <v/>
      </c>
      <c r="X523" s="452" t="str">
        <f t="shared" si="193"/>
        <v/>
      </c>
      <c r="Y523" s="452" t="str">
        <f t="shared" si="194"/>
        <v/>
      </c>
    </row>
    <row r="524" spans="1:25" ht="16.5">
      <c r="A524" s="383">
        <f t="shared" si="199"/>
        <v>46186</v>
      </c>
      <c r="B524" s="432" t="s">
        <v>804</v>
      </c>
      <c r="C524" s="458"/>
      <c r="D524" s="473"/>
      <c r="E524" s="459"/>
      <c r="F524" s="507" t="str">
        <f>IF(ISNA(VLOOKUP(D524,條件!$A$1:$L$65585,5,0)),"",(VLOOKUP(D524,條件!$A$1:$L$65585,5,0)))</f>
        <v/>
      </c>
      <c r="G524" s="507" t="str">
        <f>IF(ISNA(VLOOKUP(D524,條件!$A$1:$L$65585,11,0)),"",(VLOOKUP(D524,條件!$A$1:$L$65585,11,0)))</f>
        <v/>
      </c>
      <c r="H524" s="460"/>
      <c r="I524" s="461"/>
      <c r="J524" s="462"/>
      <c r="K524" s="461"/>
      <c r="L524" s="463"/>
      <c r="M524" s="388"/>
      <c r="N524" s="389"/>
      <c r="O524" s="390"/>
      <c r="P524" s="389"/>
      <c r="Q524" s="410"/>
      <c r="R524" s="443"/>
      <c r="S524" s="425">
        <f t="shared" si="195"/>
        <v>0</v>
      </c>
      <c r="T524" s="392">
        <f t="shared" si="192"/>
        <v>0</v>
      </c>
      <c r="U524" s="405">
        <f t="shared" si="196"/>
        <v>0</v>
      </c>
      <c r="V524" s="393">
        <f t="shared" si="197"/>
        <v>0</v>
      </c>
      <c r="W524" s="442" t="str">
        <f t="shared" si="198"/>
        <v/>
      </c>
      <c r="X524" s="452" t="str">
        <f t="shared" si="193"/>
        <v/>
      </c>
      <c r="Y524" s="452" t="str">
        <f t="shared" si="194"/>
        <v/>
      </c>
    </row>
    <row r="525" spans="1:25" ht="16.5">
      <c r="A525" s="383">
        <f t="shared" si="199"/>
        <v>46186</v>
      </c>
      <c r="B525" s="432" t="s">
        <v>804</v>
      </c>
      <c r="C525" s="458"/>
      <c r="D525" s="473"/>
      <c r="E525" s="459"/>
      <c r="F525" s="507" t="str">
        <f>IF(ISNA(VLOOKUP(D525,條件!$A$1:$L$65585,5,0)),"",(VLOOKUP(D525,條件!$A$1:$L$65585,5,0)))</f>
        <v/>
      </c>
      <c r="G525" s="507" t="str">
        <f>IF(ISNA(VLOOKUP(D525,條件!$A$1:$L$65585,11,0)),"",(VLOOKUP(D525,條件!$A$1:$L$65585,11,0)))</f>
        <v/>
      </c>
      <c r="H525" s="460"/>
      <c r="I525" s="461"/>
      <c r="J525" s="462"/>
      <c r="K525" s="461"/>
      <c r="L525" s="463"/>
      <c r="M525" s="388"/>
      <c r="N525" s="389"/>
      <c r="O525" s="390"/>
      <c r="P525" s="389"/>
      <c r="Q525" s="410"/>
      <c r="R525" s="443"/>
      <c r="S525" s="425">
        <f t="shared" si="195"/>
        <v>0</v>
      </c>
      <c r="T525" s="392">
        <f t="shared" si="192"/>
        <v>0</v>
      </c>
      <c r="U525" s="405">
        <f t="shared" si="196"/>
        <v>0</v>
      </c>
      <c r="V525" s="393">
        <f t="shared" si="197"/>
        <v>0</v>
      </c>
      <c r="W525" s="442" t="str">
        <f t="shared" si="198"/>
        <v/>
      </c>
      <c r="X525" s="452" t="str">
        <f t="shared" si="193"/>
        <v/>
      </c>
      <c r="Y525" s="452" t="str">
        <f t="shared" si="194"/>
        <v/>
      </c>
    </row>
    <row r="526" spans="1:25" ht="16.5">
      <c r="A526" s="383">
        <f t="shared" si="199"/>
        <v>46186</v>
      </c>
      <c r="B526" s="432" t="s">
        <v>804</v>
      </c>
      <c r="C526" s="458"/>
      <c r="D526" s="473"/>
      <c r="E526" s="459"/>
      <c r="F526" s="507" t="str">
        <f>IF(ISNA(VLOOKUP(D526,條件!$A$1:$L$65585,5,0)),"",(VLOOKUP(D526,條件!$A$1:$L$65585,5,0)))</f>
        <v/>
      </c>
      <c r="G526" s="507" t="str">
        <f>IF(ISNA(VLOOKUP(D526,條件!$A$1:$L$65585,11,0)),"",(VLOOKUP(D526,條件!$A$1:$L$65585,11,0)))</f>
        <v/>
      </c>
      <c r="H526" s="460"/>
      <c r="I526" s="461"/>
      <c r="J526" s="462"/>
      <c r="K526" s="461"/>
      <c r="L526" s="463"/>
      <c r="M526" s="388"/>
      <c r="N526" s="389"/>
      <c r="O526" s="390"/>
      <c r="P526" s="389"/>
      <c r="Q526" s="410"/>
      <c r="R526" s="443"/>
      <c r="S526" s="425">
        <f t="shared" si="195"/>
        <v>0</v>
      </c>
      <c r="T526" s="392">
        <f t="shared" si="192"/>
        <v>0</v>
      </c>
      <c r="U526" s="405">
        <f t="shared" si="196"/>
        <v>0</v>
      </c>
      <c r="V526" s="393">
        <f t="shared" si="197"/>
        <v>0</v>
      </c>
      <c r="W526" s="442" t="str">
        <f t="shared" si="198"/>
        <v/>
      </c>
      <c r="X526" s="452" t="str">
        <f t="shared" si="193"/>
        <v/>
      </c>
      <c r="Y526" s="452" t="str">
        <f t="shared" si="194"/>
        <v/>
      </c>
    </row>
    <row r="527" spans="1:25" ht="16.5">
      <c r="A527" s="383">
        <f t="shared" si="199"/>
        <v>46186</v>
      </c>
      <c r="B527" s="432" t="s">
        <v>804</v>
      </c>
      <c r="C527" s="458"/>
      <c r="D527" s="473"/>
      <c r="E527" s="459"/>
      <c r="F527" s="507" t="str">
        <f>IF(ISNA(VLOOKUP(D527,條件!$A$1:$L$65585,5,0)),"",(VLOOKUP(D527,條件!$A$1:$L$65585,5,0)))</f>
        <v/>
      </c>
      <c r="G527" s="507" t="str">
        <f>IF(ISNA(VLOOKUP(D527,條件!$A$1:$L$65585,11,0)),"",(VLOOKUP(D527,條件!$A$1:$L$65585,11,0)))</f>
        <v/>
      </c>
      <c r="H527" s="460"/>
      <c r="I527" s="461"/>
      <c r="J527" s="462"/>
      <c r="K527" s="461"/>
      <c r="L527" s="463"/>
      <c r="M527" s="388"/>
      <c r="N527" s="389"/>
      <c r="O527" s="390"/>
      <c r="P527" s="389"/>
      <c r="Q527" s="410"/>
      <c r="R527" s="443"/>
      <c r="S527" s="425">
        <f t="shared" si="195"/>
        <v>0</v>
      </c>
      <c r="T527" s="392">
        <f t="shared" si="192"/>
        <v>0</v>
      </c>
      <c r="U527" s="405">
        <f t="shared" si="196"/>
        <v>0</v>
      </c>
      <c r="V527" s="393">
        <f t="shared" si="197"/>
        <v>0</v>
      </c>
      <c r="W527" s="442" t="str">
        <f t="shared" si="198"/>
        <v/>
      </c>
      <c r="X527" s="452" t="str">
        <f t="shared" si="193"/>
        <v/>
      </c>
      <c r="Y527" s="452" t="str">
        <f t="shared" si="194"/>
        <v/>
      </c>
    </row>
    <row r="528" spans="1:25" ht="16.5">
      <c r="A528" s="383">
        <f t="shared" si="199"/>
        <v>46186</v>
      </c>
      <c r="B528" s="432" t="s">
        <v>804</v>
      </c>
      <c r="C528" s="458"/>
      <c r="D528" s="473"/>
      <c r="E528" s="459"/>
      <c r="F528" s="507" t="str">
        <f>IF(ISNA(VLOOKUP(D528,條件!$A$1:$L$65585,5,0)),"",(VLOOKUP(D528,條件!$A$1:$L$65585,5,0)))</f>
        <v/>
      </c>
      <c r="G528" s="507" t="str">
        <f>IF(ISNA(VLOOKUP(D528,條件!$A$1:$L$65585,11,0)),"",(VLOOKUP(D528,條件!$A$1:$L$65585,11,0)))</f>
        <v/>
      </c>
      <c r="H528" s="460"/>
      <c r="I528" s="461"/>
      <c r="J528" s="462"/>
      <c r="K528" s="461"/>
      <c r="L528" s="463"/>
      <c r="M528" s="388"/>
      <c r="N528" s="389"/>
      <c r="O528" s="390"/>
      <c r="P528" s="389"/>
      <c r="Q528" s="410"/>
      <c r="R528" s="443"/>
      <c r="S528" s="425">
        <f t="shared" si="195"/>
        <v>0</v>
      </c>
      <c r="T528" s="392">
        <f t="shared" si="192"/>
        <v>0</v>
      </c>
      <c r="U528" s="405">
        <f t="shared" si="196"/>
        <v>0</v>
      </c>
      <c r="V528" s="393">
        <f t="shared" si="197"/>
        <v>0</v>
      </c>
      <c r="W528" s="442" t="str">
        <f t="shared" si="198"/>
        <v/>
      </c>
      <c r="X528" s="452" t="str">
        <f t="shared" si="193"/>
        <v/>
      </c>
      <c r="Y528" s="452" t="str">
        <f t="shared" si="194"/>
        <v/>
      </c>
    </row>
    <row r="529" spans="1:25" ht="16.5">
      <c r="A529" s="383">
        <f t="shared" si="199"/>
        <v>46186</v>
      </c>
      <c r="B529" s="432" t="s">
        <v>804</v>
      </c>
      <c r="C529" s="458"/>
      <c r="D529" s="473"/>
      <c r="E529" s="459"/>
      <c r="F529" s="507" t="str">
        <f>IF(ISNA(VLOOKUP(D529,條件!$A$1:$L$65585,5,0)),"",(VLOOKUP(D529,條件!$A$1:$L$65585,5,0)))</f>
        <v/>
      </c>
      <c r="G529" s="507" t="str">
        <f>IF(ISNA(VLOOKUP(D529,條件!$A$1:$L$65585,11,0)),"",(VLOOKUP(D529,條件!$A$1:$L$65585,11,0)))</f>
        <v/>
      </c>
      <c r="H529" s="460"/>
      <c r="I529" s="461"/>
      <c r="J529" s="462"/>
      <c r="K529" s="461"/>
      <c r="L529" s="463"/>
      <c r="M529" s="388"/>
      <c r="N529" s="389"/>
      <c r="O529" s="390"/>
      <c r="P529" s="389"/>
      <c r="Q529" s="410"/>
      <c r="R529" s="443"/>
      <c r="S529" s="425">
        <f t="shared" si="195"/>
        <v>0</v>
      </c>
      <c r="T529" s="392">
        <f t="shared" si="192"/>
        <v>0</v>
      </c>
      <c r="U529" s="405">
        <f t="shared" si="196"/>
        <v>0</v>
      </c>
      <c r="V529" s="393">
        <f t="shared" si="197"/>
        <v>0</v>
      </c>
      <c r="W529" s="442" t="str">
        <f t="shared" si="198"/>
        <v/>
      </c>
      <c r="X529" s="452" t="str">
        <f t="shared" si="193"/>
        <v/>
      </c>
      <c r="Y529" s="452" t="str">
        <f t="shared" si="194"/>
        <v/>
      </c>
    </row>
    <row r="530" spans="1:25" ht="16.5">
      <c r="A530" s="383">
        <f t="shared" si="199"/>
        <v>46186</v>
      </c>
      <c r="B530" s="432" t="s">
        <v>804</v>
      </c>
      <c r="C530" s="458"/>
      <c r="D530" s="473"/>
      <c r="E530" s="459"/>
      <c r="F530" s="507" t="str">
        <f>IF(ISNA(VLOOKUP(D530,條件!$A$1:$L$65585,5,0)),"",(VLOOKUP(D530,條件!$A$1:$L$65585,5,0)))</f>
        <v/>
      </c>
      <c r="G530" s="507" t="str">
        <f>IF(ISNA(VLOOKUP(D530,條件!$A$1:$L$65585,11,0)),"",(VLOOKUP(D530,條件!$A$1:$L$65585,11,0)))</f>
        <v/>
      </c>
      <c r="H530" s="460"/>
      <c r="I530" s="461"/>
      <c r="J530" s="462"/>
      <c r="K530" s="461"/>
      <c r="L530" s="463"/>
      <c r="M530" s="388"/>
      <c r="N530" s="389"/>
      <c r="O530" s="390"/>
      <c r="P530" s="389"/>
      <c r="Q530" s="410"/>
      <c r="R530" s="443"/>
      <c r="S530" s="425">
        <f t="shared" si="195"/>
        <v>0</v>
      </c>
      <c r="T530" s="392">
        <f t="shared" si="192"/>
        <v>0</v>
      </c>
      <c r="U530" s="392">
        <f t="shared" si="196"/>
        <v>0</v>
      </c>
      <c r="V530" s="393">
        <f t="shared" si="197"/>
        <v>0</v>
      </c>
      <c r="W530" s="442" t="str">
        <f t="shared" si="198"/>
        <v/>
      </c>
      <c r="X530" s="452" t="str">
        <f t="shared" si="193"/>
        <v/>
      </c>
      <c r="Y530" s="452" t="str">
        <f t="shared" si="194"/>
        <v/>
      </c>
    </row>
    <row r="531" spans="1:25" ht="16.5">
      <c r="A531" s="383">
        <f t="shared" si="199"/>
        <v>46186</v>
      </c>
      <c r="B531" s="432" t="s">
        <v>804</v>
      </c>
      <c r="C531" s="458"/>
      <c r="D531" s="473"/>
      <c r="E531" s="459"/>
      <c r="F531" s="507" t="str">
        <f>IF(ISNA(VLOOKUP(D531,條件!$A$1:$L$65585,5,0)),"",(VLOOKUP(D531,條件!$A$1:$L$65585,5,0)))</f>
        <v/>
      </c>
      <c r="G531" s="507" t="str">
        <f>IF(ISNA(VLOOKUP(D531,條件!$A$1:$L$65585,11,0)),"",(VLOOKUP(D531,條件!$A$1:$L$65585,11,0)))</f>
        <v/>
      </c>
      <c r="H531" s="460"/>
      <c r="I531" s="461"/>
      <c r="J531" s="462"/>
      <c r="K531" s="461"/>
      <c r="L531" s="463"/>
      <c r="M531" s="388"/>
      <c r="N531" s="389"/>
      <c r="O531" s="390"/>
      <c r="P531" s="389"/>
      <c r="Q531" s="410"/>
      <c r="R531" s="443"/>
      <c r="S531" s="425">
        <f t="shared" si="195"/>
        <v>0</v>
      </c>
      <c r="T531" s="392">
        <f t="shared" si="192"/>
        <v>0</v>
      </c>
      <c r="U531" s="392">
        <f t="shared" si="196"/>
        <v>0</v>
      </c>
      <c r="V531" s="393">
        <f t="shared" si="197"/>
        <v>0</v>
      </c>
      <c r="W531" s="444" t="str">
        <f t="shared" si="198"/>
        <v/>
      </c>
      <c r="X531" s="452" t="str">
        <f t="shared" si="193"/>
        <v/>
      </c>
      <c r="Y531" s="452" t="str">
        <f t="shared" si="194"/>
        <v/>
      </c>
    </row>
    <row r="532" spans="1:25" ht="16.5">
      <c r="A532" s="383">
        <f t="shared" si="199"/>
        <v>46186</v>
      </c>
      <c r="B532" s="432" t="s">
        <v>804</v>
      </c>
      <c r="C532" s="458"/>
      <c r="D532" s="473"/>
      <c r="E532" s="459"/>
      <c r="F532" s="507" t="str">
        <f>IF(ISNA(VLOOKUP(D532,條件!$A$1:$L$65585,5,0)),"",(VLOOKUP(D532,條件!$A$1:$L$65585,5,0)))</f>
        <v/>
      </c>
      <c r="G532" s="507" t="str">
        <f>IF(ISNA(VLOOKUP(D532,條件!$A$1:$L$65585,11,0)),"",(VLOOKUP(D532,條件!$A$1:$L$65585,11,0)))</f>
        <v/>
      </c>
      <c r="H532" s="460"/>
      <c r="I532" s="461"/>
      <c r="J532" s="462"/>
      <c r="K532" s="461"/>
      <c r="L532" s="463"/>
      <c r="M532" s="388"/>
      <c r="N532" s="389"/>
      <c r="O532" s="390"/>
      <c r="P532" s="389"/>
      <c r="Q532" s="410"/>
      <c r="R532" s="443"/>
      <c r="S532" s="425">
        <f t="shared" si="195"/>
        <v>0</v>
      </c>
      <c r="T532" s="392">
        <f t="shared" si="192"/>
        <v>0</v>
      </c>
      <c r="U532" s="392">
        <f t="shared" si="196"/>
        <v>0</v>
      </c>
      <c r="V532" s="393">
        <f t="shared" si="197"/>
        <v>0</v>
      </c>
      <c r="W532" s="444" t="str">
        <f t="shared" si="198"/>
        <v/>
      </c>
      <c r="X532" s="452" t="str">
        <f t="shared" si="193"/>
        <v/>
      </c>
      <c r="Y532" s="452" t="str">
        <f t="shared" si="194"/>
        <v/>
      </c>
    </row>
    <row r="533" spans="1:25" ht="16.5">
      <c r="A533" s="383">
        <f t="shared" si="199"/>
        <v>46186</v>
      </c>
      <c r="B533" s="432" t="s">
        <v>804</v>
      </c>
      <c r="C533" s="458"/>
      <c r="D533" s="473"/>
      <c r="E533" s="459"/>
      <c r="F533" s="507" t="str">
        <f>IF(ISNA(VLOOKUP(D533,條件!$A$1:$L$65585,5,0)),"",(VLOOKUP(D533,條件!$A$1:$L$65585,5,0)))</f>
        <v/>
      </c>
      <c r="G533" s="507" t="str">
        <f>IF(ISNA(VLOOKUP(D533,條件!$A$1:$L$65585,11,0)),"",(VLOOKUP(D533,條件!$A$1:$L$65585,11,0)))</f>
        <v/>
      </c>
      <c r="H533" s="460"/>
      <c r="I533" s="461"/>
      <c r="J533" s="462"/>
      <c r="K533" s="461"/>
      <c r="L533" s="463"/>
      <c r="M533" s="388"/>
      <c r="N533" s="389"/>
      <c r="O533" s="390"/>
      <c r="P533" s="389"/>
      <c r="Q533" s="410"/>
      <c r="R533" s="443"/>
      <c r="S533" s="425">
        <f t="shared" si="195"/>
        <v>0</v>
      </c>
      <c r="T533" s="392">
        <f t="shared" si="192"/>
        <v>0</v>
      </c>
      <c r="U533" s="392">
        <f t="shared" si="196"/>
        <v>0</v>
      </c>
      <c r="V533" s="393">
        <f t="shared" si="197"/>
        <v>0</v>
      </c>
      <c r="W533" s="444" t="str">
        <f t="shared" si="198"/>
        <v/>
      </c>
      <c r="X533" s="452" t="str">
        <f t="shared" si="193"/>
        <v/>
      </c>
      <c r="Y533" s="452" t="str">
        <f t="shared" si="194"/>
        <v/>
      </c>
    </row>
    <row r="534" spans="1:25" ht="16.5">
      <c r="A534" s="383">
        <f t="shared" si="199"/>
        <v>46186</v>
      </c>
      <c r="B534" s="432" t="s">
        <v>804</v>
      </c>
      <c r="C534" s="458"/>
      <c r="D534" s="473"/>
      <c r="E534" s="459"/>
      <c r="F534" s="507" t="str">
        <f>IF(ISNA(VLOOKUP(D534,條件!$A$1:$L$65585,5,0)),"",(VLOOKUP(D534,條件!$A$1:$L$65585,5,0)))</f>
        <v/>
      </c>
      <c r="G534" s="507" t="str">
        <f>IF(ISNA(VLOOKUP(D534,條件!$A$1:$L$65585,11,0)),"",(VLOOKUP(D534,條件!$A$1:$L$65585,11,0)))</f>
        <v/>
      </c>
      <c r="H534" s="460"/>
      <c r="I534" s="461"/>
      <c r="J534" s="462"/>
      <c r="K534" s="461"/>
      <c r="L534" s="463"/>
      <c r="M534" s="388"/>
      <c r="N534" s="389"/>
      <c r="O534" s="390"/>
      <c r="P534" s="389"/>
      <c r="Q534" s="410"/>
      <c r="R534" s="443"/>
      <c r="S534" s="425">
        <f t="shared" si="195"/>
        <v>0</v>
      </c>
      <c r="T534" s="392">
        <f t="shared" si="192"/>
        <v>0</v>
      </c>
      <c r="U534" s="392">
        <f t="shared" si="196"/>
        <v>0</v>
      </c>
      <c r="V534" s="393">
        <f t="shared" si="197"/>
        <v>0</v>
      </c>
      <c r="W534" s="444" t="str">
        <f t="shared" si="198"/>
        <v/>
      </c>
      <c r="X534" s="452" t="str">
        <f t="shared" si="193"/>
        <v/>
      </c>
      <c r="Y534" s="452" t="str">
        <f t="shared" si="194"/>
        <v/>
      </c>
    </row>
    <row r="535" spans="1:25" ht="16.5">
      <c r="A535" s="383">
        <f t="shared" si="199"/>
        <v>46186</v>
      </c>
      <c r="B535" s="432" t="s">
        <v>804</v>
      </c>
      <c r="C535" s="458"/>
      <c r="D535" s="473"/>
      <c r="E535" s="459"/>
      <c r="F535" s="507" t="str">
        <f>IF(ISNA(VLOOKUP(D535,條件!$A$1:$L$65585,5,0)),"",(VLOOKUP(D535,條件!$A$1:$L$65585,5,0)))</f>
        <v/>
      </c>
      <c r="G535" s="507" t="str">
        <f>IF(ISNA(VLOOKUP(D535,條件!$A$1:$L$65585,11,0)),"",(VLOOKUP(D535,條件!$A$1:$L$65585,11,0)))</f>
        <v/>
      </c>
      <c r="H535" s="460"/>
      <c r="I535" s="461"/>
      <c r="J535" s="462"/>
      <c r="K535" s="461"/>
      <c r="L535" s="463"/>
      <c r="M535" s="388"/>
      <c r="N535" s="389"/>
      <c r="O535" s="390"/>
      <c r="P535" s="389"/>
      <c r="Q535" s="391"/>
      <c r="R535" s="443"/>
      <c r="S535" s="425">
        <f t="shared" si="195"/>
        <v>0</v>
      </c>
      <c r="T535" s="392">
        <f t="shared" si="192"/>
        <v>0</v>
      </c>
      <c r="U535" s="392">
        <f t="shared" si="196"/>
        <v>0</v>
      </c>
      <c r="V535" s="393">
        <f t="shared" si="197"/>
        <v>0</v>
      </c>
      <c r="W535" s="444" t="str">
        <f t="shared" si="198"/>
        <v/>
      </c>
      <c r="X535" s="452" t="str">
        <f t="shared" si="193"/>
        <v/>
      </c>
      <c r="Y535" s="452" t="str">
        <f t="shared" si="194"/>
        <v/>
      </c>
    </row>
    <row r="536" spans="1:25" ht="16.5">
      <c r="A536" s="383">
        <f t="shared" si="199"/>
        <v>46186</v>
      </c>
      <c r="B536" s="432" t="s">
        <v>804</v>
      </c>
      <c r="C536" s="458"/>
      <c r="D536" s="473"/>
      <c r="E536" s="459"/>
      <c r="F536" s="507" t="str">
        <f>IF(ISNA(VLOOKUP(D536,條件!$A$1:$L$65585,5,0)),"",(VLOOKUP(D536,條件!$A$1:$L$65585,5,0)))</f>
        <v/>
      </c>
      <c r="G536" s="507" t="str">
        <f>IF(ISNA(VLOOKUP(D536,條件!$A$1:$L$65585,11,0)),"",(VLOOKUP(D536,條件!$A$1:$L$65585,11,0)))</f>
        <v/>
      </c>
      <c r="H536" s="460"/>
      <c r="I536" s="461"/>
      <c r="J536" s="462"/>
      <c r="K536" s="461"/>
      <c r="L536" s="463"/>
      <c r="M536" s="388"/>
      <c r="N536" s="389"/>
      <c r="O536" s="390"/>
      <c r="P536" s="389"/>
      <c r="Q536" s="391"/>
      <c r="R536" s="443"/>
      <c r="S536" s="425">
        <f t="shared" si="195"/>
        <v>0</v>
      </c>
      <c r="T536" s="392">
        <f t="shared" si="192"/>
        <v>0</v>
      </c>
      <c r="U536" s="392">
        <f t="shared" si="196"/>
        <v>0</v>
      </c>
      <c r="V536" s="393">
        <f t="shared" si="197"/>
        <v>0</v>
      </c>
      <c r="W536" s="444" t="str">
        <f t="shared" si="198"/>
        <v/>
      </c>
      <c r="X536" s="452" t="str">
        <f t="shared" si="193"/>
        <v/>
      </c>
      <c r="Y536" s="452" t="str">
        <f t="shared" si="194"/>
        <v/>
      </c>
    </row>
    <row r="537" spans="1:25" ht="16.5">
      <c r="A537" s="383">
        <f t="shared" si="199"/>
        <v>46186</v>
      </c>
      <c r="B537" s="432" t="s">
        <v>804</v>
      </c>
      <c r="C537" s="458"/>
      <c r="D537" s="473"/>
      <c r="E537" s="459"/>
      <c r="F537" s="507" t="str">
        <f>IF(ISNA(VLOOKUP(D537,條件!$A$1:$L$65585,5,0)),"",(VLOOKUP(D537,條件!$A$1:$L$65585,5,0)))</f>
        <v/>
      </c>
      <c r="G537" s="507" t="str">
        <f>IF(ISNA(VLOOKUP(D537,條件!$A$1:$L$65585,11,0)),"",(VLOOKUP(D537,條件!$A$1:$L$65585,11,0)))</f>
        <v/>
      </c>
      <c r="H537" s="460"/>
      <c r="I537" s="461"/>
      <c r="J537" s="462"/>
      <c r="K537" s="461"/>
      <c r="L537" s="463"/>
      <c r="M537" s="388"/>
      <c r="N537" s="389"/>
      <c r="O537" s="390"/>
      <c r="P537" s="389"/>
      <c r="Q537" s="391"/>
      <c r="R537" s="443"/>
      <c r="S537" s="425">
        <f t="shared" si="195"/>
        <v>0</v>
      </c>
      <c r="T537" s="392">
        <f t="shared" si="192"/>
        <v>0</v>
      </c>
      <c r="U537" s="392">
        <f t="shared" si="196"/>
        <v>0</v>
      </c>
      <c r="V537" s="393">
        <f t="shared" si="197"/>
        <v>0</v>
      </c>
      <c r="W537" s="444" t="str">
        <f t="shared" si="198"/>
        <v/>
      </c>
      <c r="X537" s="452" t="str">
        <f t="shared" si="193"/>
        <v/>
      </c>
      <c r="Y537" s="452" t="str">
        <f t="shared" si="194"/>
        <v/>
      </c>
    </row>
    <row r="538" spans="1:25" ht="16.5">
      <c r="A538" s="383">
        <f t="shared" si="199"/>
        <v>46186</v>
      </c>
      <c r="B538" s="432" t="s">
        <v>804</v>
      </c>
      <c r="C538" s="458"/>
      <c r="D538" s="473"/>
      <c r="E538" s="459"/>
      <c r="F538" s="507" t="str">
        <f>IF(ISNA(VLOOKUP(D538,條件!$A$1:$L$65585,5,0)),"",(VLOOKUP(D538,條件!$A$1:$L$65585,5,0)))</f>
        <v/>
      </c>
      <c r="G538" s="507" t="str">
        <f>IF(ISNA(VLOOKUP(D538,條件!$A$1:$L$65585,11,0)),"",(VLOOKUP(D538,條件!$A$1:$L$65585,11,0)))</f>
        <v/>
      </c>
      <c r="H538" s="460"/>
      <c r="I538" s="461"/>
      <c r="J538" s="462"/>
      <c r="K538" s="461"/>
      <c r="L538" s="463"/>
      <c r="M538" s="388"/>
      <c r="N538" s="389"/>
      <c r="O538" s="390"/>
      <c r="P538" s="389"/>
      <c r="Q538" s="391"/>
      <c r="R538" s="443"/>
      <c r="S538" s="425">
        <f t="shared" si="195"/>
        <v>0</v>
      </c>
      <c r="T538" s="392">
        <f t="shared" si="192"/>
        <v>0</v>
      </c>
      <c r="U538" s="392">
        <f t="shared" si="196"/>
        <v>0</v>
      </c>
      <c r="V538" s="393">
        <f t="shared" si="197"/>
        <v>0</v>
      </c>
      <c r="W538" s="444" t="str">
        <f t="shared" si="198"/>
        <v/>
      </c>
      <c r="X538" s="452" t="str">
        <f t="shared" si="193"/>
        <v/>
      </c>
      <c r="Y538" s="452" t="str">
        <f t="shared" si="194"/>
        <v/>
      </c>
    </row>
    <row r="539" spans="1:25" ht="16.5">
      <c r="A539" s="383">
        <f t="shared" si="199"/>
        <v>46186</v>
      </c>
      <c r="B539" s="398" t="s">
        <v>807</v>
      </c>
      <c r="C539" s="524"/>
      <c r="D539" s="525"/>
      <c r="E539" s="526"/>
      <c r="F539" s="527"/>
      <c r="G539" s="527"/>
      <c r="H539" s="528"/>
      <c r="I539" s="529">
        <f>COUNTA(I519:I538)</f>
        <v>0</v>
      </c>
      <c r="J539" s="529"/>
      <c r="K539" s="529"/>
      <c r="L539" s="530"/>
      <c r="M539" s="400"/>
      <c r="N539" s="401">
        <f>SUM(N519:N538)</f>
        <v>0</v>
      </c>
      <c r="O539" s="400"/>
      <c r="P539" s="401">
        <f>SUM(P519:P538)</f>
        <v>0</v>
      </c>
      <c r="Q539" s="402"/>
      <c r="R539" s="445"/>
      <c r="S539" s="426"/>
      <c r="T539" s="399"/>
      <c r="U539" s="399">
        <f>SUMIF(U519:U538,"&lt;9E307")</f>
        <v>0</v>
      </c>
      <c r="V539" s="399">
        <f>SUM(V519:V538)</f>
        <v>0</v>
      </c>
      <c r="W539" s="446">
        <f>IF(ISERROR(V539/U539),0,(V539/U539))</f>
        <v>0</v>
      </c>
      <c r="X539" s="453">
        <f>SUMIF(X519:X538,"&lt;9E307")</f>
        <v>0</v>
      </c>
      <c r="Y539" s="453">
        <f>SUMIF(Y519:Y538,"&lt;9E307")</f>
        <v>0</v>
      </c>
    </row>
    <row r="540" spans="1:25" ht="16.5">
      <c r="A540" s="383">
        <f t="shared" si="199"/>
        <v>46186</v>
      </c>
      <c r="B540" s="432" t="s">
        <v>805</v>
      </c>
      <c r="C540" s="458"/>
      <c r="D540" s="473"/>
      <c r="E540" s="459"/>
      <c r="F540" s="507" t="str">
        <f>IF(ISNA(VLOOKUP(D540,條件!$A$1:$L$65585,5,0)),"",(VLOOKUP(D540,條件!$A$1:$L$65585,5,0)))</f>
        <v/>
      </c>
      <c r="G540" s="507" t="str">
        <f>IF(ISNA(VLOOKUP(D540,條件!$A$1:$L$65585,11,0)),"",(VLOOKUP(D540,條件!$A$1:$L$65585,11,0)))</f>
        <v/>
      </c>
      <c r="H540" s="460"/>
      <c r="I540" s="461"/>
      <c r="J540" s="462"/>
      <c r="K540" s="461"/>
      <c r="L540" s="463"/>
      <c r="M540" s="388"/>
      <c r="N540" s="389"/>
      <c r="O540" s="390"/>
      <c r="P540" s="389"/>
      <c r="Q540" s="391"/>
      <c r="R540" s="443"/>
      <c r="S540" s="425">
        <f>K540*0.85</f>
        <v>0</v>
      </c>
      <c r="T540" s="392">
        <f t="shared" ref="T540:T559" si="200">IF(J540="",0,(1440/(J540/S540)))</f>
        <v>0</v>
      </c>
      <c r="U540" s="405">
        <f>T540*L540*(N540+P540)/24*0.85</f>
        <v>0</v>
      </c>
      <c r="V540" s="406">
        <f>M540+O540</f>
        <v>0</v>
      </c>
      <c r="W540" s="442" t="str">
        <f>IF(U540=0,"",((V540/U540)))</f>
        <v/>
      </c>
      <c r="X540" s="452" t="str">
        <f t="shared" ref="X540:X559" si="201">IF(ISERROR((U540/(N540+P540)*N540)/250),"",((U540/(N540+P540)*N540)/250))</f>
        <v/>
      </c>
      <c r="Y540" s="452" t="str">
        <f t="shared" ref="Y540:Y559" si="202">IF(ISERROR(((U540/(N540+P540)*P540)/250)),"",(((U540/(N540+P540)*P540))/250))</f>
        <v/>
      </c>
    </row>
    <row r="541" spans="1:25" ht="16.5">
      <c r="A541" s="383">
        <f t="shared" si="199"/>
        <v>46186</v>
      </c>
      <c r="B541" s="432" t="s">
        <v>805</v>
      </c>
      <c r="C541" s="458"/>
      <c r="D541" s="473"/>
      <c r="E541" s="459"/>
      <c r="F541" s="507" t="str">
        <f>IF(ISNA(VLOOKUP(D541,條件!$A$1:$L$65585,5,0)),"",(VLOOKUP(D541,條件!$A$1:$L$65585,5,0)))</f>
        <v/>
      </c>
      <c r="G541" s="507" t="str">
        <f>IF(ISNA(VLOOKUP(D541,條件!$A$1:$L$65585,11,0)),"",(VLOOKUP(D541,條件!$A$1:$L$65585,11,0)))</f>
        <v/>
      </c>
      <c r="H541" s="460"/>
      <c r="I541" s="461"/>
      <c r="J541" s="462"/>
      <c r="K541" s="461"/>
      <c r="L541" s="463"/>
      <c r="M541" s="388"/>
      <c r="N541" s="389"/>
      <c r="O541" s="390"/>
      <c r="P541" s="389"/>
      <c r="Q541" s="391"/>
      <c r="R541" s="443"/>
      <c r="S541" s="425">
        <f t="shared" ref="S541:S559" si="203">K541*0.85</f>
        <v>0</v>
      </c>
      <c r="T541" s="392">
        <f t="shared" si="200"/>
        <v>0</v>
      </c>
      <c r="U541" s="405">
        <f t="shared" ref="U541:U559" si="204">T541*L541*(N541+P541)/24*0.85</f>
        <v>0</v>
      </c>
      <c r="V541" s="393">
        <f t="shared" ref="V541:V559" si="205">M541+O541</f>
        <v>0</v>
      </c>
      <c r="W541" s="442" t="str">
        <f t="shared" ref="W541:W559" si="206">IF(U541=0,"",((V541/U541)))</f>
        <v/>
      </c>
      <c r="X541" s="452" t="str">
        <f t="shared" si="201"/>
        <v/>
      </c>
      <c r="Y541" s="452" t="str">
        <f t="shared" si="202"/>
        <v/>
      </c>
    </row>
    <row r="542" spans="1:25" ht="16.5">
      <c r="A542" s="383">
        <f t="shared" si="199"/>
        <v>46186</v>
      </c>
      <c r="B542" s="432" t="s">
        <v>805</v>
      </c>
      <c r="C542" s="458"/>
      <c r="D542" s="473"/>
      <c r="E542" s="459"/>
      <c r="F542" s="507" t="str">
        <f>IF(ISNA(VLOOKUP(D542,條件!$A$1:$L$65585,5,0)),"",(VLOOKUP(D542,條件!$A$1:$L$65585,5,0)))</f>
        <v/>
      </c>
      <c r="G542" s="507" t="str">
        <f>IF(ISNA(VLOOKUP(D542,條件!$A$1:$L$65585,11,0)),"",(VLOOKUP(D542,條件!$A$1:$L$65585,11,0)))</f>
        <v/>
      </c>
      <c r="H542" s="460"/>
      <c r="I542" s="461"/>
      <c r="J542" s="462"/>
      <c r="K542" s="461"/>
      <c r="L542" s="463"/>
      <c r="M542" s="388"/>
      <c r="N542" s="389"/>
      <c r="O542" s="390"/>
      <c r="P542" s="389"/>
      <c r="Q542" s="391"/>
      <c r="R542" s="443"/>
      <c r="S542" s="425">
        <f t="shared" si="203"/>
        <v>0</v>
      </c>
      <c r="T542" s="392">
        <f t="shared" si="200"/>
        <v>0</v>
      </c>
      <c r="U542" s="405">
        <f t="shared" si="204"/>
        <v>0</v>
      </c>
      <c r="V542" s="393">
        <f t="shared" si="205"/>
        <v>0</v>
      </c>
      <c r="W542" s="442" t="str">
        <f t="shared" si="206"/>
        <v/>
      </c>
      <c r="X542" s="452" t="str">
        <f t="shared" si="201"/>
        <v/>
      </c>
      <c r="Y542" s="452" t="str">
        <f t="shared" si="202"/>
        <v/>
      </c>
    </row>
    <row r="543" spans="1:25" ht="16.5">
      <c r="A543" s="383">
        <f t="shared" si="199"/>
        <v>46186</v>
      </c>
      <c r="B543" s="432" t="s">
        <v>805</v>
      </c>
      <c r="C543" s="458"/>
      <c r="D543" s="473"/>
      <c r="E543" s="459"/>
      <c r="F543" s="507" t="str">
        <f>IF(ISNA(VLOOKUP(D543,條件!$A$1:$L$65585,5,0)),"",(VLOOKUP(D543,條件!$A$1:$L$65585,5,0)))</f>
        <v/>
      </c>
      <c r="G543" s="507" t="str">
        <f>IF(ISNA(VLOOKUP(D543,條件!$A$1:$L$65585,11,0)),"",(VLOOKUP(D543,條件!$A$1:$L$65585,11,0)))</f>
        <v/>
      </c>
      <c r="H543" s="460"/>
      <c r="I543" s="461"/>
      <c r="J543" s="462"/>
      <c r="K543" s="461"/>
      <c r="L543" s="463"/>
      <c r="M543" s="388"/>
      <c r="N543" s="389"/>
      <c r="O543" s="390"/>
      <c r="P543" s="389"/>
      <c r="Q543" s="391"/>
      <c r="R543" s="443"/>
      <c r="S543" s="425">
        <f t="shared" si="203"/>
        <v>0</v>
      </c>
      <c r="T543" s="392">
        <f t="shared" si="200"/>
        <v>0</v>
      </c>
      <c r="U543" s="405">
        <f t="shared" si="204"/>
        <v>0</v>
      </c>
      <c r="V543" s="393">
        <f t="shared" si="205"/>
        <v>0</v>
      </c>
      <c r="W543" s="442" t="str">
        <f t="shared" si="206"/>
        <v/>
      </c>
      <c r="X543" s="452" t="str">
        <f t="shared" si="201"/>
        <v/>
      </c>
      <c r="Y543" s="452" t="str">
        <f t="shared" si="202"/>
        <v/>
      </c>
    </row>
    <row r="544" spans="1:25" ht="16.5">
      <c r="A544" s="383">
        <f t="shared" si="199"/>
        <v>46186</v>
      </c>
      <c r="B544" s="432" t="s">
        <v>805</v>
      </c>
      <c r="C544" s="458"/>
      <c r="D544" s="473"/>
      <c r="E544" s="459"/>
      <c r="F544" s="507" t="str">
        <f>IF(ISNA(VLOOKUP(D544,條件!$A$1:$L$65585,5,0)),"",(VLOOKUP(D544,條件!$A$1:$L$65585,5,0)))</f>
        <v/>
      </c>
      <c r="G544" s="507" t="str">
        <f>IF(ISNA(VLOOKUP(D544,條件!$A$1:$L$65585,11,0)),"",(VLOOKUP(D544,條件!$A$1:$L$65585,11,0)))</f>
        <v/>
      </c>
      <c r="H544" s="460"/>
      <c r="I544" s="461"/>
      <c r="J544" s="462"/>
      <c r="K544" s="461"/>
      <c r="L544" s="463"/>
      <c r="M544" s="388"/>
      <c r="N544" s="389"/>
      <c r="O544" s="390"/>
      <c r="P544" s="389"/>
      <c r="Q544" s="391"/>
      <c r="R544" s="443"/>
      <c r="S544" s="425">
        <f t="shared" si="203"/>
        <v>0</v>
      </c>
      <c r="T544" s="392">
        <f t="shared" si="200"/>
        <v>0</v>
      </c>
      <c r="U544" s="405">
        <f t="shared" si="204"/>
        <v>0</v>
      </c>
      <c r="V544" s="393">
        <f t="shared" si="205"/>
        <v>0</v>
      </c>
      <c r="W544" s="442" t="str">
        <f t="shared" si="206"/>
        <v/>
      </c>
      <c r="X544" s="452" t="str">
        <f t="shared" si="201"/>
        <v/>
      </c>
      <c r="Y544" s="452" t="str">
        <f t="shared" si="202"/>
        <v/>
      </c>
    </row>
    <row r="545" spans="1:25" ht="16.5">
      <c r="A545" s="383">
        <f t="shared" si="199"/>
        <v>46186</v>
      </c>
      <c r="B545" s="432" t="s">
        <v>805</v>
      </c>
      <c r="C545" s="458"/>
      <c r="D545" s="473"/>
      <c r="E545" s="459"/>
      <c r="F545" s="507" t="str">
        <f>IF(ISNA(VLOOKUP(D545,條件!$A$1:$L$65585,5,0)),"",(VLOOKUP(D545,條件!$A$1:$L$65585,5,0)))</f>
        <v/>
      </c>
      <c r="G545" s="507" t="str">
        <f>IF(ISNA(VLOOKUP(D545,條件!$A$1:$L$65585,11,0)),"",(VLOOKUP(D545,條件!$A$1:$L$65585,11,0)))</f>
        <v/>
      </c>
      <c r="H545" s="460"/>
      <c r="I545" s="461"/>
      <c r="J545" s="462"/>
      <c r="K545" s="461"/>
      <c r="L545" s="463"/>
      <c r="M545" s="388"/>
      <c r="N545" s="389"/>
      <c r="O545" s="390"/>
      <c r="P545" s="389"/>
      <c r="Q545" s="391"/>
      <c r="R545" s="443"/>
      <c r="S545" s="425">
        <f t="shared" si="203"/>
        <v>0</v>
      </c>
      <c r="T545" s="392">
        <f t="shared" si="200"/>
        <v>0</v>
      </c>
      <c r="U545" s="405">
        <f t="shared" si="204"/>
        <v>0</v>
      </c>
      <c r="V545" s="393">
        <f t="shared" si="205"/>
        <v>0</v>
      </c>
      <c r="W545" s="442" t="str">
        <f t="shared" si="206"/>
        <v/>
      </c>
      <c r="X545" s="452" t="str">
        <f t="shared" si="201"/>
        <v/>
      </c>
      <c r="Y545" s="452" t="str">
        <f t="shared" si="202"/>
        <v/>
      </c>
    </row>
    <row r="546" spans="1:25" ht="16.5">
      <c r="A546" s="383">
        <f t="shared" si="199"/>
        <v>46186</v>
      </c>
      <c r="B546" s="432" t="s">
        <v>805</v>
      </c>
      <c r="C546" s="458"/>
      <c r="D546" s="473"/>
      <c r="E546" s="459"/>
      <c r="F546" s="507" t="str">
        <f>IF(ISNA(VLOOKUP(D546,條件!$A$1:$L$65585,5,0)),"",(VLOOKUP(D546,條件!$A$1:$L$65585,5,0)))</f>
        <v/>
      </c>
      <c r="G546" s="507" t="str">
        <f>IF(ISNA(VLOOKUP(D546,條件!$A$1:$L$65585,11,0)),"",(VLOOKUP(D546,條件!$A$1:$L$65585,11,0)))</f>
        <v/>
      </c>
      <c r="H546" s="460"/>
      <c r="I546" s="461"/>
      <c r="J546" s="462"/>
      <c r="K546" s="461"/>
      <c r="L546" s="463"/>
      <c r="M546" s="388"/>
      <c r="N546" s="389"/>
      <c r="O546" s="390"/>
      <c r="P546" s="389"/>
      <c r="Q546" s="391"/>
      <c r="R546" s="443"/>
      <c r="S546" s="425">
        <f t="shared" si="203"/>
        <v>0</v>
      </c>
      <c r="T546" s="392">
        <f t="shared" si="200"/>
        <v>0</v>
      </c>
      <c r="U546" s="405">
        <f t="shared" si="204"/>
        <v>0</v>
      </c>
      <c r="V546" s="393">
        <f t="shared" si="205"/>
        <v>0</v>
      </c>
      <c r="W546" s="442" t="str">
        <f t="shared" si="206"/>
        <v/>
      </c>
      <c r="X546" s="452" t="str">
        <f t="shared" si="201"/>
        <v/>
      </c>
      <c r="Y546" s="452" t="str">
        <f t="shared" si="202"/>
        <v/>
      </c>
    </row>
    <row r="547" spans="1:25" ht="16.5">
      <c r="A547" s="383">
        <f t="shared" si="199"/>
        <v>46186</v>
      </c>
      <c r="B547" s="432" t="s">
        <v>805</v>
      </c>
      <c r="C547" s="458"/>
      <c r="D547" s="473"/>
      <c r="E547" s="459"/>
      <c r="F547" s="507" t="str">
        <f>IF(ISNA(VLOOKUP(D547,條件!$A$1:$L$65585,5,0)),"",(VLOOKUP(D547,條件!$A$1:$L$65585,5,0)))</f>
        <v/>
      </c>
      <c r="G547" s="507" t="str">
        <f>IF(ISNA(VLOOKUP(D547,條件!$A$1:$L$65585,11,0)),"",(VLOOKUP(D547,條件!$A$1:$L$65585,11,0)))</f>
        <v/>
      </c>
      <c r="H547" s="460"/>
      <c r="I547" s="461"/>
      <c r="J547" s="462"/>
      <c r="K547" s="461"/>
      <c r="L547" s="463"/>
      <c r="M547" s="388"/>
      <c r="N547" s="389"/>
      <c r="O547" s="390"/>
      <c r="P547" s="389"/>
      <c r="Q547" s="391"/>
      <c r="R547" s="443"/>
      <c r="S547" s="425">
        <f t="shared" si="203"/>
        <v>0</v>
      </c>
      <c r="T547" s="392">
        <f t="shared" si="200"/>
        <v>0</v>
      </c>
      <c r="U547" s="405">
        <f t="shared" si="204"/>
        <v>0</v>
      </c>
      <c r="V547" s="393">
        <f t="shared" si="205"/>
        <v>0</v>
      </c>
      <c r="W547" s="442" t="str">
        <f t="shared" si="206"/>
        <v/>
      </c>
      <c r="X547" s="452" t="str">
        <f t="shared" si="201"/>
        <v/>
      </c>
      <c r="Y547" s="452" t="str">
        <f t="shared" si="202"/>
        <v/>
      </c>
    </row>
    <row r="548" spans="1:25" ht="16.5">
      <c r="A548" s="383">
        <f t="shared" si="199"/>
        <v>46186</v>
      </c>
      <c r="B548" s="432" t="s">
        <v>805</v>
      </c>
      <c r="C548" s="458"/>
      <c r="D548" s="473"/>
      <c r="E548" s="459"/>
      <c r="F548" s="507" t="str">
        <f>IF(ISNA(VLOOKUP(D548,條件!$A$1:$L$65585,5,0)),"",(VLOOKUP(D548,條件!$A$1:$L$65585,5,0)))</f>
        <v/>
      </c>
      <c r="G548" s="507" t="str">
        <f>IF(ISNA(VLOOKUP(D548,條件!$A$1:$L$65585,11,0)),"",(VLOOKUP(D548,條件!$A$1:$L$65585,11,0)))</f>
        <v/>
      </c>
      <c r="H548" s="460"/>
      <c r="I548" s="461"/>
      <c r="J548" s="462"/>
      <c r="K548" s="461"/>
      <c r="L548" s="463"/>
      <c r="M548" s="388"/>
      <c r="N548" s="389"/>
      <c r="O548" s="390"/>
      <c r="P548" s="389"/>
      <c r="Q548" s="391"/>
      <c r="R548" s="443"/>
      <c r="S548" s="425">
        <f t="shared" si="203"/>
        <v>0</v>
      </c>
      <c r="T548" s="392">
        <f t="shared" si="200"/>
        <v>0</v>
      </c>
      <c r="U548" s="405">
        <f t="shared" si="204"/>
        <v>0</v>
      </c>
      <c r="V548" s="393">
        <f t="shared" si="205"/>
        <v>0</v>
      </c>
      <c r="W548" s="442" t="str">
        <f t="shared" si="206"/>
        <v/>
      </c>
      <c r="X548" s="452" t="str">
        <f t="shared" si="201"/>
        <v/>
      </c>
      <c r="Y548" s="452" t="str">
        <f t="shared" si="202"/>
        <v/>
      </c>
    </row>
    <row r="549" spans="1:25" ht="16.5">
      <c r="A549" s="383">
        <f t="shared" si="199"/>
        <v>46186</v>
      </c>
      <c r="B549" s="432" t="s">
        <v>805</v>
      </c>
      <c r="C549" s="458"/>
      <c r="D549" s="473"/>
      <c r="E549" s="459"/>
      <c r="F549" s="507" t="str">
        <f>IF(ISNA(VLOOKUP(D549,條件!$A$1:$L$65585,5,0)),"",(VLOOKUP(D549,條件!$A$1:$L$65585,5,0)))</f>
        <v/>
      </c>
      <c r="G549" s="507" t="str">
        <f>IF(ISNA(VLOOKUP(D549,條件!$A$1:$L$65585,11,0)),"",(VLOOKUP(D549,條件!$A$1:$L$65585,11,0)))</f>
        <v/>
      </c>
      <c r="H549" s="460"/>
      <c r="I549" s="461"/>
      <c r="J549" s="462"/>
      <c r="K549" s="461"/>
      <c r="L549" s="463"/>
      <c r="M549" s="388"/>
      <c r="N549" s="389"/>
      <c r="O549" s="390"/>
      <c r="P549" s="389"/>
      <c r="Q549" s="391"/>
      <c r="R549" s="443"/>
      <c r="S549" s="425">
        <f t="shared" si="203"/>
        <v>0</v>
      </c>
      <c r="T549" s="392">
        <f t="shared" si="200"/>
        <v>0</v>
      </c>
      <c r="U549" s="405">
        <f t="shared" si="204"/>
        <v>0</v>
      </c>
      <c r="V549" s="393">
        <f t="shared" si="205"/>
        <v>0</v>
      </c>
      <c r="W549" s="442" t="str">
        <f t="shared" si="206"/>
        <v/>
      </c>
      <c r="X549" s="452" t="str">
        <f t="shared" si="201"/>
        <v/>
      </c>
      <c r="Y549" s="452" t="str">
        <f t="shared" si="202"/>
        <v/>
      </c>
    </row>
    <row r="550" spans="1:25" ht="16.5">
      <c r="A550" s="383">
        <f t="shared" si="199"/>
        <v>46186</v>
      </c>
      <c r="B550" s="432" t="s">
        <v>805</v>
      </c>
      <c r="C550" s="458"/>
      <c r="D550" s="473"/>
      <c r="E550" s="459"/>
      <c r="F550" s="507" t="str">
        <f>IF(ISNA(VLOOKUP(D550,條件!$A$1:$L$65585,5,0)),"",(VLOOKUP(D550,條件!$A$1:$L$65585,5,0)))</f>
        <v/>
      </c>
      <c r="G550" s="507" t="str">
        <f>IF(ISNA(VLOOKUP(D550,條件!$A$1:$L$65585,11,0)),"",(VLOOKUP(D550,條件!$A$1:$L$65585,11,0)))</f>
        <v/>
      </c>
      <c r="H550" s="460"/>
      <c r="I550" s="461"/>
      <c r="J550" s="462"/>
      <c r="K550" s="461"/>
      <c r="L550" s="463"/>
      <c r="M550" s="388"/>
      <c r="N550" s="389"/>
      <c r="O550" s="390"/>
      <c r="P550" s="389"/>
      <c r="Q550" s="391"/>
      <c r="R550" s="443"/>
      <c r="S550" s="425">
        <f t="shared" si="203"/>
        <v>0</v>
      </c>
      <c r="T550" s="392">
        <f t="shared" si="200"/>
        <v>0</v>
      </c>
      <c r="U550" s="405">
        <f t="shared" si="204"/>
        <v>0</v>
      </c>
      <c r="V550" s="393">
        <f t="shared" si="205"/>
        <v>0</v>
      </c>
      <c r="W550" s="442" t="str">
        <f t="shared" si="206"/>
        <v/>
      </c>
      <c r="X550" s="452" t="str">
        <f t="shared" si="201"/>
        <v/>
      </c>
      <c r="Y550" s="452" t="str">
        <f t="shared" si="202"/>
        <v/>
      </c>
    </row>
    <row r="551" spans="1:25" ht="16.5">
      <c r="A551" s="383">
        <f t="shared" si="199"/>
        <v>46186</v>
      </c>
      <c r="B551" s="432" t="s">
        <v>805</v>
      </c>
      <c r="C551" s="458"/>
      <c r="D551" s="473"/>
      <c r="E551" s="459"/>
      <c r="F551" s="507" t="str">
        <f>IF(ISNA(VLOOKUP(D551,條件!$A$1:$L$65585,5,0)),"",(VLOOKUP(D551,條件!$A$1:$L$65585,5,0)))</f>
        <v/>
      </c>
      <c r="G551" s="507" t="str">
        <f>IF(ISNA(VLOOKUP(D551,條件!$A$1:$L$65585,11,0)),"",(VLOOKUP(D551,條件!$A$1:$L$65585,11,0)))</f>
        <v/>
      </c>
      <c r="H551" s="460"/>
      <c r="I551" s="461"/>
      <c r="J551" s="462"/>
      <c r="K551" s="461"/>
      <c r="L551" s="463"/>
      <c r="M551" s="388"/>
      <c r="N551" s="389"/>
      <c r="O551" s="390"/>
      <c r="P551" s="389"/>
      <c r="Q551" s="391"/>
      <c r="R551" s="443"/>
      <c r="S551" s="425">
        <f t="shared" si="203"/>
        <v>0</v>
      </c>
      <c r="T551" s="392">
        <f t="shared" si="200"/>
        <v>0</v>
      </c>
      <c r="U551" s="392">
        <f t="shared" si="204"/>
        <v>0</v>
      </c>
      <c r="V551" s="393">
        <f t="shared" si="205"/>
        <v>0</v>
      </c>
      <c r="W551" s="444" t="str">
        <f t="shared" si="206"/>
        <v/>
      </c>
      <c r="X551" s="452" t="str">
        <f t="shared" si="201"/>
        <v/>
      </c>
      <c r="Y551" s="452" t="str">
        <f t="shared" si="202"/>
        <v/>
      </c>
    </row>
    <row r="552" spans="1:25" ht="16.5">
      <c r="A552" s="383">
        <f t="shared" si="199"/>
        <v>46186</v>
      </c>
      <c r="B552" s="432" t="s">
        <v>805</v>
      </c>
      <c r="C552" s="458"/>
      <c r="D552" s="473"/>
      <c r="E552" s="459"/>
      <c r="F552" s="507" t="str">
        <f>IF(ISNA(VLOOKUP(D552,條件!$A$1:$L$65585,5,0)),"",(VLOOKUP(D552,條件!$A$1:$L$65585,5,0)))</f>
        <v/>
      </c>
      <c r="G552" s="507" t="str">
        <f>IF(ISNA(VLOOKUP(D552,條件!$A$1:$L$65585,11,0)),"",(VLOOKUP(D552,條件!$A$1:$L$65585,11,0)))</f>
        <v/>
      </c>
      <c r="H552" s="460"/>
      <c r="I552" s="461"/>
      <c r="J552" s="462"/>
      <c r="K552" s="461"/>
      <c r="L552" s="463"/>
      <c r="M552" s="388"/>
      <c r="N552" s="389"/>
      <c r="O552" s="390"/>
      <c r="P552" s="389"/>
      <c r="Q552" s="391"/>
      <c r="R552" s="443"/>
      <c r="S552" s="425">
        <f t="shared" si="203"/>
        <v>0</v>
      </c>
      <c r="T552" s="392">
        <f t="shared" si="200"/>
        <v>0</v>
      </c>
      <c r="U552" s="392">
        <f t="shared" si="204"/>
        <v>0</v>
      </c>
      <c r="V552" s="393">
        <f t="shared" si="205"/>
        <v>0</v>
      </c>
      <c r="W552" s="444" t="str">
        <f t="shared" si="206"/>
        <v/>
      </c>
      <c r="X552" s="452" t="str">
        <f t="shared" si="201"/>
        <v/>
      </c>
      <c r="Y552" s="452" t="str">
        <f t="shared" si="202"/>
        <v/>
      </c>
    </row>
    <row r="553" spans="1:25" ht="16.5">
      <c r="A553" s="383">
        <f t="shared" si="199"/>
        <v>46186</v>
      </c>
      <c r="B553" s="432" t="s">
        <v>805</v>
      </c>
      <c r="C553" s="458"/>
      <c r="D553" s="473"/>
      <c r="E553" s="459"/>
      <c r="F553" s="507" t="str">
        <f>IF(ISNA(VLOOKUP(D553,條件!$A$1:$L$65585,5,0)),"",(VLOOKUP(D553,條件!$A$1:$L$65585,5,0)))</f>
        <v/>
      </c>
      <c r="G553" s="507" t="str">
        <f>IF(ISNA(VLOOKUP(D553,條件!$A$1:$L$65585,11,0)),"",(VLOOKUP(D553,條件!$A$1:$L$65585,11,0)))</f>
        <v/>
      </c>
      <c r="H553" s="460"/>
      <c r="I553" s="461"/>
      <c r="J553" s="462"/>
      <c r="K553" s="461"/>
      <c r="L553" s="463"/>
      <c r="M553" s="388"/>
      <c r="N553" s="389"/>
      <c r="O553" s="390"/>
      <c r="P553" s="389"/>
      <c r="Q553" s="391"/>
      <c r="R553" s="443"/>
      <c r="S553" s="425">
        <f t="shared" si="203"/>
        <v>0</v>
      </c>
      <c r="T553" s="392">
        <f t="shared" si="200"/>
        <v>0</v>
      </c>
      <c r="U553" s="392">
        <f t="shared" si="204"/>
        <v>0</v>
      </c>
      <c r="V553" s="393">
        <f t="shared" si="205"/>
        <v>0</v>
      </c>
      <c r="W553" s="444" t="str">
        <f t="shared" si="206"/>
        <v/>
      </c>
      <c r="X553" s="452" t="str">
        <f t="shared" si="201"/>
        <v/>
      </c>
      <c r="Y553" s="452" t="str">
        <f t="shared" si="202"/>
        <v/>
      </c>
    </row>
    <row r="554" spans="1:25" ht="16.5">
      <c r="A554" s="383">
        <f t="shared" si="199"/>
        <v>46186</v>
      </c>
      <c r="B554" s="432" t="s">
        <v>805</v>
      </c>
      <c r="C554" s="458"/>
      <c r="D554" s="473"/>
      <c r="E554" s="459"/>
      <c r="F554" s="507" t="str">
        <f>IF(ISNA(VLOOKUP(D554,條件!$A$1:$L$65585,5,0)),"",(VLOOKUP(D554,條件!$A$1:$L$65585,5,0)))</f>
        <v/>
      </c>
      <c r="G554" s="507" t="str">
        <f>IF(ISNA(VLOOKUP(D554,條件!$A$1:$L$65585,11,0)),"",(VLOOKUP(D554,條件!$A$1:$L$65585,11,0)))</f>
        <v/>
      </c>
      <c r="H554" s="460"/>
      <c r="I554" s="461"/>
      <c r="J554" s="462"/>
      <c r="K554" s="461"/>
      <c r="L554" s="463"/>
      <c r="M554" s="388"/>
      <c r="N554" s="389"/>
      <c r="O554" s="390"/>
      <c r="P554" s="389"/>
      <c r="Q554" s="391"/>
      <c r="R554" s="443"/>
      <c r="S554" s="425">
        <f t="shared" si="203"/>
        <v>0</v>
      </c>
      <c r="T554" s="392">
        <f t="shared" si="200"/>
        <v>0</v>
      </c>
      <c r="U554" s="392">
        <f t="shared" si="204"/>
        <v>0</v>
      </c>
      <c r="V554" s="393">
        <f t="shared" si="205"/>
        <v>0</v>
      </c>
      <c r="W554" s="444" t="str">
        <f t="shared" si="206"/>
        <v/>
      </c>
      <c r="X554" s="452" t="str">
        <f t="shared" si="201"/>
        <v/>
      </c>
      <c r="Y554" s="452" t="str">
        <f t="shared" si="202"/>
        <v/>
      </c>
    </row>
    <row r="555" spans="1:25" ht="16.5">
      <c r="A555" s="383">
        <f t="shared" si="199"/>
        <v>46186</v>
      </c>
      <c r="B555" s="432" t="s">
        <v>805</v>
      </c>
      <c r="C555" s="458"/>
      <c r="D555" s="473"/>
      <c r="E555" s="459"/>
      <c r="F555" s="507" t="str">
        <f>IF(ISNA(VLOOKUP(D555,條件!$A$1:$L$65585,5,0)),"",(VLOOKUP(D555,條件!$A$1:$L$65585,5,0)))</f>
        <v/>
      </c>
      <c r="G555" s="507" t="str">
        <f>IF(ISNA(VLOOKUP(D555,條件!$A$1:$L$65585,11,0)),"",(VLOOKUP(D555,條件!$A$1:$L$65585,11,0)))</f>
        <v/>
      </c>
      <c r="H555" s="460"/>
      <c r="I555" s="461"/>
      <c r="J555" s="462"/>
      <c r="K555" s="461"/>
      <c r="L555" s="463"/>
      <c r="M555" s="388"/>
      <c r="N555" s="389"/>
      <c r="O555" s="390"/>
      <c r="P555" s="389"/>
      <c r="Q555" s="391"/>
      <c r="R555" s="443"/>
      <c r="S555" s="425">
        <f t="shared" si="203"/>
        <v>0</v>
      </c>
      <c r="T555" s="392">
        <f t="shared" si="200"/>
        <v>0</v>
      </c>
      <c r="U555" s="392">
        <f t="shared" si="204"/>
        <v>0</v>
      </c>
      <c r="V555" s="393">
        <f t="shared" si="205"/>
        <v>0</v>
      </c>
      <c r="W555" s="444" t="str">
        <f t="shared" si="206"/>
        <v/>
      </c>
      <c r="X555" s="452" t="str">
        <f t="shared" si="201"/>
        <v/>
      </c>
      <c r="Y555" s="452" t="str">
        <f t="shared" si="202"/>
        <v/>
      </c>
    </row>
    <row r="556" spans="1:25" ht="16.5">
      <c r="A556" s="383">
        <f t="shared" si="199"/>
        <v>46186</v>
      </c>
      <c r="B556" s="432" t="s">
        <v>805</v>
      </c>
      <c r="C556" s="458"/>
      <c r="D556" s="473"/>
      <c r="E556" s="459"/>
      <c r="F556" s="507" t="str">
        <f>IF(ISNA(VLOOKUP(D556,條件!$A$1:$L$65585,5,0)),"",(VLOOKUP(D556,條件!$A$1:$L$65585,5,0)))</f>
        <v/>
      </c>
      <c r="G556" s="507" t="str">
        <f>IF(ISNA(VLOOKUP(D556,條件!$A$1:$L$65585,11,0)),"",(VLOOKUP(D556,條件!$A$1:$L$65585,11,0)))</f>
        <v/>
      </c>
      <c r="H556" s="460"/>
      <c r="I556" s="461"/>
      <c r="J556" s="462"/>
      <c r="K556" s="461"/>
      <c r="L556" s="463"/>
      <c r="M556" s="388"/>
      <c r="N556" s="389"/>
      <c r="O556" s="390"/>
      <c r="P556" s="389"/>
      <c r="Q556" s="391"/>
      <c r="R556" s="443"/>
      <c r="S556" s="425">
        <f t="shared" si="203"/>
        <v>0</v>
      </c>
      <c r="T556" s="392">
        <f t="shared" si="200"/>
        <v>0</v>
      </c>
      <c r="U556" s="392">
        <f t="shared" si="204"/>
        <v>0</v>
      </c>
      <c r="V556" s="393">
        <f t="shared" si="205"/>
        <v>0</v>
      </c>
      <c r="W556" s="444" t="str">
        <f t="shared" si="206"/>
        <v/>
      </c>
      <c r="X556" s="452" t="str">
        <f t="shared" si="201"/>
        <v/>
      </c>
      <c r="Y556" s="452" t="str">
        <f t="shared" si="202"/>
        <v/>
      </c>
    </row>
    <row r="557" spans="1:25" ht="16.5">
      <c r="A557" s="383">
        <f t="shared" si="199"/>
        <v>46186</v>
      </c>
      <c r="B557" s="432" t="s">
        <v>805</v>
      </c>
      <c r="C557" s="458"/>
      <c r="D557" s="473"/>
      <c r="E557" s="459"/>
      <c r="F557" s="507" t="str">
        <f>IF(ISNA(VLOOKUP(D557,條件!$A$1:$L$65585,5,0)),"",(VLOOKUP(D557,條件!$A$1:$L$65585,5,0)))</f>
        <v/>
      </c>
      <c r="G557" s="507" t="str">
        <f>IF(ISNA(VLOOKUP(D557,條件!$A$1:$L$65585,11,0)),"",(VLOOKUP(D557,條件!$A$1:$L$65585,11,0)))</f>
        <v/>
      </c>
      <c r="H557" s="460"/>
      <c r="I557" s="461"/>
      <c r="J557" s="462"/>
      <c r="K557" s="461"/>
      <c r="L557" s="463"/>
      <c r="M557" s="388"/>
      <c r="N557" s="389"/>
      <c r="O557" s="390"/>
      <c r="P557" s="389"/>
      <c r="Q557" s="391"/>
      <c r="R557" s="443"/>
      <c r="S557" s="425">
        <f t="shared" si="203"/>
        <v>0</v>
      </c>
      <c r="T557" s="392">
        <f t="shared" si="200"/>
        <v>0</v>
      </c>
      <c r="U557" s="392">
        <f t="shared" si="204"/>
        <v>0</v>
      </c>
      <c r="V557" s="393">
        <f t="shared" si="205"/>
        <v>0</v>
      </c>
      <c r="W557" s="444" t="str">
        <f t="shared" si="206"/>
        <v/>
      </c>
      <c r="X557" s="452" t="str">
        <f t="shared" si="201"/>
        <v/>
      </c>
      <c r="Y557" s="452" t="str">
        <f t="shared" si="202"/>
        <v/>
      </c>
    </row>
    <row r="558" spans="1:25" ht="16.5">
      <c r="A558" s="383">
        <f t="shared" si="199"/>
        <v>46186</v>
      </c>
      <c r="B558" s="432" t="s">
        <v>805</v>
      </c>
      <c r="C558" s="458"/>
      <c r="D558" s="473"/>
      <c r="E558" s="459"/>
      <c r="F558" s="507" t="str">
        <f>IF(ISNA(VLOOKUP(D558,條件!$A$1:$L$65585,5,0)),"",(VLOOKUP(D558,條件!$A$1:$L$65585,5,0)))</f>
        <v/>
      </c>
      <c r="G558" s="507" t="str">
        <f>IF(ISNA(VLOOKUP(D558,條件!$A$1:$L$65585,11,0)),"",(VLOOKUP(D558,條件!$A$1:$L$65585,11,0)))</f>
        <v/>
      </c>
      <c r="H558" s="460"/>
      <c r="I558" s="461"/>
      <c r="J558" s="462"/>
      <c r="K558" s="461"/>
      <c r="L558" s="463"/>
      <c r="M558" s="388"/>
      <c r="N558" s="389"/>
      <c r="O558" s="390"/>
      <c r="P558" s="389"/>
      <c r="Q558" s="391"/>
      <c r="R558" s="443"/>
      <c r="S558" s="425">
        <f t="shared" si="203"/>
        <v>0</v>
      </c>
      <c r="T558" s="392">
        <f t="shared" si="200"/>
        <v>0</v>
      </c>
      <c r="U558" s="392">
        <f t="shared" si="204"/>
        <v>0</v>
      </c>
      <c r="V558" s="393">
        <f t="shared" si="205"/>
        <v>0</v>
      </c>
      <c r="W558" s="444" t="str">
        <f t="shared" si="206"/>
        <v/>
      </c>
      <c r="X558" s="452" t="str">
        <f t="shared" si="201"/>
        <v/>
      </c>
      <c r="Y558" s="452" t="str">
        <f t="shared" si="202"/>
        <v/>
      </c>
    </row>
    <row r="559" spans="1:25" ht="16.5">
      <c r="A559" s="383">
        <f t="shared" si="199"/>
        <v>46186</v>
      </c>
      <c r="B559" s="432" t="s">
        <v>805</v>
      </c>
      <c r="C559" s="458"/>
      <c r="D559" s="473"/>
      <c r="E559" s="459"/>
      <c r="F559" s="507" t="str">
        <f>IF(ISNA(VLOOKUP(D559,條件!$A$1:$L$65585,5,0)),"",(VLOOKUP(D559,條件!$A$1:$L$65585,5,0)))</f>
        <v/>
      </c>
      <c r="G559" s="507" t="str">
        <f>IF(ISNA(VLOOKUP(D559,條件!$A$1:$L$65585,11,0)),"",(VLOOKUP(D559,條件!$A$1:$L$65585,11,0)))</f>
        <v/>
      </c>
      <c r="H559" s="460"/>
      <c r="I559" s="461"/>
      <c r="J559" s="462"/>
      <c r="K559" s="461"/>
      <c r="L559" s="463"/>
      <c r="M559" s="388"/>
      <c r="N559" s="389"/>
      <c r="O559" s="390"/>
      <c r="P559" s="389"/>
      <c r="Q559" s="391"/>
      <c r="R559" s="443"/>
      <c r="S559" s="425">
        <f t="shared" si="203"/>
        <v>0</v>
      </c>
      <c r="T559" s="392">
        <f t="shared" si="200"/>
        <v>0</v>
      </c>
      <c r="U559" s="392">
        <f t="shared" si="204"/>
        <v>0</v>
      </c>
      <c r="V559" s="393">
        <f t="shared" si="205"/>
        <v>0</v>
      </c>
      <c r="W559" s="444" t="str">
        <f t="shared" si="206"/>
        <v/>
      </c>
      <c r="X559" s="452" t="str">
        <f t="shared" si="201"/>
        <v/>
      </c>
      <c r="Y559" s="452" t="str">
        <f t="shared" si="202"/>
        <v/>
      </c>
    </row>
    <row r="560" spans="1:25" ht="16.5">
      <c r="A560" s="383">
        <f t="shared" si="199"/>
        <v>46186</v>
      </c>
      <c r="B560" s="398" t="s">
        <v>803</v>
      </c>
      <c r="C560" s="524"/>
      <c r="D560" s="525"/>
      <c r="E560" s="526"/>
      <c r="F560" s="527">
        <v>0</v>
      </c>
      <c r="G560" s="527"/>
      <c r="H560" s="528"/>
      <c r="I560" s="529">
        <f>COUNTA(I540:I559)</f>
        <v>0</v>
      </c>
      <c r="J560" s="529"/>
      <c r="K560" s="529"/>
      <c r="L560" s="530"/>
      <c r="M560" s="400"/>
      <c r="N560" s="401">
        <f>SUM(N540:N559)</f>
        <v>0</v>
      </c>
      <c r="O560" s="400"/>
      <c r="P560" s="401">
        <f>SUM(P540:P559)</f>
        <v>0</v>
      </c>
      <c r="Q560" s="402"/>
      <c r="R560" s="445"/>
      <c r="S560" s="427"/>
      <c r="T560" s="403"/>
      <c r="U560" s="399">
        <f>SUMIF(U540:U559,"&lt;9E307")</f>
        <v>0</v>
      </c>
      <c r="V560" s="399">
        <f>SUM(V540:V559)</f>
        <v>0</v>
      </c>
      <c r="W560" s="446">
        <f>IF(ISERROR(V560/U560),0,(V560/U560))</f>
        <v>0</v>
      </c>
      <c r="X560" s="453">
        <f>SUMIF(X540:X559,"&lt;9E307")</f>
        <v>0</v>
      </c>
      <c r="Y560" s="453">
        <f>SUMIF(Y540:Y559,"&lt;9E307")</f>
        <v>0</v>
      </c>
    </row>
    <row r="561" spans="1:25" ht="16.5">
      <c r="A561" s="383">
        <f t="shared" si="199"/>
        <v>46186</v>
      </c>
      <c r="B561" s="404" t="s">
        <v>806</v>
      </c>
      <c r="C561" s="531"/>
      <c r="D561" s="532"/>
      <c r="E561" s="533"/>
      <c r="F561" s="534"/>
      <c r="G561" s="534"/>
      <c r="H561" s="535"/>
      <c r="I561" s="536">
        <f>SUM(I539,I560)</f>
        <v>0</v>
      </c>
      <c r="J561" s="536"/>
      <c r="K561" s="536"/>
      <c r="L561" s="537"/>
      <c r="M561" s="419"/>
      <c r="N561" s="420">
        <f>SUM(N539,N560)</f>
        <v>0</v>
      </c>
      <c r="O561" s="419"/>
      <c r="P561" s="420">
        <f>SUM(P539,P560)</f>
        <v>0</v>
      </c>
      <c r="Q561" s="421"/>
      <c r="R561" s="447"/>
      <c r="S561" s="428"/>
      <c r="T561" s="394"/>
      <c r="U561" s="394">
        <f t="shared" ref="U561:V561" si="207">SUM(U539,U560)</f>
        <v>0</v>
      </c>
      <c r="V561" s="394">
        <f t="shared" si="207"/>
        <v>0</v>
      </c>
      <c r="W561" s="448">
        <f>IF(ISERROR(V561/U561),0,V561/U561)</f>
        <v>0</v>
      </c>
      <c r="X561" s="454">
        <f>SUM(X539,X560)</f>
        <v>0</v>
      </c>
      <c r="Y561" s="454">
        <f>SUM(Y539,Y560)</f>
        <v>0</v>
      </c>
    </row>
    <row r="562" spans="1:25" ht="16.5">
      <c r="A562" s="449">
        <f>A561+1</f>
        <v>46187</v>
      </c>
      <c r="B562" s="431" t="s">
        <v>804</v>
      </c>
      <c r="C562" s="538"/>
      <c r="D562" s="539"/>
      <c r="E562" s="540"/>
      <c r="F562" s="541" t="str">
        <f>IF(ISNA(VLOOKUP(D562,條件!$A$1:$L$65585,5,0)),"",(VLOOKUP(D562,條件!$A$1:$L$65585,5,0)))</f>
        <v/>
      </c>
      <c r="G562" s="541" t="str">
        <f>IF(ISNA(VLOOKUP(D562,條件!$A$1:$L$65585,11,0)),"",(VLOOKUP(D562,條件!$A$1:$L$65585,11,0)))</f>
        <v/>
      </c>
      <c r="H562" s="542"/>
      <c r="I562" s="543"/>
      <c r="J562" s="462"/>
      <c r="K562" s="543"/>
      <c r="L562" s="544"/>
      <c r="M562" s="407"/>
      <c r="N562" s="408"/>
      <c r="O562" s="409"/>
      <c r="P562" s="408"/>
      <c r="Q562" s="410"/>
      <c r="R562" s="441"/>
      <c r="S562" s="424">
        <f>K562*0.85</f>
        <v>0</v>
      </c>
      <c r="T562" s="405">
        <f t="shared" ref="T562:T581" si="208">IF(J562="",0,(1440/(J562/S562)))</f>
        <v>0</v>
      </c>
      <c r="U562" s="405">
        <f>T562*L562*(N562+P562)/24*0.85</f>
        <v>0</v>
      </c>
      <c r="V562" s="406">
        <f>M562+O562</f>
        <v>0</v>
      </c>
      <c r="W562" s="442" t="str">
        <f>IF(U562=0,"",((V562/U562)))</f>
        <v/>
      </c>
      <c r="X562" s="452" t="str">
        <f t="shared" ref="X562:X581" si="209">IF(ISERROR((U562/(N562+P562)*N562)/250),"",((U562/(N562+P562)*N562)/250))</f>
        <v/>
      </c>
      <c r="Y562" s="452" t="str">
        <f t="shared" ref="Y562:Y581" si="210">IF(ISERROR(((U562/(N562+P562)*P562)/250)),"",(((U562/(N562+P562)*P562))/250))</f>
        <v/>
      </c>
    </row>
    <row r="563" spans="1:25" ht="16.5">
      <c r="A563" s="383">
        <f>A562</f>
        <v>46187</v>
      </c>
      <c r="B563" s="432" t="s">
        <v>804</v>
      </c>
      <c r="C563" s="458"/>
      <c r="D563" s="473"/>
      <c r="E563" s="459"/>
      <c r="F563" s="507" t="str">
        <f>IF(ISNA(VLOOKUP(D563,條件!$A$1:$L$65585,5,0)),"",(VLOOKUP(D563,條件!$A$1:$L$65585,5,0)))</f>
        <v/>
      </c>
      <c r="G563" s="507" t="str">
        <f>IF(ISNA(VLOOKUP(D563,條件!$A$1:$L$65585,11,0)),"",(VLOOKUP(D563,條件!$A$1:$L$65585,11,0)))</f>
        <v/>
      </c>
      <c r="H563" s="460"/>
      <c r="I563" s="461"/>
      <c r="J563" s="462"/>
      <c r="K563" s="461"/>
      <c r="L563" s="463"/>
      <c r="M563" s="388"/>
      <c r="N563" s="389"/>
      <c r="O563" s="390"/>
      <c r="P563" s="389"/>
      <c r="Q563" s="410"/>
      <c r="R563" s="443"/>
      <c r="S563" s="425">
        <f t="shared" ref="S563:S581" si="211">K563*0.85</f>
        <v>0</v>
      </c>
      <c r="T563" s="392">
        <f t="shared" si="208"/>
        <v>0</v>
      </c>
      <c r="U563" s="405">
        <f t="shared" ref="U563:U581" si="212">T563*L563*(N563+P563)/24*0.85</f>
        <v>0</v>
      </c>
      <c r="V563" s="393">
        <f t="shared" ref="V563:V581" si="213">M563+O563</f>
        <v>0</v>
      </c>
      <c r="W563" s="442" t="str">
        <f t="shared" ref="W563:W581" si="214">IF(U563=0,"",((V563/U563)))</f>
        <v/>
      </c>
      <c r="X563" s="452" t="str">
        <f t="shared" si="209"/>
        <v/>
      </c>
      <c r="Y563" s="452" t="str">
        <f t="shared" si="210"/>
        <v/>
      </c>
    </row>
    <row r="564" spans="1:25" ht="16.5">
      <c r="A564" s="383">
        <f t="shared" ref="A564:A604" si="215">A563</f>
        <v>46187</v>
      </c>
      <c r="B564" s="432" t="s">
        <v>804</v>
      </c>
      <c r="C564" s="458"/>
      <c r="D564" s="473"/>
      <c r="E564" s="459"/>
      <c r="F564" s="507" t="str">
        <f>IF(ISNA(VLOOKUP(D564,條件!$A$1:$L$65585,5,0)),"",(VLOOKUP(D564,條件!$A$1:$L$65585,5,0)))</f>
        <v/>
      </c>
      <c r="G564" s="507" t="str">
        <f>IF(ISNA(VLOOKUP(D564,條件!$A$1:$L$65585,11,0)),"",(VLOOKUP(D564,條件!$A$1:$L$65585,11,0)))</f>
        <v/>
      </c>
      <c r="H564" s="460"/>
      <c r="I564" s="461"/>
      <c r="J564" s="462"/>
      <c r="K564" s="461"/>
      <c r="L564" s="463"/>
      <c r="M564" s="388"/>
      <c r="N564" s="389"/>
      <c r="O564" s="390"/>
      <c r="P564" s="389"/>
      <c r="Q564" s="410"/>
      <c r="R564" s="443"/>
      <c r="S564" s="425">
        <f t="shared" si="211"/>
        <v>0</v>
      </c>
      <c r="T564" s="392">
        <f t="shared" si="208"/>
        <v>0</v>
      </c>
      <c r="U564" s="405">
        <f t="shared" si="212"/>
        <v>0</v>
      </c>
      <c r="V564" s="393">
        <f t="shared" si="213"/>
        <v>0</v>
      </c>
      <c r="W564" s="442" t="str">
        <f t="shared" si="214"/>
        <v/>
      </c>
      <c r="X564" s="452" t="str">
        <f t="shared" si="209"/>
        <v/>
      </c>
      <c r="Y564" s="452" t="str">
        <f t="shared" si="210"/>
        <v/>
      </c>
    </row>
    <row r="565" spans="1:25" ht="16.5">
      <c r="A565" s="383">
        <f t="shared" si="215"/>
        <v>46187</v>
      </c>
      <c r="B565" s="432" t="s">
        <v>804</v>
      </c>
      <c r="C565" s="458"/>
      <c r="D565" s="473"/>
      <c r="E565" s="459"/>
      <c r="F565" s="507" t="str">
        <f>IF(ISNA(VLOOKUP(D565,條件!$A$1:$L$65585,5,0)),"",(VLOOKUP(D565,條件!$A$1:$L$65585,5,0)))</f>
        <v/>
      </c>
      <c r="G565" s="507" t="str">
        <f>IF(ISNA(VLOOKUP(D565,條件!$A$1:$L$65585,11,0)),"",(VLOOKUP(D565,條件!$A$1:$L$65585,11,0)))</f>
        <v/>
      </c>
      <c r="H565" s="460"/>
      <c r="I565" s="461"/>
      <c r="J565" s="462"/>
      <c r="K565" s="461"/>
      <c r="L565" s="463"/>
      <c r="M565" s="388"/>
      <c r="N565" s="389"/>
      <c r="O565" s="390"/>
      <c r="P565" s="389"/>
      <c r="Q565" s="410"/>
      <c r="R565" s="443"/>
      <c r="S565" s="425">
        <f t="shared" si="211"/>
        <v>0</v>
      </c>
      <c r="T565" s="392">
        <f t="shared" si="208"/>
        <v>0</v>
      </c>
      <c r="U565" s="405">
        <f t="shared" si="212"/>
        <v>0</v>
      </c>
      <c r="V565" s="393">
        <f t="shared" si="213"/>
        <v>0</v>
      </c>
      <c r="W565" s="442" t="str">
        <f t="shared" si="214"/>
        <v/>
      </c>
      <c r="X565" s="452" t="str">
        <f t="shared" si="209"/>
        <v/>
      </c>
      <c r="Y565" s="452" t="str">
        <f t="shared" si="210"/>
        <v/>
      </c>
    </row>
    <row r="566" spans="1:25" ht="16.5">
      <c r="A566" s="383">
        <f t="shared" si="215"/>
        <v>46187</v>
      </c>
      <c r="B566" s="432" t="s">
        <v>804</v>
      </c>
      <c r="C566" s="458"/>
      <c r="D566" s="473"/>
      <c r="E566" s="459"/>
      <c r="F566" s="507" t="str">
        <f>IF(ISNA(VLOOKUP(D566,條件!$A$1:$L$65585,5,0)),"",(VLOOKUP(D566,條件!$A$1:$L$65585,5,0)))</f>
        <v/>
      </c>
      <c r="G566" s="507" t="str">
        <f>IF(ISNA(VLOOKUP(D566,條件!$A$1:$L$65585,11,0)),"",(VLOOKUP(D566,條件!$A$1:$L$65585,11,0)))</f>
        <v/>
      </c>
      <c r="H566" s="460"/>
      <c r="I566" s="461"/>
      <c r="J566" s="462"/>
      <c r="K566" s="461"/>
      <c r="L566" s="463"/>
      <c r="M566" s="388"/>
      <c r="N566" s="389"/>
      <c r="O566" s="390"/>
      <c r="P566" s="389"/>
      <c r="Q566" s="410"/>
      <c r="R566" s="443"/>
      <c r="S566" s="425">
        <f t="shared" si="211"/>
        <v>0</v>
      </c>
      <c r="T566" s="392">
        <f t="shared" si="208"/>
        <v>0</v>
      </c>
      <c r="U566" s="405">
        <f t="shared" si="212"/>
        <v>0</v>
      </c>
      <c r="V566" s="393">
        <f t="shared" si="213"/>
        <v>0</v>
      </c>
      <c r="W566" s="442" t="str">
        <f t="shared" si="214"/>
        <v/>
      </c>
      <c r="X566" s="452" t="str">
        <f t="shared" si="209"/>
        <v/>
      </c>
      <c r="Y566" s="452" t="str">
        <f t="shared" si="210"/>
        <v/>
      </c>
    </row>
    <row r="567" spans="1:25" ht="16.5">
      <c r="A567" s="383">
        <f t="shared" si="215"/>
        <v>46187</v>
      </c>
      <c r="B567" s="432" t="s">
        <v>804</v>
      </c>
      <c r="C567" s="458"/>
      <c r="D567" s="473"/>
      <c r="E567" s="459"/>
      <c r="F567" s="507" t="str">
        <f>IF(ISNA(VLOOKUP(D567,條件!$A$1:$L$65585,5,0)),"",(VLOOKUP(D567,條件!$A$1:$L$65585,5,0)))</f>
        <v/>
      </c>
      <c r="G567" s="507" t="str">
        <f>IF(ISNA(VLOOKUP(D567,條件!$A$1:$L$65585,11,0)),"",(VLOOKUP(D567,條件!$A$1:$L$65585,11,0)))</f>
        <v/>
      </c>
      <c r="H567" s="460"/>
      <c r="I567" s="461"/>
      <c r="J567" s="462"/>
      <c r="K567" s="461"/>
      <c r="L567" s="463"/>
      <c r="M567" s="388"/>
      <c r="N567" s="389"/>
      <c r="O567" s="390"/>
      <c r="P567" s="389"/>
      <c r="Q567" s="410"/>
      <c r="R567" s="443"/>
      <c r="S567" s="425">
        <f t="shared" si="211"/>
        <v>0</v>
      </c>
      <c r="T567" s="392">
        <f t="shared" si="208"/>
        <v>0</v>
      </c>
      <c r="U567" s="405">
        <f t="shared" si="212"/>
        <v>0</v>
      </c>
      <c r="V567" s="393">
        <f t="shared" si="213"/>
        <v>0</v>
      </c>
      <c r="W567" s="442" t="str">
        <f t="shared" si="214"/>
        <v/>
      </c>
      <c r="X567" s="452" t="str">
        <f t="shared" si="209"/>
        <v/>
      </c>
      <c r="Y567" s="452" t="str">
        <f t="shared" si="210"/>
        <v/>
      </c>
    </row>
    <row r="568" spans="1:25" ht="16.5">
      <c r="A568" s="383">
        <f t="shared" si="215"/>
        <v>46187</v>
      </c>
      <c r="B568" s="432" t="s">
        <v>804</v>
      </c>
      <c r="C568" s="458"/>
      <c r="D568" s="473"/>
      <c r="E568" s="459"/>
      <c r="F568" s="507" t="str">
        <f>IF(ISNA(VLOOKUP(D568,條件!$A$1:$L$65585,5,0)),"",(VLOOKUP(D568,條件!$A$1:$L$65585,5,0)))</f>
        <v/>
      </c>
      <c r="G568" s="507" t="str">
        <f>IF(ISNA(VLOOKUP(D568,條件!$A$1:$L$65585,11,0)),"",(VLOOKUP(D568,條件!$A$1:$L$65585,11,0)))</f>
        <v/>
      </c>
      <c r="H568" s="460"/>
      <c r="I568" s="461"/>
      <c r="J568" s="462"/>
      <c r="K568" s="461"/>
      <c r="L568" s="463"/>
      <c r="M568" s="388"/>
      <c r="N568" s="389"/>
      <c r="O568" s="390"/>
      <c r="P568" s="389"/>
      <c r="Q568" s="410"/>
      <c r="R568" s="443"/>
      <c r="S568" s="425">
        <f t="shared" si="211"/>
        <v>0</v>
      </c>
      <c r="T568" s="392">
        <f t="shared" si="208"/>
        <v>0</v>
      </c>
      <c r="U568" s="405">
        <f t="shared" si="212"/>
        <v>0</v>
      </c>
      <c r="V568" s="393">
        <f t="shared" si="213"/>
        <v>0</v>
      </c>
      <c r="W568" s="442" t="str">
        <f t="shared" si="214"/>
        <v/>
      </c>
      <c r="X568" s="452" t="str">
        <f t="shared" si="209"/>
        <v/>
      </c>
      <c r="Y568" s="452" t="str">
        <f t="shared" si="210"/>
        <v/>
      </c>
    </row>
    <row r="569" spans="1:25" ht="16.5">
      <c r="A569" s="383">
        <f t="shared" si="215"/>
        <v>46187</v>
      </c>
      <c r="B569" s="432" t="s">
        <v>804</v>
      </c>
      <c r="C569" s="458"/>
      <c r="D569" s="473"/>
      <c r="E569" s="459"/>
      <c r="F569" s="507" t="str">
        <f>IF(ISNA(VLOOKUP(D569,條件!$A$1:$L$65585,5,0)),"",(VLOOKUP(D569,條件!$A$1:$L$65585,5,0)))</f>
        <v/>
      </c>
      <c r="G569" s="507" t="str">
        <f>IF(ISNA(VLOOKUP(D569,條件!$A$1:$L$65585,11,0)),"",(VLOOKUP(D569,條件!$A$1:$L$65585,11,0)))</f>
        <v/>
      </c>
      <c r="H569" s="460"/>
      <c r="I569" s="461"/>
      <c r="J569" s="462"/>
      <c r="K569" s="461"/>
      <c r="L569" s="463"/>
      <c r="M569" s="388"/>
      <c r="N569" s="389"/>
      <c r="O569" s="390"/>
      <c r="P569" s="389"/>
      <c r="Q569" s="410"/>
      <c r="R569" s="443"/>
      <c r="S569" s="425">
        <f t="shared" si="211"/>
        <v>0</v>
      </c>
      <c r="T569" s="392">
        <f t="shared" si="208"/>
        <v>0</v>
      </c>
      <c r="U569" s="405">
        <f t="shared" si="212"/>
        <v>0</v>
      </c>
      <c r="V569" s="393">
        <f t="shared" si="213"/>
        <v>0</v>
      </c>
      <c r="W569" s="442" t="str">
        <f t="shared" si="214"/>
        <v/>
      </c>
      <c r="X569" s="452" t="str">
        <f t="shared" si="209"/>
        <v/>
      </c>
      <c r="Y569" s="452" t="str">
        <f t="shared" si="210"/>
        <v/>
      </c>
    </row>
    <row r="570" spans="1:25" ht="16.5">
      <c r="A570" s="383">
        <f t="shared" si="215"/>
        <v>46187</v>
      </c>
      <c r="B570" s="432" t="s">
        <v>804</v>
      </c>
      <c r="C570" s="458"/>
      <c r="D570" s="473"/>
      <c r="E570" s="459"/>
      <c r="F570" s="507" t="str">
        <f>IF(ISNA(VLOOKUP(D570,條件!$A$1:$L$65585,5,0)),"",(VLOOKUP(D570,條件!$A$1:$L$65585,5,0)))</f>
        <v/>
      </c>
      <c r="G570" s="507" t="str">
        <f>IF(ISNA(VLOOKUP(D570,條件!$A$1:$L$65585,11,0)),"",(VLOOKUP(D570,條件!$A$1:$L$65585,11,0)))</f>
        <v/>
      </c>
      <c r="H570" s="460"/>
      <c r="I570" s="461"/>
      <c r="J570" s="462"/>
      <c r="K570" s="461"/>
      <c r="L570" s="463"/>
      <c r="M570" s="388"/>
      <c r="N570" s="389"/>
      <c r="O570" s="390"/>
      <c r="P570" s="389"/>
      <c r="Q570" s="410"/>
      <c r="R570" s="443"/>
      <c r="S570" s="425">
        <f t="shared" si="211"/>
        <v>0</v>
      </c>
      <c r="T570" s="392">
        <f t="shared" si="208"/>
        <v>0</v>
      </c>
      <c r="U570" s="405">
        <f t="shared" si="212"/>
        <v>0</v>
      </c>
      <c r="V570" s="393">
        <f t="shared" si="213"/>
        <v>0</v>
      </c>
      <c r="W570" s="442" t="str">
        <f t="shared" si="214"/>
        <v/>
      </c>
      <c r="X570" s="452" t="str">
        <f t="shared" si="209"/>
        <v/>
      </c>
      <c r="Y570" s="452" t="str">
        <f t="shared" si="210"/>
        <v/>
      </c>
    </row>
    <row r="571" spans="1:25" ht="16.5">
      <c r="A571" s="383">
        <f t="shared" si="215"/>
        <v>46187</v>
      </c>
      <c r="B571" s="432" t="s">
        <v>804</v>
      </c>
      <c r="C571" s="458"/>
      <c r="D571" s="473"/>
      <c r="E571" s="459"/>
      <c r="F571" s="507" t="str">
        <f>IF(ISNA(VLOOKUP(D571,條件!$A$1:$L$65585,5,0)),"",(VLOOKUP(D571,條件!$A$1:$L$65585,5,0)))</f>
        <v/>
      </c>
      <c r="G571" s="507" t="str">
        <f>IF(ISNA(VLOOKUP(D571,條件!$A$1:$L$65585,11,0)),"",(VLOOKUP(D571,條件!$A$1:$L$65585,11,0)))</f>
        <v/>
      </c>
      <c r="H571" s="460"/>
      <c r="I571" s="461"/>
      <c r="J571" s="462"/>
      <c r="K571" s="461"/>
      <c r="L571" s="463"/>
      <c r="M571" s="388"/>
      <c r="N571" s="389"/>
      <c r="O571" s="390"/>
      <c r="P571" s="389"/>
      <c r="Q571" s="410"/>
      <c r="R571" s="443"/>
      <c r="S571" s="425">
        <f t="shared" si="211"/>
        <v>0</v>
      </c>
      <c r="T571" s="392">
        <f t="shared" si="208"/>
        <v>0</v>
      </c>
      <c r="U571" s="405">
        <f t="shared" si="212"/>
        <v>0</v>
      </c>
      <c r="V571" s="393">
        <f t="shared" si="213"/>
        <v>0</v>
      </c>
      <c r="W571" s="442" t="str">
        <f t="shared" si="214"/>
        <v/>
      </c>
      <c r="X571" s="452" t="str">
        <f t="shared" si="209"/>
        <v/>
      </c>
      <c r="Y571" s="452" t="str">
        <f t="shared" si="210"/>
        <v/>
      </c>
    </row>
    <row r="572" spans="1:25" ht="16.5">
      <c r="A572" s="383">
        <f t="shared" si="215"/>
        <v>46187</v>
      </c>
      <c r="B572" s="432" t="s">
        <v>804</v>
      </c>
      <c r="C572" s="458"/>
      <c r="D572" s="473"/>
      <c r="E572" s="459"/>
      <c r="F572" s="507" t="str">
        <f>IF(ISNA(VLOOKUP(D572,條件!$A$1:$L$65585,5,0)),"",(VLOOKUP(D572,條件!$A$1:$L$65585,5,0)))</f>
        <v/>
      </c>
      <c r="G572" s="507" t="str">
        <f>IF(ISNA(VLOOKUP(D572,條件!$A$1:$L$65585,11,0)),"",(VLOOKUP(D572,條件!$A$1:$L$65585,11,0)))</f>
        <v/>
      </c>
      <c r="H572" s="460"/>
      <c r="I572" s="461"/>
      <c r="J572" s="462"/>
      <c r="K572" s="461"/>
      <c r="L572" s="463"/>
      <c r="M572" s="388"/>
      <c r="N572" s="389"/>
      <c r="O572" s="390"/>
      <c r="P572" s="389"/>
      <c r="Q572" s="410"/>
      <c r="R572" s="443"/>
      <c r="S572" s="425">
        <f t="shared" si="211"/>
        <v>0</v>
      </c>
      <c r="T572" s="392">
        <f t="shared" si="208"/>
        <v>0</v>
      </c>
      <c r="U572" s="405">
        <f t="shared" si="212"/>
        <v>0</v>
      </c>
      <c r="V572" s="393">
        <f t="shared" si="213"/>
        <v>0</v>
      </c>
      <c r="W572" s="442" t="str">
        <f t="shared" si="214"/>
        <v/>
      </c>
      <c r="X572" s="452" t="str">
        <f t="shared" si="209"/>
        <v/>
      </c>
      <c r="Y572" s="452" t="str">
        <f t="shared" si="210"/>
        <v/>
      </c>
    </row>
    <row r="573" spans="1:25" ht="16.5">
      <c r="A573" s="383">
        <f t="shared" si="215"/>
        <v>46187</v>
      </c>
      <c r="B573" s="432" t="s">
        <v>804</v>
      </c>
      <c r="C573" s="458"/>
      <c r="D573" s="473"/>
      <c r="E573" s="459"/>
      <c r="F573" s="507" t="str">
        <f>IF(ISNA(VLOOKUP(D573,條件!$A$1:$L$65585,5,0)),"",(VLOOKUP(D573,條件!$A$1:$L$65585,5,0)))</f>
        <v/>
      </c>
      <c r="G573" s="507" t="str">
        <f>IF(ISNA(VLOOKUP(D573,條件!$A$1:$L$65585,11,0)),"",(VLOOKUP(D573,條件!$A$1:$L$65585,11,0)))</f>
        <v/>
      </c>
      <c r="H573" s="460"/>
      <c r="I573" s="461"/>
      <c r="J573" s="462"/>
      <c r="K573" s="461"/>
      <c r="L573" s="463"/>
      <c r="M573" s="388"/>
      <c r="N573" s="389"/>
      <c r="O573" s="390"/>
      <c r="P573" s="389"/>
      <c r="Q573" s="410"/>
      <c r="R573" s="443"/>
      <c r="S573" s="425">
        <f t="shared" si="211"/>
        <v>0</v>
      </c>
      <c r="T573" s="392">
        <f t="shared" si="208"/>
        <v>0</v>
      </c>
      <c r="U573" s="392">
        <f t="shared" si="212"/>
        <v>0</v>
      </c>
      <c r="V573" s="393">
        <f t="shared" si="213"/>
        <v>0</v>
      </c>
      <c r="W573" s="442" t="str">
        <f t="shared" si="214"/>
        <v/>
      </c>
      <c r="X573" s="452" t="str">
        <f t="shared" si="209"/>
        <v/>
      </c>
      <c r="Y573" s="452" t="str">
        <f t="shared" si="210"/>
        <v/>
      </c>
    </row>
    <row r="574" spans="1:25" ht="16.5">
      <c r="A574" s="383">
        <f t="shared" si="215"/>
        <v>46187</v>
      </c>
      <c r="B574" s="432" t="s">
        <v>804</v>
      </c>
      <c r="C574" s="458"/>
      <c r="D574" s="473"/>
      <c r="E574" s="459"/>
      <c r="F574" s="507" t="str">
        <f>IF(ISNA(VLOOKUP(D574,條件!$A$1:$L$65585,5,0)),"",(VLOOKUP(D574,條件!$A$1:$L$65585,5,0)))</f>
        <v/>
      </c>
      <c r="G574" s="507" t="str">
        <f>IF(ISNA(VLOOKUP(D574,條件!$A$1:$L$65585,11,0)),"",(VLOOKUP(D574,條件!$A$1:$L$65585,11,0)))</f>
        <v/>
      </c>
      <c r="H574" s="460"/>
      <c r="I574" s="461"/>
      <c r="J574" s="462"/>
      <c r="K574" s="461"/>
      <c r="L574" s="463"/>
      <c r="M574" s="388"/>
      <c r="N574" s="389"/>
      <c r="O574" s="390"/>
      <c r="P574" s="389"/>
      <c r="Q574" s="410"/>
      <c r="R574" s="443"/>
      <c r="S574" s="425">
        <f t="shared" si="211"/>
        <v>0</v>
      </c>
      <c r="T574" s="392">
        <f t="shared" si="208"/>
        <v>0</v>
      </c>
      <c r="U574" s="392">
        <f t="shared" si="212"/>
        <v>0</v>
      </c>
      <c r="V574" s="393">
        <f t="shared" si="213"/>
        <v>0</v>
      </c>
      <c r="W574" s="444" t="str">
        <f t="shared" si="214"/>
        <v/>
      </c>
      <c r="X574" s="452" t="str">
        <f t="shared" si="209"/>
        <v/>
      </c>
      <c r="Y574" s="452" t="str">
        <f t="shared" si="210"/>
        <v/>
      </c>
    </row>
    <row r="575" spans="1:25" ht="16.5">
      <c r="A575" s="383">
        <f t="shared" si="215"/>
        <v>46187</v>
      </c>
      <c r="B575" s="432" t="s">
        <v>804</v>
      </c>
      <c r="C575" s="458"/>
      <c r="D575" s="473"/>
      <c r="E575" s="459"/>
      <c r="F575" s="507" t="str">
        <f>IF(ISNA(VLOOKUP(D575,條件!$A$1:$L$65585,5,0)),"",(VLOOKUP(D575,條件!$A$1:$L$65585,5,0)))</f>
        <v/>
      </c>
      <c r="G575" s="507" t="str">
        <f>IF(ISNA(VLOOKUP(D575,條件!$A$1:$L$65585,11,0)),"",(VLOOKUP(D575,條件!$A$1:$L$65585,11,0)))</f>
        <v/>
      </c>
      <c r="H575" s="460"/>
      <c r="I575" s="461"/>
      <c r="J575" s="462"/>
      <c r="K575" s="461"/>
      <c r="L575" s="463"/>
      <c r="M575" s="388"/>
      <c r="N575" s="389"/>
      <c r="O575" s="390"/>
      <c r="P575" s="389"/>
      <c r="Q575" s="410"/>
      <c r="R575" s="443"/>
      <c r="S575" s="425">
        <f t="shared" si="211"/>
        <v>0</v>
      </c>
      <c r="T575" s="392">
        <f t="shared" si="208"/>
        <v>0</v>
      </c>
      <c r="U575" s="392">
        <f t="shared" si="212"/>
        <v>0</v>
      </c>
      <c r="V575" s="393">
        <f t="shared" si="213"/>
        <v>0</v>
      </c>
      <c r="W575" s="444" t="str">
        <f t="shared" si="214"/>
        <v/>
      </c>
      <c r="X575" s="452" t="str">
        <f t="shared" si="209"/>
        <v/>
      </c>
      <c r="Y575" s="452" t="str">
        <f t="shared" si="210"/>
        <v/>
      </c>
    </row>
    <row r="576" spans="1:25" ht="16.5">
      <c r="A576" s="383">
        <f t="shared" si="215"/>
        <v>46187</v>
      </c>
      <c r="B576" s="432" t="s">
        <v>804</v>
      </c>
      <c r="C576" s="458"/>
      <c r="D576" s="473"/>
      <c r="E576" s="459"/>
      <c r="F576" s="507" t="str">
        <f>IF(ISNA(VLOOKUP(D576,條件!$A$1:$L$65585,5,0)),"",(VLOOKUP(D576,條件!$A$1:$L$65585,5,0)))</f>
        <v/>
      </c>
      <c r="G576" s="507" t="str">
        <f>IF(ISNA(VLOOKUP(D576,條件!$A$1:$L$65585,11,0)),"",(VLOOKUP(D576,條件!$A$1:$L$65585,11,0)))</f>
        <v/>
      </c>
      <c r="H576" s="460"/>
      <c r="I576" s="461"/>
      <c r="J576" s="462"/>
      <c r="K576" s="461"/>
      <c r="L576" s="463"/>
      <c r="M576" s="388"/>
      <c r="N576" s="389"/>
      <c r="O576" s="390"/>
      <c r="P576" s="389"/>
      <c r="Q576" s="410"/>
      <c r="R576" s="443"/>
      <c r="S576" s="425">
        <f t="shared" si="211"/>
        <v>0</v>
      </c>
      <c r="T576" s="392">
        <f t="shared" si="208"/>
        <v>0</v>
      </c>
      <c r="U576" s="392">
        <f t="shared" si="212"/>
        <v>0</v>
      </c>
      <c r="V576" s="393">
        <f t="shared" si="213"/>
        <v>0</v>
      </c>
      <c r="W576" s="444" t="str">
        <f t="shared" si="214"/>
        <v/>
      </c>
      <c r="X576" s="452" t="str">
        <f t="shared" si="209"/>
        <v/>
      </c>
      <c r="Y576" s="452" t="str">
        <f t="shared" si="210"/>
        <v/>
      </c>
    </row>
    <row r="577" spans="1:25" ht="16.5">
      <c r="A577" s="383">
        <f t="shared" si="215"/>
        <v>46187</v>
      </c>
      <c r="B577" s="432" t="s">
        <v>804</v>
      </c>
      <c r="C577" s="458"/>
      <c r="D577" s="473"/>
      <c r="E577" s="459"/>
      <c r="F577" s="507" t="str">
        <f>IF(ISNA(VLOOKUP(D577,條件!$A$1:$L$65585,5,0)),"",(VLOOKUP(D577,條件!$A$1:$L$65585,5,0)))</f>
        <v/>
      </c>
      <c r="G577" s="507" t="str">
        <f>IF(ISNA(VLOOKUP(D577,條件!$A$1:$L$65585,11,0)),"",(VLOOKUP(D577,條件!$A$1:$L$65585,11,0)))</f>
        <v/>
      </c>
      <c r="H577" s="460"/>
      <c r="I577" s="461"/>
      <c r="J577" s="462"/>
      <c r="K577" s="461"/>
      <c r="L577" s="463"/>
      <c r="M577" s="388"/>
      <c r="N577" s="389"/>
      <c r="O577" s="390"/>
      <c r="P577" s="389"/>
      <c r="Q577" s="410"/>
      <c r="R577" s="443"/>
      <c r="S577" s="425">
        <f t="shared" si="211"/>
        <v>0</v>
      </c>
      <c r="T577" s="392">
        <f t="shared" si="208"/>
        <v>0</v>
      </c>
      <c r="U577" s="392">
        <f t="shared" si="212"/>
        <v>0</v>
      </c>
      <c r="V577" s="393">
        <f t="shared" si="213"/>
        <v>0</v>
      </c>
      <c r="W577" s="444" t="str">
        <f t="shared" si="214"/>
        <v/>
      </c>
      <c r="X577" s="452" t="str">
        <f t="shared" si="209"/>
        <v/>
      </c>
      <c r="Y577" s="452" t="str">
        <f t="shared" si="210"/>
        <v/>
      </c>
    </row>
    <row r="578" spans="1:25" ht="16.5">
      <c r="A578" s="383">
        <f t="shared" si="215"/>
        <v>46187</v>
      </c>
      <c r="B578" s="432" t="s">
        <v>804</v>
      </c>
      <c r="C578" s="458"/>
      <c r="D578" s="473"/>
      <c r="E578" s="459"/>
      <c r="F578" s="507" t="str">
        <f>IF(ISNA(VLOOKUP(D578,條件!$A$1:$L$65585,5,0)),"",(VLOOKUP(D578,條件!$A$1:$L$65585,5,0)))</f>
        <v/>
      </c>
      <c r="G578" s="507" t="str">
        <f>IF(ISNA(VLOOKUP(D578,條件!$A$1:$L$65585,11,0)),"",(VLOOKUP(D578,條件!$A$1:$L$65585,11,0)))</f>
        <v/>
      </c>
      <c r="H578" s="460"/>
      <c r="I578" s="461"/>
      <c r="J578" s="462"/>
      <c r="K578" s="461"/>
      <c r="L578" s="463"/>
      <c r="M578" s="388"/>
      <c r="N578" s="389"/>
      <c r="O578" s="390"/>
      <c r="P578" s="389"/>
      <c r="Q578" s="391"/>
      <c r="R578" s="443"/>
      <c r="S578" s="425">
        <f t="shared" si="211"/>
        <v>0</v>
      </c>
      <c r="T578" s="392">
        <f t="shared" si="208"/>
        <v>0</v>
      </c>
      <c r="U578" s="392">
        <f t="shared" si="212"/>
        <v>0</v>
      </c>
      <c r="V578" s="393">
        <f t="shared" si="213"/>
        <v>0</v>
      </c>
      <c r="W578" s="444" t="str">
        <f t="shared" si="214"/>
        <v/>
      </c>
      <c r="X578" s="452" t="str">
        <f t="shared" si="209"/>
        <v/>
      </c>
      <c r="Y578" s="452" t="str">
        <f t="shared" si="210"/>
        <v/>
      </c>
    </row>
    <row r="579" spans="1:25" ht="16.5">
      <c r="A579" s="383">
        <f t="shared" si="215"/>
        <v>46187</v>
      </c>
      <c r="B579" s="432" t="s">
        <v>804</v>
      </c>
      <c r="C579" s="458"/>
      <c r="D579" s="473"/>
      <c r="E579" s="459"/>
      <c r="F579" s="507" t="str">
        <f>IF(ISNA(VLOOKUP(D579,條件!$A$1:$L$65585,5,0)),"",(VLOOKUP(D579,條件!$A$1:$L$65585,5,0)))</f>
        <v/>
      </c>
      <c r="G579" s="507" t="str">
        <f>IF(ISNA(VLOOKUP(D579,條件!$A$1:$L$65585,11,0)),"",(VLOOKUP(D579,條件!$A$1:$L$65585,11,0)))</f>
        <v/>
      </c>
      <c r="H579" s="460"/>
      <c r="I579" s="461"/>
      <c r="J579" s="462"/>
      <c r="K579" s="461"/>
      <c r="L579" s="463"/>
      <c r="M579" s="388"/>
      <c r="N579" s="389"/>
      <c r="O579" s="390"/>
      <c r="P579" s="389"/>
      <c r="Q579" s="391"/>
      <c r="R579" s="443"/>
      <c r="S579" s="425">
        <f t="shared" si="211"/>
        <v>0</v>
      </c>
      <c r="T579" s="392">
        <f t="shared" si="208"/>
        <v>0</v>
      </c>
      <c r="U579" s="392">
        <f t="shared" si="212"/>
        <v>0</v>
      </c>
      <c r="V579" s="393">
        <f t="shared" si="213"/>
        <v>0</v>
      </c>
      <c r="W579" s="444" t="str">
        <f t="shared" si="214"/>
        <v/>
      </c>
      <c r="X579" s="452" t="str">
        <f t="shared" si="209"/>
        <v/>
      </c>
      <c r="Y579" s="452" t="str">
        <f t="shared" si="210"/>
        <v/>
      </c>
    </row>
    <row r="580" spans="1:25" ht="16.5">
      <c r="A580" s="383">
        <f t="shared" si="215"/>
        <v>46187</v>
      </c>
      <c r="B580" s="432" t="s">
        <v>804</v>
      </c>
      <c r="C580" s="458"/>
      <c r="D580" s="473"/>
      <c r="E580" s="459"/>
      <c r="F580" s="507" t="str">
        <f>IF(ISNA(VLOOKUP(D580,條件!$A$1:$L$65585,5,0)),"",(VLOOKUP(D580,條件!$A$1:$L$65585,5,0)))</f>
        <v/>
      </c>
      <c r="G580" s="507" t="str">
        <f>IF(ISNA(VLOOKUP(D580,條件!$A$1:$L$65585,11,0)),"",(VLOOKUP(D580,條件!$A$1:$L$65585,11,0)))</f>
        <v/>
      </c>
      <c r="H580" s="460"/>
      <c r="I580" s="461"/>
      <c r="J580" s="462"/>
      <c r="K580" s="461"/>
      <c r="L580" s="463"/>
      <c r="M580" s="388"/>
      <c r="N580" s="389"/>
      <c r="O580" s="390"/>
      <c r="P580" s="389"/>
      <c r="Q580" s="391"/>
      <c r="R580" s="443"/>
      <c r="S580" s="425">
        <f t="shared" si="211"/>
        <v>0</v>
      </c>
      <c r="T580" s="392">
        <f t="shared" si="208"/>
        <v>0</v>
      </c>
      <c r="U580" s="392">
        <f t="shared" si="212"/>
        <v>0</v>
      </c>
      <c r="V580" s="393">
        <f t="shared" si="213"/>
        <v>0</v>
      </c>
      <c r="W580" s="444" t="str">
        <f t="shared" si="214"/>
        <v/>
      </c>
      <c r="X580" s="452" t="str">
        <f t="shared" si="209"/>
        <v/>
      </c>
      <c r="Y580" s="452" t="str">
        <f t="shared" si="210"/>
        <v/>
      </c>
    </row>
    <row r="581" spans="1:25" ht="16.5">
      <c r="A581" s="383">
        <f t="shared" si="215"/>
        <v>46187</v>
      </c>
      <c r="B581" s="432" t="s">
        <v>804</v>
      </c>
      <c r="C581" s="458"/>
      <c r="D581" s="473"/>
      <c r="E581" s="459"/>
      <c r="F581" s="507" t="str">
        <f>IF(ISNA(VLOOKUP(D581,條件!$A$1:$L$65585,5,0)),"",(VLOOKUP(D581,條件!$A$1:$L$65585,5,0)))</f>
        <v/>
      </c>
      <c r="G581" s="507" t="str">
        <f>IF(ISNA(VLOOKUP(D581,條件!$A$1:$L$65585,11,0)),"",(VLOOKUP(D581,條件!$A$1:$L$65585,11,0)))</f>
        <v/>
      </c>
      <c r="H581" s="460"/>
      <c r="I581" s="461"/>
      <c r="J581" s="462"/>
      <c r="K581" s="461"/>
      <c r="L581" s="463"/>
      <c r="M581" s="388"/>
      <c r="N581" s="389"/>
      <c r="O581" s="390"/>
      <c r="P581" s="389"/>
      <c r="Q581" s="391"/>
      <c r="R581" s="443"/>
      <c r="S581" s="425">
        <f t="shared" si="211"/>
        <v>0</v>
      </c>
      <c r="T581" s="392">
        <f t="shared" si="208"/>
        <v>0</v>
      </c>
      <c r="U581" s="392">
        <f t="shared" si="212"/>
        <v>0</v>
      </c>
      <c r="V581" s="393">
        <f t="shared" si="213"/>
        <v>0</v>
      </c>
      <c r="W581" s="444" t="str">
        <f t="shared" si="214"/>
        <v/>
      </c>
      <c r="X581" s="452" t="str">
        <f t="shared" si="209"/>
        <v/>
      </c>
      <c r="Y581" s="452" t="str">
        <f t="shared" si="210"/>
        <v/>
      </c>
    </row>
    <row r="582" spans="1:25" ht="16.5">
      <c r="A582" s="383">
        <f t="shared" si="215"/>
        <v>46187</v>
      </c>
      <c r="B582" s="398" t="s">
        <v>807</v>
      </c>
      <c r="C582" s="524"/>
      <c r="D582" s="525"/>
      <c r="E582" s="526"/>
      <c r="F582" s="527"/>
      <c r="G582" s="527"/>
      <c r="H582" s="528"/>
      <c r="I582" s="529">
        <f>COUNTA(I562:I581)</f>
        <v>0</v>
      </c>
      <c r="J582" s="529"/>
      <c r="K582" s="529"/>
      <c r="L582" s="530"/>
      <c r="M582" s="400"/>
      <c r="N582" s="401">
        <f>SUM(N562:N581)</f>
        <v>0</v>
      </c>
      <c r="O582" s="400"/>
      <c r="P582" s="401">
        <f>SUM(P562:P581)</f>
        <v>0</v>
      </c>
      <c r="Q582" s="402"/>
      <c r="R582" s="445"/>
      <c r="S582" s="426"/>
      <c r="T582" s="399"/>
      <c r="U582" s="399">
        <f>SUMIF(U562:U581,"&lt;9E307")</f>
        <v>0</v>
      </c>
      <c r="V582" s="399">
        <f>SUM(V562:V581)</f>
        <v>0</v>
      </c>
      <c r="W582" s="446">
        <f>IF(ISERROR(V582/U582),0,(V582/U582))</f>
        <v>0</v>
      </c>
      <c r="X582" s="453">
        <f>SUMIF(X562:X581,"&lt;9E307")</f>
        <v>0</v>
      </c>
      <c r="Y582" s="453">
        <f>SUMIF(Y562:Y581,"&lt;9E307")</f>
        <v>0</v>
      </c>
    </row>
    <row r="583" spans="1:25" ht="16.5">
      <c r="A583" s="383">
        <f t="shared" si="215"/>
        <v>46187</v>
      </c>
      <c r="B583" s="432" t="s">
        <v>805</v>
      </c>
      <c r="C583" s="458"/>
      <c r="D583" s="473"/>
      <c r="E583" s="459"/>
      <c r="F583" s="507" t="str">
        <f>IF(ISNA(VLOOKUP(D583,條件!$A$1:$L$65585,5,0)),"",(VLOOKUP(D583,條件!$A$1:$L$65585,5,0)))</f>
        <v/>
      </c>
      <c r="G583" s="507" t="str">
        <f>IF(ISNA(VLOOKUP(D583,條件!$A$1:$L$65585,11,0)),"",(VLOOKUP(D583,條件!$A$1:$L$65585,11,0)))</f>
        <v/>
      </c>
      <c r="H583" s="460"/>
      <c r="I583" s="461"/>
      <c r="J583" s="462"/>
      <c r="K583" s="461"/>
      <c r="L583" s="463"/>
      <c r="M583" s="388"/>
      <c r="N583" s="389"/>
      <c r="O583" s="390"/>
      <c r="P583" s="389"/>
      <c r="Q583" s="391"/>
      <c r="R583" s="443"/>
      <c r="S583" s="425">
        <f>K583*0.85</f>
        <v>0</v>
      </c>
      <c r="T583" s="392">
        <f t="shared" ref="T583:T602" si="216">IF(J583="",0,(1440/(J583/S583)))</f>
        <v>0</v>
      </c>
      <c r="U583" s="405">
        <f>T583*L583*(N583+P583)/24*0.85</f>
        <v>0</v>
      </c>
      <c r="V583" s="406">
        <f>M583+O583</f>
        <v>0</v>
      </c>
      <c r="W583" s="442" t="str">
        <f>IF(U583=0,"",((V583/U583)))</f>
        <v/>
      </c>
      <c r="X583" s="452" t="str">
        <f t="shared" ref="X583:X602" si="217">IF(ISERROR((U583/(N583+P583)*N583)/250),"",((U583/(N583+P583)*N583)/250))</f>
        <v/>
      </c>
      <c r="Y583" s="452" t="str">
        <f t="shared" ref="Y583:Y602" si="218">IF(ISERROR(((U583/(N583+P583)*P583)/250)),"",(((U583/(N583+P583)*P583))/250))</f>
        <v/>
      </c>
    </row>
    <row r="584" spans="1:25" ht="16.5">
      <c r="A584" s="383">
        <f t="shared" si="215"/>
        <v>46187</v>
      </c>
      <c r="B584" s="432" t="s">
        <v>805</v>
      </c>
      <c r="C584" s="458"/>
      <c r="D584" s="473"/>
      <c r="E584" s="459"/>
      <c r="F584" s="507" t="str">
        <f>IF(ISNA(VLOOKUP(D584,條件!$A$1:$L$65585,5,0)),"",(VLOOKUP(D584,條件!$A$1:$L$65585,5,0)))</f>
        <v/>
      </c>
      <c r="G584" s="507" t="str">
        <f>IF(ISNA(VLOOKUP(D584,條件!$A$1:$L$65585,11,0)),"",(VLOOKUP(D584,條件!$A$1:$L$65585,11,0)))</f>
        <v/>
      </c>
      <c r="H584" s="460"/>
      <c r="I584" s="461"/>
      <c r="J584" s="462"/>
      <c r="K584" s="461"/>
      <c r="L584" s="463"/>
      <c r="M584" s="388"/>
      <c r="N584" s="389"/>
      <c r="O584" s="390"/>
      <c r="P584" s="389"/>
      <c r="Q584" s="391"/>
      <c r="R584" s="443"/>
      <c r="S584" s="425">
        <f t="shared" ref="S584:S602" si="219">K584*0.85</f>
        <v>0</v>
      </c>
      <c r="T584" s="392">
        <f t="shared" si="216"/>
        <v>0</v>
      </c>
      <c r="U584" s="405">
        <f t="shared" ref="U584:U602" si="220">T584*L584*(N584+P584)/24*0.85</f>
        <v>0</v>
      </c>
      <c r="V584" s="393">
        <f t="shared" ref="V584:V602" si="221">M584+O584</f>
        <v>0</v>
      </c>
      <c r="W584" s="442" t="str">
        <f t="shared" ref="W584:W602" si="222">IF(U584=0,"",((V584/U584)))</f>
        <v/>
      </c>
      <c r="X584" s="452" t="str">
        <f t="shared" si="217"/>
        <v/>
      </c>
      <c r="Y584" s="452" t="str">
        <f t="shared" si="218"/>
        <v/>
      </c>
    </row>
    <row r="585" spans="1:25" ht="16.5">
      <c r="A585" s="383">
        <f t="shared" si="215"/>
        <v>46187</v>
      </c>
      <c r="B585" s="432" t="s">
        <v>805</v>
      </c>
      <c r="C585" s="458"/>
      <c r="D585" s="473"/>
      <c r="E585" s="459"/>
      <c r="F585" s="507" t="str">
        <f>IF(ISNA(VLOOKUP(D585,條件!$A$1:$L$65585,5,0)),"",(VLOOKUP(D585,條件!$A$1:$L$65585,5,0)))</f>
        <v/>
      </c>
      <c r="G585" s="507" t="str">
        <f>IF(ISNA(VLOOKUP(D585,條件!$A$1:$L$65585,11,0)),"",(VLOOKUP(D585,條件!$A$1:$L$65585,11,0)))</f>
        <v/>
      </c>
      <c r="H585" s="460"/>
      <c r="I585" s="461"/>
      <c r="J585" s="462"/>
      <c r="K585" s="461"/>
      <c r="L585" s="463"/>
      <c r="M585" s="388"/>
      <c r="N585" s="389"/>
      <c r="O585" s="390"/>
      <c r="P585" s="389"/>
      <c r="Q585" s="391"/>
      <c r="R585" s="443"/>
      <c r="S585" s="425">
        <f t="shared" si="219"/>
        <v>0</v>
      </c>
      <c r="T585" s="392">
        <f t="shared" si="216"/>
        <v>0</v>
      </c>
      <c r="U585" s="405">
        <f t="shared" si="220"/>
        <v>0</v>
      </c>
      <c r="V585" s="393">
        <f t="shared" si="221"/>
        <v>0</v>
      </c>
      <c r="W585" s="442" t="str">
        <f t="shared" si="222"/>
        <v/>
      </c>
      <c r="X585" s="452" t="str">
        <f t="shared" si="217"/>
        <v/>
      </c>
      <c r="Y585" s="452" t="str">
        <f t="shared" si="218"/>
        <v/>
      </c>
    </row>
    <row r="586" spans="1:25" ht="16.5">
      <c r="A586" s="383">
        <f t="shared" si="215"/>
        <v>46187</v>
      </c>
      <c r="B586" s="432" t="s">
        <v>805</v>
      </c>
      <c r="C586" s="458"/>
      <c r="D586" s="473"/>
      <c r="E586" s="459"/>
      <c r="F586" s="507" t="str">
        <f>IF(ISNA(VLOOKUP(D586,條件!$A$1:$L$65585,5,0)),"",(VLOOKUP(D586,條件!$A$1:$L$65585,5,0)))</f>
        <v/>
      </c>
      <c r="G586" s="507" t="str">
        <f>IF(ISNA(VLOOKUP(D586,條件!$A$1:$L$65585,11,0)),"",(VLOOKUP(D586,條件!$A$1:$L$65585,11,0)))</f>
        <v/>
      </c>
      <c r="H586" s="460"/>
      <c r="I586" s="461"/>
      <c r="J586" s="462"/>
      <c r="K586" s="461"/>
      <c r="L586" s="463"/>
      <c r="M586" s="388"/>
      <c r="N586" s="389"/>
      <c r="O586" s="390"/>
      <c r="P586" s="389"/>
      <c r="Q586" s="391"/>
      <c r="R586" s="443"/>
      <c r="S586" s="425">
        <f t="shared" si="219"/>
        <v>0</v>
      </c>
      <c r="T586" s="392">
        <f t="shared" si="216"/>
        <v>0</v>
      </c>
      <c r="U586" s="405">
        <f t="shared" si="220"/>
        <v>0</v>
      </c>
      <c r="V586" s="393">
        <f t="shared" si="221"/>
        <v>0</v>
      </c>
      <c r="W586" s="442" t="str">
        <f t="shared" si="222"/>
        <v/>
      </c>
      <c r="X586" s="452" t="str">
        <f t="shared" si="217"/>
        <v/>
      </c>
      <c r="Y586" s="452" t="str">
        <f t="shared" si="218"/>
        <v/>
      </c>
    </row>
    <row r="587" spans="1:25" ht="16.5">
      <c r="A587" s="383">
        <f t="shared" si="215"/>
        <v>46187</v>
      </c>
      <c r="B587" s="432" t="s">
        <v>805</v>
      </c>
      <c r="C587" s="458"/>
      <c r="D587" s="473"/>
      <c r="E587" s="459"/>
      <c r="F587" s="507" t="str">
        <f>IF(ISNA(VLOOKUP(D587,條件!$A$1:$L$65585,5,0)),"",(VLOOKUP(D587,條件!$A$1:$L$65585,5,0)))</f>
        <v/>
      </c>
      <c r="G587" s="507" t="str">
        <f>IF(ISNA(VLOOKUP(D587,條件!$A$1:$L$65585,11,0)),"",(VLOOKUP(D587,條件!$A$1:$L$65585,11,0)))</f>
        <v/>
      </c>
      <c r="H587" s="460"/>
      <c r="I587" s="461"/>
      <c r="J587" s="462"/>
      <c r="K587" s="461"/>
      <c r="L587" s="463"/>
      <c r="M587" s="388"/>
      <c r="N587" s="389"/>
      <c r="O587" s="390"/>
      <c r="P587" s="389"/>
      <c r="Q587" s="391"/>
      <c r="R587" s="443"/>
      <c r="S587" s="425">
        <f t="shared" si="219"/>
        <v>0</v>
      </c>
      <c r="T587" s="392">
        <f t="shared" si="216"/>
        <v>0</v>
      </c>
      <c r="U587" s="405">
        <f t="shared" si="220"/>
        <v>0</v>
      </c>
      <c r="V587" s="393">
        <f t="shared" si="221"/>
        <v>0</v>
      </c>
      <c r="W587" s="442" t="str">
        <f t="shared" si="222"/>
        <v/>
      </c>
      <c r="X587" s="452" t="str">
        <f t="shared" si="217"/>
        <v/>
      </c>
      <c r="Y587" s="452" t="str">
        <f t="shared" si="218"/>
        <v/>
      </c>
    </row>
    <row r="588" spans="1:25" ht="16.5">
      <c r="A588" s="383">
        <f t="shared" si="215"/>
        <v>46187</v>
      </c>
      <c r="B588" s="432" t="s">
        <v>805</v>
      </c>
      <c r="C588" s="458"/>
      <c r="D588" s="473"/>
      <c r="E588" s="459"/>
      <c r="F588" s="507" t="str">
        <f>IF(ISNA(VLOOKUP(D588,條件!$A$1:$L$65585,5,0)),"",(VLOOKUP(D588,條件!$A$1:$L$65585,5,0)))</f>
        <v/>
      </c>
      <c r="G588" s="507" t="str">
        <f>IF(ISNA(VLOOKUP(D588,條件!$A$1:$L$65585,11,0)),"",(VLOOKUP(D588,條件!$A$1:$L$65585,11,0)))</f>
        <v/>
      </c>
      <c r="H588" s="460"/>
      <c r="I588" s="461"/>
      <c r="J588" s="462"/>
      <c r="K588" s="461"/>
      <c r="L588" s="463"/>
      <c r="M588" s="388"/>
      <c r="N588" s="389"/>
      <c r="O588" s="390"/>
      <c r="P588" s="389"/>
      <c r="Q588" s="391"/>
      <c r="R588" s="443"/>
      <c r="S588" s="425">
        <f t="shared" si="219"/>
        <v>0</v>
      </c>
      <c r="T588" s="392">
        <f t="shared" si="216"/>
        <v>0</v>
      </c>
      <c r="U588" s="405">
        <f t="shared" si="220"/>
        <v>0</v>
      </c>
      <c r="V588" s="393">
        <f t="shared" si="221"/>
        <v>0</v>
      </c>
      <c r="W588" s="442" t="str">
        <f t="shared" si="222"/>
        <v/>
      </c>
      <c r="X588" s="452" t="str">
        <f t="shared" si="217"/>
        <v/>
      </c>
      <c r="Y588" s="452" t="str">
        <f t="shared" si="218"/>
        <v/>
      </c>
    </row>
    <row r="589" spans="1:25" ht="16.5">
      <c r="A589" s="383">
        <f t="shared" si="215"/>
        <v>46187</v>
      </c>
      <c r="B589" s="432" t="s">
        <v>805</v>
      </c>
      <c r="C589" s="458"/>
      <c r="D589" s="473"/>
      <c r="E589" s="459"/>
      <c r="F589" s="507" t="str">
        <f>IF(ISNA(VLOOKUP(D589,條件!$A$1:$L$65585,5,0)),"",(VLOOKUP(D589,條件!$A$1:$L$65585,5,0)))</f>
        <v/>
      </c>
      <c r="G589" s="507" t="str">
        <f>IF(ISNA(VLOOKUP(D589,條件!$A$1:$L$65585,11,0)),"",(VLOOKUP(D589,條件!$A$1:$L$65585,11,0)))</f>
        <v/>
      </c>
      <c r="H589" s="460"/>
      <c r="I589" s="461"/>
      <c r="J589" s="462"/>
      <c r="K589" s="461"/>
      <c r="L589" s="463"/>
      <c r="M589" s="388"/>
      <c r="N589" s="389"/>
      <c r="O589" s="390"/>
      <c r="P589" s="389"/>
      <c r="Q589" s="391"/>
      <c r="R589" s="443"/>
      <c r="S589" s="425">
        <f t="shared" si="219"/>
        <v>0</v>
      </c>
      <c r="T589" s="392">
        <f t="shared" si="216"/>
        <v>0</v>
      </c>
      <c r="U589" s="405">
        <f t="shared" si="220"/>
        <v>0</v>
      </c>
      <c r="V589" s="393">
        <f t="shared" si="221"/>
        <v>0</v>
      </c>
      <c r="W589" s="442" t="str">
        <f t="shared" si="222"/>
        <v/>
      </c>
      <c r="X589" s="452" t="str">
        <f t="shared" si="217"/>
        <v/>
      </c>
      <c r="Y589" s="452" t="str">
        <f t="shared" si="218"/>
        <v/>
      </c>
    </row>
    <row r="590" spans="1:25" ht="16.5">
      <c r="A590" s="383">
        <f t="shared" si="215"/>
        <v>46187</v>
      </c>
      <c r="B590" s="432" t="s">
        <v>805</v>
      </c>
      <c r="C590" s="458"/>
      <c r="D590" s="473"/>
      <c r="E590" s="459"/>
      <c r="F590" s="507" t="str">
        <f>IF(ISNA(VLOOKUP(D590,條件!$A$1:$L$65585,5,0)),"",(VLOOKUP(D590,條件!$A$1:$L$65585,5,0)))</f>
        <v/>
      </c>
      <c r="G590" s="507" t="str">
        <f>IF(ISNA(VLOOKUP(D590,條件!$A$1:$L$65585,11,0)),"",(VLOOKUP(D590,條件!$A$1:$L$65585,11,0)))</f>
        <v/>
      </c>
      <c r="H590" s="460"/>
      <c r="I590" s="461"/>
      <c r="J590" s="462"/>
      <c r="K590" s="461"/>
      <c r="L590" s="463"/>
      <c r="M590" s="388"/>
      <c r="N590" s="389"/>
      <c r="O590" s="390"/>
      <c r="P590" s="389"/>
      <c r="Q590" s="391"/>
      <c r="R590" s="443"/>
      <c r="S590" s="425">
        <f t="shared" si="219"/>
        <v>0</v>
      </c>
      <c r="T590" s="392">
        <f t="shared" si="216"/>
        <v>0</v>
      </c>
      <c r="U590" s="405">
        <f t="shared" si="220"/>
        <v>0</v>
      </c>
      <c r="V590" s="393">
        <f t="shared" si="221"/>
        <v>0</v>
      </c>
      <c r="W590" s="442" t="str">
        <f t="shared" si="222"/>
        <v/>
      </c>
      <c r="X590" s="452" t="str">
        <f t="shared" si="217"/>
        <v/>
      </c>
      <c r="Y590" s="452" t="str">
        <f t="shared" si="218"/>
        <v/>
      </c>
    </row>
    <row r="591" spans="1:25" ht="16.5">
      <c r="A591" s="383">
        <f t="shared" si="215"/>
        <v>46187</v>
      </c>
      <c r="B591" s="432" t="s">
        <v>805</v>
      </c>
      <c r="C591" s="458"/>
      <c r="D591" s="473"/>
      <c r="E591" s="459"/>
      <c r="F591" s="507" t="str">
        <f>IF(ISNA(VLOOKUP(D591,條件!$A$1:$L$65585,5,0)),"",(VLOOKUP(D591,條件!$A$1:$L$65585,5,0)))</f>
        <v/>
      </c>
      <c r="G591" s="507" t="str">
        <f>IF(ISNA(VLOOKUP(D591,條件!$A$1:$L$65585,11,0)),"",(VLOOKUP(D591,條件!$A$1:$L$65585,11,0)))</f>
        <v/>
      </c>
      <c r="H591" s="460"/>
      <c r="I591" s="461"/>
      <c r="J591" s="462"/>
      <c r="K591" s="461"/>
      <c r="L591" s="463"/>
      <c r="M591" s="388"/>
      <c r="N591" s="389"/>
      <c r="O591" s="390"/>
      <c r="P591" s="389"/>
      <c r="Q591" s="391"/>
      <c r="R591" s="443"/>
      <c r="S591" s="425">
        <f t="shared" si="219"/>
        <v>0</v>
      </c>
      <c r="T591" s="392">
        <f t="shared" si="216"/>
        <v>0</v>
      </c>
      <c r="U591" s="405">
        <f t="shared" si="220"/>
        <v>0</v>
      </c>
      <c r="V591" s="393">
        <f t="shared" si="221"/>
        <v>0</v>
      </c>
      <c r="W591" s="442" t="str">
        <f t="shared" si="222"/>
        <v/>
      </c>
      <c r="X591" s="452" t="str">
        <f t="shared" si="217"/>
        <v/>
      </c>
      <c r="Y591" s="452" t="str">
        <f t="shared" si="218"/>
        <v/>
      </c>
    </row>
    <row r="592" spans="1:25" ht="16.5">
      <c r="A592" s="383">
        <f t="shared" si="215"/>
        <v>46187</v>
      </c>
      <c r="B592" s="432" t="s">
        <v>805</v>
      </c>
      <c r="C592" s="458"/>
      <c r="D592" s="473"/>
      <c r="E592" s="459"/>
      <c r="F592" s="507" t="str">
        <f>IF(ISNA(VLOOKUP(D592,條件!$A$1:$L$65585,5,0)),"",(VLOOKUP(D592,條件!$A$1:$L$65585,5,0)))</f>
        <v/>
      </c>
      <c r="G592" s="507" t="str">
        <f>IF(ISNA(VLOOKUP(D592,條件!$A$1:$L$65585,11,0)),"",(VLOOKUP(D592,條件!$A$1:$L$65585,11,0)))</f>
        <v/>
      </c>
      <c r="H592" s="460"/>
      <c r="I592" s="461"/>
      <c r="J592" s="462"/>
      <c r="K592" s="461"/>
      <c r="L592" s="463"/>
      <c r="M592" s="388"/>
      <c r="N592" s="389"/>
      <c r="O592" s="390"/>
      <c r="P592" s="389"/>
      <c r="Q592" s="391"/>
      <c r="R592" s="443"/>
      <c r="S592" s="425">
        <f t="shared" si="219"/>
        <v>0</v>
      </c>
      <c r="T592" s="392">
        <f t="shared" si="216"/>
        <v>0</v>
      </c>
      <c r="U592" s="405">
        <f t="shared" si="220"/>
        <v>0</v>
      </c>
      <c r="V592" s="393">
        <f t="shared" si="221"/>
        <v>0</v>
      </c>
      <c r="W592" s="442" t="str">
        <f t="shared" si="222"/>
        <v/>
      </c>
      <c r="X592" s="452" t="str">
        <f t="shared" si="217"/>
        <v/>
      </c>
      <c r="Y592" s="452" t="str">
        <f t="shared" si="218"/>
        <v/>
      </c>
    </row>
    <row r="593" spans="1:25" ht="16.5">
      <c r="A593" s="383">
        <f t="shared" si="215"/>
        <v>46187</v>
      </c>
      <c r="B593" s="432" t="s">
        <v>805</v>
      </c>
      <c r="C593" s="458"/>
      <c r="D593" s="473"/>
      <c r="E593" s="459"/>
      <c r="F593" s="507" t="str">
        <f>IF(ISNA(VLOOKUP(D593,條件!$A$1:$L$65585,5,0)),"",(VLOOKUP(D593,條件!$A$1:$L$65585,5,0)))</f>
        <v/>
      </c>
      <c r="G593" s="507" t="str">
        <f>IF(ISNA(VLOOKUP(D593,條件!$A$1:$L$65585,11,0)),"",(VLOOKUP(D593,條件!$A$1:$L$65585,11,0)))</f>
        <v/>
      </c>
      <c r="H593" s="460"/>
      <c r="I593" s="461"/>
      <c r="J593" s="462"/>
      <c r="K593" s="461"/>
      <c r="L593" s="463"/>
      <c r="M593" s="388"/>
      <c r="N593" s="389"/>
      <c r="O593" s="390"/>
      <c r="P593" s="389"/>
      <c r="Q593" s="391"/>
      <c r="R593" s="443"/>
      <c r="S593" s="425">
        <f t="shared" si="219"/>
        <v>0</v>
      </c>
      <c r="T593" s="392">
        <f t="shared" si="216"/>
        <v>0</v>
      </c>
      <c r="U593" s="405">
        <f t="shared" si="220"/>
        <v>0</v>
      </c>
      <c r="V593" s="393">
        <f t="shared" si="221"/>
        <v>0</v>
      </c>
      <c r="W593" s="442" t="str">
        <f t="shared" si="222"/>
        <v/>
      </c>
      <c r="X593" s="452" t="str">
        <f t="shared" si="217"/>
        <v/>
      </c>
      <c r="Y593" s="452" t="str">
        <f t="shared" si="218"/>
        <v/>
      </c>
    </row>
    <row r="594" spans="1:25" ht="16.5">
      <c r="A594" s="383">
        <f t="shared" si="215"/>
        <v>46187</v>
      </c>
      <c r="B594" s="432" t="s">
        <v>805</v>
      </c>
      <c r="C594" s="458"/>
      <c r="D594" s="473"/>
      <c r="E594" s="459"/>
      <c r="F594" s="507" t="str">
        <f>IF(ISNA(VLOOKUP(D594,條件!$A$1:$L$65585,5,0)),"",(VLOOKUP(D594,條件!$A$1:$L$65585,5,0)))</f>
        <v/>
      </c>
      <c r="G594" s="507" t="str">
        <f>IF(ISNA(VLOOKUP(D594,條件!$A$1:$L$65585,11,0)),"",(VLOOKUP(D594,條件!$A$1:$L$65585,11,0)))</f>
        <v/>
      </c>
      <c r="H594" s="460"/>
      <c r="I594" s="461"/>
      <c r="J594" s="462"/>
      <c r="K594" s="461"/>
      <c r="L594" s="463"/>
      <c r="M594" s="388"/>
      <c r="N594" s="389"/>
      <c r="O594" s="390"/>
      <c r="P594" s="389"/>
      <c r="Q594" s="391"/>
      <c r="R594" s="443"/>
      <c r="S594" s="425">
        <f t="shared" si="219"/>
        <v>0</v>
      </c>
      <c r="T594" s="392">
        <f t="shared" si="216"/>
        <v>0</v>
      </c>
      <c r="U594" s="392">
        <f t="shared" si="220"/>
        <v>0</v>
      </c>
      <c r="V594" s="393">
        <f t="shared" si="221"/>
        <v>0</v>
      </c>
      <c r="W594" s="444" t="str">
        <f t="shared" si="222"/>
        <v/>
      </c>
      <c r="X594" s="452" t="str">
        <f t="shared" si="217"/>
        <v/>
      </c>
      <c r="Y594" s="452" t="str">
        <f t="shared" si="218"/>
        <v/>
      </c>
    </row>
    <row r="595" spans="1:25" ht="16.5">
      <c r="A595" s="383">
        <f t="shared" si="215"/>
        <v>46187</v>
      </c>
      <c r="B595" s="432" t="s">
        <v>805</v>
      </c>
      <c r="C595" s="458"/>
      <c r="D595" s="473"/>
      <c r="E595" s="459"/>
      <c r="F595" s="507" t="str">
        <f>IF(ISNA(VLOOKUP(D595,條件!$A$1:$L$65585,5,0)),"",(VLOOKUP(D595,條件!$A$1:$L$65585,5,0)))</f>
        <v/>
      </c>
      <c r="G595" s="507" t="str">
        <f>IF(ISNA(VLOOKUP(D595,條件!$A$1:$L$65585,11,0)),"",(VLOOKUP(D595,條件!$A$1:$L$65585,11,0)))</f>
        <v/>
      </c>
      <c r="H595" s="460"/>
      <c r="I595" s="461"/>
      <c r="J595" s="462"/>
      <c r="K595" s="461"/>
      <c r="L595" s="463"/>
      <c r="M595" s="388"/>
      <c r="N595" s="389"/>
      <c r="O595" s="390"/>
      <c r="P595" s="389"/>
      <c r="Q595" s="391"/>
      <c r="R595" s="443"/>
      <c r="S595" s="425">
        <f t="shared" si="219"/>
        <v>0</v>
      </c>
      <c r="T595" s="392">
        <f t="shared" si="216"/>
        <v>0</v>
      </c>
      <c r="U595" s="392">
        <f t="shared" si="220"/>
        <v>0</v>
      </c>
      <c r="V595" s="393">
        <f t="shared" si="221"/>
        <v>0</v>
      </c>
      <c r="W595" s="444" t="str">
        <f t="shared" si="222"/>
        <v/>
      </c>
      <c r="X595" s="452" t="str">
        <f t="shared" si="217"/>
        <v/>
      </c>
      <c r="Y595" s="452" t="str">
        <f t="shared" si="218"/>
        <v/>
      </c>
    </row>
    <row r="596" spans="1:25" ht="16.5">
      <c r="A596" s="383">
        <f t="shared" si="215"/>
        <v>46187</v>
      </c>
      <c r="B596" s="432" t="s">
        <v>805</v>
      </c>
      <c r="C596" s="458"/>
      <c r="D596" s="473"/>
      <c r="E596" s="459"/>
      <c r="F596" s="507" t="str">
        <f>IF(ISNA(VLOOKUP(D596,條件!$A$1:$L$65585,5,0)),"",(VLOOKUP(D596,條件!$A$1:$L$65585,5,0)))</f>
        <v/>
      </c>
      <c r="G596" s="507" t="str">
        <f>IF(ISNA(VLOOKUP(D596,條件!$A$1:$L$65585,11,0)),"",(VLOOKUP(D596,條件!$A$1:$L$65585,11,0)))</f>
        <v/>
      </c>
      <c r="H596" s="460"/>
      <c r="I596" s="461"/>
      <c r="J596" s="462"/>
      <c r="K596" s="461"/>
      <c r="L596" s="463"/>
      <c r="M596" s="388"/>
      <c r="N596" s="389"/>
      <c r="O596" s="390"/>
      <c r="P596" s="389"/>
      <c r="Q596" s="391"/>
      <c r="R596" s="443"/>
      <c r="S596" s="425">
        <f t="shared" si="219"/>
        <v>0</v>
      </c>
      <c r="T596" s="392">
        <f t="shared" si="216"/>
        <v>0</v>
      </c>
      <c r="U596" s="392">
        <f t="shared" si="220"/>
        <v>0</v>
      </c>
      <c r="V596" s="393">
        <f t="shared" si="221"/>
        <v>0</v>
      </c>
      <c r="W596" s="444" t="str">
        <f t="shared" si="222"/>
        <v/>
      </c>
      <c r="X596" s="452" t="str">
        <f t="shared" si="217"/>
        <v/>
      </c>
      <c r="Y596" s="452" t="str">
        <f t="shared" si="218"/>
        <v/>
      </c>
    </row>
    <row r="597" spans="1:25" ht="16.5">
      <c r="A597" s="383">
        <f t="shared" si="215"/>
        <v>46187</v>
      </c>
      <c r="B597" s="432" t="s">
        <v>805</v>
      </c>
      <c r="C597" s="458"/>
      <c r="D597" s="473"/>
      <c r="E597" s="459"/>
      <c r="F597" s="507" t="str">
        <f>IF(ISNA(VLOOKUP(D597,條件!$A$1:$L$65585,5,0)),"",(VLOOKUP(D597,條件!$A$1:$L$65585,5,0)))</f>
        <v/>
      </c>
      <c r="G597" s="507" t="str">
        <f>IF(ISNA(VLOOKUP(D597,條件!$A$1:$L$65585,11,0)),"",(VLOOKUP(D597,條件!$A$1:$L$65585,11,0)))</f>
        <v/>
      </c>
      <c r="H597" s="460"/>
      <c r="I597" s="461"/>
      <c r="J597" s="462"/>
      <c r="K597" s="461"/>
      <c r="L597" s="463"/>
      <c r="M597" s="388"/>
      <c r="N597" s="389"/>
      <c r="O597" s="390"/>
      <c r="P597" s="389"/>
      <c r="Q597" s="391"/>
      <c r="R597" s="443"/>
      <c r="S597" s="425">
        <f t="shared" si="219"/>
        <v>0</v>
      </c>
      <c r="T597" s="392">
        <f t="shared" si="216"/>
        <v>0</v>
      </c>
      <c r="U597" s="392">
        <f t="shared" si="220"/>
        <v>0</v>
      </c>
      <c r="V597" s="393">
        <f t="shared" si="221"/>
        <v>0</v>
      </c>
      <c r="W597" s="444" t="str">
        <f t="shared" si="222"/>
        <v/>
      </c>
      <c r="X597" s="452" t="str">
        <f t="shared" si="217"/>
        <v/>
      </c>
      <c r="Y597" s="452" t="str">
        <f t="shared" si="218"/>
        <v/>
      </c>
    </row>
    <row r="598" spans="1:25" ht="16.5">
      <c r="A598" s="383">
        <f t="shared" si="215"/>
        <v>46187</v>
      </c>
      <c r="B598" s="432" t="s">
        <v>805</v>
      </c>
      <c r="C598" s="458"/>
      <c r="D598" s="473"/>
      <c r="E598" s="459"/>
      <c r="F598" s="507" t="str">
        <f>IF(ISNA(VLOOKUP(D598,條件!$A$1:$L$65585,5,0)),"",(VLOOKUP(D598,條件!$A$1:$L$65585,5,0)))</f>
        <v/>
      </c>
      <c r="G598" s="507" t="str">
        <f>IF(ISNA(VLOOKUP(D598,條件!$A$1:$L$65585,11,0)),"",(VLOOKUP(D598,條件!$A$1:$L$65585,11,0)))</f>
        <v/>
      </c>
      <c r="H598" s="460"/>
      <c r="I598" s="461"/>
      <c r="J598" s="462"/>
      <c r="K598" s="461"/>
      <c r="L598" s="463"/>
      <c r="M598" s="388"/>
      <c r="N598" s="389"/>
      <c r="O598" s="390"/>
      <c r="P598" s="389"/>
      <c r="Q598" s="391"/>
      <c r="R598" s="443"/>
      <c r="S598" s="425">
        <f t="shared" si="219"/>
        <v>0</v>
      </c>
      <c r="T598" s="392">
        <f t="shared" si="216"/>
        <v>0</v>
      </c>
      <c r="U598" s="392">
        <f t="shared" si="220"/>
        <v>0</v>
      </c>
      <c r="V598" s="393">
        <f t="shared" si="221"/>
        <v>0</v>
      </c>
      <c r="W598" s="444" t="str">
        <f t="shared" si="222"/>
        <v/>
      </c>
      <c r="X598" s="452" t="str">
        <f t="shared" si="217"/>
        <v/>
      </c>
      <c r="Y598" s="452" t="str">
        <f t="shared" si="218"/>
        <v/>
      </c>
    </row>
    <row r="599" spans="1:25" ht="16.5">
      <c r="A599" s="383">
        <f t="shared" si="215"/>
        <v>46187</v>
      </c>
      <c r="B599" s="432" t="s">
        <v>805</v>
      </c>
      <c r="C599" s="458"/>
      <c r="D599" s="473"/>
      <c r="E599" s="459"/>
      <c r="F599" s="507" t="str">
        <f>IF(ISNA(VLOOKUP(D599,條件!$A$1:$L$65585,5,0)),"",(VLOOKUP(D599,條件!$A$1:$L$65585,5,0)))</f>
        <v/>
      </c>
      <c r="G599" s="507" t="str">
        <f>IF(ISNA(VLOOKUP(D599,條件!$A$1:$L$65585,11,0)),"",(VLOOKUP(D599,條件!$A$1:$L$65585,11,0)))</f>
        <v/>
      </c>
      <c r="H599" s="460"/>
      <c r="I599" s="461"/>
      <c r="J599" s="462"/>
      <c r="K599" s="461"/>
      <c r="L599" s="463"/>
      <c r="M599" s="388"/>
      <c r="N599" s="389"/>
      <c r="O599" s="390"/>
      <c r="P599" s="389"/>
      <c r="Q599" s="391"/>
      <c r="R599" s="443"/>
      <c r="S599" s="425">
        <f t="shared" si="219"/>
        <v>0</v>
      </c>
      <c r="T599" s="392">
        <f t="shared" si="216"/>
        <v>0</v>
      </c>
      <c r="U599" s="392">
        <f t="shared" si="220"/>
        <v>0</v>
      </c>
      <c r="V599" s="393">
        <f t="shared" si="221"/>
        <v>0</v>
      </c>
      <c r="W599" s="444" t="str">
        <f t="shared" si="222"/>
        <v/>
      </c>
      <c r="X599" s="452" t="str">
        <f t="shared" si="217"/>
        <v/>
      </c>
      <c r="Y599" s="452" t="str">
        <f t="shared" si="218"/>
        <v/>
      </c>
    </row>
    <row r="600" spans="1:25" ht="16.5">
      <c r="A600" s="383">
        <f t="shared" si="215"/>
        <v>46187</v>
      </c>
      <c r="B600" s="432" t="s">
        <v>805</v>
      </c>
      <c r="C600" s="458"/>
      <c r="D600" s="473"/>
      <c r="E600" s="459"/>
      <c r="F600" s="507" t="str">
        <f>IF(ISNA(VLOOKUP(D600,條件!$A$1:$L$65585,5,0)),"",(VLOOKUP(D600,條件!$A$1:$L$65585,5,0)))</f>
        <v/>
      </c>
      <c r="G600" s="507" t="str">
        <f>IF(ISNA(VLOOKUP(D600,條件!$A$1:$L$65585,11,0)),"",(VLOOKUP(D600,條件!$A$1:$L$65585,11,0)))</f>
        <v/>
      </c>
      <c r="H600" s="460"/>
      <c r="I600" s="461"/>
      <c r="J600" s="462"/>
      <c r="K600" s="461"/>
      <c r="L600" s="463"/>
      <c r="M600" s="388"/>
      <c r="N600" s="389"/>
      <c r="O600" s="390"/>
      <c r="P600" s="389"/>
      <c r="Q600" s="391"/>
      <c r="R600" s="443"/>
      <c r="S600" s="425">
        <f t="shared" si="219"/>
        <v>0</v>
      </c>
      <c r="T600" s="392">
        <f t="shared" si="216"/>
        <v>0</v>
      </c>
      <c r="U600" s="392">
        <f t="shared" si="220"/>
        <v>0</v>
      </c>
      <c r="V600" s="393">
        <f t="shared" si="221"/>
        <v>0</v>
      </c>
      <c r="W600" s="444" t="str">
        <f t="shared" si="222"/>
        <v/>
      </c>
      <c r="X600" s="452" t="str">
        <f t="shared" si="217"/>
        <v/>
      </c>
      <c r="Y600" s="452" t="str">
        <f t="shared" si="218"/>
        <v/>
      </c>
    </row>
    <row r="601" spans="1:25" ht="16.5">
      <c r="A601" s="383">
        <f t="shared" si="215"/>
        <v>46187</v>
      </c>
      <c r="B601" s="432" t="s">
        <v>805</v>
      </c>
      <c r="C601" s="458"/>
      <c r="D601" s="473"/>
      <c r="E601" s="459"/>
      <c r="F601" s="507" t="str">
        <f>IF(ISNA(VLOOKUP(D601,條件!$A$1:$L$65585,5,0)),"",(VLOOKUP(D601,條件!$A$1:$L$65585,5,0)))</f>
        <v/>
      </c>
      <c r="G601" s="507" t="str">
        <f>IF(ISNA(VLOOKUP(D601,條件!$A$1:$L$65585,11,0)),"",(VLOOKUP(D601,條件!$A$1:$L$65585,11,0)))</f>
        <v/>
      </c>
      <c r="H601" s="460"/>
      <c r="I601" s="461"/>
      <c r="J601" s="462"/>
      <c r="K601" s="461"/>
      <c r="L601" s="463"/>
      <c r="M601" s="388"/>
      <c r="N601" s="389"/>
      <c r="O601" s="390"/>
      <c r="P601" s="389"/>
      <c r="Q601" s="391"/>
      <c r="R601" s="443"/>
      <c r="S601" s="425">
        <f t="shared" si="219"/>
        <v>0</v>
      </c>
      <c r="T601" s="392">
        <f t="shared" si="216"/>
        <v>0</v>
      </c>
      <c r="U601" s="392">
        <f t="shared" si="220"/>
        <v>0</v>
      </c>
      <c r="V601" s="393">
        <f t="shared" si="221"/>
        <v>0</v>
      </c>
      <c r="W601" s="444" t="str">
        <f t="shared" si="222"/>
        <v/>
      </c>
      <c r="X601" s="452" t="str">
        <f t="shared" si="217"/>
        <v/>
      </c>
      <c r="Y601" s="452" t="str">
        <f t="shared" si="218"/>
        <v/>
      </c>
    </row>
    <row r="602" spans="1:25" ht="16.5">
      <c r="A602" s="383">
        <f t="shared" si="215"/>
        <v>46187</v>
      </c>
      <c r="B602" s="432" t="s">
        <v>805</v>
      </c>
      <c r="C602" s="458"/>
      <c r="D602" s="473"/>
      <c r="E602" s="459"/>
      <c r="F602" s="507" t="str">
        <f>IF(ISNA(VLOOKUP(D602,條件!$A$1:$L$65585,5,0)),"",(VLOOKUP(D602,條件!$A$1:$L$65585,5,0)))</f>
        <v/>
      </c>
      <c r="G602" s="507" t="str">
        <f>IF(ISNA(VLOOKUP(D602,條件!$A$1:$L$65585,11,0)),"",(VLOOKUP(D602,條件!$A$1:$L$65585,11,0)))</f>
        <v/>
      </c>
      <c r="H602" s="460"/>
      <c r="I602" s="461"/>
      <c r="J602" s="462"/>
      <c r="K602" s="461"/>
      <c r="L602" s="463"/>
      <c r="M602" s="388"/>
      <c r="N602" s="389"/>
      <c r="O602" s="390"/>
      <c r="P602" s="389"/>
      <c r="Q602" s="391"/>
      <c r="R602" s="443"/>
      <c r="S602" s="425">
        <f t="shared" si="219"/>
        <v>0</v>
      </c>
      <c r="T602" s="392">
        <f t="shared" si="216"/>
        <v>0</v>
      </c>
      <c r="U602" s="392">
        <f t="shared" si="220"/>
        <v>0</v>
      </c>
      <c r="V602" s="393">
        <f t="shared" si="221"/>
        <v>0</v>
      </c>
      <c r="W602" s="444" t="str">
        <f t="shared" si="222"/>
        <v/>
      </c>
      <c r="X602" s="452" t="str">
        <f t="shared" si="217"/>
        <v/>
      </c>
      <c r="Y602" s="452" t="str">
        <f t="shared" si="218"/>
        <v/>
      </c>
    </row>
    <row r="603" spans="1:25" ht="16.5">
      <c r="A603" s="383">
        <f t="shared" si="215"/>
        <v>46187</v>
      </c>
      <c r="B603" s="398" t="s">
        <v>803</v>
      </c>
      <c r="C603" s="524"/>
      <c r="D603" s="525"/>
      <c r="E603" s="526"/>
      <c r="F603" s="527">
        <v>0</v>
      </c>
      <c r="G603" s="527"/>
      <c r="H603" s="528"/>
      <c r="I603" s="529">
        <f>COUNTA(I583:I602)</f>
        <v>0</v>
      </c>
      <c r="J603" s="529"/>
      <c r="K603" s="529"/>
      <c r="L603" s="530"/>
      <c r="M603" s="400"/>
      <c r="N603" s="401">
        <f>SUM(N583:N602)</f>
        <v>0</v>
      </c>
      <c r="O603" s="400"/>
      <c r="P603" s="401">
        <f>SUM(P583:P602)</f>
        <v>0</v>
      </c>
      <c r="Q603" s="402"/>
      <c r="R603" s="445"/>
      <c r="S603" s="427"/>
      <c r="T603" s="403"/>
      <c r="U603" s="399">
        <f>SUMIF(U583:U602,"&lt;9E307")</f>
        <v>0</v>
      </c>
      <c r="V603" s="399">
        <f>SUM(V583:V602)</f>
        <v>0</v>
      </c>
      <c r="W603" s="446">
        <f>IF(ISERROR(V603/U603),0,(V603/U603))</f>
        <v>0</v>
      </c>
      <c r="X603" s="453">
        <f>SUMIF(X583:X602,"&lt;9E307")</f>
        <v>0</v>
      </c>
      <c r="Y603" s="453">
        <f>SUMIF(Y583:Y602,"&lt;9E307")</f>
        <v>0</v>
      </c>
    </row>
    <row r="604" spans="1:25" ht="16.5">
      <c r="A604" s="383">
        <f t="shared" si="215"/>
        <v>46187</v>
      </c>
      <c r="B604" s="404" t="s">
        <v>806</v>
      </c>
      <c r="C604" s="531"/>
      <c r="D604" s="532"/>
      <c r="E604" s="533"/>
      <c r="F604" s="534"/>
      <c r="G604" s="534"/>
      <c r="H604" s="535"/>
      <c r="I604" s="536">
        <f>SUM(I582,I603)</f>
        <v>0</v>
      </c>
      <c r="J604" s="536"/>
      <c r="K604" s="536"/>
      <c r="L604" s="537"/>
      <c r="M604" s="419"/>
      <c r="N604" s="420">
        <f>SUM(N582,N603)</f>
        <v>0</v>
      </c>
      <c r="O604" s="419"/>
      <c r="P604" s="420">
        <f>SUM(P582,P603)</f>
        <v>0</v>
      </c>
      <c r="Q604" s="421"/>
      <c r="R604" s="447"/>
      <c r="S604" s="428"/>
      <c r="T604" s="394"/>
      <c r="U604" s="394">
        <f t="shared" ref="U604:V604" si="223">SUM(U582,U603)</f>
        <v>0</v>
      </c>
      <c r="V604" s="394">
        <f t="shared" si="223"/>
        <v>0</v>
      </c>
      <c r="W604" s="448">
        <f>IF(ISERROR(V604/U604),0,V604/U604)</f>
        <v>0</v>
      </c>
      <c r="X604" s="454">
        <f>SUM(X582,X603)</f>
        <v>0</v>
      </c>
      <c r="Y604" s="454">
        <f>SUM(Y582,Y603)</f>
        <v>0</v>
      </c>
    </row>
    <row r="605" spans="1:25" ht="16.5">
      <c r="A605" s="449">
        <f>A604+1</f>
        <v>46188</v>
      </c>
      <c r="B605" s="431" t="s">
        <v>804</v>
      </c>
      <c r="C605" s="538"/>
      <c r="D605" s="539"/>
      <c r="E605" s="540"/>
      <c r="F605" s="541" t="str">
        <f>IF(ISNA(VLOOKUP(D605,條件!$A$1:$L$65585,5,0)),"",(VLOOKUP(D605,條件!$A$1:$L$65585,5,0)))</f>
        <v/>
      </c>
      <c r="G605" s="541" t="str">
        <f>IF(ISNA(VLOOKUP(D605,條件!$A$1:$L$65585,11,0)),"",(VLOOKUP(D605,條件!$A$1:$L$65585,11,0)))</f>
        <v/>
      </c>
      <c r="H605" s="542"/>
      <c r="I605" s="543"/>
      <c r="J605" s="462"/>
      <c r="K605" s="543"/>
      <c r="L605" s="544"/>
      <c r="M605" s="407"/>
      <c r="N605" s="408"/>
      <c r="O605" s="409"/>
      <c r="P605" s="408"/>
      <c r="Q605" s="410"/>
      <c r="R605" s="441"/>
      <c r="S605" s="424">
        <f>K605*0.85</f>
        <v>0</v>
      </c>
      <c r="T605" s="405">
        <f t="shared" ref="T605:T624" si="224">IF(J605="",0,(1440/(J605/S605)))</f>
        <v>0</v>
      </c>
      <c r="U605" s="405">
        <f>T605*L605*(N605+P605)/24*0.85</f>
        <v>0</v>
      </c>
      <c r="V605" s="406">
        <f>M605+O605</f>
        <v>0</v>
      </c>
      <c r="W605" s="442" t="str">
        <f>IF(U605=0,"",((V605/U605)))</f>
        <v/>
      </c>
      <c r="X605" s="452" t="str">
        <f t="shared" ref="X605:X624" si="225">IF(ISERROR((U605/(N605+P605)*N605)/250),"",((U605/(N605+P605)*N605)/250))</f>
        <v/>
      </c>
      <c r="Y605" s="452" t="str">
        <f t="shared" ref="Y605:Y624" si="226">IF(ISERROR(((U605/(N605+P605)*P605)/250)),"",(((U605/(N605+P605)*P605))/250))</f>
        <v/>
      </c>
    </row>
    <row r="606" spans="1:25" ht="16.5">
      <c r="A606" s="383">
        <f>A605</f>
        <v>46188</v>
      </c>
      <c r="B606" s="432" t="s">
        <v>804</v>
      </c>
      <c r="C606" s="458"/>
      <c r="D606" s="473"/>
      <c r="E606" s="459"/>
      <c r="F606" s="507" t="str">
        <f>IF(ISNA(VLOOKUP(D606,條件!$A$1:$L$65585,5,0)),"",(VLOOKUP(D606,條件!$A$1:$L$65585,5,0)))</f>
        <v/>
      </c>
      <c r="G606" s="507" t="str">
        <f>IF(ISNA(VLOOKUP(D606,條件!$A$1:$L$65585,11,0)),"",(VLOOKUP(D606,條件!$A$1:$L$65585,11,0)))</f>
        <v/>
      </c>
      <c r="H606" s="460"/>
      <c r="I606" s="461"/>
      <c r="J606" s="462"/>
      <c r="K606" s="461"/>
      <c r="L606" s="463"/>
      <c r="M606" s="388"/>
      <c r="N606" s="389"/>
      <c r="O606" s="390"/>
      <c r="P606" s="389"/>
      <c r="Q606" s="410"/>
      <c r="R606" s="443"/>
      <c r="S606" s="425">
        <f t="shared" ref="S606:S624" si="227">K606*0.85</f>
        <v>0</v>
      </c>
      <c r="T606" s="392">
        <f t="shared" si="224"/>
        <v>0</v>
      </c>
      <c r="U606" s="405">
        <f t="shared" ref="U606:U624" si="228">T606*L606*(N606+P606)/24*0.85</f>
        <v>0</v>
      </c>
      <c r="V606" s="393">
        <f t="shared" ref="V606:V624" si="229">M606+O606</f>
        <v>0</v>
      </c>
      <c r="W606" s="442" t="str">
        <f t="shared" ref="W606:W624" si="230">IF(U606=0,"",((V606/U606)))</f>
        <v/>
      </c>
      <c r="X606" s="452" t="str">
        <f t="shared" si="225"/>
        <v/>
      </c>
      <c r="Y606" s="452" t="str">
        <f t="shared" si="226"/>
        <v/>
      </c>
    </row>
    <row r="607" spans="1:25" ht="16.5">
      <c r="A607" s="383">
        <f t="shared" ref="A607:A647" si="231">A606</f>
        <v>46188</v>
      </c>
      <c r="B607" s="432" t="s">
        <v>804</v>
      </c>
      <c r="C607" s="458"/>
      <c r="D607" s="473"/>
      <c r="E607" s="459"/>
      <c r="F607" s="507" t="str">
        <f>IF(ISNA(VLOOKUP(D607,條件!$A$1:$L$65585,5,0)),"",(VLOOKUP(D607,條件!$A$1:$L$65585,5,0)))</f>
        <v/>
      </c>
      <c r="G607" s="507" t="str">
        <f>IF(ISNA(VLOOKUP(D607,條件!$A$1:$L$65585,11,0)),"",(VLOOKUP(D607,條件!$A$1:$L$65585,11,0)))</f>
        <v/>
      </c>
      <c r="H607" s="460"/>
      <c r="I607" s="461"/>
      <c r="J607" s="462"/>
      <c r="K607" s="461"/>
      <c r="L607" s="463"/>
      <c r="M607" s="388"/>
      <c r="N607" s="389"/>
      <c r="O607" s="390"/>
      <c r="P607" s="389"/>
      <c r="Q607" s="410"/>
      <c r="R607" s="443"/>
      <c r="S607" s="425">
        <f t="shared" si="227"/>
        <v>0</v>
      </c>
      <c r="T607" s="392">
        <f t="shared" si="224"/>
        <v>0</v>
      </c>
      <c r="U607" s="405">
        <f t="shared" si="228"/>
        <v>0</v>
      </c>
      <c r="V607" s="393">
        <f t="shared" si="229"/>
        <v>0</v>
      </c>
      <c r="W607" s="442" t="str">
        <f t="shared" si="230"/>
        <v/>
      </c>
      <c r="X607" s="452" t="str">
        <f t="shared" si="225"/>
        <v/>
      </c>
      <c r="Y607" s="452" t="str">
        <f t="shared" si="226"/>
        <v/>
      </c>
    </row>
    <row r="608" spans="1:25" ht="16.5">
      <c r="A608" s="383">
        <f t="shared" si="231"/>
        <v>46188</v>
      </c>
      <c r="B608" s="432" t="s">
        <v>804</v>
      </c>
      <c r="C608" s="458"/>
      <c r="D608" s="473"/>
      <c r="E608" s="459"/>
      <c r="F608" s="507" t="str">
        <f>IF(ISNA(VLOOKUP(D608,條件!$A$1:$L$65585,5,0)),"",(VLOOKUP(D608,條件!$A$1:$L$65585,5,0)))</f>
        <v/>
      </c>
      <c r="G608" s="507" t="str">
        <f>IF(ISNA(VLOOKUP(D608,條件!$A$1:$L$65585,11,0)),"",(VLOOKUP(D608,條件!$A$1:$L$65585,11,0)))</f>
        <v/>
      </c>
      <c r="H608" s="460"/>
      <c r="I608" s="461"/>
      <c r="J608" s="462"/>
      <c r="K608" s="461"/>
      <c r="L608" s="463"/>
      <c r="M608" s="388"/>
      <c r="N608" s="389"/>
      <c r="O608" s="390"/>
      <c r="P608" s="389"/>
      <c r="Q608" s="410"/>
      <c r="R608" s="443"/>
      <c r="S608" s="425">
        <f t="shared" si="227"/>
        <v>0</v>
      </c>
      <c r="T608" s="392">
        <f t="shared" si="224"/>
        <v>0</v>
      </c>
      <c r="U608" s="405">
        <f t="shared" si="228"/>
        <v>0</v>
      </c>
      <c r="V608" s="393">
        <f t="shared" si="229"/>
        <v>0</v>
      </c>
      <c r="W608" s="442" t="str">
        <f t="shared" si="230"/>
        <v/>
      </c>
      <c r="X608" s="452" t="str">
        <f t="shared" si="225"/>
        <v/>
      </c>
      <c r="Y608" s="452" t="str">
        <f t="shared" si="226"/>
        <v/>
      </c>
    </row>
    <row r="609" spans="1:25" ht="16.5">
      <c r="A609" s="383">
        <f t="shared" si="231"/>
        <v>46188</v>
      </c>
      <c r="B609" s="432" t="s">
        <v>804</v>
      </c>
      <c r="C609" s="458"/>
      <c r="D609" s="473"/>
      <c r="E609" s="459"/>
      <c r="F609" s="507" t="str">
        <f>IF(ISNA(VLOOKUP(D609,條件!$A$1:$L$65585,5,0)),"",(VLOOKUP(D609,條件!$A$1:$L$65585,5,0)))</f>
        <v/>
      </c>
      <c r="G609" s="507" t="str">
        <f>IF(ISNA(VLOOKUP(D609,條件!$A$1:$L$65585,11,0)),"",(VLOOKUP(D609,條件!$A$1:$L$65585,11,0)))</f>
        <v/>
      </c>
      <c r="H609" s="460"/>
      <c r="I609" s="461"/>
      <c r="J609" s="462"/>
      <c r="K609" s="461"/>
      <c r="L609" s="463"/>
      <c r="M609" s="388"/>
      <c r="N609" s="389"/>
      <c r="O609" s="390"/>
      <c r="P609" s="389"/>
      <c r="Q609" s="410"/>
      <c r="R609" s="443"/>
      <c r="S609" s="425">
        <f t="shared" si="227"/>
        <v>0</v>
      </c>
      <c r="T609" s="392">
        <f t="shared" si="224"/>
        <v>0</v>
      </c>
      <c r="U609" s="405">
        <f t="shared" si="228"/>
        <v>0</v>
      </c>
      <c r="V609" s="393">
        <f t="shared" si="229"/>
        <v>0</v>
      </c>
      <c r="W609" s="442" t="str">
        <f t="shared" si="230"/>
        <v/>
      </c>
      <c r="X609" s="452" t="str">
        <f t="shared" si="225"/>
        <v/>
      </c>
      <c r="Y609" s="452" t="str">
        <f t="shared" si="226"/>
        <v/>
      </c>
    </row>
    <row r="610" spans="1:25" ht="16.5">
      <c r="A610" s="383">
        <f t="shared" si="231"/>
        <v>46188</v>
      </c>
      <c r="B610" s="432" t="s">
        <v>804</v>
      </c>
      <c r="C610" s="458"/>
      <c r="D610" s="473"/>
      <c r="E610" s="459"/>
      <c r="F610" s="507" t="str">
        <f>IF(ISNA(VLOOKUP(D610,條件!$A$1:$L$65585,5,0)),"",(VLOOKUP(D610,條件!$A$1:$L$65585,5,0)))</f>
        <v/>
      </c>
      <c r="G610" s="507" t="str">
        <f>IF(ISNA(VLOOKUP(D610,條件!$A$1:$L$65585,11,0)),"",(VLOOKUP(D610,條件!$A$1:$L$65585,11,0)))</f>
        <v/>
      </c>
      <c r="H610" s="460"/>
      <c r="I610" s="461"/>
      <c r="J610" s="462"/>
      <c r="K610" s="461"/>
      <c r="L610" s="463"/>
      <c r="M610" s="388"/>
      <c r="N610" s="389"/>
      <c r="O610" s="390"/>
      <c r="P610" s="389"/>
      <c r="Q610" s="410"/>
      <c r="R610" s="443"/>
      <c r="S610" s="425">
        <f t="shared" si="227"/>
        <v>0</v>
      </c>
      <c r="T610" s="392">
        <f t="shared" si="224"/>
        <v>0</v>
      </c>
      <c r="U610" s="405">
        <f t="shared" si="228"/>
        <v>0</v>
      </c>
      <c r="V610" s="393">
        <f t="shared" si="229"/>
        <v>0</v>
      </c>
      <c r="W610" s="442" t="str">
        <f t="shared" si="230"/>
        <v/>
      </c>
      <c r="X610" s="452" t="str">
        <f t="shared" si="225"/>
        <v/>
      </c>
      <c r="Y610" s="452" t="str">
        <f t="shared" si="226"/>
        <v/>
      </c>
    </row>
    <row r="611" spans="1:25" ht="16.5">
      <c r="A611" s="383">
        <f t="shared" si="231"/>
        <v>46188</v>
      </c>
      <c r="B611" s="432" t="s">
        <v>804</v>
      </c>
      <c r="C611" s="458"/>
      <c r="D611" s="473"/>
      <c r="E611" s="459"/>
      <c r="F611" s="507" t="str">
        <f>IF(ISNA(VLOOKUP(D611,條件!$A$1:$L$65585,5,0)),"",(VLOOKUP(D611,條件!$A$1:$L$65585,5,0)))</f>
        <v/>
      </c>
      <c r="G611" s="507" t="str">
        <f>IF(ISNA(VLOOKUP(D611,條件!$A$1:$L$65585,11,0)),"",(VLOOKUP(D611,條件!$A$1:$L$65585,11,0)))</f>
        <v/>
      </c>
      <c r="H611" s="460"/>
      <c r="I611" s="461"/>
      <c r="J611" s="462"/>
      <c r="K611" s="461"/>
      <c r="L611" s="463"/>
      <c r="M611" s="388"/>
      <c r="N611" s="389"/>
      <c r="O611" s="390"/>
      <c r="P611" s="389"/>
      <c r="Q611" s="410"/>
      <c r="R611" s="443"/>
      <c r="S611" s="425">
        <f t="shared" si="227"/>
        <v>0</v>
      </c>
      <c r="T611" s="392">
        <f t="shared" si="224"/>
        <v>0</v>
      </c>
      <c r="U611" s="405">
        <f t="shared" si="228"/>
        <v>0</v>
      </c>
      <c r="V611" s="393">
        <f t="shared" si="229"/>
        <v>0</v>
      </c>
      <c r="W611" s="442" t="str">
        <f t="shared" si="230"/>
        <v/>
      </c>
      <c r="X611" s="452" t="str">
        <f t="shared" si="225"/>
        <v/>
      </c>
      <c r="Y611" s="452" t="str">
        <f t="shared" si="226"/>
        <v/>
      </c>
    </row>
    <row r="612" spans="1:25" ht="16.5">
      <c r="A612" s="383">
        <f t="shared" si="231"/>
        <v>46188</v>
      </c>
      <c r="B612" s="432" t="s">
        <v>804</v>
      </c>
      <c r="C612" s="458"/>
      <c r="D612" s="473"/>
      <c r="E612" s="459"/>
      <c r="F612" s="507" t="str">
        <f>IF(ISNA(VLOOKUP(D612,條件!$A$1:$L$65585,5,0)),"",(VLOOKUP(D612,條件!$A$1:$L$65585,5,0)))</f>
        <v/>
      </c>
      <c r="G612" s="507" t="str">
        <f>IF(ISNA(VLOOKUP(D612,條件!$A$1:$L$65585,11,0)),"",(VLOOKUP(D612,條件!$A$1:$L$65585,11,0)))</f>
        <v/>
      </c>
      <c r="H612" s="460"/>
      <c r="I612" s="461"/>
      <c r="J612" s="462"/>
      <c r="K612" s="461"/>
      <c r="L612" s="463"/>
      <c r="M612" s="388"/>
      <c r="N612" s="389"/>
      <c r="O612" s="390"/>
      <c r="P612" s="389"/>
      <c r="Q612" s="410"/>
      <c r="R612" s="443"/>
      <c r="S612" s="425">
        <f t="shared" si="227"/>
        <v>0</v>
      </c>
      <c r="T612" s="392">
        <f t="shared" si="224"/>
        <v>0</v>
      </c>
      <c r="U612" s="405">
        <f t="shared" si="228"/>
        <v>0</v>
      </c>
      <c r="V612" s="393">
        <f t="shared" si="229"/>
        <v>0</v>
      </c>
      <c r="W612" s="442" t="str">
        <f t="shared" si="230"/>
        <v/>
      </c>
      <c r="X612" s="452" t="str">
        <f t="shared" si="225"/>
        <v/>
      </c>
      <c r="Y612" s="452" t="str">
        <f t="shared" si="226"/>
        <v/>
      </c>
    </row>
    <row r="613" spans="1:25" ht="16.5">
      <c r="A613" s="383">
        <f t="shared" si="231"/>
        <v>46188</v>
      </c>
      <c r="B613" s="432" t="s">
        <v>804</v>
      </c>
      <c r="C613" s="458"/>
      <c r="D613" s="473"/>
      <c r="E613" s="459"/>
      <c r="F613" s="507" t="str">
        <f>IF(ISNA(VLOOKUP(D613,條件!$A$1:$L$65585,5,0)),"",(VLOOKUP(D613,條件!$A$1:$L$65585,5,0)))</f>
        <v/>
      </c>
      <c r="G613" s="507" t="str">
        <f>IF(ISNA(VLOOKUP(D613,條件!$A$1:$L$65585,11,0)),"",(VLOOKUP(D613,條件!$A$1:$L$65585,11,0)))</f>
        <v/>
      </c>
      <c r="H613" s="460"/>
      <c r="I613" s="461"/>
      <c r="J613" s="462"/>
      <c r="K613" s="461"/>
      <c r="L613" s="463"/>
      <c r="M613" s="388"/>
      <c r="N613" s="389"/>
      <c r="O613" s="390"/>
      <c r="P613" s="389"/>
      <c r="Q613" s="410"/>
      <c r="R613" s="443"/>
      <c r="S613" s="425">
        <f t="shared" si="227"/>
        <v>0</v>
      </c>
      <c r="T613" s="392">
        <f t="shared" si="224"/>
        <v>0</v>
      </c>
      <c r="U613" s="405">
        <f t="shared" si="228"/>
        <v>0</v>
      </c>
      <c r="V613" s="393">
        <f t="shared" si="229"/>
        <v>0</v>
      </c>
      <c r="W613" s="442" t="str">
        <f t="shared" si="230"/>
        <v/>
      </c>
      <c r="X613" s="452" t="str">
        <f t="shared" si="225"/>
        <v/>
      </c>
      <c r="Y613" s="452" t="str">
        <f t="shared" si="226"/>
        <v/>
      </c>
    </row>
    <row r="614" spans="1:25" ht="16.5">
      <c r="A614" s="383">
        <f t="shared" si="231"/>
        <v>46188</v>
      </c>
      <c r="B614" s="432" t="s">
        <v>804</v>
      </c>
      <c r="C614" s="458"/>
      <c r="D614" s="473"/>
      <c r="E614" s="459"/>
      <c r="F614" s="507" t="str">
        <f>IF(ISNA(VLOOKUP(D614,條件!$A$1:$L$65585,5,0)),"",(VLOOKUP(D614,條件!$A$1:$L$65585,5,0)))</f>
        <v/>
      </c>
      <c r="G614" s="507" t="str">
        <f>IF(ISNA(VLOOKUP(D614,條件!$A$1:$L$65585,11,0)),"",(VLOOKUP(D614,條件!$A$1:$L$65585,11,0)))</f>
        <v/>
      </c>
      <c r="H614" s="460"/>
      <c r="I614" s="461"/>
      <c r="J614" s="462"/>
      <c r="K614" s="461"/>
      <c r="L614" s="463"/>
      <c r="M614" s="388"/>
      <c r="N614" s="389"/>
      <c r="O614" s="390"/>
      <c r="P614" s="389"/>
      <c r="Q614" s="410"/>
      <c r="R614" s="443"/>
      <c r="S614" s="425">
        <f t="shared" si="227"/>
        <v>0</v>
      </c>
      <c r="T614" s="392">
        <f t="shared" si="224"/>
        <v>0</v>
      </c>
      <c r="U614" s="405">
        <f t="shared" si="228"/>
        <v>0</v>
      </c>
      <c r="V614" s="393">
        <f t="shared" si="229"/>
        <v>0</v>
      </c>
      <c r="W614" s="442" t="str">
        <f t="shared" si="230"/>
        <v/>
      </c>
      <c r="X614" s="452" t="str">
        <f t="shared" si="225"/>
        <v/>
      </c>
      <c r="Y614" s="452" t="str">
        <f t="shared" si="226"/>
        <v/>
      </c>
    </row>
    <row r="615" spans="1:25" ht="16.5">
      <c r="A615" s="383">
        <f t="shared" si="231"/>
        <v>46188</v>
      </c>
      <c r="B615" s="432" t="s">
        <v>804</v>
      </c>
      <c r="C615" s="458"/>
      <c r="D615" s="473"/>
      <c r="E615" s="459"/>
      <c r="F615" s="507" t="str">
        <f>IF(ISNA(VLOOKUP(D615,條件!$A$1:$L$65585,5,0)),"",(VLOOKUP(D615,條件!$A$1:$L$65585,5,0)))</f>
        <v/>
      </c>
      <c r="G615" s="507" t="str">
        <f>IF(ISNA(VLOOKUP(D615,條件!$A$1:$L$65585,11,0)),"",(VLOOKUP(D615,條件!$A$1:$L$65585,11,0)))</f>
        <v/>
      </c>
      <c r="H615" s="460"/>
      <c r="I615" s="461"/>
      <c r="J615" s="462"/>
      <c r="K615" s="461"/>
      <c r="L615" s="463"/>
      <c r="M615" s="388"/>
      <c r="N615" s="389"/>
      <c r="O615" s="390"/>
      <c r="P615" s="389"/>
      <c r="Q615" s="410"/>
      <c r="R615" s="443"/>
      <c r="S615" s="425">
        <f t="shared" si="227"/>
        <v>0</v>
      </c>
      <c r="T615" s="392">
        <f t="shared" si="224"/>
        <v>0</v>
      </c>
      <c r="U615" s="405">
        <f t="shared" si="228"/>
        <v>0</v>
      </c>
      <c r="V615" s="393">
        <f t="shared" si="229"/>
        <v>0</v>
      </c>
      <c r="W615" s="442" t="str">
        <f t="shared" si="230"/>
        <v/>
      </c>
      <c r="X615" s="452" t="str">
        <f t="shared" si="225"/>
        <v/>
      </c>
      <c r="Y615" s="452" t="str">
        <f t="shared" si="226"/>
        <v/>
      </c>
    </row>
    <row r="616" spans="1:25" ht="16.5">
      <c r="A616" s="383">
        <f t="shared" si="231"/>
        <v>46188</v>
      </c>
      <c r="B616" s="432" t="s">
        <v>804</v>
      </c>
      <c r="C616" s="458"/>
      <c r="D616" s="473"/>
      <c r="E616" s="459"/>
      <c r="F616" s="507" t="str">
        <f>IF(ISNA(VLOOKUP(D616,條件!$A$1:$L$65585,5,0)),"",(VLOOKUP(D616,條件!$A$1:$L$65585,5,0)))</f>
        <v/>
      </c>
      <c r="G616" s="507" t="str">
        <f>IF(ISNA(VLOOKUP(D616,條件!$A$1:$L$65585,11,0)),"",(VLOOKUP(D616,條件!$A$1:$L$65585,11,0)))</f>
        <v/>
      </c>
      <c r="H616" s="460"/>
      <c r="I616" s="461"/>
      <c r="J616" s="462"/>
      <c r="K616" s="461"/>
      <c r="L616" s="463"/>
      <c r="M616" s="388"/>
      <c r="N616" s="389"/>
      <c r="O616" s="390"/>
      <c r="P616" s="389"/>
      <c r="Q616" s="410"/>
      <c r="R616" s="443"/>
      <c r="S616" s="425">
        <f t="shared" si="227"/>
        <v>0</v>
      </c>
      <c r="T616" s="392">
        <f t="shared" si="224"/>
        <v>0</v>
      </c>
      <c r="U616" s="392">
        <f t="shared" si="228"/>
        <v>0</v>
      </c>
      <c r="V616" s="393">
        <f t="shared" si="229"/>
        <v>0</v>
      </c>
      <c r="W616" s="442" t="str">
        <f t="shared" si="230"/>
        <v/>
      </c>
      <c r="X616" s="452" t="str">
        <f t="shared" si="225"/>
        <v/>
      </c>
      <c r="Y616" s="452" t="str">
        <f t="shared" si="226"/>
        <v/>
      </c>
    </row>
    <row r="617" spans="1:25" ht="16.5">
      <c r="A617" s="383">
        <f t="shared" si="231"/>
        <v>46188</v>
      </c>
      <c r="B617" s="432" t="s">
        <v>804</v>
      </c>
      <c r="C617" s="458"/>
      <c r="D617" s="473"/>
      <c r="E617" s="459"/>
      <c r="F617" s="507" t="str">
        <f>IF(ISNA(VLOOKUP(D617,條件!$A$1:$L$65585,5,0)),"",(VLOOKUP(D617,條件!$A$1:$L$65585,5,0)))</f>
        <v/>
      </c>
      <c r="G617" s="507" t="str">
        <f>IF(ISNA(VLOOKUP(D617,條件!$A$1:$L$65585,11,0)),"",(VLOOKUP(D617,條件!$A$1:$L$65585,11,0)))</f>
        <v/>
      </c>
      <c r="H617" s="460"/>
      <c r="I617" s="461"/>
      <c r="J617" s="462"/>
      <c r="K617" s="461"/>
      <c r="L617" s="463"/>
      <c r="M617" s="388"/>
      <c r="N617" s="389"/>
      <c r="O617" s="390"/>
      <c r="P617" s="389"/>
      <c r="Q617" s="410"/>
      <c r="R617" s="443"/>
      <c r="S617" s="425">
        <f t="shared" si="227"/>
        <v>0</v>
      </c>
      <c r="T617" s="392">
        <f t="shared" si="224"/>
        <v>0</v>
      </c>
      <c r="U617" s="392">
        <f t="shared" si="228"/>
        <v>0</v>
      </c>
      <c r="V617" s="393">
        <f t="shared" si="229"/>
        <v>0</v>
      </c>
      <c r="W617" s="444" t="str">
        <f t="shared" si="230"/>
        <v/>
      </c>
      <c r="X617" s="452" t="str">
        <f t="shared" si="225"/>
        <v/>
      </c>
      <c r="Y617" s="452" t="str">
        <f t="shared" si="226"/>
        <v/>
      </c>
    </row>
    <row r="618" spans="1:25" ht="16.5">
      <c r="A618" s="383">
        <f t="shared" si="231"/>
        <v>46188</v>
      </c>
      <c r="B618" s="432" t="s">
        <v>804</v>
      </c>
      <c r="C618" s="458"/>
      <c r="D618" s="473"/>
      <c r="E618" s="459"/>
      <c r="F618" s="507" t="str">
        <f>IF(ISNA(VLOOKUP(D618,條件!$A$1:$L$65585,5,0)),"",(VLOOKUP(D618,條件!$A$1:$L$65585,5,0)))</f>
        <v/>
      </c>
      <c r="G618" s="507" t="str">
        <f>IF(ISNA(VLOOKUP(D618,條件!$A$1:$L$65585,11,0)),"",(VLOOKUP(D618,條件!$A$1:$L$65585,11,0)))</f>
        <v/>
      </c>
      <c r="H618" s="460"/>
      <c r="I618" s="461"/>
      <c r="J618" s="462"/>
      <c r="K618" s="461"/>
      <c r="L618" s="463"/>
      <c r="M618" s="388"/>
      <c r="N618" s="389"/>
      <c r="O618" s="390"/>
      <c r="P618" s="389"/>
      <c r="Q618" s="410"/>
      <c r="R618" s="443"/>
      <c r="S618" s="425">
        <f t="shared" si="227"/>
        <v>0</v>
      </c>
      <c r="T618" s="392">
        <f t="shared" si="224"/>
        <v>0</v>
      </c>
      <c r="U618" s="392">
        <f t="shared" si="228"/>
        <v>0</v>
      </c>
      <c r="V618" s="393">
        <f t="shared" si="229"/>
        <v>0</v>
      </c>
      <c r="W618" s="444" t="str">
        <f t="shared" si="230"/>
        <v/>
      </c>
      <c r="X618" s="452" t="str">
        <f t="shared" si="225"/>
        <v/>
      </c>
      <c r="Y618" s="452" t="str">
        <f t="shared" si="226"/>
        <v/>
      </c>
    </row>
    <row r="619" spans="1:25" ht="16.5">
      <c r="A619" s="383">
        <f t="shared" si="231"/>
        <v>46188</v>
      </c>
      <c r="B619" s="432" t="s">
        <v>804</v>
      </c>
      <c r="C619" s="458"/>
      <c r="D619" s="473"/>
      <c r="E619" s="459"/>
      <c r="F619" s="507" t="str">
        <f>IF(ISNA(VLOOKUP(D619,條件!$A$1:$L$65585,5,0)),"",(VLOOKUP(D619,條件!$A$1:$L$65585,5,0)))</f>
        <v/>
      </c>
      <c r="G619" s="507" t="str">
        <f>IF(ISNA(VLOOKUP(D619,條件!$A$1:$L$65585,11,0)),"",(VLOOKUP(D619,條件!$A$1:$L$65585,11,0)))</f>
        <v/>
      </c>
      <c r="H619" s="460"/>
      <c r="I619" s="461"/>
      <c r="J619" s="462"/>
      <c r="K619" s="461"/>
      <c r="L619" s="463"/>
      <c r="M619" s="388"/>
      <c r="N619" s="389"/>
      <c r="O619" s="390"/>
      <c r="P619" s="389"/>
      <c r="Q619" s="410"/>
      <c r="R619" s="443"/>
      <c r="S619" s="425">
        <f t="shared" si="227"/>
        <v>0</v>
      </c>
      <c r="T619" s="392">
        <f t="shared" si="224"/>
        <v>0</v>
      </c>
      <c r="U619" s="392">
        <f t="shared" si="228"/>
        <v>0</v>
      </c>
      <c r="V619" s="393">
        <f t="shared" si="229"/>
        <v>0</v>
      </c>
      <c r="W619" s="444" t="str">
        <f t="shared" si="230"/>
        <v/>
      </c>
      <c r="X619" s="452" t="str">
        <f t="shared" si="225"/>
        <v/>
      </c>
      <c r="Y619" s="452" t="str">
        <f t="shared" si="226"/>
        <v/>
      </c>
    </row>
    <row r="620" spans="1:25" ht="16.5">
      <c r="A620" s="383">
        <f t="shared" si="231"/>
        <v>46188</v>
      </c>
      <c r="B620" s="432" t="s">
        <v>804</v>
      </c>
      <c r="C620" s="458"/>
      <c r="D620" s="473"/>
      <c r="E620" s="459"/>
      <c r="F620" s="507" t="str">
        <f>IF(ISNA(VLOOKUP(D620,條件!$A$1:$L$65585,5,0)),"",(VLOOKUP(D620,條件!$A$1:$L$65585,5,0)))</f>
        <v/>
      </c>
      <c r="G620" s="507" t="str">
        <f>IF(ISNA(VLOOKUP(D620,條件!$A$1:$L$65585,11,0)),"",(VLOOKUP(D620,條件!$A$1:$L$65585,11,0)))</f>
        <v/>
      </c>
      <c r="H620" s="460"/>
      <c r="I620" s="461"/>
      <c r="J620" s="462"/>
      <c r="K620" s="461"/>
      <c r="L620" s="463"/>
      <c r="M620" s="388"/>
      <c r="N620" s="389"/>
      <c r="O620" s="390"/>
      <c r="P620" s="389"/>
      <c r="Q620" s="410"/>
      <c r="R620" s="443"/>
      <c r="S620" s="425">
        <f t="shared" si="227"/>
        <v>0</v>
      </c>
      <c r="T620" s="392">
        <f t="shared" si="224"/>
        <v>0</v>
      </c>
      <c r="U620" s="392">
        <f t="shared" si="228"/>
        <v>0</v>
      </c>
      <c r="V620" s="393">
        <f t="shared" si="229"/>
        <v>0</v>
      </c>
      <c r="W620" s="444" t="str">
        <f t="shared" si="230"/>
        <v/>
      </c>
      <c r="X620" s="452" t="str">
        <f t="shared" si="225"/>
        <v/>
      </c>
      <c r="Y620" s="452" t="str">
        <f t="shared" si="226"/>
        <v/>
      </c>
    </row>
    <row r="621" spans="1:25" ht="16.5">
      <c r="A621" s="383">
        <f t="shared" si="231"/>
        <v>46188</v>
      </c>
      <c r="B621" s="432" t="s">
        <v>804</v>
      </c>
      <c r="C621" s="458"/>
      <c r="D621" s="473"/>
      <c r="E621" s="459"/>
      <c r="F621" s="507" t="str">
        <f>IF(ISNA(VLOOKUP(D621,條件!$A$1:$L$65585,5,0)),"",(VLOOKUP(D621,條件!$A$1:$L$65585,5,0)))</f>
        <v/>
      </c>
      <c r="G621" s="507" t="str">
        <f>IF(ISNA(VLOOKUP(D621,條件!$A$1:$L$65585,11,0)),"",(VLOOKUP(D621,條件!$A$1:$L$65585,11,0)))</f>
        <v/>
      </c>
      <c r="H621" s="460"/>
      <c r="I621" s="461"/>
      <c r="J621" s="462"/>
      <c r="K621" s="461"/>
      <c r="L621" s="463"/>
      <c r="M621" s="388"/>
      <c r="N621" s="389"/>
      <c r="O621" s="390"/>
      <c r="P621" s="389"/>
      <c r="Q621" s="391"/>
      <c r="R621" s="443"/>
      <c r="S621" s="425">
        <f t="shared" si="227"/>
        <v>0</v>
      </c>
      <c r="T621" s="392">
        <f t="shared" si="224"/>
        <v>0</v>
      </c>
      <c r="U621" s="392">
        <f t="shared" si="228"/>
        <v>0</v>
      </c>
      <c r="V621" s="393">
        <f t="shared" si="229"/>
        <v>0</v>
      </c>
      <c r="W621" s="444" t="str">
        <f t="shared" si="230"/>
        <v/>
      </c>
      <c r="X621" s="452" t="str">
        <f t="shared" si="225"/>
        <v/>
      </c>
      <c r="Y621" s="452" t="str">
        <f t="shared" si="226"/>
        <v/>
      </c>
    </row>
    <row r="622" spans="1:25" ht="16.5">
      <c r="A622" s="383">
        <f t="shared" si="231"/>
        <v>46188</v>
      </c>
      <c r="B622" s="432" t="s">
        <v>804</v>
      </c>
      <c r="C622" s="458"/>
      <c r="D622" s="473"/>
      <c r="E622" s="459"/>
      <c r="F622" s="507" t="str">
        <f>IF(ISNA(VLOOKUP(D622,條件!$A$1:$L$65585,5,0)),"",(VLOOKUP(D622,條件!$A$1:$L$65585,5,0)))</f>
        <v/>
      </c>
      <c r="G622" s="507" t="str">
        <f>IF(ISNA(VLOOKUP(D622,條件!$A$1:$L$65585,11,0)),"",(VLOOKUP(D622,條件!$A$1:$L$65585,11,0)))</f>
        <v/>
      </c>
      <c r="H622" s="460"/>
      <c r="I622" s="461"/>
      <c r="J622" s="462"/>
      <c r="K622" s="461"/>
      <c r="L622" s="463"/>
      <c r="M622" s="388"/>
      <c r="N622" s="389"/>
      <c r="O622" s="390"/>
      <c r="P622" s="389"/>
      <c r="Q622" s="391"/>
      <c r="R622" s="443"/>
      <c r="S622" s="425">
        <f t="shared" si="227"/>
        <v>0</v>
      </c>
      <c r="T622" s="392">
        <f t="shared" si="224"/>
        <v>0</v>
      </c>
      <c r="U622" s="392">
        <f t="shared" si="228"/>
        <v>0</v>
      </c>
      <c r="V622" s="393">
        <f t="shared" si="229"/>
        <v>0</v>
      </c>
      <c r="W622" s="444" t="str">
        <f t="shared" si="230"/>
        <v/>
      </c>
      <c r="X622" s="452" t="str">
        <f t="shared" si="225"/>
        <v/>
      </c>
      <c r="Y622" s="452" t="str">
        <f t="shared" si="226"/>
        <v/>
      </c>
    </row>
    <row r="623" spans="1:25" ht="16.5">
      <c r="A623" s="383">
        <f t="shared" si="231"/>
        <v>46188</v>
      </c>
      <c r="B623" s="432" t="s">
        <v>804</v>
      </c>
      <c r="C623" s="458"/>
      <c r="D623" s="473"/>
      <c r="E623" s="459"/>
      <c r="F623" s="507" t="str">
        <f>IF(ISNA(VLOOKUP(D623,條件!$A$1:$L$65585,5,0)),"",(VLOOKUP(D623,條件!$A$1:$L$65585,5,0)))</f>
        <v/>
      </c>
      <c r="G623" s="507" t="str">
        <f>IF(ISNA(VLOOKUP(D623,條件!$A$1:$L$65585,11,0)),"",(VLOOKUP(D623,條件!$A$1:$L$65585,11,0)))</f>
        <v/>
      </c>
      <c r="H623" s="460"/>
      <c r="I623" s="461"/>
      <c r="J623" s="462"/>
      <c r="K623" s="461"/>
      <c r="L623" s="463"/>
      <c r="M623" s="388"/>
      <c r="N623" s="389"/>
      <c r="O623" s="390"/>
      <c r="P623" s="389"/>
      <c r="Q623" s="391"/>
      <c r="R623" s="443"/>
      <c r="S623" s="425">
        <f t="shared" si="227"/>
        <v>0</v>
      </c>
      <c r="T623" s="392">
        <f t="shared" si="224"/>
        <v>0</v>
      </c>
      <c r="U623" s="392">
        <f t="shared" si="228"/>
        <v>0</v>
      </c>
      <c r="V623" s="393">
        <f t="shared" si="229"/>
        <v>0</v>
      </c>
      <c r="W623" s="444" t="str">
        <f t="shared" si="230"/>
        <v/>
      </c>
      <c r="X623" s="452" t="str">
        <f t="shared" si="225"/>
        <v/>
      </c>
      <c r="Y623" s="452" t="str">
        <f t="shared" si="226"/>
        <v/>
      </c>
    </row>
    <row r="624" spans="1:25" ht="16.5">
      <c r="A624" s="383">
        <f t="shared" si="231"/>
        <v>46188</v>
      </c>
      <c r="B624" s="432" t="s">
        <v>804</v>
      </c>
      <c r="C624" s="458"/>
      <c r="D624" s="473"/>
      <c r="E624" s="459"/>
      <c r="F624" s="507" t="str">
        <f>IF(ISNA(VLOOKUP(D624,條件!$A$1:$L$65585,5,0)),"",(VLOOKUP(D624,條件!$A$1:$L$65585,5,0)))</f>
        <v/>
      </c>
      <c r="G624" s="507" t="str">
        <f>IF(ISNA(VLOOKUP(D624,條件!$A$1:$L$65585,11,0)),"",(VLOOKUP(D624,條件!$A$1:$L$65585,11,0)))</f>
        <v/>
      </c>
      <c r="H624" s="460"/>
      <c r="I624" s="461"/>
      <c r="J624" s="462"/>
      <c r="K624" s="461"/>
      <c r="L624" s="463"/>
      <c r="M624" s="388"/>
      <c r="N624" s="389"/>
      <c r="O624" s="390"/>
      <c r="P624" s="389"/>
      <c r="Q624" s="391"/>
      <c r="R624" s="443"/>
      <c r="S624" s="425">
        <f t="shared" si="227"/>
        <v>0</v>
      </c>
      <c r="T624" s="392">
        <f t="shared" si="224"/>
        <v>0</v>
      </c>
      <c r="U624" s="392">
        <f t="shared" si="228"/>
        <v>0</v>
      </c>
      <c r="V624" s="393">
        <f t="shared" si="229"/>
        <v>0</v>
      </c>
      <c r="W624" s="444" t="str">
        <f t="shared" si="230"/>
        <v/>
      </c>
      <c r="X624" s="452" t="str">
        <f t="shared" si="225"/>
        <v/>
      </c>
      <c r="Y624" s="452" t="str">
        <f t="shared" si="226"/>
        <v/>
      </c>
    </row>
    <row r="625" spans="1:25" ht="16.5">
      <c r="A625" s="383">
        <f t="shared" si="231"/>
        <v>46188</v>
      </c>
      <c r="B625" s="398" t="s">
        <v>807</v>
      </c>
      <c r="C625" s="524"/>
      <c r="D625" s="525"/>
      <c r="E625" s="526"/>
      <c r="F625" s="527"/>
      <c r="G625" s="527"/>
      <c r="H625" s="528"/>
      <c r="I625" s="529">
        <f>COUNTA(I605:I624)</f>
        <v>0</v>
      </c>
      <c r="J625" s="529"/>
      <c r="K625" s="529"/>
      <c r="L625" s="530"/>
      <c r="M625" s="400"/>
      <c r="N625" s="401">
        <f>SUM(N605:N624)</f>
        <v>0</v>
      </c>
      <c r="O625" s="400"/>
      <c r="P625" s="401">
        <f>SUM(P605:P624)</f>
        <v>0</v>
      </c>
      <c r="Q625" s="402"/>
      <c r="R625" s="445"/>
      <c r="S625" s="426"/>
      <c r="T625" s="399"/>
      <c r="U625" s="399">
        <f>SUMIF(U605:U624,"&lt;9E307")</f>
        <v>0</v>
      </c>
      <c r="V625" s="399">
        <f>SUM(V605:V624)</f>
        <v>0</v>
      </c>
      <c r="W625" s="446">
        <f>IF(ISERROR(V625/U625),0,(V625/U625))</f>
        <v>0</v>
      </c>
      <c r="X625" s="453">
        <f>SUMIF(X605:X624,"&lt;9E307")</f>
        <v>0</v>
      </c>
      <c r="Y625" s="453">
        <f>SUMIF(Y605:Y624,"&lt;9E307")</f>
        <v>0</v>
      </c>
    </row>
    <row r="626" spans="1:25" ht="16.5">
      <c r="A626" s="383">
        <f t="shared" si="231"/>
        <v>46188</v>
      </c>
      <c r="B626" s="432" t="s">
        <v>805</v>
      </c>
      <c r="C626" s="458"/>
      <c r="D626" s="473"/>
      <c r="E626" s="459"/>
      <c r="F626" s="507" t="str">
        <f>IF(ISNA(VLOOKUP(D626,條件!$A$1:$L$65585,5,0)),"",(VLOOKUP(D626,條件!$A$1:$L$65585,5,0)))</f>
        <v/>
      </c>
      <c r="G626" s="507" t="str">
        <f>IF(ISNA(VLOOKUP(D626,條件!$A$1:$L$65585,11,0)),"",(VLOOKUP(D626,條件!$A$1:$L$65585,11,0)))</f>
        <v/>
      </c>
      <c r="H626" s="460"/>
      <c r="I626" s="461"/>
      <c r="J626" s="462"/>
      <c r="K626" s="461"/>
      <c r="L626" s="463"/>
      <c r="M626" s="388"/>
      <c r="N626" s="389"/>
      <c r="O626" s="390"/>
      <c r="P626" s="389"/>
      <c r="Q626" s="391"/>
      <c r="R626" s="443"/>
      <c r="S626" s="425">
        <f>K626*0.85</f>
        <v>0</v>
      </c>
      <c r="T626" s="392">
        <f t="shared" ref="T626:T645" si="232">IF(J626="",0,(1440/(J626/S626)))</f>
        <v>0</v>
      </c>
      <c r="U626" s="405">
        <f>T626*L626*(N626+P626)/24*0.85</f>
        <v>0</v>
      </c>
      <c r="V626" s="406">
        <f>M626+O626</f>
        <v>0</v>
      </c>
      <c r="W626" s="442" t="str">
        <f>IF(U626=0,"",((V626/U626)))</f>
        <v/>
      </c>
      <c r="X626" s="452" t="str">
        <f t="shared" ref="X626:X645" si="233">IF(ISERROR((U626/(N626+P626)*N626)/250),"",((U626/(N626+P626)*N626)/250))</f>
        <v/>
      </c>
      <c r="Y626" s="452" t="str">
        <f t="shared" ref="Y626:Y645" si="234">IF(ISERROR(((U626/(N626+P626)*P626)/250)),"",(((U626/(N626+P626)*P626))/250))</f>
        <v/>
      </c>
    </row>
    <row r="627" spans="1:25" ht="16.5">
      <c r="A627" s="383">
        <f t="shared" si="231"/>
        <v>46188</v>
      </c>
      <c r="B627" s="432" t="s">
        <v>805</v>
      </c>
      <c r="C627" s="458"/>
      <c r="D627" s="473"/>
      <c r="E627" s="459"/>
      <c r="F627" s="507" t="str">
        <f>IF(ISNA(VLOOKUP(D627,條件!$A$1:$L$65585,5,0)),"",(VLOOKUP(D627,條件!$A$1:$L$65585,5,0)))</f>
        <v/>
      </c>
      <c r="G627" s="507" t="str">
        <f>IF(ISNA(VLOOKUP(D627,條件!$A$1:$L$65585,11,0)),"",(VLOOKUP(D627,條件!$A$1:$L$65585,11,0)))</f>
        <v/>
      </c>
      <c r="H627" s="460"/>
      <c r="I627" s="461"/>
      <c r="J627" s="462"/>
      <c r="K627" s="461"/>
      <c r="L627" s="463"/>
      <c r="M627" s="388"/>
      <c r="N627" s="389"/>
      <c r="O627" s="390"/>
      <c r="P627" s="389"/>
      <c r="Q627" s="391"/>
      <c r="R627" s="443"/>
      <c r="S627" s="425">
        <f t="shared" ref="S627:S645" si="235">K627*0.85</f>
        <v>0</v>
      </c>
      <c r="T627" s="392">
        <f t="shared" si="232"/>
        <v>0</v>
      </c>
      <c r="U627" s="405">
        <f t="shared" ref="U627:U645" si="236">T627*L627*(N627+P627)/24*0.85</f>
        <v>0</v>
      </c>
      <c r="V627" s="393">
        <f t="shared" ref="V627:V645" si="237">M627+O627</f>
        <v>0</v>
      </c>
      <c r="W627" s="442" t="str">
        <f t="shared" ref="W627:W645" si="238">IF(U627=0,"",((V627/U627)))</f>
        <v/>
      </c>
      <c r="X627" s="452" t="str">
        <f t="shared" si="233"/>
        <v/>
      </c>
      <c r="Y627" s="452" t="str">
        <f t="shared" si="234"/>
        <v/>
      </c>
    </row>
    <row r="628" spans="1:25" ht="16.5">
      <c r="A628" s="383">
        <f t="shared" si="231"/>
        <v>46188</v>
      </c>
      <c r="B628" s="432" t="s">
        <v>805</v>
      </c>
      <c r="C628" s="458"/>
      <c r="D628" s="473"/>
      <c r="E628" s="459"/>
      <c r="F628" s="507" t="str">
        <f>IF(ISNA(VLOOKUP(D628,條件!$A$1:$L$65585,5,0)),"",(VLOOKUP(D628,條件!$A$1:$L$65585,5,0)))</f>
        <v/>
      </c>
      <c r="G628" s="507" t="str">
        <f>IF(ISNA(VLOOKUP(D628,條件!$A$1:$L$65585,11,0)),"",(VLOOKUP(D628,條件!$A$1:$L$65585,11,0)))</f>
        <v/>
      </c>
      <c r="H628" s="460"/>
      <c r="I628" s="461"/>
      <c r="J628" s="462"/>
      <c r="K628" s="461"/>
      <c r="L628" s="463"/>
      <c r="M628" s="388"/>
      <c r="N628" s="389"/>
      <c r="O628" s="390"/>
      <c r="P628" s="389"/>
      <c r="Q628" s="391"/>
      <c r="R628" s="443"/>
      <c r="S628" s="425">
        <f t="shared" si="235"/>
        <v>0</v>
      </c>
      <c r="T628" s="392">
        <f t="shared" si="232"/>
        <v>0</v>
      </c>
      <c r="U628" s="405">
        <f t="shared" si="236"/>
        <v>0</v>
      </c>
      <c r="V628" s="393">
        <f t="shared" si="237"/>
        <v>0</v>
      </c>
      <c r="W628" s="442" t="str">
        <f t="shared" si="238"/>
        <v/>
      </c>
      <c r="X628" s="452" t="str">
        <f t="shared" si="233"/>
        <v/>
      </c>
      <c r="Y628" s="452" t="str">
        <f t="shared" si="234"/>
        <v/>
      </c>
    </row>
    <row r="629" spans="1:25" ht="16.5">
      <c r="A629" s="383">
        <f t="shared" si="231"/>
        <v>46188</v>
      </c>
      <c r="B629" s="432" t="s">
        <v>805</v>
      </c>
      <c r="C629" s="458"/>
      <c r="D629" s="473"/>
      <c r="E629" s="459"/>
      <c r="F629" s="507" t="str">
        <f>IF(ISNA(VLOOKUP(D629,條件!$A$1:$L$65585,5,0)),"",(VLOOKUP(D629,條件!$A$1:$L$65585,5,0)))</f>
        <v/>
      </c>
      <c r="G629" s="507" t="str">
        <f>IF(ISNA(VLOOKUP(D629,條件!$A$1:$L$65585,11,0)),"",(VLOOKUP(D629,條件!$A$1:$L$65585,11,0)))</f>
        <v/>
      </c>
      <c r="H629" s="460"/>
      <c r="I629" s="461"/>
      <c r="J629" s="462"/>
      <c r="K629" s="461"/>
      <c r="L629" s="463"/>
      <c r="M629" s="388"/>
      <c r="N629" s="389"/>
      <c r="O629" s="390"/>
      <c r="P629" s="389"/>
      <c r="Q629" s="391"/>
      <c r="R629" s="443"/>
      <c r="S629" s="425">
        <f t="shared" si="235"/>
        <v>0</v>
      </c>
      <c r="T629" s="392">
        <f t="shared" si="232"/>
        <v>0</v>
      </c>
      <c r="U629" s="405">
        <f t="shared" si="236"/>
        <v>0</v>
      </c>
      <c r="V629" s="393">
        <f t="shared" si="237"/>
        <v>0</v>
      </c>
      <c r="W629" s="442" t="str">
        <f t="shared" si="238"/>
        <v/>
      </c>
      <c r="X629" s="452" t="str">
        <f t="shared" si="233"/>
        <v/>
      </c>
      <c r="Y629" s="452" t="str">
        <f t="shared" si="234"/>
        <v/>
      </c>
    </row>
    <row r="630" spans="1:25" ht="16.5">
      <c r="A630" s="383">
        <f t="shared" si="231"/>
        <v>46188</v>
      </c>
      <c r="B630" s="432" t="s">
        <v>805</v>
      </c>
      <c r="C630" s="458"/>
      <c r="D630" s="473"/>
      <c r="E630" s="459"/>
      <c r="F630" s="507" t="str">
        <f>IF(ISNA(VLOOKUP(D630,條件!$A$1:$L$65585,5,0)),"",(VLOOKUP(D630,條件!$A$1:$L$65585,5,0)))</f>
        <v/>
      </c>
      <c r="G630" s="507" t="str">
        <f>IF(ISNA(VLOOKUP(D630,條件!$A$1:$L$65585,11,0)),"",(VLOOKUP(D630,條件!$A$1:$L$65585,11,0)))</f>
        <v/>
      </c>
      <c r="H630" s="460"/>
      <c r="I630" s="461"/>
      <c r="J630" s="462"/>
      <c r="K630" s="461"/>
      <c r="L630" s="463"/>
      <c r="M630" s="388"/>
      <c r="N630" s="389"/>
      <c r="O630" s="390"/>
      <c r="P630" s="389"/>
      <c r="Q630" s="391"/>
      <c r="R630" s="443"/>
      <c r="S630" s="425">
        <f t="shared" si="235"/>
        <v>0</v>
      </c>
      <c r="T630" s="392">
        <f t="shared" si="232"/>
        <v>0</v>
      </c>
      <c r="U630" s="405">
        <f t="shared" si="236"/>
        <v>0</v>
      </c>
      <c r="V630" s="393">
        <f t="shared" si="237"/>
        <v>0</v>
      </c>
      <c r="W630" s="442" t="str">
        <f t="shared" si="238"/>
        <v/>
      </c>
      <c r="X630" s="452" t="str">
        <f t="shared" si="233"/>
        <v/>
      </c>
      <c r="Y630" s="452" t="str">
        <f t="shared" si="234"/>
        <v/>
      </c>
    </row>
    <row r="631" spans="1:25" ht="16.5">
      <c r="A631" s="383">
        <f t="shared" si="231"/>
        <v>46188</v>
      </c>
      <c r="B631" s="432" t="s">
        <v>805</v>
      </c>
      <c r="C631" s="458"/>
      <c r="D631" s="473"/>
      <c r="E631" s="459"/>
      <c r="F631" s="507" t="str">
        <f>IF(ISNA(VLOOKUP(D631,條件!$A$1:$L$65585,5,0)),"",(VLOOKUP(D631,條件!$A$1:$L$65585,5,0)))</f>
        <v/>
      </c>
      <c r="G631" s="507" t="str">
        <f>IF(ISNA(VLOOKUP(D631,條件!$A$1:$L$65585,11,0)),"",(VLOOKUP(D631,條件!$A$1:$L$65585,11,0)))</f>
        <v/>
      </c>
      <c r="H631" s="460"/>
      <c r="I631" s="461"/>
      <c r="J631" s="462"/>
      <c r="K631" s="461"/>
      <c r="L631" s="463"/>
      <c r="M631" s="388"/>
      <c r="N631" s="389"/>
      <c r="O631" s="390"/>
      <c r="P631" s="389"/>
      <c r="Q631" s="391"/>
      <c r="R631" s="443"/>
      <c r="S631" s="425">
        <f t="shared" si="235"/>
        <v>0</v>
      </c>
      <c r="T631" s="392">
        <f t="shared" si="232"/>
        <v>0</v>
      </c>
      <c r="U631" s="405">
        <f t="shared" si="236"/>
        <v>0</v>
      </c>
      <c r="V631" s="393">
        <f t="shared" si="237"/>
        <v>0</v>
      </c>
      <c r="W631" s="442" t="str">
        <f t="shared" si="238"/>
        <v/>
      </c>
      <c r="X631" s="452" t="str">
        <f t="shared" si="233"/>
        <v/>
      </c>
      <c r="Y631" s="452" t="str">
        <f t="shared" si="234"/>
        <v/>
      </c>
    </row>
    <row r="632" spans="1:25" ht="16.5">
      <c r="A632" s="383">
        <f t="shared" si="231"/>
        <v>46188</v>
      </c>
      <c r="B632" s="432" t="s">
        <v>805</v>
      </c>
      <c r="C632" s="458"/>
      <c r="D632" s="473"/>
      <c r="E632" s="459"/>
      <c r="F632" s="507" t="str">
        <f>IF(ISNA(VLOOKUP(D632,條件!$A$1:$L$65585,5,0)),"",(VLOOKUP(D632,條件!$A$1:$L$65585,5,0)))</f>
        <v/>
      </c>
      <c r="G632" s="507" t="str">
        <f>IF(ISNA(VLOOKUP(D632,條件!$A$1:$L$65585,11,0)),"",(VLOOKUP(D632,條件!$A$1:$L$65585,11,0)))</f>
        <v/>
      </c>
      <c r="H632" s="460"/>
      <c r="I632" s="461"/>
      <c r="J632" s="462"/>
      <c r="K632" s="461"/>
      <c r="L632" s="463"/>
      <c r="M632" s="388"/>
      <c r="N632" s="389"/>
      <c r="O632" s="390"/>
      <c r="P632" s="389"/>
      <c r="Q632" s="391"/>
      <c r="R632" s="443"/>
      <c r="S632" s="425">
        <f t="shared" si="235"/>
        <v>0</v>
      </c>
      <c r="T632" s="392">
        <f t="shared" si="232"/>
        <v>0</v>
      </c>
      <c r="U632" s="405">
        <f t="shared" si="236"/>
        <v>0</v>
      </c>
      <c r="V632" s="393">
        <f t="shared" si="237"/>
        <v>0</v>
      </c>
      <c r="W632" s="442" t="str">
        <f t="shared" si="238"/>
        <v/>
      </c>
      <c r="X632" s="452" t="str">
        <f t="shared" si="233"/>
        <v/>
      </c>
      <c r="Y632" s="452" t="str">
        <f t="shared" si="234"/>
        <v/>
      </c>
    </row>
    <row r="633" spans="1:25" ht="16.5">
      <c r="A633" s="383">
        <f t="shared" si="231"/>
        <v>46188</v>
      </c>
      <c r="B633" s="432" t="s">
        <v>805</v>
      </c>
      <c r="C633" s="458"/>
      <c r="D633" s="473"/>
      <c r="E633" s="459"/>
      <c r="F633" s="507" t="str">
        <f>IF(ISNA(VLOOKUP(D633,條件!$A$1:$L$65585,5,0)),"",(VLOOKUP(D633,條件!$A$1:$L$65585,5,0)))</f>
        <v/>
      </c>
      <c r="G633" s="507" t="str">
        <f>IF(ISNA(VLOOKUP(D633,條件!$A$1:$L$65585,11,0)),"",(VLOOKUP(D633,條件!$A$1:$L$65585,11,0)))</f>
        <v/>
      </c>
      <c r="H633" s="460"/>
      <c r="I633" s="461"/>
      <c r="J633" s="462"/>
      <c r="K633" s="461"/>
      <c r="L633" s="463"/>
      <c r="M633" s="388"/>
      <c r="N633" s="389"/>
      <c r="O633" s="390"/>
      <c r="P633" s="389"/>
      <c r="Q633" s="391"/>
      <c r="R633" s="443"/>
      <c r="S633" s="425">
        <f t="shared" si="235"/>
        <v>0</v>
      </c>
      <c r="T633" s="392">
        <f t="shared" si="232"/>
        <v>0</v>
      </c>
      <c r="U633" s="405">
        <f t="shared" si="236"/>
        <v>0</v>
      </c>
      <c r="V633" s="393">
        <f t="shared" si="237"/>
        <v>0</v>
      </c>
      <c r="W633" s="442" t="str">
        <f t="shared" si="238"/>
        <v/>
      </c>
      <c r="X633" s="452" t="str">
        <f t="shared" si="233"/>
        <v/>
      </c>
      <c r="Y633" s="452" t="str">
        <f t="shared" si="234"/>
        <v/>
      </c>
    </row>
    <row r="634" spans="1:25" ht="16.5">
      <c r="A634" s="383">
        <f t="shared" si="231"/>
        <v>46188</v>
      </c>
      <c r="B634" s="432" t="s">
        <v>805</v>
      </c>
      <c r="C634" s="458"/>
      <c r="D634" s="473"/>
      <c r="E634" s="459"/>
      <c r="F634" s="507" t="str">
        <f>IF(ISNA(VLOOKUP(D634,條件!$A$1:$L$65585,5,0)),"",(VLOOKUP(D634,條件!$A$1:$L$65585,5,0)))</f>
        <v/>
      </c>
      <c r="G634" s="507" t="str">
        <f>IF(ISNA(VLOOKUP(D634,條件!$A$1:$L$65585,11,0)),"",(VLOOKUP(D634,條件!$A$1:$L$65585,11,0)))</f>
        <v/>
      </c>
      <c r="H634" s="460"/>
      <c r="I634" s="461"/>
      <c r="J634" s="462"/>
      <c r="K634" s="461"/>
      <c r="L634" s="463"/>
      <c r="M634" s="388"/>
      <c r="N634" s="389"/>
      <c r="O634" s="390"/>
      <c r="P634" s="389"/>
      <c r="Q634" s="391"/>
      <c r="R634" s="443"/>
      <c r="S634" s="425">
        <f t="shared" si="235"/>
        <v>0</v>
      </c>
      <c r="T634" s="392">
        <f t="shared" si="232"/>
        <v>0</v>
      </c>
      <c r="U634" s="405">
        <f t="shared" si="236"/>
        <v>0</v>
      </c>
      <c r="V634" s="393">
        <f t="shared" si="237"/>
        <v>0</v>
      </c>
      <c r="W634" s="442" t="str">
        <f t="shared" si="238"/>
        <v/>
      </c>
      <c r="X634" s="452" t="str">
        <f t="shared" si="233"/>
        <v/>
      </c>
      <c r="Y634" s="452" t="str">
        <f t="shared" si="234"/>
        <v/>
      </c>
    </row>
    <row r="635" spans="1:25" ht="16.5">
      <c r="A635" s="383">
        <f t="shared" si="231"/>
        <v>46188</v>
      </c>
      <c r="B635" s="432" t="s">
        <v>805</v>
      </c>
      <c r="C635" s="458"/>
      <c r="D635" s="473"/>
      <c r="E635" s="459"/>
      <c r="F635" s="507" t="str">
        <f>IF(ISNA(VLOOKUP(D635,條件!$A$1:$L$65585,5,0)),"",(VLOOKUP(D635,條件!$A$1:$L$65585,5,0)))</f>
        <v/>
      </c>
      <c r="G635" s="507" t="str">
        <f>IF(ISNA(VLOOKUP(D635,條件!$A$1:$L$65585,11,0)),"",(VLOOKUP(D635,條件!$A$1:$L$65585,11,0)))</f>
        <v/>
      </c>
      <c r="H635" s="460"/>
      <c r="I635" s="461"/>
      <c r="J635" s="462"/>
      <c r="K635" s="461"/>
      <c r="L635" s="463"/>
      <c r="M635" s="388"/>
      <c r="N635" s="389"/>
      <c r="O635" s="390"/>
      <c r="P635" s="389"/>
      <c r="Q635" s="391"/>
      <c r="R635" s="443"/>
      <c r="S635" s="425">
        <f t="shared" si="235"/>
        <v>0</v>
      </c>
      <c r="T635" s="392">
        <f t="shared" si="232"/>
        <v>0</v>
      </c>
      <c r="U635" s="405">
        <f t="shared" si="236"/>
        <v>0</v>
      </c>
      <c r="V635" s="393">
        <f t="shared" si="237"/>
        <v>0</v>
      </c>
      <c r="W635" s="442" t="str">
        <f t="shared" si="238"/>
        <v/>
      </c>
      <c r="X635" s="452" t="str">
        <f t="shared" si="233"/>
        <v/>
      </c>
      <c r="Y635" s="452" t="str">
        <f t="shared" si="234"/>
        <v/>
      </c>
    </row>
    <row r="636" spans="1:25" ht="16.5">
      <c r="A636" s="383">
        <f t="shared" si="231"/>
        <v>46188</v>
      </c>
      <c r="B636" s="432" t="s">
        <v>805</v>
      </c>
      <c r="C636" s="458"/>
      <c r="D636" s="473"/>
      <c r="E636" s="459"/>
      <c r="F636" s="507" t="str">
        <f>IF(ISNA(VLOOKUP(D636,條件!$A$1:$L$65585,5,0)),"",(VLOOKUP(D636,條件!$A$1:$L$65585,5,0)))</f>
        <v/>
      </c>
      <c r="G636" s="507" t="str">
        <f>IF(ISNA(VLOOKUP(D636,條件!$A$1:$L$65585,11,0)),"",(VLOOKUP(D636,條件!$A$1:$L$65585,11,0)))</f>
        <v/>
      </c>
      <c r="H636" s="460"/>
      <c r="I636" s="461"/>
      <c r="J636" s="462"/>
      <c r="K636" s="461"/>
      <c r="L636" s="463"/>
      <c r="M636" s="388"/>
      <c r="N636" s="389"/>
      <c r="O636" s="390"/>
      <c r="P636" s="389"/>
      <c r="Q636" s="391"/>
      <c r="R636" s="443"/>
      <c r="S636" s="425">
        <f t="shared" si="235"/>
        <v>0</v>
      </c>
      <c r="T636" s="392">
        <f t="shared" si="232"/>
        <v>0</v>
      </c>
      <c r="U636" s="405">
        <f t="shared" si="236"/>
        <v>0</v>
      </c>
      <c r="V636" s="393">
        <f t="shared" si="237"/>
        <v>0</v>
      </c>
      <c r="W636" s="442" t="str">
        <f t="shared" si="238"/>
        <v/>
      </c>
      <c r="X636" s="452" t="str">
        <f t="shared" si="233"/>
        <v/>
      </c>
      <c r="Y636" s="452" t="str">
        <f t="shared" si="234"/>
        <v/>
      </c>
    </row>
    <row r="637" spans="1:25" ht="16.5">
      <c r="A637" s="383">
        <f t="shared" si="231"/>
        <v>46188</v>
      </c>
      <c r="B637" s="432" t="s">
        <v>805</v>
      </c>
      <c r="C637" s="458"/>
      <c r="D637" s="473"/>
      <c r="E637" s="459"/>
      <c r="F637" s="507" t="str">
        <f>IF(ISNA(VLOOKUP(D637,條件!$A$1:$L$65585,5,0)),"",(VLOOKUP(D637,條件!$A$1:$L$65585,5,0)))</f>
        <v/>
      </c>
      <c r="G637" s="507" t="str">
        <f>IF(ISNA(VLOOKUP(D637,條件!$A$1:$L$65585,11,0)),"",(VLOOKUP(D637,條件!$A$1:$L$65585,11,0)))</f>
        <v/>
      </c>
      <c r="H637" s="460"/>
      <c r="I637" s="461"/>
      <c r="J637" s="462"/>
      <c r="K637" s="461"/>
      <c r="L637" s="463"/>
      <c r="M637" s="388"/>
      <c r="N637" s="389"/>
      <c r="O637" s="390"/>
      <c r="P637" s="389"/>
      <c r="Q637" s="391"/>
      <c r="R637" s="443"/>
      <c r="S637" s="425">
        <f t="shared" si="235"/>
        <v>0</v>
      </c>
      <c r="T637" s="392">
        <f t="shared" si="232"/>
        <v>0</v>
      </c>
      <c r="U637" s="392">
        <f t="shared" si="236"/>
        <v>0</v>
      </c>
      <c r="V637" s="393">
        <f t="shared" si="237"/>
        <v>0</v>
      </c>
      <c r="W637" s="444" t="str">
        <f t="shared" si="238"/>
        <v/>
      </c>
      <c r="X637" s="452" t="str">
        <f t="shared" si="233"/>
        <v/>
      </c>
      <c r="Y637" s="452" t="str">
        <f t="shared" si="234"/>
        <v/>
      </c>
    </row>
    <row r="638" spans="1:25" ht="16.5">
      <c r="A638" s="383">
        <f t="shared" si="231"/>
        <v>46188</v>
      </c>
      <c r="B638" s="432" t="s">
        <v>805</v>
      </c>
      <c r="C638" s="458"/>
      <c r="D638" s="473"/>
      <c r="E638" s="459"/>
      <c r="F638" s="507" t="str">
        <f>IF(ISNA(VLOOKUP(D638,條件!$A$1:$L$65585,5,0)),"",(VLOOKUP(D638,條件!$A$1:$L$65585,5,0)))</f>
        <v/>
      </c>
      <c r="G638" s="507" t="str">
        <f>IF(ISNA(VLOOKUP(D638,條件!$A$1:$L$65585,11,0)),"",(VLOOKUP(D638,條件!$A$1:$L$65585,11,0)))</f>
        <v/>
      </c>
      <c r="H638" s="460"/>
      <c r="I638" s="461"/>
      <c r="J638" s="462"/>
      <c r="K638" s="461"/>
      <c r="L638" s="463"/>
      <c r="M638" s="388"/>
      <c r="N638" s="389"/>
      <c r="O638" s="390"/>
      <c r="P638" s="389"/>
      <c r="Q638" s="391"/>
      <c r="R638" s="443"/>
      <c r="S638" s="425">
        <f t="shared" si="235"/>
        <v>0</v>
      </c>
      <c r="T638" s="392">
        <f t="shared" si="232"/>
        <v>0</v>
      </c>
      <c r="U638" s="392">
        <f t="shared" si="236"/>
        <v>0</v>
      </c>
      <c r="V638" s="393">
        <f t="shared" si="237"/>
        <v>0</v>
      </c>
      <c r="W638" s="444" t="str">
        <f t="shared" si="238"/>
        <v/>
      </c>
      <c r="X638" s="452" t="str">
        <f t="shared" si="233"/>
        <v/>
      </c>
      <c r="Y638" s="452" t="str">
        <f t="shared" si="234"/>
        <v/>
      </c>
    </row>
    <row r="639" spans="1:25" ht="16.5">
      <c r="A639" s="383">
        <f t="shared" si="231"/>
        <v>46188</v>
      </c>
      <c r="B639" s="432" t="s">
        <v>805</v>
      </c>
      <c r="C639" s="458"/>
      <c r="D639" s="473"/>
      <c r="E639" s="459"/>
      <c r="F639" s="507" t="str">
        <f>IF(ISNA(VLOOKUP(D639,條件!$A$1:$L$65585,5,0)),"",(VLOOKUP(D639,條件!$A$1:$L$65585,5,0)))</f>
        <v/>
      </c>
      <c r="G639" s="507" t="str">
        <f>IF(ISNA(VLOOKUP(D639,條件!$A$1:$L$65585,11,0)),"",(VLOOKUP(D639,條件!$A$1:$L$65585,11,0)))</f>
        <v/>
      </c>
      <c r="H639" s="460"/>
      <c r="I639" s="461"/>
      <c r="J639" s="462"/>
      <c r="K639" s="461"/>
      <c r="L639" s="463"/>
      <c r="M639" s="388"/>
      <c r="N639" s="389"/>
      <c r="O639" s="390"/>
      <c r="P639" s="389"/>
      <c r="Q639" s="391"/>
      <c r="R639" s="443"/>
      <c r="S639" s="425">
        <f t="shared" si="235"/>
        <v>0</v>
      </c>
      <c r="T639" s="392">
        <f t="shared" si="232"/>
        <v>0</v>
      </c>
      <c r="U639" s="392">
        <f t="shared" si="236"/>
        <v>0</v>
      </c>
      <c r="V639" s="393">
        <f t="shared" si="237"/>
        <v>0</v>
      </c>
      <c r="W639" s="444" t="str">
        <f t="shared" si="238"/>
        <v/>
      </c>
      <c r="X639" s="452" t="str">
        <f t="shared" si="233"/>
        <v/>
      </c>
      <c r="Y639" s="452" t="str">
        <f t="shared" si="234"/>
        <v/>
      </c>
    </row>
    <row r="640" spans="1:25" ht="16.5">
      <c r="A640" s="383">
        <f t="shared" si="231"/>
        <v>46188</v>
      </c>
      <c r="B640" s="432" t="s">
        <v>805</v>
      </c>
      <c r="C640" s="458"/>
      <c r="D640" s="473"/>
      <c r="E640" s="459"/>
      <c r="F640" s="507" t="str">
        <f>IF(ISNA(VLOOKUP(D640,條件!$A$1:$L$65585,5,0)),"",(VLOOKUP(D640,條件!$A$1:$L$65585,5,0)))</f>
        <v/>
      </c>
      <c r="G640" s="507" t="str">
        <f>IF(ISNA(VLOOKUP(D640,條件!$A$1:$L$65585,11,0)),"",(VLOOKUP(D640,條件!$A$1:$L$65585,11,0)))</f>
        <v/>
      </c>
      <c r="H640" s="460"/>
      <c r="I640" s="461"/>
      <c r="J640" s="462"/>
      <c r="K640" s="461"/>
      <c r="L640" s="463"/>
      <c r="M640" s="388"/>
      <c r="N640" s="389"/>
      <c r="O640" s="390"/>
      <c r="P640" s="389"/>
      <c r="Q640" s="391"/>
      <c r="R640" s="443"/>
      <c r="S640" s="425">
        <f t="shared" si="235"/>
        <v>0</v>
      </c>
      <c r="T640" s="392">
        <f t="shared" si="232"/>
        <v>0</v>
      </c>
      <c r="U640" s="392">
        <f t="shared" si="236"/>
        <v>0</v>
      </c>
      <c r="V640" s="393">
        <f t="shared" si="237"/>
        <v>0</v>
      </c>
      <c r="W640" s="444" t="str">
        <f t="shared" si="238"/>
        <v/>
      </c>
      <c r="X640" s="452" t="str">
        <f t="shared" si="233"/>
        <v/>
      </c>
      <c r="Y640" s="452" t="str">
        <f t="shared" si="234"/>
        <v/>
      </c>
    </row>
    <row r="641" spans="1:25" ht="16.5">
      <c r="A641" s="383">
        <f t="shared" si="231"/>
        <v>46188</v>
      </c>
      <c r="B641" s="432" t="s">
        <v>805</v>
      </c>
      <c r="C641" s="458"/>
      <c r="D641" s="473"/>
      <c r="E641" s="459"/>
      <c r="F641" s="507" t="str">
        <f>IF(ISNA(VLOOKUP(D641,條件!$A$1:$L$65585,5,0)),"",(VLOOKUP(D641,條件!$A$1:$L$65585,5,0)))</f>
        <v/>
      </c>
      <c r="G641" s="507" t="str">
        <f>IF(ISNA(VLOOKUP(D641,條件!$A$1:$L$65585,11,0)),"",(VLOOKUP(D641,條件!$A$1:$L$65585,11,0)))</f>
        <v/>
      </c>
      <c r="H641" s="460"/>
      <c r="I641" s="461"/>
      <c r="J641" s="462"/>
      <c r="K641" s="461"/>
      <c r="L641" s="463"/>
      <c r="M641" s="388"/>
      <c r="N641" s="389"/>
      <c r="O641" s="390"/>
      <c r="P641" s="389"/>
      <c r="Q641" s="391"/>
      <c r="R641" s="443"/>
      <c r="S641" s="425">
        <f t="shared" si="235"/>
        <v>0</v>
      </c>
      <c r="T641" s="392">
        <f t="shared" si="232"/>
        <v>0</v>
      </c>
      <c r="U641" s="392">
        <f t="shared" si="236"/>
        <v>0</v>
      </c>
      <c r="V641" s="393">
        <f t="shared" si="237"/>
        <v>0</v>
      </c>
      <c r="W641" s="444" t="str">
        <f t="shared" si="238"/>
        <v/>
      </c>
      <c r="X641" s="452" t="str">
        <f t="shared" si="233"/>
        <v/>
      </c>
      <c r="Y641" s="452" t="str">
        <f t="shared" si="234"/>
        <v/>
      </c>
    </row>
    <row r="642" spans="1:25" ht="16.5">
      <c r="A642" s="383">
        <f t="shared" si="231"/>
        <v>46188</v>
      </c>
      <c r="B642" s="432" t="s">
        <v>805</v>
      </c>
      <c r="C642" s="458"/>
      <c r="D642" s="473"/>
      <c r="E642" s="459"/>
      <c r="F642" s="507" t="str">
        <f>IF(ISNA(VLOOKUP(D642,條件!$A$1:$L$65585,5,0)),"",(VLOOKUP(D642,條件!$A$1:$L$65585,5,0)))</f>
        <v/>
      </c>
      <c r="G642" s="507" t="str">
        <f>IF(ISNA(VLOOKUP(D642,條件!$A$1:$L$65585,11,0)),"",(VLOOKUP(D642,條件!$A$1:$L$65585,11,0)))</f>
        <v/>
      </c>
      <c r="H642" s="460"/>
      <c r="I642" s="461"/>
      <c r="J642" s="462"/>
      <c r="K642" s="461"/>
      <c r="L642" s="463"/>
      <c r="M642" s="388"/>
      <c r="N642" s="389"/>
      <c r="O642" s="390"/>
      <c r="P642" s="389"/>
      <c r="Q642" s="391"/>
      <c r="R642" s="443"/>
      <c r="S642" s="425">
        <f t="shared" si="235"/>
        <v>0</v>
      </c>
      <c r="T642" s="392">
        <f t="shared" si="232"/>
        <v>0</v>
      </c>
      <c r="U642" s="392">
        <f t="shared" si="236"/>
        <v>0</v>
      </c>
      <c r="V642" s="393">
        <f t="shared" si="237"/>
        <v>0</v>
      </c>
      <c r="W642" s="444" t="str">
        <f t="shared" si="238"/>
        <v/>
      </c>
      <c r="X642" s="452" t="str">
        <f t="shared" si="233"/>
        <v/>
      </c>
      <c r="Y642" s="452" t="str">
        <f t="shared" si="234"/>
        <v/>
      </c>
    </row>
    <row r="643" spans="1:25" ht="16.5">
      <c r="A643" s="383">
        <f t="shared" si="231"/>
        <v>46188</v>
      </c>
      <c r="B643" s="432" t="s">
        <v>805</v>
      </c>
      <c r="C643" s="458"/>
      <c r="D643" s="473"/>
      <c r="E643" s="459"/>
      <c r="F643" s="507" t="str">
        <f>IF(ISNA(VLOOKUP(D643,條件!$A$1:$L$65585,5,0)),"",(VLOOKUP(D643,條件!$A$1:$L$65585,5,0)))</f>
        <v/>
      </c>
      <c r="G643" s="507" t="str">
        <f>IF(ISNA(VLOOKUP(D643,條件!$A$1:$L$65585,11,0)),"",(VLOOKUP(D643,條件!$A$1:$L$65585,11,0)))</f>
        <v/>
      </c>
      <c r="H643" s="460"/>
      <c r="I643" s="461"/>
      <c r="J643" s="462"/>
      <c r="K643" s="461"/>
      <c r="L643" s="463"/>
      <c r="M643" s="388"/>
      <c r="N643" s="389"/>
      <c r="O643" s="390"/>
      <c r="P643" s="389"/>
      <c r="Q643" s="391"/>
      <c r="R643" s="443"/>
      <c r="S643" s="425">
        <f t="shared" si="235"/>
        <v>0</v>
      </c>
      <c r="T643" s="392">
        <f t="shared" si="232"/>
        <v>0</v>
      </c>
      <c r="U643" s="392">
        <f t="shared" si="236"/>
        <v>0</v>
      </c>
      <c r="V643" s="393">
        <f t="shared" si="237"/>
        <v>0</v>
      </c>
      <c r="W643" s="444" t="str">
        <f t="shared" si="238"/>
        <v/>
      </c>
      <c r="X643" s="452" t="str">
        <f t="shared" si="233"/>
        <v/>
      </c>
      <c r="Y643" s="452" t="str">
        <f t="shared" si="234"/>
        <v/>
      </c>
    </row>
    <row r="644" spans="1:25" ht="16.5">
      <c r="A644" s="383">
        <f t="shared" si="231"/>
        <v>46188</v>
      </c>
      <c r="B644" s="432" t="s">
        <v>805</v>
      </c>
      <c r="C644" s="458"/>
      <c r="D644" s="473"/>
      <c r="E644" s="459"/>
      <c r="F644" s="507" t="str">
        <f>IF(ISNA(VLOOKUP(D644,條件!$A$1:$L$65585,5,0)),"",(VLOOKUP(D644,條件!$A$1:$L$65585,5,0)))</f>
        <v/>
      </c>
      <c r="G644" s="507" t="str">
        <f>IF(ISNA(VLOOKUP(D644,條件!$A$1:$L$65585,11,0)),"",(VLOOKUP(D644,條件!$A$1:$L$65585,11,0)))</f>
        <v/>
      </c>
      <c r="H644" s="460"/>
      <c r="I644" s="461"/>
      <c r="J644" s="462"/>
      <c r="K644" s="461"/>
      <c r="L644" s="463"/>
      <c r="M644" s="388"/>
      <c r="N644" s="389"/>
      <c r="O644" s="390"/>
      <c r="P644" s="389"/>
      <c r="Q644" s="391"/>
      <c r="R644" s="443"/>
      <c r="S644" s="425">
        <f t="shared" si="235"/>
        <v>0</v>
      </c>
      <c r="T644" s="392">
        <f t="shared" si="232"/>
        <v>0</v>
      </c>
      <c r="U644" s="392">
        <f t="shared" si="236"/>
        <v>0</v>
      </c>
      <c r="V644" s="393">
        <f t="shared" si="237"/>
        <v>0</v>
      </c>
      <c r="W644" s="444" t="str">
        <f t="shared" si="238"/>
        <v/>
      </c>
      <c r="X644" s="452" t="str">
        <f t="shared" si="233"/>
        <v/>
      </c>
      <c r="Y644" s="452" t="str">
        <f t="shared" si="234"/>
        <v/>
      </c>
    </row>
    <row r="645" spans="1:25" ht="16.5">
      <c r="A645" s="383">
        <f t="shared" si="231"/>
        <v>46188</v>
      </c>
      <c r="B645" s="432" t="s">
        <v>805</v>
      </c>
      <c r="C645" s="458"/>
      <c r="D645" s="473"/>
      <c r="E645" s="459"/>
      <c r="F645" s="507" t="str">
        <f>IF(ISNA(VLOOKUP(D645,條件!$A$1:$L$65585,5,0)),"",(VLOOKUP(D645,條件!$A$1:$L$65585,5,0)))</f>
        <v/>
      </c>
      <c r="G645" s="507" t="str">
        <f>IF(ISNA(VLOOKUP(D645,條件!$A$1:$L$65585,11,0)),"",(VLOOKUP(D645,條件!$A$1:$L$65585,11,0)))</f>
        <v/>
      </c>
      <c r="H645" s="460"/>
      <c r="I645" s="461"/>
      <c r="J645" s="462"/>
      <c r="K645" s="461"/>
      <c r="L645" s="463"/>
      <c r="M645" s="388"/>
      <c r="N645" s="389"/>
      <c r="O645" s="390"/>
      <c r="P645" s="389"/>
      <c r="Q645" s="391"/>
      <c r="R645" s="443"/>
      <c r="S645" s="425">
        <f t="shared" si="235"/>
        <v>0</v>
      </c>
      <c r="T645" s="392">
        <f t="shared" si="232"/>
        <v>0</v>
      </c>
      <c r="U645" s="392">
        <f t="shared" si="236"/>
        <v>0</v>
      </c>
      <c r="V645" s="393">
        <f t="shared" si="237"/>
        <v>0</v>
      </c>
      <c r="W645" s="444" t="str">
        <f t="shared" si="238"/>
        <v/>
      </c>
      <c r="X645" s="452" t="str">
        <f t="shared" si="233"/>
        <v/>
      </c>
      <c r="Y645" s="452" t="str">
        <f t="shared" si="234"/>
        <v/>
      </c>
    </row>
    <row r="646" spans="1:25" ht="16.5">
      <c r="A646" s="383">
        <f t="shared" si="231"/>
        <v>46188</v>
      </c>
      <c r="B646" s="398" t="s">
        <v>803</v>
      </c>
      <c r="C646" s="524"/>
      <c r="D646" s="525"/>
      <c r="E646" s="526"/>
      <c r="F646" s="527">
        <v>0</v>
      </c>
      <c r="G646" s="527"/>
      <c r="H646" s="528"/>
      <c r="I646" s="529">
        <f>COUNTA(I626:I645)</f>
        <v>0</v>
      </c>
      <c r="J646" s="529"/>
      <c r="K646" s="529"/>
      <c r="L646" s="530"/>
      <c r="M646" s="400"/>
      <c r="N646" s="401">
        <f>SUM(N626:N645)</f>
        <v>0</v>
      </c>
      <c r="O646" s="400"/>
      <c r="P646" s="401">
        <f>SUM(P626:P645)</f>
        <v>0</v>
      </c>
      <c r="Q646" s="402"/>
      <c r="R646" s="445"/>
      <c r="S646" s="427"/>
      <c r="T646" s="403"/>
      <c r="U646" s="399">
        <f>SUMIF(U626:U645,"&lt;9E307")</f>
        <v>0</v>
      </c>
      <c r="V646" s="399">
        <f>SUM(V626:V645)</f>
        <v>0</v>
      </c>
      <c r="W646" s="446">
        <f>IF(ISERROR(V646/U646),0,(V646/U646))</f>
        <v>0</v>
      </c>
      <c r="X646" s="453">
        <f>SUMIF(X626:X645,"&lt;9E307")</f>
        <v>0</v>
      </c>
      <c r="Y646" s="453">
        <f>SUMIF(Y626:Y645,"&lt;9E307")</f>
        <v>0</v>
      </c>
    </row>
    <row r="647" spans="1:25" ht="16.5">
      <c r="A647" s="383">
        <f t="shared" si="231"/>
        <v>46188</v>
      </c>
      <c r="B647" s="404" t="s">
        <v>806</v>
      </c>
      <c r="C647" s="531"/>
      <c r="D647" s="532"/>
      <c r="E647" s="533"/>
      <c r="F647" s="534"/>
      <c r="G647" s="534"/>
      <c r="H647" s="535"/>
      <c r="I647" s="536">
        <f>SUM(I625,I646)</f>
        <v>0</v>
      </c>
      <c r="J647" s="536"/>
      <c r="K647" s="536"/>
      <c r="L647" s="537"/>
      <c r="M647" s="419"/>
      <c r="N647" s="420">
        <f>SUM(N625,N646)</f>
        <v>0</v>
      </c>
      <c r="O647" s="419"/>
      <c r="P647" s="420">
        <f>SUM(P625,P646)</f>
        <v>0</v>
      </c>
      <c r="Q647" s="421"/>
      <c r="R647" s="447"/>
      <c r="S647" s="428"/>
      <c r="T647" s="394"/>
      <c r="U647" s="394">
        <f t="shared" ref="U647:V647" si="239">SUM(U625,U646)</f>
        <v>0</v>
      </c>
      <c r="V647" s="394">
        <f t="shared" si="239"/>
        <v>0</v>
      </c>
      <c r="W647" s="448">
        <f>IF(ISERROR(V647/U647),0,V647/U647)</f>
        <v>0</v>
      </c>
      <c r="X647" s="454">
        <f>SUM(X625,X646)</f>
        <v>0</v>
      </c>
      <c r="Y647" s="454">
        <f>SUM(Y625,Y646)</f>
        <v>0</v>
      </c>
    </row>
    <row r="648" spans="1:25" ht="16.5">
      <c r="A648" s="449">
        <f>A647+1</f>
        <v>46189</v>
      </c>
      <c r="B648" s="431" t="s">
        <v>804</v>
      </c>
      <c r="C648" s="538"/>
      <c r="D648" s="539"/>
      <c r="E648" s="540"/>
      <c r="F648" s="541" t="str">
        <f>IF(ISNA(VLOOKUP(D648,條件!$A$1:$L$65585,5,0)),"",(VLOOKUP(D648,條件!$A$1:$L$65585,5,0)))</f>
        <v/>
      </c>
      <c r="G648" s="541" t="str">
        <f>IF(ISNA(VLOOKUP(D648,條件!$A$1:$L$65585,11,0)),"",(VLOOKUP(D648,條件!$A$1:$L$65585,11,0)))</f>
        <v/>
      </c>
      <c r="H648" s="542"/>
      <c r="I648" s="543"/>
      <c r="J648" s="462"/>
      <c r="K648" s="543"/>
      <c r="L648" s="544"/>
      <c r="M648" s="407"/>
      <c r="N648" s="408"/>
      <c r="O648" s="409"/>
      <c r="P648" s="408"/>
      <c r="Q648" s="410"/>
      <c r="R648" s="441"/>
      <c r="S648" s="424">
        <f>K648*0.85</f>
        <v>0</v>
      </c>
      <c r="T648" s="405">
        <f t="shared" ref="T648:T667" si="240">IF(J648="",0,(1440/(J648/S648)))</f>
        <v>0</v>
      </c>
      <c r="U648" s="405">
        <f>T648*L648*(N648+P648)/24*0.85</f>
        <v>0</v>
      </c>
      <c r="V648" s="406">
        <f>M648+O648</f>
        <v>0</v>
      </c>
      <c r="W648" s="442" t="str">
        <f>IF(U648=0,"",((V648/U648)))</f>
        <v/>
      </c>
      <c r="X648" s="452" t="str">
        <f t="shared" ref="X648:X667" si="241">IF(ISERROR((U648/(N648+P648)*N648)/250),"",((U648/(N648+P648)*N648)/250))</f>
        <v/>
      </c>
      <c r="Y648" s="452" t="str">
        <f t="shared" ref="Y648:Y667" si="242">IF(ISERROR(((U648/(N648+P648)*P648)/250)),"",(((U648/(N648+P648)*P648))/250))</f>
        <v/>
      </c>
    </row>
    <row r="649" spans="1:25" ht="16.5">
      <c r="A649" s="383">
        <f>A648</f>
        <v>46189</v>
      </c>
      <c r="B649" s="432" t="s">
        <v>804</v>
      </c>
      <c r="C649" s="458"/>
      <c r="D649" s="473"/>
      <c r="E649" s="459"/>
      <c r="F649" s="507" t="str">
        <f>IF(ISNA(VLOOKUP(D649,條件!$A$1:$L$65585,5,0)),"",(VLOOKUP(D649,條件!$A$1:$L$65585,5,0)))</f>
        <v/>
      </c>
      <c r="G649" s="507" t="str">
        <f>IF(ISNA(VLOOKUP(D649,條件!$A$1:$L$65585,11,0)),"",(VLOOKUP(D649,條件!$A$1:$L$65585,11,0)))</f>
        <v/>
      </c>
      <c r="H649" s="460"/>
      <c r="I649" s="461"/>
      <c r="J649" s="462"/>
      <c r="K649" s="461"/>
      <c r="L649" s="463"/>
      <c r="M649" s="388"/>
      <c r="N649" s="389"/>
      <c r="O649" s="390"/>
      <c r="P649" s="389"/>
      <c r="Q649" s="410"/>
      <c r="R649" s="443"/>
      <c r="S649" s="425">
        <f t="shared" ref="S649:S667" si="243">K649*0.85</f>
        <v>0</v>
      </c>
      <c r="T649" s="392">
        <f t="shared" si="240"/>
        <v>0</v>
      </c>
      <c r="U649" s="405">
        <f t="shared" ref="U649:U667" si="244">T649*L649*(N649+P649)/24*0.85</f>
        <v>0</v>
      </c>
      <c r="V649" s="393">
        <f t="shared" ref="V649:V667" si="245">M649+O649</f>
        <v>0</v>
      </c>
      <c r="W649" s="442" t="str">
        <f t="shared" ref="W649:W667" si="246">IF(U649=0,"",((V649/U649)))</f>
        <v/>
      </c>
      <c r="X649" s="452" t="str">
        <f t="shared" si="241"/>
        <v/>
      </c>
      <c r="Y649" s="452" t="str">
        <f t="shared" si="242"/>
        <v/>
      </c>
    </row>
    <row r="650" spans="1:25" ht="16.5">
      <c r="A650" s="383">
        <f t="shared" ref="A650:A690" si="247">A649</f>
        <v>46189</v>
      </c>
      <c r="B650" s="432" t="s">
        <v>804</v>
      </c>
      <c r="C650" s="458"/>
      <c r="D650" s="473"/>
      <c r="E650" s="459"/>
      <c r="F650" s="507" t="str">
        <f>IF(ISNA(VLOOKUP(D650,條件!$A$1:$L$65585,5,0)),"",(VLOOKUP(D650,條件!$A$1:$L$65585,5,0)))</f>
        <v/>
      </c>
      <c r="G650" s="507" t="str">
        <f>IF(ISNA(VLOOKUP(D650,條件!$A$1:$L$65585,11,0)),"",(VLOOKUP(D650,條件!$A$1:$L$65585,11,0)))</f>
        <v/>
      </c>
      <c r="H650" s="460"/>
      <c r="I650" s="461"/>
      <c r="J650" s="462"/>
      <c r="K650" s="461"/>
      <c r="L650" s="463"/>
      <c r="M650" s="388"/>
      <c r="N650" s="389"/>
      <c r="O650" s="390"/>
      <c r="P650" s="389"/>
      <c r="Q650" s="410"/>
      <c r="R650" s="443"/>
      <c r="S650" s="425">
        <f t="shared" si="243"/>
        <v>0</v>
      </c>
      <c r="T650" s="392">
        <f t="shared" si="240"/>
        <v>0</v>
      </c>
      <c r="U650" s="405">
        <f t="shared" si="244"/>
        <v>0</v>
      </c>
      <c r="V650" s="393">
        <f t="shared" si="245"/>
        <v>0</v>
      </c>
      <c r="W650" s="442" t="str">
        <f t="shared" si="246"/>
        <v/>
      </c>
      <c r="X650" s="452" t="str">
        <f t="shared" si="241"/>
        <v/>
      </c>
      <c r="Y650" s="452" t="str">
        <f t="shared" si="242"/>
        <v/>
      </c>
    </row>
    <row r="651" spans="1:25" ht="16.5">
      <c r="A651" s="383">
        <f t="shared" si="247"/>
        <v>46189</v>
      </c>
      <c r="B651" s="432" t="s">
        <v>804</v>
      </c>
      <c r="C651" s="458"/>
      <c r="D651" s="473"/>
      <c r="E651" s="459"/>
      <c r="F651" s="507" t="str">
        <f>IF(ISNA(VLOOKUP(D651,條件!$A$1:$L$65585,5,0)),"",(VLOOKUP(D651,條件!$A$1:$L$65585,5,0)))</f>
        <v/>
      </c>
      <c r="G651" s="507" t="str">
        <f>IF(ISNA(VLOOKUP(D651,條件!$A$1:$L$65585,11,0)),"",(VLOOKUP(D651,條件!$A$1:$L$65585,11,0)))</f>
        <v/>
      </c>
      <c r="H651" s="460"/>
      <c r="I651" s="461"/>
      <c r="J651" s="462"/>
      <c r="K651" s="461"/>
      <c r="L651" s="463"/>
      <c r="M651" s="388"/>
      <c r="N651" s="389"/>
      <c r="O651" s="390"/>
      <c r="P651" s="389"/>
      <c r="Q651" s="410"/>
      <c r="R651" s="443"/>
      <c r="S651" s="425">
        <f t="shared" si="243"/>
        <v>0</v>
      </c>
      <c r="T651" s="392">
        <f t="shared" si="240"/>
        <v>0</v>
      </c>
      <c r="U651" s="405">
        <f t="shared" si="244"/>
        <v>0</v>
      </c>
      <c r="V651" s="393">
        <f t="shared" si="245"/>
        <v>0</v>
      </c>
      <c r="W651" s="442" t="str">
        <f t="shared" si="246"/>
        <v/>
      </c>
      <c r="X651" s="452" t="str">
        <f t="shared" si="241"/>
        <v/>
      </c>
      <c r="Y651" s="452" t="str">
        <f t="shared" si="242"/>
        <v/>
      </c>
    </row>
    <row r="652" spans="1:25" ht="16.5">
      <c r="A652" s="383">
        <f t="shared" si="247"/>
        <v>46189</v>
      </c>
      <c r="B652" s="432" t="s">
        <v>804</v>
      </c>
      <c r="C652" s="458"/>
      <c r="D652" s="473"/>
      <c r="E652" s="459"/>
      <c r="F652" s="507" t="str">
        <f>IF(ISNA(VLOOKUP(D652,條件!$A$1:$L$65585,5,0)),"",(VLOOKUP(D652,條件!$A$1:$L$65585,5,0)))</f>
        <v/>
      </c>
      <c r="G652" s="507" t="str">
        <f>IF(ISNA(VLOOKUP(D652,條件!$A$1:$L$65585,11,0)),"",(VLOOKUP(D652,條件!$A$1:$L$65585,11,0)))</f>
        <v/>
      </c>
      <c r="H652" s="460"/>
      <c r="I652" s="461"/>
      <c r="J652" s="462"/>
      <c r="K652" s="461"/>
      <c r="L652" s="463"/>
      <c r="M652" s="388"/>
      <c r="N652" s="389"/>
      <c r="O652" s="390"/>
      <c r="P652" s="389"/>
      <c r="Q652" s="410"/>
      <c r="R652" s="443"/>
      <c r="S652" s="425">
        <f t="shared" si="243"/>
        <v>0</v>
      </c>
      <c r="T652" s="392">
        <f t="shared" si="240"/>
        <v>0</v>
      </c>
      <c r="U652" s="405">
        <f t="shared" si="244"/>
        <v>0</v>
      </c>
      <c r="V652" s="393">
        <f t="shared" si="245"/>
        <v>0</v>
      </c>
      <c r="W652" s="442" t="str">
        <f t="shared" si="246"/>
        <v/>
      </c>
      <c r="X652" s="452" t="str">
        <f t="shared" si="241"/>
        <v/>
      </c>
      <c r="Y652" s="452" t="str">
        <f t="shared" si="242"/>
        <v/>
      </c>
    </row>
    <row r="653" spans="1:25" ht="16.5">
      <c r="A653" s="383">
        <f t="shared" si="247"/>
        <v>46189</v>
      </c>
      <c r="B653" s="432" t="s">
        <v>804</v>
      </c>
      <c r="C653" s="458"/>
      <c r="D653" s="473"/>
      <c r="E653" s="459"/>
      <c r="F653" s="507" t="str">
        <f>IF(ISNA(VLOOKUP(D653,條件!$A$1:$L$65585,5,0)),"",(VLOOKUP(D653,條件!$A$1:$L$65585,5,0)))</f>
        <v/>
      </c>
      <c r="G653" s="507" t="str">
        <f>IF(ISNA(VLOOKUP(D653,條件!$A$1:$L$65585,11,0)),"",(VLOOKUP(D653,條件!$A$1:$L$65585,11,0)))</f>
        <v/>
      </c>
      <c r="H653" s="460"/>
      <c r="I653" s="461"/>
      <c r="J653" s="462"/>
      <c r="K653" s="461"/>
      <c r="L653" s="463"/>
      <c r="M653" s="388"/>
      <c r="N653" s="389"/>
      <c r="O653" s="390"/>
      <c r="P653" s="389"/>
      <c r="Q653" s="410"/>
      <c r="R653" s="443"/>
      <c r="S653" s="425">
        <f t="shared" si="243"/>
        <v>0</v>
      </c>
      <c r="T653" s="392">
        <f t="shared" si="240"/>
        <v>0</v>
      </c>
      <c r="U653" s="405">
        <f t="shared" si="244"/>
        <v>0</v>
      </c>
      <c r="V653" s="393">
        <f t="shared" si="245"/>
        <v>0</v>
      </c>
      <c r="W653" s="442" t="str">
        <f t="shared" si="246"/>
        <v/>
      </c>
      <c r="X653" s="452" t="str">
        <f t="shared" si="241"/>
        <v/>
      </c>
      <c r="Y653" s="452" t="str">
        <f t="shared" si="242"/>
        <v/>
      </c>
    </row>
    <row r="654" spans="1:25" ht="16.5">
      <c r="A654" s="383">
        <f t="shared" si="247"/>
        <v>46189</v>
      </c>
      <c r="B654" s="432" t="s">
        <v>804</v>
      </c>
      <c r="C654" s="458"/>
      <c r="D654" s="473"/>
      <c r="E654" s="459"/>
      <c r="F654" s="507" t="str">
        <f>IF(ISNA(VLOOKUP(D654,條件!$A$1:$L$65585,5,0)),"",(VLOOKUP(D654,條件!$A$1:$L$65585,5,0)))</f>
        <v/>
      </c>
      <c r="G654" s="507" t="str">
        <f>IF(ISNA(VLOOKUP(D654,條件!$A$1:$L$65585,11,0)),"",(VLOOKUP(D654,條件!$A$1:$L$65585,11,0)))</f>
        <v/>
      </c>
      <c r="H654" s="460"/>
      <c r="I654" s="461"/>
      <c r="J654" s="462"/>
      <c r="K654" s="461"/>
      <c r="L654" s="463"/>
      <c r="M654" s="388"/>
      <c r="N654" s="389"/>
      <c r="O654" s="390"/>
      <c r="P654" s="389"/>
      <c r="Q654" s="410"/>
      <c r="R654" s="443"/>
      <c r="S654" s="425">
        <f t="shared" si="243"/>
        <v>0</v>
      </c>
      <c r="T654" s="392">
        <f t="shared" si="240"/>
        <v>0</v>
      </c>
      <c r="U654" s="405">
        <f t="shared" si="244"/>
        <v>0</v>
      </c>
      <c r="V654" s="393">
        <f t="shared" si="245"/>
        <v>0</v>
      </c>
      <c r="W654" s="442" t="str">
        <f t="shared" si="246"/>
        <v/>
      </c>
      <c r="X654" s="452" t="str">
        <f t="shared" si="241"/>
        <v/>
      </c>
      <c r="Y654" s="452" t="str">
        <f t="shared" si="242"/>
        <v/>
      </c>
    </row>
    <row r="655" spans="1:25" ht="16.5">
      <c r="A655" s="383">
        <f t="shared" si="247"/>
        <v>46189</v>
      </c>
      <c r="B655" s="432" t="s">
        <v>804</v>
      </c>
      <c r="C655" s="458"/>
      <c r="D655" s="473"/>
      <c r="E655" s="459"/>
      <c r="F655" s="507" t="str">
        <f>IF(ISNA(VLOOKUP(D655,條件!$A$1:$L$65585,5,0)),"",(VLOOKUP(D655,條件!$A$1:$L$65585,5,0)))</f>
        <v/>
      </c>
      <c r="G655" s="507" t="str">
        <f>IF(ISNA(VLOOKUP(D655,條件!$A$1:$L$65585,11,0)),"",(VLOOKUP(D655,條件!$A$1:$L$65585,11,0)))</f>
        <v/>
      </c>
      <c r="H655" s="460"/>
      <c r="I655" s="461"/>
      <c r="J655" s="462"/>
      <c r="K655" s="461"/>
      <c r="L655" s="463"/>
      <c r="M655" s="388"/>
      <c r="N655" s="389"/>
      <c r="O655" s="390"/>
      <c r="P655" s="389"/>
      <c r="Q655" s="410"/>
      <c r="R655" s="443"/>
      <c r="S655" s="425">
        <f t="shared" si="243"/>
        <v>0</v>
      </c>
      <c r="T655" s="392">
        <f t="shared" si="240"/>
        <v>0</v>
      </c>
      <c r="U655" s="405">
        <f t="shared" si="244"/>
        <v>0</v>
      </c>
      <c r="V655" s="393">
        <f t="shared" si="245"/>
        <v>0</v>
      </c>
      <c r="W655" s="442" t="str">
        <f t="shared" si="246"/>
        <v/>
      </c>
      <c r="X655" s="452" t="str">
        <f t="shared" si="241"/>
        <v/>
      </c>
      <c r="Y655" s="452" t="str">
        <f t="shared" si="242"/>
        <v/>
      </c>
    </row>
    <row r="656" spans="1:25" ht="16.5">
      <c r="A656" s="383">
        <f t="shared" si="247"/>
        <v>46189</v>
      </c>
      <c r="B656" s="432" t="s">
        <v>804</v>
      </c>
      <c r="C656" s="458"/>
      <c r="D656" s="473"/>
      <c r="E656" s="459"/>
      <c r="F656" s="507" t="str">
        <f>IF(ISNA(VLOOKUP(D656,條件!$A$1:$L$65585,5,0)),"",(VLOOKUP(D656,條件!$A$1:$L$65585,5,0)))</f>
        <v/>
      </c>
      <c r="G656" s="507" t="str">
        <f>IF(ISNA(VLOOKUP(D656,條件!$A$1:$L$65585,11,0)),"",(VLOOKUP(D656,條件!$A$1:$L$65585,11,0)))</f>
        <v/>
      </c>
      <c r="H656" s="460"/>
      <c r="I656" s="461"/>
      <c r="J656" s="462"/>
      <c r="K656" s="461"/>
      <c r="L656" s="463"/>
      <c r="M656" s="388"/>
      <c r="N656" s="389"/>
      <c r="O656" s="390"/>
      <c r="P656" s="389"/>
      <c r="Q656" s="410"/>
      <c r="R656" s="443"/>
      <c r="S656" s="425">
        <f t="shared" si="243"/>
        <v>0</v>
      </c>
      <c r="T656" s="392">
        <f t="shared" si="240"/>
        <v>0</v>
      </c>
      <c r="U656" s="405">
        <f t="shared" si="244"/>
        <v>0</v>
      </c>
      <c r="V656" s="393">
        <f t="shared" si="245"/>
        <v>0</v>
      </c>
      <c r="W656" s="442" t="str">
        <f t="shared" si="246"/>
        <v/>
      </c>
      <c r="X656" s="452" t="str">
        <f t="shared" si="241"/>
        <v/>
      </c>
      <c r="Y656" s="452" t="str">
        <f t="shared" si="242"/>
        <v/>
      </c>
    </row>
    <row r="657" spans="1:25" ht="16.5">
      <c r="A657" s="383">
        <f t="shared" si="247"/>
        <v>46189</v>
      </c>
      <c r="B657" s="432" t="s">
        <v>804</v>
      </c>
      <c r="C657" s="458"/>
      <c r="D657" s="473"/>
      <c r="E657" s="459"/>
      <c r="F657" s="507" t="str">
        <f>IF(ISNA(VLOOKUP(D657,條件!$A$1:$L$65585,5,0)),"",(VLOOKUP(D657,條件!$A$1:$L$65585,5,0)))</f>
        <v/>
      </c>
      <c r="G657" s="507" t="str">
        <f>IF(ISNA(VLOOKUP(D657,條件!$A$1:$L$65585,11,0)),"",(VLOOKUP(D657,條件!$A$1:$L$65585,11,0)))</f>
        <v/>
      </c>
      <c r="H657" s="460"/>
      <c r="I657" s="461"/>
      <c r="J657" s="462"/>
      <c r="K657" s="461"/>
      <c r="L657" s="463"/>
      <c r="M657" s="388"/>
      <c r="N657" s="389"/>
      <c r="O657" s="390"/>
      <c r="P657" s="389"/>
      <c r="Q657" s="410"/>
      <c r="R657" s="443"/>
      <c r="S657" s="425">
        <f t="shared" si="243"/>
        <v>0</v>
      </c>
      <c r="T657" s="392">
        <f t="shared" si="240"/>
        <v>0</v>
      </c>
      <c r="U657" s="405">
        <f t="shared" si="244"/>
        <v>0</v>
      </c>
      <c r="V657" s="393">
        <f t="shared" si="245"/>
        <v>0</v>
      </c>
      <c r="W657" s="442" t="str">
        <f t="shared" si="246"/>
        <v/>
      </c>
      <c r="X657" s="452" t="str">
        <f t="shared" si="241"/>
        <v/>
      </c>
      <c r="Y657" s="452" t="str">
        <f t="shared" si="242"/>
        <v/>
      </c>
    </row>
    <row r="658" spans="1:25" ht="16.5">
      <c r="A658" s="383">
        <f t="shared" si="247"/>
        <v>46189</v>
      </c>
      <c r="B658" s="432" t="s">
        <v>804</v>
      </c>
      <c r="C658" s="458"/>
      <c r="D658" s="473"/>
      <c r="E658" s="459"/>
      <c r="F658" s="507" t="str">
        <f>IF(ISNA(VLOOKUP(D658,條件!$A$1:$L$65585,5,0)),"",(VLOOKUP(D658,條件!$A$1:$L$65585,5,0)))</f>
        <v/>
      </c>
      <c r="G658" s="507" t="str">
        <f>IF(ISNA(VLOOKUP(D658,條件!$A$1:$L$65585,11,0)),"",(VLOOKUP(D658,條件!$A$1:$L$65585,11,0)))</f>
        <v/>
      </c>
      <c r="H658" s="460"/>
      <c r="I658" s="461"/>
      <c r="J658" s="462"/>
      <c r="K658" s="461"/>
      <c r="L658" s="463"/>
      <c r="M658" s="388"/>
      <c r="N658" s="389"/>
      <c r="O658" s="390"/>
      <c r="P658" s="389"/>
      <c r="Q658" s="410"/>
      <c r="R658" s="443"/>
      <c r="S658" s="425">
        <f t="shared" si="243"/>
        <v>0</v>
      </c>
      <c r="T658" s="392">
        <f t="shared" si="240"/>
        <v>0</v>
      </c>
      <c r="U658" s="405">
        <f t="shared" si="244"/>
        <v>0</v>
      </c>
      <c r="V658" s="393">
        <f t="shared" si="245"/>
        <v>0</v>
      </c>
      <c r="W658" s="442" t="str">
        <f t="shared" si="246"/>
        <v/>
      </c>
      <c r="X658" s="452" t="str">
        <f t="shared" si="241"/>
        <v/>
      </c>
      <c r="Y658" s="452" t="str">
        <f t="shared" si="242"/>
        <v/>
      </c>
    </row>
    <row r="659" spans="1:25" ht="16.5">
      <c r="A659" s="383">
        <f t="shared" si="247"/>
        <v>46189</v>
      </c>
      <c r="B659" s="432" t="s">
        <v>804</v>
      </c>
      <c r="C659" s="458"/>
      <c r="D659" s="473"/>
      <c r="E659" s="459"/>
      <c r="F659" s="507" t="str">
        <f>IF(ISNA(VLOOKUP(D659,條件!$A$1:$L$65585,5,0)),"",(VLOOKUP(D659,條件!$A$1:$L$65585,5,0)))</f>
        <v/>
      </c>
      <c r="G659" s="507" t="str">
        <f>IF(ISNA(VLOOKUP(D659,條件!$A$1:$L$65585,11,0)),"",(VLOOKUP(D659,條件!$A$1:$L$65585,11,0)))</f>
        <v/>
      </c>
      <c r="H659" s="460"/>
      <c r="I659" s="461"/>
      <c r="J659" s="462"/>
      <c r="K659" s="461"/>
      <c r="L659" s="463"/>
      <c r="M659" s="388"/>
      <c r="N659" s="389"/>
      <c r="O659" s="390"/>
      <c r="P659" s="389"/>
      <c r="Q659" s="410"/>
      <c r="R659" s="443"/>
      <c r="S659" s="425">
        <f t="shared" si="243"/>
        <v>0</v>
      </c>
      <c r="T659" s="392">
        <f t="shared" si="240"/>
        <v>0</v>
      </c>
      <c r="U659" s="392">
        <f t="shared" si="244"/>
        <v>0</v>
      </c>
      <c r="V659" s="393">
        <f t="shared" si="245"/>
        <v>0</v>
      </c>
      <c r="W659" s="442" t="str">
        <f t="shared" si="246"/>
        <v/>
      </c>
      <c r="X659" s="452" t="str">
        <f t="shared" si="241"/>
        <v/>
      </c>
      <c r="Y659" s="452" t="str">
        <f t="shared" si="242"/>
        <v/>
      </c>
    </row>
    <row r="660" spans="1:25" ht="16.5">
      <c r="A660" s="383">
        <f t="shared" si="247"/>
        <v>46189</v>
      </c>
      <c r="B660" s="432" t="s">
        <v>804</v>
      </c>
      <c r="C660" s="458"/>
      <c r="D660" s="473"/>
      <c r="E660" s="459"/>
      <c r="F660" s="507" t="str">
        <f>IF(ISNA(VLOOKUP(D660,條件!$A$1:$L$65585,5,0)),"",(VLOOKUP(D660,條件!$A$1:$L$65585,5,0)))</f>
        <v/>
      </c>
      <c r="G660" s="507" t="str">
        <f>IF(ISNA(VLOOKUP(D660,條件!$A$1:$L$65585,11,0)),"",(VLOOKUP(D660,條件!$A$1:$L$65585,11,0)))</f>
        <v/>
      </c>
      <c r="H660" s="460"/>
      <c r="I660" s="461"/>
      <c r="J660" s="462"/>
      <c r="K660" s="461"/>
      <c r="L660" s="463"/>
      <c r="M660" s="388"/>
      <c r="N660" s="389"/>
      <c r="O660" s="390"/>
      <c r="P660" s="389"/>
      <c r="Q660" s="410"/>
      <c r="R660" s="443"/>
      <c r="S660" s="425">
        <f t="shared" si="243"/>
        <v>0</v>
      </c>
      <c r="T660" s="392">
        <f t="shared" si="240"/>
        <v>0</v>
      </c>
      <c r="U660" s="392">
        <f t="shared" si="244"/>
        <v>0</v>
      </c>
      <c r="V660" s="393">
        <f t="shared" si="245"/>
        <v>0</v>
      </c>
      <c r="W660" s="444" t="str">
        <f t="shared" si="246"/>
        <v/>
      </c>
      <c r="X660" s="452" t="str">
        <f t="shared" si="241"/>
        <v/>
      </c>
      <c r="Y660" s="452" t="str">
        <f t="shared" si="242"/>
        <v/>
      </c>
    </row>
    <row r="661" spans="1:25" ht="16.5">
      <c r="A661" s="383">
        <f t="shared" si="247"/>
        <v>46189</v>
      </c>
      <c r="B661" s="432" t="s">
        <v>804</v>
      </c>
      <c r="C661" s="458"/>
      <c r="D661" s="473"/>
      <c r="E661" s="459"/>
      <c r="F661" s="507" t="str">
        <f>IF(ISNA(VLOOKUP(D661,條件!$A$1:$L$65585,5,0)),"",(VLOOKUP(D661,條件!$A$1:$L$65585,5,0)))</f>
        <v/>
      </c>
      <c r="G661" s="507" t="str">
        <f>IF(ISNA(VLOOKUP(D661,條件!$A$1:$L$65585,11,0)),"",(VLOOKUP(D661,條件!$A$1:$L$65585,11,0)))</f>
        <v/>
      </c>
      <c r="H661" s="460"/>
      <c r="I661" s="461"/>
      <c r="J661" s="462"/>
      <c r="K661" s="461"/>
      <c r="L661" s="463"/>
      <c r="M661" s="388"/>
      <c r="N661" s="389"/>
      <c r="O661" s="390"/>
      <c r="P661" s="389"/>
      <c r="Q661" s="410"/>
      <c r="R661" s="443"/>
      <c r="S661" s="425">
        <f t="shared" si="243"/>
        <v>0</v>
      </c>
      <c r="T661" s="392">
        <f t="shared" si="240"/>
        <v>0</v>
      </c>
      <c r="U661" s="392">
        <f t="shared" si="244"/>
        <v>0</v>
      </c>
      <c r="V661" s="393">
        <f t="shared" si="245"/>
        <v>0</v>
      </c>
      <c r="W661" s="444" t="str">
        <f t="shared" si="246"/>
        <v/>
      </c>
      <c r="X661" s="452" t="str">
        <f t="shared" si="241"/>
        <v/>
      </c>
      <c r="Y661" s="452" t="str">
        <f t="shared" si="242"/>
        <v/>
      </c>
    </row>
    <row r="662" spans="1:25" ht="16.5">
      <c r="A662" s="383">
        <f t="shared" si="247"/>
        <v>46189</v>
      </c>
      <c r="B662" s="432" t="s">
        <v>804</v>
      </c>
      <c r="C662" s="458"/>
      <c r="D662" s="473"/>
      <c r="E662" s="459"/>
      <c r="F662" s="507" t="str">
        <f>IF(ISNA(VLOOKUP(D662,條件!$A$1:$L$65585,5,0)),"",(VLOOKUP(D662,條件!$A$1:$L$65585,5,0)))</f>
        <v/>
      </c>
      <c r="G662" s="507" t="str">
        <f>IF(ISNA(VLOOKUP(D662,條件!$A$1:$L$65585,11,0)),"",(VLOOKUP(D662,條件!$A$1:$L$65585,11,0)))</f>
        <v/>
      </c>
      <c r="H662" s="460"/>
      <c r="I662" s="461"/>
      <c r="J662" s="462"/>
      <c r="K662" s="461"/>
      <c r="L662" s="463"/>
      <c r="M662" s="388"/>
      <c r="N662" s="389"/>
      <c r="O662" s="390"/>
      <c r="P662" s="389"/>
      <c r="Q662" s="410"/>
      <c r="R662" s="443"/>
      <c r="S662" s="425">
        <f t="shared" si="243"/>
        <v>0</v>
      </c>
      <c r="T662" s="392">
        <f t="shared" si="240"/>
        <v>0</v>
      </c>
      <c r="U662" s="392">
        <f t="shared" si="244"/>
        <v>0</v>
      </c>
      <c r="V662" s="393">
        <f t="shared" si="245"/>
        <v>0</v>
      </c>
      <c r="W662" s="444" t="str">
        <f t="shared" si="246"/>
        <v/>
      </c>
      <c r="X662" s="452" t="str">
        <f t="shared" si="241"/>
        <v/>
      </c>
      <c r="Y662" s="452" t="str">
        <f t="shared" si="242"/>
        <v/>
      </c>
    </row>
    <row r="663" spans="1:25" ht="16.5">
      <c r="A663" s="383">
        <f t="shared" si="247"/>
        <v>46189</v>
      </c>
      <c r="B663" s="432" t="s">
        <v>804</v>
      </c>
      <c r="C663" s="458"/>
      <c r="D663" s="473"/>
      <c r="E663" s="459"/>
      <c r="F663" s="507" t="str">
        <f>IF(ISNA(VLOOKUP(D663,條件!$A$1:$L$65585,5,0)),"",(VLOOKUP(D663,條件!$A$1:$L$65585,5,0)))</f>
        <v/>
      </c>
      <c r="G663" s="507" t="str">
        <f>IF(ISNA(VLOOKUP(D663,條件!$A$1:$L$65585,11,0)),"",(VLOOKUP(D663,條件!$A$1:$L$65585,11,0)))</f>
        <v/>
      </c>
      <c r="H663" s="460"/>
      <c r="I663" s="461"/>
      <c r="J663" s="462"/>
      <c r="K663" s="461"/>
      <c r="L663" s="463"/>
      <c r="M663" s="388"/>
      <c r="N663" s="389"/>
      <c r="O663" s="390"/>
      <c r="P663" s="389"/>
      <c r="Q663" s="410"/>
      <c r="R663" s="443"/>
      <c r="S663" s="425">
        <f t="shared" si="243"/>
        <v>0</v>
      </c>
      <c r="T663" s="392">
        <f t="shared" si="240"/>
        <v>0</v>
      </c>
      <c r="U663" s="392">
        <f t="shared" si="244"/>
        <v>0</v>
      </c>
      <c r="V663" s="393">
        <f t="shared" si="245"/>
        <v>0</v>
      </c>
      <c r="W663" s="444" t="str">
        <f t="shared" si="246"/>
        <v/>
      </c>
      <c r="X663" s="452" t="str">
        <f t="shared" si="241"/>
        <v/>
      </c>
      <c r="Y663" s="452" t="str">
        <f t="shared" si="242"/>
        <v/>
      </c>
    </row>
    <row r="664" spans="1:25" ht="16.5">
      <c r="A664" s="383">
        <f t="shared" si="247"/>
        <v>46189</v>
      </c>
      <c r="B664" s="432" t="s">
        <v>804</v>
      </c>
      <c r="C664" s="458"/>
      <c r="D664" s="473"/>
      <c r="E664" s="459"/>
      <c r="F664" s="507" t="str">
        <f>IF(ISNA(VLOOKUP(D664,條件!$A$1:$L$65585,5,0)),"",(VLOOKUP(D664,條件!$A$1:$L$65585,5,0)))</f>
        <v/>
      </c>
      <c r="G664" s="507" t="str">
        <f>IF(ISNA(VLOOKUP(D664,條件!$A$1:$L$65585,11,0)),"",(VLOOKUP(D664,條件!$A$1:$L$65585,11,0)))</f>
        <v/>
      </c>
      <c r="H664" s="460"/>
      <c r="I664" s="461"/>
      <c r="J664" s="462"/>
      <c r="K664" s="461"/>
      <c r="L664" s="463"/>
      <c r="M664" s="388"/>
      <c r="N664" s="389"/>
      <c r="O664" s="390"/>
      <c r="P664" s="389"/>
      <c r="Q664" s="391"/>
      <c r="R664" s="443"/>
      <c r="S664" s="425">
        <f t="shared" si="243"/>
        <v>0</v>
      </c>
      <c r="T664" s="392">
        <f t="shared" si="240"/>
        <v>0</v>
      </c>
      <c r="U664" s="392">
        <f t="shared" si="244"/>
        <v>0</v>
      </c>
      <c r="V664" s="393">
        <f t="shared" si="245"/>
        <v>0</v>
      </c>
      <c r="W664" s="444" t="str">
        <f t="shared" si="246"/>
        <v/>
      </c>
      <c r="X664" s="452" t="str">
        <f t="shared" si="241"/>
        <v/>
      </c>
      <c r="Y664" s="452" t="str">
        <f t="shared" si="242"/>
        <v/>
      </c>
    </row>
    <row r="665" spans="1:25" ht="16.5">
      <c r="A665" s="383">
        <f t="shared" si="247"/>
        <v>46189</v>
      </c>
      <c r="B665" s="432" t="s">
        <v>804</v>
      </c>
      <c r="C665" s="458"/>
      <c r="D665" s="473"/>
      <c r="E665" s="459"/>
      <c r="F665" s="507" t="str">
        <f>IF(ISNA(VLOOKUP(D665,條件!$A$1:$L$65585,5,0)),"",(VLOOKUP(D665,條件!$A$1:$L$65585,5,0)))</f>
        <v/>
      </c>
      <c r="G665" s="507" t="str">
        <f>IF(ISNA(VLOOKUP(D665,條件!$A$1:$L$65585,11,0)),"",(VLOOKUP(D665,條件!$A$1:$L$65585,11,0)))</f>
        <v/>
      </c>
      <c r="H665" s="460"/>
      <c r="I665" s="461"/>
      <c r="J665" s="462"/>
      <c r="K665" s="461"/>
      <c r="L665" s="463"/>
      <c r="M665" s="388"/>
      <c r="N665" s="389"/>
      <c r="O665" s="390"/>
      <c r="P665" s="389"/>
      <c r="Q665" s="391"/>
      <c r="R665" s="443"/>
      <c r="S665" s="425">
        <f t="shared" si="243"/>
        <v>0</v>
      </c>
      <c r="T665" s="392">
        <f t="shared" si="240"/>
        <v>0</v>
      </c>
      <c r="U665" s="392">
        <f t="shared" si="244"/>
        <v>0</v>
      </c>
      <c r="V665" s="393">
        <f t="shared" si="245"/>
        <v>0</v>
      </c>
      <c r="W665" s="444" t="str">
        <f t="shared" si="246"/>
        <v/>
      </c>
      <c r="X665" s="452" t="str">
        <f t="shared" si="241"/>
        <v/>
      </c>
      <c r="Y665" s="452" t="str">
        <f t="shared" si="242"/>
        <v/>
      </c>
    </row>
    <row r="666" spans="1:25" ht="16.5">
      <c r="A666" s="383">
        <f t="shared" si="247"/>
        <v>46189</v>
      </c>
      <c r="B666" s="432" t="s">
        <v>804</v>
      </c>
      <c r="C666" s="458"/>
      <c r="D666" s="473"/>
      <c r="E666" s="459"/>
      <c r="F666" s="507" t="str">
        <f>IF(ISNA(VLOOKUP(D666,條件!$A$1:$L$65585,5,0)),"",(VLOOKUP(D666,條件!$A$1:$L$65585,5,0)))</f>
        <v/>
      </c>
      <c r="G666" s="507" t="str">
        <f>IF(ISNA(VLOOKUP(D666,條件!$A$1:$L$65585,11,0)),"",(VLOOKUP(D666,條件!$A$1:$L$65585,11,0)))</f>
        <v/>
      </c>
      <c r="H666" s="460"/>
      <c r="I666" s="461"/>
      <c r="J666" s="462"/>
      <c r="K666" s="461"/>
      <c r="L666" s="463"/>
      <c r="M666" s="388"/>
      <c r="N666" s="389"/>
      <c r="O666" s="390"/>
      <c r="P666" s="389"/>
      <c r="Q666" s="391"/>
      <c r="R666" s="443"/>
      <c r="S666" s="425">
        <f t="shared" si="243"/>
        <v>0</v>
      </c>
      <c r="T666" s="392">
        <f t="shared" si="240"/>
        <v>0</v>
      </c>
      <c r="U666" s="392">
        <f t="shared" si="244"/>
        <v>0</v>
      </c>
      <c r="V666" s="393">
        <f t="shared" si="245"/>
        <v>0</v>
      </c>
      <c r="W666" s="444" t="str">
        <f t="shared" si="246"/>
        <v/>
      </c>
      <c r="X666" s="452" t="str">
        <f t="shared" si="241"/>
        <v/>
      </c>
      <c r="Y666" s="452" t="str">
        <f t="shared" si="242"/>
        <v/>
      </c>
    </row>
    <row r="667" spans="1:25" ht="16.5">
      <c r="A667" s="383">
        <f t="shared" si="247"/>
        <v>46189</v>
      </c>
      <c r="B667" s="432" t="s">
        <v>804</v>
      </c>
      <c r="C667" s="458"/>
      <c r="D667" s="473"/>
      <c r="E667" s="459"/>
      <c r="F667" s="507" t="str">
        <f>IF(ISNA(VLOOKUP(D667,條件!$A$1:$L$65585,5,0)),"",(VLOOKUP(D667,條件!$A$1:$L$65585,5,0)))</f>
        <v/>
      </c>
      <c r="G667" s="507" t="str">
        <f>IF(ISNA(VLOOKUP(D667,條件!$A$1:$L$65585,11,0)),"",(VLOOKUP(D667,條件!$A$1:$L$65585,11,0)))</f>
        <v/>
      </c>
      <c r="H667" s="460"/>
      <c r="I667" s="461"/>
      <c r="J667" s="462"/>
      <c r="K667" s="461"/>
      <c r="L667" s="463"/>
      <c r="M667" s="388"/>
      <c r="N667" s="389"/>
      <c r="O667" s="390"/>
      <c r="P667" s="389"/>
      <c r="Q667" s="391"/>
      <c r="R667" s="443"/>
      <c r="S667" s="425">
        <f t="shared" si="243"/>
        <v>0</v>
      </c>
      <c r="T667" s="392">
        <f t="shared" si="240"/>
        <v>0</v>
      </c>
      <c r="U667" s="392">
        <f t="shared" si="244"/>
        <v>0</v>
      </c>
      <c r="V667" s="393">
        <f t="shared" si="245"/>
        <v>0</v>
      </c>
      <c r="W667" s="444" t="str">
        <f t="shared" si="246"/>
        <v/>
      </c>
      <c r="X667" s="452" t="str">
        <f t="shared" si="241"/>
        <v/>
      </c>
      <c r="Y667" s="452" t="str">
        <f t="shared" si="242"/>
        <v/>
      </c>
    </row>
    <row r="668" spans="1:25" ht="16.5">
      <c r="A668" s="383">
        <f t="shared" si="247"/>
        <v>46189</v>
      </c>
      <c r="B668" s="398" t="s">
        <v>807</v>
      </c>
      <c r="C668" s="524"/>
      <c r="D668" s="525"/>
      <c r="E668" s="526"/>
      <c r="F668" s="527"/>
      <c r="G668" s="527"/>
      <c r="H668" s="528"/>
      <c r="I668" s="529">
        <f>COUNTA(I648:I667)</f>
        <v>0</v>
      </c>
      <c r="J668" s="529"/>
      <c r="K668" s="529"/>
      <c r="L668" s="530"/>
      <c r="M668" s="400"/>
      <c r="N668" s="401">
        <f>SUM(N648:N667)</f>
        <v>0</v>
      </c>
      <c r="O668" s="400"/>
      <c r="P668" s="401">
        <f>SUM(P648:P667)</f>
        <v>0</v>
      </c>
      <c r="Q668" s="402"/>
      <c r="R668" s="445"/>
      <c r="S668" s="426"/>
      <c r="T668" s="399"/>
      <c r="U668" s="399">
        <f>SUMIF(U648:U667,"&lt;9E307")</f>
        <v>0</v>
      </c>
      <c r="V668" s="399">
        <f>SUM(V648:V667)</f>
        <v>0</v>
      </c>
      <c r="W668" s="446">
        <f>IF(ISERROR(V668/U668),0,(V668/U668))</f>
        <v>0</v>
      </c>
      <c r="X668" s="453">
        <f>SUMIF(X648:X667,"&lt;9E307")</f>
        <v>0</v>
      </c>
      <c r="Y668" s="453">
        <f>SUMIF(Y648:Y667,"&lt;9E307")</f>
        <v>0</v>
      </c>
    </row>
    <row r="669" spans="1:25" ht="16.5">
      <c r="A669" s="383">
        <f t="shared" si="247"/>
        <v>46189</v>
      </c>
      <c r="B669" s="432" t="s">
        <v>805</v>
      </c>
      <c r="C669" s="458"/>
      <c r="D669" s="473"/>
      <c r="E669" s="459"/>
      <c r="F669" s="507" t="str">
        <f>IF(ISNA(VLOOKUP(D669,條件!$A$1:$L$65585,5,0)),"",(VLOOKUP(D669,條件!$A$1:$L$65585,5,0)))</f>
        <v/>
      </c>
      <c r="G669" s="507" t="str">
        <f>IF(ISNA(VLOOKUP(D669,條件!$A$1:$L$65585,11,0)),"",(VLOOKUP(D669,條件!$A$1:$L$65585,11,0)))</f>
        <v/>
      </c>
      <c r="H669" s="460"/>
      <c r="I669" s="461"/>
      <c r="J669" s="462"/>
      <c r="K669" s="461"/>
      <c r="L669" s="463"/>
      <c r="M669" s="388"/>
      <c r="N669" s="389"/>
      <c r="O669" s="390"/>
      <c r="P669" s="389"/>
      <c r="Q669" s="391"/>
      <c r="R669" s="443"/>
      <c r="S669" s="425">
        <f>K669*0.85</f>
        <v>0</v>
      </c>
      <c r="T669" s="392">
        <f t="shared" ref="T669:T688" si="248">IF(J669="",0,(1440/(J669/S669)))</f>
        <v>0</v>
      </c>
      <c r="U669" s="405">
        <f>T669*L669*(N669+P669)/24*0.85</f>
        <v>0</v>
      </c>
      <c r="V669" s="406">
        <f>M669+O669</f>
        <v>0</v>
      </c>
      <c r="W669" s="442" t="str">
        <f>IF(U669=0,"",((V669/U669)))</f>
        <v/>
      </c>
      <c r="X669" s="452" t="str">
        <f t="shared" ref="X669:X688" si="249">IF(ISERROR((U669/(N669+P669)*N669)/250),"",((U669/(N669+P669)*N669)/250))</f>
        <v/>
      </c>
      <c r="Y669" s="452" t="str">
        <f t="shared" ref="Y669:Y688" si="250">IF(ISERROR(((U669/(N669+P669)*P669)/250)),"",(((U669/(N669+P669)*P669))/250))</f>
        <v/>
      </c>
    </row>
    <row r="670" spans="1:25" ht="16.5">
      <c r="A670" s="383">
        <f t="shared" si="247"/>
        <v>46189</v>
      </c>
      <c r="B670" s="432" t="s">
        <v>805</v>
      </c>
      <c r="C670" s="458"/>
      <c r="D670" s="473"/>
      <c r="E670" s="459"/>
      <c r="F670" s="507" t="str">
        <f>IF(ISNA(VLOOKUP(D670,條件!$A$1:$L$65585,5,0)),"",(VLOOKUP(D670,條件!$A$1:$L$65585,5,0)))</f>
        <v/>
      </c>
      <c r="G670" s="507" t="str">
        <f>IF(ISNA(VLOOKUP(D670,條件!$A$1:$L$65585,11,0)),"",(VLOOKUP(D670,條件!$A$1:$L$65585,11,0)))</f>
        <v/>
      </c>
      <c r="H670" s="460"/>
      <c r="I670" s="461"/>
      <c r="J670" s="462"/>
      <c r="K670" s="461"/>
      <c r="L670" s="463"/>
      <c r="M670" s="388"/>
      <c r="N670" s="389"/>
      <c r="O670" s="390"/>
      <c r="P670" s="389"/>
      <c r="Q670" s="391"/>
      <c r="R670" s="443"/>
      <c r="S670" s="425">
        <f t="shared" ref="S670:S688" si="251">K670*0.85</f>
        <v>0</v>
      </c>
      <c r="T670" s="392">
        <f t="shared" si="248"/>
        <v>0</v>
      </c>
      <c r="U670" s="405">
        <f t="shared" ref="U670:U688" si="252">T670*L670*(N670+P670)/24*0.85</f>
        <v>0</v>
      </c>
      <c r="V670" s="393">
        <f t="shared" ref="V670:V688" si="253">M670+O670</f>
        <v>0</v>
      </c>
      <c r="W670" s="442" t="str">
        <f t="shared" ref="W670:W688" si="254">IF(U670=0,"",((V670/U670)))</f>
        <v/>
      </c>
      <c r="X670" s="452" t="str">
        <f t="shared" si="249"/>
        <v/>
      </c>
      <c r="Y670" s="452" t="str">
        <f t="shared" si="250"/>
        <v/>
      </c>
    </row>
    <row r="671" spans="1:25" ht="16.5">
      <c r="A671" s="383">
        <f t="shared" si="247"/>
        <v>46189</v>
      </c>
      <c r="B671" s="432" t="s">
        <v>805</v>
      </c>
      <c r="C671" s="458"/>
      <c r="D671" s="473"/>
      <c r="E671" s="459"/>
      <c r="F671" s="507" t="str">
        <f>IF(ISNA(VLOOKUP(D671,條件!$A$1:$L$65585,5,0)),"",(VLOOKUP(D671,條件!$A$1:$L$65585,5,0)))</f>
        <v/>
      </c>
      <c r="G671" s="507" t="str">
        <f>IF(ISNA(VLOOKUP(D671,條件!$A$1:$L$65585,11,0)),"",(VLOOKUP(D671,條件!$A$1:$L$65585,11,0)))</f>
        <v/>
      </c>
      <c r="H671" s="460"/>
      <c r="I671" s="461"/>
      <c r="J671" s="462"/>
      <c r="K671" s="461"/>
      <c r="L671" s="463"/>
      <c r="M671" s="388"/>
      <c r="N671" s="389"/>
      <c r="O671" s="390"/>
      <c r="P671" s="389"/>
      <c r="Q671" s="391"/>
      <c r="R671" s="443"/>
      <c r="S671" s="425">
        <f t="shared" si="251"/>
        <v>0</v>
      </c>
      <c r="T671" s="392">
        <f t="shared" si="248"/>
        <v>0</v>
      </c>
      <c r="U671" s="405">
        <f t="shared" si="252"/>
        <v>0</v>
      </c>
      <c r="V671" s="393">
        <f t="shared" si="253"/>
        <v>0</v>
      </c>
      <c r="W671" s="442" t="str">
        <f t="shared" si="254"/>
        <v/>
      </c>
      <c r="X671" s="452" t="str">
        <f t="shared" si="249"/>
        <v/>
      </c>
      <c r="Y671" s="452" t="str">
        <f t="shared" si="250"/>
        <v/>
      </c>
    </row>
    <row r="672" spans="1:25" ht="16.5">
      <c r="A672" s="383">
        <f t="shared" si="247"/>
        <v>46189</v>
      </c>
      <c r="B672" s="432" t="s">
        <v>805</v>
      </c>
      <c r="C672" s="458"/>
      <c r="D672" s="473"/>
      <c r="E672" s="459"/>
      <c r="F672" s="507" t="str">
        <f>IF(ISNA(VLOOKUP(D672,條件!$A$1:$L$65585,5,0)),"",(VLOOKUP(D672,條件!$A$1:$L$65585,5,0)))</f>
        <v/>
      </c>
      <c r="G672" s="507" t="str">
        <f>IF(ISNA(VLOOKUP(D672,條件!$A$1:$L$65585,11,0)),"",(VLOOKUP(D672,條件!$A$1:$L$65585,11,0)))</f>
        <v/>
      </c>
      <c r="H672" s="460"/>
      <c r="I672" s="461"/>
      <c r="J672" s="462"/>
      <c r="K672" s="461"/>
      <c r="L672" s="463"/>
      <c r="M672" s="388"/>
      <c r="N672" s="389"/>
      <c r="O672" s="390"/>
      <c r="P672" s="389"/>
      <c r="Q672" s="391"/>
      <c r="R672" s="443"/>
      <c r="S672" s="425">
        <f t="shared" si="251"/>
        <v>0</v>
      </c>
      <c r="T672" s="392">
        <f t="shared" si="248"/>
        <v>0</v>
      </c>
      <c r="U672" s="405">
        <f t="shared" si="252"/>
        <v>0</v>
      </c>
      <c r="V672" s="393">
        <f t="shared" si="253"/>
        <v>0</v>
      </c>
      <c r="W672" s="442" t="str">
        <f t="shared" si="254"/>
        <v/>
      </c>
      <c r="X672" s="452" t="str">
        <f t="shared" si="249"/>
        <v/>
      </c>
      <c r="Y672" s="452" t="str">
        <f t="shared" si="250"/>
        <v/>
      </c>
    </row>
    <row r="673" spans="1:25" ht="16.5">
      <c r="A673" s="383">
        <f t="shared" si="247"/>
        <v>46189</v>
      </c>
      <c r="B673" s="432" t="s">
        <v>805</v>
      </c>
      <c r="C673" s="458"/>
      <c r="D673" s="473"/>
      <c r="E673" s="459"/>
      <c r="F673" s="507" t="str">
        <f>IF(ISNA(VLOOKUP(D673,條件!$A$1:$L$65585,5,0)),"",(VLOOKUP(D673,條件!$A$1:$L$65585,5,0)))</f>
        <v/>
      </c>
      <c r="G673" s="507" t="str">
        <f>IF(ISNA(VLOOKUP(D673,條件!$A$1:$L$65585,11,0)),"",(VLOOKUP(D673,條件!$A$1:$L$65585,11,0)))</f>
        <v/>
      </c>
      <c r="H673" s="460"/>
      <c r="I673" s="461"/>
      <c r="J673" s="462"/>
      <c r="K673" s="461"/>
      <c r="L673" s="463"/>
      <c r="M673" s="388"/>
      <c r="N673" s="389"/>
      <c r="O673" s="390"/>
      <c r="P673" s="389"/>
      <c r="Q673" s="391"/>
      <c r="R673" s="443"/>
      <c r="S673" s="425">
        <f t="shared" si="251"/>
        <v>0</v>
      </c>
      <c r="T673" s="392">
        <f t="shared" si="248"/>
        <v>0</v>
      </c>
      <c r="U673" s="405">
        <f t="shared" si="252"/>
        <v>0</v>
      </c>
      <c r="V673" s="393">
        <f t="shared" si="253"/>
        <v>0</v>
      </c>
      <c r="W673" s="442" t="str">
        <f t="shared" si="254"/>
        <v/>
      </c>
      <c r="X673" s="452" t="str">
        <f t="shared" si="249"/>
        <v/>
      </c>
      <c r="Y673" s="452" t="str">
        <f t="shared" si="250"/>
        <v/>
      </c>
    </row>
    <row r="674" spans="1:25" ht="16.5">
      <c r="A674" s="383">
        <f t="shared" si="247"/>
        <v>46189</v>
      </c>
      <c r="B674" s="432" t="s">
        <v>805</v>
      </c>
      <c r="C674" s="458"/>
      <c r="D674" s="473"/>
      <c r="E674" s="459"/>
      <c r="F674" s="507" t="str">
        <f>IF(ISNA(VLOOKUP(D674,條件!$A$1:$L$65585,5,0)),"",(VLOOKUP(D674,條件!$A$1:$L$65585,5,0)))</f>
        <v/>
      </c>
      <c r="G674" s="507" t="str">
        <f>IF(ISNA(VLOOKUP(D674,條件!$A$1:$L$65585,11,0)),"",(VLOOKUP(D674,條件!$A$1:$L$65585,11,0)))</f>
        <v/>
      </c>
      <c r="H674" s="460"/>
      <c r="I674" s="461"/>
      <c r="J674" s="462"/>
      <c r="K674" s="461"/>
      <c r="L674" s="463"/>
      <c r="M674" s="388"/>
      <c r="N674" s="389"/>
      <c r="O674" s="390"/>
      <c r="P674" s="389"/>
      <c r="Q674" s="391"/>
      <c r="R674" s="443"/>
      <c r="S674" s="425">
        <f t="shared" si="251"/>
        <v>0</v>
      </c>
      <c r="T674" s="392">
        <f t="shared" si="248"/>
        <v>0</v>
      </c>
      <c r="U674" s="405">
        <f t="shared" si="252"/>
        <v>0</v>
      </c>
      <c r="V674" s="393">
        <f t="shared" si="253"/>
        <v>0</v>
      </c>
      <c r="W674" s="442" t="str">
        <f t="shared" si="254"/>
        <v/>
      </c>
      <c r="X674" s="452" t="str">
        <f t="shared" si="249"/>
        <v/>
      </c>
      <c r="Y674" s="452" t="str">
        <f t="shared" si="250"/>
        <v/>
      </c>
    </row>
    <row r="675" spans="1:25" ht="16.5">
      <c r="A675" s="383">
        <f t="shared" si="247"/>
        <v>46189</v>
      </c>
      <c r="B675" s="432" t="s">
        <v>805</v>
      </c>
      <c r="C675" s="458"/>
      <c r="D675" s="473"/>
      <c r="E675" s="459"/>
      <c r="F675" s="507" t="str">
        <f>IF(ISNA(VLOOKUP(D675,條件!$A$1:$L$65585,5,0)),"",(VLOOKUP(D675,條件!$A$1:$L$65585,5,0)))</f>
        <v/>
      </c>
      <c r="G675" s="507" t="str">
        <f>IF(ISNA(VLOOKUP(D675,條件!$A$1:$L$65585,11,0)),"",(VLOOKUP(D675,條件!$A$1:$L$65585,11,0)))</f>
        <v/>
      </c>
      <c r="H675" s="460"/>
      <c r="I675" s="461"/>
      <c r="J675" s="462"/>
      <c r="K675" s="461"/>
      <c r="L675" s="463"/>
      <c r="M675" s="388"/>
      <c r="N675" s="389"/>
      <c r="O675" s="390"/>
      <c r="P675" s="389"/>
      <c r="Q675" s="391"/>
      <c r="R675" s="443"/>
      <c r="S675" s="425">
        <f t="shared" si="251"/>
        <v>0</v>
      </c>
      <c r="T675" s="392">
        <f t="shared" si="248"/>
        <v>0</v>
      </c>
      <c r="U675" s="405">
        <f t="shared" si="252"/>
        <v>0</v>
      </c>
      <c r="V675" s="393">
        <f t="shared" si="253"/>
        <v>0</v>
      </c>
      <c r="W675" s="442" t="str">
        <f t="shared" si="254"/>
        <v/>
      </c>
      <c r="X675" s="452" t="str">
        <f t="shared" si="249"/>
        <v/>
      </c>
      <c r="Y675" s="452" t="str">
        <f t="shared" si="250"/>
        <v/>
      </c>
    </row>
    <row r="676" spans="1:25" ht="16.5">
      <c r="A676" s="383">
        <f t="shared" si="247"/>
        <v>46189</v>
      </c>
      <c r="B676" s="432" t="s">
        <v>805</v>
      </c>
      <c r="C676" s="458"/>
      <c r="D676" s="473"/>
      <c r="E676" s="459"/>
      <c r="F676" s="507" t="str">
        <f>IF(ISNA(VLOOKUP(D676,條件!$A$1:$L$65585,5,0)),"",(VLOOKUP(D676,條件!$A$1:$L$65585,5,0)))</f>
        <v/>
      </c>
      <c r="G676" s="507" t="str">
        <f>IF(ISNA(VLOOKUP(D676,條件!$A$1:$L$65585,11,0)),"",(VLOOKUP(D676,條件!$A$1:$L$65585,11,0)))</f>
        <v/>
      </c>
      <c r="H676" s="460"/>
      <c r="I676" s="461"/>
      <c r="J676" s="462"/>
      <c r="K676" s="461"/>
      <c r="L676" s="463"/>
      <c r="M676" s="388"/>
      <c r="N676" s="389"/>
      <c r="O676" s="390"/>
      <c r="P676" s="389"/>
      <c r="Q676" s="391"/>
      <c r="R676" s="443"/>
      <c r="S676" s="425">
        <f t="shared" si="251"/>
        <v>0</v>
      </c>
      <c r="T676" s="392">
        <f t="shared" si="248"/>
        <v>0</v>
      </c>
      <c r="U676" s="405">
        <f t="shared" si="252"/>
        <v>0</v>
      </c>
      <c r="V676" s="393">
        <f t="shared" si="253"/>
        <v>0</v>
      </c>
      <c r="W676" s="442" t="str">
        <f t="shared" si="254"/>
        <v/>
      </c>
      <c r="X676" s="452" t="str">
        <f t="shared" si="249"/>
        <v/>
      </c>
      <c r="Y676" s="452" t="str">
        <f t="shared" si="250"/>
        <v/>
      </c>
    </row>
    <row r="677" spans="1:25" ht="16.5">
      <c r="A677" s="383">
        <f t="shared" si="247"/>
        <v>46189</v>
      </c>
      <c r="B677" s="432" t="s">
        <v>805</v>
      </c>
      <c r="C677" s="458"/>
      <c r="D677" s="473"/>
      <c r="E677" s="459"/>
      <c r="F677" s="507" t="str">
        <f>IF(ISNA(VLOOKUP(D677,條件!$A$1:$L$65585,5,0)),"",(VLOOKUP(D677,條件!$A$1:$L$65585,5,0)))</f>
        <v/>
      </c>
      <c r="G677" s="507" t="str">
        <f>IF(ISNA(VLOOKUP(D677,條件!$A$1:$L$65585,11,0)),"",(VLOOKUP(D677,條件!$A$1:$L$65585,11,0)))</f>
        <v/>
      </c>
      <c r="H677" s="460"/>
      <c r="I677" s="461"/>
      <c r="J677" s="462"/>
      <c r="K677" s="461"/>
      <c r="L677" s="463"/>
      <c r="M677" s="388"/>
      <c r="N677" s="389"/>
      <c r="O677" s="390"/>
      <c r="P677" s="389"/>
      <c r="Q677" s="391"/>
      <c r="R677" s="443"/>
      <c r="S677" s="425">
        <f t="shared" si="251"/>
        <v>0</v>
      </c>
      <c r="T677" s="392">
        <f t="shared" si="248"/>
        <v>0</v>
      </c>
      <c r="U677" s="405">
        <f t="shared" si="252"/>
        <v>0</v>
      </c>
      <c r="V677" s="393">
        <f t="shared" si="253"/>
        <v>0</v>
      </c>
      <c r="W677" s="442" t="str">
        <f t="shared" si="254"/>
        <v/>
      </c>
      <c r="X677" s="452" t="str">
        <f t="shared" si="249"/>
        <v/>
      </c>
      <c r="Y677" s="452" t="str">
        <f t="shared" si="250"/>
        <v/>
      </c>
    </row>
    <row r="678" spans="1:25" ht="16.5">
      <c r="A678" s="383">
        <f t="shared" si="247"/>
        <v>46189</v>
      </c>
      <c r="B678" s="432" t="s">
        <v>805</v>
      </c>
      <c r="C678" s="458"/>
      <c r="D678" s="473"/>
      <c r="E678" s="459"/>
      <c r="F678" s="507" t="str">
        <f>IF(ISNA(VLOOKUP(D678,條件!$A$1:$L$65585,5,0)),"",(VLOOKUP(D678,條件!$A$1:$L$65585,5,0)))</f>
        <v/>
      </c>
      <c r="G678" s="507" t="str">
        <f>IF(ISNA(VLOOKUP(D678,條件!$A$1:$L$65585,11,0)),"",(VLOOKUP(D678,條件!$A$1:$L$65585,11,0)))</f>
        <v/>
      </c>
      <c r="H678" s="460"/>
      <c r="I678" s="461"/>
      <c r="J678" s="462"/>
      <c r="K678" s="461"/>
      <c r="L678" s="463"/>
      <c r="M678" s="388"/>
      <c r="N678" s="389"/>
      <c r="O678" s="390"/>
      <c r="P678" s="389"/>
      <c r="Q678" s="391"/>
      <c r="R678" s="443"/>
      <c r="S678" s="425">
        <f t="shared" si="251"/>
        <v>0</v>
      </c>
      <c r="T678" s="392">
        <f t="shared" si="248"/>
        <v>0</v>
      </c>
      <c r="U678" s="405">
        <f t="shared" si="252"/>
        <v>0</v>
      </c>
      <c r="V678" s="393">
        <f t="shared" si="253"/>
        <v>0</v>
      </c>
      <c r="W678" s="442" t="str">
        <f t="shared" si="254"/>
        <v/>
      </c>
      <c r="X678" s="452" t="str">
        <f t="shared" si="249"/>
        <v/>
      </c>
      <c r="Y678" s="452" t="str">
        <f t="shared" si="250"/>
        <v/>
      </c>
    </row>
    <row r="679" spans="1:25" ht="16.5">
      <c r="A679" s="383">
        <f t="shared" si="247"/>
        <v>46189</v>
      </c>
      <c r="B679" s="432" t="s">
        <v>805</v>
      </c>
      <c r="C679" s="458"/>
      <c r="D679" s="473"/>
      <c r="E679" s="459"/>
      <c r="F679" s="507" t="str">
        <f>IF(ISNA(VLOOKUP(D679,條件!$A$1:$L$65585,5,0)),"",(VLOOKUP(D679,條件!$A$1:$L$65585,5,0)))</f>
        <v/>
      </c>
      <c r="G679" s="507" t="str">
        <f>IF(ISNA(VLOOKUP(D679,條件!$A$1:$L$65585,11,0)),"",(VLOOKUP(D679,條件!$A$1:$L$65585,11,0)))</f>
        <v/>
      </c>
      <c r="H679" s="460"/>
      <c r="I679" s="461"/>
      <c r="J679" s="462"/>
      <c r="K679" s="461"/>
      <c r="L679" s="463"/>
      <c r="M679" s="388"/>
      <c r="N679" s="389"/>
      <c r="O679" s="390"/>
      <c r="P679" s="389"/>
      <c r="Q679" s="391"/>
      <c r="R679" s="443"/>
      <c r="S679" s="425">
        <f t="shared" si="251"/>
        <v>0</v>
      </c>
      <c r="T679" s="392">
        <f t="shared" si="248"/>
        <v>0</v>
      </c>
      <c r="U679" s="405">
        <f t="shared" si="252"/>
        <v>0</v>
      </c>
      <c r="V679" s="393">
        <f t="shared" si="253"/>
        <v>0</v>
      </c>
      <c r="W679" s="442" t="str">
        <f t="shared" si="254"/>
        <v/>
      </c>
      <c r="X679" s="452" t="str">
        <f t="shared" si="249"/>
        <v/>
      </c>
      <c r="Y679" s="452" t="str">
        <f t="shared" si="250"/>
        <v/>
      </c>
    </row>
    <row r="680" spans="1:25" ht="16.5">
      <c r="A680" s="383">
        <f t="shared" si="247"/>
        <v>46189</v>
      </c>
      <c r="B680" s="432" t="s">
        <v>805</v>
      </c>
      <c r="C680" s="458"/>
      <c r="D680" s="473"/>
      <c r="E680" s="459"/>
      <c r="F680" s="507" t="str">
        <f>IF(ISNA(VLOOKUP(D680,條件!$A$1:$L$65585,5,0)),"",(VLOOKUP(D680,條件!$A$1:$L$65585,5,0)))</f>
        <v/>
      </c>
      <c r="G680" s="507" t="str">
        <f>IF(ISNA(VLOOKUP(D680,條件!$A$1:$L$65585,11,0)),"",(VLOOKUP(D680,條件!$A$1:$L$65585,11,0)))</f>
        <v/>
      </c>
      <c r="H680" s="460"/>
      <c r="I680" s="461"/>
      <c r="J680" s="462"/>
      <c r="K680" s="461"/>
      <c r="L680" s="463"/>
      <c r="M680" s="388"/>
      <c r="N680" s="389"/>
      <c r="O680" s="390"/>
      <c r="P680" s="389"/>
      <c r="Q680" s="391"/>
      <c r="R680" s="443"/>
      <c r="S680" s="425">
        <f t="shared" si="251"/>
        <v>0</v>
      </c>
      <c r="T680" s="392">
        <f t="shared" si="248"/>
        <v>0</v>
      </c>
      <c r="U680" s="392">
        <f t="shared" si="252"/>
        <v>0</v>
      </c>
      <c r="V680" s="393">
        <f t="shared" si="253"/>
        <v>0</v>
      </c>
      <c r="W680" s="444" t="str">
        <f t="shared" si="254"/>
        <v/>
      </c>
      <c r="X680" s="452" t="str">
        <f t="shared" si="249"/>
        <v/>
      </c>
      <c r="Y680" s="452" t="str">
        <f t="shared" si="250"/>
        <v/>
      </c>
    </row>
    <row r="681" spans="1:25" ht="16.5">
      <c r="A681" s="383">
        <f t="shared" si="247"/>
        <v>46189</v>
      </c>
      <c r="B681" s="432" t="s">
        <v>805</v>
      </c>
      <c r="C681" s="458"/>
      <c r="D681" s="473"/>
      <c r="E681" s="459"/>
      <c r="F681" s="507" t="str">
        <f>IF(ISNA(VLOOKUP(D681,條件!$A$1:$L$65585,5,0)),"",(VLOOKUP(D681,條件!$A$1:$L$65585,5,0)))</f>
        <v/>
      </c>
      <c r="G681" s="507" t="str">
        <f>IF(ISNA(VLOOKUP(D681,條件!$A$1:$L$65585,11,0)),"",(VLOOKUP(D681,條件!$A$1:$L$65585,11,0)))</f>
        <v/>
      </c>
      <c r="H681" s="460"/>
      <c r="I681" s="461"/>
      <c r="J681" s="462"/>
      <c r="K681" s="461"/>
      <c r="L681" s="463"/>
      <c r="M681" s="388"/>
      <c r="N681" s="389"/>
      <c r="O681" s="390"/>
      <c r="P681" s="389"/>
      <c r="Q681" s="391"/>
      <c r="R681" s="443"/>
      <c r="S681" s="425">
        <f t="shared" si="251"/>
        <v>0</v>
      </c>
      <c r="T681" s="392">
        <f t="shared" si="248"/>
        <v>0</v>
      </c>
      <c r="U681" s="392">
        <f t="shared" si="252"/>
        <v>0</v>
      </c>
      <c r="V681" s="393">
        <f t="shared" si="253"/>
        <v>0</v>
      </c>
      <c r="W681" s="444" t="str">
        <f t="shared" si="254"/>
        <v/>
      </c>
      <c r="X681" s="452" t="str">
        <f t="shared" si="249"/>
        <v/>
      </c>
      <c r="Y681" s="452" t="str">
        <f t="shared" si="250"/>
        <v/>
      </c>
    </row>
    <row r="682" spans="1:25" ht="16.5">
      <c r="A682" s="383">
        <f t="shared" si="247"/>
        <v>46189</v>
      </c>
      <c r="B682" s="432" t="s">
        <v>805</v>
      </c>
      <c r="C682" s="458"/>
      <c r="D682" s="473"/>
      <c r="E682" s="459"/>
      <c r="F682" s="507" t="str">
        <f>IF(ISNA(VLOOKUP(D682,條件!$A$1:$L$65585,5,0)),"",(VLOOKUP(D682,條件!$A$1:$L$65585,5,0)))</f>
        <v/>
      </c>
      <c r="G682" s="507" t="str">
        <f>IF(ISNA(VLOOKUP(D682,條件!$A$1:$L$65585,11,0)),"",(VLOOKUP(D682,條件!$A$1:$L$65585,11,0)))</f>
        <v/>
      </c>
      <c r="H682" s="460"/>
      <c r="I682" s="461"/>
      <c r="J682" s="462"/>
      <c r="K682" s="461"/>
      <c r="L682" s="463"/>
      <c r="M682" s="388"/>
      <c r="N682" s="389"/>
      <c r="O682" s="390"/>
      <c r="P682" s="389"/>
      <c r="Q682" s="391"/>
      <c r="R682" s="443"/>
      <c r="S682" s="425">
        <f t="shared" si="251"/>
        <v>0</v>
      </c>
      <c r="T682" s="392">
        <f t="shared" si="248"/>
        <v>0</v>
      </c>
      <c r="U682" s="392">
        <f t="shared" si="252"/>
        <v>0</v>
      </c>
      <c r="V682" s="393">
        <f t="shared" si="253"/>
        <v>0</v>
      </c>
      <c r="W682" s="444" t="str">
        <f t="shared" si="254"/>
        <v/>
      </c>
      <c r="X682" s="452" t="str">
        <f t="shared" si="249"/>
        <v/>
      </c>
      <c r="Y682" s="452" t="str">
        <f t="shared" si="250"/>
        <v/>
      </c>
    </row>
    <row r="683" spans="1:25" ht="16.5">
      <c r="A683" s="383">
        <f t="shared" si="247"/>
        <v>46189</v>
      </c>
      <c r="B683" s="432" t="s">
        <v>805</v>
      </c>
      <c r="C683" s="458"/>
      <c r="D683" s="473"/>
      <c r="E683" s="459"/>
      <c r="F683" s="507" t="str">
        <f>IF(ISNA(VLOOKUP(D683,條件!$A$1:$L$65585,5,0)),"",(VLOOKUP(D683,條件!$A$1:$L$65585,5,0)))</f>
        <v/>
      </c>
      <c r="G683" s="507" t="str">
        <f>IF(ISNA(VLOOKUP(D683,條件!$A$1:$L$65585,11,0)),"",(VLOOKUP(D683,條件!$A$1:$L$65585,11,0)))</f>
        <v/>
      </c>
      <c r="H683" s="460"/>
      <c r="I683" s="461"/>
      <c r="J683" s="462"/>
      <c r="K683" s="461"/>
      <c r="L683" s="463"/>
      <c r="M683" s="388"/>
      <c r="N683" s="389"/>
      <c r="O683" s="390"/>
      <c r="P683" s="389"/>
      <c r="Q683" s="391"/>
      <c r="R683" s="443"/>
      <c r="S683" s="425">
        <f t="shared" si="251"/>
        <v>0</v>
      </c>
      <c r="T683" s="392">
        <f t="shared" si="248"/>
        <v>0</v>
      </c>
      <c r="U683" s="392">
        <f t="shared" si="252"/>
        <v>0</v>
      </c>
      <c r="V683" s="393">
        <f t="shared" si="253"/>
        <v>0</v>
      </c>
      <c r="W683" s="444" t="str">
        <f t="shared" si="254"/>
        <v/>
      </c>
      <c r="X683" s="452" t="str">
        <f t="shared" si="249"/>
        <v/>
      </c>
      <c r="Y683" s="452" t="str">
        <f t="shared" si="250"/>
        <v/>
      </c>
    </row>
    <row r="684" spans="1:25" ht="16.5">
      <c r="A684" s="383">
        <f t="shared" si="247"/>
        <v>46189</v>
      </c>
      <c r="B684" s="432" t="s">
        <v>805</v>
      </c>
      <c r="C684" s="458"/>
      <c r="D684" s="473"/>
      <c r="E684" s="459"/>
      <c r="F684" s="507" t="str">
        <f>IF(ISNA(VLOOKUP(D684,條件!$A$1:$L$65585,5,0)),"",(VLOOKUP(D684,條件!$A$1:$L$65585,5,0)))</f>
        <v/>
      </c>
      <c r="G684" s="507" t="str">
        <f>IF(ISNA(VLOOKUP(D684,條件!$A$1:$L$65585,11,0)),"",(VLOOKUP(D684,條件!$A$1:$L$65585,11,0)))</f>
        <v/>
      </c>
      <c r="H684" s="460"/>
      <c r="I684" s="461"/>
      <c r="J684" s="462"/>
      <c r="K684" s="461"/>
      <c r="L684" s="463"/>
      <c r="M684" s="388"/>
      <c r="N684" s="389"/>
      <c r="O684" s="390"/>
      <c r="P684" s="389"/>
      <c r="Q684" s="391"/>
      <c r="R684" s="443"/>
      <c r="S684" s="425">
        <f t="shared" si="251"/>
        <v>0</v>
      </c>
      <c r="T684" s="392">
        <f t="shared" si="248"/>
        <v>0</v>
      </c>
      <c r="U684" s="392">
        <f t="shared" si="252"/>
        <v>0</v>
      </c>
      <c r="V684" s="393">
        <f t="shared" si="253"/>
        <v>0</v>
      </c>
      <c r="W684" s="444" t="str">
        <f t="shared" si="254"/>
        <v/>
      </c>
      <c r="X684" s="452" t="str">
        <f t="shared" si="249"/>
        <v/>
      </c>
      <c r="Y684" s="452" t="str">
        <f t="shared" si="250"/>
        <v/>
      </c>
    </row>
    <row r="685" spans="1:25" ht="16.5">
      <c r="A685" s="383">
        <f t="shared" si="247"/>
        <v>46189</v>
      </c>
      <c r="B685" s="432" t="s">
        <v>805</v>
      </c>
      <c r="C685" s="458"/>
      <c r="D685" s="473"/>
      <c r="E685" s="459"/>
      <c r="F685" s="507" t="str">
        <f>IF(ISNA(VLOOKUP(D685,條件!$A$1:$L$65585,5,0)),"",(VLOOKUP(D685,條件!$A$1:$L$65585,5,0)))</f>
        <v/>
      </c>
      <c r="G685" s="507" t="str">
        <f>IF(ISNA(VLOOKUP(D685,條件!$A$1:$L$65585,11,0)),"",(VLOOKUP(D685,條件!$A$1:$L$65585,11,0)))</f>
        <v/>
      </c>
      <c r="H685" s="460"/>
      <c r="I685" s="461"/>
      <c r="J685" s="462"/>
      <c r="K685" s="461"/>
      <c r="L685" s="463"/>
      <c r="M685" s="388"/>
      <c r="N685" s="389"/>
      <c r="O685" s="390"/>
      <c r="P685" s="389"/>
      <c r="Q685" s="391"/>
      <c r="R685" s="443"/>
      <c r="S685" s="425">
        <f t="shared" si="251"/>
        <v>0</v>
      </c>
      <c r="T685" s="392">
        <f t="shared" si="248"/>
        <v>0</v>
      </c>
      <c r="U685" s="392">
        <f t="shared" si="252"/>
        <v>0</v>
      </c>
      <c r="V685" s="393">
        <f t="shared" si="253"/>
        <v>0</v>
      </c>
      <c r="W685" s="444" t="str">
        <f t="shared" si="254"/>
        <v/>
      </c>
      <c r="X685" s="452" t="str">
        <f t="shared" si="249"/>
        <v/>
      </c>
      <c r="Y685" s="452" t="str">
        <f t="shared" si="250"/>
        <v/>
      </c>
    </row>
    <row r="686" spans="1:25" ht="16.5">
      <c r="A686" s="383">
        <f t="shared" si="247"/>
        <v>46189</v>
      </c>
      <c r="B686" s="432" t="s">
        <v>805</v>
      </c>
      <c r="C686" s="458"/>
      <c r="D686" s="473"/>
      <c r="E686" s="459"/>
      <c r="F686" s="507" t="str">
        <f>IF(ISNA(VLOOKUP(D686,條件!$A$1:$L$65585,5,0)),"",(VLOOKUP(D686,條件!$A$1:$L$65585,5,0)))</f>
        <v/>
      </c>
      <c r="G686" s="507" t="str">
        <f>IF(ISNA(VLOOKUP(D686,條件!$A$1:$L$65585,11,0)),"",(VLOOKUP(D686,條件!$A$1:$L$65585,11,0)))</f>
        <v/>
      </c>
      <c r="H686" s="460"/>
      <c r="I686" s="461"/>
      <c r="J686" s="462"/>
      <c r="K686" s="461"/>
      <c r="L686" s="463"/>
      <c r="M686" s="388"/>
      <c r="N686" s="389"/>
      <c r="O686" s="390"/>
      <c r="P686" s="389"/>
      <c r="Q686" s="391"/>
      <c r="R686" s="443"/>
      <c r="S686" s="425">
        <f t="shared" si="251"/>
        <v>0</v>
      </c>
      <c r="T686" s="392">
        <f t="shared" si="248"/>
        <v>0</v>
      </c>
      <c r="U686" s="392">
        <f t="shared" si="252"/>
        <v>0</v>
      </c>
      <c r="V686" s="393">
        <f t="shared" si="253"/>
        <v>0</v>
      </c>
      <c r="W686" s="444" t="str">
        <f t="shared" si="254"/>
        <v/>
      </c>
      <c r="X686" s="452" t="str">
        <f t="shared" si="249"/>
        <v/>
      </c>
      <c r="Y686" s="452" t="str">
        <f t="shared" si="250"/>
        <v/>
      </c>
    </row>
    <row r="687" spans="1:25" ht="16.5">
      <c r="A687" s="383">
        <f t="shared" si="247"/>
        <v>46189</v>
      </c>
      <c r="B687" s="432" t="s">
        <v>805</v>
      </c>
      <c r="C687" s="458"/>
      <c r="D687" s="473"/>
      <c r="E687" s="459"/>
      <c r="F687" s="507" t="str">
        <f>IF(ISNA(VLOOKUP(D687,條件!$A$1:$L$65585,5,0)),"",(VLOOKUP(D687,條件!$A$1:$L$65585,5,0)))</f>
        <v/>
      </c>
      <c r="G687" s="507" t="str">
        <f>IF(ISNA(VLOOKUP(D687,條件!$A$1:$L$65585,11,0)),"",(VLOOKUP(D687,條件!$A$1:$L$65585,11,0)))</f>
        <v/>
      </c>
      <c r="H687" s="460"/>
      <c r="I687" s="461"/>
      <c r="J687" s="462"/>
      <c r="K687" s="461"/>
      <c r="L687" s="463"/>
      <c r="M687" s="388"/>
      <c r="N687" s="389"/>
      <c r="O687" s="390"/>
      <c r="P687" s="389"/>
      <c r="Q687" s="391"/>
      <c r="R687" s="443"/>
      <c r="S687" s="425">
        <f t="shared" si="251"/>
        <v>0</v>
      </c>
      <c r="T687" s="392">
        <f t="shared" si="248"/>
        <v>0</v>
      </c>
      <c r="U687" s="392">
        <f t="shared" si="252"/>
        <v>0</v>
      </c>
      <c r="V687" s="393">
        <f t="shared" si="253"/>
        <v>0</v>
      </c>
      <c r="W687" s="444" t="str">
        <f t="shared" si="254"/>
        <v/>
      </c>
      <c r="X687" s="452" t="str">
        <f t="shared" si="249"/>
        <v/>
      </c>
      <c r="Y687" s="452" t="str">
        <f t="shared" si="250"/>
        <v/>
      </c>
    </row>
    <row r="688" spans="1:25" ht="16.5">
      <c r="A688" s="383">
        <f t="shared" si="247"/>
        <v>46189</v>
      </c>
      <c r="B688" s="432" t="s">
        <v>805</v>
      </c>
      <c r="C688" s="458"/>
      <c r="D688" s="473"/>
      <c r="E688" s="459"/>
      <c r="F688" s="507" t="str">
        <f>IF(ISNA(VLOOKUP(D688,條件!$A$1:$L$65585,5,0)),"",(VLOOKUP(D688,條件!$A$1:$L$65585,5,0)))</f>
        <v/>
      </c>
      <c r="G688" s="507" t="str">
        <f>IF(ISNA(VLOOKUP(D688,條件!$A$1:$L$65585,11,0)),"",(VLOOKUP(D688,條件!$A$1:$L$65585,11,0)))</f>
        <v/>
      </c>
      <c r="H688" s="460"/>
      <c r="I688" s="461"/>
      <c r="J688" s="462"/>
      <c r="K688" s="461"/>
      <c r="L688" s="463"/>
      <c r="M688" s="388"/>
      <c r="N688" s="389"/>
      <c r="O688" s="390"/>
      <c r="P688" s="389"/>
      <c r="Q688" s="391"/>
      <c r="R688" s="443"/>
      <c r="S688" s="425">
        <f t="shared" si="251"/>
        <v>0</v>
      </c>
      <c r="T688" s="392">
        <f t="shared" si="248"/>
        <v>0</v>
      </c>
      <c r="U688" s="392">
        <f t="shared" si="252"/>
        <v>0</v>
      </c>
      <c r="V688" s="393">
        <f t="shared" si="253"/>
        <v>0</v>
      </c>
      <c r="W688" s="444" t="str">
        <f t="shared" si="254"/>
        <v/>
      </c>
      <c r="X688" s="452" t="str">
        <f t="shared" si="249"/>
        <v/>
      </c>
      <c r="Y688" s="452" t="str">
        <f t="shared" si="250"/>
        <v/>
      </c>
    </row>
    <row r="689" spans="1:25" ht="16.5">
      <c r="A689" s="383">
        <f t="shared" si="247"/>
        <v>46189</v>
      </c>
      <c r="B689" s="398" t="s">
        <v>803</v>
      </c>
      <c r="C689" s="524"/>
      <c r="D689" s="525"/>
      <c r="E689" s="526"/>
      <c r="F689" s="527">
        <v>0</v>
      </c>
      <c r="G689" s="527"/>
      <c r="H689" s="528"/>
      <c r="I689" s="529">
        <f>COUNTA(I669:I688)</f>
        <v>0</v>
      </c>
      <c r="J689" s="529"/>
      <c r="K689" s="529"/>
      <c r="L689" s="530"/>
      <c r="M689" s="400"/>
      <c r="N689" s="401">
        <f>SUM(N669:N688)</f>
        <v>0</v>
      </c>
      <c r="O689" s="400"/>
      <c r="P689" s="401">
        <f>SUM(P669:P688)</f>
        <v>0</v>
      </c>
      <c r="Q689" s="402"/>
      <c r="R689" s="445"/>
      <c r="S689" s="427"/>
      <c r="T689" s="403"/>
      <c r="U689" s="399">
        <f>SUMIF(U669:U688,"&lt;9E307")</f>
        <v>0</v>
      </c>
      <c r="V689" s="399">
        <f>SUM(V669:V688)</f>
        <v>0</v>
      </c>
      <c r="W689" s="446">
        <f>IF(ISERROR(V689/U689),0,(V689/U689))</f>
        <v>0</v>
      </c>
      <c r="X689" s="453">
        <f>SUMIF(X669:X688,"&lt;9E307")</f>
        <v>0</v>
      </c>
      <c r="Y689" s="453">
        <f>SUMIF(Y669:Y688,"&lt;9E307")</f>
        <v>0</v>
      </c>
    </row>
    <row r="690" spans="1:25" ht="16.5">
      <c r="A690" s="383">
        <f t="shared" si="247"/>
        <v>46189</v>
      </c>
      <c r="B690" s="404" t="s">
        <v>806</v>
      </c>
      <c r="C690" s="531"/>
      <c r="D690" s="532"/>
      <c r="E690" s="533"/>
      <c r="F690" s="534"/>
      <c r="G690" s="534"/>
      <c r="H690" s="535"/>
      <c r="I690" s="536">
        <f>SUM(I668,I689)</f>
        <v>0</v>
      </c>
      <c r="J690" s="536"/>
      <c r="K690" s="536"/>
      <c r="L690" s="537"/>
      <c r="M690" s="419"/>
      <c r="N690" s="420">
        <f>SUM(N668,N689)</f>
        <v>0</v>
      </c>
      <c r="O690" s="419"/>
      <c r="P690" s="420">
        <f>SUM(P668,P689)</f>
        <v>0</v>
      </c>
      <c r="Q690" s="421"/>
      <c r="R690" s="447"/>
      <c r="S690" s="428"/>
      <c r="T690" s="394"/>
      <c r="U690" s="394">
        <f t="shared" ref="U690:V690" si="255">SUM(U668,U689)</f>
        <v>0</v>
      </c>
      <c r="V690" s="394">
        <f t="shared" si="255"/>
        <v>0</v>
      </c>
      <c r="W690" s="448">
        <f>IF(ISERROR(V690/U690),0,V690/U690)</f>
        <v>0</v>
      </c>
      <c r="X690" s="454">
        <f>SUM(X668,X689)</f>
        <v>0</v>
      </c>
      <c r="Y690" s="454">
        <f>SUM(Y668,Y689)</f>
        <v>0</v>
      </c>
    </row>
    <row r="691" spans="1:25" ht="16.5">
      <c r="A691" s="449">
        <f>A690+1</f>
        <v>46190</v>
      </c>
      <c r="B691" s="431" t="s">
        <v>804</v>
      </c>
      <c r="C691" s="538"/>
      <c r="D691" s="539"/>
      <c r="E691" s="540"/>
      <c r="F691" s="541" t="str">
        <f>IF(ISNA(VLOOKUP(D691,條件!$A$1:$L$65585,5,0)),"",(VLOOKUP(D691,條件!$A$1:$L$65585,5,0)))</f>
        <v/>
      </c>
      <c r="G691" s="541" t="str">
        <f>IF(ISNA(VLOOKUP(D691,條件!$A$1:$L$65585,11,0)),"",(VLOOKUP(D691,條件!$A$1:$L$65585,11,0)))</f>
        <v/>
      </c>
      <c r="H691" s="542"/>
      <c r="I691" s="543"/>
      <c r="J691" s="462"/>
      <c r="K691" s="543"/>
      <c r="L691" s="544"/>
      <c r="M691" s="407"/>
      <c r="N691" s="408"/>
      <c r="O691" s="409"/>
      <c r="P691" s="408"/>
      <c r="Q691" s="410"/>
      <c r="R691" s="441"/>
      <c r="S691" s="424">
        <f>K691*0.85</f>
        <v>0</v>
      </c>
      <c r="T691" s="405">
        <f t="shared" ref="T691:T710" si="256">IF(J691="",0,(1440/(J691/S691)))</f>
        <v>0</v>
      </c>
      <c r="U691" s="405">
        <f>T691*L691*(N691+P691)/24*0.85</f>
        <v>0</v>
      </c>
      <c r="V691" s="406">
        <f>M691+O691</f>
        <v>0</v>
      </c>
      <c r="W691" s="442" t="str">
        <f>IF(U691=0,"",((V691/U691)))</f>
        <v/>
      </c>
      <c r="X691" s="452" t="str">
        <f t="shared" ref="X691:X710" si="257">IF(ISERROR((U691/(N691+P691)*N691)/250),"",((U691/(N691+P691)*N691)/250))</f>
        <v/>
      </c>
      <c r="Y691" s="452" t="str">
        <f t="shared" ref="Y691:Y710" si="258">IF(ISERROR(((U691/(N691+P691)*P691)/250)),"",(((U691/(N691+P691)*P691))/250))</f>
        <v/>
      </c>
    </row>
    <row r="692" spans="1:25" ht="16.5">
      <c r="A692" s="383">
        <f>A691</f>
        <v>46190</v>
      </c>
      <c r="B692" s="432" t="s">
        <v>804</v>
      </c>
      <c r="C692" s="458"/>
      <c r="D692" s="473"/>
      <c r="E692" s="459"/>
      <c r="F692" s="507" t="str">
        <f>IF(ISNA(VLOOKUP(D692,條件!$A$1:$L$65585,5,0)),"",(VLOOKUP(D692,條件!$A$1:$L$65585,5,0)))</f>
        <v/>
      </c>
      <c r="G692" s="507" t="str">
        <f>IF(ISNA(VLOOKUP(D692,條件!$A$1:$L$65585,11,0)),"",(VLOOKUP(D692,條件!$A$1:$L$65585,11,0)))</f>
        <v/>
      </c>
      <c r="H692" s="460"/>
      <c r="I692" s="461"/>
      <c r="J692" s="462"/>
      <c r="K692" s="461"/>
      <c r="L692" s="463"/>
      <c r="M692" s="388"/>
      <c r="N692" s="389"/>
      <c r="O692" s="390"/>
      <c r="P692" s="389"/>
      <c r="Q692" s="410"/>
      <c r="R692" s="443"/>
      <c r="S692" s="425">
        <f t="shared" ref="S692:S710" si="259">K692*0.85</f>
        <v>0</v>
      </c>
      <c r="T692" s="392">
        <f t="shared" si="256"/>
        <v>0</v>
      </c>
      <c r="U692" s="405">
        <f t="shared" ref="U692:U710" si="260">T692*L692*(N692+P692)/24*0.85</f>
        <v>0</v>
      </c>
      <c r="V692" s="393">
        <f t="shared" ref="V692:V710" si="261">M692+O692</f>
        <v>0</v>
      </c>
      <c r="W692" s="442" t="str">
        <f t="shared" ref="W692:W710" si="262">IF(U692=0,"",((V692/U692)))</f>
        <v/>
      </c>
      <c r="X692" s="452" t="str">
        <f t="shared" si="257"/>
        <v/>
      </c>
      <c r="Y692" s="452" t="str">
        <f t="shared" si="258"/>
        <v/>
      </c>
    </row>
    <row r="693" spans="1:25" ht="16.5">
      <c r="A693" s="383">
        <f t="shared" ref="A693:A733" si="263">A692</f>
        <v>46190</v>
      </c>
      <c r="B693" s="432" t="s">
        <v>804</v>
      </c>
      <c r="C693" s="458"/>
      <c r="D693" s="473"/>
      <c r="E693" s="459"/>
      <c r="F693" s="507" t="str">
        <f>IF(ISNA(VLOOKUP(D693,條件!$A$1:$L$65585,5,0)),"",(VLOOKUP(D693,條件!$A$1:$L$65585,5,0)))</f>
        <v/>
      </c>
      <c r="G693" s="507" t="str">
        <f>IF(ISNA(VLOOKUP(D693,條件!$A$1:$L$65585,11,0)),"",(VLOOKUP(D693,條件!$A$1:$L$65585,11,0)))</f>
        <v/>
      </c>
      <c r="H693" s="460"/>
      <c r="I693" s="461"/>
      <c r="J693" s="462"/>
      <c r="K693" s="461"/>
      <c r="L693" s="463"/>
      <c r="M693" s="388"/>
      <c r="N693" s="389"/>
      <c r="O693" s="390"/>
      <c r="P693" s="389"/>
      <c r="Q693" s="410"/>
      <c r="R693" s="443"/>
      <c r="S693" s="425">
        <f t="shared" si="259"/>
        <v>0</v>
      </c>
      <c r="T693" s="392">
        <f t="shared" si="256"/>
        <v>0</v>
      </c>
      <c r="U693" s="405">
        <f t="shared" si="260"/>
        <v>0</v>
      </c>
      <c r="V693" s="393">
        <f t="shared" si="261"/>
        <v>0</v>
      </c>
      <c r="W693" s="442" t="str">
        <f t="shared" si="262"/>
        <v/>
      </c>
      <c r="X693" s="452" t="str">
        <f t="shared" si="257"/>
        <v/>
      </c>
      <c r="Y693" s="452" t="str">
        <f t="shared" si="258"/>
        <v/>
      </c>
    </row>
    <row r="694" spans="1:25" ht="16.5">
      <c r="A694" s="383">
        <f t="shared" si="263"/>
        <v>46190</v>
      </c>
      <c r="B694" s="432" t="s">
        <v>804</v>
      </c>
      <c r="C694" s="458"/>
      <c r="D694" s="473"/>
      <c r="E694" s="459"/>
      <c r="F694" s="507" t="str">
        <f>IF(ISNA(VLOOKUP(D694,條件!$A$1:$L$65585,5,0)),"",(VLOOKUP(D694,條件!$A$1:$L$65585,5,0)))</f>
        <v/>
      </c>
      <c r="G694" s="507" t="str">
        <f>IF(ISNA(VLOOKUP(D694,條件!$A$1:$L$65585,11,0)),"",(VLOOKUP(D694,條件!$A$1:$L$65585,11,0)))</f>
        <v/>
      </c>
      <c r="H694" s="460"/>
      <c r="I694" s="461"/>
      <c r="J694" s="462"/>
      <c r="K694" s="461"/>
      <c r="L694" s="463"/>
      <c r="M694" s="388"/>
      <c r="N694" s="389"/>
      <c r="O694" s="390"/>
      <c r="P694" s="389"/>
      <c r="Q694" s="410"/>
      <c r="R694" s="443"/>
      <c r="S694" s="425">
        <f t="shared" si="259"/>
        <v>0</v>
      </c>
      <c r="T694" s="392">
        <f t="shared" si="256"/>
        <v>0</v>
      </c>
      <c r="U694" s="405">
        <f t="shared" si="260"/>
        <v>0</v>
      </c>
      <c r="V694" s="393">
        <f t="shared" si="261"/>
        <v>0</v>
      </c>
      <c r="W694" s="442" t="str">
        <f t="shared" si="262"/>
        <v/>
      </c>
      <c r="X694" s="452" t="str">
        <f t="shared" si="257"/>
        <v/>
      </c>
      <c r="Y694" s="452" t="str">
        <f t="shared" si="258"/>
        <v/>
      </c>
    </row>
    <row r="695" spans="1:25" ht="16.5">
      <c r="A695" s="383">
        <f t="shared" si="263"/>
        <v>46190</v>
      </c>
      <c r="B695" s="432" t="s">
        <v>804</v>
      </c>
      <c r="C695" s="458"/>
      <c r="D695" s="473"/>
      <c r="E695" s="459"/>
      <c r="F695" s="507" t="str">
        <f>IF(ISNA(VLOOKUP(D695,條件!$A$1:$L$65585,5,0)),"",(VLOOKUP(D695,條件!$A$1:$L$65585,5,0)))</f>
        <v/>
      </c>
      <c r="G695" s="507" t="str">
        <f>IF(ISNA(VLOOKUP(D695,條件!$A$1:$L$65585,11,0)),"",(VLOOKUP(D695,條件!$A$1:$L$65585,11,0)))</f>
        <v/>
      </c>
      <c r="H695" s="460"/>
      <c r="I695" s="461"/>
      <c r="J695" s="462"/>
      <c r="K695" s="461"/>
      <c r="L695" s="463"/>
      <c r="M695" s="388"/>
      <c r="N695" s="389"/>
      <c r="O695" s="390"/>
      <c r="P695" s="389"/>
      <c r="Q695" s="410"/>
      <c r="R695" s="443"/>
      <c r="S695" s="425">
        <f t="shared" si="259"/>
        <v>0</v>
      </c>
      <c r="T695" s="392">
        <f t="shared" si="256"/>
        <v>0</v>
      </c>
      <c r="U695" s="405">
        <f t="shared" si="260"/>
        <v>0</v>
      </c>
      <c r="V695" s="393">
        <f t="shared" si="261"/>
        <v>0</v>
      </c>
      <c r="W695" s="442" t="str">
        <f t="shared" si="262"/>
        <v/>
      </c>
      <c r="X695" s="452" t="str">
        <f t="shared" si="257"/>
        <v/>
      </c>
      <c r="Y695" s="452" t="str">
        <f t="shared" si="258"/>
        <v/>
      </c>
    </row>
    <row r="696" spans="1:25" ht="16.5">
      <c r="A696" s="383">
        <f t="shared" si="263"/>
        <v>46190</v>
      </c>
      <c r="B696" s="432" t="s">
        <v>804</v>
      </c>
      <c r="C696" s="458"/>
      <c r="D696" s="473"/>
      <c r="E696" s="459"/>
      <c r="F696" s="507" t="str">
        <f>IF(ISNA(VLOOKUP(D696,條件!$A$1:$L$65585,5,0)),"",(VLOOKUP(D696,條件!$A$1:$L$65585,5,0)))</f>
        <v/>
      </c>
      <c r="G696" s="507" t="str">
        <f>IF(ISNA(VLOOKUP(D696,條件!$A$1:$L$65585,11,0)),"",(VLOOKUP(D696,條件!$A$1:$L$65585,11,0)))</f>
        <v/>
      </c>
      <c r="H696" s="460"/>
      <c r="I696" s="461"/>
      <c r="J696" s="462"/>
      <c r="K696" s="461"/>
      <c r="L696" s="463"/>
      <c r="M696" s="388"/>
      <c r="N696" s="389"/>
      <c r="O696" s="390"/>
      <c r="P696" s="389"/>
      <c r="Q696" s="410"/>
      <c r="R696" s="443"/>
      <c r="S696" s="425">
        <f t="shared" si="259"/>
        <v>0</v>
      </c>
      <c r="T696" s="392">
        <f t="shared" si="256"/>
        <v>0</v>
      </c>
      <c r="U696" s="405">
        <f t="shared" si="260"/>
        <v>0</v>
      </c>
      <c r="V696" s="393">
        <f t="shared" si="261"/>
        <v>0</v>
      </c>
      <c r="W696" s="442" t="str">
        <f t="shared" si="262"/>
        <v/>
      </c>
      <c r="X696" s="452" t="str">
        <f t="shared" si="257"/>
        <v/>
      </c>
      <c r="Y696" s="452" t="str">
        <f t="shared" si="258"/>
        <v/>
      </c>
    </row>
    <row r="697" spans="1:25" ht="16.5">
      <c r="A697" s="383">
        <f t="shared" si="263"/>
        <v>46190</v>
      </c>
      <c r="B697" s="432" t="s">
        <v>804</v>
      </c>
      <c r="C697" s="458"/>
      <c r="D697" s="473"/>
      <c r="E697" s="459"/>
      <c r="F697" s="507" t="str">
        <f>IF(ISNA(VLOOKUP(D697,條件!$A$1:$L$65585,5,0)),"",(VLOOKUP(D697,條件!$A$1:$L$65585,5,0)))</f>
        <v/>
      </c>
      <c r="G697" s="507" t="str">
        <f>IF(ISNA(VLOOKUP(D697,條件!$A$1:$L$65585,11,0)),"",(VLOOKUP(D697,條件!$A$1:$L$65585,11,0)))</f>
        <v/>
      </c>
      <c r="H697" s="460"/>
      <c r="I697" s="461"/>
      <c r="J697" s="462"/>
      <c r="K697" s="461"/>
      <c r="L697" s="463"/>
      <c r="M697" s="388"/>
      <c r="N697" s="389"/>
      <c r="O697" s="390"/>
      <c r="P697" s="389"/>
      <c r="Q697" s="410"/>
      <c r="R697" s="443"/>
      <c r="S697" s="425">
        <f t="shared" si="259"/>
        <v>0</v>
      </c>
      <c r="T697" s="392">
        <f t="shared" si="256"/>
        <v>0</v>
      </c>
      <c r="U697" s="405">
        <f t="shared" si="260"/>
        <v>0</v>
      </c>
      <c r="V697" s="393">
        <f t="shared" si="261"/>
        <v>0</v>
      </c>
      <c r="W697" s="442" t="str">
        <f t="shared" si="262"/>
        <v/>
      </c>
      <c r="X697" s="452" t="str">
        <f t="shared" si="257"/>
        <v/>
      </c>
      <c r="Y697" s="452" t="str">
        <f t="shared" si="258"/>
        <v/>
      </c>
    </row>
    <row r="698" spans="1:25" ht="16.5">
      <c r="A698" s="383">
        <f t="shared" si="263"/>
        <v>46190</v>
      </c>
      <c r="B698" s="432" t="s">
        <v>804</v>
      </c>
      <c r="C698" s="458"/>
      <c r="D698" s="473"/>
      <c r="E698" s="459"/>
      <c r="F698" s="507" t="str">
        <f>IF(ISNA(VLOOKUP(D698,條件!$A$1:$L$65585,5,0)),"",(VLOOKUP(D698,條件!$A$1:$L$65585,5,0)))</f>
        <v/>
      </c>
      <c r="G698" s="507" t="str">
        <f>IF(ISNA(VLOOKUP(D698,條件!$A$1:$L$65585,11,0)),"",(VLOOKUP(D698,條件!$A$1:$L$65585,11,0)))</f>
        <v/>
      </c>
      <c r="H698" s="460"/>
      <c r="I698" s="461"/>
      <c r="J698" s="462"/>
      <c r="K698" s="461"/>
      <c r="L698" s="463"/>
      <c r="M698" s="388"/>
      <c r="N698" s="389"/>
      <c r="O698" s="390"/>
      <c r="P698" s="389"/>
      <c r="Q698" s="410"/>
      <c r="R698" s="443"/>
      <c r="S698" s="425">
        <f t="shared" si="259"/>
        <v>0</v>
      </c>
      <c r="T698" s="392">
        <f t="shared" si="256"/>
        <v>0</v>
      </c>
      <c r="U698" s="405">
        <f t="shared" si="260"/>
        <v>0</v>
      </c>
      <c r="V698" s="393">
        <f t="shared" si="261"/>
        <v>0</v>
      </c>
      <c r="W698" s="442" t="str">
        <f t="shared" si="262"/>
        <v/>
      </c>
      <c r="X698" s="452" t="str">
        <f t="shared" si="257"/>
        <v/>
      </c>
      <c r="Y698" s="452" t="str">
        <f t="shared" si="258"/>
        <v/>
      </c>
    </row>
    <row r="699" spans="1:25" ht="16.5">
      <c r="A699" s="383">
        <f t="shared" si="263"/>
        <v>46190</v>
      </c>
      <c r="B699" s="432" t="s">
        <v>804</v>
      </c>
      <c r="C699" s="458"/>
      <c r="D699" s="473"/>
      <c r="E699" s="459"/>
      <c r="F699" s="507" t="str">
        <f>IF(ISNA(VLOOKUP(D699,條件!$A$1:$L$65585,5,0)),"",(VLOOKUP(D699,條件!$A$1:$L$65585,5,0)))</f>
        <v/>
      </c>
      <c r="G699" s="507" t="str">
        <f>IF(ISNA(VLOOKUP(D699,條件!$A$1:$L$65585,11,0)),"",(VLOOKUP(D699,條件!$A$1:$L$65585,11,0)))</f>
        <v/>
      </c>
      <c r="H699" s="460"/>
      <c r="I699" s="461"/>
      <c r="J699" s="462"/>
      <c r="K699" s="461"/>
      <c r="L699" s="463"/>
      <c r="M699" s="388"/>
      <c r="N699" s="389"/>
      <c r="O699" s="390"/>
      <c r="P699" s="389"/>
      <c r="Q699" s="410"/>
      <c r="R699" s="443"/>
      <c r="S699" s="425">
        <f t="shared" si="259"/>
        <v>0</v>
      </c>
      <c r="T699" s="392">
        <f t="shared" si="256"/>
        <v>0</v>
      </c>
      <c r="U699" s="405">
        <f t="shared" si="260"/>
        <v>0</v>
      </c>
      <c r="V699" s="393">
        <f t="shared" si="261"/>
        <v>0</v>
      </c>
      <c r="W699" s="442" t="str">
        <f t="shared" si="262"/>
        <v/>
      </c>
      <c r="X699" s="452" t="str">
        <f t="shared" si="257"/>
        <v/>
      </c>
      <c r="Y699" s="452" t="str">
        <f t="shared" si="258"/>
        <v/>
      </c>
    </row>
    <row r="700" spans="1:25" ht="16.5">
      <c r="A700" s="383">
        <f t="shared" si="263"/>
        <v>46190</v>
      </c>
      <c r="B700" s="432" t="s">
        <v>804</v>
      </c>
      <c r="C700" s="458"/>
      <c r="D700" s="473"/>
      <c r="E700" s="459"/>
      <c r="F700" s="507" t="str">
        <f>IF(ISNA(VLOOKUP(D700,條件!$A$1:$L$65585,5,0)),"",(VLOOKUP(D700,條件!$A$1:$L$65585,5,0)))</f>
        <v/>
      </c>
      <c r="G700" s="507" t="str">
        <f>IF(ISNA(VLOOKUP(D700,條件!$A$1:$L$65585,11,0)),"",(VLOOKUP(D700,條件!$A$1:$L$65585,11,0)))</f>
        <v/>
      </c>
      <c r="H700" s="460"/>
      <c r="I700" s="461"/>
      <c r="J700" s="462"/>
      <c r="K700" s="461"/>
      <c r="L700" s="463"/>
      <c r="M700" s="388"/>
      <c r="N700" s="389"/>
      <c r="O700" s="390"/>
      <c r="P700" s="389"/>
      <c r="Q700" s="410"/>
      <c r="R700" s="443"/>
      <c r="S700" s="425">
        <f t="shared" si="259"/>
        <v>0</v>
      </c>
      <c r="T700" s="392">
        <f t="shared" si="256"/>
        <v>0</v>
      </c>
      <c r="U700" s="405">
        <f t="shared" si="260"/>
        <v>0</v>
      </c>
      <c r="V700" s="393">
        <f t="shared" si="261"/>
        <v>0</v>
      </c>
      <c r="W700" s="442" t="str">
        <f t="shared" si="262"/>
        <v/>
      </c>
      <c r="X700" s="452" t="str">
        <f t="shared" si="257"/>
        <v/>
      </c>
      <c r="Y700" s="452" t="str">
        <f t="shared" si="258"/>
        <v/>
      </c>
    </row>
    <row r="701" spans="1:25" ht="16.5">
      <c r="A701" s="383">
        <f t="shared" si="263"/>
        <v>46190</v>
      </c>
      <c r="B701" s="432" t="s">
        <v>804</v>
      </c>
      <c r="C701" s="458"/>
      <c r="D701" s="473"/>
      <c r="E701" s="459"/>
      <c r="F701" s="507" t="str">
        <f>IF(ISNA(VLOOKUP(D701,條件!$A$1:$L$65585,5,0)),"",(VLOOKUP(D701,條件!$A$1:$L$65585,5,0)))</f>
        <v/>
      </c>
      <c r="G701" s="507" t="str">
        <f>IF(ISNA(VLOOKUP(D701,條件!$A$1:$L$65585,11,0)),"",(VLOOKUP(D701,條件!$A$1:$L$65585,11,0)))</f>
        <v/>
      </c>
      <c r="H701" s="460"/>
      <c r="I701" s="461"/>
      <c r="J701" s="462"/>
      <c r="K701" s="461"/>
      <c r="L701" s="463"/>
      <c r="M701" s="388"/>
      <c r="N701" s="389"/>
      <c r="O701" s="390"/>
      <c r="P701" s="389"/>
      <c r="Q701" s="410"/>
      <c r="R701" s="443"/>
      <c r="S701" s="425">
        <f t="shared" si="259"/>
        <v>0</v>
      </c>
      <c r="T701" s="392">
        <f t="shared" si="256"/>
        <v>0</v>
      </c>
      <c r="U701" s="405">
        <f t="shared" si="260"/>
        <v>0</v>
      </c>
      <c r="V701" s="393">
        <f t="shared" si="261"/>
        <v>0</v>
      </c>
      <c r="W701" s="442" t="str">
        <f t="shared" si="262"/>
        <v/>
      </c>
      <c r="X701" s="452" t="str">
        <f t="shared" si="257"/>
        <v/>
      </c>
      <c r="Y701" s="452" t="str">
        <f t="shared" si="258"/>
        <v/>
      </c>
    </row>
    <row r="702" spans="1:25" ht="16.5">
      <c r="A702" s="383">
        <f t="shared" si="263"/>
        <v>46190</v>
      </c>
      <c r="B702" s="432" t="s">
        <v>804</v>
      </c>
      <c r="C702" s="458"/>
      <c r="D702" s="473"/>
      <c r="E702" s="459"/>
      <c r="F702" s="507" t="str">
        <f>IF(ISNA(VLOOKUP(D702,條件!$A$1:$L$65585,5,0)),"",(VLOOKUP(D702,條件!$A$1:$L$65585,5,0)))</f>
        <v/>
      </c>
      <c r="G702" s="507" t="str">
        <f>IF(ISNA(VLOOKUP(D702,條件!$A$1:$L$65585,11,0)),"",(VLOOKUP(D702,條件!$A$1:$L$65585,11,0)))</f>
        <v/>
      </c>
      <c r="H702" s="460"/>
      <c r="I702" s="461"/>
      <c r="J702" s="462"/>
      <c r="K702" s="461"/>
      <c r="L702" s="463"/>
      <c r="M702" s="388"/>
      <c r="N702" s="389"/>
      <c r="O702" s="390"/>
      <c r="P702" s="389"/>
      <c r="Q702" s="410"/>
      <c r="R702" s="443"/>
      <c r="S702" s="425">
        <f t="shared" si="259"/>
        <v>0</v>
      </c>
      <c r="T702" s="392">
        <f t="shared" si="256"/>
        <v>0</v>
      </c>
      <c r="U702" s="392">
        <f t="shared" si="260"/>
        <v>0</v>
      </c>
      <c r="V702" s="393">
        <f t="shared" si="261"/>
        <v>0</v>
      </c>
      <c r="W702" s="442" t="str">
        <f t="shared" si="262"/>
        <v/>
      </c>
      <c r="X702" s="452" t="str">
        <f t="shared" si="257"/>
        <v/>
      </c>
      <c r="Y702" s="452" t="str">
        <f t="shared" si="258"/>
        <v/>
      </c>
    </row>
    <row r="703" spans="1:25" ht="16.5">
      <c r="A703" s="383">
        <f t="shared" si="263"/>
        <v>46190</v>
      </c>
      <c r="B703" s="432" t="s">
        <v>804</v>
      </c>
      <c r="C703" s="458"/>
      <c r="D703" s="473"/>
      <c r="E703" s="459"/>
      <c r="F703" s="507" t="str">
        <f>IF(ISNA(VLOOKUP(D703,條件!$A$1:$L$65585,5,0)),"",(VLOOKUP(D703,條件!$A$1:$L$65585,5,0)))</f>
        <v/>
      </c>
      <c r="G703" s="507" t="str">
        <f>IF(ISNA(VLOOKUP(D703,條件!$A$1:$L$65585,11,0)),"",(VLOOKUP(D703,條件!$A$1:$L$65585,11,0)))</f>
        <v/>
      </c>
      <c r="H703" s="460"/>
      <c r="I703" s="461"/>
      <c r="J703" s="462"/>
      <c r="K703" s="461"/>
      <c r="L703" s="463"/>
      <c r="M703" s="388"/>
      <c r="N703" s="389"/>
      <c r="O703" s="390"/>
      <c r="P703" s="389"/>
      <c r="Q703" s="410"/>
      <c r="R703" s="443"/>
      <c r="S703" s="425">
        <f t="shared" si="259"/>
        <v>0</v>
      </c>
      <c r="T703" s="392">
        <f t="shared" si="256"/>
        <v>0</v>
      </c>
      <c r="U703" s="392">
        <f t="shared" si="260"/>
        <v>0</v>
      </c>
      <c r="V703" s="393">
        <f t="shared" si="261"/>
        <v>0</v>
      </c>
      <c r="W703" s="444" t="str">
        <f t="shared" si="262"/>
        <v/>
      </c>
      <c r="X703" s="452" t="str">
        <f t="shared" si="257"/>
        <v/>
      </c>
      <c r="Y703" s="452" t="str">
        <f t="shared" si="258"/>
        <v/>
      </c>
    </row>
    <row r="704" spans="1:25" ht="16.5">
      <c r="A704" s="383">
        <f t="shared" si="263"/>
        <v>46190</v>
      </c>
      <c r="B704" s="432" t="s">
        <v>804</v>
      </c>
      <c r="C704" s="458"/>
      <c r="D704" s="473"/>
      <c r="E704" s="459"/>
      <c r="F704" s="507" t="str">
        <f>IF(ISNA(VLOOKUP(D704,條件!$A$1:$L$65585,5,0)),"",(VLOOKUP(D704,條件!$A$1:$L$65585,5,0)))</f>
        <v/>
      </c>
      <c r="G704" s="507" t="str">
        <f>IF(ISNA(VLOOKUP(D704,條件!$A$1:$L$65585,11,0)),"",(VLOOKUP(D704,條件!$A$1:$L$65585,11,0)))</f>
        <v/>
      </c>
      <c r="H704" s="460"/>
      <c r="I704" s="461"/>
      <c r="J704" s="462"/>
      <c r="K704" s="461"/>
      <c r="L704" s="463"/>
      <c r="M704" s="388"/>
      <c r="N704" s="389"/>
      <c r="O704" s="390"/>
      <c r="P704" s="389"/>
      <c r="Q704" s="410"/>
      <c r="R704" s="443"/>
      <c r="S704" s="425">
        <f t="shared" si="259"/>
        <v>0</v>
      </c>
      <c r="T704" s="392">
        <f t="shared" si="256"/>
        <v>0</v>
      </c>
      <c r="U704" s="392">
        <f t="shared" si="260"/>
        <v>0</v>
      </c>
      <c r="V704" s="393">
        <f t="shared" si="261"/>
        <v>0</v>
      </c>
      <c r="W704" s="444" t="str">
        <f t="shared" si="262"/>
        <v/>
      </c>
      <c r="X704" s="452" t="str">
        <f t="shared" si="257"/>
        <v/>
      </c>
      <c r="Y704" s="452" t="str">
        <f t="shared" si="258"/>
        <v/>
      </c>
    </row>
    <row r="705" spans="1:25" ht="16.5">
      <c r="A705" s="383">
        <f t="shared" si="263"/>
        <v>46190</v>
      </c>
      <c r="B705" s="432" t="s">
        <v>804</v>
      </c>
      <c r="C705" s="458"/>
      <c r="D705" s="473"/>
      <c r="E705" s="459"/>
      <c r="F705" s="507" t="str">
        <f>IF(ISNA(VLOOKUP(D705,條件!$A$1:$L$65585,5,0)),"",(VLOOKUP(D705,條件!$A$1:$L$65585,5,0)))</f>
        <v/>
      </c>
      <c r="G705" s="507" t="str">
        <f>IF(ISNA(VLOOKUP(D705,條件!$A$1:$L$65585,11,0)),"",(VLOOKUP(D705,條件!$A$1:$L$65585,11,0)))</f>
        <v/>
      </c>
      <c r="H705" s="460"/>
      <c r="I705" s="461"/>
      <c r="J705" s="462"/>
      <c r="K705" s="461"/>
      <c r="L705" s="463"/>
      <c r="M705" s="388"/>
      <c r="N705" s="389"/>
      <c r="O705" s="390"/>
      <c r="P705" s="389"/>
      <c r="Q705" s="410"/>
      <c r="R705" s="443"/>
      <c r="S705" s="425">
        <f t="shared" si="259"/>
        <v>0</v>
      </c>
      <c r="T705" s="392">
        <f t="shared" si="256"/>
        <v>0</v>
      </c>
      <c r="U705" s="392">
        <f t="shared" si="260"/>
        <v>0</v>
      </c>
      <c r="V705" s="393">
        <f t="shared" si="261"/>
        <v>0</v>
      </c>
      <c r="W705" s="444" t="str">
        <f t="shared" si="262"/>
        <v/>
      </c>
      <c r="X705" s="452" t="str">
        <f t="shared" si="257"/>
        <v/>
      </c>
      <c r="Y705" s="452" t="str">
        <f t="shared" si="258"/>
        <v/>
      </c>
    </row>
    <row r="706" spans="1:25" ht="16.5">
      <c r="A706" s="383">
        <f t="shared" si="263"/>
        <v>46190</v>
      </c>
      <c r="B706" s="432" t="s">
        <v>804</v>
      </c>
      <c r="C706" s="458"/>
      <c r="D706" s="473"/>
      <c r="E706" s="459"/>
      <c r="F706" s="507" t="str">
        <f>IF(ISNA(VLOOKUP(D706,條件!$A$1:$L$65585,5,0)),"",(VLOOKUP(D706,條件!$A$1:$L$65585,5,0)))</f>
        <v/>
      </c>
      <c r="G706" s="507" t="str">
        <f>IF(ISNA(VLOOKUP(D706,條件!$A$1:$L$65585,11,0)),"",(VLOOKUP(D706,條件!$A$1:$L$65585,11,0)))</f>
        <v/>
      </c>
      <c r="H706" s="460"/>
      <c r="I706" s="461"/>
      <c r="J706" s="462"/>
      <c r="K706" s="461"/>
      <c r="L706" s="463"/>
      <c r="M706" s="388"/>
      <c r="N706" s="389"/>
      <c r="O706" s="390"/>
      <c r="P706" s="389"/>
      <c r="Q706" s="410"/>
      <c r="R706" s="443"/>
      <c r="S706" s="425">
        <f t="shared" si="259"/>
        <v>0</v>
      </c>
      <c r="T706" s="392">
        <f t="shared" si="256"/>
        <v>0</v>
      </c>
      <c r="U706" s="392">
        <f t="shared" si="260"/>
        <v>0</v>
      </c>
      <c r="V706" s="393">
        <f t="shared" si="261"/>
        <v>0</v>
      </c>
      <c r="W706" s="444" t="str">
        <f t="shared" si="262"/>
        <v/>
      </c>
      <c r="X706" s="452" t="str">
        <f t="shared" si="257"/>
        <v/>
      </c>
      <c r="Y706" s="452" t="str">
        <f t="shared" si="258"/>
        <v/>
      </c>
    </row>
    <row r="707" spans="1:25" ht="16.5">
      <c r="A707" s="383">
        <f t="shared" si="263"/>
        <v>46190</v>
      </c>
      <c r="B707" s="432" t="s">
        <v>804</v>
      </c>
      <c r="C707" s="458"/>
      <c r="D707" s="473"/>
      <c r="E707" s="459"/>
      <c r="F707" s="507" t="str">
        <f>IF(ISNA(VLOOKUP(D707,條件!$A$1:$L$65585,5,0)),"",(VLOOKUP(D707,條件!$A$1:$L$65585,5,0)))</f>
        <v/>
      </c>
      <c r="G707" s="507" t="str">
        <f>IF(ISNA(VLOOKUP(D707,條件!$A$1:$L$65585,11,0)),"",(VLOOKUP(D707,條件!$A$1:$L$65585,11,0)))</f>
        <v/>
      </c>
      <c r="H707" s="460"/>
      <c r="I707" s="461"/>
      <c r="J707" s="462"/>
      <c r="K707" s="461"/>
      <c r="L707" s="463"/>
      <c r="M707" s="388"/>
      <c r="N707" s="389"/>
      <c r="O707" s="390"/>
      <c r="P707" s="389"/>
      <c r="Q707" s="391"/>
      <c r="R707" s="443"/>
      <c r="S707" s="425">
        <f t="shared" si="259"/>
        <v>0</v>
      </c>
      <c r="T707" s="392">
        <f t="shared" si="256"/>
        <v>0</v>
      </c>
      <c r="U707" s="392">
        <f t="shared" si="260"/>
        <v>0</v>
      </c>
      <c r="V707" s="393">
        <f t="shared" si="261"/>
        <v>0</v>
      </c>
      <c r="W707" s="444" t="str">
        <f t="shared" si="262"/>
        <v/>
      </c>
      <c r="X707" s="452" t="str">
        <f t="shared" si="257"/>
        <v/>
      </c>
      <c r="Y707" s="452" t="str">
        <f t="shared" si="258"/>
        <v/>
      </c>
    </row>
    <row r="708" spans="1:25" ht="16.5">
      <c r="A708" s="383">
        <f t="shared" si="263"/>
        <v>46190</v>
      </c>
      <c r="B708" s="432" t="s">
        <v>804</v>
      </c>
      <c r="C708" s="458"/>
      <c r="D708" s="473"/>
      <c r="E708" s="459"/>
      <c r="F708" s="507" t="str">
        <f>IF(ISNA(VLOOKUP(D708,條件!$A$1:$L$65585,5,0)),"",(VLOOKUP(D708,條件!$A$1:$L$65585,5,0)))</f>
        <v/>
      </c>
      <c r="G708" s="507" t="str">
        <f>IF(ISNA(VLOOKUP(D708,條件!$A$1:$L$65585,11,0)),"",(VLOOKUP(D708,條件!$A$1:$L$65585,11,0)))</f>
        <v/>
      </c>
      <c r="H708" s="460"/>
      <c r="I708" s="461"/>
      <c r="J708" s="462"/>
      <c r="K708" s="461"/>
      <c r="L708" s="463"/>
      <c r="M708" s="388"/>
      <c r="N708" s="389"/>
      <c r="O708" s="390"/>
      <c r="P708" s="389"/>
      <c r="Q708" s="391"/>
      <c r="R708" s="443"/>
      <c r="S708" s="425">
        <f t="shared" si="259"/>
        <v>0</v>
      </c>
      <c r="T708" s="392">
        <f t="shared" si="256"/>
        <v>0</v>
      </c>
      <c r="U708" s="392">
        <f t="shared" si="260"/>
        <v>0</v>
      </c>
      <c r="V708" s="393">
        <f t="shared" si="261"/>
        <v>0</v>
      </c>
      <c r="W708" s="444" t="str">
        <f t="shared" si="262"/>
        <v/>
      </c>
      <c r="X708" s="452" t="str">
        <f t="shared" si="257"/>
        <v/>
      </c>
      <c r="Y708" s="452" t="str">
        <f t="shared" si="258"/>
        <v/>
      </c>
    </row>
    <row r="709" spans="1:25" ht="16.5">
      <c r="A709" s="383">
        <f t="shared" si="263"/>
        <v>46190</v>
      </c>
      <c r="B709" s="432" t="s">
        <v>804</v>
      </c>
      <c r="C709" s="458"/>
      <c r="D709" s="473"/>
      <c r="E709" s="459"/>
      <c r="F709" s="507" t="str">
        <f>IF(ISNA(VLOOKUP(D709,條件!$A$1:$L$65585,5,0)),"",(VLOOKUP(D709,條件!$A$1:$L$65585,5,0)))</f>
        <v/>
      </c>
      <c r="G709" s="507" t="str">
        <f>IF(ISNA(VLOOKUP(D709,條件!$A$1:$L$65585,11,0)),"",(VLOOKUP(D709,條件!$A$1:$L$65585,11,0)))</f>
        <v/>
      </c>
      <c r="H709" s="460"/>
      <c r="I709" s="461"/>
      <c r="J709" s="462"/>
      <c r="K709" s="461"/>
      <c r="L709" s="463"/>
      <c r="M709" s="388"/>
      <c r="N709" s="389"/>
      <c r="O709" s="390"/>
      <c r="P709" s="389"/>
      <c r="Q709" s="391"/>
      <c r="R709" s="443"/>
      <c r="S709" s="425">
        <f t="shared" si="259"/>
        <v>0</v>
      </c>
      <c r="T709" s="392">
        <f t="shared" si="256"/>
        <v>0</v>
      </c>
      <c r="U709" s="392">
        <f t="shared" si="260"/>
        <v>0</v>
      </c>
      <c r="V709" s="393">
        <f t="shared" si="261"/>
        <v>0</v>
      </c>
      <c r="W709" s="444" t="str">
        <f t="shared" si="262"/>
        <v/>
      </c>
      <c r="X709" s="452" t="str">
        <f t="shared" si="257"/>
        <v/>
      </c>
      <c r="Y709" s="452" t="str">
        <f t="shared" si="258"/>
        <v/>
      </c>
    </row>
    <row r="710" spans="1:25" ht="16.5">
      <c r="A710" s="383">
        <f t="shared" si="263"/>
        <v>46190</v>
      </c>
      <c r="B710" s="432" t="s">
        <v>804</v>
      </c>
      <c r="C710" s="458"/>
      <c r="D710" s="473"/>
      <c r="E710" s="459"/>
      <c r="F710" s="507" t="str">
        <f>IF(ISNA(VLOOKUP(D710,條件!$A$1:$L$65585,5,0)),"",(VLOOKUP(D710,條件!$A$1:$L$65585,5,0)))</f>
        <v/>
      </c>
      <c r="G710" s="507" t="str">
        <f>IF(ISNA(VLOOKUP(D710,條件!$A$1:$L$65585,11,0)),"",(VLOOKUP(D710,條件!$A$1:$L$65585,11,0)))</f>
        <v/>
      </c>
      <c r="H710" s="460"/>
      <c r="I710" s="461"/>
      <c r="J710" s="462"/>
      <c r="K710" s="461"/>
      <c r="L710" s="463"/>
      <c r="M710" s="388"/>
      <c r="N710" s="389"/>
      <c r="O710" s="390"/>
      <c r="P710" s="389"/>
      <c r="Q710" s="391"/>
      <c r="R710" s="443"/>
      <c r="S710" s="425">
        <f t="shared" si="259"/>
        <v>0</v>
      </c>
      <c r="T710" s="392">
        <f t="shared" si="256"/>
        <v>0</v>
      </c>
      <c r="U710" s="392">
        <f t="shared" si="260"/>
        <v>0</v>
      </c>
      <c r="V710" s="393">
        <f t="shared" si="261"/>
        <v>0</v>
      </c>
      <c r="W710" s="444" t="str">
        <f t="shared" si="262"/>
        <v/>
      </c>
      <c r="X710" s="452" t="str">
        <f t="shared" si="257"/>
        <v/>
      </c>
      <c r="Y710" s="452" t="str">
        <f t="shared" si="258"/>
        <v/>
      </c>
    </row>
    <row r="711" spans="1:25" ht="16.5">
      <c r="A711" s="383">
        <f t="shared" si="263"/>
        <v>46190</v>
      </c>
      <c r="B711" s="398" t="s">
        <v>807</v>
      </c>
      <c r="C711" s="524"/>
      <c r="D711" s="525"/>
      <c r="E711" s="526"/>
      <c r="F711" s="527"/>
      <c r="G711" s="527"/>
      <c r="H711" s="528"/>
      <c r="I711" s="529">
        <f>COUNTA(I691:I710)</f>
        <v>0</v>
      </c>
      <c r="J711" s="529"/>
      <c r="K711" s="529"/>
      <c r="L711" s="530"/>
      <c r="M711" s="400"/>
      <c r="N711" s="401">
        <f>SUM(N691:N710)</f>
        <v>0</v>
      </c>
      <c r="O711" s="400"/>
      <c r="P711" s="401">
        <f>SUM(P691:P710)</f>
        <v>0</v>
      </c>
      <c r="Q711" s="402"/>
      <c r="R711" s="445"/>
      <c r="S711" s="426"/>
      <c r="T711" s="399"/>
      <c r="U711" s="399">
        <f>SUMIF(U691:U710,"&lt;9E307")</f>
        <v>0</v>
      </c>
      <c r="V711" s="399">
        <f>SUM(V691:V710)</f>
        <v>0</v>
      </c>
      <c r="W711" s="446">
        <f>IF(ISERROR(V711/U711),0,(V711/U711))</f>
        <v>0</v>
      </c>
      <c r="X711" s="453">
        <f>SUMIF(X691:X710,"&lt;9E307")</f>
        <v>0</v>
      </c>
      <c r="Y711" s="453">
        <f>SUMIF(Y691:Y710,"&lt;9E307")</f>
        <v>0</v>
      </c>
    </row>
    <row r="712" spans="1:25" ht="16.5">
      <c r="A712" s="383">
        <f t="shared" si="263"/>
        <v>46190</v>
      </c>
      <c r="B712" s="432" t="s">
        <v>805</v>
      </c>
      <c r="C712" s="458"/>
      <c r="D712" s="473"/>
      <c r="E712" s="459"/>
      <c r="F712" s="507" t="str">
        <f>IF(ISNA(VLOOKUP(D712,條件!$A$1:$L$65585,5,0)),"",(VLOOKUP(D712,條件!$A$1:$L$65585,5,0)))</f>
        <v/>
      </c>
      <c r="G712" s="507" t="str">
        <f>IF(ISNA(VLOOKUP(D712,條件!$A$1:$L$65585,11,0)),"",(VLOOKUP(D712,條件!$A$1:$L$65585,11,0)))</f>
        <v/>
      </c>
      <c r="H712" s="460"/>
      <c r="I712" s="461"/>
      <c r="J712" s="462"/>
      <c r="K712" s="461"/>
      <c r="L712" s="463"/>
      <c r="M712" s="388"/>
      <c r="N712" s="389"/>
      <c r="O712" s="390"/>
      <c r="P712" s="389"/>
      <c r="Q712" s="391"/>
      <c r="R712" s="443"/>
      <c r="S712" s="425">
        <f>K712*0.85</f>
        <v>0</v>
      </c>
      <c r="T712" s="392">
        <f t="shared" ref="T712:T731" si="264">IF(J712="",0,(1440/(J712/S712)))</f>
        <v>0</v>
      </c>
      <c r="U712" s="405">
        <f>T712*L712*(N712+P712)/24*0.85</f>
        <v>0</v>
      </c>
      <c r="V712" s="406">
        <f>M712+O712</f>
        <v>0</v>
      </c>
      <c r="W712" s="442" t="str">
        <f>IF(U712=0,"",((V712/U712)))</f>
        <v/>
      </c>
      <c r="X712" s="452" t="str">
        <f t="shared" ref="X712:X731" si="265">IF(ISERROR((U712/(N712+P712)*N712)/250),"",((U712/(N712+P712)*N712)/250))</f>
        <v/>
      </c>
      <c r="Y712" s="452" t="str">
        <f t="shared" ref="Y712:Y731" si="266">IF(ISERROR(((U712/(N712+P712)*P712)/250)),"",(((U712/(N712+P712)*P712))/250))</f>
        <v/>
      </c>
    </row>
    <row r="713" spans="1:25" ht="16.5">
      <c r="A713" s="383">
        <f t="shared" si="263"/>
        <v>46190</v>
      </c>
      <c r="B713" s="432" t="s">
        <v>805</v>
      </c>
      <c r="C713" s="458"/>
      <c r="D713" s="473"/>
      <c r="E713" s="459"/>
      <c r="F713" s="507" t="str">
        <f>IF(ISNA(VLOOKUP(D713,條件!$A$1:$L$65585,5,0)),"",(VLOOKUP(D713,條件!$A$1:$L$65585,5,0)))</f>
        <v/>
      </c>
      <c r="G713" s="507" t="str">
        <f>IF(ISNA(VLOOKUP(D713,條件!$A$1:$L$65585,11,0)),"",(VLOOKUP(D713,條件!$A$1:$L$65585,11,0)))</f>
        <v/>
      </c>
      <c r="H713" s="460"/>
      <c r="I713" s="461"/>
      <c r="J713" s="462"/>
      <c r="K713" s="461"/>
      <c r="L713" s="463"/>
      <c r="M713" s="388"/>
      <c r="N713" s="389"/>
      <c r="O713" s="390"/>
      <c r="P713" s="389"/>
      <c r="Q713" s="391"/>
      <c r="R713" s="443"/>
      <c r="S713" s="425">
        <f t="shared" ref="S713:S731" si="267">K713*0.85</f>
        <v>0</v>
      </c>
      <c r="T713" s="392">
        <f t="shared" si="264"/>
        <v>0</v>
      </c>
      <c r="U713" s="405">
        <f t="shared" ref="U713:U731" si="268">T713*L713*(N713+P713)/24*0.85</f>
        <v>0</v>
      </c>
      <c r="V713" s="393">
        <f t="shared" ref="V713:V731" si="269">M713+O713</f>
        <v>0</v>
      </c>
      <c r="W713" s="442" t="str">
        <f t="shared" ref="W713:W731" si="270">IF(U713=0,"",((V713/U713)))</f>
        <v/>
      </c>
      <c r="X713" s="452" t="str">
        <f t="shared" si="265"/>
        <v/>
      </c>
      <c r="Y713" s="452" t="str">
        <f t="shared" si="266"/>
        <v/>
      </c>
    </row>
    <row r="714" spans="1:25" ht="16.5">
      <c r="A714" s="383">
        <f t="shared" si="263"/>
        <v>46190</v>
      </c>
      <c r="B714" s="432" t="s">
        <v>805</v>
      </c>
      <c r="C714" s="458"/>
      <c r="D714" s="473"/>
      <c r="E714" s="459"/>
      <c r="F714" s="507" t="str">
        <f>IF(ISNA(VLOOKUP(D714,條件!$A$1:$L$65585,5,0)),"",(VLOOKUP(D714,條件!$A$1:$L$65585,5,0)))</f>
        <v/>
      </c>
      <c r="G714" s="507" t="str">
        <f>IF(ISNA(VLOOKUP(D714,條件!$A$1:$L$65585,11,0)),"",(VLOOKUP(D714,條件!$A$1:$L$65585,11,0)))</f>
        <v/>
      </c>
      <c r="H714" s="460"/>
      <c r="I714" s="461"/>
      <c r="J714" s="462"/>
      <c r="K714" s="461"/>
      <c r="L714" s="463"/>
      <c r="M714" s="388"/>
      <c r="N714" s="389"/>
      <c r="O714" s="390"/>
      <c r="P714" s="389"/>
      <c r="Q714" s="391"/>
      <c r="R714" s="443"/>
      <c r="S714" s="425">
        <f t="shared" si="267"/>
        <v>0</v>
      </c>
      <c r="T714" s="392">
        <f t="shared" si="264"/>
        <v>0</v>
      </c>
      <c r="U714" s="405">
        <f t="shared" si="268"/>
        <v>0</v>
      </c>
      <c r="V714" s="393">
        <f t="shared" si="269"/>
        <v>0</v>
      </c>
      <c r="W714" s="442" t="str">
        <f t="shared" si="270"/>
        <v/>
      </c>
      <c r="X714" s="452" t="str">
        <f t="shared" si="265"/>
        <v/>
      </c>
      <c r="Y714" s="452" t="str">
        <f t="shared" si="266"/>
        <v/>
      </c>
    </row>
    <row r="715" spans="1:25" ht="16.5">
      <c r="A715" s="383">
        <f t="shared" si="263"/>
        <v>46190</v>
      </c>
      <c r="B715" s="432" t="s">
        <v>805</v>
      </c>
      <c r="C715" s="458"/>
      <c r="D715" s="473"/>
      <c r="E715" s="459"/>
      <c r="F715" s="507" t="str">
        <f>IF(ISNA(VLOOKUP(D715,條件!$A$1:$L$65585,5,0)),"",(VLOOKUP(D715,條件!$A$1:$L$65585,5,0)))</f>
        <v/>
      </c>
      <c r="G715" s="507" t="str">
        <f>IF(ISNA(VLOOKUP(D715,條件!$A$1:$L$65585,11,0)),"",(VLOOKUP(D715,條件!$A$1:$L$65585,11,0)))</f>
        <v/>
      </c>
      <c r="H715" s="460"/>
      <c r="I715" s="461"/>
      <c r="J715" s="462"/>
      <c r="K715" s="461"/>
      <c r="L715" s="463"/>
      <c r="M715" s="388"/>
      <c r="N715" s="389"/>
      <c r="O715" s="390"/>
      <c r="P715" s="389"/>
      <c r="Q715" s="391"/>
      <c r="R715" s="443"/>
      <c r="S715" s="425">
        <f t="shared" si="267"/>
        <v>0</v>
      </c>
      <c r="T715" s="392">
        <f t="shared" si="264"/>
        <v>0</v>
      </c>
      <c r="U715" s="405">
        <f t="shared" si="268"/>
        <v>0</v>
      </c>
      <c r="V715" s="393">
        <f t="shared" si="269"/>
        <v>0</v>
      </c>
      <c r="W715" s="442" t="str">
        <f t="shared" si="270"/>
        <v/>
      </c>
      <c r="X715" s="452" t="str">
        <f t="shared" si="265"/>
        <v/>
      </c>
      <c r="Y715" s="452" t="str">
        <f t="shared" si="266"/>
        <v/>
      </c>
    </row>
    <row r="716" spans="1:25" ht="16.5">
      <c r="A716" s="383">
        <f t="shared" si="263"/>
        <v>46190</v>
      </c>
      <c r="B716" s="432" t="s">
        <v>805</v>
      </c>
      <c r="C716" s="458"/>
      <c r="D716" s="473"/>
      <c r="E716" s="459"/>
      <c r="F716" s="507" t="str">
        <f>IF(ISNA(VLOOKUP(D716,條件!$A$1:$L$65585,5,0)),"",(VLOOKUP(D716,條件!$A$1:$L$65585,5,0)))</f>
        <v/>
      </c>
      <c r="G716" s="507" t="str">
        <f>IF(ISNA(VLOOKUP(D716,條件!$A$1:$L$65585,11,0)),"",(VLOOKUP(D716,條件!$A$1:$L$65585,11,0)))</f>
        <v/>
      </c>
      <c r="H716" s="460"/>
      <c r="I716" s="461"/>
      <c r="J716" s="462"/>
      <c r="K716" s="461"/>
      <c r="L716" s="463"/>
      <c r="M716" s="388"/>
      <c r="N716" s="389"/>
      <c r="O716" s="390"/>
      <c r="P716" s="389"/>
      <c r="Q716" s="391"/>
      <c r="R716" s="443"/>
      <c r="S716" s="425">
        <f t="shared" si="267"/>
        <v>0</v>
      </c>
      <c r="T716" s="392">
        <f t="shared" si="264"/>
        <v>0</v>
      </c>
      <c r="U716" s="405">
        <f t="shared" si="268"/>
        <v>0</v>
      </c>
      <c r="V716" s="393">
        <f t="shared" si="269"/>
        <v>0</v>
      </c>
      <c r="W716" s="442" t="str">
        <f t="shared" si="270"/>
        <v/>
      </c>
      <c r="X716" s="452" t="str">
        <f t="shared" si="265"/>
        <v/>
      </c>
      <c r="Y716" s="452" t="str">
        <f t="shared" si="266"/>
        <v/>
      </c>
    </row>
    <row r="717" spans="1:25" ht="16.5">
      <c r="A717" s="383">
        <f t="shared" si="263"/>
        <v>46190</v>
      </c>
      <c r="B717" s="432" t="s">
        <v>805</v>
      </c>
      <c r="C717" s="458"/>
      <c r="D717" s="473"/>
      <c r="E717" s="459"/>
      <c r="F717" s="507" t="str">
        <f>IF(ISNA(VLOOKUP(D717,條件!$A$1:$L$65585,5,0)),"",(VLOOKUP(D717,條件!$A$1:$L$65585,5,0)))</f>
        <v/>
      </c>
      <c r="G717" s="507" t="str">
        <f>IF(ISNA(VLOOKUP(D717,條件!$A$1:$L$65585,11,0)),"",(VLOOKUP(D717,條件!$A$1:$L$65585,11,0)))</f>
        <v/>
      </c>
      <c r="H717" s="460"/>
      <c r="I717" s="461"/>
      <c r="J717" s="462"/>
      <c r="K717" s="461"/>
      <c r="L717" s="463"/>
      <c r="M717" s="388"/>
      <c r="N717" s="389"/>
      <c r="O717" s="390"/>
      <c r="P717" s="389"/>
      <c r="Q717" s="391"/>
      <c r="R717" s="443"/>
      <c r="S717" s="425">
        <f t="shared" si="267"/>
        <v>0</v>
      </c>
      <c r="T717" s="392">
        <f t="shared" si="264"/>
        <v>0</v>
      </c>
      <c r="U717" s="405">
        <f t="shared" si="268"/>
        <v>0</v>
      </c>
      <c r="V717" s="393">
        <f t="shared" si="269"/>
        <v>0</v>
      </c>
      <c r="W717" s="442" t="str">
        <f t="shared" si="270"/>
        <v/>
      </c>
      <c r="X717" s="452" t="str">
        <f t="shared" si="265"/>
        <v/>
      </c>
      <c r="Y717" s="452" t="str">
        <f t="shared" si="266"/>
        <v/>
      </c>
    </row>
    <row r="718" spans="1:25" ht="16.5">
      <c r="A718" s="383">
        <f t="shared" si="263"/>
        <v>46190</v>
      </c>
      <c r="B718" s="432" t="s">
        <v>805</v>
      </c>
      <c r="C718" s="458"/>
      <c r="D718" s="473"/>
      <c r="E718" s="459"/>
      <c r="F718" s="507" t="str">
        <f>IF(ISNA(VLOOKUP(D718,條件!$A$1:$L$65585,5,0)),"",(VLOOKUP(D718,條件!$A$1:$L$65585,5,0)))</f>
        <v/>
      </c>
      <c r="G718" s="507" t="str">
        <f>IF(ISNA(VLOOKUP(D718,條件!$A$1:$L$65585,11,0)),"",(VLOOKUP(D718,條件!$A$1:$L$65585,11,0)))</f>
        <v/>
      </c>
      <c r="H718" s="460"/>
      <c r="I718" s="461"/>
      <c r="J718" s="462"/>
      <c r="K718" s="461"/>
      <c r="L718" s="463"/>
      <c r="M718" s="388"/>
      <c r="N718" s="389"/>
      <c r="O718" s="390"/>
      <c r="P718" s="389"/>
      <c r="Q718" s="391"/>
      <c r="R718" s="443"/>
      <c r="S718" s="425">
        <f t="shared" si="267"/>
        <v>0</v>
      </c>
      <c r="T718" s="392">
        <f t="shared" si="264"/>
        <v>0</v>
      </c>
      <c r="U718" s="405">
        <f t="shared" si="268"/>
        <v>0</v>
      </c>
      <c r="V718" s="393">
        <f t="shared" si="269"/>
        <v>0</v>
      </c>
      <c r="W718" s="442" t="str">
        <f t="shared" si="270"/>
        <v/>
      </c>
      <c r="X718" s="452" t="str">
        <f t="shared" si="265"/>
        <v/>
      </c>
      <c r="Y718" s="452" t="str">
        <f t="shared" si="266"/>
        <v/>
      </c>
    </row>
    <row r="719" spans="1:25" ht="16.5">
      <c r="A719" s="383">
        <f t="shared" si="263"/>
        <v>46190</v>
      </c>
      <c r="B719" s="432" t="s">
        <v>805</v>
      </c>
      <c r="C719" s="458"/>
      <c r="D719" s="473"/>
      <c r="E719" s="459"/>
      <c r="F719" s="507" t="str">
        <f>IF(ISNA(VLOOKUP(D719,條件!$A$1:$L$65585,5,0)),"",(VLOOKUP(D719,條件!$A$1:$L$65585,5,0)))</f>
        <v/>
      </c>
      <c r="G719" s="507" t="str">
        <f>IF(ISNA(VLOOKUP(D719,條件!$A$1:$L$65585,11,0)),"",(VLOOKUP(D719,條件!$A$1:$L$65585,11,0)))</f>
        <v/>
      </c>
      <c r="H719" s="460"/>
      <c r="I719" s="461"/>
      <c r="J719" s="462"/>
      <c r="K719" s="461"/>
      <c r="L719" s="463"/>
      <c r="M719" s="388"/>
      <c r="N719" s="389"/>
      <c r="O719" s="390"/>
      <c r="P719" s="389"/>
      <c r="Q719" s="391"/>
      <c r="R719" s="443"/>
      <c r="S719" s="425">
        <f t="shared" si="267"/>
        <v>0</v>
      </c>
      <c r="T719" s="392">
        <f t="shared" si="264"/>
        <v>0</v>
      </c>
      <c r="U719" s="405">
        <f t="shared" si="268"/>
        <v>0</v>
      </c>
      <c r="V719" s="393">
        <f t="shared" si="269"/>
        <v>0</v>
      </c>
      <c r="W719" s="442" t="str">
        <f t="shared" si="270"/>
        <v/>
      </c>
      <c r="X719" s="452" t="str">
        <f t="shared" si="265"/>
        <v/>
      </c>
      <c r="Y719" s="452" t="str">
        <f t="shared" si="266"/>
        <v/>
      </c>
    </row>
    <row r="720" spans="1:25" ht="16.5">
      <c r="A720" s="383">
        <f t="shared" si="263"/>
        <v>46190</v>
      </c>
      <c r="B720" s="432" t="s">
        <v>805</v>
      </c>
      <c r="C720" s="458"/>
      <c r="D720" s="473"/>
      <c r="E720" s="459"/>
      <c r="F720" s="507" t="str">
        <f>IF(ISNA(VLOOKUP(D720,條件!$A$1:$L$65585,5,0)),"",(VLOOKUP(D720,條件!$A$1:$L$65585,5,0)))</f>
        <v/>
      </c>
      <c r="G720" s="507" t="str">
        <f>IF(ISNA(VLOOKUP(D720,條件!$A$1:$L$65585,11,0)),"",(VLOOKUP(D720,條件!$A$1:$L$65585,11,0)))</f>
        <v/>
      </c>
      <c r="H720" s="460"/>
      <c r="I720" s="461"/>
      <c r="J720" s="462"/>
      <c r="K720" s="461"/>
      <c r="L720" s="463"/>
      <c r="M720" s="388"/>
      <c r="N720" s="389"/>
      <c r="O720" s="390"/>
      <c r="P720" s="389"/>
      <c r="Q720" s="391"/>
      <c r="R720" s="443"/>
      <c r="S720" s="425">
        <f t="shared" si="267"/>
        <v>0</v>
      </c>
      <c r="T720" s="392">
        <f t="shared" si="264"/>
        <v>0</v>
      </c>
      <c r="U720" s="405">
        <f t="shared" si="268"/>
        <v>0</v>
      </c>
      <c r="V720" s="393">
        <f t="shared" si="269"/>
        <v>0</v>
      </c>
      <c r="W720" s="442" t="str">
        <f t="shared" si="270"/>
        <v/>
      </c>
      <c r="X720" s="452" t="str">
        <f t="shared" si="265"/>
        <v/>
      </c>
      <c r="Y720" s="452" t="str">
        <f t="shared" si="266"/>
        <v/>
      </c>
    </row>
    <row r="721" spans="1:25" ht="16.5">
      <c r="A721" s="383">
        <f t="shared" si="263"/>
        <v>46190</v>
      </c>
      <c r="B721" s="432" t="s">
        <v>805</v>
      </c>
      <c r="C721" s="458"/>
      <c r="D721" s="473"/>
      <c r="E721" s="459"/>
      <c r="F721" s="507" t="str">
        <f>IF(ISNA(VLOOKUP(D721,條件!$A$1:$L$65585,5,0)),"",(VLOOKUP(D721,條件!$A$1:$L$65585,5,0)))</f>
        <v/>
      </c>
      <c r="G721" s="507" t="str">
        <f>IF(ISNA(VLOOKUP(D721,條件!$A$1:$L$65585,11,0)),"",(VLOOKUP(D721,條件!$A$1:$L$65585,11,0)))</f>
        <v/>
      </c>
      <c r="H721" s="460"/>
      <c r="I721" s="461"/>
      <c r="J721" s="462"/>
      <c r="K721" s="461"/>
      <c r="L721" s="463"/>
      <c r="M721" s="388"/>
      <c r="N721" s="389"/>
      <c r="O721" s="390"/>
      <c r="P721" s="389"/>
      <c r="Q721" s="391"/>
      <c r="R721" s="443"/>
      <c r="S721" s="425">
        <f t="shared" si="267"/>
        <v>0</v>
      </c>
      <c r="T721" s="392">
        <f t="shared" si="264"/>
        <v>0</v>
      </c>
      <c r="U721" s="405">
        <f t="shared" si="268"/>
        <v>0</v>
      </c>
      <c r="V721" s="393">
        <f t="shared" si="269"/>
        <v>0</v>
      </c>
      <c r="W721" s="442" t="str">
        <f t="shared" si="270"/>
        <v/>
      </c>
      <c r="X721" s="452" t="str">
        <f t="shared" si="265"/>
        <v/>
      </c>
      <c r="Y721" s="452" t="str">
        <f t="shared" si="266"/>
        <v/>
      </c>
    </row>
    <row r="722" spans="1:25" ht="16.5">
      <c r="A722" s="383">
        <f t="shared" si="263"/>
        <v>46190</v>
      </c>
      <c r="B722" s="432" t="s">
        <v>805</v>
      </c>
      <c r="C722" s="458"/>
      <c r="D722" s="473"/>
      <c r="E722" s="459"/>
      <c r="F722" s="507" t="str">
        <f>IF(ISNA(VLOOKUP(D722,條件!$A$1:$L$65585,5,0)),"",(VLOOKUP(D722,條件!$A$1:$L$65585,5,0)))</f>
        <v/>
      </c>
      <c r="G722" s="507" t="str">
        <f>IF(ISNA(VLOOKUP(D722,條件!$A$1:$L$65585,11,0)),"",(VLOOKUP(D722,條件!$A$1:$L$65585,11,0)))</f>
        <v/>
      </c>
      <c r="H722" s="460"/>
      <c r="I722" s="461"/>
      <c r="J722" s="462"/>
      <c r="K722" s="461"/>
      <c r="L722" s="463"/>
      <c r="M722" s="388"/>
      <c r="N722" s="389"/>
      <c r="O722" s="390"/>
      <c r="P722" s="389"/>
      <c r="Q722" s="391"/>
      <c r="R722" s="443"/>
      <c r="S722" s="425">
        <f t="shared" si="267"/>
        <v>0</v>
      </c>
      <c r="T722" s="392">
        <f t="shared" si="264"/>
        <v>0</v>
      </c>
      <c r="U722" s="405">
        <f t="shared" si="268"/>
        <v>0</v>
      </c>
      <c r="V722" s="393">
        <f t="shared" si="269"/>
        <v>0</v>
      </c>
      <c r="W722" s="442" t="str">
        <f t="shared" si="270"/>
        <v/>
      </c>
      <c r="X722" s="452" t="str">
        <f t="shared" si="265"/>
        <v/>
      </c>
      <c r="Y722" s="452" t="str">
        <f t="shared" si="266"/>
        <v/>
      </c>
    </row>
    <row r="723" spans="1:25" ht="16.5">
      <c r="A723" s="383">
        <f t="shared" si="263"/>
        <v>46190</v>
      </c>
      <c r="B723" s="432" t="s">
        <v>805</v>
      </c>
      <c r="C723" s="458"/>
      <c r="D723" s="473"/>
      <c r="E723" s="459"/>
      <c r="F723" s="507" t="str">
        <f>IF(ISNA(VLOOKUP(D723,條件!$A$1:$L$65585,5,0)),"",(VLOOKUP(D723,條件!$A$1:$L$65585,5,0)))</f>
        <v/>
      </c>
      <c r="G723" s="507" t="str">
        <f>IF(ISNA(VLOOKUP(D723,條件!$A$1:$L$65585,11,0)),"",(VLOOKUP(D723,條件!$A$1:$L$65585,11,0)))</f>
        <v/>
      </c>
      <c r="H723" s="460"/>
      <c r="I723" s="461"/>
      <c r="J723" s="462"/>
      <c r="K723" s="461"/>
      <c r="L723" s="463"/>
      <c r="M723" s="388"/>
      <c r="N723" s="389"/>
      <c r="O723" s="390"/>
      <c r="P723" s="389"/>
      <c r="Q723" s="391"/>
      <c r="R723" s="443"/>
      <c r="S723" s="425">
        <f t="shared" si="267"/>
        <v>0</v>
      </c>
      <c r="T723" s="392">
        <f t="shared" si="264"/>
        <v>0</v>
      </c>
      <c r="U723" s="392">
        <f t="shared" si="268"/>
        <v>0</v>
      </c>
      <c r="V723" s="393">
        <f t="shared" si="269"/>
        <v>0</v>
      </c>
      <c r="W723" s="444" t="str">
        <f t="shared" si="270"/>
        <v/>
      </c>
      <c r="X723" s="452" t="str">
        <f t="shared" si="265"/>
        <v/>
      </c>
      <c r="Y723" s="452" t="str">
        <f t="shared" si="266"/>
        <v/>
      </c>
    </row>
    <row r="724" spans="1:25" ht="16.5">
      <c r="A724" s="383">
        <f t="shared" si="263"/>
        <v>46190</v>
      </c>
      <c r="B724" s="432" t="s">
        <v>805</v>
      </c>
      <c r="C724" s="458"/>
      <c r="D724" s="473"/>
      <c r="E724" s="459"/>
      <c r="F724" s="507" t="str">
        <f>IF(ISNA(VLOOKUP(D724,條件!$A$1:$L$65585,5,0)),"",(VLOOKUP(D724,條件!$A$1:$L$65585,5,0)))</f>
        <v/>
      </c>
      <c r="G724" s="507" t="str">
        <f>IF(ISNA(VLOOKUP(D724,條件!$A$1:$L$65585,11,0)),"",(VLOOKUP(D724,條件!$A$1:$L$65585,11,0)))</f>
        <v/>
      </c>
      <c r="H724" s="460"/>
      <c r="I724" s="461"/>
      <c r="J724" s="462"/>
      <c r="K724" s="461"/>
      <c r="L724" s="463"/>
      <c r="M724" s="388"/>
      <c r="N724" s="389"/>
      <c r="O724" s="390"/>
      <c r="P724" s="389"/>
      <c r="Q724" s="391"/>
      <c r="R724" s="443"/>
      <c r="S724" s="425">
        <f t="shared" si="267"/>
        <v>0</v>
      </c>
      <c r="T724" s="392">
        <f t="shared" si="264"/>
        <v>0</v>
      </c>
      <c r="U724" s="392">
        <f t="shared" si="268"/>
        <v>0</v>
      </c>
      <c r="V724" s="393">
        <f t="shared" si="269"/>
        <v>0</v>
      </c>
      <c r="W724" s="444" t="str">
        <f t="shared" si="270"/>
        <v/>
      </c>
      <c r="X724" s="452" t="str">
        <f t="shared" si="265"/>
        <v/>
      </c>
      <c r="Y724" s="452" t="str">
        <f t="shared" si="266"/>
        <v/>
      </c>
    </row>
    <row r="725" spans="1:25" ht="16.5">
      <c r="A725" s="383">
        <f t="shared" si="263"/>
        <v>46190</v>
      </c>
      <c r="B725" s="432" t="s">
        <v>805</v>
      </c>
      <c r="C725" s="458"/>
      <c r="D725" s="473"/>
      <c r="E725" s="459"/>
      <c r="F725" s="507" t="str">
        <f>IF(ISNA(VLOOKUP(D725,條件!$A$1:$L$65585,5,0)),"",(VLOOKUP(D725,條件!$A$1:$L$65585,5,0)))</f>
        <v/>
      </c>
      <c r="G725" s="507" t="str">
        <f>IF(ISNA(VLOOKUP(D725,條件!$A$1:$L$65585,11,0)),"",(VLOOKUP(D725,條件!$A$1:$L$65585,11,0)))</f>
        <v/>
      </c>
      <c r="H725" s="460"/>
      <c r="I725" s="461"/>
      <c r="J725" s="462"/>
      <c r="K725" s="461"/>
      <c r="L725" s="463"/>
      <c r="M725" s="388"/>
      <c r="N725" s="389"/>
      <c r="O725" s="390"/>
      <c r="P725" s="389"/>
      <c r="Q725" s="391"/>
      <c r="R725" s="443"/>
      <c r="S725" s="425">
        <f t="shared" si="267"/>
        <v>0</v>
      </c>
      <c r="T725" s="392">
        <f t="shared" si="264"/>
        <v>0</v>
      </c>
      <c r="U725" s="392">
        <f t="shared" si="268"/>
        <v>0</v>
      </c>
      <c r="V725" s="393">
        <f t="shared" si="269"/>
        <v>0</v>
      </c>
      <c r="W725" s="444" t="str">
        <f t="shared" si="270"/>
        <v/>
      </c>
      <c r="X725" s="452" t="str">
        <f t="shared" si="265"/>
        <v/>
      </c>
      <c r="Y725" s="452" t="str">
        <f t="shared" si="266"/>
        <v/>
      </c>
    </row>
    <row r="726" spans="1:25" ht="16.5">
      <c r="A726" s="383">
        <f t="shared" si="263"/>
        <v>46190</v>
      </c>
      <c r="B726" s="432" t="s">
        <v>805</v>
      </c>
      <c r="C726" s="458"/>
      <c r="D726" s="473"/>
      <c r="E726" s="459"/>
      <c r="F726" s="507" t="str">
        <f>IF(ISNA(VLOOKUP(D726,條件!$A$1:$L$65585,5,0)),"",(VLOOKUP(D726,條件!$A$1:$L$65585,5,0)))</f>
        <v/>
      </c>
      <c r="G726" s="507" t="str">
        <f>IF(ISNA(VLOOKUP(D726,條件!$A$1:$L$65585,11,0)),"",(VLOOKUP(D726,條件!$A$1:$L$65585,11,0)))</f>
        <v/>
      </c>
      <c r="H726" s="460"/>
      <c r="I726" s="461"/>
      <c r="J726" s="462"/>
      <c r="K726" s="461"/>
      <c r="L726" s="463"/>
      <c r="M726" s="388"/>
      <c r="N726" s="389"/>
      <c r="O726" s="390"/>
      <c r="P726" s="389"/>
      <c r="Q726" s="391"/>
      <c r="R726" s="443"/>
      <c r="S726" s="425">
        <f t="shared" si="267"/>
        <v>0</v>
      </c>
      <c r="T726" s="392">
        <f t="shared" si="264"/>
        <v>0</v>
      </c>
      <c r="U726" s="392">
        <f t="shared" si="268"/>
        <v>0</v>
      </c>
      <c r="V726" s="393">
        <f t="shared" si="269"/>
        <v>0</v>
      </c>
      <c r="W726" s="444" t="str">
        <f t="shared" si="270"/>
        <v/>
      </c>
      <c r="X726" s="452" t="str">
        <f t="shared" si="265"/>
        <v/>
      </c>
      <c r="Y726" s="452" t="str">
        <f t="shared" si="266"/>
        <v/>
      </c>
    </row>
    <row r="727" spans="1:25" ht="16.5">
      <c r="A727" s="383">
        <f t="shared" si="263"/>
        <v>46190</v>
      </c>
      <c r="B727" s="432" t="s">
        <v>805</v>
      </c>
      <c r="C727" s="458"/>
      <c r="D727" s="473"/>
      <c r="E727" s="459"/>
      <c r="F727" s="507" t="str">
        <f>IF(ISNA(VLOOKUP(D727,條件!$A$1:$L$65585,5,0)),"",(VLOOKUP(D727,條件!$A$1:$L$65585,5,0)))</f>
        <v/>
      </c>
      <c r="G727" s="507" t="str">
        <f>IF(ISNA(VLOOKUP(D727,條件!$A$1:$L$65585,11,0)),"",(VLOOKUP(D727,條件!$A$1:$L$65585,11,0)))</f>
        <v/>
      </c>
      <c r="H727" s="460"/>
      <c r="I727" s="461"/>
      <c r="J727" s="462"/>
      <c r="K727" s="461"/>
      <c r="L727" s="463"/>
      <c r="M727" s="388"/>
      <c r="N727" s="389"/>
      <c r="O727" s="390"/>
      <c r="P727" s="389"/>
      <c r="Q727" s="391"/>
      <c r="R727" s="443"/>
      <c r="S727" s="425">
        <f t="shared" si="267"/>
        <v>0</v>
      </c>
      <c r="T727" s="392">
        <f t="shared" si="264"/>
        <v>0</v>
      </c>
      <c r="U727" s="392">
        <f t="shared" si="268"/>
        <v>0</v>
      </c>
      <c r="V727" s="393">
        <f t="shared" si="269"/>
        <v>0</v>
      </c>
      <c r="W727" s="444" t="str">
        <f t="shared" si="270"/>
        <v/>
      </c>
      <c r="X727" s="452" t="str">
        <f t="shared" si="265"/>
        <v/>
      </c>
      <c r="Y727" s="452" t="str">
        <f t="shared" si="266"/>
        <v/>
      </c>
    </row>
    <row r="728" spans="1:25" ht="16.5">
      <c r="A728" s="383">
        <f t="shared" si="263"/>
        <v>46190</v>
      </c>
      <c r="B728" s="432" t="s">
        <v>805</v>
      </c>
      <c r="C728" s="458"/>
      <c r="D728" s="473"/>
      <c r="E728" s="459"/>
      <c r="F728" s="507" t="str">
        <f>IF(ISNA(VLOOKUP(D728,條件!$A$1:$L$65585,5,0)),"",(VLOOKUP(D728,條件!$A$1:$L$65585,5,0)))</f>
        <v/>
      </c>
      <c r="G728" s="507" t="str">
        <f>IF(ISNA(VLOOKUP(D728,條件!$A$1:$L$65585,11,0)),"",(VLOOKUP(D728,條件!$A$1:$L$65585,11,0)))</f>
        <v/>
      </c>
      <c r="H728" s="460"/>
      <c r="I728" s="461"/>
      <c r="J728" s="462"/>
      <c r="K728" s="461"/>
      <c r="L728" s="463"/>
      <c r="M728" s="388"/>
      <c r="N728" s="389"/>
      <c r="O728" s="390"/>
      <c r="P728" s="389"/>
      <c r="Q728" s="391"/>
      <c r="R728" s="443"/>
      <c r="S728" s="425">
        <f t="shared" si="267"/>
        <v>0</v>
      </c>
      <c r="T728" s="392">
        <f t="shared" si="264"/>
        <v>0</v>
      </c>
      <c r="U728" s="392">
        <f t="shared" si="268"/>
        <v>0</v>
      </c>
      <c r="V728" s="393">
        <f t="shared" si="269"/>
        <v>0</v>
      </c>
      <c r="W728" s="444" t="str">
        <f t="shared" si="270"/>
        <v/>
      </c>
      <c r="X728" s="452" t="str">
        <f t="shared" si="265"/>
        <v/>
      </c>
      <c r="Y728" s="452" t="str">
        <f t="shared" si="266"/>
        <v/>
      </c>
    </row>
    <row r="729" spans="1:25" ht="16.5">
      <c r="A729" s="383">
        <f t="shared" si="263"/>
        <v>46190</v>
      </c>
      <c r="B729" s="432" t="s">
        <v>805</v>
      </c>
      <c r="C729" s="458"/>
      <c r="D729" s="473"/>
      <c r="E729" s="459"/>
      <c r="F729" s="507" t="str">
        <f>IF(ISNA(VLOOKUP(D729,條件!$A$1:$L$65585,5,0)),"",(VLOOKUP(D729,條件!$A$1:$L$65585,5,0)))</f>
        <v/>
      </c>
      <c r="G729" s="507" t="str">
        <f>IF(ISNA(VLOOKUP(D729,條件!$A$1:$L$65585,11,0)),"",(VLOOKUP(D729,條件!$A$1:$L$65585,11,0)))</f>
        <v/>
      </c>
      <c r="H729" s="460"/>
      <c r="I729" s="461"/>
      <c r="J729" s="462"/>
      <c r="K729" s="461"/>
      <c r="L729" s="463"/>
      <c r="M729" s="388"/>
      <c r="N729" s="389"/>
      <c r="O729" s="390"/>
      <c r="P729" s="389"/>
      <c r="Q729" s="391"/>
      <c r="R729" s="443"/>
      <c r="S729" s="425">
        <f t="shared" si="267"/>
        <v>0</v>
      </c>
      <c r="T729" s="392">
        <f t="shared" si="264"/>
        <v>0</v>
      </c>
      <c r="U729" s="392">
        <f t="shared" si="268"/>
        <v>0</v>
      </c>
      <c r="V729" s="393">
        <f t="shared" si="269"/>
        <v>0</v>
      </c>
      <c r="W729" s="444" t="str">
        <f t="shared" si="270"/>
        <v/>
      </c>
      <c r="X729" s="452" t="str">
        <f t="shared" si="265"/>
        <v/>
      </c>
      <c r="Y729" s="452" t="str">
        <f t="shared" si="266"/>
        <v/>
      </c>
    </row>
    <row r="730" spans="1:25" ht="16.5">
      <c r="A730" s="383">
        <f t="shared" si="263"/>
        <v>46190</v>
      </c>
      <c r="B730" s="432" t="s">
        <v>805</v>
      </c>
      <c r="C730" s="458"/>
      <c r="D730" s="473"/>
      <c r="E730" s="459"/>
      <c r="F730" s="507" t="str">
        <f>IF(ISNA(VLOOKUP(D730,條件!$A$1:$L$65585,5,0)),"",(VLOOKUP(D730,條件!$A$1:$L$65585,5,0)))</f>
        <v/>
      </c>
      <c r="G730" s="507" t="str">
        <f>IF(ISNA(VLOOKUP(D730,條件!$A$1:$L$65585,11,0)),"",(VLOOKUP(D730,條件!$A$1:$L$65585,11,0)))</f>
        <v/>
      </c>
      <c r="H730" s="460"/>
      <c r="I730" s="461"/>
      <c r="J730" s="462"/>
      <c r="K730" s="461"/>
      <c r="L730" s="463"/>
      <c r="M730" s="388"/>
      <c r="N730" s="389"/>
      <c r="O730" s="390"/>
      <c r="P730" s="389"/>
      <c r="Q730" s="391"/>
      <c r="R730" s="443"/>
      <c r="S730" s="425">
        <f t="shared" si="267"/>
        <v>0</v>
      </c>
      <c r="T730" s="392">
        <f t="shared" si="264"/>
        <v>0</v>
      </c>
      <c r="U730" s="392">
        <f t="shared" si="268"/>
        <v>0</v>
      </c>
      <c r="V730" s="393">
        <f t="shared" si="269"/>
        <v>0</v>
      </c>
      <c r="W730" s="444" t="str">
        <f t="shared" si="270"/>
        <v/>
      </c>
      <c r="X730" s="452" t="str">
        <f t="shared" si="265"/>
        <v/>
      </c>
      <c r="Y730" s="452" t="str">
        <f t="shared" si="266"/>
        <v/>
      </c>
    </row>
    <row r="731" spans="1:25" ht="16.5">
      <c r="A731" s="383">
        <f t="shared" si="263"/>
        <v>46190</v>
      </c>
      <c r="B731" s="432" t="s">
        <v>805</v>
      </c>
      <c r="C731" s="458"/>
      <c r="D731" s="473"/>
      <c r="E731" s="459"/>
      <c r="F731" s="507" t="str">
        <f>IF(ISNA(VLOOKUP(D731,條件!$A$1:$L$65585,5,0)),"",(VLOOKUP(D731,條件!$A$1:$L$65585,5,0)))</f>
        <v/>
      </c>
      <c r="G731" s="507" t="str">
        <f>IF(ISNA(VLOOKUP(D731,條件!$A$1:$L$65585,11,0)),"",(VLOOKUP(D731,條件!$A$1:$L$65585,11,0)))</f>
        <v/>
      </c>
      <c r="H731" s="460"/>
      <c r="I731" s="461"/>
      <c r="J731" s="462"/>
      <c r="K731" s="461"/>
      <c r="L731" s="463"/>
      <c r="M731" s="388"/>
      <c r="N731" s="389"/>
      <c r="O731" s="390"/>
      <c r="P731" s="389"/>
      <c r="Q731" s="391"/>
      <c r="R731" s="443"/>
      <c r="S731" s="425">
        <f t="shared" si="267"/>
        <v>0</v>
      </c>
      <c r="T731" s="392">
        <f t="shared" si="264"/>
        <v>0</v>
      </c>
      <c r="U731" s="392">
        <f t="shared" si="268"/>
        <v>0</v>
      </c>
      <c r="V731" s="393">
        <f t="shared" si="269"/>
        <v>0</v>
      </c>
      <c r="W731" s="444" t="str">
        <f t="shared" si="270"/>
        <v/>
      </c>
      <c r="X731" s="452" t="str">
        <f t="shared" si="265"/>
        <v/>
      </c>
      <c r="Y731" s="452" t="str">
        <f t="shared" si="266"/>
        <v/>
      </c>
    </row>
    <row r="732" spans="1:25" ht="16.5">
      <c r="A732" s="383">
        <f t="shared" si="263"/>
        <v>46190</v>
      </c>
      <c r="B732" s="398" t="s">
        <v>803</v>
      </c>
      <c r="C732" s="524"/>
      <c r="D732" s="525"/>
      <c r="E732" s="526"/>
      <c r="F732" s="527">
        <v>0</v>
      </c>
      <c r="G732" s="527"/>
      <c r="H732" s="528"/>
      <c r="I732" s="529">
        <f>COUNTA(I712:I731)</f>
        <v>0</v>
      </c>
      <c r="J732" s="529"/>
      <c r="K732" s="529"/>
      <c r="L732" s="530"/>
      <c r="M732" s="400"/>
      <c r="N732" s="401">
        <f>SUM(N712:N731)</f>
        <v>0</v>
      </c>
      <c r="O732" s="400"/>
      <c r="P732" s="401">
        <f>SUM(P712:P731)</f>
        <v>0</v>
      </c>
      <c r="Q732" s="402"/>
      <c r="R732" s="445"/>
      <c r="S732" s="427"/>
      <c r="T732" s="403"/>
      <c r="U732" s="399">
        <f>SUMIF(U712:U731,"&lt;9E307")</f>
        <v>0</v>
      </c>
      <c r="V732" s="399">
        <f>SUM(V712:V731)</f>
        <v>0</v>
      </c>
      <c r="W732" s="446">
        <f>IF(ISERROR(V732/U732),0,(V732/U732))</f>
        <v>0</v>
      </c>
      <c r="X732" s="453">
        <f>SUMIF(X712:X731,"&lt;9E307")</f>
        <v>0</v>
      </c>
      <c r="Y732" s="453">
        <f>SUMIF(Y712:Y731,"&lt;9E307")</f>
        <v>0</v>
      </c>
    </row>
    <row r="733" spans="1:25" ht="16.5">
      <c r="A733" s="383">
        <f t="shared" si="263"/>
        <v>46190</v>
      </c>
      <c r="B733" s="404" t="s">
        <v>806</v>
      </c>
      <c r="C733" s="531"/>
      <c r="D733" s="532"/>
      <c r="E733" s="533"/>
      <c r="F733" s="534"/>
      <c r="G733" s="534"/>
      <c r="H733" s="535"/>
      <c r="I733" s="536">
        <f>SUM(I711,I732)</f>
        <v>0</v>
      </c>
      <c r="J733" s="536"/>
      <c r="K733" s="536"/>
      <c r="L733" s="537"/>
      <c r="M733" s="419"/>
      <c r="N733" s="420">
        <f>SUM(N711,N732)</f>
        <v>0</v>
      </c>
      <c r="O733" s="419"/>
      <c r="P733" s="420">
        <f>SUM(P711,P732)</f>
        <v>0</v>
      </c>
      <c r="Q733" s="421"/>
      <c r="R733" s="447"/>
      <c r="S733" s="428"/>
      <c r="T733" s="394"/>
      <c r="U733" s="394">
        <f t="shared" ref="U733:V733" si="271">SUM(U711,U732)</f>
        <v>0</v>
      </c>
      <c r="V733" s="394">
        <f t="shared" si="271"/>
        <v>0</v>
      </c>
      <c r="W733" s="448">
        <f>IF(ISERROR(V733/U733),0,V733/U733)</f>
        <v>0</v>
      </c>
      <c r="X733" s="454">
        <f>SUM(X711,X732)</f>
        <v>0</v>
      </c>
      <c r="Y733" s="454">
        <f>SUM(Y711,Y732)</f>
        <v>0</v>
      </c>
    </row>
    <row r="734" spans="1:25" ht="16.5">
      <c r="A734" s="449">
        <f>A733+1</f>
        <v>46191</v>
      </c>
      <c r="B734" s="431" t="s">
        <v>804</v>
      </c>
      <c r="C734" s="538"/>
      <c r="D734" s="539"/>
      <c r="E734" s="540"/>
      <c r="F734" s="541" t="str">
        <f>IF(ISNA(VLOOKUP(D734,條件!$A$1:$L$65585,5,0)),"",(VLOOKUP(D734,條件!$A$1:$L$65585,5,0)))</f>
        <v/>
      </c>
      <c r="G734" s="541" t="str">
        <f>IF(ISNA(VLOOKUP(D734,條件!$A$1:$L$65585,11,0)),"",(VLOOKUP(D734,條件!$A$1:$L$65585,11,0)))</f>
        <v/>
      </c>
      <c r="H734" s="542"/>
      <c r="I734" s="543"/>
      <c r="J734" s="462"/>
      <c r="K734" s="543"/>
      <c r="L734" s="544"/>
      <c r="M734" s="407"/>
      <c r="N734" s="408"/>
      <c r="O734" s="409"/>
      <c r="P734" s="408"/>
      <c r="Q734" s="410"/>
      <c r="R734" s="441"/>
      <c r="S734" s="424">
        <f>K734*0.85</f>
        <v>0</v>
      </c>
      <c r="T734" s="405">
        <f t="shared" ref="T734:T753" si="272">IF(J734="",0,(1440/(J734/S734)))</f>
        <v>0</v>
      </c>
      <c r="U734" s="405">
        <f>T734*L734*(N734+P734)/24*0.85</f>
        <v>0</v>
      </c>
      <c r="V734" s="406">
        <f>M734+O734</f>
        <v>0</v>
      </c>
      <c r="W734" s="442" t="str">
        <f>IF(U734=0,"",((V734/U734)))</f>
        <v/>
      </c>
      <c r="X734" s="452" t="str">
        <f t="shared" ref="X734:X753" si="273">IF(ISERROR((U734/(N734+P734)*N734)/250),"",((U734/(N734+P734)*N734)/250))</f>
        <v/>
      </c>
      <c r="Y734" s="452" t="str">
        <f t="shared" ref="Y734:Y753" si="274">IF(ISERROR(((U734/(N734+P734)*P734)/250)),"",(((U734/(N734+P734)*P734))/250))</f>
        <v/>
      </c>
    </row>
    <row r="735" spans="1:25" ht="16.5">
      <c r="A735" s="383">
        <f>A734</f>
        <v>46191</v>
      </c>
      <c r="B735" s="432" t="s">
        <v>804</v>
      </c>
      <c r="C735" s="458"/>
      <c r="D735" s="473"/>
      <c r="E735" s="459"/>
      <c r="F735" s="507" t="str">
        <f>IF(ISNA(VLOOKUP(D735,條件!$A$1:$L$65585,5,0)),"",(VLOOKUP(D735,條件!$A$1:$L$65585,5,0)))</f>
        <v/>
      </c>
      <c r="G735" s="507" t="str">
        <f>IF(ISNA(VLOOKUP(D735,條件!$A$1:$L$65585,11,0)),"",(VLOOKUP(D735,條件!$A$1:$L$65585,11,0)))</f>
        <v/>
      </c>
      <c r="H735" s="460"/>
      <c r="I735" s="461"/>
      <c r="J735" s="462"/>
      <c r="K735" s="461"/>
      <c r="L735" s="463"/>
      <c r="M735" s="388"/>
      <c r="N735" s="389"/>
      <c r="O735" s="390"/>
      <c r="P735" s="389"/>
      <c r="Q735" s="410"/>
      <c r="R735" s="443"/>
      <c r="S735" s="425">
        <f t="shared" ref="S735:S753" si="275">K735*0.85</f>
        <v>0</v>
      </c>
      <c r="T735" s="392">
        <f t="shared" si="272"/>
        <v>0</v>
      </c>
      <c r="U735" s="405">
        <f t="shared" ref="U735:U753" si="276">T735*L735*(N735+P735)/24*0.85</f>
        <v>0</v>
      </c>
      <c r="V735" s="393">
        <f t="shared" ref="V735:V753" si="277">M735+O735</f>
        <v>0</v>
      </c>
      <c r="W735" s="442" t="str">
        <f t="shared" ref="W735:W753" si="278">IF(U735=0,"",((V735/U735)))</f>
        <v/>
      </c>
      <c r="X735" s="452" t="str">
        <f t="shared" si="273"/>
        <v/>
      </c>
      <c r="Y735" s="452" t="str">
        <f t="shared" si="274"/>
        <v/>
      </c>
    </row>
    <row r="736" spans="1:25" ht="16.5">
      <c r="A736" s="383">
        <f t="shared" ref="A736:A776" si="279">A735</f>
        <v>46191</v>
      </c>
      <c r="B736" s="432" t="s">
        <v>804</v>
      </c>
      <c r="C736" s="458"/>
      <c r="D736" s="473"/>
      <c r="E736" s="459"/>
      <c r="F736" s="507" t="str">
        <f>IF(ISNA(VLOOKUP(D736,條件!$A$1:$L$65585,5,0)),"",(VLOOKUP(D736,條件!$A$1:$L$65585,5,0)))</f>
        <v/>
      </c>
      <c r="G736" s="507" t="str">
        <f>IF(ISNA(VLOOKUP(D736,條件!$A$1:$L$65585,11,0)),"",(VLOOKUP(D736,條件!$A$1:$L$65585,11,0)))</f>
        <v/>
      </c>
      <c r="H736" s="460"/>
      <c r="I736" s="461"/>
      <c r="J736" s="462"/>
      <c r="K736" s="461"/>
      <c r="L736" s="463"/>
      <c r="M736" s="388"/>
      <c r="N736" s="389"/>
      <c r="O736" s="390"/>
      <c r="P736" s="389"/>
      <c r="Q736" s="410"/>
      <c r="R736" s="443"/>
      <c r="S736" s="425">
        <f t="shared" si="275"/>
        <v>0</v>
      </c>
      <c r="T736" s="392">
        <f t="shared" si="272"/>
        <v>0</v>
      </c>
      <c r="U736" s="405">
        <f t="shared" si="276"/>
        <v>0</v>
      </c>
      <c r="V736" s="393">
        <f t="shared" si="277"/>
        <v>0</v>
      </c>
      <c r="W736" s="442" t="str">
        <f t="shared" si="278"/>
        <v/>
      </c>
      <c r="X736" s="452" t="str">
        <f t="shared" si="273"/>
        <v/>
      </c>
      <c r="Y736" s="452" t="str">
        <f t="shared" si="274"/>
        <v/>
      </c>
    </row>
    <row r="737" spans="1:25" ht="16.5">
      <c r="A737" s="383">
        <f t="shared" si="279"/>
        <v>46191</v>
      </c>
      <c r="B737" s="432" t="s">
        <v>804</v>
      </c>
      <c r="C737" s="458"/>
      <c r="D737" s="473"/>
      <c r="E737" s="459"/>
      <c r="F737" s="507" t="str">
        <f>IF(ISNA(VLOOKUP(D737,條件!$A$1:$L$65585,5,0)),"",(VLOOKUP(D737,條件!$A$1:$L$65585,5,0)))</f>
        <v/>
      </c>
      <c r="G737" s="507" t="str">
        <f>IF(ISNA(VLOOKUP(D737,條件!$A$1:$L$65585,11,0)),"",(VLOOKUP(D737,條件!$A$1:$L$65585,11,0)))</f>
        <v/>
      </c>
      <c r="H737" s="460"/>
      <c r="I737" s="461"/>
      <c r="J737" s="462"/>
      <c r="K737" s="461"/>
      <c r="L737" s="463"/>
      <c r="M737" s="388"/>
      <c r="N737" s="389"/>
      <c r="O737" s="390"/>
      <c r="P737" s="389"/>
      <c r="Q737" s="410"/>
      <c r="R737" s="443"/>
      <c r="S737" s="425">
        <f t="shared" si="275"/>
        <v>0</v>
      </c>
      <c r="T737" s="392">
        <f t="shared" si="272"/>
        <v>0</v>
      </c>
      <c r="U737" s="405">
        <f t="shared" si="276"/>
        <v>0</v>
      </c>
      <c r="V737" s="393">
        <f t="shared" si="277"/>
        <v>0</v>
      </c>
      <c r="W737" s="442" t="str">
        <f t="shared" si="278"/>
        <v/>
      </c>
      <c r="X737" s="452" t="str">
        <f t="shared" si="273"/>
        <v/>
      </c>
      <c r="Y737" s="452" t="str">
        <f t="shared" si="274"/>
        <v/>
      </c>
    </row>
    <row r="738" spans="1:25" ht="16.5">
      <c r="A738" s="383">
        <f t="shared" si="279"/>
        <v>46191</v>
      </c>
      <c r="B738" s="432" t="s">
        <v>804</v>
      </c>
      <c r="C738" s="458"/>
      <c r="D738" s="473"/>
      <c r="E738" s="459"/>
      <c r="F738" s="507" t="str">
        <f>IF(ISNA(VLOOKUP(D738,條件!$A$1:$L$65585,5,0)),"",(VLOOKUP(D738,條件!$A$1:$L$65585,5,0)))</f>
        <v/>
      </c>
      <c r="G738" s="507" t="str">
        <f>IF(ISNA(VLOOKUP(D738,條件!$A$1:$L$65585,11,0)),"",(VLOOKUP(D738,條件!$A$1:$L$65585,11,0)))</f>
        <v/>
      </c>
      <c r="H738" s="460"/>
      <c r="I738" s="461"/>
      <c r="J738" s="462"/>
      <c r="K738" s="461"/>
      <c r="L738" s="463"/>
      <c r="M738" s="388"/>
      <c r="N738" s="389"/>
      <c r="O738" s="390"/>
      <c r="P738" s="389"/>
      <c r="Q738" s="410"/>
      <c r="R738" s="443"/>
      <c r="S738" s="425">
        <f t="shared" si="275"/>
        <v>0</v>
      </c>
      <c r="T738" s="392">
        <f t="shared" si="272"/>
        <v>0</v>
      </c>
      <c r="U738" s="405">
        <f t="shared" si="276"/>
        <v>0</v>
      </c>
      <c r="V738" s="393">
        <f t="shared" si="277"/>
        <v>0</v>
      </c>
      <c r="W738" s="442" t="str">
        <f t="shared" si="278"/>
        <v/>
      </c>
      <c r="X738" s="452" t="str">
        <f t="shared" si="273"/>
        <v/>
      </c>
      <c r="Y738" s="452" t="str">
        <f t="shared" si="274"/>
        <v/>
      </c>
    </row>
    <row r="739" spans="1:25" ht="16.5">
      <c r="A739" s="383">
        <f t="shared" si="279"/>
        <v>46191</v>
      </c>
      <c r="B739" s="432" t="s">
        <v>804</v>
      </c>
      <c r="C739" s="458"/>
      <c r="D739" s="473"/>
      <c r="E739" s="459"/>
      <c r="F739" s="507" t="str">
        <f>IF(ISNA(VLOOKUP(D739,條件!$A$1:$L$65585,5,0)),"",(VLOOKUP(D739,條件!$A$1:$L$65585,5,0)))</f>
        <v/>
      </c>
      <c r="G739" s="507" t="str">
        <f>IF(ISNA(VLOOKUP(D739,條件!$A$1:$L$65585,11,0)),"",(VLOOKUP(D739,條件!$A$1:$L$65585,11,0)))</f>
        <v/>
      </c>
      <c r="H739" s="460"/>
      <c r="I739" s="461"/>
      <c r="J739" s="462"/>
      <c r="K739" s="461"/>
      <c r="L739" s="463"/>
      <c r="M739" s="388"/>
      <c r="N739" s="389"/>
      <c r="O739" s="390"/>
      <c r="P739" s="389"/>
      <c r="Q739" s="410"/>
      <c r="R739" s="443"/>
      <c r="S739" s="425">
        <f t="shared" si="275"/>
        <v>0</v>
      </c>
      <c r="T739" s="392">
        <f t="shared" si="272"/>
        <v>0</v>
      </c>
      <c r="U739" s="405">
        <f t="shared" si="276"/>
        <v>0</v>
      </c>
      <c r="V739" s="393">
        <f t="shared" si="277"/>
        <v>0</v>
      </c>
      <c r="W739" s="442" t="str">
        <f t="shared" si="278"/>
        <v/>
      </c>
      <c r="X739" s="452" t="str">
        <f t="shared" si="273"/>
        <v/>
      </c>
      <c r="Y739" s="452" t="str">
        <f t="shared" si="274"/>
        <v/>
      </c>
    </row>
    <row r="740" spans="1:25" ht="16.5">
      <c r="A740" s="383">
        <f t="shared" si="279"/>
        <v>46191</v>
      </c>
      <c r="B740" s="432" t="s">
        <v>804</v>
      </c>
      <c r="C740" s="458"/>
      <c r="D740" s="473"/>
      <c r="E740" s="459"/>
      <c r="F740" s="507" t="str">
        <f>IF(ISNA(VLOOKUP(D740,條件!$A$1:$L$65585,5,0)),"",(VLOOKUP(D740,條件!$A$1:$L$65585,5,0)))</f>
        <v/>
      </c>
      <c r="G740" s="507" t="str">
        <f>IF(ISNA(VLOOKUP(D740,條件!$A$1:$L$65585,11,0)),"",(VLOOKUP(D740,條件!$A$1:$L$65585,11,0)))</f>
        <v/>
      </c>
      <c r="H740" s="460"/>
      <c r="I740" s="461"/>
      <c r="J740" s="462"/>
      <c r="K740" s="461"/>
      <c r="L740" s="463"/>
      <c r="M740" s="388"/>
      <c r="N740" s="389"/>
      <c r="O740" s="390"/>
      <c r="P740" s="389"/>
      <c r="Q740" s="410"/>
      <c r="R740" s="443"/>
      <c r="S740" s="425">
        <f t="shared" si="275"/>
        <v>0</v>
      </c>
      <c r="T740" s="392">
        <f t="shared" si="272"/>
        <v>0</v>
      </c>
      <c r="U740" s="405">
        <f t="shared" si="276"/>
        <v>0</v>
      </c>
      <c r="V740" s="393">
        <f t="shared" si="277"/>
        <v>0</v>
      </c>
      <c r="W740" s="442" t="str">
        <f t="shared" si="278"/>
        <v/>
      </c>
      <c r="X740" s="452" t="str">
        <f t="shared" si="273"/>
        <v/>
      </c>
      <c r="Y740" s="452" t="str">
        <f t="shared" si="274"/>
        <v/>
      </c>
    </row>
    <row r="741" spans="1:25" ht="16.5">
      <c r="A741" s="383">
        <f t="shared" si="279"/>
        <v>46191</v>
      </c>
      <c r="B741" s="432" t="s">
        <v>804</v>
      </c>
      <c r="C741" s="458"/>
      <c r="D741" s="473"/>
      <c r="E741" s="459"/>
      <c r="F741" s="507" t="str">
        <f>IF(ISNA(VLOOKUP(D741,條件!$A$1:$L$65585,5,0)),"",(VLOOKUP(D741,條件!$A$1:$L$65585,5,0)))</f>
        <v/>
      </c>
      <c r="G741" s="507" t="str">
        <f>IF(ISNA(VLOOKUP(D741,條件!$A$1:$L$65585,11,0)),"",(VLOOKUP(D741,條件!$A$1:$L$65585,11,0)))</f>
        <v/>
      </c>
      <c r="H741" s="460"/>
      <c r="I741" s="461"/>
      <c r="J741" s="462"/>
      <c r="K741" s="461"/>
      <c r="L741" s="463"/>
      <c r="M741" s="388"/>
      <c r="N741" s="389"/>
      <c r="O741" s="390"/>
      <c r="P741" s="389"/>
      <c r="Q741" s="410"/>
      <c r="R741" s="443"/>
      <c r="S741" s="425">
        <f t="shared" si="275"/>
        <v>0</v>
      </c>
      <c r="T741" s="392">
        <f t="shared" si="272"/>
        <v>0</v>
      </c>
      <c r="U741" s="405">
        <f t="shared" si="276"/>
        <v>0</v>
      </c>
      <c r="V741" s="393">
        <f t="shared" si="277"/>
        <v>0</v>
      </c>
      <c r="W741" s="442" t="str">
        <f t="shared" si="278"/>
        <v/>
      </c>
      <c r="X741" s="452" t="str">
        <f t="shared" si="273"/>
        <v/>
      </c>
      <c r="Y741" s="452" t="str">
        <f t="shared" si="274"/>
        <v/>
      </c>
    </row>
    <row r="742" spans="1:25" ht="16.5">
      <c r="A742" s="383">
        <f t="shared" si="279"/>
        <v>46191</v>
      </c>
      <c r="B742" s="432" t="s">
        <v>804</v>
      </c>
      <c r="C742" s="458"/>
      <c r="D742" s="473"/>
      <c r="E742" s="459"/>
      <c r="F742" s="507" t="str">
        <f>IF(ISNA(VLOOKUP(D742,條件!$A$1:$L$65585,5,0)),"",(VLOOKUP(D742,條件!$A$1:$L$65585,5,0)))</f>
        <v/>
      </c>
      <c r="G742" s="507" t="str">
        <f>IF(ISNA(VLOOKUP(D742,條件!$A$1:$L$65585,11,0)),"",(VLOOKUP(D742,條件!$A$1:$L$65585,11,0)))</f>
        <v/>
      </c>
      <c r="H742" s="460"/>
      <c r="I742" s="461"/>
      <c r="J742" s="462"/>
      <c r="K742" s="461"/>
      <c r="L742" s="463"/>
      <c r="M742" s="388"/>
      <c r="N742" s="389"/>
      <c r="O742" s="390"/>
      <c r="P742" s="389"/>
      <c r="Q742" s="410"/>
      <c r="R742" s="443"/>
      <c r="S742" s="425">
        <f t="shared" si="275"/>
        <v>0</v>
      </c>
      <c r="T742" s="392">
        <f t="shared" si="272"/>
        <v>0</v>
      </c>
      <c r="U742" s="405">
        <f t="shared" si="276"/>
        <v>0</v>
      </c>
      <c r="V742" s="393">
        <f t="shared" si="277"/>
        <v>0</v>
      </c>
      <c r="W742" s="442" t="str">
        <f t="shared" si="278"/>
        <v/>
      </c>
      <c r="X742" s="452" t="str">
        <f t="shared" si="273"/>
        <v/>
      </c>
      <c r="Y742" s="452" t="str">
        <f t="shared" si="274"/>
        <v/>
      </c>
    </row>
    <row r="743" spans="1:25" ht="16.5">
      <c r="A743" s="383">
        <f t="shared" si="279"/>
        <v>46191</v>
      </c>
      <c r="B743" s="432" t="s">
        <v>804</v>
      </c>
      <c r="C743" s="458"/>
      <c r="D743" s="473"/>
      <c r="E743" s="459"/>
      <c r="F743" s="507" t="str">
        <f>IF(ISNA(VLOOKUP(D743,條件!$A$1:$L$65585,5,0)),"",(VLOOKUP(D743,條件!$A$1:$L$65585,5,0)))</f>
        <v/>
      </c>
      <c r="G743" s="507" t="str">
        <f>IF(ISNA(VLOOKUP(D743,條件!$A$1:$L$65585,11,0)),"",(VLOOKUP(D743,條件!$A$1:$L$65585,11,0)))</f>
        <v/>
      </c>
      <c r="H743" s="460"/>
      <c r="I743" s="461"/>
      <c r="J743" s="462"/>
      <c r="K743" s="461"/>
      <c r="L743" s="463"/>
      <c r="M743" s="388"/>
      <c r="N743" s="389"/>
      <c r="O743" s="390"/>
      <c r="P743" s="389"/>
      <c r="Q743" s="410"/>
      <c r="R743" s="443"/>
      <c r="S743" s="425">
        <f t="shared" si="275"/>
        <v>0</v>
      </c>
      <c r="T743" s="392">
        <f t="shared" si="272"/>
        <v>0</v>
      </c>
      <c r="U743" s="405">
        <f t="shared" si="276"/>
        <v>0</v>
      </c>
      <c r="V743" s="393">
        <f t="shared" si="277"/>
        <v>0</v>
      </c>
      <c r="W743" s="442" t="str">
        <f t="shared" si="278"/>
        <v/>
      </c>
      <c r="X743" s="452" t="str">
        <f t="shared" si="273"/>
        <v/>
      </c>
      <c r="Y743" s="452" t="str">
        <f t="shared" si="274"/>
        <v/>
      </c>
    </row>
    <row r="744" spans="1:25" ht="16.5">
      <c r="A744" s="383">
        <f t="shared" si="279"/>
        <v>46191</v>
      </c>
      <c r="B744" s="432" t="s">
        <v>804</v>
      </c>
      <c r="C744" s="458"/>
      <c r="D744" s="473"/>
      <c r="E744" s="459"/>
      <c r="F744" s="507" t="str">
        <f>IF(ISNA(VLOOKUP(D744,條件!$A$1:$L$65585,5,0)),"",(VLOOKUP(D744,條件!$A$1:$L$65585,5,0)))</f>
        <v/>
      </c>
      <c r="G744" s="507" t="str">
        <f>IF(ISNA(VLOOKUP(D744,條件!$A$1:$L$65585,11,0)),"",(VLOOKUP(D744,條件!$A$1:$L$65585,11,0)))</f>
        <v/>
      </c>
      <c r="H744" s="460"/>
      <c r="I744" s="461"/>
      <c r="J744" s="462"/>
      <c r="K744" s="461"/>
      <c r="L744" s="463"/>
      <c r="M744" s="388"/>
      <c r="N744" s="389"/>
      <c r="O744" s="390"/>
      <c r="P744" s="389"/>
      <c r="Q744" s="410"/>
      <c r="R744" s="443"/>
      <c r="S744" s="425">
        <f t="shared" si="275"/>
        <v>0</v>
      </c>
      <c r="T744" s="392">
        <f t="shared" si="272"/>
        <v>0</v>
      </c>
      <c r="U744" s="405">
        <f t="shared" si="276"/>
        <v>0</v>
      </c>
      <c r="V744" s="393">
        <f t="shared" si="277"/>
        <v>0</v>
      </c>
      <c r="W744" s="442" t="str">
        <f t="shared" si="278"/>
        <v/>
      </c>
      <c r="X744" s="452" t="str">
        <f t="shared" si="273"/>
        <v/>
      </c>
      <c r="Y744" s="452" t="str">
        <f t="shared" si="274"/>
        <v/>
      </c>
    </row>
    <row r="745" spans="1:25" ht="16.5">
      <c r="A745" s="383">
        <f t="shared" si="279"/>
        <v>46191</v>
      </c>
      <c r="B745" s="432" t="s">
        <v>804</v>
      </c>
      <c r="C745" s="458"/>
      <c r="D745" s="473"/>
      <c r="E745" s="459"/>
      <c r="F745" s="507" t="str">
        <f>IF(ISNA(VLOOKUP(D745,條件!$A$1:$L$65585,5,0)),"",(VLOOKUP(D745,條件!$A$1:$L$65585,5,0)))</f>
        <v/>
      </c>
      <c r="G745" s="507" t="str">
        <f>IF(ISNA(VLOOKUP(D745,條件!$A$1:$L$65585,11,0)),"",(VLOOKUP(D745,條件!$A$1:$L$65585,11,0)))</f>
        <v/>
      </c>
      <c r="H745" s="460"/>
      <c r="I745" s="461"/>
      <c r="J745" s="462"/>
      <c r="K745" s="461"/>
      <c r="L745" s="463"/>
      <c r="M745" s="388"/>
      <c r="N745" s="389"/>
      <c r="O745" s="390"/>
      <c r="P745" s="389"/>
      <c r="Q745" s="410"/>
      <c r="R745" s="443"/>
      <c r="S745" s="425">
        <f t="shared" si="275"/>
        <v>0</v>
      </c>
      <c r="T745" s="392">
        <f t="shared" si="272"/>
        <v>0</v>
      </c>
      <c r="U745" s="392">
        <f t="shared" si="276"/>
        <v>0</v>
      </c>
      <c r="V745" s="393">
        <f t="shared" si="277"/>
        <v>0</v>
      </c>
      <c r="W745" s="442" t="str">
        <f t="shared" si="278"/>
        <v/>
      </c>
      <c r="X745" s="452" t="str">
        <f t="shared" si="273"/>
        <v/>
      </c>
      <c r="Y745" s="452" t="str">
        <f t="shared" si="274"/>
        <v/>
      </c>
    </row>
    <row r="746" spans="1:25" ht="16.5">
      <c r="A746" s="383">
        <f t="shared" si="279"/>
        <v>46191</v>
      </c>
      <c r="B746" s="432" t="s">
        <v>804</v>
      </c>
      <c r="C746" s="458"/>
      <c r="D746" s="473"/>
      <c r="E746" s="459"/>
      <c r="F746" s="507" t="str">
        <f>IF(ISNA(VLOOKUP(D746,條件!$A$1:$L$65585,5,0)),"",(VLOOKUP(D746,條件!$A$1:$L$65585,5,0)))</f>
        <v/>
      </c>
      <c r="G746" s="507" t="str">
        <f>IF(ISNA(VLOOKUP(D746,條件!$A$1:$L$65585,11,0)),"",(VLOOKUP(D746,條件!$A$1:$L$65585,11,0)))</f>
        <v/>
      </c>
      <c r="H746" s="460"/>
      <c r="I746" s="461"/>
      <c r="J746" s="462"/>
      <c r="K746" s="461"/>
      <c r="L746" s="463"/>
      <c r="M746" s="388"/>
      <c r="N746" s="389"/>
      <c r="O746" s="390"/>
      <c r="P746" s="389"/>
      <c r="Q746" s="410"/>
      <c r="R746" s="443"/>
      <c r="S746" s="425">
        <f t="shared" si="275"/>
        <v>0</v>
      </c>
      <c r="T746" s="392">
        <f t="shared" si="272"/>
        <v>0</v>
      </c>
      <c r="U746" s="392">
        <f t="shared" si="276"/>
        <v>0</v>
      </c>
      <c r="V746" s="393">
        <f t="shared" si="277"/>
        <v>0</v>
      </c>
      <c r="W746" s="444" t="str">
        <f t="shared" si="278"/>
        <v/>
      </c>
      <c r="X746" s="452" t="str">
        <f t="shared" si="273"/>
        <v/>
      </c>
      <c r="Y746" s="452" t="str">
        <f t="shared" si="274"/>
        <v/>
      </c>
    </row>
    <row r="747" spans="1:25" ht="16.5">
      <c r="A747" s="383">
        <f t="shared" si="279"/>
        <v>46191</v>
      </c>
      <c r="B747" s="432" t="s">
        <v>804</v>
      </c>
      <c r="C747" s="458"/>
      <c r="D747" s="473"/>
      <c r="E747" s="459"/>
      <c r="F747" s="507" t="str">
        <f>IF(ISNA(VLOOKUP(D747,條件!$A$1:$L$65585,5,0)),"",(VLOOKUP(D747,條件!$A$1:$L$65585,5,0)))</f>
        <v/>
      </c>
      <c r="G747" s="507" t="str">
        <f>IF(ISNA(VLOOKUP(D747,條件!$A$1:$L$65585,11,0)),"",(VLOOKUP(D747,條件!$A$1:$L$65585,11,0)))</f>
        <v/>
      </c>
      <c r="H747" s="460"/>
      <c r="I747" s="461"/>
      <c r="J747" s="462"/>
      <c r="K747" s="461"/>
      <c r="L747" s="463"/>
      <c r="M747" s="388"/>
      <c r="N747" s="389"/>
      <c r="O747" s="390"/>
      <c r="P747" s="389"/>
      <c r="Q747" s="410"/>
      <c r="R747" s="443"/>
      <c r="S747" s="425">
        <f t="shared" si="275"/>
        <v>0</v>
      </c>
      <c r="T747" s="392">
        <f t="shared" si="272"/>
        <v>0</v>
      </c>
      <c r="U747" s="392">
        <f t="shared" si="276"/>
        <v>0</v>
      </c>
      <c r="V747" s="393">
        <f t="shared" si="277"/>
        <v>0</v>
      </c>
      <c r="W747" s="444" t="str">
        <f t="shared" si="278"/>
        <v/>
      </c>
      <c r="X747" s="452" t="str">
        <f t="shared" si="273"/>
        <v/>
      </c>
      <c r="Y747" s="452" t="str">
        <f t="shared" si="274"/>
        <v/>
      </c>
    </row>
    <row r="748" spans="1:25" ht="16.5">
      <c r="A748" s="383">
        <f t="shared" si="279"/>
        <v>46191</v>
      </c>
      <c r="B748" s="432" t="s">
        <v>804</v>
      </c>
      <c r="C748" s="458"/>
      <c r="D748" s="473"/>
      <c r="E748" s="459"/>
      <c r="F748" s="507" t="str">
        <f>IF(ISNA(VLOOKUP(D748,條件!$A$1:$L$65585,5,0)),"",(VLOOKUP(D748,條件!$A$1:$L$65585,5,0)))</f>
        <v/>
      </c>
      <c r="G748" s="507" t="str">
        <f>IF(ISNA(VLOOKUP(D748,條件!$A$1:$L$65585,11,0)),"",(VLOOKUP(D748,條件!$A$1:$L$65585,11,0)))</f>
        <v/>
      </c>
      <c r="H748" s="460"/>
      <c r="I748" s="461"/>
      <c r="J748" s="462"/>
      <c r="K748" s="461"/>
      <c r="L748" s="463"/>
      <c r="M748" s="388"/>
      <c r="N748" s="389"/>
      <c r="O748" s="390"/>
      <c r="P748" s="389"/>
      <c r="Q748" s="410"/>
      <c r="R748" s="443"/>
      <c r="S748" s="425">
        <f t="shared" si="275"/>
        <v>0</v>
      </c>
      <c r="T748" s="392">
        <f t="shared" si="272"/>
        <v>0</v>
      </c>
      <c r="U748" s="392">
        <f t="shared" si="276"/>
        <v>0</v>
      </c>
      <c r="V748" s="393">
        <f t="shared" si="277"/>
        <v>0</v>
      </c>
      <c r="W748" s="444" t="str">
        <f t="shared" si="278"/>
        <v/>
      </c>
      <c r="X748" s="452" t="str">
        <f t="shared" si="273"/>
        <v/>
      </c>
      <c r="Y748" s="452" t="str">
        <f t="shared" si="274"/>
        <v/>
      </c>
    </row>
    <row r="749" spans="1:25" ht="16.5">
      <c r="A749" s="383">
        <f t="shared" si="279"/>
        <v>46191</v>
      </c>
      <c r="B749" s="432" t="s">
        <v>804</v>
      </c>
      <c r="C749" s="458"/>
      <c r="D749" s="473"/>
      <c r="E749" s="459"/>
      <c r="F749" s="507" t="str">
        <f>IF(ISNA(VLOOKUP(D749,條件!$A$1:$L$65585,5,0)),"",(VLOOKUP(D749,條件!$A$1:$L$65585,5,0)))</f>
        <v/>
      </c>
      <c r="G749" s="507" t="str">
        <f>IF(ISNA(VLOOKUP(D749,條件!$A$1:$L$65585,11,0)),"",(VLOOKUP(D749,條件!$A$1:$L$65585,11,0)))</f>
        <v/>
      </c>
      <c r="H749" s="460"/>
      <c r="I749" s="461"/>
      <c r="J749" s="462"/>
      <c r="K749" s="461"/>
      <c r="L749" s="463"/>
      <c r="M749" s="388"/>
      <c r="N749" s="389"/>
      <c r="O749" s="390"/>
      <c r="P749" s="389"/>
      <c r="Q749" s="410"/>
      <c r="R749" s="443"/>
      <c r="S749" s="425">
        <f t="shared" si="275"/>
        <v>0</v>
      </c>
      <c r="T749" s="392">
        <f t="shared" si="272"/>
        <v>0</v>
      </c>
      <c r="U749" s="392">
        <f t="shared" si="276"/>
        <v>0</v>
      </c>
      <c r="V749" s="393">
        <f t="shared" si="277"/>
        <v>0</v>
      </c>
      <c r="W749" s="444" t="str">
        <f t="shared" si="278"/>
        <v/>
      </c>
      <c r="X749" s="452" t="str">
        <f t="shared" si="273"/>
        <v/>
      </c>
      <c r="Y749" s="452" t="str">
        <f t="shared" si="274"/>
        <v/>
      </c>
    </row>
    <row r="750" spans="1:25" ht="16.5">
      <c r="A750" s="383">
        <f t="shared" si="279"/>
        <v>46191</v>
      </c>
      <c r="B750" s="432" t="s">
        <v>804</v>
      </c>
      <c r="C750" s="458"/>
      <c r="D750" s="473"/>
      <c r="E750" s="459"/>
      <c r="F750" s="507" t="str">
        <f>IF(ISNA(VLOOKUP(D750,條件!$A$1:$L$65585,5,0)),"",(VLOOKUP(D750,條件!$A$1:$L$65585,5,0)))</f>
        <v/>
      </c>
      <c r="G750" s="507" t="str">
        <f>IF(ISNA(VLOOKUP(D750,條件!$A$1:$L$65585,11,0)),"",(VLOOKUP(D750,條件!$A$1:$L$65585,11,0)))</f>
        <v/>
      </c>
      <c r="H750" s="460"/>
      <c r="I750" s="461"/>
      <c r="J750" s="462"/>
      <c r="K750" s="461"/>
      <c r="L750" s="463"/>
      <c r="M750" s="388"/>
      <c r="N750" s="389"/>
      <c r="O750" s="390"/>
      <c r="P750" s="389"/>
      <c r="Q750" s="391"/>
      <c r="R750" s="443"/>
      <c r="S750" s="425">
        <f t="shared" si="275"/>
        <v>0</v>
      </c>
      <c r="T750" s="392">
        <f t="shared" si="272"/>
        <v>0</v>
      </c>
      <c r="U750" s="392">
        <f t="shared" si="276"/>
        <v>0</v>
      </c>
      <c r="V750" s="393">
        <f t="shared" si="277"/>
        <v>0</v>
      </c>
      <c r="W750" s="444" t="str">
        <f t="shared" si="278"/>
        <v/>
      </c>
      <c r="X750" s="452" t="str">
        <f t="shared" si="273"/>
        <v/>
      </c>
      <c r="Y750" s="452" t="str">
        <f t="shared" si="274"/>
        <v/>
      </c>
    </row>
    <row r="751" spans="1:25" ht="16.5">
      <c r="A751" s="383">
        <f t="shared" si="279"/>
        <v>46191</v>
      </c>
      <c r="B751" s="432" t="s">
        <v>804</v>
      </c>
      <c r="C751" s="458"/>
      <c r="D751" s="473"/>
      <c r="E751" s="459"/>
      <c r="F751" s="507" t="str">
        <f>IF(ISNA(VLOOKUP(D751,條件!$A$1:$L$65585,5,0)),"",(VLOOKUP(D751,條件!$A$1:$L$65585,5,0)))</f>
        <v/>
      </c>
      <c r="G751" s="507" t="str">
        <f>IF(ISNA(VLOOKUP(D751,條件!$A$1:$L$65585,11,0)),"",(VLOOKUP(D751,條件!$A$1:$L$65585,11,0)))</f>
        <v/>
      </c>
      <c r="H751" s="460"/>
      <c r="I751" s="461"/>
      <c r="J751" s="462"/>
      <c r="K751" s="461"/>
      <c r="L751" s="463"/>
      <c r="M751" s="388"/>
      <c r="N751" s="389"/>
      <c r="O751" s="390"/>
      <c r="P751" s="389"/>
      <c r="Q751" s="391"/>
      <c r="R751" s="443"/>
      <c r="S751" s="425">
        <f t="shared" si="275"/>
        <v>0</v>
      </c>
      <c r="T751" s="392">
        <f t="shared" si="272"/>
        <v>0</v>
      </c>
      <c r="U751" s="392">
        <f t="shared" si="276"/>
        <v>0</v>
      </c>
      <c r="V751" s="393">
        <f t="shared" si="277"/>
        <v>0</v>
      </c>
      <c r="W751" s="444" t="str">
        <f t="shared" si="278"/>
        <v/>
      </c>
      <c r="X751" s="452" t="str">
        <f t="shared" si="273"/>
        <v/>
      </c>
      <c r="Y751" s="452" t="str">
        <f t="shared" si="274"/>
        <v/>
      </c>
    </row>
    <row r="752" spans="1:25" ht="16.5">
      <c r="A752" s="383">
        <f t="shared" si="279"/>
        <v>46191</v>
      </c>
      <c r="B752" s="432" t="s">
        <v>804</v>
      </c>
      <c r="C752" s="458"/>
      <c r="D752" s="473"/>
      <c r="E752" s="459"/>
      <c r="F752" s="507" t="str">
        <f>IF(ISNA(VLOOKUP(D752,條件!$A$1:$L$65585,5,0)),"",(VLOOKUP(D752,條件!$A$1:$L$65585,5,0)))</f>
        <v/>
      </c>
      <c r="G752" s="507" t="str">
        <f>IF(ISNA(VLOOKUP(D752,條件!$A$1:$L$65585,11,0)),"",(VLOOKUP(D752,條件!$A$1:$L$65585,11,0)))</f>
        <v/>
      </c>
      <c r="H752" s="460"/>
      <c r="I752" s="461"/>
      <c r="J752" s="462"/>
      <c r="K752" s="461"/>
      <c r="L752" s="463"/>
      <c r="M752" s="388"/>
      <c r="N752" s="389"/>
      <c r="O752" s="390"/>
      <c r="P752" s="389"/>
      <c r="Q752" s="391"/>
      <c r="R752" s="443"/>
      <c r="S752" s="425">
        <f t="shared" si="275"/>
        <v>0</v>
      </c>
      <c r="T752" s="392">
        <f t="shared" si="272"/>
        <v>0</v>
      </c>
      <c r="U752" s="392">
        <f t="shared" si="276"/>
        <v>0</v>
      </c>
      <c r="V752" s="393">
        <f t="shared" si="277"/>
        <v>0</v>
      </c>
      <c r="W752" s="444" t="str">
        <f t="shared" si="278"/>
        <v/>
      </c>
      <c r="X752" s="452" t="str">
        <f t="shared" si="273"/>
        <v/>
      </c>
      <c r="Y752" s="452" t="str">
        <f t="shared" si="274"/>
        <v/>
      </c>
    </row>
    <row r="753" spans="1:25" ht="16.5">
      <c r="A753" s="383">
        <f t="shared" si="279"/>
        <v>46191</v>
      </c>
      <c r="B753" s="432" t="s">
        <v>804</v>
      </c>
      <c r="C753" s="458"/>
      <c r="D753" s="473"/>
      <c r="E753" s="459"/>
      <c r="F753" s="507" t="str">
        <f>IF(ISNA(VLOOKUP(D753,條件!$A$1:$L$65585,5,0)),"",(VLOOKUP(D753,條件!$A$1:$L$65585,5,0)))</f>
        <v/>
      </c>
      <c r="G753" s="507" t="str">
        <f>IF(ISNA(VLOOKUP(D753,條件!$A$1:$L$65585,11,0)),"",(VLOOKUP(D753,條件!$A$1:$L$65585,11,0)))</f>
        <v/>
      </c>
      <c r="H753" s="460"/>
      <c r="I753" s="461"/>
      <c r="J753" s="462"/>
      <c r="K753" s="461"/>
      <c r="L753" s="463"/>
      <c r="M753" s="388"/>
      <c r="N753" s="389"/>
      <c r="O753" s="390"/>
      <c r="P753" s="389"/>
      <c r="Q753" s="391"/>
      <c r="R753" s="443"/>
      <c r="S753" s="425">
        <f t="shared" si="275"/>
        <v>0</v>
      </c>
      <c r="T753" s="392">
        <f t="shared" si="272"/>
        <v>0</v>
      </c>
      <c r="U753" s="392">
        <f t="shared" si="276"/>
        <v>0</v>
      </c>
      <c r="V753" s="393">
        <f t="shared" si="277"/>
        <v>0</v>
      </c>
      <c r="W753" s="444" t="str">
        <f t="shared" si="278"/>
        <v/>
      </c>
      <c r="X753" s="452" t="str">
        <f t="shared" si="273"/>
        <v/>
      </c>
      <c r="Y753" s="452" t="str">
        <f t="shared" si="274"/>
        <v/>
      </c>
    </row>
    <row r="754" spans="1:25" ht="16.5">
      <c r="A754" s="383">
        <f t="shared" si="279"/>
        <v>46191</v>
      </c>
      <c r="B754" s="398" t="s">
        <v>807</v>
      </c>
      <c r="C754" s="524"/>
      <c r="D754" s="525"/>
      <c r="E754" s="526"/>
      <c r="F754" s="527"/>
      <c r="G754" s="527"/>
      <c r="H754" s="528"/>
      <c r="I754" s="529">
        <f>COUNTA(I734:I753)</f>
        <v>0</v>
      </c>
      <c r="J754" s="529"/>
      <c r="K754" s="529"/>
      <c r="L754" s="530"/>
      <c r="M754" s="400"/>
      <c r="N754" s="401">
        <f>SUM(N734:N753)</f>
        <v>0</v>
      </c>
      <c r="O754" s="400"/>
      <c r="P754" s="401">
        <f>SUM(P734:P753)</f>
        <v>0</v>
      </c>
      <c r="Q754" s="402"/>
      <c r="R754" s="445"/>
      <c r="S754" s="426"/>
      <c r="T754" s="399"/>
      <c r="U754" s="399">
        <f>SUMIF(U734:U753,"&lt;9E307")</f>
        <v>0</v>
      </c>
      <c r="V754" s="399">
        <f>SUM(V734:V753)</f>
        <v>0</v>
      </c>
      <c r="W754" s="446">
        <f>IF(ISERROR(V754/U754),0,(V754/U754))</f>
        <v>0</v>
      </c>
      <c r="X754" s="453">
        <f>SUMIF(X734:X753,"&lt;9E307")</f>
        <v>0</v>
      </c>
      <c r="Y754" s="453">
        <f>SUMIF(Y734:Y753,"&lt;9E307")</f>
        <v>0</v>
      </c>
    </row>
    <row r="755" spans="1:25" ht="16.5">
      <c r="A755" s="383">
        <f t="shared" si="279"/>
        <v>46191</v>
      </c>
      <c r="B755" s="432" t="s">
        <v>805</v>
      </c>
      <c r="C755" s="458"/>
      <c r="D755" s="473"/>
      <c r="E755" s="459"/>
      <c r="F755" s="507" t="str">
        <f>IF(ISNA(VLOOKUP(D755,條件!$A$1:$L$65585,5,0)),"",(VLOOKUP(D755,條件!$A$1:$L$65585,5,0)))</f>
        <v/>
      </c>
      <c r="G755" s="507" t="str">
        <f>IF(ISNA(VLOOKUP(D755,條件!$A$1:$L$65585,11,0)),"",(VLOOKUP(D755,條件!$A$1:$L$65585,11,0)))</f>
        <v/>
      </c>
      <c r="H755" s="460"/>
      <c r="I755" s="461"/>
      <c r="J755" s="462"/>
      <c r="K755" s="461"/>
      <c r="L755" s="463"/>
      <c r="M755" s="388"/>
      <c r="N755" s="389"/>
      <c r="O755" s="390"/>
      <c r="P755" s="389"/>
      <c r="Q755" s="391"/>
      <c r="R755" s="443"/>
      <c r="S755" s="425">
        <f>K755*0.85</f>
        <v>0</v>
      </c>
      <c r="T755" s="392">
        <f t="shared" ref="T755:T774" si="280">IF(J755="",0,(1440/(J755/S755)))</f>
        <v>0</v>
      </c>
      <c r="U755" s="405">
        <f>T755*L755*(N755+P755)/24*0.85</f>
        <v>0</v>
      </c>
      <c r="V755" s="406">
        <f>M755+O755</f>
        <v>0</v>
      </c>
      <c r="W755" s="442" t="str">
        <f>IF(U755=0,"",((V755/U755)))</f>
        <v/>
      </c>
      <c r="X755" s="452" t="str">
        <f t="shared" ref="X755:X774" si="281">IF(ISERROR((U755/(N755+P755)*N755)/250),"",((U755/(N755+P755)*N755)/250))</f>
        <v/>
      </c>
      <c r="Y755" s="452" t="str">
        <f t="shared" ref="Y755:Y774" si="282">IF(ISERROR(((U755/(N755+P755)*P755)/250)),"",(((U755/(N755+P755)*P755))/250))</f>
        <v/>
      </c>
    </row>
    <row r="756" spans="1:25" ht="16.5">
      <c r="A756" s="383">
        <f t="shared" si="279"/>
        <v>46191</v>
      </c>
      <c r="B756" s="432" t="s">
        <v>805</v>
      </c>
      <c r="C756" s="458"/>
      <c r="D756" s="473"/>
      <c r="E756" s="459"/>
      <c r="F756" s="507" t="str">
        <f>IF(ISNA(VLOOKUP(D756,條件!$A$1:$L$65585,5,0)),"",(VLOOKUP(D756,條件!$A$1:$L$65585,5,0)))</f>
        <v/>
      </c>
      <c r="G756" s="507" t="str">
        <f>IF(ISNA(VLOOKUP(D756,條件!$A$1:$L$65585,11,0)),"",(VLOOKUP(D756,條件!$A$1:$L$65585,11,0)))</f>
        <v/>
      </c>
      <c r="H756" s="460"/>
      <c r="I756" s="461"/>
      <c r="J756" s="462"/>
      <c r="K756" s="461"/>
      <c r="L756" s="463"/>
      <c r="M756" s="388"/>
      <c r="N756" s="389"/>
      <c r="O756" s="390"/>
      <c r="P756" s="389"/>
      <c r="Q756" s="391"/>
      <c r="R756" s="443"/>
      <c r="S756" s="425">
        <f t="shared" ref="S756:S774" si="283">K756*0.85</f>
        <v>0</v>
      </c>
      <c r="T756" s="392">
        <f t="shared" si="280"/>
        <v>0</v>
      </c>
      <c r="U756" s="405">
        <f t="shared" ref="U756:U774" si="284">T756*L756*(N756+P756)/24*0.85</f>
        <v>0</v>
      </c>
      <c r="V756" s="393">
        <f t="shared" ref="V756:V774" si="285">M756+O756</f>
        <v>0</v>
      </c>
      <c r="W756" s="442" t="str">
        <f t="shared" ref="W756:W774" si="286">IF(U756=0,"",((V756/U756)))</f>
        <v/>
      </c>
      <c r="X756" s="452" t="str">
        <f t="shared" si="281"/>
        <v/>
      </c>
      <c r="Y756" s="452" t="str">
        <f t="shared" si="282"/>
        <v/>
      </c>
    </row>
    <row r="757" spans="1:25" ht="16.5">
      <c r="A757" s="383">
        <f t="shared" si="279"/>
        <v>46191</v>
      </c>
      <c r="B757" s="432" t="s">
        <v>805</v>
      </c>
      <c r="C757" s="458"/>
      <c r="D757" s="473"/>
      <c r="E757" s="459"/>
      <c r="F757" s="507" t="str">
        <f>IF(ISNA(VLOOKUP(D757,條件!$A$1:$L$65585,5,0)),"",(VLOOKUP(D757,條件!$A$1:$L$65585,5,0)))</f>
        <v/>
      </c>
      <c r="G757" s="507" t="str">
        <f>IF(ISNA(VLOOKUP(D757,條件!$A$1:$L$65585,11,0)),"",(VLOOKUP(D757,條件!$A$1:$L$65585,11,0)))</f>
        <v/>
      </c>
      <c r="H757" s="460"/>
      <c r="I757" s="461"/>
      <c r="J757" s="462"/>
      <c r="K757" s="461"/>
      <c r="L757" s="463"/>
      <c r="M757" s="388"/>
      <c r="N757" s="389"/>
      <c r="O757" s="390"/>
      <c r="P757" s="389"/>
      <c r="Q757" s="391"/>
      <c r="R757" s="443"/>
      <c r="S757" s="425">
        <f t="shared" si="283"/>
        <v>0</v>
      </c>
      <c r="T757" s="392">
        <f t="shared" si="280"/>
        <v>0</v>
      </c>
      <c r="U757" s="405">
        <f t="shared" si="284"/>
        <v>0</v>
      </c>
      <c r="V757" s="393">
        <f t="shared" si="285"/>
        <v>0</v>
      </c>
      <c r="W757" s="442" t="str">
        <f t="shared" si="286"/>
        <v/>
      </c>
      <c r="X757" s="452" t="str">
        <f t="shared" si="281"/>
        <v/>
      </c>
      <c r="Y757" s="452" t="str">
        <f t="shared" si="282"/>
        <v/>
      </c>
    </row>
    <row r="758" spans="1:25" ht="16.5">
      <c r="A758" s="383">
        <f t="shared" si="279"/>
        <v>46191</v>
      </c>
      <c r="B758" s="432" t="s">
        <v>805</v>
      </c>
      <c r="C758" s="458"/>
      <c r="D758" s="473"/>
      <c r="E758" s="459"/>
      <c r="F758" s="507" t="str">
        <f>IF(ISNA(VLOOKUP(D758,條件!$A$1:$L$65585,5,0)),"",(VLOOKUP(D758,條件!$A$1:$L$65585,5,0)))</f>
        <v/>
      </c>
      <c r="G758" s="507" t="str">
        <f>IF(ISNA(VLOOKUP(D758,條件!$A$1:$L$65585,11,0)),"",(VLOOKUP(D758,條件!$A$1:$L$65585,11,0)))</f>
        <v/>
      </c>
      <c r="H758" s="460"/>
      <c r="I758" s="461"/>
      <c r="J758" s="462"/>
      <c r="K758" s="461"/>
      <c r="L758" s="463"/>
      <c r="M758" s="388"/>
      <c r="N758" s="389"/>
      <c r="O758" s="390"/>
      <c r="P758" s="389"/>
      <c r="Q758" s="391"/>
      <c r="R758" s="443"/>
      <c r="S758" s="425">
        <f t="shared" si="283"/>
        <v>0</v>
      </c>
      <c r="T758" s="392">
        <f t="shared" si="280"/>
        <v>0</v>
      </c>
      <c r="U758" s="405">
        <f t="shared" si="284"/>
        <v>0</v>
      </c>
      <c r="V758" s="393">
        <f t="shared" si="285"/>
        <v>0</v>
      </c>
      <c r="W758" s="442" t="str">
        <f t="shared" si="286"/>
        <v/>
      </c>
      <c r="X758" s="452" t="str">
        <f t="shared" si="281"/>
        <v/>
      </c>
      <c r="Y758" s="452" t="str">
        <f t="shared" si="282"/>
        <v/>
      </c>
    </row>
    <row r="759" spans="1:25" ht="16.5">
      <c r="A759" s="383">
        <f t="shared" si="279"/>
        <v>46191</v>
      </c>
      <c r="B759" s="432" t="s">
        <v>805</v>
      </c>
      <c r="C759" s="458"/>
      <c r="D759" s="473"/>
      <c r="E759" s="459"/>
      <c r="F759" s="507" t="str">
        <f>IF(ISNA(VLOOKUP(D759,條件!$A$1:$L$65585,5,0)),"",(VLOOKUP(D759,條件!$A$1:$L$65585,5,0)))</f>
        <v/>
      </c>
      <c r="G759" s="507" t="str">
        <f>IF(ISNA(VLOOKUP(D759,條件!$A$1:$L$65585,11,0)),"",(VLOOKUP(D759,條件!$A$1:$L$65585,11,0)))</f>
        <v/>
      </c>
      <c r="H759" s="460"/>
      <c r="I759" s="461"/>
      <c r="J759" s="462"/>
      <c r="K759" s="461"/>
      <c r="L759" s="463"/>
      <c r="M759" s="388"/>
      <c r="N759" s="389"/>
      <c r="O759" s="390"/>
      <c r="P759" s="389"/>
      <c r="Q759" s="391"/>
      <c r="R759" s="443"/>
      <c r="S759" s="425">
        <f t="shared" si="283"/>
        <v>0</v>
      </c>
      <c r="T759" s="392">
        <f t="shared" si="280"/>
        <v>0</v>
      </c>
      <c r="U759" s="405">
        <f t="shared" si="284"/>
        <v>0</v>
      </c>
      <c r="V759" s="393">
        <f t="shared" si="285"/>
        <v>0</v>
      </c>
      <c r="W759" s="442" t="str">
        <f t="shared" si="286"/>
        <v/>
      </c>
      <c r="X759" s="452" t="str">
        <f t="shared" si="281"/>
        <v/>
      </c>
      <c r="Y759" s="452" t="str">
        <f t="shared" si="282"/>
        <v/>
      </c>
    </row>
    <row r="760" spans="1:25" ht="16.5">
      <c r="A760" s="383">
        <f t="shared" si="279"/>
        <v>46191</v>
      </c>
      <c r="B760" s="432" t="s">
        <v>805</v>
      </c>
      <c r="C760" s="458"/>
      <c r="D760" s="473"/>
      <c r="E760" s="459"/>
      <c r="F760" s="507" t="str">
        <f>IF(ISNA(VLOOKUP(D760,條件!$A$1:$L$65585,5,0)),"",(VLOOKUP(D760,條件!$A$1:$L$65585,5,0)))</f>
        <v/>
      </c>
      <c r="G760" s="507" t="str">
        <f>IF(ISNA(VLOOKUP(D760,條件!$A$1:$L$65585,11,0)),"",(VLOOKUP(D760,條件!$A$1:$L$65585,11,0)))</f>
        <v/>
      </c>
      <c r="H760" s="460"/>
      <c r="I760" s="461"/>
      <c r="J760" s="462"/>
      <c r="K760" s="461"/>
      <c r="L760" s="463"/>
      <c r="M760" s="388"/>
      <c r="N760" s="389"/>
      <c r="O760" s="390"/>
      <c r="P760" s="389"/>
      <c r="Q760" s="391"/>
      <c r="R760" s="443"/>
      <c r="S760" s="425">
        <f t="shared" si="283"/>
        <v>0</v>
      </c>
      <c r="T760" s="392">
        <f t="shared" si="280"/>
        <v>0</v>
      </c>
      <c r="U760" s="405">
        <f t="shared" si="284"/>
        <v>0</v>
      </c>
      <c r="V760" s="393">
        <f t="shared" si="285"/>
        <v>0</v>
      </c>
      <c r="W760" s="442" t="str">
        <f t="shared" si="286"/>
        <v/>
      </c>
      <c r="X760" s="452" t="str">
        <f t="shared" si="281"/>
        <v/>
      </c>
      <c r="Y760" s="452" t="str">
        <f t="shared" si="282"/>
        <v/>
      </c>
    </row>
    <row r="761" spans="1:25" ht="16.5">
      <c r="A761" s="383">
        <f t="shared" si="279"/>
        <v>46191</v>
      </c>
      <c r="B761" s="432" t="s">
        <v>805</v>
      </c>
      <c r="C761" s="458"/>
      <c r="D761" s="473"/>
      <c r="E761" s="459"/>
      <c r="F761" s="507" t="str">
        <f>IF(ISNA(VLOOKUP(D761,條件!$A$1:$L$65585,5,0)),"",(VLOOKUP(D761,條件!$A$1:$L$65585,5,0)))</f>
        <v/>
      </c>
      <c r="G761" s="507" t="str">
        <f>IF(ISNA(VLOOKUP(D761,條件!$A$1:$L$65585,11,0)),"",(VLOOKUP(D761,條件!$A$1:$L$65585,11,0)))</f>
        <v/>
      </c>
      <c r="H761" s="460"/>
      <c r="I761" s="461"/>
      <c r="J761" s="462"/>
      <c r="K761" s="461"/>
      <c r="L761" s="463"/>
      <c r="M761" s="388"/>
      <c r="N761" s="389"/>
      <c r="O761" s="390"/>
      <c r="P761" s="389"/>
      <c r="Q761" s="391"/>
      <c r="R761" s="443"/>
      <c r="S761" s="425">
        <f t="shared" si="283"/>
        <v>0</v>
      </c>
      <c r="T761" s="392">
        <f t="shared" si="280"/>
        <v>0</v>
      </c>
      <c r="U761" s="405">
        <f t="shared" si="284"/>
        <v>0</v>
      </c>
      <c r="V761" s="393">
        <f t="shared" si="285"/>
        <v>0</v>
      </c>
      <c r="W761" s="442" t="str">
        <f t="shared" si="286"/>
        <v/>
      </c>
      <c r="X761" s="452" t="str">
        <f t="shared" si="281"/>
        <v/>
      </c>
      <c r="Y761" s="452" t="str">
        <f t="shared" si="282"/>
        <v/>
      </c>
    </row>
    <row r="762" spans="1:25" ht="16.5">
      <c r="A762" s="383">
        <f t="shared" si="279"/>
        <v>46191</v>
      </c>
      <c r="B762" s="432" t="s">
        <v>805</v>
      </c>
      <c r="C762" s="458"/>
      <c r="D762" s="473"/>
      <c r="E762" s="459"/>
      <c r="F762" s="507" t="str">
        <f>IF(ISNA(VLOOKUP(D762,條件!$A$1:$L$65585,5,0)),"",(VLOOKUP(D762,條件!$A$1:$L$65585,5,0)))</f>
        <v/>
      </c>
      <c r="G762" s="507" t="str">
        <f>IF(ISNA(VLOOKUP(D762,條件!$A$1:$L$65585,11,0)),"",(VLOOKUP(D762,條件!$A$1:$L$65585,11,0)))</f>
        <v/>
      </c>
      <c r="H762" s="460"/>
      <c r="I762" s="461"/>
      <c r="J762" s="462"/>
      <c r="K762" s="461"/>
      <c r="L762" s="463"/>
      <c r="M762" s="388"/>
      <c r="N762" s="389"/>
      <c r="O762" s="390"/>
      <c r="P762" s="389"/>
      <c r="Q762" s="391"/>
      <c r="R762" s="443"/>
      <c r="S762" s="425">
        <f t="shared" si="283"/>
        <v>0</v>
      </c>
      <c r="T762" s="392">
        <f t="shared" si="280"/>
        <v>0</v>
      </c>
      <c r="U762" s="405">
        <f t="shared" si="284"/>
        <v>0</v>
      </c>
      <c r="V762" s="393">
        <f t="shared" si="285"/>
        <v>0</v>
      </c>
      <c r="W762" s="442" t="str">
        <f t="shared" si="286"/>
        <v/>
      </c>
      <c r="X762" s="452" t="str">
        <f t="shared" si="281"/>
        <v/>
      </c>
      <c r="Y762" s="452" t="str">
        <f t="shared" si="282"/>
        <v/>
      </c>
    </row>
    <row r="763" spans="1:25" ht="16.5">
      <c r="A763" s="383">
        <f t="shared" si="279"/>
        <v>46191</v>
      </c>
      <c r="B763" s="432" t="s">
        <v>805</v>
      </c>
      <c r="C763" s="458"/>
      <c r="D763" s="473"/>
      <c r="E763" s="459"/>
      <c r="F763" s="507" t="str">
        <f>IF(ISNA(VLOOKUP(D763,條件!$A$1:$L$65585,5,0)),"",(VLOOKUP(D763,條件!$A$1:$L$65585,5,0)))</f>
        <v/>
      </c>
      <c r="G763" s="507" t="str">
        <f>IF(ISNA(VLOOKUP(D763,條件!$A$1:$L$65585,11,0)),"",(VLOOKUP(D763,條件!$A$1:$L$65585,11,0)))</f>
        <v/>
      </c>
      <c r="H763" s="460"/>
      <c r="I763" s="461"/>
      <c r="J763" s="462"/>
      <c r="K763" s="461"/>
      <c r="L763" s="463"/>
      <c r="M763" s="388"/>
      <c r="N763" s="389"/>
      <c r="O763" s="390"/>
      <c r="P763" s="389"/>
      <c r="Q763" s="391"/>
      <c r="R763" s="443"/>
      <c r="S763" s="425">
        <f t="shared" si="283"/>
        <v>0</v>
      </c>
      <c r="T763" s="392">
        <f t="shared" si="280"/>
        <v>0</v>
      </c>
      <c r="U763" s="405">
        <f t="shared" si="284"/>
        <v>0</v>
      </c>
      <c r="V763" s="393">
        <f t="shared" si="285"/>
        <v>0</v>
      </c>
      <c r="W763" s="442" t="str">
        <f t="shared" si="286"/>
        <v/>
      </c>
      <c r="X763" s="452" t="str">
        <f t="shared" si="281"/>
        <v/>
      </c>
      <c r="Y763" s="452" t="str">
        <f t="shared" si="282"/>
        <v/>
      </c>
    </row>
    <row r="764" spans="1:25" ht="16.5">
      <c r="A764" s="383">
        <f t="shared" si="279"/>
        <v>46191</v>
      </c>
      <c r="B764" s="432" t="s">
        <v>805</v>
      </c>
      <c r="C764" s="458"/>
      <c r="D764" s="473"/>
      <c r="E764" s="459"/>
      <c r="F764" s="507" t="str">
        <f>IF(ISNA(VLOOKUP(D764,條件!$A$1:$L$65585,5,0)),"",(VLOOKUP(D764,條件!$A$1:$L$65585,5,0)))</f>
        <v/>
      </c>
      <c r="G764" s="507" t="str">
        <f>IF(ISNA(VLOOKUP(D764,條件!$A$1:$L$65585,11,0)),"",(VLOOKUP(D764,條件!$A$1:$L$65585,11,0)))</f>
        <v/>
      </c>
      <c r="H764" s="460"/>
      <c r="I764" s="461"/>
      <c r="J764" s="462"/>
      <c r="K764" s="461"/>
      <c r="L764" s="463"/>
      <c r="M764" s="388"/>
      <c r="N764" s="389"/>
      <c r="O764" s="390"/>
      <c r="P764" s="389"/>
      <c r="Q764" s="391"/>
      <c r="R764" s="443"/>
      <c r="S764" s="425">
        <f t="shared" si="283"/>
        <v>0</v>
      </c>
      <c r="T764" s="392">
        <f t="shared" si="280"/>
        <v>0</v>
      </c>
      <c r="U764" s="405">
        <f t="shared" si="284"/>
        <v>0</v>
      </c>
      <c r="V764" s="393">
        <f t="shared" si="285"/>
        <v>0</v>
      </c>
      <c r="W764" s="442" t="str">
        <f t="shared" si="286"/>
        <v/>
      </c>
      <c r="X764" s="452" t="str">
        <f t="shared" si="281"/>
        <v/>
      </c>
      <c r="Y764" s="452" t="str">
        <f t="shared" si="282"/>
        <v/>
      </c>
    </row>
    <row r="765" spans="1:25" ht="16.5">
      <c r="A765" s="383">
        <f t="shared" si="279"/>
        <v>46191</v>
      </c>
      <c r="B765" s="432" t="s">
        <v>805</v>
      </c>
      <c r="C765" s="458"/>
      <c r="D765" s="473"/>
      <c r="E765" s="459"/>
      <c r="F765" s="507" t="str">
        <f>IF(ISNA(VLOOKUP(D765,條件!$A$1:$L$65585,5,0)),"",(VLOOKUP(D765,條件!$A$1:$L$65585,5,0)))</f>
        <v/>
      </c>
      <c r="G765" s="507" t="str">
        <f>IF(ISNA(VLOOKUP(D765,條件!$A$1:$L$65585,11,0)),"",(VLOOKUP(D765,條件!$A$1:$L$65585,11,0)))</f>
        <v/>
      </c>
      <c r="H765" s="460"/>
      <c r="I765" s="461"/>
      <c r="J765" s="462"/>
      <c r="K765" s="461"/>
      <c r="L765" s="463"/>
      <c r="M765" s="388"/>
      <c r="N765" s="389"/>
      <c r="O765" s="390"/>
      <c r="P765" s="389"/>
      <c r="Q765" s="391"/>
      <c r="R765" s="443"/>
      <c r="S765" s="425">
        <f t="shared" si="283"/>
        <v>0</v>
      </c>
      <c r="T765" s="392">
        <f t="shared" si="280"/>
        <v>0</v>
      </c>
      <c r="U765" s="405">
        <f t="shared" si="284"/>
        <v>0</v>
      </c>
      <c r="V765" s="393">
        <f t="shared" si="285"/>
        <v>0</v>
      </c>
      <c r="W765" s="442" t="str">
        <f t="shared" si="286"/>
        <v/>
      </c>
      <c r="X765" s="452" t="str">
        <f t="shared" si="281"/>
        <v/>
      </c>
      <c r="Y765" s="452" t="str">
        <f t="shared" si="282"/>
        <v/>
      </c>
    </row>
    <row r="766" spans="1:25" ht="16.5">
      <c r="A766" s="383">
        <f t="shared" si="279"/>
        <v>46191</v>
      </c>
      <c r="B766" s="432" t="s">
        <v>805</v>
      </c>
      <c r="C766" s="458"/>
      <c r="D766" s="473"/>
      <c r="E766" s="459"/>
      <c r="F766" s="507" t="str">
        <f>IF(ISNA(VLOOKUP(D766,條件!$A$1:$L$65585,5,0)),"",(VLOOKUP(D766,條件!$A$1:$L$65585,5,0)))</f>
        <v/>
      </c>
      <c r="G766" s="507" t="str">
        <f>IF(ISNA(VLOOKUP(D766,條件!$A$1:$L$65585,11,0)),"",(VLOOKUP(D766,條件!$A$1:$L$65585,11,0)))</f>
        <v/>
      </c>
      <c r="H766" s="460"/>
      <c r="I766" s="461"/>
      <c r="J766" s="462"/>
      <c r="K766" s="461"/>
      <c r="L766" s="463"/>
      <c r="M766" s="388"/>
      <c r="N766" s="389"/>
      <c r="O766" s="390"/>
      <c r="P766" s="389"/>
      <c r="Q766" s="391"/>
      <c r="R766" s="443"/>
      <c r="S766" s="425">
        <f t="shared" si="283"/>
        <v>0</v>
      </c>
      <c r="T766" s="392">
        <f t="shared" si="280"/>
        <v>0</v>
      </c>
      <c r="U766" s="392">
        <f t="shared" si="284"/>
        <v>0</v>
      </c>
      <c r="V766" s="393">
        <f t="shared" si="285"/>
        <v>0</v>
      </c>
      <c r="W766" s="444" t="str">
        <f t="shared" si="286"/>
        <v/>
      </c>
      <c r="X766" s="452" t="str">
        <f t="shared" si="281"/>
        <v/>
      </c>
      <c r="Y766" s="452" t="str">
        <f t="shared" si="282"/>
        <v/>
      </c>
    </row>
    <row r="767" spans="1:25" ht="16.5">
      <c r="A767" s="383">
        <f t="shared" si="279"/>
        <v>46191</v>
      </c>
      <c r="B767" s="432" t="s">
        <v>805</v>
      </c>
      <c r="C767" s="458"/>
      <c r="D767" s="473"/>
      <c r="E767" s="459"/>
      <c r="F767" s="507" t="str">
        <f>IF(ISNA(VLOOKUP(D767,條件!$A$1:$L$65585,5,0)),"",(VLOOKUP(D767,條件!$A$1:$L$65585,5,0)))</f>
        <v/>
      </c>
      <c r="G767" s="507" t="str">
        <f>IF(ISNA(VLOOKUP(D767,條件!$A$1:$L$65585,11,0)),"",(VLOOKUP(D767,條件!$A$1:$L$65585,11,0)))</f>
        <v/>
      </c>
      <c r="H767" s="460"/>
      <c r="I767" s="461"/>
      <c r="J767" s="462"/>
      <c r="K767" s="461"/>
      <c r="L767" s="463"/>
      <c r="M767" s="388"/>
      <c r="N767" s="389"/>
      <c r="O767" s="390"/>
      <c r="P767" s="389"/>
      <c r="Q767" s="391"/>
      <c r="R767" s="443"/>
      <c r="S767" s="425">
        <f t="shared" si="283"/>
        <v>0</v>
      </c>
      <c r="T767" s="392">
        <f t="shared" si="280"/>
        <v>0</v>
      </c>
      <c r="U767" s="392">
        <f t="shared" si="284"/>
        <v>0</v>
      </c>
      <c r="V767" s="393">
        <f t="shared" si="285"/>
        <v>0</v>
      </c>
      <c r="W767" s="444" t="str">
        <f t="shared" si="286"/>
        <v/>
      </c>
      <c r="X767" s="452" t="str">
        <f t="shared" si="281"/>
        <v/>
      </c>
      <c r="Y767" s="452" t="str">
        <f t="shared" si="282"/>
        <v/>
      </c>
    </row>
    <row r="768" spans="1:25" ht="16.5">
      <c r="A768" s="383">
        <f t="shared" si="279"/>
        <v>46191</v>
      </c>
      <c r="B768" s="432" t="s">
        <v>805</v>
      </c>
      <c r="C768" s="458"/>
      <c r="D768" s="473"/>
      <c r="E768" s="459"/>
      <c r="F768" s="507" t="str">
        <f>IF(ISNA(VLOOKUP(D768,條件!$A$1:$L$65585,5,0)),"",(VLOOKUP(D768,條件!$A$1:$L$65585,5,0)))</f>
        <v/>
      </c>
      <c r="G768" s="507" t="str">
        <f>IF(ISNA(VLOOKUP(D768,條件!$A$1:$L$65585,11,0)),"",(VLOOKUP(D768,條件!$A$1:$L$65585,11,0)))</f>
        <v/>
      </c>
      <c r="H768" s="460"/>
      <c r="I768" s="461"/>
      <c r="J768" s="462"/>
      <c r="K768" s="461"/>
      <c r="L768" s="463"/>
      <c r="M768" s="388"/>
      <c r="N768" s="389"/>
      <c r="O768" s="390"/>
      <c r="P768" s="389"/>
      <c r="Q768" s="391"/>
      <c r="R768" s="443"/>
      <c r="S768" s="425">
        <f t="shared" si="283"/>
        <v>0</v>
      </c>
      <c r="T768" s="392">
        <f t="shared" si="280"/>
        <v>0</v>
      </c>
      <c r="U768" s="392">
        <f t="shared" si="284"/>
        <v>0</v>
      </c>
      <c r="V768" s="393">
        <f t="shared" si="285"/>
        <v>0</v>
      </c>
      <c r="W768" s="444" t="str">
        <f t="shared" si="286"/>
        <v/>
      </c>
      <c r="X768" s="452" t="str">
        <f t="shared" si="281"/>
        <v/>
      </c>
      <c r="Y768" s="452" t="str">
        <f t="shared" si="282"/>
        <v/>
      </c>
    </row>
    <row r="769" spans="1:25" ht="16.5">
      <c r="A769" s="383">
        <f t="shared" si="279"/>
        <v>46191</v>
      </c>
      <c r="B769" s="432" t="s">
        <v>805</v>
      </c>
      <c r="C769" s="458"/>
      <c r="D769" s="473"/>
      <c r="E769" s="459"/>
      <c r="F769" s="507" t="str">
        <f>IF(ISNA(VLOOKUP(D769,條件!$A$1:$L$65585,5,0)),"",(VLOOKUP(D769,條件!$A$1:$L$65585,5,0)))</f>
        <v/>
      </c>
      <c r="G769" s="507" t="str">
        <f>IF(ISNA(VLOOKUP(D769,條件!$A$1:$L$65585,11,0)),"",(VLOOKUP(D769,條件!$A$1:$L$65585,11,0)))</f>
        <v/>
      </c>
      <c r="H769" s="460"/>
      <c r="I769" s="461"/>
      <c r="J769" s="462"/>
      <c r="K769" s="461"/>
      <c r="L769" s="463"/>
      <c r="M769" s="388"/>
      <c r="N769" s="389"/>
      <c r="O769" s="390"/>
      <c r="P769" s="389"/>
      <c r="Q769" s="391"/>
      <c r="R769" s="443"/>
      <c r="S769" s="425">
        <f t="shared" si="283"/>
        <v>0</v>
      </c>
      <c r="T769" s="392">
        <f t="shared" si="280"/>
        <v>0</v>
      </c>
      <c r="U769" s="392">
        <f t="shared" si="284"/>
        <v>0</v>
      </c>
      <c r="V769" s="393">
        <f t="shared" si="285"/>
        <v>0</v>
      </c>
      <c r="W769" s="444" t="str">
        <f t="shared" si="286"/>
        <v/>
      </c>
      <c r="X769" s="452" t="str">
        <f t="shared" si="281"/>
        <v/>
      </c>
      <c r="Y769" s="452" t="str">
        <f t="shared" si="282"/>
        <v/>
      </c>
    </row>
    <row r="770" spans="1:25" ht="16.5">
      <c r="A770" s="383">
        <f t="shared" si="279"/>
        <v>46191</v>
      </c>
      <c r="B770" s="432" t="s">
        <v>805</v>
      </c>
      <c r="C770" s="458"/>
      <c r="D770" s="473"/>
      <c r="E770" s="459"/>
      <c r="F770" s="507" t="str">
        <f>IF(ISNA(VLOOKUP(D770,條件!$A$1:$L$65585,5,0)),"",(VLOOKUP(D770,條件!$A$1:$L$65585,5,0)))</f>
        <v/>
      </c>
      <c r="G770" s="507" t="str">
        <f>IF(ISNA(VLOOKUP(D770,條件!$A$1:$L$65585,11,0)),"",(VLOOKUP(D770,條件!$A$1:$L$65585,11,0)))</f>
        <v/>
      </c>
      <c r="H770" s="460"/>
      <c r="I770" s="461"/>
      <c r="J770" s="462"/>
      <c r="K770" s="461"/>
      <c r="L770" s="463"/>
      <c r="M770" s="388"/>
      <c r="N770" s="389"/>
      <c r="O770" s="390"/>
      <c r="P770" s="389"/>
      <c r="Q770" s="391"/>
      <c r="R770" s="443"/>
      <c r="S770" s="425">
        <f t="shared" si="283"/>
        <v>0</v>
      </c>
      <c r="T770" s="392">
        <f t="shared" si="280"/>
        <v>0</v>
      </c>
      <c r="U770" s="392">
        <f t="shared" si="284"/>
        <v>0</v>
      </c>
      <c r="V770" s="393">
        <f t="shared" si="285"/>
        <v>0</v>
      </c>
      <c r="W770" s="444" t="str">
        <f t="shared" si="286"/>
        <v/>
      </c>
      <c r="X770" s="452" t="str">
        <f t="shared" si="281"/>
        <v/>
      </c>
      <c r="Y770" s="452" t="str">
        <f t="shared" si="282"/>
        <v/>
      </c>
    </row>
    <row r="771" spans="1:25" ht="16.5">
      <c r="A771" s="383">
        <f t="shared" si="279"/>
        <v>46191</v>
      </c>
      <c r="B771" s="432" t="s">
        <v>805</v>
      </c>
      <c r="C771" s="458"/>
      <c r="D771" s="473"/>
      <c r="E771" s="459"/>
      <c r="F771" s="507" t="str">
        <f>IF(ISNA(VLOOKUP(D771,條件!$A$1:$L$65585,5,0)),"",(VLOOKUP(D771,條件!$A$1:$L$65585,5,0)))</f>
        <v/>
      </c>
      <c r="G771" s="507" t="str">
        <f>IF(ISNA(VLOOKUP(D771,條件!$A$1:$L$65585,11,0)),"",(VLOOKUP(D771,條件!$A$1:$L$65585,11,0)))</f>
        <v/>
      </c>
      <c r="H771" s="460"/>
      <c r="I771" s="461"/>
      <c r="J771" s="462"/>
      <c r="K771" s="461"/>
      <c r="L771" s="463"/>
      <c r="M771" s="388"/>
      <c r="N771" s="389"/>
      <c r="O771" s="390"/>
      <c r="P771" s="389"/>
      <c r="Q771" s="391"/>
      <c r="R771" s="443"/>
      <c r="S771" s="425">
        <f t="shared" si="283"/>
        <v>0</v>
      </c>
      <c r="T771" s="392">
        <f t="shared" si="280"/>
        <v>0</v>
      </c>
      <c r="U771" s="392">
        <f t="shared" si="284"/>
        <v>0</v>
      </c>
      <c r="V771" s="393">
        <f t="shared" si="285"/>
        <v>0</v>
      </c>
      <c r="W771" s="444" t="str">
        <f t="shared" si="286"/>
        <v/>
      </c>
      <c r="X771" s="452" t="str">
        <f t="shared" si="281"/>
        <v/>
      </c>
      <c r="Y771" s="452" t="str">
        <f t="shared" si="282"/>
        <v/>
      </c>
    </row>
    <row r="772" spans="1:25" ht="16.5">
      <c r="A772" s="383">
        <f t="shared" si="279"/>
        <v>46191</v>
      </c>
      <c r="B772" s="432" t="s">
        <v>805</v>
      </c>
      <c r="C772" s="458"/>
      <c r="D772" s="473"/>
      <c r="E772" s="459"/>
      <c r="F772" s="507" t="str">
        <f>IF(ISNA(VLOOKUP(D772,條件!$A$1:$L$65585,5,0)),"",(VLOOKUP(D772,條件!$A$1:$L$65585,5,0)))</f>
        <v/>
      </c>
      <c r="G772" s="507" t="str">
        <f>IF(ISNA(VLOOKUP(D772,條件!$A$1:$L$65585,11,0)),"",(VLOOKUP(D772,條件!$A$1:$L$65585,11,0)))</f>
        <v/>
      </c>
      <c r="H772" s="460"/>
      <c r="I772" s="461"/>
      <c r="J772" s="462"/>
      <c r="K772" s="461"/>
      <c r="L772" s="463"/>
      <c r="M772" s="388"/>
      <c r="N772" s="389"/>
      <c r="O772" s="390"/>
      <c r="P772" s="389"/>
      <c r="Q772" s="391"/>
      <c r="R772" s="443"/>
      <c r="S772" s="425">
        <f t="shared" si="283"/>
        <v>0</v>
      </c>
      <c r="T772" s="392">
        <f t="shared" si="280"/>
        <v>0</v>
      </c>
      <c r="U772" s="392">
        <f t="shared" si="284"/>
        <v>0</v>
      </c>
      <c r="V772" s="393">
        <f t="shared" si="285"/>
        <v>0</v>
      </c>
      <c r="W772" s="444" t="str">
        <f t="shared" si="286"/>
        <v/>
      </c>
      <c r="X772" s="452" t="str">
        <f t="shared" si="281"/>
        <v/>
      </c>
      <c r="Y772" s="452" t="str">
        <f t="shared" si="282"/>
        <v/>
      </c>
    </row>
    <row r="773" spans="1:25" ht="16.5">
      <c r="A773" s="383">
        <f t="shared" si="279"/>
        <v>46191</v>
      </c>
      <c r="B773" s="432" t="s">
        <v>805</v>
      </c>
      <c r="C773" s="458"/>
      <c r="D773" s="473"/>
      <c r="E773" s="459"/>
      <c r="F773" s="507" t="str">
        <f>IF(ISNA(VLOOKUP(D773,條件!$A$1:$L$65585,5,0)),"",(VLOOKUP(D773,條件!$A$1:$L$65585,5,0)))</f>
        <v/>
      </c>
      <c r="G773" s="507" t="str">
        <f>IF(ISNA(VLOOKUP(D773,條件!$A$1:$L$65585,11,0)),"",(VLOOKUP(D773,條件!$A$1:$L$65585,11,0)))</f>
        <v/>
      </c>
      <c r="H773" s="460"/>
      <c r="I773" s="461"/>
      <c r="J773" s="462"/>
      <c r="K773" s="461"/>
      <c r="L773" s="463"/>
      <c r="M773" s="388"/>
      <c r="N773" s="389"/>
      <c r="O773" s="390"/>
      <c r="P773" s="389"/>
      <c r="Q773" s="391"/>
      <c r="R773" s="443"/>
      <c r="S773" s="425">
        <f t="shared" si="283"/>
        <v>0</v>
      </c>
      <c r="T773" s="392">
        <f t="shared" si="280"/>
        <v>0</v>
      </c>
      <c r="U773" s="392">
        <f t="shared" si="284"/>
        <v>0</v>
      </c>
      <c r="V773" s="393">
        <f t="shared" si="285"/>
        <v>0</v>
      </c>
      <c r="W773" s="444" t="str">
        <f t="shared" si="286"/>
        <v/>
      </c>
      <c r="X773" s="452" t="str">
        <f t="shared" si="281"/>
        <v/>
      </c>
      <c r="Y773" s="452" t="str">
        <f t="shared" si="282"/>
        <v/>
      </c>
    </row>
    <row r="774" spans="1:25" ht="16.5">
      <c r="A774" s="383">
        <f t="shared" si="279"/>
        <v>46191</v>
      </c>
      <c r="B774" s="432" t="s">
        <v>805</v>
      </c>
      <c r="C774" s="458"/>
      <c r="D774" s="473"/>
      <c r="E774" s="459"/>
      <c r="F774" s="507" t="str">
        <f>IF(ISNA(VLOOKUP(D774,條件!$A$1:$L$65585,5,0)),"",(VLOOKUP(D774,條件!$A$1:$L$65585,5,0)))</f>
        <v/>
      </c>
      <c r="G774" s="507" t="str">
        <f>IF(ISNA(VLOOKUP(D774,條件!$A$1:$L$65585,11,0)),"",(VLOOKUP(D774,條件!$A$1:$L$65585,11,0)))</f>
        <v/>
      </c>
      <c r="H774" s="460"/>
      <c r="I774" s="461"/>
      <c r="J774" s="462"/>
      <c r="K774" s="461"/>
      <c r="L774" s="463"/>
      <c r="M774" s="388"/>
      <c r="N774" s="389"/>
      <c r="O774" s="390"/>
      <c r="P774" s="389"/>
      <c r="Q774" s="391"/>
      <c r="R774" s="443"/>
      <c r="S774" s="425">
        <f t="shared" si="283"/>
        <v>0</v>
      </c>
      <c r="T774" s="392">
        <f t="shared" si="280"/>
        <v>0</v>
      </c>
      <c r="U774" s="392">
        <f t="shared" si="284"/>
        <v>0</v>
      </c>
      <c r="V774" s="393">
        <f t="shared" si="285"/>
        <v>0</v>
      </c>
      <c r="W774" s="444" t="str">
        <f t="shared" si="286"/>
        <v/>
      </c>
      <c r="X774" s="452" t="str">
        <f t="shared" si="281"/>
        <v/>
      </c>
      <c r="Y774" s="452" t="str">
        <f t="shared" si="282"/>
        <v/>
      </c>
    </row>
    <row r="775" spans="1:25" ht="16.5">
      <c r="A775" s="383">
        <f t="shared" si="279"/>
        <v>46191</v>
      </c>
      <c r="B775" s="398" t="s">
        <v>803</v>
      </c>
      <c r="C775" s="524"/>
      <c r="D775" s="525"/>
      <c r="E775" s="526"/>
      <c r="F775" s="527">
        <v>0</v>
      </c>
      <c r="G775" s="527"/>
      <c r="H775" s="528"/>
      <c r="I775" s="529">
        <f>COUNTA(I755:I774)</f>
        <v>0</v>
      </c>
      <c r="J775" s="529"/>
      <c r="K775" s="529"/>
      <c r="L775" s="530"/>
      <c r="M775" s="400"/>
      <c r="N775" s="401">
        <f>SUM(N755:N774)</f>
        <v>0</v>
      </c>
      <c r="O775" s="400"/>
      <c r="P775" s="401">
        <f>SUM(P755:P774)</f>
        <v>0</v>
      </c>
      <c r="Q775" s="402"/>
      <c r="R775" s="445"/>
      <c r="S775" s="427"/>
      <c r="T775" s="403"/>
      <c r="U775" s="399">
        <f>SUMIF(U755:U774,"&lt;9E307")</f>
        <v>0</v>
      </c>
      <c r="V775" s="399">
        <f>SUM(V755:V774)</f>
        <v>0</v>
      </c>
      <c r="W775" s="446">
        <f>IF(ISERROR(V775/U775),0,(V775/U775))</f>
        <v>0</v>
      </c>
      <c r="X775" s="453">
        <f>SUMIF(X755:X774,"&lt;9E307")</f>
        <v>0</v>
      </c>
      <c r="Y775" s="453">
        <f>SUMIF(Y755:Y774,"&lt;9E307")</f>
        <v>0</v>
      </c>
    </row>
    <row r="776" spans="1:25" ht="16.5">
      <c r="A776" s="383">
        <f t="shared" si="279"/>
        <v>46191</v>
      </c>
      <c r="B776" s="404" t="s">
        <v>806</v>
      </c>
      <c r="C776" s="531"/>
      <c r="D776" s="532"/>
      <c r="E776" s="533"/>
      <c r="F776" s="534"/>
      <c r="G776" s="534"/>
      <c r="H776" s="535"/>
      <c r="I776" s="536">
        <f>SUM(I754,I775)</f>
        <v>0</v>
      </c>
      <c r="J776" s="536"/>
      <c r="K776" s="536"/>
      <c r="L776" s="537"/>
      <c r="M776" s="419"/>
      <c r="N776" s="420">
        <f>SUM(N754,N775)</f>
        <v>0</v>
      </c>
      <c r="O776" s="419"/>
      <c r="P776" s="420">
        <f>SUM(P754,P775)</f>
        <v>0</v>
      </c>
      <c r="Q776" s="421"/>
      <c r="R776" s="447"/>
      <c r="S776" s="428"/>
      <c r="T776" s="394"/>
      <c r="U776" s="394">
        <f t="shared" ref="U776:V776" si="287">SUM(U754,U775)</f>
        <v>0</v>
      </c>
      <c r="V776" s="394">
        <f t="shared" si="287"/>
        <v>0</v>
      </c>
      <c r="W776" s="448">
        <f>IF(ISERROR(V776/U776),0,V776/U776)</f>
        <v>0</v>
      </c>
      <c r="X776" s="454">
        <f>SUM(X754,X775)</f>
        <v>0</v>
      </c>
      <c r="Y776" s="454">
        <f>SUM(Y754,Y775)</f>
        <v>0</v>
      </c>
    </row>
    <row r="777" spans="1:25" ht="16.5">
      <c r="A777" s="449">
        <f>A776+1</f>
        <v>46192</v>
      </c>
      <c r="B777" s="431" t="s">
        <v>804</v>
      </c>
      <c r="C777" s="538"/>
      <c r="D777" s="539"/>
      <c r="E777" s="540"/>
      <c r="F777" s="541" t="str">
        <f>IF(ISNA(VLOOKUP(D777,條件!$A$1:$L$65585,5,0)),"",(VLOOKUP(D777,條件!$A$1:$L$65585,5,0)))</f>
        <v/>
      </c>
      <c r="G777" s="541" t="str">
        <f>IF(ISNA(VLOOKUP(D777,條件!$A$1:$L$65585,11,0)),"",(VLOOKUP(D777,條件!$A$1:$L$65585,11,0)))</f>
        <v/>
      </c>
      <c r="H777" s="542"/>
      <c r="I777" s="543"/>
      <c r="J777" s="462"/>
      <c r="K777" s="543"/>
      <c r="L777" s="544"/>
      <c r="M777" s="407"/>
      <c r="N777" s="408"/>
      <c r="O777" s="409"/>
      <c r="P777" s="408"/>
      <c r="Q777" s="410"/>
      <c r="R777" s="441"/>
      <c r="S777" s="424">
        <f>K777*0.85</f>
        <v>0</v>
      </c>
      <c r="T777" s="405">
        <f t="shared" ref="T777:T796" si="288">IF(J777="",0,(1440/(J777/S777)))</f>
        <v>0</v>
      </c>
      <c r="U777" s="405">
        <f>T777*L777*(N777+P777)/24*0.85</f>
        <v>0</v>
      </c>
      <c r="V777" s="406">
        <f>M777+O777</f>
        <v>0</v>
      </c>
      <c r="W777" s="442" t="str">
        <f>IF(U777=0,"",((V777/U777)))</f>
        <v/>
      </c>
      <c r="X777" s="452" t="str">
        <f t="shared" ref="X777:X796" si="289">IF(ISERROR((U777/(N777+P777)*N777)/250),"",((U777/(N777+P777)*N777)/250))</f>
        <v/>
      </c>
      <c r="Y777" s="452" t="str">
        <f t="shared" ref="Y777:Y796" si="290">IF(ISERROR(((U777/(N777+P777)*P777)/250)),"",(((U777/(N777+P777)*P777))/250))</f>
        <v/>
      </c>
    </row>
    <row r="778" spans="1:25" ht="16.5">
      <c r="A778" s="383">
        <f>A777</f>
        <v>46192</v>
      </c>
      <c r="B778" s="432" t="s">
        <v>804</v>
      </c>
      <c r="C778" s="458"/>
      <c r="D778" s="473"/>
      <c r="E778" s="459"/>
      <c r="F778" s="507" t="str">
        <f>IF(ISNA(VLOOKUP(D778,條件!$A$1:$L$65585,5,0)),"",(VLOOKUP(D778,條件!$A$1:$L$65585,5,0)))</f>
        <v/>
      </c>
      <c r="G778" s="507" t="str">
        <f>IF(ISNA(VLOOKUP(D778,條件!$A$1:$L$65585,11,0)),"",(VLOOKUP(D778,條件!$A$1:$L$65585,11,0)))</f>
        <v/>
      </c>
      <c r="H778" s="460"/>
      <c r="I778" s="461"/>
      <c r="J778" s="462"/>
      <c r="K778" s="461"/>
      <c r="L778" s="463"/>
      <c r="M778" s="388"/>
      <c r="N778" s="389"/>
      <c r="O778" s="390"/>
      <c r="P778" s="389"/>
      <c r="Q778" s="410"/>
      <c r="R778" s="443"/>
      <c r="S778" s="425">
        <f t="shared" ref="S778:S796" si="291">K778*0.85</f>
        <v>0</v>
      </c>
      <c r="T778" s="392">
        <f t="shared" si="288"/>
        <v>0</v>
      </c>
      <c r="U778" s="405">
        <f t="shared" ref="U778:U796" si="292">T778*L778*(N778+P778)/24*0.85</f>
        <v>0</v>
      </c>
      <c r="V778" s="393">
        <f t="shared" ref="V778:V796" si="293">M778+O778</f>
        <v>0</v>
      </c>
      <c r="W778" s="442" t="str">
        <f t="shared" ref="W778:W796" si="294">IF(U778=0,"",((V778/U778)))</f>
        <v/>
      </c>
      <c r="X778" s="452" t="str">
        <f t="shared" si="289"/>
        <v/>
      </c>
      <c r="Y778" s="452" t="str">
        <f t="shared" si="290"/>
        <v/>
      </c>
    </row>
    <row r="779" spans="1:25" ht="16.5">
      <c r="A779" s="383">
        <f t="shared" ref="A779:A819" si="295">A778</f>
        <v>46192</v>
      </c>
      <c r="B779" s="432" t="s">
        <v>804</v>
      </c>
      <c r="C779" s="458"/>
      <c r="D779" s="473"/>
      <c r="E779" s="459"/>
      <c r="F779" s="507" t="str">
        <f>IF(ISNA(VLOOKUP(D779,條件!$A$1:$L$65585,5,0)),"",(VLOOKUP(D779,條件!$A$1:$L$65585,5,0)))</f>
        <v/>
      </c>
      <c r="G779" s="507" t="str">
        <f>IF(ISNA(VLOOKUP(D779,條件!$A$1:$L$65585,11,0)),"",(VLOOKUP(D779,條件!$A$1:$L$65585,11,0)))</f>
        <v/>
      </c>
      <c r="H779" s="460"/>
      <c r="I779" s="461"/>
      <c r="J779" s="462"/>
      <c r="K779" s="461"/>
      <c r="L779" s="463"/>
      <c r="M779" s="388"/>
      <c r="N779" s="389"/>
      <c r="O779" s="390"/>
      <c r="P779" s="389"/>
      <c r="Q779" s="410"/>
      <c r="R779" s="443"/>
      <c r="S779" s="425">
        <f t="shared" si="291"/>
        <v>0</v>
      </c>
      <c r="T779" s="392">
        <f t="shared" si="288"/>
        <v>0</v>
      </c>
      <c r="U779" s="405">
        <f t="shared" si="292"/>
        <v>0</v>
      </c>
      <c r="V779" s="393">
        <f t="shared" si="293"/>
        <v>0</v>
      </c>
      <c r="W779" s="442" t="str">
        <f t="shared" si="294"/>
        <v/>
      </c>
      <c r="X779" s="452" t="str">
        <f t="shared" si="289"/>
        <v/>
      </c>
      <c r="Y779" s="452" t="str">
        <f t="shared" si="290"/>
        <v/>
      </c>
    </row>
    <row r="780" spans="1:25" ht="16.5">
      <c r="A780" s="383">
        <f t="shared" si="295"/>
        <v>46192</v>
      </c>
      <c r="B780" s="432" t="s">
        <v>804</v>
      </c>
      <c r="C780" s="458"/>
      <c r="D780" s="473"/>
      <c r="E780" s="459"/>
      <c r="F780" s="507" t="str">
        <f>IF(ISNA(VLOOKUP(D780,條件!$A$1:$L$65585,5,0)),"",(VLOOKUP(D780,條件!$A$1:$L$65585,5,0)))</f>
        <v/>
      </c>
      <c r="G780" s="507" t="str">
        <f>IF(ISNA(VLOOKUP(D780,條件!$A$1:$L$65585,11,0)),"",(VLOOKUP(D780,條件!$A$1:$L$65585,11,0)))</f>
        <v/>
      </c>
      <c r="H780" s="460"/>
      <c r="I780" s="461"/>
      <c r="J780" s="462"/>
      <c r="K780" s="461"/>
      <c r="L780" s="463"/>
      <c r="M780" s="388"/>
      <c r="N780" s="389"/>
      <c r="O780" s="390"/>
      <c r="P780" s="389"/>
      <c r="Q780" s="410"/>
      <c r="R780" s="443"/>
      <c r="S780" s="425">
        <f t="shared" si="291"/>
        <v>0</v>
      </c>
      <c r="T780" s="392">
        <f t="shared" si="288"/>
        <v>0</v>
      </c>
      <c r="U780" s="405">
        <f t="shared" si="292"/>
        <v>0</v>
      </c>
      <c r="V780" s="393">
        <f t="shared" si="293"/>
        <v>0</v>
      </c>
      <c r="W780" s="442" t="str">
        <f t="shared" si="294"/>
        <v/>
      </c>
      <c r="X780" s="452" t="str">
        <f t="shared" si="289"/>
        <v/>
      </c>
      <c r="Y780" s="452" t="str">
        <f t="shared" si="290"/>
        <v/>
      </c>
    </row>
    <row r="781" spans="1:25" ht="16.5">
      <c r="A781" s="383">
        <f t="shared" si="295"/>
        <v>46192</v>
      </c>
      <c r="B781" s="432" t="s">
        <v>804</v>
      </c>
      <c r="C781" s="458"/>
      <c r="D781" s="473"/>
      <c r="E781" s="459"/>
      <c r="F781" s="507" t="str">
        <f>IF(ISNA(VLOOKUP(D781,條件!$A$1:$L$65585,5,0)),"",(VLOOKUP(D781,條件!$A$1:$L$65585,5,0)))</f>
        <v/>
      </c>
      <c r="G781" s="507" t="str">
        <f>IF(ISNA(VLOOKUP(D781,條件!$A$1:$L$65585,11,0)),"",(VLOOKUP(D781,條件!$A$1:$L$65585,11,0)))</f>
        <v/>
      </c>
      <c r="H781" s="460"/>
      <c r="I781" s="461"/>
      <c r="J781" s="462"/>
      <c r="K781" s="461"/>
      <c r="L781" s="463"/>
      <c r="M781" s="388"/>
      <c r="N781" s="389"/>
      <c r="O781" s="390"/>
      <c r="P781" s="389"/>
      <c r="Q781" s="410"/>
      <c r="R781" s="443"/>
      <c r="S781" s="425">
        <f t="shared" si="291"/>
        <v>0</v>
      </c>
      <c r="T781" s="392">
        <f t="shared" si="288"/>
        <v>0</v>
      </c>
      <c r="U781" s="405">
        <f t="shared" si="292"/>
        <v>0</v>
      </c>
      <c r="V781" s="393">
        <f t="shared" si="293"/>
        <v>0</v>
      </c>
      <c r="W781" s="442" t="str">
        <f t="shared" si="294"/>
        <v/>
      </c>
      <c r="X781" s="452" t="str">
        <f t="shared" si="289"/>
        <v/>
      </c>
      <c r="Y781" s="452" t="str">
        <f t="shared" si="290"/>
        <v/>
      </c>
    </row>
    <row r="782" spans="1:25" ht="16.5">
      <c r="A782" s="383">
        <f t="shared" si="295"/>
        <v>46192</v>
      </c>
      <c r="B782" s="432" t="s">
        <v>804</v>
      </c>
      <c r="C782" s="458"/>
      <c r="D782" s="473"/>
      <c r="E782" s="459"/>
      <c r="F782" s="507" t="str">
        <f>IF(ISNA(VLOOKUP(D782,條件!$A$1:$L$65585,5,0)),"",(VLOOKUP(D782,條件!$A$1:$L$65585,5,0)))</f>
        <v/>
      </c>
      <c r="G782" s="507" t="str">
        <f>IF(ISNA(VLOOKUP(D782,條件!$A$1:$L$65585,11,0)),"",(VLOOKUP(D782,條件!$A$1:$L$65585,11,0)))</f>
        <v/>
      </c>
      <c r="H782" s="460"/>
      <c r="I782" s="461"/>
      <c r="J782" s="462"/>
      <c r="K782" s="461"/>
      <c r="L782" s="463"/>
      <c r="M782" s="388"/>
      <c r="N782" s="389"/>
      <c r="O782" s="390"/>
      <c r="P782" s="389"/>
      <c r="Q782" s="410"/>
      <c r="R782" s="443"/>
      <c r="S782" s="425">
        <f t="shared" si="291"/>
        <v>0</v>
      </c>
      <c r="T782" s="392">
        <f t="shared" si="288"/>
        <v>0</v>
      </c>
      <c r="U782" s="405">
        <f t="shared" si="292"/>
        <v>0</v>
      </c>
      <c r="V782" s="393">
        <f t="shared" si="293"/>
        <v>0</v>
      </c>
      <c r="W782" s="442" t="str">
        <f t="shared" si="294"/>
        <v/>
      </c>
      <c r="X782" s="452" t="str">
        <f t="shared" si="289"/>
        <v/>
      </c>
      <c r="Y782" s="452" t="str">
        <f t="shared" si="290"/>
        <v/>
      </c>
    </row>
    <row r="783" spans="1:25" ht="16.5">
      <c r="A783" s="383">
        <f t="shared" si="295"/>
        <v>46192</v>
      </c>
      <c r="B783" s="432" t="s">
        <v>804</v>
      </c>
      <c r="C783" s="458"/>
      <c r="D783" s="473"/>
      <c r="E783" s="459"/>
      <c r="F783" s="507" t="str">
        <f>IF(ISNA(VLOOKUP(D783,條件!$A$1:$L$65585,5,0)),"",(VLOOKUP(D783,條件!$A$1:$L$65585,5,0)))</f>
        <v/>
      </c>
      <c r="G783" s="507" t="str">
        <f>IF(ISNA(VLOOKUP(D783,條件!$A$1:$L$65585,11,0)),"",(VLOOKUP(D783,條件!$A$1:$L$65585,11,0)))</f>
        <v/>
      </c>
      <c r="H783" s="460"/>
      <c r="I783" s="461"/>
      <c r="J783" s="462"/>
      <c r="K783" s="461"/>
      <c r="L783" s="463"/>
      <c r="M783" s="388"/>
      <c r="N783" s="389"/>
      <c r="O783" s="390"/>
      <c r="P783" s="389"/>
      <c r="Q783" s="410"/>
      <c r="R783" s="443"/>
      <c r="S783" s="425">
        <f t="shared" si="291"/>
        <v>0</v>
      </c>
      <c r="T783" s="392">
        <f t="shared" si="288"/>
        <v>0</v>
      </c>
      <c r="U783" s="405">
        <f t="shared" si="292"/>
        <v>0</v>
      </c>
      <c r="V783" s="393">
        <f t="shared" si="293"/>
        <v>0</v>
      </c>
      <c r="W783" s="442" t="str">
        <f t="shared" si="294"/>
        <v/>
      </c>
      <c r="X783" s="452" t="str">
        <f t="shared" si="289"/>
        <v/>
      </c>
      <c r="Y783" s="452" t="str">
        <f t="shared" si="290"/>
        <v/>
      </c>
    </row>
    <row r="784" spans="1:25" ht="16.5">
      <c r="A784" s="383">
        <f t="shared" si="295"/>
        <v>46192</v>
      </c>
      <c r="B784" s="432" t="s">
        <v>804</v>
      </c>
      <c r="C784" s="458"/>
      <c r="D784" s="473"/>
      <c r="E784" s="459"/>
      <c r="F784" s="507" t="str">
        <f>IF(ISNA(VLOOKUP(D784,條件!$A$1:$L$65585,5,0)),"",(VLOOKUP(D784,條件!$A$1:$L$65585,5,0)))</f>
        <v/>
      </c>
      <c r="G784" s="507" t="str">
        <f>IF(ISNA(VLOOKUP(D784,條件!$A$1:$L$65585,11,0)),"",(VLOOKUP(D784,條件!$A$1:$L$65585,11,0)))</f>
        <v/>
      </c>
      <c r="H784" s="460"/>
      <c r="I784" s="461"/>
      <c r="J784" s="462"/>
      <c r="K784" s="461"/>
      <c r="L784" s="463"/>
      <c r="M784" s="388"/>
      <c r="N784" s="389"/>
      <c r="O784" s="390"/>
      <c r="P784" s="389"/>
      <c r="Q784" s="410"/>
      <c r="R784" s="443"/>
      <c r="S784" s="425">
        <f t="shared" si="291"/>
        <v>0</v>
      </c>
      <c r="T784" s="392">
        <f t="shared" si="288"/>
        <v>0</v>
      </c>
      <c r="U784" s="405">
        <f t="shared" si="292"/>
        <v>0</v>
      </c>
      <c r="V784" s="393">
        <f t="shared" si="293"/>
        <v>0</v>
      </c>
      <c r="W784" s="442" t="str">
        <f t="shared" si="294"/>
        <v/>
      </c>
      <c r="X784" s="452" t="str">
        <f t="shared" si="289"/>
        <v/>
      </c>
      <c r="Y784" s="452" t="str">
        <f t="shared" si="290"/>
        <v/>
      </c>
    </row>
    <row r="785" spans="1:25" ht="16.5">
      <c r="A785" s="383">
        <f t="shared" si="295"/>
        <v>46192</v>
      </c>
      <c r="B785" s="432" t="s">
        <v>804</v>
      </c>
      <c r="C785" s="458"/>
      <c r="D785" s="473"/>
      <c r="E785" s="459"/>
      <c r="F785" s="507" t="str">
        <f>IF(ISNA(VLOOKUP(D785,條件!$A$1:$L$65585,5,0)),"",(VLOOKUP(D785,條件!$A$1:$L$65585,5,0)))</f>
        <v/>
      </c>
      <c r="G785" s="507" t="str">
        <f>IF(ISNA(VLOOKUP(D785,條件!$A$1:$L$65585,11,0)),"",(VLOOKUP(D785,條件!$A$1:$L$65585,11,0)))</f>
        <v/>
      </c>
      <c r="H785" s="460"/>
      <c r="I785" s="461"/>
      <c r="J785" s="462"/>
      <c r="K785" s="461"/>
      <c r="L785" s="463"/>
      <c r="M785" s="388"/>
      <c r="N785" s="389"/>
      <c r="O785" s="390"/>
      <c r="P785" s="389"/>
      <c r="Q785" s="410"/>
      <c r="R785" s="443"/>
      <c r="S785" s="425">
        <f t="shared" si="291"/>
        <v>0</v>
      </c>
      <c r="T785" s="392">
        <f t="shared" si="288"/>
        <v>0</v>
      </c>
      <c r="U785" s="405">
        <f t="shared" si="292"/>
        <v>0</v>
      </c>
      <c r="V785" s="393">
        <f t="shared" si="293"/>
        <v>0</v>
      </c>
      <c r="W785" s="442" t="str">
        <f t="shared" si="294"/>
        <v/>
      </c>
      <c r="X785" s="452" t="str">
        <f t="shared" si="289"/>
        <v/>
      </c>
      <c r="Y785" s="452" t="str">
        <f t="shared" si="290"/>
        <v/>
      </c>
    </row>
    <row r="786" spans="1:25" ht="16.5">
      <c r="A786" s="383">
        <f t="shared" si="295"/>
        <v>46192</v>
      </c>
      <c r="B786" s="432" t="s">
        <v>804</v>
      </c>
      <c r="C786" s="458"/>
      <c r="D786" s="473"/>
      <c r="E786" s="459"/>
      <c r="F786" s="507" t="str">
        <f>IF(ISNA(VLOOKUP(D786,條件!$A$1:$L$65585,5,0)),"",(VLOOKUP(D786,條件!$A$1:$L$65585,5,0)))</f>
        <v/>
      </c>
      <c r="G786" s="507" t="str">
        <f>IF(ISNA(VLOOKUP(D786,條件!$A$1:$L$65585,11,0)),"",(VLOOKUP(D786,條件!$A$1:$L$65585,11,0)))</f>
        <v/>
      </c>
      <c r="H786" s="460"/>
      <c r="I786" s="461"/>
      <c r="J786" s="462"/>
      <c r="K786" s="461"/>
      <c r="L786" s="463"/>
      <c r="M786" s="388"/>
      <c r="N786" s="389"/>
      <c r="O786" s="390"/>
      <c r="P786" s="389"/>
      <c r="Q786" s="410"/>
      <c r="R786" s="443"/>
      <c r="S786" s="425">
        <f t="shared" si="291"/>
        <v>0</v>
      </c>
      <c r="T786" s="392">
        <f t="shared" si="288"/>
        <v>0</v>
      </c>
      <c r="U786" s="405">
        <f t="shared" si="292"/>
        <v>0</v>
      </c>
      <c r="V786" s="393">
        <f t="shared" si="293"/>
        <v>0</v>
      </c>
      <c r="W786" s="442" t="str">
        <f t="shared" si="294"/>
        <v/>
      </c>
      <c r="X786" s="452" t="str">
        <f t="shared" si="289"/>
        <v/>
      </c>
      <c r="Y786" s="452" t="str">
        <f t="shared" si="290"/>
        <v/>
      </c>
    </row>
    <row r="787" spans="1:25" ht="16.5">
      <c r="A787" s="383">
        <f t="shared" si="295"/>
        <v>46192</v>
      </c>
      <c r="B787" s="432" t="s">
        <v>804</v>
      </c>
      <c r="C787" s="458"/>
      <c r="D787" s="473"/>
      <c r="E787" s="459"/>
      <c r="F787" s="507" t="str">
        <f>IF(ISNA(VLOOKUP(D787,條件!$A$1:$L$65585,5,0)),"",(VLOOKUP(D787,條件!$A$1:$L$65585,5,0)))</f>
        <v/>
      </c>
      <c r="G787" s="507" t="str">
        <f>IF(ISNA(VLOOKUP(D787,條件!$A$1:$L$65585,11,0)),"",(VLOOKUP(D787,條件!$A$1:$L$65585,11,0)))</f>
        <v/>
      </c>
      <c r="H787" s="460"/>
      <c r="I787" s="461"/>
      <c r="J787" s="462"/>
      <c r="K787" s="461"/>
      <c r="L787" s="463"/>
      <c r="M787" s="388"/>
      <c r="N787" s="389"/>
      <c r="O787" s="390"/>
      <c r="P787" s="389"/>
      <c r="Q787" s="410"/>
      <c r="R787" s="443"/>
      <c r="S787" s="425">
        <f t="shared" si="291"/>
        <v>0</v>
      </c>
      <c r="T787" s="392">
        <f t="shared" si="288"/>
        <v>0</v>
      </c>
      <c r="U787" s="405">
        <f t="shared" si="292"/>
        <v>0</v>
      </c>
      <c r="V787" s="393">
        <f t="shared" si="293"/>
        <v>0</v>
      </c>
      <c r="W787" s="442" t="str">
        <f t="shared" si="294"/>
        <v/>
      </c>
      <c r="X787" s="452" t="str">
        <f t="shared" si="289"/>
        <v/>
      </c>
      <c r="Y787" s="452" t="str">
        <f t="shared" si="290"/>
        <v/>
      </c>
    </row>
    <row r="788" spans="1:25" ht="16.5">
      <c r="A788" s="383">
        <f t="shared" si="295"/>
        <v>46192</v>
      </c>
      <c r="B788" s="432" t="s">
        <v>804</v>
      </c>
      <c r="C788" s="458"/>
      <c r="D788" s="473"/>
      <c r="E788" s="459"/>
      <c r="F788" s="507" t="str">
        <f>IF(ISNA(VLOOKUP(D788,條件!$A$1:$L$65585,5,0)),"",(VLOOKUP(D788,條件!$A$1:$L$65585,5,0)))</f>
        <v/>
      </c>
      <c r="G788" s="507" t="str">
        <f>IF(ISNA(VLOOKUP(D788,條件!$A$1:$L$65585,11,0)),"",(VLOOKUP(D788,條件!$A$1:$L$65585,11,0)))</f>
        <v/>
      </c>
      <c r="H788" s="460"/>
      <c r="I788" s="461"/>
      <c r="J788" s="462"/>
      <c r="K788" s="461"/>
      <c r="L788" s="463"/>
      <c r="M788" s="388"/>
      <c r="N788" s="389"/>
      <c r="O788" s="390"/>
      <c r="P788" s="389"/>
      <c r="Q788" s="410"/>
      <c r="R788" s="443"/>
      <c r="S788" s="425">
        <f t="shared" si="291"/>
        <v>0</v>
      </c>
      <c r="T788" s="392">
        <f t="shared" si="288"/>
        <v>0</v>
      </c>
      <c r="U788" s="392">
        <f t="shared" si="292"/>
        <v>0</v>
      </c>
      <c r="V788" s="393">
        <f t="shared" si="293"/>
        <v>0</v>
      </c>
      <c r="W788" s="442" t="str">
        <f t="shared" si="294"/>
        <v/>
      </c>
      <c r="X788" s="452" t="str">
        <f t="shared" si="289"/>
        <v/>
      </c>
      <c r="Y788" s="452" t="str">
        <f t="shared" si="290"/>
        <v/>
      </c>
    </row>
    <row r="789" spans="1:25" ht="16.5">
      <c r="A789" s="383">
        <f t="shared" si="295"/>
        <v>46192</v>
      </c>
      <c r="B789" s="432" t="s">
        <v>804</v>
      </c>
      <c r="C789" s="458"/>
      <c r="D789" s="473"/>
      <c r="E789" s="459"/>
      <c r="F789" s="507" t="str">
        <f>IF(ISNA(VLOOKUP(D789,條件!$A$1:$L$65585,5,0)),"",(VLOOKUP(D789,條件!$A$1:$L$65585,5,0)))</f>
        <v/>
      </c>
      <c r="G789" s="507" t="str">
        <f>IF(ISNA(VLOOKUP(D789,條件!$A$1:$L$65585,11,0)),"",(VLOOKUP(D789,條件!$A$1:$L$65585,11,0)))</f>
        <v/>
      </c>
      <c r="H789" s="460"/>
      <c r="I789" s="461"/>
      <c r="J789" s="462"/>
      <c r="K789" s="461"/>
      <c r="L789" s="463"/>
      <c r="M789" s="388"/>
      <c r="N789" s="389"/>
      <c r="O789" s="390"/>
      <c r="P789" s="389"/>
      <c r="Q789" s="410"/>
      <c r="R789" s="443"/>
      <c r="S789" s="425">
        <f t="shared" si="291"/>
        <v>0</v>
      </c>
      <c r="T789" s="392">
        <f t="shared" si="288"/>
        <v>0</v>
      </c>
      <c r="U789" s="392">
        <f t="shared" si="292"/>
        <v>0</v>
      </c>
      <c r="V789" s="393">
        <f t="shared" si="293"/>
        <v>0</v>
      </c>
      <c r="W789" s="444" t="str">
        <f t="shared" si="294"/>
        <v/>
      </c>
      <c r="X789" s="452" t="str">
        <f t="shared" si="289"/>
        <v/>
      </c>
      <c r="Y789" s="452" t="str">
        <f t="shared" si="290"/>
        <v/>
      </c>
    </row>
    <row r="790" spans="1:25" ht="16.5">
      <c r="A790" s="383">
        <f t="shared" si="295"/>
        <v>46192</v>
      </c>
      <c r="B790" s="432" t="s">
        <v>804</v>
      </c>
      <c r="C790" s="458"/>
      <c r="D790" s="473"/>
      <c r="E790" s="459"/>
      <c r="F790" s="507" t="str">
        <f>IF(ISNA(VLOOKUP(D790,條件!$A$1:$L$65585,5,0)),"",(VLOOKUP(D790,條件!$A$1:$L$65585,5,0)))</f>
        <v/>
      </c>
      <c r="G790" s="507" t="str">
        <f>IF(ISNA(VLOOKUP(D790,條件!$A$1:$L$65585,11,0)),"",(VLOOKUP(D790,條件!$A$1:$L$65585,11,0)))</f>
        <v/>
      </c>
      <c r="H790" s="460"/>
      <c r="I790" s="461"/>
      <c r="J790" s="462"/>
      <c r="K790" s="461"/>
      <c r="L790" s="463"/>
      <c r="M790" s="388"/>
      <c r="N790" s="389"/>
      <c r="O790" s="390"/>
      <c r="P790" s="389"/>
      <c r="Q790" s="410"/>
      <c r="R790" s="443"/>
      <c r="S790" s="425">
        <f t="shared" si="291"/>
        <v>0</v>
      </c>
      <c r="T790" s="392">
        <f t="shared" si="288"/>
        <v>0</v>
      </c>
      <c r="U790" s="392">
        <f t="shared" si="292"/>
        <v>0</v>
      </c>
      <c r="V790" s="393">
        <f t="shared" si="293"/>
        <v>0</v>
      </c>
      <c r="W790" s="444" t="str">
        <f t="shared" si="294"/>
        <v/>
      </c>
      <c r="X790" s="452" t="str">
        <f t="shared" si="289"/>
        <v/>
      </c>
      <c r="Y790" s="452" t="str">
        <f t="shared" si="290"/>
        <v/>
      </c>
    </row>
    <row r="791" spans="1:25" ht="16.5">
      <c r="A791" s="383">
        <f t="shared" si="295"/>
        <v>46192</v>
      </c>
      <c r="B791" s="432" t="s">
        <v>804</v>
      </c>
      <c r="C791" s="458"/>
      <c r="D791" s="473"/>
      <c r="E791" s="459"/>
      <c r="F791" s="507" t="str">
        <f>IF(ISNA(VLOOKUP(D791,條件!$A$1:$L$65585,5,0)),"",(VLOOKUP(D791,條件!$A$1:$L$65585,5,0)))</f>
        <v/>
      </c>
      <c r="G791" s="507" t="str">
        <f>IF(ISNA(VLOOKUP(D791,條件!$A$1:$L$65585,11,0)),"",(VLOOKUP(D791,條件!$A$1:$L$65585,11,0)))</f>
        <v/>
      </c>
      <c r="H791" s="460"/>
      <c r="I791" s="461"/>
      <c r="J791" s="462"/>
      <c r="K791" s="461"/>
      <c r="L791" s="463"/>
      <c r="M791" s="388"/>
      <c r="N791" s="389"/>
      <c r="O791" s="390"/>
      <c r="P791" s="389"/>
      <c r="Q791" s="410"/>
      <c r="R791" s="443"/>
      <c r="S791" s="425">
        <f t="shared" si="291"/>
        <v>0</v>
      </c>
      <c r="T791" s="392">
        <f t="shared" si="288"/>
        <v>0</v>
      </c>
      <c r="U791" s="392">
        <f t="shared" si="292"/>
        <v>0</v>
      </c>
      <c r="V791" s="393">
        <f t="shared" si="293"/>
        <v>0</v>
      </c>
      <c r="W791" s="444" t="str">
        <f t="shared" si="294"/>
        <v/>
      </c>
      <c r="X791" s="452" t="str">
        <f t="shared" si="289"/>
        <v/>
      </c>
      <c r="Y791" s="452" t="str">
        <f t="shared" si="290"/>
        <v/>
      </c>
    </row>
    <row r="792" spans="1:25" ht="16.5">
      <c r="A792" s="383">
        <f t="shared" si="295"/>
        <v>46192</v>
      </c>
      <c r="B792" s="432" t="s">
        <v>804</v>
      </c>
      <c r="C792" s="458"/>
      <c r="D792" s="473"/>
      <c r="E792" s="459"/>
      <c r="F792" s="507" t="str">
        <f>IF(ISNA(VLOOKUP(D792,條件!$A$1:$L$65585,5,0)),"",(VLOOKUP(D792,條件!$A$1:$L$65585,5,0)))</f>
        <v/>
      </c>
      <c r="G792" s="507" t="str">
        <f>IF(ISNA(VLOOKUP(D792,條件!$A$1:$L$65585,11,0)),"",(VLOOKUP(D792,條件!$A$1:$L$65585,11,0)))</f>
        <v/>
      </c>
      <c r="H792" s="460"/>
      <c r="I792" s="461"/>
      <c r="J792" s="462"/>
      <c r="K792" s="461"/>
      <c r="L792" s="463"/>
      <c r="M792" s="388"/>
      <c r="N792" s="389"/>
      <c r="O792" s="390"/>
      <c r="P792" s="389"/>
      <c r="Q792" s="410"/>
      <c r="R792" s="443"/>
      <c r="S792" s="425">
        <f t="shared" si="291"/>
        <v>0</v>
      </c>
      <c r="T792" s="392">
        <f t="shared" si="288"/>
        <v>0</v>
      </c>
      <c r="U792" s="392">
        <f t="shared" si="292"/>
        <v>0</v>
      </c>
      <c r="V792" s="393">
        <f t="shared" si="293"/>
        <v>0</v>
      </c>
      <c r="W792" s="444" t="str">
        <f t="shared" si="294"/>
        <v/>
      </c>
      <c r="X792" s="452" t="str">
        <f t="shared" si="289"/>
        <v/>
      </c>
      <c r="Y792" s="452" t="str">
        <f t="shared" si="290"/>
        <v/>
      </c>
    </row>
    <row r="793" spans="1:25" ht="16.5">
      <c r="A793" s="383">
        <f t="shared" si="295"/>
        <v>46192</v>
      </c>
      <c r="B793" s="432" t="s">
        <v>804</v>
      </c>
      <c r="C793" s="458"/>
      <c r="D793" s="473"/>
      <c r="E793" s="459"/>
      <c r="F793" s="507" t="str">
        <f>IF(ISNA(VLOOKUP(D793,條件!$A$1:$L$65585,5,0)),"",(VLOOKUP(D793,條件!$A$1:$L$65585,5,0)))</f>
        <v/>
      </c>
      <c r="G793" s="507" t="str">
        <f>IF(ISNA(VLOOKUP(D793,條件!$A$1:$L$65585,11,0)),"",(VLOOKUP(D793,條件!$A$1:$L$65585,11,0)))</f>
        <v/>
      </c>
      <c r="H793" s="460"/>
      <c r="I793" s="461"/>
      <c r="J793" s="462"/>
      <c r="K793" s="461"/>
      <c r="L793" s="463"/>
      <c r="M793" s="388"/>
      <c r="N793" s="389"/>
      <c r="O793" s="390"/>
      <c r="P793" s="389"/>
      <c r="Q793" s="391"/>
      <c r="R793" s="443"/>
      <c r="S793" s="425">
        <f t="shared" si="291"/>
        <v>0</v>
      </c>
      <c r="T793" s="392">
        <f t="shared" si="288"/>
        <v>0</v>
      </c>
      <c r="U793" s="392">
        <f t="shared" si="292"/>
        <v>0</v>
      </c>
      <c r="V793" s="393">
        <f t="shared" si="293"/>
        <v>0</v>
      </c>
      <c r="W793" s="444" t="str">
        <f t="shared" si="294"/>
        <v/>
      </c>
      <c r="X793" s="452" t="str">
        <f t="shared" si="289"/>
        <v/>
      </c>
      <c r="Y793" s="452" t="str">
        <f t="shared" si="290"/>
        <v/>
      </c>
    </row>
    <row r="794" spans="1:25" ht="16.5">
      <c r="A794" s="383">
        <f t="shared" si="295"/>
        <v>46192</v>
      </c>
      <c r="B794" s="432" t="s">
        <v>804</v>
      </c>
      <c r="C794" s="458"/>
      <c r="D794" s="473"/>
      <c r="E794" s="459"/>
      <c r="F794" s="507" t="str">
        <f>IF(ISNA(VLOOKUP(D794,條件!$A$1:$L$65585,5,0)),"",(VLOOKUP(D794,條件!$A$1:$L$65585,5,0)))</f>
        <v/>
      </c>
      <c r="G794" s="507" t="str">
        <f>IF(ISNA(VLOOKUP(D794,條件!$A$1:$L$65585,11,0)),"",(VLOOKUP(D794,條件!$A$1:$L$65585,11,0)))</f>
        <v/>
      </c>
      <c r="H794" s="460"/>
      <c r="I794" s="461"/>
      <c r="J794" s="462"/>
      <c r="K794" s="461"/>
      <c r="L794" s="463"/>
      <c r="M794" s="388"/>
      <c r="N794" s="389"/>
      <c r="O794" s="390"/>
      <c r="P794" s="389"/>
      <c r="Q794" s="391"/>
      <c r="R794" s="443"/>
      <c r="S794" s="425">
        <f t="shared" si="291"/>
        <v>0</v>
      </c>
      <c r="T794" s="392">
        <f t="shared" si="288"/>
        <v>0</v>
      </c>
      <c r="U794" s="392">
        <f t="shared" si="292"/>
        <v>0</v>
      </c>
      <c r="V794" s="393">
        <f t="shared" si="293"/>
        <v>0</v>
      </c>
      <c r="W794" s="444" t="str">
        <f t="shared" si="294"/>
        <v/>
      </c>
      <c r="X794" s="452" t="str">
        <f t="shared" si="289"/>
        <v/>
      </c>
      <c r="Y794" s="452" t="str">
        <f t="shared" si="290"/>
        <v/>
      </c>
    </row>
    <row r="795" spans="1:25" ht="16.5">
      <c r="A795" s="383">
        <f t="shared" si="295"/>
        <v>46192</v>
      </c>
      <c r="B795" s="432" t="s">
        <v>804</v>
      </c>
      <c r="C795" s="458"/>
      <c r="D795" s="473"/>
      <c r="E795" s="459"/>
      <c r="F795" s="507" t="str">
        <f>IF(ISNA(VLOOKUP(D795,條件!$A$1:$L$65585,5,0)),"",(VLOOKUP(D795,條件!$A$1:$L$65585,5,0)))</f>
        <v/>
      </c>
      <c r="G795" s="507" t="str">
        <f>IF(ISNA(VLOOKUP(D795,條件!$A$1:$L$65585,11,0)),"",(VLOOKUP(D795,條件!$A$1:$L$65585,11,0)))</f>
        <v/>
      </c>
      <c r="H795" s="460"/>
      <c r="I795" s="461"/>
      <c r="J795" s="462"/>
      <c r="K795" s="461"/>
      <c r="L795" s="463"/>
      <c r="M795" s="388"/>
      <c r="N795" s="389"/>
      <c r="O795" s="390"/>
      <c r="P795" s="389"/>
      <c r="Q795" s="391"/>
      <c r="R795" s="443"/>
      <c r="S795" s="425">
        <f t="shared" si="291"/>
        <v>0</v>
      </c>
      <c r="T795" s="392">
        <f t="shared" si="288"/>
        <v>0</v>
      </c>
      <c r="U795" s="392">
        <f t="shared" si="292"/>
        <v>0</v>
      </c>
      <c r="V795" s="393">
        <f t="shared" si="293"/>
        <v>0</v>
      </c>
      <c r="W795" s="444" t="str">
        <f t="shared" si="294"/>
        <v/>
      </c>
      <c r="X795" s="452" t="str">
        <f t="shared" si="289"/>
        <v/>
      </c>
      <c r="Y795" s="452" t="str">
        <f t="shared" si="290"/>
        <v/>
      </c>
    </row>
    <row r="796" spans="1:25" ht="16.5">
      <c r="A796" s="383">
        <f t="shared" si="295"/>
        <v>46192</v>
      </c>
      <c r="B796" s="432" t="s">
        <v>804</v>
      </c>
      <c r="C796" s="458"/>
      <c r="D796" s="473"/>
      <c r="E796" s="459"/>
      <c r="F796" s="507" t="str">
        <f>IF(ISNA(VLOOKUP(D796,條件!$A$1:$L$65585,5,0)),"",(VLOOKUP(D796,條件!$A$1:$L$65585,5,0)))</f>
        <v/>
      </c>
      <c r="G796" s="507" t="str">
        <f>IF(ISNA(VLOOKUP(D796,條件!$A$1:$L$65585,11,0)),"",(VLOOKUP(D796,條件!$A$1:$L$65585,11,0)))</f>
        <v/>
      </c>
      <c r="H796" s="460"/>
      <c r="I796" s="461"/>
      <c r="J796" s="462"/>
      <c r="K796" s="461"/>
      <c r="L796" s="463"/>
      <c r="M796" s="388"/>
      <c r="N796" s="389"/>
      <c r="O796" s="390"/>
      <c r="P796" s="389"/>
      <c r="Q796" s="391"/>
      <c r="R796" s="443"/>
      <c r="S796" s="425">
        <f t="shared" si="291"/>
        <v>0</v>
      </c>
      <c r="T796" s="392">
        <f t="shared" si="288"/>
        <v>0</v>
      </c>
      <c r="U796" s="392">
        <f t="shared" si="292"/>
        <v>0</v>
      </c>
      <c r="V796" s="393">
        <f t="shared" si="293"/>
        <v>0</v>
      </c>
      <c r="W796" s="444" t="str">
        <f t="shared" si="294"/>
        <v/>
      </c>
      <c r="X796" s="452" t="str">
        <f t="shared" si="289"/>
        <v/>
      </c>
      <c r="Y796" s="452" t="str">
        <f t="shared" si="290"/>
        <v/>
      </c>
    </row>
    <row r="797" spans="1:25" ht="16.5">
      <c r="A797" s="383">
        <f t="shared" si="295"/>
        <v>46192</v>
      </c>
      <c r="B797" s="398" t="s">
        <v>807</v>
      </c>
      <c r="C797" s="524"/>
      <c r="D797" s="525"/>
      <c r="E797" s="526"/>
      <c r="F797" s="527"/>
      <c r="G797" s="527"/>
      <c r="H797" s="528"/>
      <c r="I797" s="529">
        <f>COUNTA(I777:I796)</f>
        <v>0</v>
      </c>
      <c r="J797" s="529"/>
      <c r="K797" s="529"/>
      <c r="L797" s="530"/>
      <c r="M797" s="400"/>
      <c r="N797" s="401">
        <f>SUM(N777:N796)</f>
        <v>0</v>
      </c>
      <c r="O797" s="400"/>
      <c r="P797" s="401">
        <f>SUM(P777:P796)</f>
        <v>0</v>
      </c>
      <c r="Q797" s="402"/>
      <c r="R797" s="445"/>
      <c r="S797" s="426"/>
      <c r="T797" s="399"/>
      <c r="U797" s="399">
        <f>SUMIF(U777:U796,"&lt;9E307")</f>
        <v>0</v>
      </c>
      <c r="V797" s="399">
        <f>SUM(V777:V796)</f>
        <v>0</v>
      </c>
      <c r="W797" s="446">
        <f>IF(ISERROR(V797/U797),0,(V797/U797))</f>
        <v>0</v>
      </c>
      <c r="X797" s="453">
        <f>SUMIF(X777:X796,"&lt;9E307")</f>
        <v>0</v>
      </c>
      <c r="Y797" s="453">
        <f>SUMIF(Y777:Y796,"&lt;9E307")</f>
        <v>0</v>
      </c>
    </row>
    <row r="798" spans="1:25" ht="16.5">
      <c r="A798" s="383">
        <f t="shared" si="295"/>
        <v>46192</v>
      </c>
      <c r="B798" s="432" t="s">
        <v>805</v>
      </c>
      <c r="C798" s="458"/>
      <c r="D798" s="473"/>
      <c r="E798" s="459"/>
      <c r="F798" s="507" t="str">
        <f>IF(ISNA(VLOOKUP(D798,條件!$A$1:$L$65585,5,0)),"",(VLOOKUP(D798,條件!$A$1:$L$65585,5,0)))</f>
        <v/>
      </c>
      <c r="G798" s="507" t="str">
        <f>IF(ISNA(VLOOKUP(D798,條件!$A$1:$L$65585,11,0)),"",(VLOOKUP(D798,條件!$A$1:$L$65585,11,0)))</f>
        <v/>
      </c>
      <c r="H798" s="460"/>
      <c r="I798" s="461"/>
      <c r="J798" s="462"/>
      <c r="K798" s="461"/>
      <c r="L798" s="463"/>
      <c r="M798" s="388"/>
      <c r="N798" s="389"/>
      <c r="O798" s="390"/>
      <c r="P798" s="389"/>
      <c r="Q798" s="391"/>
      <c r="R798" s="443"/>
      <c r="S798" s="425">
        <f>K798*0.85</f>
        <v>0</v>
      </c>
      <c r="T798" s="392">
        <f t="shared" ref="T798:T817" si="296">IF(J798="",0,(1440/(J798/S798)))</f>
        <v>0</v>
      </c>
      <c r="U798" s="405">
        <f>T798*L798*(N798+P798)/24*0.85</f>
        <v>0</v>
      </c>
      <c r="V798" s="406">
        <f>M798+O798</f>
        <v>0</v>
      </c>
      <c r="W798" s="442" t="str">
        <f>IF(U798=0,"",((V798/U798)))</f>
        <v/>
      </c>
      <c r="X798" s="452" t="str">
        <f t="shared" ref="X798:X817" si="297">IF(ISERROR((U798/(N798+P798)*N798)/250),"",((U798/(N798+P798)*N798)/250))</f>
        <v/>
      </c>
      <c r="Y798" s="452" t="str">
        <f t="shared" ref="Y798:Y817" si="298">IF(ISERROR(((U798/(N798+P798)*P798)/250)),"",(((U798/(N798+P798)*P798))/250))</f>
        <v/>
      </c>
    </row>
    <row r="799" spans="1:25" ht="16.5">
      <c r="A799" s="383">
        <f t="shared" si="295"/>
        <v>46192</v>
      </c>
      <c r="B799" s="432" t="s">
        <v>805</v>
      </c>
      <c r="C799" s="458"/>
      <c r="D799" s="473"/>
      <c r="E799" s="459"/>
      <c r="F799" s="507" t="str">
        <f>IF(ISNA(VLOOKUP(D799,條件!$A$1:$L$65585,5,0)),"",(VLOOKUP(D799,條件!$A$1:$L$65585,5,0)))</f>
        <v/>
      </c>
      <c r="G799" s="507" t="str">
        <f>IF(ISNA(VLOOKUP(D799,條件!$A$1:$L$65585,11,0)),"",(VLOOKUP(D799,條件!$A$1:$L$65585,11,0)))</f>
        <v/>
      </c>
      <c r="H799" s="460"/>
      <c r="I799" s="461"/>
      <c r="J799" s="462"/>
      <c r="K799" s="461"/>
      <c r="L799" s="463"/>
      <c r="M799" s="388"/>
      <c r="N799" s="389"/>
      <c r="O799" s="390"/>
      <c r="P799" s="389"/>
      <c r="Q799" s="391"/>
      <c r="R799" s="443"/>
      <c r="S799" s="425">
        <f t="shared" ref="S799:S817" si="299">K799*0.85</f>
        <v>0</v>
      </c>
      <c r="T799" s="392">
        <f t="shared" si="296"/>
        <v>0</v>
      </c>
      <c r="U799" s="405">
        <f t="shared" ref="U799:U817" si="300">T799*L799*(N799+P799)/24*0.85</f>
        <v>0</v>
      </c>
      <c r="V799" s="393">
        <f t="shared" ref="V799:V817" si="301">M799+O799</f>
        <v>0</v>
      </c>
      <c r="W799" s="442" t="str">
        <f t="shared" ref="W799:W817" si="302">IF(U799=0,"",((V799/U799)))</f>
        <v/>
      </c>
      <c r="X799" s="452" t="str">
        <f t="shared" si="297"/>
        <v/>
      </c>
      <c r="Y799" s="452" t="str">
        <f t="shared" si="298"/>
        <v/>
      </c>
    </row>
    <row r="800" spans="1:25" ht="16.5">
      <c r="A800" s="383">
        <f t="shared" si="295"/>
        <v>46192</v>
      </c>
      <c r="B800" s="432" t="s">
        <v>805</v>
      </c>
      <c r="C800" s="458"/>
      <c r="D800" s="473"/>
      <c r="E800" s="459"/>
      <c r="F800" s="507" t="str">
        <f>IF(ISNA(VLOOKUP(D800,條件!$A$1:$L$65585,5,0)),"",(VLOOKUP(D800,條件!$A$1:$L$65585,5,0)))</f>
        <v/>
      </c>
      <c r="G800" s="507" t="str">
        <f>IF(ISNA(VLOOKUP(D800,條件!$A$1:$L$65585,11,0)),"",(VLOOKUP(D800,條件!$A$1:$L$65585,11,0)))</f>
        <v/>
      </c>
      <c r="H800" s="460"/>
      <c r="I800" s="461"/>
      <c r="J800" s="462"/>
      <c r="K800" s="461"/>
      <c r="L800" s="463"/>
      <c r="M800" s="388"/>
      <c r="N800" s="389"/>
      <c r="O800" s="390"/>
      <c r="P800" s="389"/>
      <c r="Q800" s="391"/>
      <c r="R800" s="443"/>
      <c r="S800" s="425">
        <f t="shared" si="299"/>
        <v>0</v>
      </c>
      <c r="T800" s="392">
        <f t="shared" si="296"/>
        <v>0</v>
      </c>
      <c r="U800" s="405">
        <f t="shared" si="300"/>
        <v>0</v>
      </c>
      <c r="V800" s="393">
        <f t="shared" si="301"/>
        <v>0</v>
      </c>
      <c r="W800" s="442" t="str">
        <f t="shared" si="302"/>
        <v/>
      </c>
      <c r="X800" s="452" t="str">
        <f t="shared" si="297"/>
        <v/>
      </c>
      <c r="Y800" s="452" t="str">
        <f t="shared" si="298"/>
        <v/>
      </c>
    </row>
    <row r="801" spans="1:25" ht="16.5">
      <c r="A801" s="383">
        <f t="shared" si="295"/>
        <v>46192</v>
      </c>
      <c r="B801" s="432" t="s">
        <v>805</v>
      </c>
      <c r="C801" s="458"/>
      <c r="D801" s="473"/>
      <c r="E801" s="459"/>
      <c r="F801" s="507" t="str">
        <f>IF(ISNA(VLOOKUP(D801,條件!$A$1:$L$65585,5,0)),"",(VLOOKUP(D801,條件!$A$1:$L$65585,5,0)))</f>
        <v/>
      </c>
      <c r="G801" s="507" t="str">
        <f>IF(ISNA(VLOOKUP(D801,條件!$A$1:$L$65585,11,0)),"",(VLOOKUP(D801,條件!$A$1:$L$65585,11,0)))</f>
        <v/>
      </c>
      <c r="H801" s="460"/>
      <c r="I801" s="461"/>
      <c r="J801" s="462"/>
      <c r="K801" s="461"/>
      <c r="L801" s="463"/>
      <c r="M801" s="388"/>
      <c r="N801" s="389"/>
      <c r="O801" s="390"/>
      <c r="P801" s="389"/>
      <c r="Q801" s="391"/>
      <c r="R801" s="443"/>
      <c r="S801" s="425">
        <f t="shared" si="299"/>
        <v>0</v>
      </c>
      <c r="T801" s="392">
        <f t="shared" si="296"/>
        <v>0</v>
      </c>
      <c r="U801" s="405">
        <f t="shared" si="300"/>
        <v>0</v>
      </c>
      <c r="V801" s="393">
        <f t="shared" si="301"/>
        <v>0</v>
      </c>
      <c r="W801" s="442" t="str">
        <f t="shared" si="302"/>
        <v/>
      </c>
      <c r="X801" s="452" t="str">
        <f t="shared" si="297"/>
        <v/>
      </c>
      <c r="Y801" s="452" t="str">
        <f t="shared" si="298"/>
        <v/>
      </c>
    </row>
    <row r="802" spans="1:25" ht="16.5">
      <c r="A802" s="383">
        <f t="shared" si="295"/>
        <v>46192</v>
      </c>
      <c r="B802" s="432" t="s">
        <v>805</v>
      </c>
      <c r="C802" s="458"/>
      <c r="D802" s="473"/>
      <c r="E802" s="459"/>
      <c r="F802" s="507" t="str">
        <f>IF(ISNA(VLOOKUP(D802,條件!$A$1:$L$65585,5,0)),"",(VLOOKUP(D802,條件!$A$1:$L$65585,5,0)))</f>
        <v/>
      </c>
      <c r="G802" s="507" t="str">
        <f>IF(ISNA(VLOOKUP(D802,條件!$A$1:$L$65585,11,0)),"",(VLOOKUP(D802,條件!$A$1:$L$65585,11,0)))</f>
        <v/>
      </c>
      <c r="H802" s="460"/>
      <c r="I802" s="461"/>
      <c r="J802" s="462"/>
      <c r="K802" s="461"/>
      <c r="L802" s="463"/>
      <c r="M802" s="388"/>
      <c r="N802" s="389"/>
      <c r="O802" s="390"/>
      <c r="P802" s="389"/>
      <c r="Q802" s="391"/>
      <c r="R802" s="443"/>
      <c r="S802" s="425">
        <f t="shared" si="299"/>
        <v>0</v>
      </c>
      <c r="T802" s="392">
        <f t="shared" si="296"/>
        <v>0</v>
      </c>
      <c r="U802" s="405">
        <f t="shared" si="300"/>
        <v>0</v>
      </c>
      <c r="V802" s="393">
        <f t="shared" si="301"/>
        <v>0</v>
      </c>
      <c r="W802" s="442" t="str">
        <f t="shared" si="302"/>
        <v/>
      </c>
      <c r="X802" s="452" t="str">
        <f t="shared" si="297"/>
        <v/>
      </c>
      <c r="Y802" s="452" t="str">
        <f t="shared" si="298"/>
        <v/>
      </c>
    </row>
    <row r="803" spans="1:25" ht="16.5">
      <c r="A803" s="383">
        <f t="shared" si="295"/>
        <v>46192</v>
      </c>
      <c r="B803" s="432" t="s">
        <v>805</v>
      </c>
      <c r="C803" s="458"/>
      <c r="D803" s="473"/>
      <c r="E803" s="459"/>
      <c r="F803" s="507" t="str">
        <f>IF(ISNA(VLOOKUP(D803,條件!$A$1:$L$65585,5,0)),"",(VLOOKUP(D803,條件!$A$1:$L$65585,5,0)))</f>
        <v/>
      </c>
      <c r="G803" s="507" t="str">
        <f>IF(ISNA(VLOOKUP(D803,條件!$A$1:$L$65585,11,0)),"",(VLOOKUP(D803,條件!$A$1:$L$65585,11,0)))</f>
        <v/>
      </c>
      <c r="H803" s="460"/>
      <c r="I803" s="461"/>
      <c r="J803" s="462"/>
      <c r="K803" s="461"/>
      <c r="L803" s="463"/>
      <c r="M803" s="388"/>
      <c r="N803" s="389"/>
      <c r="O803" s="390"/>
      <c r="P803" s="389"/>
      <c r="Q803" s="391"/>
      <c r="R803" s="443"/>
      <c r="S803" s="425">
        <f t="shared" si="299"/>
        <v>0</v>
      </c>
      <c r="T803" s="392">
        <f t="shared" si="296"/>
        <v>0</v>
      </c>
      <c r="U803" s="405">
        <f t="shared" si="300"/>
        <v>0</v>
      </c>
      <c r="V803" s="393">
        <f t="shared" si="301"/>
        <v>0</v>
      </c>
      <c r="W803" s="442" t="str">
        <f t="shared" si="302"/>
        <v/>
      </c>
      <c r="X803" s="452" t="str">
        <f t="shared" si="297"/>
        <v/>
      </c>
      <c r="Y803" s="452" t="str">
        <f t="shared" si="298"/>
        <v/>
      </c>
    </row>
    <row r="804" spans="1:25" ht="16.5">
      <c r="A804" s="383">
        <f t="shared" si="295"/>
        <v>46192</v>
      </c>
      <c r="B804" s="432" t="s">
        <v>805</v>
      </c>
      <c r="C804" s="458"/>
      <c r="D804" s="473"/>
      <c r="E804" s="459"/>
      <c r="F804" s="507" t="str">
        <f>IF(ISNA(VLOOKUP(D804,條件!$A$1:$L$65585,5,0)),"",(VLOOKUP(D804,條件!$A$1:$L$65585,5,0)))</f>
        <v/>
      </c>
      <c r="G804" s="507" t="str">
        <f>IF(ISNA(VLOOKUP(D804,條件!$A$1:$L$65585,11,0)),"",(VLOOKUP(D804,條件!$A$1:$L$65585,11,0)))</f>
        <v/>
      </c>
      <c r="H804" s="460"/>
      <c r="I804" s="461"/>
      <c r="J804" s="462"/>
      <c r="K804" s="461"/>
      <c r="L804" s="463"/>
      <c r="M804" s="388"/>
      <c r="N804" s="389"/>
      <c r="O804" s="390"/>
      <c r="P804" s="389"/>
      <c r="Q804" s="391"/>
      <c r="R804" s="443"/>
      <c r="S804" s="425">
        <f t="shared" si="299"/>
        <v>0</v>
      </c>
      <c r="T804" s="392">
        <f t="shared" si="296"/>
        <v>0</v>
      </c>
      <c r="U804" s="405">
        <f t="shared" si="300"/>
        <v>0</v>
      </c>
      <c r="V804" s="393">
        <f t="shared" si="301"/>
        <v>0</v>
      </c>
      <c r="W804" s="442" t="str">
        <f t="shared" si="302"/>
        <v/>
      </c>
      <c r="X804" s="452" t="str">
        <f t="shared" si="297"/>
        <v/>
      </c>
      <c r="Y804" s="452" t="str">
        <f t="shared" si="298"/>
        <v/>
      </c>
    </row>
    <row r="805" spans="1:25" ht="16.5">
      <c r="A805" s="383">
        <f t="shared" si="295"/>
        <v>46192</v>
      </c>
      <c r="B805" s="432" t="s">
        <v>805</v>
      </c>
      <c r="C805" s="458"/>
      <c r="D805" s="473"/>
      <c r="E805" s="459"/>
      <c r="F805" s="507" t="str">
        <f>IF(ISNA(VLOOKUP(D805,條件!$A$1:$L$65585,5,0)),"",(VLOOKUP(D805,條件!$A$1:$L$65585,5,0)))</f>
        <v/>
      </c>
      <c r="G805" s="507" t="str">
        <f>IF(ISNA(VLOOKUP(D805,條件!$A$1:$L$65585,11,0)),"",(VLOOKUP(D805,條件!$A$1:$L$65585,11,0)))</f>
        <v/>
      </c>
      <c r="H805" s="460"/>
      <c r="I805" s="461"/>
      <c r="J805" s="462"/>
      <c r="K805" s="461"/>
      <c r="L805" s="463"/>
      <c r="M805" s="388"/>
      <c r="N805" s="389"/>
      <c r="O805" s="390"/>
      <c r="P805" s="389"/>
      <c r="Q805" s="391"/>
      <c r="R805" s="443"/>
      <c r="S805" s="425">
        <f t="shared" si="299"/>
        <v>0</v>
      </c>
      <c r="T805" s="392">
        <f t="shared" si="296"/>
        <v>0</v>
      </c>
      <c r="U805" s="405">
        <f t="shared" si="300"/>
        <v>0</v>
      </c>
      <c r="V805" s="393">
        <f t="shared" si="301"/>
        <v>0</v>
      </c>
      <c r="W805" s="442" t="str">
        <f t="shared" si="302"/>
        <v/>
      </c>
      <c r="X805" s="452" t="str">
        <f t="shared" si="297"/>
        <v/>
      </c>
      <c r="Y805" s="452" t="str">
        <f t="shared" si="298"/>
        <v/>
      </c>
    </row>
    <row r="806" spans="1:25" ht="16.5">
      <c r="A806" s="383">
        <f t="shared" si="295"/>
        <v>46192</v>
      </c>
      <c r="B806" s="432" t="s">
        <v>805</v>
      </c>
      <c r="C806" s="458"/>
      <c r="D806" s="473"/>
      <c r="E806" s="459"/>
      <c r="F806" s="507" t="str">
        <f>IF(ISNA(VLOOKUP(D806,條件!$A$1:$L$65585,5,0)),"",(VLOOKUP(D806,條件!$A$1:$L$65585,5,0)))</f>
        <v/>
      </c>
      <c r="G806" s="507" t="str">
        <f>IF(ISNA(VLOOKUP(D806,條件!$A$1:$L$65585,11,0)),"",(VLOOKUP(D806,條件!$A$1:$L$65585,11,0)))</f>
        <v/>
      </c>
      <c r="H806" s="460"/>
      <c r="I806" s="461"/>
      <c r="J806" s="462"/>
      <c r="K806" s="461"/>
      <c r="L806" s="463"/>
      <c r="M806" s="388"/>
      <c r="N806" s="389"/>
      <c r="O806" s="390"/>
      <c r="P806" s="389"/>
      <c r="Q806" s="391"/>
      <c r="R806" s="443"/>
      <c r="S806" s="425">
        <f t="shared" si="299"/>
        <v>0</v>
      </c>
      <c r="T806" s="392">
        <f t="shared" si="296"/>
        <v>0</v>
      </c>
      <c r="U806" s="405">
        <f t="shared" si="300"/>
        <v>0</v>
      </c>
      <c r="V806" s="393">
        <f t="shared" si="301"/>
        <v>0</v>
      </c>
      <c r="W806" s="442" t="str">
        <f t="shared" si="302"/>
        <v/>
      </c>
      <c r="X806" s="452" t="str">
        <f t="shared" si="297"/>
        <v/>
      </c>
      <c r="Y806" s="452" t="str">
        <f t="shared" si="298"/>
        <v/>
      </c>
    </row>
    <row r="807" spans="1:25" ht="16.5">
      <c r="A807" s="383">
        <f t="shared" si="295"/>
        <v>46192</v>
      </c>
      <c r="B807" s="432" t="s">
        <v>805</v>
      </c>
      <c r="C807" s="458"/>
      <c r="D807" s="473"/>
      <c r="E807" s="459"/>
      <c r="F807" s="507" t="str">
        <f>IF(ISNA(VLOOKUP(D807,條件!$A$1:$L$65585,5,0)),"",(VLOOKUP(D807,條件!$A$1:$L$65585,5,0)))</f>
        <v/>
      </c>
      <c r="G807" s="507" t="str">
        <f>IF(ISNA(VLOOKUP(D807,條件!$A$1:$L$65585,11,0)),"",(VLOOKUP(D807,條件!$A$1:$L$65585,11,0)))</f>
        <v/>
      </c>
      <c r="H807" s="460"/>
      <c r="I807" s="461"/>
      <c r="J807" s="462"/>
      <c r="K807" s="461"/>
      <c r="L807" s="463"/>
      <c r="M807" s="388"/>
      <c r="N807" s="389"/>
      <c r="O807" s="390"/>
      <c r="P807" s="389"/>
      <c r="Q807" s="391"/>
      <c r="R807" s="443"/>
      <c r="S807" s="425">
        <f t="shared" si="299"/>
        <v>0</v>
      </c>
      <c r="T807" s="392">
        <f t="shared" si="296"/>
        <v>0</v>
      </c>
      <c r="U807" s="405">
        <f t="shared" si="300"/>
        <v>0</v>
      </c>
      <c r="V807" s="393">
        <f t="shared" si="301"/>
        <v>0</v>
      </c>
      <c r="W807" s="442" t="str">
        <f t="shared" si="302"/>
        <v/>
      </c>
      <c r="X807" s="452" t="str">
        <f t="shared" si="297"/>
        <v/>
      </c>
      <c r="Y807" s="452" t="str">
        <f t="shared" si="298"/>
        <v/>
      </c>
    </row>
    <row r="808" spans="1:25" ht="16.5">
      <c r="A808" s="383">
        <f t="shared" si="295"/>
        <v>46192</v>
      </c>
      <c r="B808" s="432" t="s">
        <v>805</v>
      </c>
      <c r="C808" s="458"/>
      <c r="D808" s="473"/>
      <c r="E808" s="459"/>
      <c r="F808" s="507" t="str">
        <f>IF(ISNA(VLOOKUP(D808,條件!$A$1:$L$65585,5,0)),"",(VLOOKUP(D808,條件!$A$1:$L$65585,5,0)))</f>
        <v/>
      </c>
      <c r="G808" s="507" t="str">
        <f>IF(ISNA(VLOOKUP(D808,條件!$A$1:$L$65585,11,0)),"",(VLOOKUP(D808,條件!$A$1:$L$65585,11,0)))</f>
        <v/>
      </c>
      <c r="H808" s="460"/>
      <c r="I808" s="461"/>
      <c r="J808" s="462"/>
      <c r="K808" s="461"/>
      <c r="L808" s="463"/>
      <c r="M808" s="388"/>
      <c r="N808" s="389"/>
      <c r="O808" s="390"/>
      <c r="P808" s="389"/>
      <c r="Q808" s="391"/>
      <c r="R808" s="443"/>
      <c r="S808" s="425">
        <f t="shared" si="299"/>
        <v>0</v>
      </c>
      <c r="T808" s="392">
        <f t="shared" si="296"/>
        <v>0</v>
      </c>
      <c r="U808" s="405">
        <f t="shared" si="300"/>
        <v>0</v>
      </c>
      <c r="V808" s="393">
        <f t="shared" si="301"/>
        <v>0</v>
      </c>
      <c r="W808" s="442" t="str">
        <f t="shared" si="302"/>
        <v/>
      </c>
      <c r="X808" s="452" t="str">
        <f t="shared" si="297"/>
        <v/>
      </c>
      <c r="Y808" s="452" t="str">
        <f t="shared" si="298"/>
        <v/>
      </c>
    </row>
    <row r="809" spans="1:25" ht="16.5">
      <c r="A809" s="383">
        <f t="shared" si="295"/>
        <v>46192</v>
      </c>
      <c r="B809" s="432" t="s">
        <v>805</v>
      </c>
      <c r="C809" s="458"/>
      <c r="D809" s="473"/>
      <c r="E809" s="459"/>
      <c r="F809" s="507" t="str">
        <f>IF(ISNA(VLOOKUP(D809,條件!$A$1:$L$65585,5,0)),"",(VLOOKUP(D809,條件!$A$1:$L$65585,5,0)))</f>
        <v/>
      </c>
      <c r="G809" s="507" t="str">
        <f>IF(ISNA(VLOOKUP(D809,條件!$A$1:$L$65585,11,0)),"",(VLOOKUP(D809,條件!$A$1:$L$65585,11,0)))</f>
        <v/>
      </c>
      <c r="H809" s="460"/>
      <c r="I809" s="461"/>
      <c r="J809" s="462"/>
      <c r="K809" s="461"/>
      <c r="L809" s="463"/>
      <c r="M809" s="388"/>
      <c r="N809" s="389"/>
      <c r="O809" s="390"/>
      <c r="P809" s="389"/>
      <c r="Q809" s="391"/>
      <c r="R809" s="443"/>
      <c r="S809" s="425">
        <f t="shared" si="299"/>
        <v>0</v>
      </c>
      <c r="T809" s="392">
        <f t="shared" si="296"/>
        <v>0</v>
      </c>
      <c r="U809" s="392">
        <f t="shared" si="300"/>
        <v>0</v>
      </c>
      <c r="V809" s="393">
        <f t="shared" si="301"/>
        <v>0</v>
      </c>
      <c r="W809" s="444" t="str">
        <f t="shared" si="302"/>
        <v/>
      </c>
      <c r="X809" s="452" t="str">
        <f t="shared" si="297"/>
        <v/>
      </c>
      <c r="Y809" s="452" t="str">
        <f t="shared" si="298"/>
        <v/>
      </c>
    </row>
    <row r="810" spans="1:25" ht="16.5">
      <c r="A810" s="383">
        <f t="shared" si="295"/>
        <v>46192</v>
      </c>
      <c r="B810" s="432" t="s">
        <v>805</v>
      </c>
      <c r="C810" s="458"/>
      <c r="D810" s="473"/>
      <c r="E810" s="459"/>
      <c r="F810" s="507" t="str">
        <f>IF(ISNA(VLOOKUP(D810,條件!$A$1:$L$65585,5,0)),"",(VLOOKUP(D810,條件!$A$1:$L$65585,5,0)))</f>
        <v/>
      </c>
      <c r="G810" s="507" t="str">
        <f>IF(ISNA(VLOOKUP(D810,條件!$A$1:$L$65585,11,0)),"",(VLOOKUP(D810,條件!$A$1:$L$65585,11,0)))</f>
        <v/>
      </c>
      <c r="H810" s="460"/>
      <c r="I810" s="461"/>
      <c r="J810" s="462"/>
      <c r="K810" s="461"/>
      <c r="L810" s="463"/>
      <c r="M810" s="388"/>
      <c r="N810" s="389"/>
      <c r="O810" s="390"/>
      <c r="P810" s="389"/>
      <c r="Q810" s="391"/>
      <c r="R810" s="443"/>
      <c r="S810" s="425">
        <f t="shared" si="299"/>
        <v>0</v>
      </c>
      <c r="T810" s="392">
        <f t="shared" si="296"/>
        <v>0</v>
      </c>
      <c r="U810" s="392">
        <f t="shared" si="300"/>
        <v>0</v>
      </c>
      <c r="V810" s="393">
        <f t="shared" si="301"/>
        <v>0</v>
      </c>
      <c r="W810" s="444" t="str">
        <f t="shared" si="302"/>
        <v/>
      </c>
      <c r="X810" s="452" t="str">
        <f t="shared" si="297"/>
        <v/>
      </c>
      <c r="Y810" s="452" t="str">
        <f t="shared" si="298"/>
        <v/>
      </c>
    </row>
    <row r="811" spans="1:25" ht="16.5">
      <c r="A811" s="383">
        <f t="shared" si="295"/>
        <v>46192</v>
      </c>
      <c r="B811" s="432" t="s">
        <v>805</v>
      </c>
      <c r="C811" s="458"/>
      <c r="D811" s="473"/>
      <c r="E811" s="459"/>
      <c r="F811" s="507" t="str">
        <f>IF(ISNA(VLOOKUP(D811,條件!$A$1:$L$65585,5,0)),"",(VLOOKUP(D811,條件!$A$1:$L$65585,5,0)))</f>
        <v/>
      </c>
      <c r="G811" s="507" t="str">
        <f>IF(ISNA(VLOOKUP(D811,條件!$A$1:$L$65585,11,0)),"",(VLOOKUP(D811,條件!$A$1:$L$65585,11,0)))</f>
        <v/>
      </c>
      <c r="H811" s="460"/>
      <c r="I811" s="461"/>
      <c r="J811" s="462"/>
      <c r="K811" s="461"/>
      <c r="L811" s="463"/>
      <c r="M811" s="388"/>
      <c r="N811" s="389"/>
      <c r="O811" s="390"/>
      <c r="P811" s="389"/>
      <c r="Q811" s="391"/>
      <c r="R811" s="443"/>
      <c r="S811" s="425">
        <f t="shared" si="299"/>
        <v>0</v>
      </c>
      <c r="T811" s="392">
        <f t="shared" si="296"/>
        <v>0</v>
      </c>
      <c r="U811" s="392">
        <f t="shared" si="300"/>
        <v>0</v>
      </c>
      <c r="V811" s="393">
        <f t="shared" si="301"/>
        <v>0</v>
      </c>
      <c r="W811" s="444" t="str">
        <f t="shared" si="302"/>
        <v/>
      </c>
      <c r="X811" s="452" t="str">
        <f t="shared" si="297"/>
        <v/>
      </c>
      <c r="Y811" s="452" t="str">
        <f t="shared" si="298"/>
        <v/>
      </c>
    </row>
    <row r="812" spans="1:25" ht="16.5">
      <c r="A812" s="383">
        <f t="shared" si="295"/>
        <v>46192</v>
      </c>
      <c r="B812" s="432" t="s">
        <v>805</v>
      </c>
      <c r="C812" s="458"/>
      <c r="D812" s="473"/>
      <c r="E812" s="459"/>
      <c r="F812" s="507" t="str">
        <f>IF(ISNA(VLOOKUP(D812,條件!$A$1:$L$65585,5,0)),"",(VLOOKUP(D812,條件!$A$1:$L$65585,5,0)))</f>
        <v/>
      </c>
      <c r="G812" s="507" t="str">
        <f>IF(ISNA(VLOOKUP(D812,條件!$A$1:$L$65585,11,0)),"",(VLOOKUP(D812,條件!$A$1:$L$65585,11,0)))</f>
        <v/>
      </c>
      <c r="H812" s="460"/>
      <c r="I812" s="461"/>
      <c r="J812" s="462"/>
      <c r="K812" s="461"/>
      <c r="L812" s="463"/>
      <c r="M812" s="388"/>
      <c r="N812" s="389"/>
      <c r="O812" s="390"/>
      <c r="P812" s="389"/>
      <c r="Q812" s="391"/>
      <c r="R812" s="443"/>
      <c r="S812" s="425">
        <f t="shared" si="299"/>
        <v>0</v>
      </c>
      <c r="T812" s="392">
        <f t="shared" si="296"/>
        <v>0</v>
      </c>
      <c r="U812" s="392">
        <f t="shared" si="300"/>
        <v>0</v>
      </c>
      <c r="V812" s="393">
        <f t="shared" si="301"/>
        <v>0</v>
      </c>
      <c r="W812" s="444" t="str">
        <f t="shared" si="302"/>
        <v/>
      </c>
      <c r="X812" s="452" t="str">
        <f t="shared" si="297"/>
        <v/>
      </c>
      <c r="Y812" s="452" t="str">
        <f t="shared" si="298"/>
        <v/>
      </c>
    </row>
    <row r="813" spans="1:25" ht="16.5">
      <c r="A813" s="383">
        <f t="shared" si="295"/>
        <v>46192</v>
      </c>
      <c r="B813" s="432" t="s">
        <v>805</v>
      </c>
      <c r="C813" s="458"/>
      <c r="D813" s="473"/>
      <c r="E813" s="459"/>
      <c r="F813" s="507" t="str">
        <f>IF(ISNA(VLOOKUP(D813,條件!$A$1:$L$65585,5,0)),"",(VLOOKUP(D813,條件!$A$1:$L$65585,5,0)))</f>
        <v/>
      </c>
      <c r="G813" s="507" t="str">
        <f>IF(ISNA(VLOOKUP(D813,條件!$A$1:$L$65585,11,0)),"",(VLOOKUP(D813,條件!$A$1:$L$65585,11,0)))</f>
        <v/>
      </c>
      <c r="H813" s="460"/>
      <c r="I813" s="461"/>
      <c r="J813" s="462"/>
      <c r="K813" s="461"/>
      <c r="L813" s="463"/>
      <c r="M813" s="388"/>
      <c r="N813" s="389"/>
      <c r="O813" s="390"/>
      <c r="P813" s="389"/>
      <c r="Q813" s="391"/>
      <c r="R813" s="443"/>
      <c r="S813" s="425">
        <f t="shared" si="299"/>
        <v>0</v>
      </c>
      <c r="T813" s="392">
        <f t="shared" si="296"/>
        <v>0</v>
      </c>
      <c r="U813" s="392">
        <f t="shared" si="300"/>
        <v>0</v>
      </c>
      <c r="V813" s="393">
        <f t="shared" si="301"/>
        <v>0</v>
      </c>
      <c r="W813" s="444" t="str">
        <f t="shared" si="302"/>
        <v/>
      </c>
      <c r="X813" s="452" t="str">
        <f t="shared" si="297"/>
        <v/>
      </c>
      <c r="Y813" s="452" t="str">
        <f t="shared" si="298"/>
        <v/>
      </c>
    </row>
    <row r="814" spans="1:25" ht="16.5">
      <c r="A814" s="383">
        <f t="shared" si="295"/>
        <v>46192</v>
      </c>
      <c r="B814" s="432" t="s">
        <v>805</v>
      </c>
      <c r="C814" s="458"/>
      <c r="D814" s="473"/>
      <c r="E814" s="459"/>
      <c r="F814" s="507" t="str">
        <f>IF(ISNA(VLOOKUP(D814,條件!$A$1:$L$65585,5,0)),"",(VLOOKUP(D814,條件!$A$1:$L$65585,5,0)))</f>
        <v/>
      </c>
      <c r="G814" s="507" t="str">
        <f>IF(ISNA(VLOOKUP(D814,條件!$A$1:$L$65585,11,0)),"",(VLOOKUP(D814,條件!$A$1:$L$65585,11,0)))</f>
        <v/>
      </c>
      <c r="H814" s="460"/>
      <c r="I814" s="461"/>
      <c r="J814" s="462"/>
      <c r="K814" s="461"/>
      <c r="L814" s="463"/>
      <c r="M814" s="388"/>
      <c r="N814" s="389"/>
      <c r="O814" s="390"/>
      <c r="P814" s="389"/>
      <c r="Q814" s="391"/>
      <c r="R814" s="443"/>
      <c r="S814" s="425">
        <f t="shared" si="299"/>
        <v>0</v>
      </c>
      <c r="T814" s="392">
        <f t="shared" si="296"/>
        <v>0</v>
      </c>
      <c r="U814" s="392">
        <f t="shared" si="300"/>
        <v>0</v>
      </c>
      <c r="V814" s="393">
        <f t="shared" si="301"/>
        <v>0</v>
      </c>
      <c r="W814" s="444" t="str">
        <f t="shared" si="302"/>
        <v/>
      </c>
      <c r="X814" s="452" t="str">
        <f t="shared" si="297"/>
        <v/>
      </c>
      <c r="Y814" s="452" t="str">
        <f t="shared" si="298"/>
        <v/>
      </c>
    </row>
    <row r="815" spans="1:25" ht="16.5">
      <c r="A815" s="383">
        <f t="shared" si="295"/>
        <v>46192</v>
      </c>
      <c r="B815" s="432" t="s">
        <v>805</v>
      </c>
      <c r="C815" s="458"/>
      <c r="D815" s="473"/>
      <c r="E815" s="459"/>
      <c r="F815" s="507" t="str">
        <f>IF(ISNA(VLOOKUP(D815,條件!$A$1:$L$65585,5,0)),"",(VLOOKUP(D815,條件!$A$1:$L$65585,5,0)))</f>
        <v/>
      </c>
      <c r="G815" s="507" t="str">
        <f>IF(ISNA(VLOOKUP(D815,條件!$A$1:$L$65585,11,0)),"",(VLOOKUP(D815,條件!$A$1:$L$65585,11,0)))</f>
        <v/>
      </c>
      <c r="H815" s="460"/>
      <c r="I815" s="461"/>
      <c r="J815" s="462"/>
      <c r="K815" s="461"/>
      <c r="L815" s="463"/>
      <c r="M815" s="388"/>
      <c r="N815" s="389"/>
      <c r="O815" s="390"/>
      <c r="P815" s="389"/>
      <c r="Q815" s="391"/>
      <c r="R815" s="443"/>
      <c r="S815" s="425">
        <f t="shared" si="299"/>
        <v>0</v>
      </c>
      <c r="T815" s="392">
        <f t="shared" si="296"/>
        <v>0</v>
      </c>
      <c r="U815" s="392">
        <f t="shared" si="300"/>
        <v>0</v>
      </c>
      <c r="V815" s="393">
        <f t="shared" si="301"/>
        <v>0</v>
      </c>
      <c r="W815" s="444" t="str">
        <f t="shared" si="302"/>
        <v/>
      </c>
      <c r="X815" s="452" t="str">
        <f t="shared" si="297"/>
        <v/>
      </c>
      <c r="Y815" s="452" t="str">
        <f t="shared" si="298"/>
        <v/>
      </c>
    </row>
    <row r="816" spans="1:25" ht="16.5">
      <c r="A816" s="383">
        <f t="shared" si="295"/>
        <v>46192</v>
      </c>
      <c r="B816" s="432" t="s">
        <v>805</v>
      </c>
      <c r="C816" s="458"/>
      <c r="D816" s="473"/>
      <c r="E816" s="459"/>
      <c r="F816" s="507" t="str">
        <f>IF(ISNA(VLOOKUP(D816,條件!$A$1:$L$65585,5,0)),"",(VLOOKUP(D816,條件!$A$1:$L$65585,5,0)))</f>
        <v/>
      </c>
      <c r="G816" s="507" t="str">
        <f>IF(ISNA(VLOOKUP(D816,條件!$A$1:$L$65585,11,0)),"",(VLOOKUP(D816,條件!$A$1:$L$65585,11,0)))</f>
        <v/>
      </c>
      <c r="H816" s="460"/>
      <c r="I816" s="461"/>
      <c r="J816" s="462"/>
      <c r="K816" s="461"/>
      <c r="L816" s="463"/>
      <c r="M816" s="388"/>
      <c r="N816" s="389"/>
      <c r="O816" s="390"/>
      <c r="P816" s="389"/>
      <c r="Q816" s="391"/>
      <c r="R816" s="443"/>
      <c r="S816" s="425">
        <f t="shared" si="299"/>
        <v>0</v>
      </c>
      <c r="T816" s="392">
        <f t="shared" si="296"/>
        <v>0</v>
      </c>
      <c r="U816" s="392">
        <f t="shared" si="300"/>
        <v>0</v>
      </c>
      <c r="V816" s="393">
        <f t="shared" si="301"/>
        <v>0</v>
      </c>
      <c r="W816" s="444" t="str">
        <f t="shared" si="302"/>
        <v/>
      </c>
      <c r="X816" s="452" t="str">
        <f t="shared" si="297"/>
        <v/>
      </c>
      <c r="Y816" s="452" t="str">
        <f t="shared" si="298"/>
        <v/>
      </c>
    </row>
    <row r="817" spans="1:25" ht="16.5">
      <c r="A817" s="383">
        <f t="shared" si="295"/>
        <v>46192</v>
      </c>
      <c r="B817" s="432" t="s">
        <v>805</v>
      </c>
      <c r="C817" s="458"/>
      <c r="D817" s="473"/>
      <c r="E817" s="459"/>
      <c r="F817" s="507" t="str">
        <f>IF(ISNA(VLOOKUP(D817,條件!$A$1:$L$65585,5,0)),"",(VLOOKUP(D817,條件!$A$1:$L$65585,5,0)))</f>
        <v/>
      </c>
      <c r="G817" s="507" t="str">
        <f>IF(ISNA(VLOOKUP(D817,條件!$A$1:$L$65585,11,0)),"",(VLOOKUP(D817,條件!$A$1:$L$65585,11,0)))</f>
        <v/>
      </c>
      <c r="H817" s="460"/>
      <c r="I817" s="461"/>
      <c r="J817" s="462"/>
      <c r="K817" s="461"/>
      <c r="L817" s="463"/>
      <c r="M817" s="388"/>
      <c r="N817" s="389"/>
      <c r="O817" s="390"/>
      <c r="P817" s="389"/>
      <c r="Q817" s="391"/>
      <c r="R817" s="443"/>
      <c r="S817" s="425">
        <f t="shared" si="299"/>
        <v>0</v>
      </c>
      <c r="T817" s="392">
        <f t="shared" si="296"/>
        <v>0</v>
      </c>
      <c r="U817" s="392">
        <f t="shared" si="300"/>
        <v>0</v>
      </c>
      <c r="V817" s="393">
        <f t="shared" si="301"/>
        <v>0</v>
      </c>
      <c r="W817" s="444" t="str">
        <f t="shared" si="302"/>
        <v/>
      </c>
      <c r="X817" s="452" t="str">
        <f t="shared" si="297"/>
        <v/>
      </c>
      <c r="Y817" s="452" t="str">
        <f t="shared" si="298"/>
        <v/>
      </c>
    </row>
    <row r="818" spans="1:25" ht="16.5">
      <c r="A818" s="383">
        <f t="shared" si="295"/>
        <v>46192</v>
      </c>
      <c r="B818" s="398" t="s">
        <v>803</v>
      </c>
      <c r="C818" s="524"/>
      <c r="D818" s="525"/>
      <c r="E818" s="526"/>
      <c r="F818" s="527">
        <v>0</v>
      </c>
      <c r="G818" s="527"/>
      <c r="H818" s="528"/>
      <c r="I818" s="529">
        <f>COUNTA(I798:I817)</f>
        <v>0</v>
      </c>
      <c r="J818" s="529"/>
      <c r="K818" s="529"/>
      <c r="L818" s="530"/>
      <c r="M818" s="400"/>
      <c r="N818" s="401">
        <f>SUM(N798:N817)</f>
        <v>0</v>
      </c>
      <c r="O818" s="400"/>
      <c r="P818" s="401">
        <f>SUM(P798:P817)</f>
        <v>0</v>
      </c>
      <c r="Q818" s="402"/>
      <c r="R818" s="445"/>
      <c r="S818" s="427"/>
      <c r="T818" s="403"/>
      <c r="U818" s="399">
        <f>SUMIF(U798:U817,"&lt;9E307")</f>
        <v>0</v>
      </c>
      <c r="V818" s="399">
        <f>SUM(V798:V817)</f>
        <v>0</v>
      </c>
      <c r="W818" s="446">
        <f>IF(ISERROR(V818/U818),0,(V818/U818))</f>
        <v>0</v>
      </c>
      <c r="X818" s="453">
        <f>SUMIF(X798:X817,"&lt;9E307")</f>
        <v>0</v>
      </c>
      <c r="Y818" s="453">
        <f>SUMIF(Y798:Y817,"&lt;9E307")</f>
        <v>0</v>
      </c>
    </row>
    <row r="819" spans="1:25" ht="16.5">
      <c r="A819" s="383">
        <f t="shared" si="295"/>
        <v>46192</v>
      </c>
      <c r="B819" s="404" t="s">
        <v>806</v>
      </c>
      <c r="C819" s="531"/>
      <c r="D819" s="532"/>
      <c r="E819" s="533"/>
      <c r="F819" s="534"/>
      <c r="G819" s="534"/>
      <c r="H819" s="535"/>
      <c r="I819" s="536">
        <f>SUM(I797,I818)</f>
        <v>0</v>
      </c>
      <c r="J819" s="536"/>
      <c r="K819" s="536"/>
      <c r="L819" s="537"/>
      <c r="M819" s="419"/>
      <c r="N819" s="420">
        <f>SUM(N797,N818)</f>
        <v>0</v>
      </c>
      <c r="O819" s="419"/>
      <c r="P819" s="420">
        <f>SUM(P797,P818)</f>
        <v>0</v>
      </c>
      <c r="Q819" s="421"/>
      <c r="R819" s="447"/>
      <c r="S819" s="428"/>
      <c r="T819" s="394"/>
      <c r="U819" s="394">
        <f t="shared" ref="U819:V819" si="303">SUM(U797,U818)</f>
        <v>0</v>
      </c>
      <c r="V819" s="394">
        <f t="shared" si="303"/>
        <v>0</v>
      </c>
      <c r="W819" s="448">
        <f>IF(ISERROR(V819/U819),0,V819/U819)</f>
        <v>0</v>
      </c>
      <c r="X819" s="454">
        <f>SUM(X797,X818)</f>
        <v>0</v>
      </c>
      <c r="Y819" s="454">
        <f>SUM(Y797,Y818)</f>
        <v>0</v>
      </c>
    </row>
    <row r="820" spans="1:25" ht="16.5">
      <c r="A820" s="449">
        <f>A819+1</f>
        <v>46193</v>
      </c>
      <c r="B820" s="431" t="s">
        <v>804</v>
      </c>
      <c r="C820" s="538"/>
      <c r="D820" s="539"/>
      <c r="E820" s="540"/>
      <c r="F820" s="541" t="str">
        <f>IF(ISNA(VLOOKUP(D820,條件!$A$1:$L$65585,5,0)),"",(VLOOKUP(D820,條件!$A$1:$L$65585,5,0)))</f>
        <v/>
      </c>
      <c r="G820" s="541" t="str">
        <f>IF(ISNA(VLOOKUP(D820,條件!$A$1:$L$65585,11,0)),"",(VLOOKUP(D820,條件!$A$1:$L$65585,11,0)))</f>
        <v/>
      </c>
      <c r="H820" s="542"/>
      <c r="I820" s="543"/>
      <c r="J820" s="462"/>
      <c r="K820" s="543"/>
      <c r="L820" s="544"/>
      <c r="M820" s="407"/>
      <c r="N820" s="408"/>
      <c r="O820" s="409"/>
      <c r="P820" s="408"/>
      <c r="Q820" s="410"/>
      <c r="R820" s="441"/>
      <c r="S820" s="424">
        <f>K820*0.85</f>
        <v>0</v>
      </c>
      <c r="T820" s="405">
        <f t="shared" ref="T820:T839" si="304">IF(J820="",0,(1440/(J820/S820)))</f>
        <v>0</v>
      </c>
      <c r="U820" s="405">
        <f>T820*L820*(N820+P820)/24*0.85</f>
        <v>0</v>
      </c>
      <c r="V820" s="406">
        <f>M820+O820</f>
        <v>0</v>
      </c>
      <c r="W820" s="442" t="str">
        <f>IF(U820=0,"",((V820/U820)))</f>
        <v/>
      </c>
      <c r="X820" s="452" t="str">
        <f t="shared" ref="X820:X839" si="305">IF(ISERROR((U820/(N820+P820)*N820)/250),"",((U820/(N820+P820)*N820)/250))</f>
        <v/>
      </c>
      <c r="Y820" s="452" t="str">
        <f t="shared" ref="Y820:Y839" si="306">IF(ISERROR(((U820/(N820+P820)*P820)/250)),"",(((U820/(N820+P820)*P820))/250))</f>
        <v/>
      </c>
    </row>
    <row r="821" spans="1:25" ht="16.5">
      <c r="A821" s="383">
        <f>A820</f>
        <v>46193</v>
      </c>
      <c r="B821" s="432" t="s">
        <v>804</v>
      </c>
      <c r="C821" s="458"/>
      <c r="D821" s="473"/>
      <c r="E821" s="459"/>
      <c r="F821" s="507" t="str">
        <f>IF(ISNA(VLOOKUP(D821,條件!$A$1:$L$65585,5,0)),"",(VLOOKUP(D821,條件!$A$1:$L$65585,5,0)))</f>
        <v/>
      </c>
      <c r="G821" s="507" t="str">
        <f>IF(ISNA(VLOOKUP(D821,條件!$A$1:$L$65585,11,0)),"",(VLOOKUP(D821,條件!$A$1:$L$65585,11,0)))</f>
        <v/>
      </c>
      <c r="H821" s="460"/>
      <c r="I821" s="461"/>
      <c r="J821" s="462"/>
      <c r="K821" s="461"/>
      <c r="L821" s="463"/>
      <c r="M821" s="388"/>
      <c r="N821" s="389"/>
      <c r="O821" s="390"/>
      <c r="P821" s="389"/>
      <c r="Q821" s="410"/>
      <c r="R821" s="443"/>
      <c r="S821" s="425">
        <f t="shared" ref="S821:S839" si="307">K821*0.85</f>
        <v>0</v>
      </c>
      <c r="T821" s="392">
        <f t="shared" si="304"/>
        <v>0</v>
      </c>
      <c r="U821" s="405">
        <f t="shared" ref="U821:U839" si="308">T821*L821*(N821+P821)/24*0.85</f>
        <v>0</v>
      </c>
      <c r="V821" s="393">
        <f t="shared" ref="V821:V839" si="309">M821+O821</f>
        <v>0</v>
      </c>
      <c r="W821" s="442" t="str">
        <f t="shared" ref="W821:W839" si="310">IF(U821=0,"",((V821/U821)))</f>
        <v/>
      </c>
      <c r="X821" s="452" t="str">
        <f t="shared" si="305"/>
        <v/>
      </c>
      <c r="Y821" s="452" t="str">
        <f t="shared" si="306"/>
        <v/>
      </c>
    </row>
    <row r="822" spans="1:25" ht="16.5">
      <c r="A822" s="383">
        <f t="shared" ref="A822:A862" si="311">A821</f>
        <v>46193</v>
      </c>
      <c r="B822" s="432" t="s">
        <v>804</v>
      </c>
      <c r="C822" s="458"/>
      <c r="D822" s="473"/>
      <c r="E822" s="459"/>
      <c r="F822" s="507" t="str">
        <f>IF(ISNA(VLOOKUP(D822,條件!$A$1:$L$65585,5,0)),"",(VLOOKUP(D822,條件!$A$1:$L$65585,5,0)))</f>
        <v/>
      </c>
      <c r="G822" s="507" t="str">
        <f>IF(ISNA(VLOOKUP(D822,條件!$A$1:$L$65585,11,0)),"",(VLOOKUP(D822,條件!$A$1:$L$65585,11,0)))</f>
        <v/>
      </c>
      <c r="H822" s="460"/>
      <c r="I822" s="461"/>
      <c r="J822" s="462"/>
      <c r="K822" s="461"/>
      <c r="L822" s="463"/>
      <c r="M822" s="388"/>
      <c r="N822" s="389"/>
      <c r="O822" s="390"/>
      <c r="P822" s="389"/>
      <c r="Q822" s="410"/>
      <c r="R822" s="443"/>
      <c r="S822" s="425">
        <f t="shared" si="307"/>
        <v>0</v>
      </c>
      <c r="T822" s="392">
        <f t="shared" si="304"/>
        <v>0</v>
      </c>
      <c r="U822" s="405">
        <f t="shared" si="308"/>
        <v>0</v>
      </c>
      <c r="V822" s="393">
        <f t="shared" si="309"/>
        <v>0</v>
      </c>
      <c r="W822" s="442" t="str">
        <f t="shared" si="310"/>
        <v/>
      </c>
      <c r="X822" s="452" t="str">
        <f t="shared" si="305"/>
        <v/>
      </c>
      <c r="Y822" s="452" t="str">
        <f t="shared" si="306"/>
        <v/>
      </c>
    </row>
    <row r="823" spans="1:25" ht="16.5">
      <c r="A823" s="383">
        <f t="shared" si="311"/>
        <v>46193</v>
      </c>
      <c r="B823" s="432" t="s">
        <v>804</v>
      </c>
      <c r="C823" s="458"/>
      <c r="D823" s="473"/>
      <c r="E823" s="459"/>
      <c r="F823" s="507" t="str">
        <f>IF(ISNA(VLOOKUP(D823,條件!$A$1:$L$65585,5,0)),"",(VLOOKUP(D823,條件!$A$1:$L$65585,5,0)))</f>
        <v/>
      </c>
      <c r="G823" s="507" t="str">
        <f>IF(ISNA(VLOOKUP(D823,條件!$A$1:$L$65585,11,0)),"",(VLOOKUP(D823,條件!$A$1:$L$65585,11,0)))</f>
        <v/>
      </c>
      <c r="H823" s="460"/>
      <c r="I823" s="461"/>
      <c r="J823" s="462"/>
      <c r="K823" s="461"/>
      <c r="L823" s="463"/>
      <c r="M823" s="388"/>
      <c r="N823" s="389"/>
      <c r="O823" s="390"/>
      <c r="P823" s="389"/>
      <c r="Q823" s="410"/>
      <c r="R823" s="443"/>
      <c r="S823" s="425">
        <f t="shared" si="307"/>
        <v>0</v>
      </c>
      <c r="T823" s="392">
        <f t="shared" si="304"/>
        <v>0</v>
      </c>
      <c r="U823" s="405">
        <f t="shared" si="308"/>
        <v>0</v>
      </c>
      <c r="V823" s="393">
        <f t="shared" si="309"/>
        <v>0</v>
      </c>
      <c r="W823" s="442" t="str">
        <f t="shared" si="310"/>
        <v/>
      </c>
      <c r="X823" s="452" t="str">
        <f t="shared" si="305"/>
        <v/>
      </c>
      <c r="Y823" s="452" t="str">
        <f t="shared" si="306"/>
        <v/>
      </c>
    </row>
    <row r="824" spans="1:25" ht="16.5">
      <c r="A824" s="383">
        <f t="shared" si="311"/>
        <v>46193</v>
      </c>
      <c r="B824" s="432" t="s">
        <v>804</v>
      </c>
      <c r="C824" s="458"/>
      <c r="D824" s="473"/>
      <c r="E824" s="459"/>
      <c r="F824" s="507" t="str">
        <f>IF(ISNA(VLOOKUP(D824,條件!$A$1:$L$65585,5,0)),"",(VLOOKUP(D824,條件!$A$1:$L$65585,5,0)))</f>
        <v/>
      </c>
      <c r="G824" s="507" t="str">
        <f>IF(ISNA(VLOOKUP(D824,條件!$A$1:$L$65585,11,0)),"",(VLOOKUP(D824,條件!$A$1:$L$65585,11,0)))</f>
        <v/>
      </c>
      <c r="H824" s="460"/>
      <c r="I824" s="461"/>
      <c r="J824" s="462"/>
      <c r="K824" s="461"/>
      <c r="L824" s="463"/>
      <c r="M824" s="388"/>
      <c r="N824" s="389"/>
      <c r="O824" s="390"/>
      <c r="P824" s="389"/>
      <c r="Q824" s="410"/>
      <c r="R824" s="443"/>
      <c r="S824" s="425">
        <f t="shared" si="307"/>
        <v>0</v>
      </c>
      <c r="T824" s="392">
        <f t="shared" si="304"/>
        <v>0</v>
      </c>
      <c r="U824" s="405">
        <f t="shared" si="308"/>
        <v>0</v>
      </c>
      <c r="V824" s="393">
        <f t="shared" si="309"/>
        <v>0</v>
      </c>
      <c r="W824" s="442" t="str">
        <f t="shared" si="310"/>
        <v/>
      </c>
      <c r="X824" s="452" t="str">
        <f t="shared" si="305"/>
        <v/>
      </c>
      <c r="Y824" s="452" t="str">
        <f t="shared" si="306"/>
        <v/>
      </c>
    </row>
    <row r="825" spans="1:25" ht="16.5">
      <c r="A825" s="383">
        <f t="shared" si="311"/>
        <v>46193</v>
      </c>
      <c r="B825" s="432" t="s">
        <v>804</v>
      </c>
      <c r="C825" s="458"/>
      <c r="D825" s="473"/>
      <c r="E825" s="459"/>
      <c r="F825" s="507" t="str">
        <f>IF(ISNA(VLOOKUP(D825,條件!$A$1:$L$65585,5,0)),"",(VLOOKUP(D825,條件!$A$1:$L$65585,5,0)))</f>
        <v/>
      </c>
      <c r="G825" s="507" t="str">
        <f>IF(ISNA(VLOOKUP(D825,條件!$A$1:$L$65585,11,0)),"",(VLOOKUP(D825,條件!$A$1:$L$65585,11,0)))</f>
        <v/>
      </c>
      <c r="H825" s="460"/>
      <c r="I825" s="461"/>
      <c r="J825" s="462"/>
      <c r="K825" s="461"/>
      <c r="L825" s="463"/>
      <c r="M825" s="388"/>
      <c r="N825" s="389"/>
      <c r="O825" s="390"/>
      <c r="P825" s="389"/>
      <c r="Q825" s="410"/>
      <c r="R825" s="443"/>
      <c r="S825" s="425">
        <f t="shared" si="307"/>
        <v>0</v>
      </c>
      <c r="T825" s="392">
        <f t="shared" si="304"/>
        <v>0</v>
      </c>
      <c r="U825" s="405">
        <f t="shared" si="308"/>
        <v>0</v>
      </c>
      <c r="V825" s="393">
        <f t="shared" si="309"/>
        <v>0</v>
      </c>
      <c r="W825" s="442" t="str">
        <f t="shared" si="310"/>
        <v/>
      </c>
      <c r="X825" s="452" t="str">
        <f t="shared" si="305"/>
        <v/>
      </c>
      <c r="Y825" s="452" t="str">
        <f t="shared" si="306"/>
        <v/>
      </c>
    </row>
    <row r="826" spans="1:25" ht="16.5">
      <c r="A826" s="383">
        <f t="shared" si="311"/>
        <v>46193</v>
      </c>
      <c r="B826" s="432" t="s">
        <v>804</v>
      </c>
      <c r="C826" s="458"/>
      <c r="D826" s="473"/>
      <c r="E826" s="459"/>
      <c r="F826" s="507" t="str">
        <f>IF(ISNA(VLOOKUP(D826,條件!$A$1:$L$65585,5,0)),"",(VLOOKUP(D826,條件!$A$1:$L$65585,5,0)))</f>
        <v/>
      </c>
      <c r="G826" s="507" t="str">
        <f>IF(ISNA(VLOOKUP(D826,條件!$A$1:$L$65585,11,0)),"",(VLOOKUP(D826,條件!$A$1:$L$65585,11,0)))</f>
        <v/>
      </c>
      <c r="H826" s="460"/>
      <c r="I826" s="461"/>
      <c r="J826" s="462"/>
      <c r="K826" s="461"/>
      <c r="L826" s="463"/>
      <c r="M826" s="388"/>
      <c r="N826" s="389"/>
      <c r="O826" s="390"/>
      <c r="P826" s="389"/>
      <c r="Q826" s="410"/>
      <c r="R826" s="443"/>
      <c r="S826" s="425">
        <f t="shared" si="307"/>
        <v>0</v>
      </c>
      <c r="T826" s="392">
        <f t="shared" si="304"/>
        <v>0</v>
      </c>
      <c r="U826" s="405">
        <f t="shared" si="308"/>
        <v>0</v>
      </c>
      <c r="V826" s="393">
        <f t="shared" si="309"/>
        <v>0</v>
      </c>
      <c r="W826" s="442" t="str">
        <f t="shared" si="310"/>
        <v/>
      </c>
      <c r="X826" s="452" t="str">
        <f t="shared" si="305"/>
        <v/>
      </c>
      <c r="Y826" s="452" t="str">
        <f t="shared" si="306"/>
        <v/>
      </c>
    </row>
    <row r="827" spans="1:25" ht="16.5">
      <c r="A827" s="383">
        <f t="shared" si="311"/>
        <v>46193</v>
      </c>
      <c r="B827" s="432" t="s">
        <v>804</v>
      </c>
      <c r="C827" s="458"/>
      <c r="D827" s="473"/>
      <c r="E827" s="459"/>
      <c r="F827" s="507" t="str">
        <f>IF(ISNA(VLOOKUP(D827,條件!$A$1:$L$65585,5,0)),"",(VLOOKUP(D827,條件!$A$1:$L$65585,5,0)))</f>
        <v/>
      </c>
      <c r="G827" s="507" t="str">
        <f>IF(ISNA(VLOOKUP(D827,條件!$A$1:$L$65585,11,0)),"",(VLOOKUP(D827,條件!$A$1:$L$65585,11,0)))</f>
        <v/>
      </c>
      <c r="H827" s="460"/>
      <c r="I827" s="461"/>
      <c r="J827" s="462"/>
      <c r="K827" s="461"/>
      <c r="L827" s="463"/>
      <c r="M827" s="388"/>
      <c r="N827" s="389"/>
      <c r="O827" s="390"/>
      <c r="P827" s="389"/>
      <c r="Q827" s="410"/>
      <c r="R827" s="443"/>
      <c r="S827" s="425">
        <f t="shared" si="307"/>
        <v>0</v>
      </c>
      <c r="T827" s="392">
        <f t="shared" si="304"/>
        <v>0</v>
      </c>
      <c r="U827" s="405">
        <f t="shared" si="308"/>
        <v>0</v>
      </c>
      <c r="V827" s="393">
        <f t="shared" si="309"/>
        <v>0</v>
      </c>
      <c r="W827" s="442" t="str">
        <f t="shared" si="310"/>
        <v/>
      </c>
      <c r="X827" s="452" t="str">
        <f t="shared" si="305"/>
        <v/>
      </c>
      <c r="Y827" s="452" t="str">
        <f t="shared" si="306"/>
        <v/>
      </c>
    </row>
    <row r="828" spans="1:25" ht="16.5">
      <c r="A828" s="383">
        <f t="shared" si="311"/>
        <v>46193</v>
      </c>
      <c r="B828" s="432" t="s">
        <v>804</v>
      </c>
      <c r="C828" s="458"/>
      <c r="D828" s="473"/>
      <c r="E828" s="459"/>
      <c r="F828" s="507" t="str">
        <f>IF(ISNA(VLOOKUP(D828,條件!$A$1:$L$65585,5,0)),"",(VLOOKUP(D828,條件!$A$1:$L$65585,5,0)))</f>
        <v/>
      </c>
      <c r="G828" s="507" t="str">
        <f>IF(ISNA(VLOOKUP(D828,條件!$A$1:$L$65585,11,0)),"",(VLOOKUP(D828,條件!$A$1:$L$65585,11,0)))</f>
        <v/>
      </c>
      <c r="H828" s="460"/>
      <c r="I828" s="461"/>
      <c r="J828" s="462"/>
      <c r="K828" s="461"/>
      <c r="L828" s="463"/>
      <c r="M828" s="388"/>
      <c r="N828" s="389"/>
      <c r="O828" s="390"/>
      <c r="P828" s="389"/>
      <c r="Q828" s="410"/>
      <c r="R828" s="443"/>
      <c r="S828" s="425">
        <f t="shared" si="307"/>
        <v>0</v>
      </c>
      <c r="T828" s="392">
        <f t="shared" si="304"/>
        <v>0</v>
      </c>
      <c r="U828" s="405">
        <f t="shared" si="308"/>
        <v>0</v>
      </c>
      <c r="V828" s="393">
        <f t="shared" si="309"/>
        <v>0</v>
      </c>
      <c r="W828" s="442" t="str">
        <f t="shared" si="310"/>
        <v/>
      </c>
      <c r="X828" s="452" t="str">
        <f t="shared" si="305"/>
        <v/>
      </c>
      <c r="Y828" s="452" t="str">
        <f t="shared" si="306"/>
        <v/>
      </c>
    </row>
    <row r="829" spans="1:25" ht="16.5">
      <c r="A829" s="383">
        <f t="shared" si="311"/>
        <v>46193</v>
      </c>
      <c r="B829" s="432" t="s">
        <v>804</v>
      </c>
      <c r="C829" s="458"/>
      <c r="D829" s="473"/>
      <c r="E829" s="459"/>
      <c r="F829" s="507" t="str">
        <f>IF(ISNA(VLOOKUP(D829,條件!$A$1:$L$65585,5,0)),"",(VLOOKUP(D829,條件!$A$1:$L$65585,5,0)))</f>
        <v/>
      </c>
      <c r="G829" s="507" t="str">
        <f>IF(ISNA(VLOOKUP(D829,條件!$A$1:$L$65585,11,0)),"",(VLOOKUP(D829,條件!$A$1:$L$65585,11,0)))</f>
        <v/>
      </c>
      <c r="H829" s="460"/>
      <c r="I829" s="461"/>
      <c r="J829" s="462"/>
      <c r="K829" s="461"/>
      <c r="L829" s="463"/>
      <c r="M829" s="388"/>
      <c r="N829" s="389"/>
      <c r="O829" s="390"/>
      <c r="P829" s="389"/>
      <c r="Q829" s="410"/>
      <c r="R829" s="443"/>
      <c r="S829" s="425">
        <f t="shared" si="307"/>
        <v>0</v>
      </c>
      <c r="T829" s="392">
        <f t="shared" si="304"/>
        <v>0</v>
      </c>
      <c r="U829" s="405">
        <f t="shared" si="308"/>
        <v>0</v>
      </c>
      <c r="V829" s="393">
        <f t="shared" si="309"/>
        <v>0</v>
      </c>
      <c r="W829" s="442" t="str">
        <f t="shared" si="310"/>
        <v/>
      </c>
      <c r="X829" s="452" t="str">
        <f t="shared" si="305"/>
        <v/>
      </c>
      <c r="Y829" s="452" t="str">
        <f t="shared" si="306"/>
        <v/>
      </c>
    </row>
    <row r="830" spans="1:25" ht="16.5">
      <c r="A830" s="383">
        <f t="shared" si="311"/>
        <v>46193</v>
      </c>
      <c r="B830" s="432" t="s">
        <v>804</v>
      </c>
      <c r="C830" s="458"/>
      <c r="D830" s="473"/>
      <c r="E830" s="459"/>
      <c r="F830" s="507" t="str">
        <f>IF(ISNA(VLOOKUP(D830,條件!$A$1:$L$65585,5,0)),"",(VLOOKUP(D830,條件!$A$1:$L$65585,5,0)))</f>
        <v/>
      </c>
      <c r="G830" s="507" t="str">
        <f>IF(ISNA(VLOOKUP(D830,條件!$A$1:$L$65585,11,0)),"",(VLOOKUP(D830,條件!$A$1:$L$65585,11,0)))</f>
        <v/>
      </c>
      <c r="H830" s="460"/>
      <c r="I830" s="461"/>
      <c r="J830" s="462"/>
      <c r="K830" s="461"/>
      <c r="L830" s="463"/>
      <c r="M830" s="388"/>
      <c r="N830" s="389"/>
      <c r="O830" s="390"/>
      <c r="P830" s="389"/>
      <c r="Q830" s="410"/>
      <c r="R830" s="443"/>
      <c r="S830" s="425">
        <f t="shared" si="307"/>
        <v>0</v>
      </c>
      <c r="T830" s="392">
        <f t="shared" si="304"/>
        <v>0</v>
      </c>
      <c r="U830" s="405">
        <f t="shared" si="308"/>
        <v>0</v>
      </c>
      <c r="V830" s="393">
        <f t="shared" si="309"/>
        <v>0</v>
      </c>
      <c r="W830" s="442" t="str">
        <f t="shared" si="310"/>
        <v/>
      </c>
      <c r="X830" s="452" t="str">
        <f t="shared" si="305"/>
        <v/>
      </c>
      <c r="Y830" s="452" t="str">
        <f t="shared" si="306"/>
        <v/>
      </c>
    </row>
    <row r="831" spans="1:25" ht="16.5">
      <c r="A831" s="383">
        <f t="shared" si="311"/>
        <v>46193</v>
      </c>
      <c r="B831" s="432" t="s">
        <v>804</v>
      </c>
      <c r="C831" s="458"/>
      <c r="D831" s="473"/>
      <c r="E831" s="459"/>
      <c r="F831" s="507" t="str">
        <f>IF(ISNA(VLOOKUP(D831,條件!$A$1:$L$65585,5,0)),"",(VLOOKUP(D831,條件!$A$1:$L$65585,5,0)))</f>
        <v/>
      </c>
      <c r="G831" s="507" t="str">
        <f>IF(ISNA(VLOOKUP(D831,條件!$A$1:$L$65585,11,0)),"",(VLOOKUP(D831,條件!$A$1:$L$65585,11,0)))</f>
        <v/>
      </c>
      <c r="H831" s="460"/>
      <c r="I831" s="461"/>
      <c r="J831" s="462"/>
      <c r="K831" s="461"/>
      <c r="L831" s="463"/>
      <c r="M831" s="388"/>
      <c r="N831" s="389"/>
      <c r="O831" s="390"/>
      <c r="P831" s="389"/>
      <c r="Q831" s="410"/>
      <c r="R831" s="443"/>
      <c r="S831" s="425">
        <f t="shared" si="307"/>
        <v>0</v>
      </c>
      <c r="T831" s="392">
        <f t="shared" si="304"/>
        <v>0</v>
      </c>
      <c r="U831" s="392">
        <f t="shared" si="308"/>
        <v>0</v>
      </c>
      <c r="V831" s="393">
        <f t="shared" si="309"/>
        <v>0</v>
      </c>
      <c r="W831" s="442" t="str">
        <f t="shared" si="310"/>
        <v/>
      </c>
      <c r="X831" s="452" t="str">
        <f t="shared" si="305"/>
        <v/>
      </c>
      <c r="Y831" s="452" t="str">
        <f t="shared" si="306"/>
        <v/>
      </c>
    </row>
    <row r="832" spans="1:25" ht="16.5">
      <c r="A832" s="383">
        <f t="shared" si="311"/>
        <v>46193</v>
      </c>
      <c r="B832" s="432" t="s">
        <v>804</v>
      </c>
      <c r="C832" s="458"/>
      <c r="D832" s="473"/>
      <c r="E832" s="459"/>
      <c r="F832" s="507" t="str">
        <f>IF(ISNA(VLOOKUP(D832,條件!$A$1:$L$65585,5,0)),"",(VLOOKUP(D832,條件!$A$1:$L$65585,5,0)))</f>
        <v/>
      </c>
      <c r="G832" s="507" t="str">
        <f>IF(ISNA(VLOOKUP(D832,條件!$A$1:$L$65585,11,0)),"",(VLOOKUP(D832,條件!$A$1:$L$65585,11,0)))</f>
        <v/>
      </c>
      <c r="H832" s="460"/>
      <c r="I832" s="461"/>
      <c r="J832" s="462"/>
      <c r="K832" s="461"/>
      <c r="L832" s="463"/>
      <c r="M832" s="388"/>
      <c r="N832" s="389"/>
      <c r="O832" s="390"/>
      <c r="P832" s="389"/>
      <c r="Q832" s="410"/>
      <c r="R832" s="443"/>
      <c r="S832" s="425">
        <f t="shared" si="307"/>
        <v>0</v>
      </c>
      <c r="T832" s="392">
        <f t="shared" si="304"/>
        <v>0</v>
      </c>
      <c r="U832" s="392">
        <f t="shared" si="308"/>
        <v>0</v>
      </c>
      <c r="V832" s="393">
        <f t="shared" si="309"/>
        <v>0</v>
      </c>
      <c r="W832" s="444" t="str">
        <f t="shared" si="310"/>
        <v/>
      </c>
      <c r="X832" s="452" t="str">
        <f t="shared" si="305"/>
        <v/>
      </c>
      <c r="Y832" s="452" t="str">
        <f t="shared" si="306"/>
        <v/>
      </c>
    </row>
    <row r="833" spans="1:25" ht="16.5">
      <c r="A833" s="383">
        <f t="shared" si="311"/>
        <v>46193</v>
      </c>
      <c r="B833" s="432" t="s">
        <v>804</v>
      </c>
      <c r="C833" s="458"/>
      <c r="D833" s="473"/>
      <c r="E833" s="459"/>
      <c r="F833" s="507" t="str">
        <f>IF(ISNA(VLOOKUP(D833,條件!$A$1:$L$65585,5,0)),"",(VLOOKUP(D833,條件!$A$1:$L$65585,5,0)))</f>
        <v/>
      </c>
      <c r="G833" s="507" t="str">
        <f>IF(ISNA(VLOOKUP(D833,條件!$A$1:$L$65585,11,0)),"",(VLOOKUP(D833,條件!$A$1:$L$65585,11,0)))</f>
        <v/>
      </c>
      <c r="H833" s="460"/>
      <c r="I833" s="461"/>
      <c r="J833" s="462"/>
      <c r="K833" s="461"/>
      <c r="L833" s="463"/>
      <c r="M833" s="388"/>
      <c r="N833" s="389"/>
      <c r="O833" s="390"/>
      <c r="P833" s="389"/>
      <c r="Q833" s="410"/>
      <c r="R833" s="443"/>
      <c r="S833" s="425">
        <f t="shared" si="307"/>
        <v>0</v>
      </c>
      <c r="T833" s="392">
        <f t="shared" si="304"/>
        <v>0</v>
      </c>
      <c r="U833" s="392">
        <f t="shared" si="308"/>
        <v>0</v>
      </c>
      <c r="V833" s="393">
        <f t="shared" si="309"/>
        <v>0</v>
      </c>
      <c r="W833" s="444" t="str">
        <f t="shared" si="310"/>
        <v/>
      </c>
      <c r="X833" s="452" t="str">
        <f t="shared" si="305"/>
        <v/>
      </c>
      <c r="Y833" s="452" t="str">
        <f t="shared" si="306"/>
        <v/>
      </c>
    </row>
    <row r="834" spans="1:25" ht="16.5">
      <c r="A834" s="383">
        <f t="shared" si="311"/>
        <v>46193</v>
      </c>
      <c r="B834" s="432" t="s">
        <v>804</v>
      </c>
      <c r="C834" s="458"/>
      <c r="D834" s="473"/>
      <c r="E834" s="459"/>
      <c r="F834" s="507" t="str">
        <f>IF(ISNA(VLOOKUP(D834,條件!$A$1:$L$65585,5,0)),"",(VLOOKUP(D834,條件!$A$1:$L$65585,5,0)))</f>
        <v/>
      </c>
      <c r="G834" s="507" t="str">
        <f>IF(ISNA(VLOOKUP(D834,條件!$A$1:$L$65585,11,0)),"",(VLOOKUP(D834,條件!$A$1:$L$65585,11,0)))</f>
        <v/>
      </c>
      <c r="H834" s="460"/>
      <c r="I834" s="461"/>
      <c r="J834" s="462"/>
      <c r="K834" s="461"/>
      <c r="L834" s="463"/>
      <c r="M834" s="388"/>
      <c r="N834" s="389"/>
      <c r="O834" s="390"/>
      <c r="P834" s="389"/>
      <c r="Q834" s="410"/>
      <c r="R834" s="443"/>
      <c r="S834" s="425">
        <f t="shared" si="307"/>
        <v>0</v>
      </c>
      <c r="T834" s="392">
        <f t="shared" si="304"/>
        <v>0</v>
      </c>
      <c r="U834" s="392">
        <f t="shared" si="308"/>
        <v>0</v>
      </c>
      <c r="V834" s="393">
        <f t="shared" si="309"/>
        <v>0</v>
      </c>
      <c r="W834" s="444" t="str">
        <f t="shared" si="310"/>
        <v/>
      </c>
      <c r="X834" s="452" t="str">
        <f t="shared" si="305"/>
        <v/>
      </c>
      <c r="Y834" s="452" t="str">
        <f t="shared" si="306"/>
        <v/>
      </c>
    </row>
    <row r="835" spans="1:25" ht="16.5">
      <c r="A835" s="383">
        <f t="shared" si="311"/>
        <v>46193</v>
      </c>
      <c r="B835" s="432" t="s">
        <v>804</v>
      </c>
      <c r="C835" s="458"/>
      <c r="D835" s="473"/>
      <c r="E835" s="459"/>
      <c r="F835" s="507" t="str">
        <f>IF(ISNA(VLOOKUP(D835,條件!$A$1:$L$65585,5,0)),"",(VLOOKUP(D835,條件!$A$1:$L$65585,5,0)))</f>
        <v/>
      </c>
      <c r="G835" s="507" t="str">
        <f>IF(ISNA(VLOOKUP(D835,條件!$A$1:$L$65585,11,0)),"",(VLOOKUP(D835,條件!$A$1:$L$65585,11,0)))</f>
        <v/>
      </c>
      <c r="H835" s="460"/>
      <c r="I835" s="461"/>
      <c r="J835" s="462"/>
      <c r="K835" s="461"/>
      <c r="L835" s="463"/>
      <c r="M835" s="388"/>
      <c r="N835" s="389"/>
      <c r="O835" s="390"/>
      <c r="P835" s="389"/>
      <c r="Q835" s="410"/>
      <c r="R835" s="443"/>
      <c r="S835" s="425">
        <f t="shared" si="307"/>
        <v>0</v>
      </c>
      <c r="T835" s="392">
        <f t="shared" si="304"/>
        <v>0</v>
      </c>
      <c r="U835" s="392">
        <f t="shared" si="308"/>
        <v>0</v>
      </c>
      <c r="V835" s="393">
        <f t="shared" si="309"/>
        <v>0</v>
      </c>
      <c r="W835" s="444" t="str">
        <f t="shared" si="310"/>
        <v/>
      </c>
      <c r="X835" s="452" t="str">
        <f t="shared" si="305"/>
        <v/>
      </c>
      <c r="Y835" s="452" t="str">
        <f t="shared" si="306"/>
        <v/>
      </c>
    </row>
    <row r="836" spans="1:25" ht="16.5">
      <c r="A836" s="383">
        <f t="shared" si="311"/>
        <v>46193</v>
      </c>
      <c r="B836" s="432" t="s">
        <v>804</v>
      </c>
      <c r="C836" s="458"/>
      <c r="D836" s="473"/>
      <c r="E836" s="459"/>
      <c r="F836" s="507" t="str">
        <f>IF(ISNA(VLOOKUP(D836,條件!$A$1:$L$65585,5,0)),"",(VLOOKUP(D836,條件!$A$1:$L$65585,5,0)))</f>
        <v/>
      </c>
      <c r="G836" s="507" t="str">
        <f>IF(ISNA(VLOOKUP(D836,條件!$A$1:$L$65585,11,0)),"",(VLOOKUP(D836,條件!$A$1:$L$65585,11,0)))</f>
        <v/>
      </c>
      <c r="H836" s="460"/>
      <c r="I836" s="461"/>
      <c r="J836" s="462"/>
      <c r="K836" s="461"/>
      <c r="L836" s="463"/>
      <c r="M836" s="388"/>
      <c r="N836" s="389"/>
      <c r="O836" s="390"/>
      <c r="P836" s="389"/>
      <c r="Q836" s="391"/>
      <c r="R836" s="443"/>
      <c r="S836" s="425">
        <f t="shared" si="307"/>
        <v>0</v>
      </c>
      <c r="T836" s="392">
        <f t="shared" si="304"/>
        <v>0</v>
      </c>
      <c r="U836" s="392">
        <f t="shared" si="308"/>
        <v>0</v>
      </c>
      <c r="V836" s="393">
        <f t="shared" si="309"/>
        <v>0</v>
      </c>
      <c r="W836" s="444" t="str">
        <f t="shared" si="310"/>
        <v/>
      </c>
      <c r="X836" s="452" t="str">
        <f t="shared" si="305"/>
        <v/>
      </c>
      <c r="Y836" s="452" t="str">
        <f t="shared" si="306"/>
        <v/>
      </c>
    </row>
    <row r="837" spans="1:25" ht="16.5">
      <c r="A837" s="383">
        <f t="shared" si="311"/>
        <v>46193</v>
      </c>
      <c r="B837" s="432" t="s">
        <v>804</v>
      </c>
      <c r="C837" s="458"/>
      <c r="D837" s="473"/>
      <c r="E837" s="459"/>
      <c r="F837" s="507" t="str">
        <f>IF(ISNA(VLOOKUP(D837,條件!$A$1:$L$65585,5,0)),"",(VLOOKUP(D837,條件!$A$1:$L$65585,5,0)))</f>
        <v/>
      </c>
      <c r="G837" s="507" t="str">
        <f>IF(ISNA(VLOOKUP(D837,條件!$A$1:$L$65585,11,0)),"",(VLOOKUP(D837,條件!$A$1:$L$65585,11,0)))</f>
        <v/>
      </c>
      <c r="H837" s="460"/>
      <c r="I837" s="461"/>
      <c r="J837" s="462"/>
      <c r="K837" s="461"/>
      <c r="L837" s="463"/>
      <c r="M837" s="388"/>
      <c r="N837" s="389"/>
      <c r="O837" s="390"/>
      <c r="P837" s="389"/>
      <c r="Q837" s="391"/>
      <c r="R837" s="443"/>
      <c r="S837" s="425">
        <f t="shared" si="307"/>
        <v>0</v>
      </c>
      <c r="T837" s="392">
        <f t="shared" si="304"/>
        <v>0</v>
      </c>
      <c r="U837" s="392">
        <f t="shared" si="308"/>
        <v>0</v>
      </c>
      <c r="V837" s="393">
        <f t="shared" si="309"/>
        <v>0</v>
      </c>
      <c r="W837" s="444" t="str">
        <f t="shared" si="310"/>
        <v/>
      </c>
      <c r="X837" s="452" t="str">
        <f t="shared" si="305"/>
        <v/>
      </c>
      <c r="Y837" s="452" t="str">
        <f t="shared" si="306"/>
        <v/>
      </c>
    </row>
    <row r="838" spans="1:25" ht="16.5">
      <c r="A838" s="383">
        <f t="shared" si="311"/>
        <v>46193</v>
      </c>
      <c r="B838" s="432" t="s">
        <v>804</v>
      </c>
      <c r="C838" s="458"/>
      <c r="D838" s="473"/>
      <c r="E838" s="459"/>
      <c r="F838" s="507" t="str">
        <f>IF(ISNA(VLOOKUP(D838,條件!$A$1:$L$65585,5,0)),"",(VLOOKUP(D838,條件!$A$1:$L$65585,5,0)))</f>
        <v/>
      </c>
      <c r="G838" s="507" t="str">
        <f>IF(ISNA(VLOOKUP(D838,條件!$A$1:$L$65585,11,0)),"",(VLOOKUP(D838,條件!$A$1:$L$65585,11,0)))</f>
        <v/>
      </c>
      <c r="H838" s="460"/>
      <c r="I838" s="461"/>
      <c r="J838" s="462"/>
      <c r="K838" s="461"/>
      <c r="L838" s="463"/>
      <c r="M838" s="388"/>
      <c r="N838" s="389"/>
      <c r="O838" s="390"/>
      <c r="P838" s="389"/>
      <c r="Q838" s="391"/>
      <c r="R838" s="443"/>
      <c r="S838" s="425">
        <f t="shared" si="307"/>
        <v>0</v>
      </c>
      <c r="T838" s="392">
        <f t="shared" si="304"/>
        <v>0</v>
      </c>
      <c r="U838" s="392">
        <f t="shared" si="308"/>
        <v>0</v>
      </c>
      <c r="V838" s="393">
        <f t="shared" si="309"/>
        <v>0</v>
      </c>
      <c r="W838" s="444" t="str">
        <f t="shared" si="310"/>
        <v/>
      </c>
      <c r="X838" s="452" t="str">
        <f t="shared" si="305"/>
        <v/>
      </c>
      <c r="Y838" s="452" t="str">
        <f t="shared" si="306"/>
        <v/>
      </c>
    </row>
    <row r="839" spans="1:25" ht="16.5">
      <c r="A839" s="383">
        <f t="shared" si="311"/>
        <v>46193</v>
      </c>
      <c r="B839" s="432" t="s">
        <v>804</v>
      </c>
      <c r="C839" s="458"/>
      <c r="D839" s="473"/>
      <c r="E839" s="459"/>
      <c r="F839" s="507" t="str">
        <f>IF(ISNA(VLOOKUP(D839,條件!$A$1:$L$65585,5,0)),"",(VLOOKUP(D839,條件!$A$1:$L$65585,5,0)))</f>
        <v/>
      </c>
      <c r="G839" s="507" t="str">
        <f>IF(ISNA(VLOOKUP(D839,條件!$A$1:$L$65585,11,0)),"",(VLOOKUP(D839,條件!$A$1:$L$65585,11,0)))</f>
        <v/>
      </c>
      <c r="H839" s="460"/>
      <c r="I839" s="461"/>
      <c r="J839" s="462"/>
      <c r="K839" s="461"/>
      <c r="L839" s="463"/>
      <c r="M839" s="388"/>
      <c r="N839" s="389"/>
      <c r="O839" s="390"/>
      <c r="P839" s="389"/>
      <c r="Q839" s="391"/>
      <c r="R839" s="443"/>
      <c r="S839" s="425">
        <f t="shared" si="307"/>
        <v>0</v>
      </c>
      <c r="T839" s="392">
        <f t="shared" si="304"/>
        <v>0</v>
      </c>
      <c r="U839" s="392">
        <f t="shared" si="308"/>
        <v>0</v>
      </c>
      <c r="V839" s="393">
        <f t="shared" si="309"/>
        <v>0</v>
      </c>
      <c r="W839" s="444" t="str">
        <f t="shared" si="310"/>
        <v/>
      </c>
      <c r="X839" s="452" t="str">
        <f t="shared" si="305"/>
        <v/>
      </c>
      <c r="Y839" s="452" t="str">
        <f t="shared" si="306"/>
        <v/>
      </c>
    </row>
    <row r="840" spans="1:25" ht="16.5">
      <c r="A840" s="383">
        <f t="shared" si="311"/>
        <v>46193</v>
      </c>
      <c r="B840" s="398" t="s">
        <v>807</v>
      </c>
      <c r="C840" s="524"/>
      <c r="D840" s="525"/>
      <c r="E840" s="526"/>
      <c r="F840" s="527"/>
      <c r="G840" s="527"/>
      <c r="H840" s="528"/>
      <c r="I840" s="529">
        <f>COUNTA(I820:I839)</f>
        <v>0</v>
      </c>
      <c r="J840" s="529"/>
      <c r="K840" s="529"/>
      <c r="L840" s="530"/>
      <c r="M840" s="400"/>
      <c r="N840" s="401">
        <f>SUM(N820:N839)</f>
        <v>0</v>
      </c>
      <c r="O840" s="400"/>
      <c r="P840" s="401">
        <f>SUM(P820:P839)</f>
        <v>0</v>
      </c>
      <c r="Q840" s="402"/>
      <c r="R840" s="445"/>
      <c r="S840" s="426"/>
      <c r="T840" s="399"/>
      <c r="U840" s="399">
        <f>SUMIF(U820:U839,"&lt;9E307")</f>
        <v>0</v>
      </c>
      <c r="V840" s="399">
        <f>SUM(V820:V839)</f>
        <v>0</v>
      </c>
      <c r="W840" s="446">
        <f>IF(ISERROR(V840/U840),0,(V840/U840))</f>
        <v>0</v>
      </c>
      <c r="X840" s="453">
        <f>SUMIF(X820:X839,"&lt;9E307")</f>
        <v>0</v>
      </c>
      <c r="Y840" s="453">
        <f>SUMIF(Y820:Y839,"&lt;9E307")</f>
        <v>0</v>
      </c>
    </row>
    <row r="841" spans="1:25" ht="16.5">
      <c r="A841" s="383">
        <f t="shared" si="311"/>
        <v>46193</v>
      </c>
      <c r="B841" s="432" t="s">
        <v>805</v>
      </c>
      <c r="C841" s="458"/>
      <c r="D841" s="473"/>
      <c r="E841" s="459"/>
      <c r="F841" s="507" t="str">
        <f>IF(ISNA(VLOOKUP(D841,條件!$A$1:$L$65585,5,0)),"",(VLOOKUP(D841,條件!$A$1:$L$65585,5,0)))</f>
        <v/>
      </c>
      <c r="G841" s="507" t="str">
        <f>IF(ISNA(VLOOKUP(D841,條件!$A$1:$L$65585,11,0)),"",(VLOOKUP(D841,條件!$A$1:$L$65585,11,0)))</f>
        <v/>
      </c>
      <c r="H841" s="460"/>
      <c r="I841" s="461"/>
      <c r="J841" s="462"/>
      <c r="K841" s="461"/>
      <c r="L841" s="463"/>
      <c r="M841" s="388"/>
      <c r="N841" s="389"/>
      <c r="O841" s="390"/>
      <c r="P841" s="389"/>
      <c r="Q841" s="391"/>
      <c r="R841" s="443"/>
      <c r="S841" s="425">
        <f>K841*0.85</f>
        <v>0</v>
      </c>
      <c r="T841" s="392">
        <f t="shared" ref="T841:T860" si="312">IF(J841="",0,(1440/(J841/S841)))</f>
        <v>0</v>
      </c>
      <c r="U841" s="405">
        <f>T841*L841*(N841+P841)/24*0.85</f>
        <v>0</v>
      </c>
      <c r="V841" s="406">
        <f>M841+O841</f>
        <v>0</v>
      </c>
      <c r="W841" s="442" t="str">
        <f>IF(U841=0,"",((V841/U841)))</f>
        <v/>
      </c>
      <c r="X841" s="452" t="str">
        <f t="shared" ref="X841:X860" si="313">IF(ISERROR((U841/(N841+P841)*N841)/250),"",((U841/(N841+P841)*N841)/250))</f>
        <v/>
      </c>
      <c r="Y841" s="452" t="str">
        <f t="shared" ref="Y841:Y860" si="314">IF(ISERROR(((U841/(N841+P841)*P841)/250)),"",(((U841/(N841+P841)*P841))/250))</f>
        <v/>
      </c>
    </row>
    <row r="842" spans="1:25" ht="16.5">
      <c r="A842" s="383">
        <f t="shared" si="311"/>
        <v>46193</v>
      </c>
      <c r="B842" s="432" t="s">
        <v>805</v>
      </c>
      <c r="C842" s="458"/>
      <c r="D842" s="473"/>
      <c r="E842" s="459"/>
      <c r="F842" s="507" t="str">
        <f>IF(ISNA(VLOOKUP(D842,條件!$A$1:$L$65585,5,0)),"",(VLOOKUP(D842,條件!$A$1:$L$65585,5,0)))</f>
        <v/>
      </c>
      <c r="G842" s="507" t="str">
        <f>IF(ISNA(VLOOKUP(D842,條件!$A$1:$L$65585,11,0)),"",(VLOOKUP(D842,條件!$A$1:$L$65585,11,0)))</f>
        <v/>
      </c>
      <c r="H842" s="460"/>
      <c r="I842" s="461"/>
      <c r="J842" s="462"/>
      <c r="K842" s="461"/>
      <c r="L842" s="463"/>
      <c r="M842" s="388"/>
      <c r="N842" s="389"/>
      <c r="O842" s="390"/>
      <c r="P842" s="389"/>
      <c r="Q842" s="391"/>
      <c r="R842" s="443"/>
      <c r="S842" s="425">
        <f t="shared" ref="S842:S860" si="315">K842*0.85</f>
        <v>0</v>
      </c>
      <c r="T842" s="392">
        <f t="shared" si="312"/>
        <v>0</v>
      </c>
      <c r="U842" s="405">
        <f t="shared" ref="U842:U860" si="316">T842*L842*(N842+P842)/24*0.85</f>
        <v>0</v>
      </c>
      <c r="V842" s="393">
        <f t="shared" ref="V842:V860" si="317">M842+O842</f>
        <v>0</v>
      </c>
      <c r="W842" s="442" t="str">
        <f t="shared" ref="W842:W860" si="318">IF(U842=0,"",((V842/U842)))</f>
        <v/>
      </c>
      <c r="X842" s="452" t="str">
        <f t="shared" si="313"/>
        <v/>
      </c>
      <c r="Y842" s="452" t="str">
        <f t="shared" si="314"/>
        <v/>
      </c>
    </row>
    <row r="843" spans="1:25" ht="16.5">
      <c r="A843" s="383">
        <f t="shared" si="311"/>
        <v>46193</v>
      </c>
      <c r="B843" s="432" t="s">
        <v>805</v>
      </c>
      <c r="C843" s="458"/>
      <c r="D843" s="473"/>
      <c r="E843" s="459"/>
      <c r="F843" s="507" t="str">
        <f>IF(ISNA(VLOOKUP(D843,條件!$A$1:$L$65585,5,0)),"",(VLOOKUP(D843,條件!$A$1:$L$65585,5,0)))</f>
        <v/>
      </c>
      <c r="G843" s="507" t="str">
        <f>IF(ISNA(VLOOKUP(D843,條件!$A$1:$L$65585,11,0)),"",(VLOOKUP(D843,條件!$A$1:$L$65585,11,0)))</f>
        <v/>
      </c>
      <c r="H843" s="460"/>
      <c r="I843" s="461"/>
      <c r="J843" s="462"/>
      <c r="K843" s="461"/>
      <c r="L843" s="463"/>
      <c r="M843" s="388"/>
      <c r="N843" s="389"/>
      <c r="O843" s="390"/>
      <c r="P843" s="389"/>
      <c r="Q843" s="391"/>
      <c r="R843" s="443"/>
      <c r="S843" s="425">
        <f t="shared" si="315"/>
        <v>0</v>
      </c>
      <c r="T843" s="392">
        <f t="shared" si="312"/>
        <v>0</v>
      </c>
      <c r="U843" s="405">
        <f t="shared" si="316"/>
        <v>0</v>
      </c>
      <c r="V843" s="393">
        <f t="shared" si="317"/>
        <v>0</v>
      </c>
      <c r="W843" s="442" t="str">
        <f t="shared" si="318"/>
        <v/>
      </c>
      <c r="X843" s="452" t="str">
        <f t="shared" si="313"/>
        <v/>
      </c>
      <c r="Y843" s="452" t="str">
        <f t="shared" si="314"/>
        <v/>
      </c>
    </row>
    <row r="844" spans="1:25" ht="16.5">
      <c r="A844" s="383">
        <f t="shared" si="311"/>
        <v>46193</v>
      </c>
      <c r="B844" s="432" t="s">
        <v>805</v>
      </c>
      <c r="C844" s="458"/>
      <c r="D844" s="473"/>
      <c r="E844" s="459"/>
      <c r="F844" s="507" t="str">
        <f>IF(ISNA(VLOOKUP(D844,條件!$A$1:$L$65585,5,0)),"",(VLOOKUP(D844,條件!$A$1:$L$65585,5,0)))</f>
        <v/>
      </c>
      <c r="G844" s="507" t="str">
        <f>IF(ISNA(VLOOKUP(D844,條件!$A$1:$L$65585,11,0)),"",(VLOOKUP(D844,條件!$A$1:$L$65585,11,0)))</f>
        <v/>
      </c>
      <c r="H844" s="460"/>
      <c r="I844" s="461"/>
      <c r="J844" s="462"/>
      <c r="K844" s="461"/>
      <c r="L844" s="463"/>
      <c r="M844" s="388"/>
      <c r="N844" s="389"/>
      <c r="O844" s="390"/>
      <c r="P844" s="389"/>
      <c r="Q844" s="391"/>
      <c r="R844" s="443"/>
      <c r="S844" s="425">
        <f t="shared" si="315"/>
        <v>0</v>
      </c>
      <c r="T844" s="392">
        <f t="shared" si="312"/>
        <v>0</v>
      </c>
      <c r="U844" s="405">
        <f t="shared" si="316"/>
        <v>0</v>
      </c>
      <c r="V844" s="393">
        <f t="shared" si="317"/>
        <v>0</v>
      </c>
      <c r="W844" s="442" t="str">
        <f t="shared" si="318"/>
        <v/>
      </c>
      <c r="X844" s="452" t="str">
        <f t="shared" si="313"/>
        <v/>
      </c>
      <c r="Y844" s="452" t="str">
        <f t="shared" si="314"/>
        <v/>
      </c>
    </row>
    <row r="845" spans="1:25" ht="16.5">
      <c r="A845" s="383">
        <f t="shared" si="311"/>
        <v>46193</v>
      </c>
      <c r="B845" s="432" t="s">
        <v>805</v>
      </c>
      <c r="C845" s="458"/>
      <c r="D845" s="473"/>
      <c r="E845" s="459"/>
      <c r="F845" s="507" t="str">
        <f>IF(ISNA(VLOOKUP(D845,條件!$A$1:$L$65585,5,0)),"",(VLOOKUP(D845,條件!$A$1:$L$65585,5,0)))</f>
        <v/>
      </c>
      <c r="G845" s="507" t="str">
        <f>IF(ISNA(VLOOKUP(D845,條件!$A$1:$L$65585,11,0)),"",(VLOOKUP(D845,條件!$A$1:$L$65585,11,0)))</f>
        <v/>
      </c>
      <c r="H845" s="460"/>
      <c r="I845" s="461"/>
      <c r="J845" s="462"/>
      <c r="K845" s="461"/>
      <c r="L845" s="463"/>
      <c r="M845" s="388"/>
      <c r="N845" s="389"/>
      <c r="O845" s="390"/>
      <c r="P845" s="389"/>
      <c r="Q845" s="391"/>
      <c r="R845" s="443"/>
      <c r="S845" s="425">
        <f t="shared" si="315"/>
        <v>0</v>
      </c>
      <c r="T845" s="392">
        <f t="shared" si="312"/>
        <v>0</v>
      </c>
      <c r="U845" s="405">
        <f t="shared" si="316"/>
        <v>0</v>
      </c>
      <c r="V845" s="393">
        <f t="shared" si="317"/>
        <v>0</v>
      </c>
      <c r="W845" s="442" t="str">
        <f t="shared" si="318"/>
        <v/>
      </c>
      <c r="X845" s="452" t="str">
        <f t="shared" si="313"/>
        <v/>
      </c>
      <c r="Y845" s="452" t="str">
        <f t="shared" si="314"/>
        <v/>
      </c>
    </row>
    <row r="846" spans="1:25" ht="16.5">
      <c r="A846" s="383">
        <f t="shared" si="311"/>
        <v>46193</v>
      </c>
      <c r="B846" s="432" t="s">
        <v>805</v>
      </c>
      <c r="C846" s="458"/>
      <c r="D846" s="473"/>
      <c r="E846" s="459"/>
      <c r="F846" s="507" t="str">
        <f>IF(ISNA(VLOOKUP(D846,條件!$A$1:$L$65585,5,0)),"",(VLOOKUP(D846,條件!$A$1:$L$65585,5,0)))</f>
        <v/>
      </c>
      <c r="G846" s="507" t="str">
        <f>IF(ISNA(VLOOKUP(D846,條件!$A$1:$L$65585,11,0)),"",(VLOOKUP(D846,條件!$A$1:$L$65585,11,0)))</f>
        <v/>
      </c>
      <c r="H846" s="460"/>
      <c r="I846" s="461"/>
      <c r="J846" s="462"/>
      <c r="K846" s="461"/>
      <c r="L846" s="463"/>
      <c r="M846" s="388"/>
      <c r="N846" s="389"/>
      <c r="O846" s="390"/>
      <c r="P846" s="389"/>
      <c r="Q846" s="391"/>
      <c r="R846" s="443"/>
      <c r="S846" s="425">
        <f t="shared" si="315"/>
        <v>0</v>
      </c>
      <c r="T846" s="392">
        <f t="shared" si="312"/>
        <v>0</v>
      </c>
      <c r="U846" s="405">
        <f t="shared" si="316"/>
        <v>0</v>
      </c>
      <c r="V846" s="393">
        <f t="shared" si="317"/>
        <v>0</v>
      </c>
      <c r="W846" s="442" t="str">
        <f t="shared" si="318"/>
        <v/>
      </c>
      <c r="X846" s="452" t="str">
        <f t="shared" si="313"/>
        <v/>
      </c>
      <c r="Y846" s="452" t="str">
        <f t="shared" si="314"/>
        <v/>
      </c>
    </row>
    <row r="847" spans="1:25" ht="16.5">
      <c r="A847" s="383">
        <f t="shared" si="311"/>
        <v>46193</v>
      </c>
      <c r="B847" s="432" t="s">
        <v>805</v>
      </c>
      <c r="C847" s="458"/>
      <c r="D847" s="473"/>
      <c r="E847" s="459"/>
      <c r="F847" s="507" t="str">
        <f>IF(ISNA(VLOOKUP(D847,條件!$A$1:$L$65585,5,0)),"",(VLOOKUP(D847,條件!$A$1:$L$65585,5,0)))</f>
        <v/>
      </c>
      <c r="G847" s="507" t="str">
        <f>IF(ISNA(VLOOKUP(D847,條件!$A$1:$L$65585,11,0)),"",(VLOOKUP(D847,條件!$A$1:$L$65585,11,0)))</f>
        <v/>
      </c>
      <c r="H847" s="460"/>
      <c r="I847" s="461"/>
      <c r="J847" s="462"/>
      <c r="K847" s="461"/>
      <c r="L847" s="463"/>
      <c r="M847" s="388"/>
      <c r="N847" s="389"/>
      <c r="O847" s="390"/>
      <c r="P847" s="389"/>
      <c r="Q847" s="391"/>
      <c r="R847" s="443"/>
      <c r="S847" s="425">
        <f t="shared" si="315"/>
        <v>0</v>
      </c>
      <c r="T847" s="392">
        <f t="shared" si="312"/>
        <v>0</v>
      </c>
      <c r="U847" s="405">
        <f t="shared" si="316"/>
        <v>0</v>
      </c>
      <c r="V847" s="393">
        <f t="shared" si="317"/>
        <v>0</v>
      </c>
      <c r="W847" s="442" t="str">
        <f t="shared" si="318"/>
        <v/>
      </c>
      <c r="X847" s="452" t="str">
        <f t="shared" si="313"/>
        <v/>
      </c>
      <c r="Y847" s="452" t="str">
        <f t="shared" si="314"/>
        <v/>
      </c>
    </row>
    <row r="848" spans="1:25" ht="16.5">
      <c r="A848" s="383">
        <f t="shared" si="311"/>
        <v>46193</v>
      </c>
      <c r="B848" s="432" t="s">
        <v>805</v>
      </c>
      <c r="C848" s="458"/>
      <c r="D848" s="473"/>
      <c r="E848" s="459"/>
      <c r="F848" s="507" t="str">
        <f>IF(ISNA(VLOOKUP(D848,條件!$A$1:$L$65585,5,0)),"",(VLOOKUP(D848,條件!$A$1:$L$65585,5,0)))</f>
        <v/>
      </c>
      <c r="G848" s="507" t="str">
        <f>IF(ISNA(VLOOKUP(D848,條件!$A$1:$L$65585,11,0)),"",(VLOOKUP(D848,條件!$A$1:$L$65585,11,0)))</f>
        <v/>
      </c>
      <c r="H848" s="460"/>
      <c r="I848" s="461"/>
      <c r="J848" s="462"/>
      <c r="K848" s="461"/>
      <c r="L848" s="463"/>
      <c r="M848" s="388"/>
      <c r="N848" s="389"/>
      <c r="O848" s="390"/>
      <c r="P848" s="389"/>
      <c r="Q848" s="391"/>
      <c r="R848" s="443"/>
      <c r="S848" s="425">
        <f t="shared" si="315"/>
        <v>0</v>
      </c>
      <c r="T848" s="392">
        <f t="shared" si="312"/>
        <v>0</v>
      </c>
      <c r="U848" s="405">
        <f t="shared" si="316"/>
        <v>0</v>
      </c>
      <c r="V848" s="393">
        <f t="shared" si="317"/>
        <v>0</v>
      </c>
      <c r="W848" s="442" t="str">
        <f t="shared" si="318"/>
        <v/>
      </c>
      <c r="X848" s="452" t="str">
        <f t="shared" si="313"/>
        <v/>
      </c>
      <c r="Y848" s="452" t="str">
        <f t="shared" si="314"/>
        <v/>
      </c>
    </row>
    <row r="849" spans="1:25" ht="16.5">
      <c r="A849" s="383">
        <f t="shared" si="311"/>
        <v>46193</v>
      </c>
      <c r="B849" s="432" t="s">
        <v>805</v>
      </c>
      <c r="C849" s="458"/>
      <c r="D849" s="473"/>
      <c r="E849" s="459"/>
      <c r="F849" s="507" t="str">
        <f>IF(ISNA(VLOOKUP(D849,條件!$A$1:$L$65585,5,0)),"",(VLOOKUP(D849,條件!$A$1:$L$65585,5,0)))</f>
        <v/>
      </c>
      <c r="G849" s="507" t="str">
        <f>IF(ISNA(VLOOKUP(D849,條件!$A$1:$L$65585,11,0)),"",(VLOOKUP(D849,條件!$A$1:$L$65585,11,0)))</f>
        <v/>
      </c>
      <c r="H849" s="460"/>
      <c r="I849" s="461"/>
      <c r="J849" s="462"/>
      <c r="K849" s="461"/>
      <c r="L849" s="463"/>
      <c r="M849" s="388"/>
      <c r="N849" s="389"/>
      <c r="O849" s="390"/>
      <c r="P849" s="389"/>
      <c r="Q849" s="391"/>
      <c r="R849" s="443"/>
      <c r="S849" s="425">
        <f t="shared" si="315"/>
        <v>0</v>
      </c>
      <c r="T849" s="392">
        <f t="shared" si="312"/>
        <v>0</v>
      </c>
      <c r="U849" s="405">
        <f t="shared" si="316"/>
        <v>0</v>
      </c>
      <c r="V849" s="393">
        <f t="shared" si="317"/>
        <v>0</v>
      </c>
      <c r="W849" s="442" t="str">
        <f t="shared" si="318"/>
        <v/>
      </c>
      <c r="X849" s="452" t="str">
        <f t="shared" si="313"/>
        <v/>
      </c>
      <c r="Y849" s="452" t="str">
        <f t="shared" si="314"/>
        <v/>
      </c>
    </row>
    <row r="850" spans="1:25" ht="16.5">
      <c r="A850" s="383">
        <f t="shared" si="311"/>
        <v>46193</v>
      </c>
      <c r="B850" s="432" t="s">
        <v>805</v>
      </c>
      <c r="C850" s="458"/>
      <c r="D850" s="473"/>
      <c r="E850" s="459"/>
      <c r="F850" s="507" t="str">
        <f>IF(ISNA(VLOOKUP(D850,條件!$A$1:$L$65585,5,0)),"",(VLOOKUP(D850,條件!$A$1:$L$65585,5,0)))</f>
        <v/>
      </c>
      <c r="G850" s="507" t="str">
        <f>IF(ISNA(VLOOKUP(D850,條件!$A$1:$L$65585,11,0)),"",(VLOOKUP(D850,條件!$A$1:$L$65585,11,0)))</f>
        <v/>
      </c>
      <c r="H850" s="460"/>
      <c r="I850" s="461"/>
      <c r="J850" s="462"/>
      <c r="K850" s="461"/>
      <c r="L850" s="463"/>
      <c r="M850" s="388"/>
      <c r="N850" s="389"/>
      <c r="O850" s="390"/>
      <c r="P850" s="389"/>
      <c r="Q850" s="391"/>
      <c r="R850" s="443"/>
      <c r="S850" s="425">
        <f t="shared" si="315"/>
        <v>0</v>
      </c>
      <c r="T850" s="392">
        <f t="shared" si="312"/>
        <v>0</v>
      </c>
      <c r="U850" s="405">
        <f t="shared" si="316"/>
        <v>0</v>
      </c>
      <c r="V850" s="393">
        <f t="shared" si="317"/>
        <v>0</v>
      </c>
      <c r="W850" s="442" t="str">
        <f t="shared" si="318"/>
        <v/>
      </c>
      <c r="X850" s="452" t="str">
        <f t="shared" si="313"/>
        <v/>
      </c>
      <c r="Y850" s="452" t="str">
        <f t="shared" si="314"/>
        <v/>
      </c>
    </row>
    <row r="851" spans="1:25" ht="16.5">
      <c r="A851" s="383">
        <f t="shared" si="311"/>
        <v>46193</v>
      </c>
      <c r="B851" s="432" t="s">
        <v>805</v>
      </c>
      <c r="C851" s="458"/>
      <c r="D851" s="473"/>
      <c r="E851" s="459"/>
      <c r="F851" s="507" t="str">
        <f>IF(ISNA(VLOOKUP(D851,條件!$A$1:$L$65585,5,0)),"",(VLOOKUP(D851,條件!$A$1:$L$65585,5,0)))</f>
        <v/>
      </c>
      <c r="G851" s="507" t="str">
        <f>IF(ISNA(VLOOKUP(D851,條件!$A$1:$L$65585,11,0)),"",(VLOOKUP(D851,條件!$A$1:$L$65585,11,0)))</f>
        <v/>
      </c>
      <c r="H851" s="460"/>
      <c r="I851" s="461"/>
      <c r="J851" s="462"/>
      <c r="K851" s="461"/>
      <c r="L851" s="463"/>
      <c r="M851" s="388"/>
      <c r="N851" s="389"/>
      <c r="O851" s="390"/>
      <c r="P851" s="389"/>
      <c r="Q851" s="391"/>
      <c r="R851" s="443"/>
      <c r="S851" s="425">
        <f t="shared" si="315"/>
        <v>0</v>
      </c>
      <c r="T851" s="392">
        <f t="shared" si="312"/>
        <v>0</v>
      </c>
      <c r="U851" s="405">
        <f t="shared" si="316"/>
        <v>0</v>
      </c>
      <c r="V851" s="393">
        <f t="shared" si="317"/>
        <v>0</v>
      </c>
      <c r="W851" s="442" t="str">
        <f t="shared" si="318"/>
        <v/>
      </c>
      <c r="X851" s="452" t="str">
        <f t="shared" si="313"/>
        <v/>
      </c>
      <c r="Y851" s="452" t="str">
        <f t="shared" si="314"/>
        <v/>
      </c>
    </row>
    <row r="852" spans="1:25" ht="16.5">
      <c r="A852" s="383">
        <f t="shared" si="311"/>
        <v>46193</v>
      </c>
      <c r="B852" s="432" t="s">
        <v>805</v>
      </c>
      <c r="C852" s="458"/>
      <c r="D852" s="473"/>
      <c r="E852" s="459"/>
      <c r="F852" s="507" t="str">
        <f>IF(ISNA(VLOOKUP(D852,條件!$A$1:$L$65585,5,0)),"",(VLOOKUP(D852,條件!$A$1:$L$65585,5,0)))</f>
        <v/>
      </c>
      <c r="G852" s="507" t="str">
        <f>IF(ISNA(VLOOKUP(D852,條件!$A$1:$L$65585,11,0)),"",(VLOOKUP(D852,條件!$A$1:$L$65585,11,0)))</f>
        <v/>
      </c>
      <c r="H852" s="460"/>
      <c r="I852" s="461"/>
      <c r="J852" s="462"/>
      <c r="K852" s="461"/>
      <c r="L852" s="463"/>
      <c r="M852" s="388"/>
      <c r="N852" s="389"/>
      <c r="O852" s="390"/>
      <c r="P852" s="389"/>
      <c r="Q852" s="391"/>
      <c r="R852" s="443"/>
      <c r="S852" s="425">
        <f t="shared" si="315"/>
        <v>0</v>
      </c>
      <c r="T852" s="392">
        <f t="shared" si="312"/>
        <v>0</v>
      </c>
      <c r="U852" s="392">
        <f t="shared" si="316"/>
        <v>0</v>
      </c>
      <c r="V852" s="393">
        <f t="shared" si="317"/>
        <v>0</v>
      </c>
      <c r="W852" s="444" t="str">
        <f t="shared" si="318"/>
        <v/>
      </c>
      <c r="X852" s="452" t="str">
        <f t="shared" si="313"/>
        <v/>
      </c>
      <c r="Y852" s="452" t="str">
        <f t="shared" si="314"/>
        <v/>
      </c>
    </row>
    <row r="853" spans="1:25" ht="16.5">
      <c r="A853" s="383">
        <f t="shared" si="311"/>
        <v>46193</v>
      </c>
      <c r="B853" s="432" t="s">
        <v>805</v>
      </c>
      <c r="C853" s="458"/>
      <c r="D853" s="473"/>
      <c r="E853" s="459"/>
      <c r="F853" s="507" t="str">
        <f>IF(ISNA(VLOOKUP(D853,條件!$A$1:$L$65585,5,0)),"",(VLOOKUP(D853,條件!$A$1:$L$65585,5,0)))</f>
        <v/>
      </c>
      <c r="G853" s="507" t="str">
        <f>IF(ISNA(VLOOKUP(D853,條件!$A$1:$L$65585,11,0)),"",(VLOOKUP(D853,條件!$A$1:$L$65585,11,0)))</f>
        <v/>
      </c>
      <c r="H853" s="460"/>
      <c r="I853" s="461"/>
      <c r="J853" s="462"/>
      <c r="K853" s="461"/>
      <c r="L853" s="463"/>
      <c r="M853" s="388"/>
      <c r="N853" s="389"/>
      <c r="O853" s="390"/>
      <c r="P853" s="389"/>
      <c r="Q853" s="391"/>
      <c r="R853" s="443"/>
      <c r="S853" s="425">
        <f t="shared" si="315"/>
        <v>0</v>
      </c>
      <c r="T853" s="392">
        <f t="shared" si="312"/>
        <v>0</v>
      </c>
      <c r="U853" s="392">
        <f t="shared" si="316"/>
        <v>0</v>
      </c>
      <c r="V853" s="393">
        <f t="shared" si="317"/>
        <v>0</v>
      </c>
      <c r="W853" s="444" t="str">
        <f t="shared" si="318"/>
        <v/>
      </c>
      <c r="X853" s="452" t="str">
        <f t="shared" si="313"/>
        <v/>
      </c>
      <c r="Y853" s="452" t="str">
        <f t="shared" si="314"/>
        <v/>
      </c>
    </row>
    <row r="854" spans="1:25" ht="16.5">
      <c r="A854" s="383">
        <f t="shared" si="311"/>
        <v>46193</v>
      </c>
      <c r="B854" s="432" t="s">
        <v>805</v>
      </c>
      <c r="C854" s="458"/>
      <c r="D854" s="473"/>
      <c r="E854" s="459"/>
      <c r="F854" s="507" t="str">
        <f>IF(ISNA(VLOOKUP(D854,條件!$A$1:$L$65585,5,0)),"",(VLOOKUP(D854,條件!$A$1:$L$65585,5,0)))</f>
        <v/>
      </c>
      <c r="G854" s="507" t="str">
        <f>IF(ISNA(VLOOKUP(D854,條件!$A$1:$L$65585,11,0)),"",(VLOOKUP(D854,條件!$A$1:$L$65585,11,0)))</f>
        <v/>
      </c>
      <c r="H854" s="460"/>
      <c r="I854" s="461"/>
      <c r="J854" s="462"/>
      <c r="K854" s="461"/>
      <c r="L854" s="463"/>
      <c r="M854" s="388"/>
      <c r="N854" s="389"/>
      <c r="O854" s="390"/>
      <c r="P854" s="389"/>
      <c r="Q854" s="391"/>
      <c r="R854" s="443"/>
      <c r="S854" s="425">
        <f t="shared" si="315"/>
        <v>0</v>
      </c>
      <c r="T854" s="392">
        <f t="shared" si="312"/>
        <v>0</v>
      </c>
      <c r="U854" s="392">
        <f t="shared" si="316"/>
        <v>0</v>
      </c>
      <c r="V854" s="393">
        <f t="shared" si="317"/>
        <v>0</v>
      </c>
      <c r="W854" s="444" t="str">
        <f t="shared" si="318"/>
        <v/>
      </c>
      <c r="X854" s="452" t="str">
        <f t="shared" si="313"/>
        <v/>
      </c>
      <c r="Y854" s="452" t="str">
        <f t="shared" si="314"/>
        <v/>
      </c>
    </row>
    <row r="855" spans="1:25" ht="16.5">
      <c r="A855" s="383">
        <f t="shared" si="311"/>
        <v>46193</v>
      </c>
      <c r="B855" s="432" t="s">
        <v>805</v>
      </c>
      <c r="C855" s="458"/>
      <c r="D855" s="473"/>
      <c r="E855" s="459"/>
      <c r="F855" s="507" t="str">
        <f>IF(ISNA(VLOOKUP(D855,條件!$A$1:$L$65585,5,0)),"",(VLOOKUP(D855,條件!$A$1:$L$65585,5,0)))</f>
        <v/>
      </c>
      <c r="G855" s="507" t="str">
        <f>IF(ISNA(VLOOKUP(D855,條件!$A$1:$L$65585,11,0)),"",(VLOOKUP(D855,條件!$A$1:$L$65585,11,0)))</f>
        <v/>
      </c>
      <c r="H855" s="460"/>
      <c r="I855" s="461"/>
      <c r="J855" s="462"/>
      <c r="K855" s="461"/>
      <c r="L855" s="463"/>
      <c r="M855" s="388"/>
      <c r="N855" s="389"/>
      <c r="O855" s="390"/>
      <c r="P855" s="389"/>
      <c r="Q855" s="391"/>
      <c r="R855" s="443"/>
      <c r="S855" s="425">
        <f t="shared" si="315"/>
        <v>0</v>
      </c>
      <c r="T855" s="392">
        <f t="shared" si="312"/>
        <v>0</v>
      </c>
      <c r="U855" s="392">
        <f t="shared" si="316"/>
        <v>0</v>
      </c>
      <c r="V855" s="393">
        <f t="shared" si="317"/>
        <v>0</v>
      </c>
      <c r="W855" s="444" t="str">
        <f t="shared" si="318"/>
        <v/>
      </c>
      <c r="X855" s="452" t="str">
        <f t="shared" si="313"/>
        <v/>
      </c>
      <c r="Y855" s="452" t="str">
        <f t="shared" si="314"/>
        <v/>
      </c>
    </row>
    <row r="856" spans="1:25" ht="16.5">
      <c r="A856" s="383">
        <f t="shared" si="311"/>
        <v>46193</v>
      </c>
      <c r="B856" s="432" t="s">
        <v>805</v>
      </c>
      <c r="C856" s="458"/>
      <c r="D856" s="473"/>
      <c r="E856" s="459"/>
      <c r="F856" s="507" t="str">
        <f>IF(ISNA(VLOOKUP(D856,條件!$A$1:$L$65585,5,0)),"",(VLOOKUP(D856,條件!$A$1:$L$65585,5,0)))</f>
        <v/>
      </c>
      <c r="G856" s="507" t="str">
        <f>IF(ISNA(VLOOKUP(D856,條件!$A$1:$L$65585,11,0)),"",(VLOOKUP(D856,條件!$A$1:$L$65585,11,0)))</f>
        <v/>
      </c>
      <c r="H856" s="460"/>
      <c r="I856" s="461"/>
      <c r="J856" s="462"/>
      <c r="K856" s="461"/>
      <c r="L856" s="463"/>
      <c r="M856" s="388"/>
      <c r="N856" s="389"/>
      <c r="O856" s="390"/>
      <c r="P856" s="389"/>
      <c r="Q856" s="391"/>
      <c r="R856" s="443"/>
      <c r="S856" s="425">
        <f t="shared" si="315"/>
        <v>0</v>
      </c>
      <c r="T856" s="392">
        <f t="shared" si="312"/>
        <v>0</v>
      </c>
      <c r="U856" s="392">
        <f t="shared" si="316"/>
        <v>0</v>
      </c>
      <c r="V856" s="393">
        <f t="shared" si="317"/>
        <v>0</v>
      </c>
      <c r="W856" s="444" t="str">
        <f t="shared" si="318"/>
        <v/>
      </c>
      <c r="X856" s="452" t="str">
        <f t="shared" si="313"/>
        <v/>
      </c>
      <c r="Y856" s="452" t="str">
        <f t="shared" si="314"/>
        <v/>
      </c>
    </row>
    <row r="857" spans="1:25" ht="16.5">
      <c r="A857" s="383">
        <f t="shared" si="311"/>
        <v>46193</v>
      </c>
      <c r="B857" s="432" t="s">
        <v>805</v>
      </c>
      <c r="C857" s="458"/>
      <c r="D857" s="473"/>
      <c r="E857" s="459"/>
      <c r="F857" s="507" t="str">
        <f>IF(ISNA(VLOOKUP(D857,條件!$A$1:$L$65585,5,0)),"",(VLOOKUP(D857,條件!$A$1:$L$65585,5,0)))</f>
        <v/>
      </c>
      <c r="G857" s="507" t="str">
        <f>IF(ISNA(VLOOKUP(D857,條件!$A$1:$L$65585,11,0)),"",(VLOOKUP(D857,條件!$A$1:$L$65585,11,0)))</f>
        <v/>
      </c>
      <c r="H857" s="460"/>
      <c r="I857" s="461"/>
      <c r="J857" s="462"/>
      <c r="K857" s="461"/>
      <c r="L857" s="463"/>
      <c r="M857" s="388"/>
      <c r="N857" s="389"/>
      <c r="O857" s="390"/>
      <c r="P857" s="389"/>
      <c r="Q857" s="391"/>
      <c r="R857" s="443"/>
      <c r="S857" s="425">
        <f t="shared" si="315"/>
        <v>0</v>
      </c>
      <c r="T857" s="392">
        <f t="shared" si="312"/>
        <v>0</v>
      </c>
      <c r="U857" s="392">
        <f t="shared" si="316"/>
        <v>0</v>
      </c>
      <c r="V857" s="393">
        <f t="shared" si="317"/>
        <v>0</v>
      </c>
      <c r="W857" s="444" t="str">
        <f t="shared" si="318"/>
        <v/>
      </c>
      <c r="X857" s="452" t="str">
        <f t="shared" si="313"/>
        <v/>
      </c>
      <c r="Y857" s="452" t="str">
        <f t="shared" si="314"/>
        <v/>
      </c>
    </row>
    <row r="858" spans="1:25" ht="16.5">
      <c r="A858" s="383">
        <f t="shared" si="311"/>
        <v>46193</v>
      </c>
      <c r="B858" s="432" t="s">
        <v>805</v>
      </c>
      <c r="C858" s="458"/>
      <c r="D858" s="473"/>
      <c r="E858" s="459"/>
      <c r="F858" s="507" t="str">
        <f>IF(ISNA(VLOOKUP(D858,條件!$A$1:$L$65585,5,0)),"",(VLOOKUP(D858,條件!$A$1:$L$65585,5,0)))</f>
        <v/>
      </c>
      <c r="G858" s="507" t="str">
        <f>IF(ISNA(VLOOKUP(D858,條件!$A$1:$L$65585,11,0)),"",(VLOOKUP(D858,條件!$A$1:$L$65585,11,0)))</f>
        <v/>
      </c>
      <c r="H858" s="460"/>
      <c r="I858" s="461"/>
      <c r="J858" s="462"/>
      <c r="K858" s="461"/>
      <c r="L858" s="463"/>
      <c r="M858" s="388"/>
      <c r="N858" s="389"/>
      <c r="O858" s="390"/>
      <c r="P858" s="389"/>
      <c r="Q858" s="391"/>
      <c r="R858" s="443"/>
      <c r="S858" s="425">
        <f t="shared" si="315"/>
        <v>0</v>
      </c>
      <c r="T858" s="392">
        <f t="shared" si="312"/>
        <v>0</v>
      </c>
      <c r="U858" s="392">
        <f t="shared" si="316"/>
        <v>0</v>
      </c>
      <c r="V858" s="393">
        <f t="shared" si="317"/>
        <v>0</v>
      </c>
      <c r="W858" s="444" t="str">
        <f t="shared" si="318"/>
        <v/>
      </c>
      <c r="X858" s="452" t="str">
        <f t="shared" si="313"/>
        <v/>
      </c>
      <c r="Y858" s="452" t="str">
        <f t="shared" si="314"/>
        <v/>
      </c>
    </row>
    <row r="859" spans="1:25" ht="16.5">
      <c r="A859" s="383">
        <f t="shared" si="311"/>
        <v>46193</v>
      </c>
      <c r="B859" s="432" t="s">
        <v>805</v>
      </c>
      <c r="C859" s="458"/>
      <c r="D859" s="473"/>
      <c r="E859" s="459"/>
      <c r="F859" s="507" t="str">
        <f>IF(ISNA(VLOOKUP(D859,條件!$A$1:$L$65585,5,0)),"",(VLOOKUP(D859,條件!$A$1:$L$65585,5,0)))</f>
        <v/>
      </c>
      <c r="G859" s="507" t="str">
        <f>IF(ISNA(VLOOKUP(D859,條件!$A$1:$L$65585,11,0)),"",(VLOOKUP(D859,條件!$A$1:$L$65585,11,0)))</f>
        <v/>
      </c>
      <c r="H859" s="460"/>
      <c r="I859" s="461"/>
      <c r="J859" s="462"/>
      <c r="K859" s="461"/>
      <c r="L859" s="463"/>
      <c r="M859" s="388"/>
      <c r="N859" s="389"/>
      <c r="O859" s="390"/>
      <c r="P859" s="389"/>
      <c r="Q859" s="391"/>
      <c r="R859" s="443"/>
      <c r="S859" s="425">
        <f t="shared" si="315"/>
        <v>0</v>
      </c>
      <c r="T859" s="392">
        <f t="shared" si="312"/>
        <v>0</v>
      </c>
      <c r="U859" s="392">
        <f t="shared" si="316"/>
        <v>0</v>
      </c>
      <c r="V859" s="393">
        <f t="shared" si="317"/>
        <v>0</v>
      </c>
      <c r="W859" s="444" t="str">
        <f t="shared" si="318"/>
        <v/>
      </c>
      <c r="X859" s="452" t="str">
        <f t="shared" si="313"/>
        <v/>
      </c>
      <c r="Y859" s="452" t="str">
        <f t="shared" si="314"/>
        <v/>
      </c>
    </row>
    <row r="860" spans="1:25" ht="16.5">
      <c r="A860" s="383">
        <f t="shared" si="311"/>
        <v>46193</v>
      </c>
      <c r="B860" s="432" t="s">
        <v>805</v>
      </c>
      <c r="C860" s="458"/>
      <c r="D860" s="473"/>
      <c r="E860" s="459"/>
      <c r="F860" s="507" t="str">
        <f>IF(ISNA(VLOOKUP(D860,條件!$A$1:$L$65585,5,0)),"",(VLOOKUP(D860,條件!$A$1:$L$65585,5,0)))</f>
        <v/>
      </c>
      <c r="G860" s="507" t="str">
        <f>IF(ISNA(VLOOKUP(D860,條件!$A$1:$L$65585,11,0)),"",(VLOOKUP(D860,條件!$A$1:$L$65585,11,0)))</f>
        <v/>
      </c>
      <c r="H860" s="460"/>
      <c r="I860" s="461"/>
      <c r="J860" s="462"/>
      <c r="K860" s="461"/>
      <c r="L860" s="463"/>
      <c r="M860" s="388"/>
      <c r="N860" s="389"/>
      <c r="O860" s="390"/>
      <c r="P860" s="389"/>
      <c r="Q860" s="391"/>
      <c r="R860" s="443"/>
      <c r="S860" s="425">
        <f t="shared" si="315"/>
        <v>0</v>
      </c>
      <c r="T860" s="392">
        <f t="shared" si="312"/>
        <v>0</v>
      </c>
      <c r="U860" s="392">
        <f t="shared" si="316"/>
        <v>0</v>
      </c>
      <c r="V860" s="393">
        <f t="shared" si="317"/>
        <v>0</v>
      </c>
      <c r="W860" s="444" t="str">
        <f t="shared" si="318"/>
        <v/>
      </c>
      <c r="X860" s="452" t="str">
        <f t="shared" si="313"/>
        <v/>
      </c>
      <c r="Y860" s="452" t="str">
        <f t="shared" si="314"/>
        <v/>
      </c>
    </row>
    <row r="861" spans="1:25" ht="16.5">
      <c r="A861" s="383">
        <f t="shared" si="311"/>
        <v>46193</v>
      </c>
      <c r="B861" s="398" t="s">
        <v>803</v>
      </c>
      <c r="C861" s="524"/>
      <c r="D861" s="525"/>
      <c r="E861" s="526"/>
      <c r="F861" s="527">
        <v>0</v>
      </c>
      <c r="G861" s="527"/>
      <c r="H861" s="528"/>
      <c r="I861" s="529">
        <f>COUNTA(I841:I860)</f>
        <v>0</v>
      </c>
      <c r="J861" s="529"/>
      <c r="K861" s="529"/>
      <c r="L861" s="530"/>
      <c r="M861" s="400"/>
      <c r="N861" s="401">
        <f>SUM(N841:N860)</f>
        <v>0</v>
      </c>
      <c r="O861" s="400"/>
      <c r="P861" s="401">
        <f>SUM(P841:P860)</f>
        <v>0</v>
      </c>
      <c r="Q861" s="402"/>
      <c r="R861" s="445"/>
      <c r="S861" s="427"/>
      <c r="T861" s="403"/>
      <c r="U861" s="399">
        <f>SUMIF(U841:U860,"&lt;9E307")</f>
        <v>0</v>
      </c>
      <c r="V861" s="399">
        <f>SUM(V841:V860)</f>
        <v>0</v>
      </c>
      <c r="W861" s="446">
        <f>IF(ISERROR(V861/U861),0,(V861/U861))</f>
        <v>0</v>
      </c>
      <c r="X861" s="453">
        <f>SUMIF(X841:X860,"&lt;9E307")</f>
        <v>0</v>
      </c>
      <c r="Y861" s="453">
        <f>SUMIF(Y841:Y860,"&lt;9E307")</f>
        <v>0</v>
      </c>
    </row>
    <row r="862" spans="1:25" ht="16.5">
      <c r="A862" s="383">
        <f t="shared" si="311"/>
        <v>46193</v>
      </c>
      <c r="B862" s="404" t="s">
        <v>806</v>
      </c>
      <c r="C862" s="531"/>
      <c r="D862" s="532"/>
      <c r="E862" s="533"/>
      <c r="F862" s="534"/>
      <c r="G862" s="534"/>
      <c r="H862" s="535"/>
      <c r="I862" s="536">
        <f>SUM(I840,I861)</f>
        <v>0</v>
      </c>
      <c r="J862" s="536"/>
      <c r="K862" s="536"/>
      <c r="L862" s="537"/>
      <c r="M862" s="419"/>
      <c r="N862" s="420">
        <f>SUM(N840,N861)</f>
        <v>0</v>
      </c>
      <c r="O862" s="419"/>
      <c r="P862" s="420">
        <f>SUM(P840,P861)</f>
        <v>0</v>
      </c>
      <c r="Q862" s="421"/>
      <c r="R862" s="447"/>
      <c r="S862" s="428"/>
      <c r="T862" s="394"/>
      <c r="U862" s="394">
        <f t="shared" ref="U862:V862" si="319">SUM(U840,U861)</f>
        <v>0</v>
      </c>
      <c r="V862" s="394">
        <f t="shared" si="319"/>
        <v>0</v>
      </c>
      <c r="W862" s="448">
        <f>IF(ISERROR(V862/U862),0,V862/U862)</f>
        <v>0</v>
      </c>
      <c r="X862" s="454">
        <f>SUM(X840,X861)</f>
        <v>0</v>
      </c>
      <c r="Y862" s="454">
        <f>SUM(Y840,Y861)</f>
        <v>0</v>
      </c>
    </row>
    <row r="863" spans="1:25" ht="16.5">
      <c r="A863" s="449">
        <f>A862+1</f>
        <v>46194</v>
      </c>
      <c r="B863" s="431" t="s">
        <v>804</v>
      </c>
      <c r="C863" s="538"/>
      <c r="D863" s="539"/>
      <c r="E863" s="540"/>
      <c r="F863" s="541" t="str">
        <f>IF(ISNA(VLOOKUP(D863,條件!$A$1:$L$65585,5,0)),"",(VLOOKUP(D863,條件!$A$1:$L$65585,5,0)))</f>
        <v/>
      </c>
      <c r="G863" s="541" t="str">
        <f>IF(ISNA(VLOOKUP(D863,條件!$A$1:$L$65585,11,0)),"",(VLOOKUP(D863,條件!$A$1:$L$65585,11,0)))</f>
        <v/>
      </c>
      <c r="H863" s="542"/>
      <c r="I863" s="543"/>
      <c r="J863" s="462"/>
      <c r="K863" s="543"/>
      <c r="L863" s="544"/>
      <c r="M863" s="407"/>
      <c r="N863" s="408"/>
      <c r="O863" s="409"/>
      <c r="P863" s="408"/>
      <c r="Q863" s="410"/>
      <c r="R863" s="441"/>
      <c r="S863" s="424">
        <f>K863*0.85</f>
        <v>0</v>
      </c>
      <c r="T863" s="405">
        <f t="shared" ref="T863:T882" si="320">IF(J863="",0,(1440/(J863/S863)))</f>
        <v>0</v>
      </c>
      <c r="U863" s="405">
        <f>T863*L863*(N863+P863)/24*0.85</f>
        <v>0</v>
      </c>
      <c r="V863" s="406">
        <f>M863+O863</f>
        <v>0</v>
      </c>
      <c r="W863" s="442" t="str">
        <f>IF(U863=0,"",((V863/U863)))</f>
        <v/>
      </c>
      <c r="X863" s="452" t="str">
        <f t="shared" ref="X863:X882" si="321">IF(ISERROR((U863/(N863+P863)*N863)/250),"",((U863/(N863+P863)*N863)/250))</f>
        <v/>
      </c>
      <c r="Y863" s="452" t="str">
        <f t="shared" ref="Y863:Y882" si="322">IF(ISERROR(((U863/(N863+P863)*P863)/250)),"",(((U863/(N863+P863)*P863))/250))</f>
        <v/>
      </c>
    </row>
    <row r="864" spans="1:25" ht="16.5">
      <c r="A864" s="383">
        <f>A863</f>
        <v>46194</v>
      </c>
      <c r="B864" s="432" t="s">
        <v>804</v>
      </c>
      <c r="C864" s="458"/>
      <c r="D864" s="473"/>
      <c r="E864" s="459"/>
      <c r="F864" s="507" t="str">
        <f>IF(ISNA(VLOOKUP(D864,條件!$A$1:$L$65585,5,0)),"",(VLOOKUP(D864,條件!$A$1:$L$65585,5,0)))</f>
        <v/>
      </c>
      <c r="G864" s="507" t="str">
        <f>IF(ISNA(VLOOKUP(D864,條件!$A$1:$L$65585,11,0)),"",(VLOOKUP(D864,條件!$A$1:$L$65585,11,0)))</f>
        <v/>
      </c>
      <c r="H864" s="460"/>
      <c r="I864" s="461"/>
      <c r="J864" s="462"/>
      <c r="K864" s="461"/>
      <c r="L864" s="463"/>
      <c r="M864" s="388"/>
      <c r="N864" s="389"/>
      <c r="O864" s="390"/>
      <c r="P864" s="389"/>
      <c r="Q864" s="410"/>
      <c r="R864" s="443"/>
      <c r="S864" s="425">
        <f t="shared" ref="S864:S882" si="323">K864*0.85</f>
        <v>0</v>
      </c>
      <c r="T864" s="392">
        <f t="shared" si="320"/>
        <v>0</v>
      </c>
      <c r="U864" s="405">
        <f t="shared" ref="U864:U882" si="324">T864*L864*(N864+P864)/24*0.85</f>
        <v>0</v>
      </c>
      <c r="V864" s="393">
        <f t="shared" ref="V864:V882" si="325">M864+O864</f>
        <v>0</v>
      </c>
      <c r="W864" s="442" t="str">
        <f t="shared" ref="W864:W882" si="326">IF(U864=0,"",((V864/U864)))</f>
        <v/>
      </c>
      <c r="X864" s="452" t="str">
        <f t="shared" si="321"/>
        <v/>
      </c>
      <c r="Y864" s="452" t="str">
        <f t="shared" si="322"/>
        <v/>
      </c>
    </row>
    <row r="865" spans="1:25" ht="16.5">
      <c r="A865" s="383">
        <f t="shared" ref="A865:A905" si="327">A864</f>
        <v>46194</v>
      </c>
      <c r="B865" s="432" t="s">
        <v>804</v>
      </c>
      <c r="C865" s="458"/>
      <c r="D865" s="473"/>
      <c r="E865" s="459"/>
      <c r="F865" s="507" t="str">
        <f>IF(ISNA(VLOOKUP(D865,條件!$A$1:$L$65585,5,0)),"",(VLOOKUP(D865,條件!$A$1:$L$65585,5,0)))</f>
        <v/>
      </c>
      <c r="G865" s="507" t="str">
        <f>IF(ISNA(VLOOKUP(D865,條件!$A$1:$L$65585,11,0)),"",(VLOOKUP(D865,條件!$A$1:$L$65585,11,0)))</f>
        <v/>
      </c>
      <c r="H865" s="460"/>
      <c r="I865" s="461"/>
      <c r="J865" s="462"/>
      <c r="K865" s="461"/>
      <c r="L865" s="463"/>
      <c r="M865" s="388"/>
      <c r="N865" s="389"/>
      <c r="O865" s="390"/>
      <c r="P865" s="389"/>
      <c r="Q865" s="410"/>
      <c r="R865" s="443"/>
      <c r="S865" s="425">
        <f t="shared" si="323"/>
        <v>0</v>
      </c>
      <c r="T865" s="392">
        <f t="shared" si="320"/>
        <v>0</v>
      </c>
      <c r="U865" s="405">
        <f t="shared" si="324"/>
        <v>0</v>
      </c>
      <c r="V865" s="393">
        <f t="shared" si="325"/>
        <v>0</v>
      </c>
      <c r="W865" s="442" t="str">
        <f t="shared" si="326"/>
        <v/>
      </c>
      <c r="X865" s="452" t="str">
        <f t="shared" si="321"/>
        <v/>
      </c>
      <c r="Y865" s="452" t="str">
        <f t="shared" si="322"/>
        <v/>
      </c>
    </row>
    <row r="866" spans="1:25" ht="16.5">
      <c r="A866" s="383">
        <f t="shared" si="327"/>
        <v>46194</v>
      </c>
      <c r="B866" s="432" t="s">
        <v>804</v>
      </c>
      <c r="C866" s="458"/>
      <c r="D866" s="473"/>
      <c r="E866" s="459"/>
      <c r="F866" s="507" t="str">
        <f>IF(ISNA(VLOOKUP(D866,條件!$A$1:$L$65585,5,0)),"",(VLOOKUP(D866,條件!$A$1:$L$65585,5,0)))</f>
        <v/>
      </c>
      <c r="G866" s="507" t="str">
        <f>IF(ISNA(VLOOKUP(D866,條件!$A$1:$L$65585,11,0)),"",(VLOOKUP(D866,條件!$A$1:$L$65585,11,0)))</f>
        <v/>
      </c>
      <c r="H866" s="460"/>
      <c r="I866" s="461"/>
      <c r="J866" s="462"/>
      <c r="K866" s="461"/>
      <c r="L866" s="463"/>
      <c r="M866" s="388"/>
      <c r="N866" s="389"/>
      <c r="O866" s="390"/>
      <c r="P866" s="389"/>
      <c r="Q866" s="410"/>
      <c r="R866" s="443"/>
      <c r="S866" s="425">
        <f t="shared" si="323"/>
        <v>0</v>
      </c>
      <c r="T866" s="392">
        <f t="shared" si="320"/>
        <v>0</v>
      </c>
      <c r="U866" s="405">
        <f t="shared" si="324"/>
        <v>0</v>
      </c>
      <c r="V866" s="393">
        <f t="shared" si="325"/>
        <v>0</v>
      </c>
      <c r="W866" s="442" t="str">
        <f t="shared" si="326"/>
        <v/>
      </c>
      <c r="X866" s="452" t="str">
        <f t="shared" si="321"/>
        <v/>
      </c>
      <c r="Y866" s="452" t="str">
        <f t="shared" si="322"/>
        <v/>
      </c>
    </row>
    <row r="867" spans="1:25" ht="16.5">
      <c r="A867" s="383">
        <f t="shared" si="327"/>
        <v>46194</v>
      </c>
      <c r="B867" s="432" t="s">
        <v>804</v>
      </c>
      <c r="C867" s="458"/>
      <c r="D867" s="473"/>
      <c r="E867" s="459"/>
      <c r="F867" s="507" t="str">
        <f>IF(ISNA(VLOOKUP(D867,條件!$A$1:$L$65585,5,0)),"",(VLOOKUP(D867,條件!$A$1:$L$65585,5,0)))</f>
        <v/>
      </c>
      <c r="G867" s="507" t="str">
        <f>IF(ISNA(VLOOKUP(D867,條件!$A$1:$L$65585,11,0)),"",(VLOOKUP(D867,條件!$A$1:$L$65585,11,0)))</f>
        <v/>
      </c>
      <c r="H867" s="460"/>
      <c r="I867" s="461"/>
      <c r="J867" s="462"/>
      <c r="K867" s="461"/>
      <c r="L867" s="463"/>
      <c r="M867" s="388"/>
      <c r="N867" s="389"/>
      <c r="O867" s="390"/>
      <c r="P867" s="389"/>
      <c r="Q867" s="410"/>
      <c r="R867" s="443"/>
      <c r="S867" s="425">
        <f t="shared" si="323"/>
        <v>0</v>
      </c>
      <c r="T867" s="392">
        <f t="shared" si="320"/>
        <v>0</v>
      </c>
      <c r="U867" s="405">
        <f t="shared" si="324"/>
        <v>0</v>
      </c>
      <c r="V867" s="393">
        <f t="shared" si="325"/>
        <v>0</v>
      </c>
      <c r="W867" s="442" t="str">
        <f t="shared" si="326"/>
        <v/>
      </c>
      <c r="X867" s="452" t="str">
        <f t="shared" si="321"/>
        <v/>
      </c>
      <c r="Y867" s="452" t="str">
        <f t="shared" si="322"/>
        <v/>
      </c>
    </row>
    <row r="868" spans="1:25" ht="16.5">
      <c r="A868" s="383">
        <f t="shared" si="327"/>
        <v>46194</v>
      </c>
      <c r="B868" s="432" t="s">
        <v>804</v>
      </c>
      <c r="C868" s="458"/>
      <c r="D868" s="473"/>
      <c r="E868" s="459"/>
      <c r="F868" s="507" t="str">
        <f>IF(ISNA(VLOOKUP(D868,條件!$A$1:$L$65585,5,0)),"",(VLOOKUP(D868,條件!$A$1:$L$65585,5,0)))</f>
        <v/>
      </c>
      <c r="G868" s="507" t="str">
        <f>IF(ISNA(VLOOKUP(D868,條件!$A$1:$L$65585,11,0)),"",(VLOOKUP(D868,條件!$A$1:$L$65585,11,0)))</f>
        <v/>
      </c>
      <c r="H868" s="460"/>
      <c r="I868" s="461"/>
      <c r="J868" s="462"/>
      <c r="K868" s="461"/>
      <c r="L868" s="463"/>
      <c r="M868" s="388"/>
      <c r="N868" s="389"/>
      <c r="O868" s="390"/>
      <c r="P868" s="389"/>
      <c r="Q868" s="410"/>
      <c r="R868" s="443"/>
      <c r="S868" s="425">
        <f t="shared" si="323"/>
        <v>0</v>
      </c>
      <c r="T868" s="392">
        <f t="shared" si="320"/>
        <v>0</v>
      </c>
      <c r="U868" s="405">
        <f t="shared" si="324"/>
        <v>0</v>
      </c>
      <c r="V868" s="393">
        <f t="shared" si="325"/>
        <v>0</v>
      </c>
      <c r="W868" s="442" t="str">
        <f t="shared" si="326"/>
        <v/>
      </c>
      <c r="X868" s="452" t="str">
        <f t="shared" si="321"/>
        <v/>
      </c>
      <c r="Y868" s="452" t="str">
        <f t="shared" si="322"/>
        <v/>
      </c>
    </row>
    <row r="869" spans="1:25" ht="16.5">
      <c r="A869" s="383">
        <f t="shared" si="327"/>
        <v>46194</v>
      </c>
      <c r="B869" s="432" t="s">
        <v>804</v>
      </c>
      <c r="C869" s="458"/>
      <c r="D869" s="473"/>
      <c r="E869" s="459"/>
      <c r="F869" s="507" t="str">
        <f>IF(ISNA(VLOOKUP(D869,條件!$A$1:$L$65585,5,0)),"",(VLOOKUP(D869,條件!$A$1:$L$65585,5,0)))</f>
        <v/>
      </c>
      <c r="G869" s="507" t="str">
        <f>IF(ISNA(VLOOKUP(D869,條件!$A$1:$L$65585,11,0)),"",(VLOOKUP(D869,條件!$A$1:$L$65585,11,0)))</f>
        <v/>
      </c>
      <c r="H869" s="460"/>
      <c r="I869" s="461"/>
      <c r="J869" s="462"/>
      <c r="K869" s="461"/>
      <c r="L869" s="463"/>
      <c r="M869" s="388"/>
      <c r="N869" s="389"/>
      <c r="O869" s="390"/>
      <c r="P869" s="389"/>
      <c r="Q869" s="410"/>
      <c r="R869" s="443"/>
      <c r="S869" s="425">
        <f t="shared" si="323"/>
        <v>0</v>
      </c>
      <c r="T869" s="392">
        <f t="shared" si="320"/>
        <v>0</v>
      </c>
      <c r="U869" s="405">
        <f t="shared" si="324"/>
        <v>0</v>
      </c>
      <c r="V869" s="393">
        <f t="shared" si="325"/>
        <v>0</v>
      </c>
      <c r="W869" s="442" t="str">
        <f t="shared" si="326"/>
        <v/>
      </c>
      <c r="X869" s="452" t="str">
        <f t="shared" si="321"/>
        <v/>
      </c>
      <c r="Y869" s="452" t="str">
        <f t="shared" si="322"/>
        <v/>
      </c>
    </row>
    <row r="870" spans="1:25" ht="16.5">
      <c r="A870" s="383">
        <f t="shared" si="327"/>
        <v>46194</v>
      </c>
      <c r="B870" s="432" t="s">
        <v>804</v>
      </c>
      <c r="C870" s="458"/>
      <c r="D870" s="473"/>
      <c r="E870" s="459"/>
      <c r="F870" s="507" t="str">
        <f>IF(ISNA(VLOOKUP(D870,條件!$A$1:$L$65585,5,0)),"",(VLOOKUP(D870,條件!$A$1:$L$65585,5,0)))</f>
        <v/>
      </c>
      <c r="G870" s="507" t="str">
        <f>IF(ISNA(VLOOKUP(D870,條件!$A$1:$L$65585,11,0)),"",(VLOOKUP(D870,條件!$A$1:$L$65585,11,0)))</f>
        <v/>
      </c>
      <c r="H870" s="460"/>
      <c r="I870" s="461"/>
      <c r="J870" s="462"/>
      <c r="K870" s="461"/>
      <c r="L870" s="463"/>
      <c r="M870" s="388"/>
      <c r="N870" s="389"/>
      <c r="O870" s="390"/>
      <c r="P870" s="389"/>
      <c r="Q870" s="410"/>
      <c r="R870" s="443"/>
      <c r="S870" s="425">
        <f t="shared" si="323"/>
        <v>0</v>
      </c>
      <c r="T870" s="392">
        <f t="shared" si="320"/>
        <v>0</v>
      </c>
      <c r="U870" s="405">
        <f t="shared" si="324"/>
        <v>0</v>
      </c>
      <c r="V870" s="393">
        <f t="shared" si="325"/>
        <v>0</v>
      </c>
      <c r="W870" s="442" t="str">
        <f t="shared" si="326"/>
        <v/>
      </c>
      <c r="X870" s="452" t="str">
        <f t="shared" si="321"/>
        <v/>
      </c>
      <c r="Y870" s="452" t="str">
        <f t="shared" si="322"/>
        <v/>
      </c>
    </row>
    <row r="871" spans="1:25" ht="16.5">
      <c r="A871" s="383">
        <f t="shared" si="327"/>
        <v>46194</v>
      </c>
      <c r="B871" s="432" t="s">
        <v>804</v>
      </c>
      <c r="C871" s="458"/>
      <c r="D871" s="473"/>
      <c r="E871" s="459"/>
      <c r="F871" s="507" t="str">
        <f>IF(ISNA(VLOOKUP(D871,條件!$A$1:$L$65585,5,0)),"",(VLOOKUP(D871,條件!$A$1:$L$65585,5,0)))</f>
        <v/>
      </c>
      <c r="G871" s="507" t="str">
        <f>IF(ISNA(VLOOKUP(D871,條件!$A$1:$L$65585,11,0)),"",(VLOOKUP(D871,條件!$A$1:$L$65585,11,0)))</f>
        <v/>
      </c>
      <c r="H871" s="460"/>
      <c r="I871" s="461"/>
      <c r="J871" s="462"/>
      <c r="K871" s="461"/>
      <c r="L871" s="463"/>
      <c r="M871" s="388"/>
      <c r="N871" s="389"/>
      <c r="O871" s="390"/>
      <c r="P871" s="389"/>
      <c r="Q871" s="410"/>
      <c r="R871" s="443"/>
      <c r="S871" s="425">
        <f t="shared" si="323"/>
        <v>0</v>
      </c>
      <c r="T871" s="392">
        <f t="shared" si="320"/>
        <v>0</v>
      </c>
      <c r="U871" s="405">
        <f t="shared" si="324"/>
        <v>0</v>
      </c>
      <c r="V871" s="393">
        <f t="shared" si="325"/>
        <v>0</v>
      </c>
      <c r="W871" s="442" t="str">
        <f t="shared" si="326"/>
        <v/>
      </c>
      <c r="X871" s="452" t="str">
        <f t="shared" si="321"/>
        <v/>
      </c>
      <c r="Y871" s="452" t="str">
        <f t="shared" si="322"/>
        <v/>
      </c>
    </row>
    <row r="872" spans="1:25" ht="16.5">
      <c r="A872" s="383">
        <f t="shared" si="327"/>
        <v>46194</v>
      </c>
      <c r="B872" s="432" t="s">
        <v>804</v>
      </c>
      <c r="C872" s="458"/>
      <c r="D872" s="473"/>
      <c r="E872" s="459"/>
      <c r="F872" s="507" t="str">
        <f>IF(ISNA(VLOOKUP(D872,條件!$A$1:$L$65585,5,0)),"",(VLOOKUP(D872,條件!$A$1:$L$65585,5,0)))</f>
        <v/>
      </c>
      <c r="G872" s="507" t="str">
        <f>IF(ISNA(VLOOKUP(D872,條件!$A$1:$L$65585,11,0)),"",(VLOOKUP(D872,條件!$A$1:$L$65585,11,0)))</f>
        <v/>
      </c>
      <c r="H872" s="460"/>
      <c r="I872" s="461"/>
      <c r="J872" s="462"/>
      <c r="K872" s="461"/>
      <c r="L872" s="463"/>
      <c r="M872" s="388"/>
      <c r="N872" s="389"/>
      <c r="O872" s="390"/>
      <c r="P872" s="389"/>
      <c r="Q872" s="410"/>
      <c r="R872" s="443"/>
      <c r="S872" s="425">
        <f t="shared" si="323"/>
        <v>0</v>
      </c>
      <c r="T872" s="392">
        <f t="shared" si="320"/>
        <v>0</v>
      </c>
      <c r="U872" s="405">
        <f t="shared" si="324"/>
        <v>0</v>
      </c>
      <c r="V872" s="393">
        <f t="shared" si="325"/>
        <v>0</v>
      </c>
      <c r="W872" s="442" t="str">
        <f t="shared" si="326"/>
        <v/>
      </c>
      <c r="X872" s="452" t="str">
        <f t="shared" si="321"/>
        <v/>
      </c>
      <c r="Y872" s="452" t="str">
        <f t="shared" si="322"/>
        <v/>
      </c>
    </row>
    <row r="873" spans="1:25" ht="16.5">
      <c r="A873" s="383">
        <f t="shared" si="327"/>
        <v>46194</v>
      </c>
      <c r="B873" s="432" t="s">
        <v>804</v>
      </c>
      <c r="C873" s="458"/>
      <c r="D873" s="473"/>
      <c r="E873" s="459"/>
      <c r="F873" s="507" t="str">
        <f>IF(ISNA(VLOOKUP(D873,條件!$A$1:$L$65585,5,0)),"",(VLOOKUP(D873,條件!$A$1:$L$65585,5,0)))</f>
        <v/>
      </c>
      <c r="G873" s="507" t="str">
        <f>IF(ISNA(VLOOKUP(D873,條件!$A$1:$L$65585,11,0)),"",(VLOOKUP(D873,條件!$A$1:$L$65585,11,0)))</f>
        <v/>
      </c>
      <c r="H873" s="460"/>
      <c r="I873" s="461"/>
      <c r="J873" s="462"/>
      <c r="K873" s="461"/>
      <c r="L873" s="463"/>
      <c r="M873" s="388"/>
      <c r="N873" s="389"/>
      <c r="O873" s="390"/>
      <c r="P873" s="389"/>
      <c r="Q873" s="410"/>
      <c r="R873" s="443"/>
      <c r="S873" s="425">
        <f t="shared" si="323"/>
        <v>0</v>
      </c>
      <c r="T873" s="392">
        <f t="shared" si="320"/>
        <v>0</v>
      </c>
      <c r="U873" s="405">
        <f t="shared" si="324"/>
        <v>0</v>
      </c>
      <c r="V873" s="393">
        <f t="shared" si="325"/>
        <v>0</v>
      </c>
      <c r="W873" s="442" t="str">
        <f t="shared" si="326"/>
        <v/>
      </c>
      <c r="X873" s="452" t="str">
        <f t="shared" si="321"/>
        <v/>
      </c>
      <c r="Y873" s="452" t="str">
        <f t="shared" si="322"/>
        <v/>
      </c>
    </row>
    <row r="874" spans="1:25" ht="16.5">
      <c r="A874" s="383">
        <f t="shared" si="327"/>
        <v>46194</v>
      </c>
      <c r="B874" s="432" t="s">
        <v>804</v>
      </c>
      <c r="C874" s="458"/>
      <c r="D874" s="473"/>
      <c r="E874" s="459"/>
      <c r="F874" s="507" t="str">
        <f>IF(ISNA(VLOOKUP(D874,條件!$A$1:$L$65585,5,0)),"",(VLOOKUP(D874,條件!$A$1:$L$65585,5,0)))</f>
        <v/>
      </c>
      <c r="G874" s="507" t="str">
        <f>IF(ISNA(VLOOKUP(D874,條件!$A$1:$L$65585,11,0)),"",(VLOOKUP(D874,條件!$A$1:$L$65585,11,0)))</f>
        <v/>
      </c>
      <c r="H874" s="460"/>
      <c r="I874" s="461"/>
      <c r="J874" s="462"/>
      <c r="K874" s="461"/>
      <c r="L874" s="463"/>
      <c r="M874" s="388"/>
      <c r="N874" s="389"/>
      <c r="O874" s="390"/>
      <c r="P874" s="389"/>
      <c r="Q874" s="410"/>
      <c r="R874" s="443"/>
      <c r="S874" s="425">
        <f t="shared" si="323"/>
        <v>0</v>
      </c>
      <c r="T874" s="392">
        <f t="shared" si="320"/>
        <v>0</v>
      </c>
      <c r="U874" s="392">
        <f t="shared" si="324"/>
        <v>0</v>
      </c>
      <c r="V874" s="393">
        <f t="shared" si="325"/>
        <v>0</v>
      </c>
      <c r="W874" s="442" t="str">
        <f t="shared" si="326"/>
        <v/>
      </c>
      <c r="X874" s="452" t="str">
        <f t="shared" si="321"/>
        <v/>
      </c>
      <c r="Y874" s="452" t="str">
        <f t="shared" si="322"/>
        <v/>
      </c>
    </row>
    <row r="875" spans="1:25" ht="16.5">
      <c r="A875" s="383">
        <f t="shared" si="327"/>
        <v>46194</v>
      </c>
      <c r="B875" s="432" t="s">
        <v>804</v>
      </c>
      <c r="C875" s="458"/>
      <c r="D875" s="473"/>
      <c r="E875" s="459"/>
      <c r="F875" s="507" t="str">
        <f>IF(ISNA(VLOOKUP(D875,條件!$A$1:$L$65585,5,0)),"",(VLOOKUP(D875,條件!$A$1:$L$65585,5,0)))</f>
        <v/>
      </c>
      <c r="G875" s="507" t="str">
        <f>IF(ISNA(VLOOKUP(D875,條件!$A$1:$L$65585,11,0)),"",(VLOOKUP(D875,條件!$A$1:$L$65585,11,0)))</f>
        <v/>
      </c>
      <c r="H875" s="460"/>
      <c r="I875" s="461"/>
      <c r="J875" s="462"/>
      <c r="K875" s="461"/>
      <c r="L875" s="463"/>
      <c r="M875" s="388"/>
      <c r="N875" s="389"/>
      <c r="O875" s="390"/>
      <c r="P875" s="389"/>
      <c r="Q875" s="410"/>
      <c r="R875" s="443"/>
      <c r="S875" s="425">
        <f t="shared" si="323"/>
        <v>0</v>
      </c>
      <c r="T875" s="392">
        <f t="shared" si="320"/>
        <v>0</v>
      </c>
      <c r="U875" s="392">
        <f t="shared" si="324"/>
        <v>0</v>
      </c>
      <c r="V875" s="393">
        <f t="shared" si="325"/>
        <v>0</v>
      </c>
      <c r="W875" s="444" t="str">
        <f t="shared" si="326"/>
        <v/>
      </c>
      <c r="X875" s="452" t="str">
        <f t="shared" si="321"/>
        <v/>
      </c>
      <c r="Y875" s="452" t="str">
        <f t="shared" si="322"/>
        <v/>
      </c>
    </row>
    <row r="876" spans="1:25" ht="16.5">
      <c r="A876" s="383">
        <f t="shared" si="327"/>
        <v>46194</v>
      </c>
      <c r="B876" s="432" t="s">
        <v>804</v>
      </c>
      <c r="C876" s="458"/>
      <c r="D876" s="473"/>
      <c r="E876" s="459"/>
      <c r="F876" s="507" t="str">
        <f>IF(ISNA(VLOOKUP(D876,條件!$A$1:$L$65585,5,0)),"",(VLOOKUP(D876,條件!$A$1:$L$65585,5,0)))</f>
        <v/>
      </c>
      <c r="G876" s="507" t="str">
        <f>IF(ISNA(VLOOKUP(D876,條件!$A$1:$L$65585,11,0)),"",(VLOOKUP(D876,條件!$A$1:$L$65585,11,0)))</f>
        <v/>
      </c>
      <c r="H876" s="460"/>
      <c r="I876" s="461"/>
      <c r="J876" s="462"/>
      <c r="K876" s="461"/>
      <c r="L876" s="463"/>
      <c r="M876" s="388"/>
      <c r="N876" s="389"/>
      <c r="O876" s="390"/>
      <c r="P876" s="389"/>
      <c r="Q876" s="410"/>
      <c r="R876" s="443"/>
      <c r="S876" s="425">
        <f t="shared" si="323"/>
        <v>0</v>
      </c>
      <c r="T876" s="392">
        <f t="shared" si="320"/>
        <v>0</v>
      </c>
      <c r="U876" s="392">
        <f t="shared" si="324"/>
        <v>0</v>
      </c>
      <c r="V876" s="393">
        <f t="shared" si="325"/>
        <v>0</v>
      </c>
      <c r="W876" s="444" t="str">
        <f t="shared" si="326"/>
        <v/>
      </c>
      <c r="X876" s="452" t="str">
        <f t="shared" si="321"/>
        <v/>
      </c>
      <c r="Y876" s="452" t="str">
        <f t="shared" si="322"/>
        <v/>
      </c>
    </row>
    <row r="877" spans="1:25" ht="16.5">
      <c r="A877" s="383">
        <f t="shared" si="327"/>
        <v>46194</v>
      </c>
      <c r="B877" s="432" t="s">
        <v>804</v>
      </c>
      <c r="C877" s="458"/>
      <c r="D877" s="473"/>
      <c r="E877" s="459"/>
      <c r="F877" s="507" t="str">
        <f>IF(ISNA(VLOOKUP(D877,條件!$A$1:$L$65585,5,0)),"",(VLOOKUP(D877,條件!$A$1:$L$65585,5,0)))</f>
        <v/>
      </c>
      <c r="G877" s="507" t="str">
        <f>IF(ISNA(VLOOKUP(D877,條件!$A$1:$L$65585,11,0)),"",(VLOOKUP(D877,條件!$A$1:$L$65585,11,0)))</f>
        <v/>
      </c>
      <c r="H877" s="460"/>
      <c r="I877" s="461"/>
      <c r="J877" s="462"/>
      <c r="K877" s="461"/>
      <c r="L877" s="463"/>
      <c r="M877" s="388"/>
      <c r="N877" s="389"/>
      <c r="O877" s="390"/>
      <c r="P877" s="389"/>
      <c r="Q877" s="410"/>
      <c r="R877" s="443"/>
      <c r="S877" s="425">
        <f t="shared" si="323"/>
        <v>0</v>
      </c>
      <c r="T877" s="392">
        <f t="shared" si="320"/>
        <v>0</v>
      </c>
      <c r="U877" s="392">
        <f t="shared" si="324"/>
        <v>0</v>
      </c>
      <c r="V877" s="393">
        <f t="shared" si="325"/>
        <v>0</v>
      </c>
      <c r="W877" s="444" t="str">
        <f t="shared" si="326"/>
        <v/>
      </c>
      <c r="X877" s="452" t="str">
        <f t="shared" si="321"/>
        <v/>
      </c>
      <c r="Y877" s="452" t="str">
        <f t="shared" si="322"/>
        <v/>
      </c>
    </row>
    <row r="878" spans="1:25" ht="16.5">
      <c r="A878" s="383">
        <f t="shared" si="327"/>
        <v>46194</v>
      </c>
      <c r="B878" s="432" t="s">
        <v>804</v>
      </c>
      <c r="C878" s="458"/>
      <c r="D878" s="473"/>
      <c r="E878" s="459"/>
      <c r="F878" s="507" t="str">
        <f>IF(ISNA(VLOOKUP(D878,條件!$A$1:$L$65585,5,0)),"",(VLOOKUP(D878,條件!$A$1:$L$65585,5,0)))</f>
        <v/>
      </c>
      <c r="G878" s="507" t="str">
        <f>IF(ISNA(VLOOKUP(D878,條件!$A$1:$L$65585,11,0)),"",(VLOOKUP(D878,條件!$A$1:$L$65585,11,0)))</f>
        <v/>
      </c>
      <c r="H878" s="460"/>
      <c r="I878" s="461"/>
      <c r="J878" s="462"/>
      <c r="K878" s="461"/>
      <c r="L878" s="463"/>
      <c r="M878" s="388"/>
      <c r="N878" s="389"/>
      <c r="O878" s="390"/>
      <c r="P878" s="389"/>
      <c r="Q878" s="410"/>
      <c r="R878" s="443"/>
      <c r="S878" s="425">
        <f t="shared" si="323"/>
        <v>0</v>
      </c>
      <c r="T878" s="392">
        <f t="shared" si="320"/>
        <v>0</v>
      </c>
      <c r="U878" s="392">
        <f t="shared" si="324"/>
        <v>0</v>
      </c>
      <c r="V878" s="393">
        <f t="shared" si="325"/>
        <v>0</v>
      </c>
      <c r="W878" s="444" t="str">
        <f t="shared" si="326"/>
        <v/>
      </c>
      <c r="X878" s="452" t="str">
        <f t="shared" si="321"/>
        <v/>
      </c>
      <c r="Y878" s="452" t="str">
        <f t="shared" si="322"/>
        <v/>
      </c>
    </row>
    <row r="879" spans="1:25" ht="16.5">
      <c r="A879" s="383">
        <f t="shared" si="327"/>
        <v>46194</v>
      </c>
      <c r="B879" s="432" t="s">
        <v>804</v>
      </c>
      <c r="C879" s="458"/>
      <c r="D879" s="473"/>
      <c r="E879" s="459"/>
      <c r="F879" s="507" t="str">
        <f>IF(ISNA(VLOOKUP(D879,條件!$A$1:$L$65585,5,0)),"",(VLOOKUP(D879,條件!$A$1:$L$65585,5,0)))</f>
        <v/>
      </c>
      <c r="G879" s="507" t="str">
        <f>IF(ISNA(VLOOKUP(D879,條件!$A$1:$L$65585,11,0)),"",(VLOOKUP(D879,條件!$A$1:$L$65585,11,0)))</f>
        <v/>
      </c>
      <c r="H879" s="460"/>
      <c r="I879" s="461"/>
      <c r="J879" s="462"/>
      <c r="K879" s="461"/>
      <c r="L879" s="463"/>
      <c r="M879" s="388"/>
      <c r="N879" s="389"/>
      <c r="O879" s="390"/>
      <c r="P879" s="389"/>
      <c r="Q879" s="391"/>
      <c r="R879" s="443"/>
      <c r="S879" s="425">
        <f t="shared" si="323"/>
        <v>0</v>
      </c>
      <c r="T879" s="392">
        <f t="shared" si="320"/>
        <v>0</v>
      </c>
      <c r="U879" s="392">
        <f t="shared" si="324"/>
        <v>0</v>
      </c>
      <c r="V879" s="393">
        <f t="shared" si="325"/>
        <v>0</v>
      </c>
      <c r="W879" s="444" t="str">
        <f t="shared" si="326"/>
        <v/>
      </c>
      <c r="X879" s="452" t="str">
        <f t="shared" si="321"/>
        <v/>
      </c>
      <c r="Y879" s="452" t="str">
        <f t="shared" si="322"/>
        <v/>
      </c>
    </row>
    <row r="880" spans="1:25" ht="16.5">
      <c r="A880" s="383">
        <f t="shared" si="327"/>
        <v>46194</v>
      </c>
      <c r="B880" s="432" t="s">
        <v>804</v>
      </c>
      <c r="C880" s="458"/>
      <c r="D880" s="473"/>
      <c r="E880" s="459"/>
      <c r="F880" s="507" t="str">
        <f>IF(ISNA(VLOOKUP(D880,條件!$A$1:$L$65585,5,0)),"",(VLOOKUP(D880,條件!$A$1:$L$65585,5,0)))</f>
        <v/>
      </c>
      <c r="G880" s="507" t="str">
        <f>IF(ISNA(VLOOKUP(D880,條件!$A$1:$L$65585,11,0)),"",(VLOOKUP(D880,條件!$A$1:$L$65585,11,0)))</f>
        <v/>
      </c>
      <c r="H880" s="460"/>
      <c r="I880" s="461"/>
      <c r="J880" s="462"/>
      <c r="K880" s="461"/>
      <c r="L880" s="463"/>
      <c r="M880" s="388"/>
      <c r="N880" s="389"/>
      <c r="O880" s="390"/>
      <c r="P880" s="389"/>
      <c r="Q880" s="391"/>
      <c r="R880" s="443"/>
      <c r="S880" s="425">
        <f t="shared" si="323"/>
        <v>0</v>
      </c>
      <c r="T880" s="392">
        <f t="shared" si="320"/>
        <v>0</v>
      </c>
      <c r="U880" s="392">
        <f t="shared" si="324"/>
        <v>0</v>
      </c>
      <c r="V880" s="393">
        <f t="shared" si="325"/>
        <v>0</v>
      </c>
      <c r="W880" s="444" t="str">
        <f t="shared" si="326"/>
        <v/>
      </c>
      <c r="X880" s="452" t="str">
        <f t="shared" si="321"/>
        <v/>
      </c>
      <c r="Y880" s="452" t="str">
        <f t="shared" si="322"/>
        <v/>
      </c>
    </row>
    <row r="881" spans="1:25" ht="16.5">
      <c r="A881" s="383">
        <f t="shared" si="327"/>
        <v>46194</v>
      </c>
      <c r="B881" s="432" t="s">
        <v>804</v>
      </c>
      <c r="C881" s="458"/>
      <c r="D881" s="473"/>
      <c r="E881" s="459"/>
      <c r="F881" s="507" t="str">
        <f>IF(ISNA(VLOOKUP(D881,條件!$A$1:$L$65585,5,0)),"",(VLOOKUP(D881,條件!$A$1:$L$65585,5,0)))</f>
        <v/>
      </c>
      <c r="G881" s="507" t="str">
        <f>IF(ISNA(VLOOKUP(D881,條件!$A$1:$L$65585,11,0)),"",(VLOOKUP(D881,條件!$A$1:$L$65585,11,0)))</f>
        <v/>
      </c>
      <c r="H881" s="460"/>
      <c r="I881" s="461"/>
      <c r="J881" s="462"/>
      <c r="K881" s="461"/>
      <c r="L881" s="463"/>
      <c r="M881" s="388"/>
      <c r="N881" s="389"/>
      <c r="O881" s="390"/>
      <c r="P881" s="389"/>
      <c r="Q881" s="391"/>
      <c r="R881" s="443"/>
      <c r="S881" s="425">
        <f t="shared" si="323"/>
        <v>0</v>
      </c>
      <c r="T881" s="392">
        <f t="shared" si="320"/>
        <v>0</v>
      </c>
      <c r="U881" s="392">
        <f t="shared" si="324"/>
        <v>0</v>
      </c>
      <c r="V881" s="393">
        <f t="shared" si="325"/>
        <v>0</v>
      </c>
      <c r="W881" s="444" t="str">
        <f t="shared" si="326"/>
        <v/>
      </c>
      <c r="X881" s="452" t="str">
        <f t="shared" si="321"/>
        <v/>
      </c>
      <c r="Y881" s="452" t="str">
        <f t="shared" si="322"/>
        <v/>
      </c>
    </row>
    <row r="882" spans="1:25" ht="16.5">
      <c r="A882" s="383">
        <f t="shared" si="327"/>
        <v>46194</v>
      </c>
      <c r="B882" s="432" t="s">
        <v>804</v>
      </c>
      <c r="C882" s="458"/>
      <c r="D882" s="473"/>
      <c r="E882" s="459"/>
      <c r="F882" s="507" t="str">
        <f>IF(ISNA(VLOOKUP(D882,條件!$A$1:$L$65585,5,0)),"",(VLOOKUP(D882,條件!$A$1:$L$65585,5,0)))</f>
        <v/>
      </c>
      <c r="G882" s="507" t="str">
        <f>IF(ISNA(VLOOKUP(D882,條件!$A$1:$L$65585,11,0)),"",(VLOOKUP(D882,條件!$A$1:$L$65585,11,0)))</f>
        <v/>
      </c>
      <c r="H882" s="460"/>
      <c r="I882" s="461"/>
      <c r="J882" s="462"/>
      <c r="K882" s="461"/>
      <c r="L882" s="463"/>
      <c r="M882" s="388"/>
      <c r="N882" s="389"/>
      <c r="O882" s="390"/>
      <c r="P882" s="389"/>
      <c r="Q882" s="391"/>
      <c r="R882" s="443"/>
      <c r="S882" s="425">
        <f t="shared" si="323"/>
        <v>0</v>
      </c>
      <c r="T882" s="392">
        <f t="shared" si="320"/>
        <v>0</v>
      </c>
      <c r="U882" s="392">
        <f t="shared" si="324"/>
        <v>0</v>
      </c>
      <c r="V882" s="393">
        <f t="shared" si="325"/>
        <v>0</v>
      </c>
      <c r="W882" s="444" t="str">
        <f t="shared" si="326"/>
        <v/>
      </c>
      <c r="X882" s="452" t="str">
        <f t="shared" si="321"/>
        <v/>
      </c>
      <c r="Y882" s="452" t="str">
        <f t="shared" si="322"/>
        <v/>
      </c>
    </row>
    <row r="883" spans="1:25" ht="16.5">
      <c r="A883" s="383">
        <f t="shared" si="327"/>
        <v>46194</v>
      </c>
      <c r="B883" s="398" t="s">
        <v>807</v>
      </c>
      <c r="C883" s="524"/>
      <c r="D883" s="525"/>
      <c r="E883" s="526"/>
      <c r="F883" s="527"/>
      <c r="G883" s="527"/>
      <c r="H883" s="528"/>
      <c r="I883" s="529">
        <f>COUNTA(I863:I882)</f>
        <v>0</v>
      </c>
      <c r="J883" s="529"/>
      <c r="K883" s="529"/>
      <c r="L883" s="530"/>
      <c r="M883" s="400"/>
      <c r="N883" s="401">
        <f>SUM(N863:N882)</f>
        <v>0</v>
      </c>
      <c r="O883" s="400"/>
      <c r="P883" s="401">
        <f>SUM(P863:P882)</f>
        <v>0</v>
      </c>
      <c r="Q883" s="402"/>
      <c r="R883" s="445"/>
      <c r="S883" s="426"/>
      <c r="T883" s="399"/>
      <c r="U883" s="399">
        <f>SUMIF(U863:U882,"&lt;9E307")</f>
        <v>0</v>
      </c>
      <c r="V883" s="399">
        <f>SUM(V863:V882)</f>
        <v>0</v>
      </c>
      <c r="W883" s="446">
        <f>IF(ISERROR(V883/U883),0,(V883/U883))</f>
        <v>0</v>
      </c>
      <c r="X883" s="453">
        <f>SUMIF(X863:X882,"&lt;9E307")</f>
        <v>0</v>
      </c>
      <c r="Y883" s="453">
        <f>SUMIF(Y863:Y882,"&lt;9E307")</f>
        <v>0</v>
      </c>
    </row>
    <row r="884" spans="1:25" ht="16.5">
      <c r="A884" s="383">
        <f t="shared" si="327"/>
        <v>46194</v>
      </c>
      <c r="B884" s="432" t="s">
        <v>805</v>
      </c>
      <c r="C884" s="458"/>
      <c r="D884" s="473"/>
      <c r="E884" s="459"/>
      <c r="F884" s="507" t="str">
        <f>IF(ISNA(VLOOKUP(D884,條件!$A$1:$L$65585,5,0)),"",(VLOOKUP(D884,條件!$A$1:$L$65585,5,0)))</f>
        <v/>
      </c>
      <c r="G884" s="507" t="str">
        <f>IF(ISNA(VLOOKUP(D884,條件!$A$1:$L$65585,11,0)),"",(VLOOKUP(D884,條件!$A$1:$L$65585,11,0)))</f>
        <v/>
      </c>
      <c r="H884" s="460"/>
      <c r="I884" s="461"/>
      <c r="J884" s="462"/>
      <c r="K884" s="461"/>
      <c r="L884" s="463"/>
      <c r="M884" s="388"/>
      <c r="N884" s="389"/>
      <c r="O884" s="390"/>
      <c r="P884" s="389"/>
      <c r="Q884" s="391"/>
      <c r="R884" s="443"/>
      <c r="S884" s="425">
        <f>K884*0.85</f>
        <v>0</v>
      </c>
      <c r="T884" s="392">
        <f t="shared" ref="T884:T903" si="328">IF(J884="",0,(1440/(J884/S884)))</f>
        <v>0</v>
      </c>
      <c r="U884" s="405">
        <f>T884*L884*(N884+P884)/24*0.85</f>
        <v>0</v>
      </c>
      <c r="V884" s="406">
        <f>M884+O884</f>
        <v>0</v>
      </c>
      <c r="W884" s="442" t="str">
        <f>IF(U884=0,"",((V884/U884)))</f>
        <v/>
      </c>
      <c r="X884" s="452" t="str">
        <f t="shared" ref="X884:X903" si="329">IF(ISERROR((U884/(N884+P884)*N884)/250),"",((U884/(N884+P884)*N884)/250))</f>
        <v/>
      </c>
      <c r="Y884" s="452" t="str">
        <f t="shared" ref="Y884:Y903" si="330">IF(ISERROR(((U884/(N884+P884)*P884)/250)),"",(((U884/(N884+P884)*P884))/250))</f>
        <v/>
      </c>
    </row>
    <row r="885" spans="1:25" ht="16.5">
      <c r="A885" s="383">
        <f t="shared" si="327"/>
        <v>46194</v>
      </c>
      <c r="B885" s="432" t="s">
        <v>805</v>
      </c>
      <c r="C885" s="458"/>
      <c r="D885" s="473"/>
      <c r="E885" s="459"/>
      <c r="F885" s="507" t="str">
        <f>IF(ISNA(VLOOKUP(D885,條件!$A$1:$L$65585,5,0)),"",(VLOOKUP(D885,條件!$A$1:$L$65585,5,0)))</f>
        <v/>
      </c>
      <c r="G885" s="507" t="str">
        <f>IF(ISNA(VLOOKUP(D885,條件!$A$1:$L$65585,11,0)),"",(VLOOKUP(D885,條件!$A$1:$L$65585,11,0)))</f>
        <v/>
      </c>
      <c r="H885" s="460"/>
      <c r="I885" s="461"/>
      <c r="J885" s="462"/>
      <c r="K885" s="461"/>
      <c r="L885" s="463"/>
      <c r="M885" s="388"/>
      <c r="N885" s="389"/>
      <c r="O885" s="390"/>
      <c r="P885" s="389"/>
      <c r="Q885" s="391"/>
      <c r="R885" s="443"/>
      <c r="S885" s="425">
        <f t="shared" ref="S885:S903" si="331">K885*0.85</f>
        <v>0</v>
      </c>
      <c r="T885" s="392">
        <f t="shared" si="328"/>
        <v>0</v>
      </c>
      <c r="U885" s="405">
        <f t="shared" ref="U885:U903" si="332">T885*L885*(N885+P885)/24*0.85</f>
        <v>0</v>
      </c>
      <c r="V885" s="393">
        <f t="shared" ref="V885:V903" si="333">M885+O885</f>
        <v>0</v>
      </c>
      <c r="W885" s="442" t="str">
        <f t="shared" ref="W885:W903" si="334">IF(U885=0,"",((V885/U885)))</f>
        <v/>
      </c>
      <c r="X885" s="452" t="str">
        <f t="shared" si="329"/>
        <v/>
      </c>
      <c r="Y885" s="452" t="str">
        <f t="shared" si="330"/>
        <v/>
      </c>
    </row>
    <row r="886" spans="1:25" ht="16.5">
      <c r="A886" s="383">
        <f t="shared" si="327"/>
        <v>46194</v>
      </c>
      <c r="B886" s="432" t="s">
        <v>805</v>
      </c>
      <c r="C886" s="458"/>
      <c r="D886" s="473"/>
      <c r="E886" s="459"/>
      <c r="F886" s="507" t="str">
        <f>IF(ISNA(VLOOKUP(D886,條件!$A$1:$L$65585,5,0)),"",(VLOOKUP(D886,條件!$A$1:$L$65585,5,0)))</f>
        <v/>
      </c>
      <c r="G886" s="507" t="str">
        <f>IF(ISNA(VLOOKUP(D886,條件!$A$1:$L$65585,11,0)),"",(VLOOKUP(D886,條件!$A$1:$L$65585,11,0)))</f>
        <v/>
      </c>
      <c r="H886" s="460"/>
      <c r="I886" s="461"/>
      <c r="J886" s="462"/>
      <c r="K886" s="461"/>
      <c r="L886" s="463"/>
      <c r="M886" s="388"/>
      <c r="N886" s="389"/>
      <c r="O886" s="390"/>
      <c r="P886" s="389"/>
      <c r="Q886" s="391"/>
      <c r="R886" s="443"/>
      <c r="S886" s="425">
        <f t="shared" si="331"/>
        <v>0</v>
      </c>
      <c r="T886" s="392">
        <f t="shared" si="328"/>
        <v>0</v>
      </c>
      <c r="U886" s="405">
        <f t="shared" si="332"/>
        <v>0</v>
      </c>
      <c r="V886" s="393">
        <f t="shared" si="333"/>
        <v>0</v>
      </c>
      <c r="W886" s="442" t="str">
        <f t="shared" si="334"/>
        <v/>
      </c>
      <c r="X886" s="452" t="str">
        <f t="shared" si="329"/>
        <v/>
      </c>
      <c r="Y886" s="452" t="str">
        <f t="shared" si="330"/>
        <v/>
      </c>
    </row>
    <row r="887" spans="1:25" ht="16.5">
      <c r="A887" s="383">
        <f t="shared" si="327"/>
        <v>46194</v>
      </c>
      <c r="B887" s="432" t="s">
        <v>805</v>
      </c>
      <c r="C887" s="458"/>
      <c r="D887" s="473"/>
      <c r="E887" s="459"/>
      <c r="F887" s="507" t="str">
        <f>IF(ISNA(VLOOKUP(D887,條件!$A$1:$L$65585,5,0)),"",(VLOOKUP(D887,條件!$A$1:$L$65585,5,0)))</f>
        <v/>
      </c>
      <c r="G887" s="507" t="str">
        <f>IF(ISNA(VLOOKUP(D887,條件!$A$1:$L$65585,11,0)),"",(VLOOKUP(D887,條件!$A$1:$L$65585,11,0)))</f>
        <v/>
      </c>
      <c r="H887" s="460"/>
      <c r="I887" s="461"/>
      <c r="J887" s="462"/>
      <c r="K887" s="461"/>
      <c r="L887" s="463"/>
      <c r="M887" s="388"/>
      <c r="N887" s="389"/>
      <c r="O887" s="390"/>
      <c r="P887" s="389"/>
      <c r="Q887" s="391"/>
      <c r="R887" s="443"/>
      <c r="S887" s="425">
        <f t="shared" si="331"/>
        <v>0</v>
      </c>
      <c r="T887" s="392">
        <f t="shared" si="328"/>
        <v>0</v>
      </c>
      <c r="U887" s="405">
        <f t="shared" si="332"/>
        <v>0</v>
      </c>
      <c r="V887" s="393">
        <f t="shared" si="333"/>
        <v>0</v>
      </c>
      <c r="W887" s="442" t="str">
        <f t="shared" si="334"/>
        <v/>
      </c>
      <c r="X887" s="452" t="str">
        <f t="shared" si="329"/>
        <v/>
      </c>
      <c r="Y887" s="452" t="str">
        <f t="shared" si="330"/>
        <v/>
      </c>
    </row>
    <row r="888" spans="1:25" ht="16.5">
      <c r="A888" s="383">
        <f t="shared" si="327"/>
        <v>46194</v>
      </c>
      <c r="B888" s="432" t="s">
        <v>805</v>
      </c>
      <c r="C888" s="458"/>
      <c r="D888" s="473"/>
      <c r="E888" s="459"/>
      <c r="F888" s="507" t="str">
        <f>IF(ISNA(VLOOKUP(D888,條件!$A$1:$L$65585,5,0)),"",(VLOOKUP(D888,條件!$A$1:$L$65585,5,0)))</f>
        <v/>
      </c>
      <c r="G888" s="507" t="str">
        <f>IF(ISNA(VLOOKUP(D888,條件!$A$1:$L$65585,11,0)),"",(VLOOKUP(D888,條件!$A$1:$L$65585,11,0)))</f>
        <v/>
      </c>
      <c r="H888" s="460"/>
      <c r="I888" s="461"/>
      <c r="J888" s="462"/>
      <c r="K888" s="461"/>
      <c r="L888" s="463"/>
      <c r="M888" s="388"/>
      <c r="N888" s="389"/>
      <c r="O888" s="390"/>
      <c r="P888" s="389"/>
      <c r="Q888" s="391"/>
      <c r="R888" s="443"/>
      <c r="S888" s="425">
        <f t="shared" si="331"/>
        <v>0</v>
      </c>
      <c r="T888" s="392">
        <f t="shared" si="328"/>
        <v>0</v>
      </c>
      <c r="U888" s="405">
        <f t="shared" si="332"/>
        <v>0</v>
      </c>
      <c r="V888" s="393">
        <f t="shared" si="333"/>
        <v>0</v>
      </c>
      <c r="W888" s="442" t="str">
        <f t="shared" si="334"/>
        <v/>
      </c>
      <c r="X888" s="452" t="str">
        <f t="shared" si="329"/>
        <v/>
      </c>
      <c r="Y888" s="452" t="str">
        <f t="shared" si="330"/>
        <v/>
      </c>
    </row>
    <row r="889" spans="1:25" ht="16.5">
      <c r="A889" s="383">
        <f t="shared" si="327"/>
        <v>46194</v>
      </c>
      <c r="B889" s="432" t="s">
        <v>805</v>
      </c>
      <c r="C889" s="458"/>
      <c r="D889" s="473"/>
      <c r="E889" s="459"/>
      <c r="F889" s="507" t="str">
        <f>IF(ISNA(VLOOKUP(D889,條件!$A$1:$L$65585,5,0)),"",(VLOOKUP(D889,條件!$A$1:$L$65585,5,0)))</f>
        <v/>
      </c>
      <c r="G889" s="507" t="str">
        <f>IF(ISNA(VLOOKUP(D889,條件!$A$1:$L$65585,11,0)),"",(VLOOKUP(D889,條件!$A$1:$L$65585,11,0)))</f>
        <v/>
      </c>
      <c r="H889" s="460"/>
      <c r="I889" s="461"/>
      <c r="J889" s="462"/>
      <c r="K889" s="461"/>
      <c r="L889" s="463"/>
      <c r="M889" s="388"/>
      <c r="N889" s="389"/>
      <c r="O889" s="390"/>
      <c r="P889" s="389"/>
      <c r="Q889" s="391"/>
      <c r="R889" s="443"/>
      <c r="S889" s="425">
        <f t="shared" si="331"/>
        <v>0</v>
      </c>
      <c r="T889" s="392">
        <f t="shared" si="328"/>
        <v>0</v>
      </c>
      <c r="U889" s="405">
        <f t="shared" si="332"/>
        <v>0</v>
      </c>
      <c r="V889" s="393">
        <f t="shared" si="333"/>
        <v>0</v>
      </c>
      <c r="W889" s="442" t="str">
        <f t="shared" si="334"/>
        <v/>
      </c>
      <c r="X889" s="452" t="str">
        <f t="shared" si="329"/>
        <v/>
      </c>
      <c r="Y889" s="452" t="str">
        <f t="shared" si="330"/>
        <v/>
      </c>
    </row>
    <row r="890" spans="1:25" ht="16.5">
      <c r="A890" s="383">
        <f t="shared" si="327"/>
        <v>46194</v>
      </c>
      <c r="B890" s="432" t="s">
        <v>805</v>
      </c>
      <c r="C890" s="458"/>
      <c r="D890" s="473"/>
      <c r="E890" s="459"/>
      <c r="F890" s="507" t="str">
        <f>IF(ISNA(VLOOKUP(D890,條件!$A$1:$L$65585,5,0)),"",(VLOOKUP(D890,條件!$A$1:$L$65585,5,0)))</f>
        <v/>
      </c>
      <c r="G890" s="507" t="str">
        <f>IF(ISNA(VLOOKUP(D890,條件!$A$1:$L$65585,11,0)),"",(VLOOKUP(D890,條件!$A$1:$L$65585,11,0)))</f>
        <v/>
      </c>
      <c r="H890" s="460"/>
      <c r="I890" s="461"/>
      <c r="J890" s="462"/>
      <c r="K890" s="461"/>
      <c r="L890" s="463"/>
      <c r="M890" s="388"/>
      <c r="N890" s="389"/>
      <c r="O890" s="390"/>
      <c r="P890" s="389"/>
      <c r="Q890" s="391"/>
      <c r="R890" s="443"/>
      <c r="S890" s="425">
        <f t="shared" si="331"/>
        <v>0</v>
      </c>
      <c r="T890" s="392">
        <f t="shared" si="328"/>
        <v>0</v>
      </c>
      <c r="U890" s="405">
        <f t="shared" si="332"/>
        <v>0</v>
      </c>
      <c r="V890" s="393">
        <f t="shared" si="333"/>
        <v>0</v>
      </c>
      <c r="W890" s="442" t="str">
        <f t="shared" si="334"/>
        <v/>
      </c>
      <c r="X890" s="452" t="str">
        <f t="shared" si="329"/>
        <v/>
      </c>
      <c r="Y890" s="452" t="str">
        <f t="shared" si="330"/>
        <v/>
      </c>
    </row>
    <row r="891" spans="1:25" ht="16.5">
      <c r="A891" s="383">
        <f t="shared" si="327"/>
        <v>46194</v>
      </c>
      <c r="B891" s="432" t="s">
        <v>805</v>
      </c>
      <c r="C891" s="458"/>
      <c r="D891" s="473"/>
      <c r="E891" s="459"/>
      <c r="F891" s="507" t="str">
        <f>IF(ISNA(VLOOKUP(D891,條件!$A$1:$L$65585,5,0)),"",(VLOOKUP(D891,條件!$A$1:$L$65585,5,0)))</f>
        <v/>
      </c>
      <c r="G891" s="507" t="str">
        <f>IF(ISNA(VLOOKUP(D891,條件!$A$1:$L$65585,11,0)),"",(VLOOKUP(D891,條件!$A$1:$L$65585,11,0)))</f>
        <v/>
      </c>
      <c r="H891" s="460"/>
      <c r="I891" s="461"/>
      <c r="J891" s="462"/>
      <c r="K891" s="461"/>
      <c r="L891" s="463"/>
      <c r="M891" s="388"/>
      <c r="N891" s="389"/>
      <c r="O891" s="390"/>
      <c r="P891" s="389"/>
      <c r="Q891" s="391"/>
      <c r="R891" s="443"/>
      <c r="S891" s="425">
        <f t="shared" si="331"/>
        <v>0</v>
      </c>
      <c r="T891" s="392">
        <f t="shared" si="328"/>
        <v>0</v>
      </c>
      <c r="U891" s="405">
        <f t="shared" si="332"/>
        <v>0</v>
      </c>
      <c r="V891" s="393">
        <f t="shared" si="333"/>
        <v>0</v>
      </c>
      <c r="W891" s="442" t="str">
        <f t="shared" si="334"/>
        <v/>
      </c>
      <c r="X891" s="452" t="str">
        <f t="shared" si="329"/>
        <v/>
      </c>
      <c r="Y891" s="452" t="str">
        <f t="shared" si="330"/>
        <v/>
      </c>
    </row>
    <row r="892" spans="1:25" ht="16.5">
      <c r="A892" s="383">
        <f t="shared" si="327"/>
        <v>46194</v>
      </c>
      <c r="B892" s="432" t="s">
        <v>805</v>
      </c>
      <c r="C892" s="458"/>
      <c r="D892" s="473"/>
      <c r="E892" s="459"/>
      <c r="F892" s="507" t="str">
        <f>IF(ISNA(VLOOKUP(D892,條件!$A$1:$L$65585,5,0)),"",(VLOOKUP(D892,條件!$A$1:$L$65585,5,0)))</f>
        <v/>
      </c>
      <c r="G892" s="507" t="str">
        <f>IF(ISNA(VLOOKUP(D892,條件!$A$1:$L$65585,11,0)),"",(VLOOKUP(D892,條件!$A$1:$L$65585,11,0)))</f>
        <v/>
      </c>
      <c r="H892" s="460"/>
      <c r="I892" s="461"/>
      <c r="J892" s="462"/>
      <c r="K892" s="461"/>
      <c r="L892" s="463"/>
      <c r="M892" s="388"/>
      <c r="N892" s="389"/>
      <c r="O892" s="390"/>
      <c r="P892" s="389"/>
      <c r="Q892" s="391"/>
      <c r="R892" s="443"/>
      <c r="S892" s="425">
        <f t="shared" si="331"/>
        <v>0</v>
      </c>
      <c r="T892" s="392">
        <f t="shared" si="328"/>
        <v>0</v>
      </c>
      <c r="U892" s="405">
        <f t="shared" si="332"/>
        <v>0</v>
      </c>
      <c r="V892" s="393">
        <f t="shared" si="333"/>
        <v>0</v>
      </c>
      <c r="W892" s="442" t="str">
        <f t="shared" si="334"/>
        <v/>
      </c>
      <c r="X892" s="452" t="str">
        <f t="shared" si="329"/>
        <v/>
      </c>
      <c r="Y892" s="452" t="str">
        <f t="shared" si="330"/>
        <v/>
      </c>
    </row>
    <row r="893" spans="1:25" ht="16.5">
      <c r="A893" s="383">
        <f t="shared" si="327"/>
        <v>46194</v>
      </c>
      <c r="B893" s="432" t="s">
        <v>805</v>
      </c>
      <c r="C893" s="458"/>
      <c r="D893" s="473"/>
      <c r="E893" s="459"/>
      <c r="F893" s="507" t="str">
        <f>IF(ISNA(VLOOKUP(D893,條件!$A$1:$L$65585,5,0)),"",(VLOOKUP(D893,條件!$A$1:$L$65585,5,0)))</f>
        <v/>
      </c>
      <c r="G893" s="507" t="str">
        <f>IF(ISNA(VLOOKUP(D893,條件!$A$1:$L$65585,11,0)),"",(VLOOKUP(D893,條件!$A$1:$L$65585,11,0)))</f>
        <v/>
      </c>
      <c r="H893" s="460"/>
      <c r="I893" s="461"/>
      <c r="J893" s="462"/>
      <c r="K893" s="461"/>
      <c r="L893" s="463"/>
      <c r="M893" s="388"/>
      <c r="N893" s="389"/>
      <c r="O893" s="390"/>
      <c r="P893" s="389"/>
      <c r="Q893" s="391"/>
      <c r="R893" s="443"/>
      <c r="S893" s="425">
        <f t="shared" si="331"/>
        <v>0</v>
      </c>
      <c r="T893" s="392">
        <f t="shared" si="328"/>
        <v>0</v>
      </c>
      <c r="U893" s="405">
        <f t="shared" si="332"/>
        <v>0</v>
      </c>
      <c r="V893" s="393">
        <f t="shared" si="333"/>
        <v>0</v>
      </c>
      <c r="W893" s="442" t="str">
        <f t="shared" si="334"/>
        <v/>
      </c>
      <c r="X893" s="452" t="str">
        <f t="shared" si="329"/>
        <v/>
      </c>
      <c r="Y893" s="452" t="str">
        <f t="shared" si="330"/>
        <v/>
      </c>
    </row>
    <row r="894" spans="1:25" ht="16.5">
      <c r="A894" s="383">
        <f t="shared" si="327"/>
        <v>46194</v>
      </c>
      <c r="B894" s="432" t="s">
        <v>805</v>
      </c>
      <c r="C894" s="458"/>
      <c r="D894" s="473"/>
      <c r="E894" s="459"/>
      <c r="F894" s="507" t="str">
        <f>IF(ISNA(VLOOKUP(D894,條件!$A$1:$L$65585,5,0)),"",(VLOOKUP(D894,條件!$A$1:$L$65585,5,0)))</f>
        <v/>
      </c>
      <c r="G894" s="507" t="str">
        <f>IF(ISNA(VLOOKUP(D894,條件!$A$1:$L$65585,11,0)),"",(VLOOKUP(D894,條件!$A$1:$L$65585,11,0)))</f>
        <v/>
      </c>
      <c r="H894" s="460"/>
      <c r="I894" s="461"/>
      <c r="J894" s="462"/>
      <c r="K894" s="461"/>
      <c r="L894" s="463"/>
      <c r="M894" s="388"/>
      <c r="N894" s="389"/>
      <c r="O894" s="390"/>
      <c r="P894" s="389"/>
      <c r="Q894" s="391"/>
      <c r="R894" s="443"/>
      <c r="S894" s="425">
        <f t="shared" si="331"/>
        <v>0</v>
      </c>
      <c r="T894" s="392">
        <f t="shared" si="328"/>
        <v>0</v>
      </c>
      <c r="U894" s="405">
        <f t="shared" si="332"/>
        <v>0</v>
      </c>
      <c r="V894" s="393">
        <f t="shared" si="333"/>
        <v>0</v>
      </c>
      <c r="W894" s="442" t="str">
        <f t="shared" si="334"/>
        <v/>
      </c>
      <c r="X894" s="452" t="str">
        <f t="shared" si="329"/>
        <v/>
      </c>
      <c r="Y894" s="452" t="str">
        <f t="shared" si="330"/>
        <v/>
      </c>
    </row>
    <row r="895" spans="1:25" ht="16.5">
      <c r="A895" s="383">
        <f t="shared" si="327"/>
        <v>46194</v>
      </c>
      <c r="B895" s="432" t="s">
        <v>805</v>
      </c>
      <c r="C895" s="458"/>
      <c r="D895" s="473"/>
      <c r="E895" s="459"/>
      <c r="F895" s="507" t="str">
        <f>IF(ISNA(VLOOKUP(D895,條件!$A$1:$L$65585,5,0)),"",(VLOOKUP(D895,條件!$A$1:$L$65585,5,0)))</f>
        <v/>
      </c>
      <c r="G895" s="507" t="str">
        <f>IF(ISNA(VLOOKUP(D895,條件!$A$1:$L$65585,11,0)),"",(VLOOKUP(D895,條件!$A$1:$L$65585,11,0)))</f>
        <v/>
      </c>
      <c r="H895" s="460"/>
      <c r="I895" s="461"/>
      <c r="J895" s="462"/>
      <c r="K895" s="461"/>
      <c r="L895" s="463"/>
      <c r="M895" s="388"/>
      <c r="N895" s="389"/>
      <c r="O895" s="390"/>
      <c r="P895" s="389"/>
      <c r="Q895" s="391"/>
      <c r="R895" s="443"/>
      <c r="S895" s="425">
        <f t="shared" si="331"/>
        <v>0</v>
      </c>
      <c r="T895" s="392">
        <f t="shared" si="328"/>
        <v>0</v>
      </c>
      <c r="U895" s="392">
        <f t="shared" si="332"/>
        <v>0</v>
      </c>
      <c r="V895" s="393">
        <f t="shared" si="333"/>
        <v>0</v>
      </c>
      <c r="W895" s="444" t="str">
        <f t="shared" si="334"/>
        <v/>
      </c>
      <c r="X895" s="452" t="str">
        <f t="shared" si="329"/>
        <v/>
      </c>
      <c r="Y895" s="452" t="str">
        <f t="shared" si="330"/>
        <v/>
      </c>
    </row>
    <row r="896" spans="1:25" ht="16.5">
      <c r="A896" s="383">
        <f t="shared" si="327"/>
        <v>46194</v>
      </c>
      <c r="B896" s="432" t="s">
        <v>805</v>
      </c>
      <c r="C896" s="458"/>
      <c r="D896" s="473"/>
      <c r="E896" s="459"/>
      <c r="F896" s="507" t="str">
        <f>IF(ISNA(VLOOKUP(D896,條件!$A$1:$L$65585,5,0)),"",(VLOOKUP(D896,條件!$A$1:$L$65585,5,0)))</f>
        <v/>
      </c>
      <c r="G896" s="507" t="str">
        <f>IF(ISNA(VLOOKUP(D896,條件!$A$1:$L$65585,11,0)),"",(VLOOKUP(D896,條件!$A$1:$L$65585,11,0)))</f>
        <v/>
      </c>
      <c r="H896" s="460"/>
      <c r="I896" s="461"/>
      <c r="J896" s="462"/>
      <c r="K896" s="461"/>
      <c r="L896" s="463"/>
      <c r="M896" s="388"/>
      <c r="N896" s="389"/>
      <c r="O896" s="390"/>
      <c r="P896" s="389"/>
      <c r="Q896" s="391"/>
      <c r="R896" s="443"/>
      <c r="S896" s="425">
        <f t="shared" si="331"/>
        <v>0</v>
      </c>
      <c r="T896" s="392">
        <f t="shared" si="328"/>
        <v>0</v>
      </c>
      <c r="U896" s="392">
        <f t="shared" si="332"/>
        <v>0</v>
      </c>
      <c r="V896" s="393">
        <f t="shared" si="333"/>
        <v>0</v>
      </c>
      <c r="W896" s="444" t="str">
        <f t="shared" si="334"/>
        <v/>
      </c>
      <c r="X896" s="452" t="str">
        <f t="shared" si="329"/>
        <v/>
      </c>
      <c r="Y896" s="452" t="str">
        <f t="shared" si="330"/>
        <v/>
      </c>
    </row>
    <row r="897" spans="1:25" ht="16.5">
      <c r="A897" s="383">
        <f t="shared" si="327"/>
        <v>46194</v>
      </c>
      <c r="B897" s="432" t="s">
        <v>805</v>
      </c>
      <c r="C897" s="458"/>
      <c r="D897" s="473"/>
      <c r="E897" s="459"/>
      <c r="F897" s="507" t="str">
        <f>IF(ISNA(VLOOKUP(D897,條件!$A$1:$L$65585,5,0)),"",(VLOOKUP(D897,條件!$A$1:$L$65585,5,0)))</f>
        <v/>
      </c>
      <c r="G897" s="507" t="str">
        <f>IF(ISNA(VLOOKUP(D897,條件!$A$1:$L$65585,11,0)),"",(VLOOKUP(D897,條件!$A$1:$L$65585,11,0)))</f>
        <v/>
      </c>
      <c r="H897" s="460"/>
      <c r="I897" s="461"/>
      <c r="J897" s="462"/>
      <c r="K897" s="461"/>
      <c r="L897" s="463"/>
      <c r="M897" s="388"/>
      <c r="N897" s="389"/>
      <c r="O897" s="390"/>
      <c r="P897" s="389"/>
      <c r="Q897" s="391"/>
      <c r="R897" s="443"/>
      <c r="S897" s="425">
        <f t="shared" si="331"/>
        <v>0</v>
      </c>
      <c r="T897" s="392">
        <f t="shared" si="328"/>
        <v>0</v>
      </c>
      <c r="U897" s="392">
        <f t="shared" si="332"/>
        <v>0</v>
      </c>
      <c r="V897" s="393">
        <f t="shared" si="333"/>
        <v>0</v>
      </c>
      <c r="W897" s="444" t="str">
        <f t="shared" si="334"/>
        <v/>
      </c>
      <c r="X897" s="452" t="str">
        <f t="shared" si="329"/>
        <v/>
      </c>
      <c r="Y897" s="452" t="str">
        <f t="shared" si="330"/>
        <v/>
      </c>
    </row>
    <row r="898" spans="1:25" ht="16.5">
      <c r="A898" s="383">
        <f t="shared" si="327"/>
        <v>46194</v>
      </c>
      <c r="B898" s="432" t="s">
        <v>805</v>
      </c>
      <c r="C898" s="458"/>
      <c r="D898" s="473"/>
      <c r="E898" s="459"/>
      <c r="F898" s="507" t="str">
        <f>IF(ISNA(VLOOKUP(D898,條件!$A$1:$L$65585,5,0)),"",(VLOOKUP(D898,條件!$A$1:$L$65585,5,0)))</f>
        <v/>
      </c>
      <c r="G898" s="507" t="str">
        <f>IF(ISNA(VLOOKUP(D898,條件!$A$1:$L$65585,11,0)),"",(VLOOKUP(D898,條件!$A$1:$L$65585,11,0)))</f>
        <v/>
      </c>
      <c r="H898" s="460"/>
      <c r="I898" s="461"/>
      <c r="J898" s="462"/>
      <c r="K898" s="461"/>
      <c r="L898" s="463"/>
      <c r="M898" s="388"/>
      <c r="N898" s="389"/>
      <c r="O898" s="390"/>
      <c r="P898" s="389"/>
      <c r="Q898" s="391"/>
      <c r="R898" s="443"/>
      <c r="S898" s="425">
        <f t="shared" si="331"/>
        <v>0</v>
      </c>
      <c r="T898" s="392">
        <f t="shared" si="328"/>
        <v>0</v>
      </c>
      <c r="U898" s="392">
        <f t="shared" si="332"/>
        <v>0</v>
      </c>
      <c r="V898" s="393">
        <f t="shared" si="333"/>
        <v>0</v>
      </c>
      <c r="W898" s="444" t="str">
        <f t="shared" si="334"/>
        <v/>
      </c>
      <c r="X898" s="452" t="str">
        <f t="shared" si="329"/>
        <v/>
      </c>
      <c r="Y898" s="452" t="str">
        <f t="shared" si="330"/>
        <v/>
      </c>
    </row>
    <row r="899" spans="1:25" ht="16.5">
      <c r="A899" s="383">
        <f t="shared" si="327"/>
        <v>46194</v>
      </c>
      <c r="B899" s="432" t="s">
        <v>805</v>
      </c>
      <c r="C899" s="458"/>
      <c r="D899" s="473"/>
      <c r="E899" s="459"/>
      <c r="F899" s="507" t="str">
        <f>IF(ISNA(VLOOKUP(D899,條件!$A$1:$L$65585,5,0)),"",(VLOOKUP(D899,條件!$A$1:$L$65585,5,0)))</f>
        <v/>
      </c>
      <c r="G899" s="507" t="str">
        <f>IF(ISNA(VLOOKUP(D899,條件!$A$1:$L$65585,11,0)),"",(VLOOKUP(D899,條件!$A$1:$L$65585,11,0)))</f>
        <v/>
      </c>
      <c r="H899" s="460"/>
      <c r="I899" s="461"/>
      <c r="J899" s="462"/>
      <c r="K899" s="461"/>
      <c r="L899" s="463"/>
      <c r="M899" s="388"/>
      <c r="N899" s="389"/>
      <c r="O899" s="390"/>
      <c r="P899" s="389"/>
      <c r="Q899" s="391"/>
      <c r="R899" s="443"/>
      <c r="S899" s="425">
        <f t="shared" si="331"/>
        <v>0</v>
      </c>
      <c r="T899" s="392">
        <f t="shared" si="328"/>
        <v>0</v>
      </c>
      <c r="U899" s="392">
        <f t="shared" si="332"/>
        <v>0</v>
      </c>
      <c r="V899" s="393">
        <f t="shared" si="333"/>
        <v>0</v>
      </c>
      <c r="W899" s="444" t="str">
        <f t="shared" si="334"/>
        <v/>
      </c>
      <c r="X899" s="452" t="str">
        <f t="shared" si="329"/>
        <v/>
      </c>
      <c r="Y899" s="452" t="str">
        <f t="shared" si="330"/>
        <v/>
      </c>
    </row>
    <row r="900" spans="1:25" ht="16.5">
      <c r="A900" s="383">
        <f t="shared" si="327"/>
        <v>46194</v>
      </c>
      <c r="B900" s="432" t="s">
        <v>805</v>
      </c>
      <c r="C900" s="458"/>
      <c r="D900" s="473"/>
      <c r="E900" s="459"/>
      <c r="F900" s="507" t="str">
        <f>IF(ISNA(VLOOKUP(D900,條件!$A$1:$L$65585,5,0)),"",(VLOOKUP(D900,條件!$A$1:$L$65585,5,0)))</f>
        <v/>
      </c>
      <c r="G900" s="507" t="str">
        <f>IF(ISNA(VLOOKUP(D900,條件!$A$1:$L$65585,11,0)),"",(VLOOKUP(D900,條件!$A$1:$L$65585,11,0)))</f>
        <v/>
      </c>
      <c r="H900" s="460"/>
      <c r="I900" s="461"/>
      <c r="J900" s="462"/>
      <c r="K900" s="461"/>
      <c r="L900" s="463"/>
      <c r="M900" s="388"/>
      <c r="N900" s="389"/>
      <c r="O900" s="390"/>
      <c r="P900" s="389"/>
      <c r="Q900" s="391"/>
      <c r="R900" s="443"/>
      <c r="S900" s="425">
        <f t="shared" si="331"/>
        <v>0</v>
      </c>
      <c r="T900" s="392">
        <f t="shared" si="328"/>
        <v>0</v>
      </c>
      <c r="U900" s="392">
        <f t="shared" si="332"/>
        <v>0</v>
      </c>
      <c r="V900" s="393">
        <f t="shared" si="333"/>
        <v>0</v>
      </c>
      <c r="W900" s="444" t="str">
        <f t="shared" si="334"/>
        <v/>
      </c>
      <c r="X900" s="452" t="str">
        <f t="shared" si="329"/>
        <v/>
      </c>
      <c r="Y900" s="452" t="str">
        <f t="shared" si="330"/>
        <v/>
      </c>
    </row>
    <row r="901" spans="1:25" ht="16.5">
      <c r="A901" s="383">
        <f t="shared" si="327"/>
        <v>46194</v>
      </c>
      <c r="B901" s="432" t="s">
        <v>805</v>
      </c>
      <c r="C901" s="458"/>
      <c r="D901" s="473"/>
      <c r="E901" s="459"/>
      <c r="F901" s="507" t="str">
        <f>IF(ISNA(VLOOKUP(D901,條件!$A$1:$L$65585,5,0)),"",(VLOOKUP(D901,條件!$A$1:$L$65585,5,0)))</f>
        <v/>
      </c>
      <c r="G901" s="507" t="str">
        <f>IF(ISNA(VLOOKUP(D901,條件!$A$1:$L$65585,11,0)),"",(VLOOKUP(D901,條件!$A$1:$L$65585,11,0)))</f>
        <v/>
      </c>
      <c r="H901" s="460"/>
      <c r="I901" s="461"/>
      <c r="J901" s="462"/>
      <c r="K901" s="461"/>
      <c r="L901" s="463"/>
      <c r="M901" s="388"/>
      <c r="N901" s="389"/>
      <c r="O901" s="390"/>
      <c r="P901" s="389"/>
      <c r="Q901" s="391"/>
      <c r="R901" s="443"/>
      <c r="S901" s="425">
        <f t="shared" si="331"/>
        <v>0</v>
      </c>
      <c r="T901" s="392">
        <f t="shared" si="328"/>
        <v>0</v>
      </c>
      <c r="U901" s="392">
        <f t="shared" si="332"/>
        <v>0</v>
      </c>
      <c r="V901" s="393">
        <f t="shared" si="333"/>
        <v>0</v>
      </c>
      <c r="W901" s="444" t="str">
        <f t="shared" si="334"/>
        <v/>
      </c>
      <c r="X901" s="452" t="str">
        <f t="shared" si="329"/>
        <v/>
      </c>
      <c r="Y901" s="452" t="str">
        <f t="shared" si="330"/>
        <v/>
      </c>
    </row>
    <row r="902" spans="1:25" ht="16.5">
      <c r="A902" s="383">
        <f t="shared" si="327"/>
        <v>46194</v>
      </c>
      <c r="B902" s="432" t="s">
        <v>805</v>
      </c>
      <c r="C902" s="458"/>
      <c r="D902" s="473"/>
      <c r="E902" s="459"/>
      <c r="F902" s="507" t="str">
        <f>IF(ISNA(VLOOKUP(D902,條件!$A$1:$L$65585,5,0)),"",(VLOOKUP(D902,條件!$A$1:$L$65585,5,0)))</f>
        <v/>
      </c>
      <c r="G902" s="507" t="str">
        <f>IF(ISNA(VLOOKUP(D902,條件!$A$1:$L$65585,11,0)),"",(VLOOKUP(D902,條件!$A$1:$L$65585,11,0)))</f>
        <v/>
      </c>
      <c r="H902" s="460"/>
      <c r="I902" s="461"/>
      <c r="J902" s="462"/>
      <c r="K902" s="461"/>
      <c r="L902" s="463"/>
      <c r="M902" s="388"/>
      <c r="N902" s="389"/>
      <c r="O902" s="390"/>
      <c r="P902" s="389"/>
      <c r="Q902" s="391"/>
      <c r="R902" s="443"/>
      <c r="S902" s="425">
        <f t="shared" si="331"/>
        <v>0</v>
      </c>
      <c r="T902" s="392">
        <f t="shared" si="328"/>
        <v>0</v>
      </c>
      <c r="U902" s="392">
        <f t="shared" si="332"/>
        <v>0</v>
      </c>
      <c r="V902" s="393">
        <f t="shared" si="333"/>
        <v>0</v>
      </c>
      <c r="W902" s="444" t="str">
        <f t="shared" si="334"/>
        <v/>
      </c>
      <c r="X902" s="452" t="str">
        <f t="shared" si="329"/>
        <v/>
      </c>
      <c r="Y902" s="452" t="str">
        <f t="shared" si="330"/>
        <v/>
      </c>
    </row>
    <row r="903" spans="1:25" ht="16.5">
      <c r="A903" s="383">
        <f t="shared" si="327"/>
        <v>46194</v>
      </c>
      <c r="B903" s="432" t="s">
        <v>805</v>
      </c>
      <c r="C903" s="458"/>
      <c r="D903" s="473"/>
      <c r="E903" s="459"/>
      <c r="F903" s="507" t="str">
        <f>IF(ISNA(VLOOKUP(D903,條件!$A$1:$L$65585,5,0)),"",(VLOOKUP(D903,條件!$A$1:$L$65585,5,0)))</f>
        <v/>
      </c>
      <c r="G903" s="507" t="str">
        <f>IF(ISNA(VLOOKUP(D903,條件!$A$1:$L$65585,11,0)),"",(VLOOKUP(D903,條件!$A$1:$L$65585,11,0)))</f>
        <v/>
      </c>
      <c r="H903" s="460"/>
      <c r="I903" s="461"/>
      <c r="J903" s="462"/>
      <c r="K903" s="461"/>
      <c r="L903" s="463"/>
      <c r="M903" s="388"/>
      <c r="N903" s="389"/>
      <c r="O903" s="390"/>
      <c r="P903" s="389"/>
      <c r="Q903" s="391"/>
      <c r="R903" s="443"/>
      <c r="S903" s="425">
        <f t="shared" si="331"/>
        <v>0</v>
      </c>
      <c r="T903" s="392">
        <f t="shared" si="328"/>
        <v>0</v>
      </c>
      <c r="U903" s="392">
        <f t="shared" si="332"/>
        <v>0</v>
      </c>
      <c r="V903" s="393">
        <f t="shared" si="333"/>
        <v>0</v>
      </c>
      <c r="W903" s="444" t="str">
        <f t="shared" si="334"/>
        <v/>
      </c>
      <c r="X903" s="452" t="str">
        <f t="shared" si="329"/>
        <v/>
      </c>
      <c r="Y903" s="452" t="str">
        <f t="shared" si="330"/>
        <v/>
      </c>
    </row>
    <row r="904" spans="1:25" ht="16.5">
      <c r="A904" s="383">
        <f t="shared" si="327"/>
        <v>46194</v>
      </c>
      <c r="B904" s="398" t="s">
        <v>803</v>
      </c>
      <c r="C904" s="524"/>
      <c r="D904" s="525"/>
      <c r="E904" s="526"/>
      <c r="F904" s="527">
        <v>0</v>
      </c>
      <c r="G904" s="527"/>
      <c r="H904" s="528"/>
      <c r="I904" s="529">
        <f>COUNTA(I884:I903)</f>
        <v>0</v>
      </c>
      <c r="J904" s="529"/>
      <c r="K904" s="529"/>
      <c r="L904" s="530"/>
      <c r="M904" s="400"/>
      <c r="N904" s="401">
        <f>SUM(N884:N903)</f>
        <v>0</v>
      </c>
      <c r="O904" s="400"/>
      <c r="P904" s="401">
        <f>SUM(P884:P903)</f>
        <v>0</v>
      </c>
      <c r="Q904" s="402"/>
      <c r="R904" s="445"/>
      <c r="S904" s="427"/>
      <c r="T904" s="403"/>
      <c r="U904" s="399">
        <f>SUMIF(U884:U903,"&lt;9E307")</f>
        <v>0</v>
      </c>
      <c r="V904" s="399">
        <f>SUM(V884:V903)</f>
        <v>0</v>
      </c>
      <c r="W904" s="446">
        <f>IF(ISERROR(V904/U904),0,(V904/U904))</f>
        <v>0</v>
      </c>
      <c r="X904" s="453">
        <f>SUMIF(X884:X903,"&lt;9E307")</f>
        <v>0</v>
      </c>
      <c r="Y904" s="453">
        <f>SUMIF(Y884:Y903,"&lt;9E307")</f>
        <v>0</v>
      </c>
    </row>
    <row r="905" spans="1:25" ht="16.5">
      <c r="A905" s="383">
        <f t="shared" si="327"/>
        <v>46194</v>
      </c>
      <c r="B905" s="404" t="s">
        <v>806</v>
      </c>
      <c r="C905" s="531"/>
      <c r="D905" s="532"/>
      <c r="E905" s="533"/>
      <c r="F905" s="534"/>
      <c r="G905" s="534"/>
      <c r="H905" s="535"/>
      <c r="I905" s="536">
        <f>SUM(I883,I904)</f>
        <v>0</v>
      </c>
      <c r="J905" s="536"/>
      <c r="K905" s="536"/>
      <c r="L905" s="537"/>
      <c r="M905" s="419"/>
      <c r="N905" s="420">
        <f>SUM(N883,N904)</f>
        <v>0</v>
      </c>
      <c r="O905" s="419"/>
      <c r="P905" s="420">
        <f>SUM(P883,P904)</f>
        <v>0</v>
      </c>
      <c r="Q905" s="421"/>
      <c r="R905" s="447"/>
      <c r="S905" s="428"/>
      <c r="T905" s="394"/>
      <c r="U905" s="394">
        <f t="shared" ref="U905:V905" si="335">SUM(U883,U904)</f>
        <v>0</v>
      </c>
      <c r="V905" s="394">
        <f t="shared" si="335"/>
        <v>0</v>
      </c>
      <c r="W905" s="448">
        <f>IF(ISERROR(V905/U905),0,V905/U905)</f>
        <v>0</v>
      </c>
      <c r="X905" s="454">
        <f>SUM(X883,X904)</f>
        <v>0</v>
      </c>
      <c r="Y905" s="454">
        <f>SUM(Y883,Y904)</f>
        <v>0</v>
      </c>
    </row>
    <row r="906" spans="1:25" ht="16.5">
      <c r="A906" s="449">
        <f>A905+1</f>
        <v>46195</v>
      </c>
      <c r="B906" s="431" t="s">
        <v>804</v>
      </c>
      <c r="C906" s="538"/>
      <c r="D906" s="539"/>
      <c r="E906" s="540"/>
      <c r="F906" s="541" t="str">
        <f>IF(ISNA(VLOOKUP(D906,條件!$A$1:$L$65585,5,0)),"",(VLOOKUP(D906,條件!$A$1:$L$65585,5,0)))</f>
        <v/>
      </c>
      <c r="G906" s="541" t="str">
        <f>IF(ISNA(VLOOKUP(D906,條件!$A$1:$L$65585,11,0)),"",(VLOOKUP(D906,條件!$A$1:$L$65585,11,0)))</f>
        <v/>
      </c>
      <c r="H906" s="542"/>
      <c r="I906" s="543"/>
      <c r="J906" s="462"/>
      <c r="K906" s="543"/>
      <c r="L906" s="544"/>
      <c r="M906" s="407"/>
      <c r="N906" s="408"/>
      <c r="O906" s="409"/>
      <c r="P906" s="408"/>
      <c r="Q906" s="410"/>
      <c r="R906" s="441"/>
      <c r="S906" s="424">
        <f>K906*0.85</f>
        <v>0</v>
      </c>
      <c r="T906" s="405">
        <f t="shared" ref="T906:T925" si="336">IF(J906="",0,(1440/(J906/S906)))</f>
        <v>0</v>
      </c>
      <c r="U906" s="405">
        <f>T906*L906*(N906+P906)/24*0.85</f>
        <v>0</v>
      </c>
      <c r="V906" s="406">
        <f>M906+O906</f>
        <v>0</v>
      </c>
      <c r="W906" s="442" t="str">
        <f>IF(U906=0,"",((V906/U906)))</f>
        <v/>
      </c>
      <c r="X906" s="452" t="str">
        <f t="shared" ref="X906:X925" si="337">IF(ISERROR((U906/(N906+P906)*N906)/250),"",((U906/(N906+P906)*N906)/250))</f>
        <v/>
      </c>
      <c r="Y906" s="452" t="str">
        <f t="shared" ref="Y906:Y925" si="338">IF(ISERROR(((U906/(N906+P906)*P906)/250)),"",(((U906/(N906+P906)*P906))/250))</f>
        <v/>
      </c>
    </row>
    <row r="907" spans="1:25" ht="16.5">
      <c r="A907" s="383">
        <f>A906</f>
        <v>46195</v>
      </c>
      <c r="B907" s="432" t="s">
        <v>804</v>
      </c>
      <c r="C907" s="458"/>
      <c r="D907" s="473"/>
      <c r="E907" s="459"/>
      <c r="F907" s="507" t="str">
        <f>IF(ISNA(VLOOKUP(D907,條件!$A$1:$L$65585,5,0)),"",(VLOOKUP(D907,條件!$A$1:$L$65585,5,0)))</f>
        <v/>
      </c>
      <c r="G907" s="507" t="str">
        <f>IF(ISNA(VLOOKUP(D907,條件!$A$1:$L$65585,11,0)),"",(VLOOKUP(D907,條件!$A$1:$L$65585,11,0)))</f>
        <v/>
      </c>
      <c r="H907" s="460"/>
      <c r="I907" s="461"/>
      <c r="J907" s="462"/>
      <c r="K907" s="461"/>
      <c r="L907" s="463"/>
      <c r="M907" s="388"/>
      <c r="N907" s="389"/>
      <c r="O907" s="390"/>
      <c r="P907" s="389"/>
      <c r="Q907" s="410"/>
      <c r="R907" s="443"/>
      <c r="S907" s="425">
        <f t="shared" ref="S907:S925" si="339">K907*0.85</f>
        <v>0</v>
      </c>
      <c r="T907" s="392">
        <f t="shared" si="336"/>
        <v>0</v>
      </c>
      <c r="U907" s="405">
        <f t="shared" ref="U907:U925" si="340">T907*L907*(N907+P907)/24*0.85</f>
        <v>0</v>
      </c>
      <c r="V907" s="393">
        <f t="shared" ref="V907:V925" si="341">M907+O907</f>
        <v>0</v>
      </c>
      <c r="W907" s="442" t="str">
        <f t="shared" ref="W907:W925" si="342">IF(U907=0,"",((V907/U907)))</f>
        <v/>
      </c>
      <c r="X907" s="452" t="str">
        <f t="shared" si="337"/>
        <v/>
      </c>
      <c r="Y907" s="452" t="str">
        <f t="shared" si="338"/>
        <v/>
      </c>
    </row>
    <row r="908" spans="1:25" ht="16.5">
      <c r="A908" s="383">
        <f t="shared" ref="A908:A948" si="343">A907</f>
        <v>46195</v>
      </c>
      <c r="B908" s="432" t="s">
        <v>804</v>
      </c>
      <c r="C908" s="458"/>
      <c r="D908" s="473"/>
      <c r="E908" s="459"/>
      <c r="F908" s="507" t="str">
        <f>IF(ISNA(VLOOKUP(D908,條件!$A$1:$L$65585,5,0)),"",(VLOOKUP(D908,條件!$A$1:$L$65585,5,0)))</f>
        <v/>
      </c>
      <c r="G908" s="507" t="str">
        <f>IF(ISNA(VLOOKUP(D908,條件!$A$1:$L$65585,11,0)),"",(VLOOKUP(D908,條件!$A$1:$L$65585,11,0)))</f>
        <v/>
      </c>
      <c r="H908" s="460"/>
      <c r="I908" s="461"/>
      <c r="J908" s="462"/>
      <c r="K908" s="461"/>
      <c r="L908" s="463"/>
      <c r="M908" s="388"/>
      <c r="N908" s="389"/>
      <c r="O908" s="390"/>
      <c r="P908" s="389"/>
      <c r="Q908" s="410"/>
      <c r="R908" s="443"/>
      <c r="S908" s="425">
        <f t="shared" si="339"/>
        <v>0</v>
      </c>
      <c r="T908" s="392">
        <f t="shared" si="336"/>
        <v>0</v>
      </c>
      <c r="U908" s="405">
        <f t="shared" si="340"/>
        <v>0</v>
      </c>
      <c r="V908" s="393">
        <f t="shared" si="341"/>
        <v>0</v>
      </c>
      <c r="W908" s="442" t="str">
        <f t="shared" si="342"/>
        <v/>
      </c>
      <c r="X908" s="452" t="str">
        <f t="shared" si="337"/>
        <v/>
      </c>
      <c r="Y908" s="452" t="str">
        <f t="shared" si="338"/>
        <v/>
      </c>
    </row>
    <row r="909" spans="1:25" ht="16.5">
      <c r="A909" s="383">
        <f t="shared" si="343"/>
        <v>46195</v>
      </c>
      <c r="B909" s="432" t="s">
        <v>804</v>
      </c>
      <c r="C909" s="458"/>
      <c r="D909" s="473"/>
      <c r="E909" s="459"/>
      <c r="F909" s="507" t="str">
        <f>IF(ISNA(VLOOKUP(D909,條件!$A$1:$L$65585,5,0)),"",(VLOOKUP(D909,條件!$A$1:$L$65585,5,0)))</f>
        <v/>
      </c>
      <c r="G909" s="507" t="str">
        <f>IF(ISNA(VLOOKUP(D909,條件!$A$1:$L$65585,11,0)),"",(VLOOKUP(D909,條件!$A$1:$L$65585,11,0)))</f>
        <v/>
      </c>
      <c r="H909" s="460"/>
      <c r="I909" s="461"/>
      <c r="J909" s="462"/>
      <c r="K909" s="461"/>
      <c r="L909" s="463"/>
      <c r="M909" s="388"/>
      <c r="N909" s="389"/>
      <c r="O909" s="390"/>
      <c r="P909" s="389"/>
      <c r="Q909" s="410"/>
      <c r="R909" s="443"/>
      <c r="S909" s="425">
        <f t="shared" si="339"/>
        <v>0</v>
      </c>
      <c r="T909" s="392">
        <f t="shared" si="336"/>
        <v>0</v>
      </c>
      <c r="U909" s="405">
        <f t="shared" si="340"/>
        <v>0</v>
      </c>
      <c r="V909" s="393">
        <f t="shared" si="341"/>
        <v>0</v>
      </c>
      <c r="W909" s="442" t="str">
        <f t="shared" si="342"/>
        <v/>
      </c>
      <c r="X909" s="452" t="str">
        <f t="shared" si="337"/>
        <v/>
      </c>
      <c r="Y909" s="452" t="str">
        <f t="shared" si="338"/>
        <v/>
      </c>
    </row>
    <row r="910" spans="1:25" ht="16.5">
      <c r="A910" s="383">
        <f t="shared" si="343"/>
        <v>46195</v>
      </c>
      <c r="B910" s="432" t="s">
        <v>804</v>
      </c>
      <c r="C910" s="458"/>
      <c r="D910" s="473"/>
      <c r="E910" s="459"/>
      <c r="F910" s="507" t="str">
        <f>IF(ISNA(VLOOKUP(D910,條件!$A$1:$L$65585,5,0)),"",(VLOOKUP(D910,條件!$A$1:$L$65585,5,0)))</f>
        <v/>
      </c>
      <c r="G910" s="507" t="str">
        <f>IF(ISNA(VLOOKUP(D910,條件!$A$1:$L$65585,11,0)),"",(VLOOKUP(D910,條件!$A$1:$L$65585,11,0)))</f>
        <v/>
      </c>
      <c r="H910" s="460"/>
      <c r="I910" s="461"/>
      <c r="J910" s="462"/>
      <c r="K910" s="461"/>
      <c r="L910" s="463"/>
      <c r="M910" s="388"/>
      <c r="N910" s="389"/>
      <c r="O910" s="390"/>
      <c r="P910" s="389"/>
      <c r="Q910" s="410"/>
      <c r="R910" s="443"/>
      <c r="S910" s="425">
        <f t="shared" si="339"/>
        <v>0</v>
      </c>
      <c r="T910" s="392">
        <f t="shared" si="336"/>
        <v>0</v>
      </c>
      <c r="U910" s="405">
        <f t="shared" si="340"/>
        <v>0</v>
      </c>
      <c r="V910" s="393">
        <f t="shared" si="341"/>
        <v>0</v>
      </c>
      <c r="W910" s="442" t="str">
        <f t="shared" si="342"/>
        <v/>
      </c>
      <c r="X910" s="452" t="str">
        <f t="shared" si="337"/>
        <v/>
      </c>
      <c r="Y910" s="452" t="str">
        <f t="shared" si="338"/>
        <v/>
      </c>
    </row>
    <row r="911" spans="1:25" ht="16.5">
      <c r="A911" s="383">
        <f t="shared" si="343"/>
        <v>46195</v>
      </c>
      <c r="B911" s="432" t="s">
        <v>804</v>
      </c>
      <c r="C911" s="458"/>
      <c r="D911" s="473"/>
      <c r="E911" s="459"/>
      <c r="F911" s="507" t="str">
        <f>IF(ISNA(VLOOKUP(D911,條件!$A$1:$L$65585,5,0)),"",(VLOOKUP(D911,條件!$A$1:$L$65585,5,0)))</f>
        <v/>
      </c>
      <c r="G911" s="507" t="str">
        <f>IF(ISNA(VLOOKUP(D911,條件!$A$1:$L$65585,11,0)),"",(VLOOKUP(D911,條件!$A$1:$L$65585,11,0)))</f>
        <v/>
      </c>
      <c r="H911" s="460"/>
      <c r="I911" s="461"/>
      <c r="J911" s="462"/>
      <c r="K911" s="461"/>
      <c r="L911" s="463"/>
      <c r="M911" s="388"/>
      <c r="N911" s="389"/>
      <c r="O911" s="390"/>
      <c r="P911" s="389"/>
      <c r="Q911" s="410"/>
      <c r="R911" s="443"/>
      <c r="S911" s="425">
        <f t="shared" si="339"/>
        <v>0</v>
      </c>
      <c r="T911" s="392">
        <f t="shared" si="336"/>
        <v>0</v>
      </c>
      <c r="U911" s="405">
        <f t="shared" si="340"/>
        <v>0</v>
      </c>
      <c r="V911" s="393">
        <f t="shared" si="341"/>
        <v>0</v>
      </c>
      <c r="W911" s="442" t="str">
        <f t="shared" si="342"/>
        <v/>
      </c>
      <c r="X911" s="452" t="str">
        <f t="shared" si="337"/>
        <v/>
      </c>
      <c r="Y911" s="452" t="str">
        <f t="shared" si="338"/>
        <v/>
      </c>
    </row>
    <row r="912" spans="1:25" ht="16.5">
      <c r="A912" s="383">
        <f t="shared" si="343"/>
        <v>46195</v>
      </c>
      <c r="B912" s="432" t="s">
        <v>804</v>
      </c>
      <c r="C912" s="458"/>
      <c r="D912" s="473"/>
      <c r="E912" s="459"/>
      <c r="F912" s="507" t="str">
        <f>IF(ISNA(VLOOKUP(D912,條件!$A$1:$L$65585,5,0)),"",(VLOOKUP(D912,條件!$A$1:$L$65585,5,0)))</f>
        <v/>
      </c>
      <c r="G912" s="507" t="str">
        <f>IF(ISNA(VLOOKUP(D912,條件!$A$1:$L$65585,11,0)),"",(VLOOKUP(D912,條件!$A$1:$L$65585,11,0)))</f>
        <v/>
      </c>
      <c r="H912" s="460"/>
      <c r="I912" s="461"/>
      <c r="J912" s="462"/>
      <c r="K912" s="461"/>
      <c r="L912" s="463"/>
      <c r="M912" s="388"/>
      <c r="N912" s="389"/>
      <c r="O912" s="390"/>
      <c r="P912" s="389"/>
      <c r="Q912" s="410"/>
      <c r="R912" s="443"/>
      <c r="S912" s="425">
        <f t="shared" si="339"/>
        <v>0</v>
      </c>
      <c r="T912" s="392">
        <f t="shared" si="336"/>
        <v>0</v>
      </c>
      <c r="U912" s="405">
        <f t="shared" si="340"/>
        <v>0</v>
      </c>
      <c r="V912" s="393">
        <f t="shared" si="341"/>
        <v>0</v>
      </c>
      <c r="W912" s="442" t="str">
        <f t="shared" si="342"/>
        <v/>
      </c>
      <c r="X912" s="452" t="str">
        <f t="shared" si="337"/>
        <v/>
      </c>
      <c r="Y912" s="452" t="str">
        <f t="shared" si="338"/>
        <v/>
      </c>
    </row>
    <row r="913" spans="1:25" ht="16.5">
      <c r="A913" s="383">
        <f t="shared" si="343"/>
        <v>46195</v>
      </c>
      <c r="B913" s="432" t="s">
        <v>804</v>
      </c>
      <c r="C913" s="458"/>
      <c r="D913" s="473"/>
      <c r="E913" s="459"/>
      <c r="F913" s="507" t="str">
        <f>IF(ISNA(VLOOKUP(D913,條件!$A$1:$L$65585,5,0)),"",(VLOOKUP(D913,條件!$A$1:$L$65585,5,0)))</f>
        <v/>
      </c>
      <c r="G913" s="507" t="str">
        <f>IF(ISNA(VLOOKUP(D913,條件!$A$1:$L$65585,11,0)),"",(VLOOKUP(D913,條件!$A$1:$L$65585,11,0)))</f>
        <v/>
      </c>
      <c r="H913" s="460"/>
      <c r="I913" s="461"/>
      <c r="J913" s="462"/>
      <c r="K913" s="461"/>
      <c r="L913" s="463"/>
      <c r="M913" s="388"/>
      <c r="N913" s="389"/>
      <c r="O913" s="390"/>
      <c r="P913" s="389"/>
      <c r="Q913" s="410"/>
      <c r="R913" s="443"/>
      <c r="S913" s="425">
        <f t="shared" si="339"/>
        <v>0</v>
      </c>
      <c r="T913" s="392">
        <f t="shared" si="336"/>
        <v>0</v>
      </c>
      <c r="U913" s="405">
        <f t="shared" si="340"/>
        <v>0</v>
      </c>
      <c r="V913" s="393">
        <f t="shared" si="341"/>
        <v>0</v>
      </c>
      <c r="W913" s="442" t="str">
        <f t="shared" si="342"/>
        <v/>
      </c>
      <c r="X913" s="452" t="str">
        <f t="shared" si="337"/>
        <v/>
      </c>
      <c r="Y913" s="452" t="str">
        <f t="shared" si="338"/>
        <v/>
      </c>
    </row>
    <row r="914" spans="1:25" ht="16.5">
      <c r="A914" s="383">
        <f t="shared" si="343"/>
        <v>46195</v>
      </c>
      <c r="B914" s="432" t="s">
        <v>804</v>
      </c>
      <c r="C914" s="458"/>
      <c r="D914" s="473"/>
      <c r="E914" s="459"/>
      <c r="F914" s="507" t="str">
        <f>IF(ISNA(VLOOKUP(D914,條件!$A$1:$L$65585,5,0)),"",(VLOOKUP(D914,條件!$A$1:$L$65585,5,0)))</f>
        <v/>
      </c>
      <c r="G914" s="507" t="str">
        <f>IF(ISNA(VLOOKUP(D914,條件!$A$1:$L$65585,11,0)),"",(VLOOKUP(D914,條件!$A$1:$L$65585,11,0)))</f>
        <v/>
      </c>
      <c r="H914" s="460"/>
      <c r="I914" s="461"/>
      <c r="J914" s="462"/>
      <c r="K914" s="461"/>
      <c r="L914" s="463"/>
      <c r="M914" s="388"/>
      <c r="N914" s="389"/>
      <c r="O914" s="390"/>
      <c r="P914" s="389"/>
      <c r="Q914" s="410"/>
      <c r="R914" s="443"/>
      <c r="S914" s="425">
        <f t="shared" si="339"/>
        <v>0</v>
      </c>
      <c r="T914" s="392">
        <f t="shared" si="336"/>
        <v>0</v>
      </c>
      <c r="U914" s="405">
        <f t="shared" si="340"/>
        <v>0</v>
      </c>
      <c r="V914" s="393">
        <f t="shared" si="341"/>
        <v>0</v>
      </c>
      <c r="W914" s="442" t="str">
        <f t="shared" si="342"/>
        <v/>
      </c>
      <c r="X914" s="452" t="str">
        <f t="shared" si="337"/>
        <v/>
      </c>
      <c r="Y914" s="452" t="str">
        <f t="shared" si="338"/>
        <v/>
      </c>
    </row>
    <row r="915" spans="1:25" ht="16.5">
      <c r="A915" s="383">
        <f t="shared" si="343"/>
        <v>46195</v>
      </c>
      <c r="B915" s="432" t="s">
        <v>804</v>
      </c>
      <c r="C915" s="458"/>
      <c r="D915" s="473"/>
      <c r="E915" s="459"/>
      <c r="F915" s="507" t="str">
        <f>IF(ISNA(VLOOKUP(D915,條件!$A$1:$L$65585,5,0)),"",(VLOOKUP(D915,條件!$A$1:$L$65585,5,0)))</f>
        <v/>
      </c>
      <c r="G915" s="507" t="str">
        <f>IF(ISNA(VLOOKUP(D915,條件!$A$1:$L$65585,11,0)),"",(VLOOKUP(D915,條件!$A$1:$L$65585,11,0)))</f>
        <v/>
      </c>
      <c r="H915" s="460"/>
      <c r="I915" s="461"/>
      <c r="J915" s="462"/>
      <c r="K915" s="461"/>
      <c r="L915" s="463"/>
      <c r="M915" s="388"/>
      <c r="N915" s="389"/>
      <c r="O915" s="390"/>
      <c r="P915" s="389"/>
      <c r="Q915" s="410"/>
      <c r="R915" s="443"/>
      <c r="S915" s="425">
        <f t="shared" si="339"/>
        <v>0</v>
      </c>
      <c r="T915" s="392">
        <f t="shared" si="336"/>
        <v>0</v>
      </c>
      <c r="U915" s="405">
        <f t="shared" si="340"/>
        <v>0</v>
      </c>
      <c r="V915" s="393">
        <f t="shared" si="341"/>
        <v>0</v>
      </c>
      <c r="W915" s="442" t="str">
        <f t="shared" si="342"/>
        <v/>
      </c>
      <c r="X915" s="452" t="str">
        <f t="shared" si="337"/>
        <v/>
      </c>
      <c r="Y915" s="452" t="str">
        <f t="shared" si="338"/>
        <v/>
      </c>
    </row>
    <row r="916" spans="1:25" ht="16.5">
      <c r="A916" s="383">
        <f t="shared" si="343"/>
        <v>46195</v>
      </c>
      <c r="B916" s="432" t="s">
        <v>804</v>
      </c>
      <c r="C916" s="458"/>
      <c r="D916" s="473"/>
      <c r="E916" s="459"/>
      <c r="F916" s="507" t="str">
        <f>IF(ISNA(VLOOKUP(D916,條件!$A$1:$L$65585,5,0)),"",(VLOOKUP(D916,條件!$A$1:$L$65585,5,0)))</f>
        <v/>
      </c>
      <c r="G916" s="507" t="str">
        <f>IF(ISNA(VLOOKUP(D916,條件!$A$1:$L$65585,11,0)),"",(VLOOKUP(D916,條件!$A$1:$L$65585,11,0)))</f>
        <v/>
      </c>
      <c r="H916" s="460"/>
      <c r="I916" s="461"/>
      <c r="J916" s="462"/>
      <c r="K916" s="461"/>
      <c r="L916" s="463"/>
      <c r="M916" s="388"/>
      <c r="N916" s="389"/>
      <c r="O916" s="390"/>
      <c r="P916" s="389"/>
      <c r="Q916" s="410"/>
      <c r="R916" s="443"/>
      <c r="S916" s="425">
        <f t="shared" si="339"/>
        <v>0</v>
      </c>
      <c r="T916" s="392">
        <f t="shared" si="336"/>
        <v>0</v>
      </c>
      <c r="U916" s="405">
        <f t="shared" si="340"/>
        <v>0</v>
      </c>
      <c r="V916" s="393">
        <f t="shared" si="341"/>
        <v>0</v>
      </c>
      <c r="W916" s="442" t="str">
        <f t="shared" si="342"/>
        <v/>
      </c>
      <c r="X916" s="452" t="str">
        <f t="shared" si="337"/>
        <v/>
      </c>
      <c r="Y916" s="452" t="str">
        <f t="shared" si="338"/>
        <v/>
      </c>
    </row>
    <row r="917" spans="1:25" ht="16.5">
      <c r="A917" s="383">
        <f t="shared" si="343"/>
        <v>46195</v>
      </c>
      <c r="B917" s="432" t="s">
        <v>804</v>
      </c>
      <c r="C917" s="458"/>
      <c r="D917" s="473"/>
      <c r="E917" s="459"/>
      <c r="F917" s="507" t="str">
        <f>IF(ISNA(VLOOKUP(D917,條件!$A$1:$L$65585,5,0)),"",(VLOOKUP(D917,條件!$A$1:$L$65585,5,0)))</f>
        <v/>
      </c>
      <c r="G917" s="507" t="str">
        <f>IF(ISNA(VLOOKUP(D917,條件!$A$1:$L$65585,11,0)),"",(VLOOKUP(D917,條件!$A$1:$L$65585,11,0)))</f>
        <v/>
      </c>
      <c r="H917" s="460"/>
      <c r="I917" s="461"/>
      <c r="J917" s="462"/>
      <c r="K917" s="461"/>
      <c r="L917" s="463"/>
      <c r="M917" s="388"/>
      <c r="N917" s="389"/>
      <c r="O917" s="390"/>
      <c r="P917" s="389"/>
      <c r="Q917" s="410"/>
      <c r="R917" s="443"/>
      <c r="S917" s="425">
        <f t="shared" si="339"/>
        <v>0</v>
      </c>
      <c r="T917" s="392">
        <f t="shared" si="336"/>
        <v>0</v>
      </c>
      <c r="U917" s="392">
        <f t="shared" si="340"/>
        <v>0</v>
      </c>
      <c r="V917" s="393">
        <f t="shared" si="341"/>
        <v>0</v>
      </c>
      <c r="W917" s="442" t="str">
        <f t="shared" si="342"/>
        <v/>
      </c>
      <c r="X917" s="452" t="str">
        <f t="shared" si="337"/>
        <v/>
      </c>
      <c r="Y917" s="452" t="str">
        <f t="shared" si="338"/>
        <v/>
      </c>
    </row>
    <row r="918" spans="1:25" ht="16.5">
      <c r="A918" s="383">
        <f t="shared" si="343"/>
        <v>46195</v>
      </c>
      <c r="B918" s="432" t="s">
        <v>804</v>
      </c>
      <c r="C918" s="458"/>
      <c r="D918" s="473"/>
      <c r="E918" s="459"/>
      <c r="F918" s="507" t="str">
        <f>IF(ISNA(VLOOKUP(D918,條件!$A$1:$L$65585,5,0)),"",(VLOOKUP(D918,條件!$A$1:$L$65585,5,0)))</f>
        <v/>
      </c>
      <c r="G918" s="507" t="str">
        <f>IF(ISNA(VLOOKUP(D918,條件!$A$1:$L$65585,11,0)),"",(VLOOKUP(D918,條件!$A$1:$L$65585,11,0)))</f>
        <v/>
      </c>
      <c r="H918" s="460"/>
      <c r="I918" s="461"/>
      <c r="J918" s="462"/>
      <c r="K918" s="461"/>
      <c r="L918" s="463"/>
      <c r="M918" s="388"/>
      <c r="N918" s="389"/>
      <c r="O918" s="390"/>
      <c r="P918" s="389"/>
      <c r="Q918" s="410"/>
      <c r="R918" s="443"/>
      <c r="S918" s="425">
        <f t="shared" si="339"/>
        <v>0</v>
      </c>
      <c r="T918" s="392">
        <f t="shared" si="336"/>
        <v>0</v>
      </c>
      <c r="U918" s="392">
        <f t="shared" si="340"/>
        <v>0</v>
      </c>
      <c r="V918" s="393">
        <f t="shared" si="341"/>
        <v>0</v>
      </c>
      <c r="W918" s="444" t="str">
        <f t="shared" si="342"/>
        <v/>
      </c>
      <c r="X918" s="452" t="str">
        <f t="shared" si="337"/>
        <v/>
      </c>
      <c r="Y918" s="452" t="str">
        <f t="shared" si="338"/>
        <v/>
      </c>
    </row>
    <row r="919" spans="1:25" ht="16.5">
      <c r="A919" s="383">
        <f t="shared" si="343"/>
        <v>46195</v>
      </c>
      <c r="B919" s="432" t="s">
        <v>804</v>
      </c>
      <c r="C919" s="458"/>
      <c r="D919" s="473"/>
      <c r="E919" s="459"/>
      <c r="F919" s="507" t="str">
        <f>IF(ISNA(VLOOKUP(D919,條件!$A$1:$L$65585,5,0)),"",(VLOOKUP(D919,條件!$A$1:$L$65585,5,0)))</f>
        <v/>
      </c>
      <c r="G919" s="507" t="str">
        <f>IF(ISNA(VLOOKUP(D919,條件!$A$1:$L$65585,11,0)),"",(VLOOKUP(D919,條件!$A$1:$L$65585,11,0)))</f>
        <v/>
      </c>
      <c r="H919" s="460"/>
      <c r="I919" s="461"/>
      <c r="J919" s="462"/>
      <c r="K919" s="461"/>
      <c r="L919" s="463"/>
      <c r="M919" s="388"/>
      <c r="N919" s="389"/>
      <c r="O919" s="390"/>
      <c r="P919" s="389"/>
      <c r="Q919" s="410"/>
      <c r="R919" s="443"/>
      <c r="S919" s="425">
        <f t="shared" si="339"/>
        <v>0</v>
      </c>
      <c r="T919" s="392">
        <f t="shared" si="336"/>
        <v>0</v>
      </c>
      <c r="U919" s="392">
        <f t="shared" si="340"/>
        <v>0</v>
      </c>
      <c r="V919" s="393">
        <f t="shared" si="341"/>
        <v>0</v>
      </c>
      <c r="W919" s="444" t="str">
        <f t="shared" si="342"/>
        <v/>
      </c>
      <c r="X919" s="452" t="str">
        <f t="shared" si="337"/>
        <v/>
      </c>
      <c r="Y919" s="452" t="str">
        <f t="shared" si="338"/>
        <v/>
      </c>
    </row>
    <row r="920" spans="1:25" ht="16.5">
      <c r="A920" s="383">
        <f t="shared" si="343"/>
        <v>46195</v>
      </c>
      <c r="B920" s="432" t="s">
        <v>804</v>
      </c>
      <c r="C920" s="458"/>
      <c r="D920" s="473"/>
      <c r="E920" s="459"/>
      <c r="F920" s="507" t="str">
        <f>IF(ISNA(VLOOKUP(D920,條件!$A$1:$L$65585,5,0)),"",(VLOOKUP(D920,條件!$A$1:$L$65585,5,0)))</f>
        <v/>
      </c>
      <c r="G920" s="507" t="str">
        <f>IF(ISNA(VLOOKUP(D920,條件!$A$1:$L$65585,11,0)),"",(VLOOKUP(D920,條件!$A$1:$L$65585,11,0)))</f>
        <v/>
      </c>
      <c r="H920" s="460"/>
      <c r="I920" s="461"/>
      <c r="J920" s="462"/>
      <c r="K920" s="461"/>
      <c r="L920" s="463"/>
      <c r="M920" s="388"/>
      <c r="N920" s="389"/>
      <c r="O920" s="390"/>
      <c r="P920" s="389"/>
      <c r="Q920" s="410"/>
      <c r="R920" s="443"/>
      <c r="S920" s="425">
        <f t="shared" si="339"/>
        <v>0</v>
      </c>
      <c r="T920" s="392">
        <f t="shared" si="336"/>
        <v>0</v>
      </c>
      <c r="U920" s="392">
        <f t="shared" si="340"/>
        <v>0</v>
      </c>
      <c r="V920" s="393">
        <f t="shared" si="341"/>
        <v>0</v>
      </c>
      <c r="W920" s="444" t="str">
        <f t="shared" si="342"/>
        <v/>
      </c>
      <c r="X920" s="452" t="str">
        <f t="shared" si="337"/>
        <v/>
      </c>
      <c r="Y920" s="452" t="str">
        <f t="shared" si="338"/>
        <v/>
      </c>
    </row>
    <row r="921" spans="1:25" ht="16.5">
      <c r="A921" s="383">
        <f t="shared" si="343"/>
        <v>46195</v>
      </c>
      <c r="B921" s="432" t="s">
        <v>804</v>
      </c>
      <c r="C921" s="458"/>
      <c r="D921" s="473"/>
      <c r="E921" s="459"/>
      <c r="F921" s="507" t="str">
        <f>IF(ISNA(VLOOKUP(D921,條件!$A$1:$L$65585,5,0)),"",(VLOOKUP(D921,條件!$A$1:$L$65585,5,0)))</f>
        <v/>
      </c>
      <c r="G921" s="507" t="str">
        <f>IF(ISNA(VLOOKUP(D921,條件!$A$1:$L$65585,11,0)),"",(VLOOKUP(D921,條件!$A$1:$L$65585,11,0)))</f>
        <v/>
      </c>
      <c r="H921" s="460"/>
      <c r="I921" s="461"/>
      <c r="J921" s="462"/>
      <c r="K921" s="461"/>
      <c r="L921" s="463"/>
      <c r="M921" s="388"/>
      <c r="N921" s="389"/>
      <c r="O921" s="390"/>
      <c r="P921" s="389"/>
      <c r="Q921" s="410"/>
      <c r="R921" s="443"/>
      <c r="S921" s="425">
        <f t="shared" si="339"/>
        <v>0</v>
      </c>
      <c r="T921" s="392">
        <f t="shared" si="336"/>
        <v>0</v>
      </c>
      <c r="U921" s="392">
        <f t="shared" si="340"/>
        <v>0</v>
      </c>
      <c r="V921" s="393">
        <f t="shared" si="341"/>
        <v>0</v>
      </c>
      <c r="W921" s="444" t="str">
        <f t="shared" si="342"/>
        <v/>
      </c>
      <c r="X921" s="452" t="str">
        <f t="shared" si="337"/>
        <v/>
      </c>
      <c r="Y921" s="452" t="str">
        <f t="shared" si="338"/>
        <v/>
      </c>
    </row>
    <row r="922" spans="1:25" ht="16.5">
      <c r="A922" s="383">
        <f t="shared" si="343"/>
        <v>46195</v>
      </c>
      <c r="B922" s="432" t="s">
        <v>804</v>
      </c>
      <c r="C922" s="458"/>
      <c r="D922" s="473"/>
      <c r="E922" s="459"/>
      <c r="F922" s="507" t="str">
        <f>IF(ISNA(VLOOKUP(D922,條件!$A$1:$L$65585,5,0)),"",(VLOOKUP(D922,條件!$A$1:$L$65585,5,0)))</f>
        <v/>
      </c>
      <c r="G922" s="507" t="str">
        <f>IF(ISNA(VLOOKUP(D922,條件!$A$1:$L$65585,11,0)),"",(VLOOKUP(D922,條件!$A$1:$L$65585,11,0)))</f>
        <v/>
      </c>
      <c r="H922" s="460"/>
      <c r="I922" s="461"/>
      <c r="J922" s="462"/>
      <c r="K922" s="461"/>
      <c r="L922" s="463"/>
      <c r="M922" s="388"/>
      <c r="N922" s="389"/>
      <c r="O922" s="390"/>
      <c r="P922" s="389"/>
      <c r="Q922" s="391"/>
      <c r="R922" s="443"/>
      <c r="S922" s="425">
        <f t="shared" si="339"/>
        <v>0</v>
      </c>
      <c r="T922" s="392">
        <f t="shared" si="336"/>
        <v>0</v>
      </c>
      <c r="U922" s="392">
        <f t="shared" si="340"/>
        <v>0</v>
      </c>
      <c r="V922" s="393">
        <f t="shared" si="341"/>
        <v>0</v>
      </c>
      <c r="W922" s="444" t="str">
        <f t="shared" si="342"/>
        <v/>
      </c>
      <c r="X922" s="452" t="str">
        <f t="shared" si="337"/>
        <v/>
      </c>
      <c r="Y922" s="452" t="str">
        <f t="shared" si="338"/>
        <v/>
      </c>
    </row>
    <row r="923" spans="1:25" ht="16.5">
      <c r="A923" s="383">
        <f t="shared" si="343"/>
        <v>46195</v>
      </c>
      <c r="B923" s="432" t="s">
        <v>804</v>
      </c>
      <c r="C923" s="458"/>
      <c r="D923" s="473"/>
      <c r="E923" s="459"/>
      <c r="F923" s="507" t="str">
        <f>IF(ISNA(VLOOKUP(D923,條件!$A$1:$L$65585,5,0)),"",(VLOOKUP(D923,條件!$A$1:$L$65585,5,0)))</f>
        <v/>
      </c>
      <c r="G923" s="507" t="str">
        <f>IF(ISNA(VLOOKUP(D923,條件!$A$1:$L$65585,11,0)),"",(VLOOKUP(D923,條件!$A$1:$L$65585,11,0)))</f>
        <v/>
      </c>
      <c r="H923" s="460"/>
      <c r="I923" s="461"/>
      <c r="J923" s="462"/>
      <c r="K923" s="461"/>
      <c r="L923" s="463"/>
      <c r="M923" s="388"/>
      <c r="N923" s="389"/>
      <c r="O923" s="390"/>
      <c r="P923" s="389"/>
      <c r="Q923" s="391"/>
      <c r="R923" s="443"/>
      <c r="S923" s="425">
        <f t="shared" si="339"/>
        <v>0</v>
      </c>
      <c r="T923" s="392">
        <f t="shared" si="336"/>
        <v>0</v>
      </c>
      <c r="U923" s="392">
        <f t="shared" si="340"/>
        <v>0</v>
      </c>
      <c r="V923" s="393">
        <f t="shared" si="341"/>
        <v>0</v>
      </c>
      <c r="W923" s="444" t="str">
        <f t="shared" si="342"/>
        <v/>
      </c>
      <c r="X923" s="452" t="str">
        <f t="shared" si="337"/>
        <v/>
      </c>
      <c r="Y923" s="452" t="str">
        <f t="shared" si="338"/>
        <v/>
      </c>
    </row>
    <row r="924" spans="1:25" ht="16.5">
      <c r="A924" s="383">
        <f t="shared" si="343"/>
        <v>46195</v>
      </c>
      <c r="B924" s="432" t="s">
        <v>804</v>
      </c>
      <c r="C924" s="458"/>
      <c r="D924" s="473"/>
      <c r="E924" s="459"/>
      <c r="F924" s="507" t="str">
        <f>IF(ISNA(VLOOKUP(D924,條件!$A$1:$L$65585,5,0)),"",(VLOOKUP(D924,條件!$A$1:$L$65585,5,0)))</f>
        <v/>
      </c>
      <c r="G924" s="507" t="str">
        <f>IF(ISNA(VLOOKUP(D924,條件!$A$1:$L$65585,11,0)),"",(VLOOKUP(D924,條件!$A$1:$L$65585,11,0)))</f>
        <v/>
      </c>
      <c r="H924" s="460"/>
      <c r="I924" s="461"/>
      <c r="J924" s="462"/>
      <c r="K924" s="461"/>
      <c r="L924" s="463"/>
      <c r="M924" s="388"/>
      <c r="N924" s="389"/>
      <c r="O924" s="390"/>
      <c r="P924" s="389"/>
      <c r="Q924" s="391"/>
      <c r="R924" s="443"/>
      <c r="S924" s="425">
        <f t="shared" si="339"/>
        <v>0</v>
      </c>
      <c r="T924" s="392">
        <f t="shared" si="336"/>
        <v>0</v>
      </c>
      <c r="U924" s="392">
        <f t="shared" si="340"/>
        <v>0</v>
      </c>
      <c r="V924" s="393">
        <f t="shared" si="341"/>
        <v>0</v>
      </c>
      <c r="W924" s="444" t="str">
        <f t="shared" si="342"/>
        <v/>
      </c>
      <c r="X924" s="452" t="str">
        <f t="shared" si="337"/>
        <v/>
      </c>
      <c r="Y924" s="452" t="str">
        <f t="shared" si="338"/>
        <v/>
      </c>
    </row>
    <row r="925" spans="1:25" ht="16.5">
      <c r="A925" s="383">
        <f t="shared" si="343"/>
        <v>46195</v>
      </c>
      <c r="B925" s="432" t="s">
        <v>804</v>
      </c>
      <c r="C925" s="458"/>
      <c r="D925" s="473"/>
      <c r="E925" s="459"/>
      <c r="F925" s="507" t="str">
        <f>IF(ISNA(VLOOKUP(D925,條件!$A$1:$L$65585,5,0)),"",(VLOOKUP(D925,條件!$A$1:$L$65585,5,0)))</f>
        <v/>
      </c>
      <c r="G925" s="507" t="str">
        <f>IF(ISNA(VLOOKUP(D925,條件!$A$1:$L$65585,11,0)),"",(VLOOKUP(D925,條件!$A$1:$L$65585,11,0)))</f>
        <v/>
      </c>
      <c r="H925" s="460"/>
      <c r="I925" s="461"/>
      <c r="J925" s="462"/>
      <c r="K925" s="461"/>
      <c r="L925" s="463"/>
      <c r="M925" s="388"/>
      <c r="N925" s="389"/>
      <c r="O925" s="390"/>
      <c r="P925" s="389"/>
      <c r="Q925" s="391"/>
      <c r="R925" s="443"/>
      <c r="S925" s="425">
        <f t="shared" si="339"/>
        <v>0</v>
      </c>
      <c r="T925" s="392">
        <f t="shared" si="336"/>
        <v>0</v>
      </c>
      <c r="U925" s="392">
        <f t="shared" si="340"/>
        <v>0</v>
      </c>
      <c r="V925" s="393">
        <f t="shared" si="341"/>
        <v>0</v>
      </c>
      <c r="W925" s="444" t="str">
        <f t="shared" si="342"/>
        <v/>
      </c>
      <c r="X925" s="452" t="str">
        <f t="shared" si="337"/>
        <v/>
      </c>
      <c r="Y925" s="452" t="str">
        <f t="shared" si="338"/>
        <v/>
      </c>
    </row>
    <row r="926" spans="1:25" ht="16.5">
      <c r="A926" s="383">
        <f t="shared" si="343"/>
        <v>46195</v>
      </c>
      <c r="B926" s="398" t="s">
        <v>807</v>
      </c>
      <c r="C926" s="524"/>
      <c r="D926" s="525"/>
      <c r="E926" s="526"/>
      <c r="F926" s="527"/>
      <c r="G926" s="527"/>
      <c r="H926" s="528"/>
      <c r="I926" s="529">
        <f>COUNTA(I906:I925)</f>
        <v>0</v>
      </c>
      <c r="J926" s="529"/>
      <c r="K926" s="529"/>
      <c r="L926" s="530"/>
      <c r="M926" s="400"/>
      <c r="N926" s="401">
        <f>SUM(N906:N925)</f>
        <v>0</v>
      </c>
      <c r="O926" s="400"/>
      <c r="P926" s="401">
        <f>SUM(P906:P925)</f>
        <v>0</v>
      </c>
      <c r="Q926" s="402"/>
      <c r="R926" s="445"/>
      <c r="S926" s="426"/>
      <c r="T926" s="399"/>
      <c r="U926" s="399">
        <f>SUMIF(U906:U925,"&lt;9E307")</f>
        <v>0</v>
      </c>
      <c r="V926" s="399">
        <f>SUM(V906:V925)</f>
        <v>0</v>
      </c>
      <c r="W926" s="446">
        <f>IF(ISERROR(V926/U926),0,(V926/U926))</f>
        <v>0</v>
      </c>
      <c r="X926" s="453">
        <f>SUMIF(X906:X925,"&lt;9E307")</f>
        <v>0</v>
      </c>
      <c r="Y926" s="453">
        <f>SUMIF(Y906:Y925,"&lt;9E307")</f>
        <v>0</v>
      </c>
    </row>
    <row r="927" spans="1:25" ht="16.5">
      <c r="A927" s="383">
        <f t="shared" si="343"/>
        <v>46195</v>
      </c>
      <c r="B927" s="432" t="s">
        <v>805</v>
      </c>
      <c r="C927" s="458"/>
      <c r="D927" s="473"/>
      <c r="E927" s="459"/>
      <c r="F927" s="507" t="str">
        <f>IF(ISNA(VLOOKUP(D927,條件!$A$1:$L$65585,5,0)),"",(VLOOKUP(D927,條件!$A$1:$L$65585,5,0)))</f>
        <v/>
      </c>
      <c r="G927" s="507" t="str">
        <f>IF(ISNA(VLOOKUP(D927,條件!$A$1:$L$65585,11,0)),"",(VLOOKUP(D927,條件!$A$1:$L$65585,11,0)))</f>
        <v/>
      </c>
      <c r="H927" s="460"/>
      <c r="I927" s="461"/>
      <c r="J927" s="462"/>
      <c r="K927" s="461"/>
      <c r="L927" s="463"/>
      <c r="M927" s="388"/>
      <c r="N927" s="389"/>
      <c r="O927" s="390"/>
      <c r="P927" s="389"/>
      <c r="Q927" s="391"/>
      <c r="R927" s="443"/>
      <c r="S927" s="425">
        <f>K927*0.85</f>
        <v>0</v>
      </c>
      <c r="T927" s="392">
        <f t="shared" ref="T927:T946" si="344">IF(J927="",0,(1440/(J927/S927)))</f>
        <v>0</v>
      </c>
      <c r="U927" s="405">
        <f>T927*L927*(N927+P927)/24*0.85</f>
        <v>0</v>
      </c>
      <c r="V927" s="406">
        <f>M927+O927</f>
        <v>0</v>
      </c>
      <c r="W927" s="442" t="str">
        <f>IF(U927=0,"",((V927/U927)))</f>
        <v/>
      </c>
      <c r="X927" s="452" t="str">
        <f t="shared" ref="X927:X946" si="345">IF(ISERROR((U927/(N927+P927)*N927)/250),"",((U927/(N927+P927)*N927)/250))</f>
        <v/>
      </c>
      <c r="Y927" s="452" t="str">
        <f t="shared" ref="Y927:Y946" si="346">IF(ISERROR(((U927/(N927+P927)*P927)/250)),"",(((U927/(N927+P927)*P927))/250))</f>
        <v/>
      </c>
    </row>
    <row r="928" spans="1:25" ht="16.5">
      <c r="A928" s="383">
        <f t="shared" si="343"/>
        <v>46195</v>
      </c>
      <c r="B928" s="432" t="s">
        <v>805</v>
      </c>
      <c r="C928" s="458"/>
      <c r="D928" s="473"/>
      <c r="E928" s="459"/>
      <c r="F928" s="507" t="str">
        <f>IF(ISNA(VLOOKUP(D928,條件!$A$1:$L$65585,5,0)),"",(VLOOKUP(D928,條件!$A$1:$L$65585,5,0)))</f>
        <v/>
      </c>
      <c r="G928" s="507" t="str">
        <f>IF(ISNA(VLOOKUP(D928,條件!$A$1:$L$65585,11,0)),"",(VLOOKUP(D928,條件!$A$1:$L$65585,11,0)))</f>
        <v/>
      </c>
      <c r="H928" s="460"/>
      <c r="I928" s="461"/>
      <c r="J928" s="462"/>
      <c r="K928" s="461"/>
      <c r="L928" s="463"/>
      <c r="M928" s="388"/>
      <c r="N928" s="389"/>
      <c r="O928" s="390"/>
      <c r="P928" s="389"/>
      <c r="Q928" s="391"/>
      <c r="R928" s="443"/>
      <c r="S928" s="425">
        <f t="shared" ref="S928:S946" si="347">K928*0.85</f>
        <v>0</v>
      </c>
      <c r="T928" s="392">
        <f t="shared" si="344"/>
        <v>0</v>
      </c>
      <c r="U928" s="405">
        <f t="shared" ref="U928:U946" si="348">T928*L928*(N928+P928)/24*0.85</f>
        <v>0</v>
      </c>
      <c r="V928" s="393">
        <f t="shared" ref="V928:V946" si="349">M928+O928</f>
        <v>0</v>
      </c>
      <c r="W928" s="442" t="str">
        <f t="shared" ref="W928:W946" si="350">IF(U928=0,"",((V928/U928)))</f>
        <v/>
      </c>
      <c r="X928" s="452" t="str">
        <f t="shared" si="345"/>
        <v/>
      </c>
      <c r="Y928" s="452" t="str">
        <f t="shared" si="346"/>
        <v/>
      </c>
    </row>
    <row r="929" spans="1:25" ht="16.5">
      <c r="A929" s="383">
        <f t="shared" si="343"/>
        <v>46195</v>
      </c>
      <c r="B929" s="432" t="s">
        <v>805</v>
      </c>
      <c r="C929" s="458"/>
      <c r="D929" s="473"/>
      <c r="E929" s="459"/>
      <c r="F929" s="507" t="str">
        <f>IF(ISNA(VLOOKUP(D929,條件!$A$1:$L$65585,5,0)),"",(VLOOKUP(D929,條件!$A$1:$L$65585,5,0)))</f>
        <v/>
      </c>
      <c r="G929" s="507" t="str">
        <f>IF(ISNA(VLOOKUP(D929,條件!$A$1:$L$65585,11,0)),"",(VLOOKUP(D929,條件!$A$1:$L$65585,11,0)))</f>
        <v/>
      </c>
      <c r="H929" s="460"/>
      <c r="I929" s="461"/>
      <c r="J929" s="462"/>
      <c r="K929" s="461"/>
      <c r="L929" s="463"/>
      <c r="M929" s="388"/>
      <c r="N929" s="389"/>
      <c r="O929" s="390"/>
      <c r="P929" s="389"/>
      <c r="Q929" s="391"/>
      <c r="R929" s="443"/>
      <c r="S929" s="425">
        <f t="shared" si="347"/>
        <v>0</v>
      </c>
      <c r="T929" s="392">
        <f t="shared" si="344"/>
        <v>0</v>
      </c>
      <c r="U929" s="405">
        <f t="shared" si="348"/>
        <v>0</v>
      </c>
      <c r="V929" s="393">
        <f t="shared" si="349"/>
        <v>0</v>
      </c>
      <c r="W929" s="442" t="str">
        <f t="shared" si="350"/>
        <v/>
      </c>
      <c r="X929" s="452" t="str">
        <f t="shared" si="345"/>
        <v/>
      </c>
      <c r="Y929" s="452" t="str">
        <f t="shared" si="346"/>
        <v/>
      </c>
    </row>
    <row r="930" spans="1:25" ht="16.5">
      <c r="A930" s="383">
        <f t="shared" si="343"/>
        <v>46195</v>
      </c>
      <c r="B930" s="432" t="s">
        <v>805</v>
      </c>
      <c r="C930" s="458"/>
      <c r="D930" s="473"/>
      <c r="E930" s="459"/>
      <c r="F930" s="507" t="str">
        <f>IF(ISNA(VLOOKUP(D930,條件!$A$1:$L$65585,5,0)),"",(VLOOKUP(D930,條件!$A$1:$L$65585,5,0)))</f>
        <v/>
      </c>
      <c r="G930" s="507" t="str">
        <f>IF(ISNA(VLOOKUP(D930,條件!$A$1:$L$65585,11,0)),"",(VLOOKUP(D930,條件!$A$1:$L$65585,11,0)))</f>
        <v/>
      </c>
      <c r="H930" s="460"/>
      <c r="I930" s="461"/>
      <c r="J930" s="462"/>
      <c r="K930" s="461"/>
      <c r="L930" s="463"/>
      <c r="M930" s="388"/>
      <c r="N930" s="389"/>
      <c r="O930" s="390"/>
      <c r="P930" s="389"/>
      <c r="Q930" s="391"/>
      <c r="R930" s="443"/>
      <c r="S930" s="425">
        <f t="shared" si="347"/>
        <v>0</v>
      </c>
      <c r="T930" s="392">
        <f t="shared" si="344"/>
        <v>0</v>
      </c>
      <c r="U930" s="405">
        <f t="shared" si="348"/>
        <v>0</v>
      </c>
      <c r="V930" s="393">
        <f t="shared" si="349"/>
        <v>0</v>
      </c>
      <c r="W930" s="442" t="str">
        <f t="shared" si="350"/>
        <v/>
      </c>
      <c r="X930" s="452" t="str">
        <f t="shared" si="345"/>
        <v/>
      </c>
      <c r="Y930" s="452" t="str">
        <f t="shared" si="346"/>
        <v/>
      </c>
    </row>
    <row r="931" spans="1:25" ht="16.5">
      <c r="A931" s="383">
        <f t="shared" si="343"/>
        <v>46195</v>
      </c>
      <c r="B931" s="432" t="s">
        <v>805</v>
      </c>
      <c r="C931" s="458"/>
      <c r="D931" s="473"/>
      <c r="E931" s="459"/>
      <c r="F931" s="507" t="str">
        <f>IF(ISNA(VLOOKUP(D931,條件!$A$1:$L$65585,5,0)),"",(VLOOKUP(D931,條件!$A$1:$L$65585,5,0)))</f>
        <v/>
      </c>
      <c r="G931" s="507" t="str">
        <f>IF(ISNA(VLOOKUP(D931,條件!$A$1:$L$65585,11,0)),"",(VLOOKUP(D931,條件!$A$1:$L$65585,11,0)))</f>
        <v/>
      </c>
      <c r="H931" s="460"/>
      <c r="I931" s="461"/>
      <c r="J931" s="462"/>
      <c r="K931" s="461"/>
      <c r="L931" s="463"/>
      <c r="M931" s="388"/>
      <c r="N931" s="389"/>
      <c r="O931" s="390"/>
      <c r="P931" s="389"/>
      <c r="Q931" s="391"/>
      <c r="R931" s="443"/>
      <c r="S931" s="425">
        <f t="shared" si="347"/>
        <v>0</v>
      </c>
      <c r="T931" s="392">
        <f t="shared" si="344"/>
        <v>0</v>
      </c>
      <c r="U931" s="405">
        <f t="shared" si="348"/>
        <v>0</v>
      </c>
      <c r="V931" s="393">
        <f t="shared" si="349"/>
        <v>0</v>
      </c>
      <c r="W931" s="442" t="str">
        <f t="shared" si="350"/>
        <v/>
      </c>
      <c r="X931" s="452" t="str">
        <f t="shared" si="345"/>
        <v/>
      </c>
      <c r="Y931" s="452" t="str">
        <f t="shared" si="346"/>
        <v/>
      </c>
    </row>
    <row r="932" spans="1:25" ht="16.5">
      <c r="A932" s="383">
        <f t="shared" si="343"/>
        <v>46195</v>
      </c>
      <c r="B932" s="432" t="s">
        <v>805</v>
      </c>
      <c r="C932" s="458"/>
      <c r="D932" s="473"/>
      <c r="E932" s="459"/>
      <c r="F932" s="507" t="str">
        <f>IF(ISNA(VLOOKUP(D932,條件!$A$1:$L$65585,5,0)),"",(VLOOKUP(D932,條件!$A$1:$L$65585,5,0)))</f>
        <v/>
      </c>
      <c r="G932" s="507" t="str">
        <f>IF(ISNA(VLOOKUP(D932,條件!$A$1:$L$65585,11,0)),"",(VLOOKUP(D932,條件!$A$1:$L$65585,11,0)))</f>
        <v/>
      </c>
      <c r="H932" s="460"/>
      <c r="I932" s="461"/>
      <c r="J932" s="462"/>
      <c r="K932" s="461"/>
      <c r="L932" s="463"/>
      <c r="M932" s="388"/>
      <c r="N932" s="389"/>
      <c r="O932" s="390"/>
      <c r="P932" s="389"/>
      <c r="Q932" s="391"/>
      <c r="R932" s="443"/>
      <c r="S932" s="425">
        <f t="shared" si="347"/>
        <v>0</v>
      </c>
      <c r="T932" s="392">
        <f t="shared" si="344"/>
        <v>0</v>
      </c>
      <c r="U932" s="405">
        <f t="shared" si="348"/>
        <v>0</v>
      </c>
      <c r="V932" s="393">
        <f t="shared" si="349"/>
        <v>0</v>
      </c>
      <c r="W932" s="442" t="str">
        <f t="shared" si="350"/>
        <v/>
      </c>
      <c r="X932" s="452" t="str">
        <f t="shared" si="345"/>
        <v/>
      </c>
      <c r="Y932" s="452" t="str">
        <f t="shared" si="346"/>
        <v/>
      </c>
    </row>
    <row r="933" spans="1:25" ht="16.5">
      <c r="A933" s="383">
        <f t="shared" si="343"/>
        <v>46195</v>
      </c>
      <c r="B933" s="432" t="s">
        <v>805</v>
      </c>
      <c r="C933" s="458"/>
      <c r="D933" s="473"/>
      <c r="E933" s="459"/>
      <c r="F933" s="507" t="str">
        <f>IF(ISNA(VLOOKUP(D933,條件!$A$1:$L$65585,5,0)),"",(VLOOKUP(D933,條件!$A$1:$L$65585,5,0)))</f>
        <v/>
      </c>
      <c r="G933" s="507" t="str">
        <f>IF(ISNA(VLOOKUP(D933,條件!$A$1:$L$65585,11,0)),"",(VLOOKUP(D933,條件!$A$1:$L$65585,11,0)))</f>
        <v/>
      </c>
      <c r="H933" s="460"/>
      <c r="I933" s="461"/>
      <c r="J933" s="462"/>
      <c r="K933" s="461"/>
      <c r="L933" s="463"/>
      <c r="M933" s="388"/>
      <c r="N933" s="389"/>
      <c r="O933" s="390"/>
      <c r="P933" s="389"/>
      <c r="Q933" s="391"/>
      <c r="R933" s="443"/>
      <c r="S933" s="425">
        <f t="shared" si="347"/>
        <v>0</v>
      </c>
      <c r="T933" s="392">
        <f t="shared" si="344"/>
        <v>0</v>
      </c>
      <c r="U933" s="405">
        <f t="shared" si="348"/>
        <v>0</v>
      </c>
      <c r="V933" s="393">
        <f t="shared" si="349"/>
        <v>0</v>
      </c>
      <c r="W933" s="442" t="str">
        <f t="shared" si="350"/>
        <v/>
      </c>
      <c r="X933" s="452" t="str">
        <f t="shared" si="345"/>
        <v/>
      </c>
      <c r="Y933" s="452" t="str">
        <f t="shared" si="346"/>
        <v/>
      </c>
    </row>
    <row r="934" spans="1:25" ht="16.5">
      <c r="A934" s="383">
        <f t="shared" si="343"/>
        <v>46195</v>
      </c>
      <c r="B934" s="432" t="s">
        <v>805</v>
      </c>
      <c r="C934" s="458"/>
      <c r="D934" s="473"/>
      <c r="E934" s="459"/>
      <c r="F934" s="507" t="str">
        <f>IF(ISNA(VLOOKUP(D934,條件!$A$1:$L$65585,5,0)),"",(VLOOKUP(D934,條件!$A$1:$L$65585,5,0)))</f>
        <v/>
      </c>
      <c r="G934" s="507" t="str">
        <f>IF(ISNA(VLOOKUP(D934,條件!$A$1:$L$65585,11,0)),"",(VLOOKUP(D934,條件!$A$1:$L$65585,11,0)))</f>
        <v/>
      </c>
      <c r="H934" s="460"/>
      <c r="I934" s="461"/>
      <c r="J934" s="462"/>
      <c r="K934" s="461"/>
      <c r="L934" s="463"/>
      <c r="M934" s="388"/>
      <c r="N934" s="389"/>
      <c r="O934" s="390"/>
      <c r="P934" s="389"/>
      <c r="Q934" s="391"/>
      <c r="R934" s="443"/>
      <c r="S934" s="425">
        <f t="shared" si="347"/>
        <v>0</v>
      </c>
      <c r="T934" s="392">
        <f t="shared" si="344"/>
        <v>0</v>
      </c>
      <c r="U934" s="405">
        <f t="shared" si="348"/>
        <v>0</v>
      </c>
      <c r="V934" s="393">
        <f t="shared" si="349"/>
        <v>0</v>
      </c>
      <c r="W934" s="442" t="str">
        <f t="shared" si="350"/>
        <v/>
      </c>
      <c r="X934" s="452" t="str">
        <f t="shared" si="345"/>
        <v/>
      </c>
      <c r="Y934" s="452" t="str">
        <f t="shared" si="346"/>
        <v/>
      </c>
    </row>
    <row r="935" spans="1:25" ht="16.5">
      <c r="A935" s="383">
        <f t="shared" si="343"/>
        <v>46195</v>
      </c>
      <c r="B935" s="432" t="s">
        <v>805</v>
      </c>
      <c r="C935" s="458"/>
      <c r="D935" s="473"/>
      <c r="E935" s="459"/>
      <c r="F935" s="507" t="str">
        <f>IF(ISNA(VLOOKUP(D935,條件!$A$1:$L$65585,5,0)),"",(VLOOKUP(D935,條件!$A$1:$L$65585,5,0)))</f>
        <v/>
      </c>
      <c r="G935" s="507" t="str">
        <f>IF(ISNA(VLOOKUP(D935,條件!$A$1:$L$65585,11,0)),"",(VLOOKUP(D935,條件!$A$1:$L$65585,11,0)))</f>
        <v/>
      </c>
      <c r="H935" s="460"/>
      <c r="I935" s="461"/>
      <c r="J935" s="462"/>
      <c r="K935" s="461"/>
      <c r="L935" s="463"/>
      <c r="M935" s="388"/>
      <c r="N935" s="389"/>
      <c r="O935" s="390"/>
      <c r="P935" s="389"/>
      <c r="Q935" s="391"/>
      <c r="R935" s="443"/>
      <c r="S935" s="425">
        <f t="shared" si="347"/>
        <v>0</v>
      </c>
      <c r="T935" s="392">
        <f t="shared" si="344"/>
        <v>0</v>
      </c>
      <c r="U935" s="405">
        <f t="shared" si="348"/>
        <v>0</v>
      </c>
      <c r="V935" s="393">
        <f t="shared" si="349"/>
        <v>0</v>
      </c>
      <c r="W935" s="442" t="str">
        <f t="shared" si="350"/>
        <v/>
      </c>
      <c r="X935" s="452" t="str">
        <f t="shared" si="345"/>
        <v/>
      </c>
      <c r="Y935" s="452" t="str">
        <f t="shared" si="346"/>
        <v/>
      </c>
    </row>
    <row r="936" spans="1:25" ht="16.5">
      <c r="A936" s="383">
        <f t="shared" si="343"/>
        <v>46195</v>
      </c>
      <c r="B936" s="432" t="s">
        <v>805</v>
      </c>
      <c r="C936" s="458"/>
      <c r="D936" s="473"/>
      <c r="E936" s="459"/>
      <c r="F936" s="507" t="str">
        <f>IF(ISNA(VLOOKUP(D936,條件!$A$1:$L$65585,5,0)),"",(VLOOKUP(D936,條件!$A$1:$L$65585,5,0)))</f>
        <v/>
      </c>
      <c r="G936" s="507" t="str">
        <f>IF(ISNA(VLOOKUP(D936,條件!$A$1:$L$65585,11,0)),"",(VLOOKUP(D936,條件!$A$1:$L$65585,11,0)))</f>
        <v/>
      </c>
      <c r="H936" s="460"/>
      <c r="I936" s="461"/>
      <c r="J936" s="462"/>
      <c r="K936" s="461"/>
      <c r="L936" s="463"/>
      <c r="M936" s="388"/>
      <c r="N936" s="389"/>
      <c r="O936" s="390"/>
      <c r="P936" s="389"/>
      <c r="Q936" s="391"/>
      <c r="R936" s="443"/>
      <c r="S936" s="425">
        <f t="shared" si="347"/>
        <v>0</v>
      </c>
      <c r="T936" s="392">
        <f t="shared" si="344"/>
        <v>0</v>
      </c>
      <c r="U936" s="405">
        <f t="shared" si="348"/>
        <v>0</v>
      </c>
      <c r="V936" s="393">
        <f t="shared" si="349"/>
        <v>0</v>
      </c>
      <c r="W936" s="442" t="str">
        <f t="shared" si="350"/>
        <v/>
      </c>
      <c r="X936" s="452" t="str">
        <f t="shared" si="345"/>
        <v/>
      </c>
      <c r="Y936" s="452" t="str">
        <f t="shared" si="346"/>
        <v/>
      </c>
    </row>
    <row r="937" spans="1:25" ht="16.5">
      <c r="A937" s="383">
        <f t="shared" si="343"/>
        <v>46195</v>
      </c>
      <c r="B937" s="432" t="s">
        <v>805</v>
      </c>
      <c r="C937" s="458"/>
      <c r="D937" s="473"/>
      <c r="E937" s="459"/>
      <c r="F937" s="507" t="str">
        <f>IF(ISNA(VLOOKUP(D937,條件!$A$1:$L$65585,5,0)),"",(VLOOKUP(D937,條件!$A$1:$L$65585,5,0)))</f>
        <v/>
      </c>
      <c r="G937" s="507" t="str">
        <f>IF(ISNA(VLOOKUP(D937,條件!$A$1:$L$65585,11,0)),"",(VLOOKUP(D937,條件!$A$1:$L$65585,11,0)))</f>
        <v/>
      </c>
      <c r="H937" s="460"/>
      <c r="I937" s="461"/>
      <c r="J937" s="462"/>
      <c r="K937" s="461"/>
      <c r="L937" s="463"/>
      <c r="M937" s="388"/>
      <c r="N937" s="389"/>
      <c r="O937" s="390"/>
      <c r="P937" s="389"/>
      <c r="Q937" s="391"/>
      <c r="R937" s="443"/>
      <c r="S937" s="425">
        <f t="shared" si="347"/>
        <v>0</v>
      </c>
      <c r="T937" s="392">
        <f t="shared" si="344"/>
        <v>0</v>
      </c>
      <c r="U937" s="405">
        <f t="shared" si="348"/>
        <v>0</v>
      </c>
      <c r="V937" s="393">
        <f t="shared" si="349"/>
        <v>0</v>
      </c>
      <c r="W937" s="442" t="str">
        <f t="shared" si="350"/>
        <v/>
      </c>
      <c r="X937" s="452" t="str">
        <f t="shared" si="345"/>
        <v/>
      </c>
      <c r="Y937" s="452" t="str">
        <f t="shared" si="346"/>
        <v/>
      </c>
    </row>
    <row r="938" spans="1:25" ht="16.5">
      <c r="A938" s="383">
        <f t="shared" si="343"/>
        <v>46195</v>
      </c>
      <c r="B938" s="432" t="s">
        <v>805</v>
      </c>
      <c r="C938" s="458"/>
      <c r="D938" s="473"/>
      <c r="E938" s="459"/>
      <c r="F938" s="507" t="str">
        <f>IF(ISNA(VLOOKUP(D938,條件!$A$1:$L$65585,5,0)),"",(VLOOKUP(D938,條件!$A$1:$L$65585,5,0)))</f>
        <v/>
      </c>
      <c r="G938" s="507" t="str">
        <f>IF(ISNA(VLOOKUP(D938,條件!$A$1:$L$65585,11,0)),"",(VLOOKUP(D938,條件!$A$1:$L$65585,11,0)))</f>
        <v/>
      </c>
      <c r="H938" s="460"/>
      <c r="I938" s="461"/>
      <c r="J938" s="462"/>
      <c r="K938" s="461"/>
      <c r="L938" s="463"/>
      <c r="M938" s="388"/>
      <c r="N938" s="389"/>
      <c r="O938" s="390"/>
      <c r="P938" s="389"/>
      <c r="Q938" s="391"/>
      <c r="R938" s="443"/>
      <c r="S938" s="425">
        <f t="shared" si="347"/>
        <v>0</v>
      </c>
      <c r="T938" s="392">
        <f t="shared" si="344"/>
        <v>0</v>
      </c>
      <c r="U938" s="392">
        <f t="shared" si="348"/>
        <v>0</v>
      </c>
      <c r="V938" s="393">
        <f t="shared" si="349"/>
        <v>0</v>
      </c>
      <c r="W938" s="444" t="str">
        <f t="shared" si="350"/>
        <v/>
      </c>
      <c r="X938" s="452" t="str">
        <f t="shared" si="345"/>
        <v/>
      </c>
      <c r="Y938" s="452" t="str">
        <f t="shared" si="346"/>
        <v/>
      </c>
    </row>
    <row r="939" spans="1:25" ht="16.5">
      <c r="A939" s="383">
        <f t="shared" si="343"/>
        <v>46195</v>
      </c>
      <c r="B939" s="432" t="s">
        <v>805</v>
      </c>
      <c r="C939" s="458"/>
      <c r="D939" s="473"/>
      <c r="E939" s="459"/>
      <c r="F939" s="507" t="str">
        <f>IF(ISNA(VLOOKUP(D939,條件!$A$1:$L$65585,5,0)),"",(VLOOKUP(D939,條件!$A$1:$L$65585,5,0)))</f>
        <v/>
      </c>
      <c r="G939" s="507" t="str">
        <f>IF(ISNA(VLOOKUP(D939,條件!$A$1:$L$65585,11,0)),"",(VLOOKUP(D939,條件!$A$1:$L$65585,11,0)))</f>
        <v/>
      </c>
      <c r="H939" s="460"/>
      <c r="I939" s="461"/>
      <c r="J939" s="462"/>
      <c r="K939" s="461"/>
      <c r="L939" s="463"/>
      <c r="M939" s="388"/>
      <c r="N939" s="389"/>
      <c r="O939" s="390"/>
      <c r="P939" s="389"/>
      <c r="Q939" s="391"/>
      <c r="R939" s="443"/>
      <c r="S939" s="425">
        <f t="shared" si="347"/>
        <v>0</v>
      </c>
      <c r="T939" s="392">
        <f t="shared" si="344"/>
        <v>0</v>
      </c>
      <c r="U939" s="392">
        <f t="shared" si="348"/>
        <v>0</v>
      </c>
      <c r="V939" s="393">
        <f t="shared" si="349"/>
        <v>0</v>
      </c>
      <c r="W939" s="444" t="str">
        <f t="shared" si="350"/>
        <v/>
      </c>
      <c r="X939" s="452" t="str">
        <f t="shared" si="345"/>
        <v/>
      </c>
      <c r="Y939" s="452" t="str">
        <f t="shared" si="346"/>
        <v/>
      </c>
    </row>
    <row r="940" spans="1:25" ht="16.5">
      <c r="A940" s="383">
        <f t="shared" si="343"/>
        <v>46195</v>
      </c>
      <c r="B940" s="432" t="s">
        <v>805</v>
      </c>
      <c r="C940" s="458"/>
      <c r="D940" s="473"/>
      <c r="E940" s="459"/>
      <c r="F940" s="507" t="str">
        <f>IF(ISNA(VLOOKUP(D940,條件!$A$1:$L$65585,5,0)),"",(VLOOKUP(D940,條件!$A$1:$L$65585,5,0)))</f>
        <v/>
      </c>
      <c r="G940" s="507" t="str">
        <f>IF(ISNA(VLOOKUP(D940,條件!$A$1:$L$65585,11,0)),"",(VLOOKUP(D940,條件!$A$1:$L$65585,11,0)))</f>
        <v/>
      </c>
      <c r="H940" s="460"/>
      <c r="I940" s="461"/>
      <c r="J940" s="462"/>
      <c r="K940" s="461"/>
      <c r="L940" s="463"/>
      <c r="M940" s="388"/>
      <c r="N940" s="389"/>
      <c r="O940" s="390"/>
      <c r="P940" s="389"/>
      <c r="Q940" s="391"/>
      <c r="R940" s="443"/>
      <c r="S940" s="425">
        <f t="shared" si="347"/>
        <v>0</v>
      </c>
      <c r="T940" s="392">
        <f t="shared" si="344"/>
        <v>0</v>
      </c>
      <c r="U940" s="392">
        <f t="shared" si="348"/>
        <v>0</v>
      </c>
      <c r="V940" s="393">
        <f t="shared" si="349"/>
        <v>0</v>
      </c>
      <c r="W940" s="444" t="str">
        <f t="shared" si="350"/>
        <v/>
      </c>
      <c r="X940" s="452" t="str">
        <f t="shared" si="345"/>
        <v/>
      </c>
      <c r="Y940" s="452" t="str">
        <f t="shared" si="346"/>
        <v/>
      </c>
    </row>
    <row r="941" spans="1:25" ht="16.5">
      <c r="A941" s="383">
        <f t="shared" si="343"/>
        <v>46195</v>
      </c>
      <c r="B941" s="432" t="s">
        <v>805</v>
      </c>
      <c r="C941" s="458"/>
      <c r="D941" s="473"/>
      <c r="E941" s="459"/>
      <c r="F941" s="507" t="str">
        <f>IF(ISNA(VLOOKUP(D941,條件!$A$1:$L$65585,5,0)),"",(VLOOKUP(D941,條件!$A$1:$L$65585,5,0)))</f>
        <v/>
      </c>
      <c r="G941" s="507" t="str">
        <f>IF(ISNA(VLOOKUP(D941,條件!$A$1:$L$65585,11,0)),"",(VLOOKUP(D941,條件!$A$1:$L$65585,11,0)))</f>
        <v/>
      </c>
      <c r="H941" s="460"/>
      <c r="I941" s="461"/>
      <c r="J941" s="462"/>
      <c r="K941" s="461"/>
      <c r="L941" s="463"/>
      <c r="M941" s="388"/>
      <c r="N941" s="389"/>
      <c r="O941" s="390"/>
      <c r="P941" s="389"/>
      <c r="Q941" s="391"/>
      <c r="R941" s="443"/>
      <c r="S941" s="425">
        <f t="shared" si="347"/>
        <v>0</v>
      </c>
      <c r="T941" s="392">
        <f t="shared" si="344"/>
        <v>0</v>
      </c>
      <c r="U941" s="392">
        <f t="shared" si="348"/>
        <v>0</v>
      </c>
      <c r="V941" s="393">
        <f t="shared" si="349"/>
        <v>0</v>
      </c>
      <c r="W941" s="444" t="str">
        <f t="shared" si="350"/>
        <v/>
      </c>
      <c r="X941" s="452" t="str">
        <f t="shared" si="345"/>
        <v/>
      </c>
      <c r="Y941" s="452" t="str">
        <f t="shared" si="346"/>
        <v/>
      </c>
    </row>
    <row r="942" spans="1:25" ht="16.5">
      <c r="A942" s="383">
        <f t="shared" si="343"/>
        <v>46195</v>
      </c>
      <c r="B942" s="432" t="s">
        <v>805</v>
      </c>
      <c r="C942" s="458"/>
      <c r="D942" s="473"/>
      <c r="E942" s="459"/>
      <c r="F942" s="507" t="str">
        <f>IF(ISNA(VLOOKUP(D942,條件!$A$1:$L$65585,5,0)),"",(VLOOKUP(D942,條件!$A$1:$L$65585,5,0)))</f>
        <v/>
      </c>
      <c r="G942" s="507" t="str">
        <f>IF(ISNA(VLOOKUP(D942,條件!$A$1:$L$65585,11,0)),"",(VLOOKUP(D942,條件!$A$1:$L$65585,11,0)))</f>
        <v/>
      </c>
      <c r="H942" s="460"/>
      <c r="I942" s="461"/>
      <c r="J942" s="462"/>
      <c r="K942" s="461"/>
      <c r="L942" s="463"/>
      <c r="M942" s="388"/>
      <c r="N942" s="389"/>
      <c r="O942" s="390"/>
      <c r="P942" s="389"/>
      <c r="Q942" s="391"/>
      <c r="R942" s="443"/>
      <c r="S942" s="425">
        <f t="shared" si="347"/>
        <v>0</v>
      </c>
      <c r="T942" s="392">
        <f t="shared" si="344"/>
        <v>0</v>
      </c>
      <c r="U942" s="392">
        <f t="shared" si="348"/>
        <v>0</v>
      </c>
      <c r="V942" s="393">
        <f t="shared" si="349"/>
        <v>0</v>
      </c>
      <c r="W942" s="444" t="str">
        <f t="shared" si="350"/>
        <v/>
      </c>
      <c r="X942" s="452" t="str">
        <f t="shared" si="345"/>
        <v/>
      </c>
      <c r="Y942" s="452" t="str">
        <f t="shared" si="346"/>
        <v/>
      </c>
    </row>
    <row r="943" spans="1:25" ht="16.5">
      <c r="A943" s="383">
        <f t="shared" si="343"/>
        <v>46195</v>
      </c>
      <c r="B943" s="432" t="s">
        <v>805</v>
      </c>
      <c r="C943" s="458"/>
      <c r="D943" s="473"/>
      <c r="E943" s="459"/>
      <c r="F943" s="507" t="str">
        <f>IF(ISNA(VLOOKUP(D943,條件!$A$1:$L$65585,5,0)),"",(VLOOKUP(D943,條件!$A$1:$L$65585,5,0)))</f>
        <v/>
      </c>
      <c r="G943" s="507" t="str">
        <f>IF(ISNA(VLOOKUP(D943,條件!$A$1:$L$65585,11,0)),"",(VLOOKUP(D943,條件!$A$1:$L$65585,11,0)))</f>
        <v/>
      </c>
      <c r="H943" s="460"/>
      <c r="I943" s="461"/>
      <c r="J943" s="462"/>
      <c r="K943" s="461"/>
      <c r="L943" s="463"/>
      <c r="M943" s="388"/>
      <c r="N943" s="389"/>
      <c r="O943" s="390"/>
      <c r="P943" s="389"/>
      <c r="Q943" s="391"/>
      <c r="R943" s="443"/>
      <c r="S943" s="425">
        <f t="shared" si="347"/>
        <v>0</v>
      </c>
      <c r="T943" s="392">
        <f t="shared" si="344"/>
        <v>0</v>
      </c>
      <c r="U943" s="392">
        <f t="shared" si="348"/>
        <v>0</v>
      </c>
      <c r="V943" s="393">
        <f t="shared" si="349"/>
        <v>0</v>
      </c>
      <c r="W943" s="444" t="str">
        <f t="shared" si="350"/>
        <v/>
      </c>
      <c r="X943" s="452" t="str">
        <f t="shared" si="345"/>
        <v/>
      </c>
      <c r="Y943" s="452" t="str">
        <f t="shared" si="346"/>
        <v/>
      </c>
    </row>
    <row r="944" spans="1:25" ht="16.5">
      <c r="A944" s="383">
        <f t="shared" si="343"/>
        <v>46195</v>
      </c>
      <c r="B944" s="432" t="s">
        <v>805</v>
      </c>
      <c r="C944" s="458"/>
      <c r="D944" s="473"/>
      <c r="E944" s="459"/>
      <c r="F944" s="507" t="str">
        <f>IF(ISNA(VLOOKUP(D944,條件!$A$1:$L$65585,5,0)),"",(VLOOKUP(D944,條件!$A$1:$L$65585,5,0)))</f>
        <v/>
      </c>
      <c r="G944" s="507" t="str">
        <f>IF(ISNA(VLOOKUP(D944,條件!$A$1:$L$65585,11,0)),"",(VLOOKUP(D944,條件!$A$1:$L$65585,11,0)))</f>
        <v/>
      </c>
      <c r="H944" s="460"/>
      <c r="I944" s="461"/>
      <c r="J944" s="462"/>
      <c r="K944" s="461"/>
      <c r="L944" s="463"/>
      <c r="M944" s="388"/>
      <c r="N944" s="389"/>
      <c r="O944" s="390"/>
      <c r="P944" s="389"/>
      <c r="Q944" s="391"/>
      <c r="R944" s="443"/>
      <c r="S944" s="425">
        <f t="shared" si="347"/>
        <v>0</v>
      </c>
      <c r="T944" s="392">
        <f t="shared" si="344"/>
        <v>0</v>
      </c>
      <c r="U944" s="392">
        <f t="shared" si="348"/>
        <v>0</v>
      </c>
      <c r="V944" s="393">
        <f t="shared" si="349"/>
        <v>0</v>
      </c>
      <c r="W944" s="444" t="str">
        <f t="shared" si="350"/>
        <v/>
      </c>
      <c r="X944" s="452" t="str">
        <f t="shared" si="345"/>
        <v/>
      </c>
      <c r="Y944" s="452" t="str">
        <f t="shared" si="346"/>
        <v/>
      </c>
    </row>
    <row r="945" spans="1:25" ht="16.5">
      <c r="A945" s="383">
        <f t="shared" si="343"/>
        <v>46195</v>
      </c>
      <c r="B945" s="432" t="s">
        <v>805</v>
      </c>
      <c r="C945" s="458"/>
      <c r="D945" s="473"/>
      <c r="E945" s="459"/>
      <c r="F945" s="507" t="str">
        <f>IF(ISNA(VLOOKUP(D945,條件!$A$1:$L$65585,5,0)),"",(VLOOKUP(D945,條件!$A$1:$L$65585,5,0)))</f>
        <v/>
      </c>
      <c r="G945" s="507" t="str">
        <f>IF(ISNA(VLOOKUP(D945,條件!$A$1:$L$65585,11,0)),"",(VLOOKUP(D945,條件!$A$1:$L$65585,11,0)))</f>
        <v/>
      </c>
      <c r="H945" s="460"/>
      <c r="I945" s="461"/>
      <c r="J945" s="462"/>
      <c r="K945" s="461"/>
      <c r="L945" s="463"/>
      <c r="M945" s="388"/>
      <c r="N945" s="389"/>
      <c r="O945" s="390"/>
      <c r="P945" s="389"/>
      <c r="Q945" s="391"/>
      <c r="R945" s="443"/>
      <c r="S945" s="425">
        <f t="shared" si="347"/>
        <v>0</v>
      </c>
      <c r="T945" s="392">
        <f t="shared" si="344"/>
        <v>0</v>
      </c>
      <c r="U945" s="392">
        <f t="shared" si="348"/>
        <v>0</v>
      </c>
      <c r="V945" s="393">
        <f t="shared" si="349"/>
        <v>0</v>
      </c>
      <c r="W945" s="444" t="str">
        <f t="shared" si="350"/>
        <v/>
      </c>
      <c r="X945" s="452" t="str">
        <f t="shared" si="345"/>
        <v/>
      </c>
      <c r="Y945" s="452" t="str">
        <f t="shared" si="346"/>
        <v/>
      </c>
    </row>
    <row r="946" spans="1:25" ht="16.5">
      <c r="A946" s="383">
        <f t="shared" si="343"/>
        <v>46195</v>
      </c>
      <c r="B946" s="432" t="s">
        <v>805</v>
      </c>
      <c r="C946" s="458"/>
      <c r="D946" s="473"/>
      <c r="E946" s="459"/>
      <c r="F946" s="507" t="str">
        <f>IF(ISNA(VLOOKUP(D946,條件!$A$1:$L$65585,5,0)),"",(VLOOKUP(D946,條件!$A$1:$L$65585,5,0)))</f>
        <v/>
      </c>
      <c r="G946" s="507" t="str">
        <f>IF(ISNA(VLOOKUP(D946,條件!$A$1:$L$65585,11,0)),"",(VLOOKUP(D946,條件!$A$1:$L$65585,11,0)))</f>
        <v/>
      </c>
      <c r="H946" s="460"/>
      <c r="I946" s="461"/>
      <c r="J946" s="462"/>
      <c r="K946" s="461"/>
      <c r="L946" s="463"/>
      <c r="M946" s="388"/>
      <c r="N946" s="389"/>
      <c r="O946" s="390"/>
      <c r="P946" s="389"/>
      <c r="Q946" s="391"/>
      <c r="R946" s="443"/>
      <c r="S946" s="425">
        <f t="shared" si="347"/>
        <v>0</v>
      </c>
      <c r="T946" s="392">
        <f t="shared" si="344"/>
        <v>0</v>
      </c>
      <c r="U946" s="392">
        <f t="shared" si="348"/>
        <v>0</v>
      </c>
      <c r="V946" s="393">
        <f t="shared" si="349"/>
        <v>0</v>
      </c>
      <c r="W946" s="444" t="str">
        <f t="shared" si="350"/>
        <v/>
      </c>
      <c r="X946" s="452" t="str">
        <f t="shared" si="345"/>
        <v/>
      </c>
      <c r="Y946" s="452" t="str">
        <f t="shared" si="346"/>
        <v/>
      </c>
    </row>
    <row r="947" spans="1:25" ht="16.5">
      <c r="A947" s="383">
        <f t="shared" si="343"/>
        <v>46195</v>
      </c>
      <c r="B947" s="398" t="s">
        <v>803</v>
      </c>
      <c r="C947" s="524"/>
      <c r="D947" s="525"/>
      <c r="E947" s="526"/>
      <c r="F947" s="527">
        <v>0</v>
      </c>
      <c r="G947" s="527"/>
      <c r="H947" s="528"/>
      <c r="I947" s="529">
        <f>COUNTA(I927:I946)</f>
        <v>0</v>
      </c>
      <c r="J947" s="529"/>
      <c r="K947" s="529"/>
      <c r="L947" s="530"/>
      <c r="M947" s="400"/>
      <c r="N947" s="401">
        <f>SUM(N927:N946)</f>
        <v>0</v>
      </c>
      <c r="O947" s="400"/>
      <c r="P947" s="401">
        <f>SUM(P927:P946)</f>
        <v>0</v>
      </c>
      <c r="Q947" s="402"/>
      <c r="R947" s="445"/>
      <c r="S947" s="427"/>
      <c r="T947" s="403"/>
      <c r="U947" s="399">
        <f>SUMIF(U927:U946,"&lt;9E307")</f>
        <v>0</v>
      </c>
      <c r="V947" s="399">
        <f>SUM(V927:V946)</f>
        <v>0</v>
      </c>
      <c r="W947" s="446">
        <f>IF(ISERROR(V947/U947),0,(V947/U947))</f>
        <v>0</v>
      </c>
      <c r="X947" s="453">
        <f>SUMIF(X927:X946,"&lt;9E307")</f>
        <v>0</v>
      </c>
      <c r="Y947" s="453">
        <f>SUMIF(Y927:Y946,"&lt;9E307")</f>
        <v>0</v>
      </c>
    </row>
    <row r="948" spans="1:25" ht="16.5">
      <c r="A948" s="383">
        <f t="shared" si="343"/>
        <v>46195</v>
      </c>
      <c r="B948" s="404" t="s">
        <v>806</v>
      </c>
      <c r="C948" s="531"/>
      <c r="D948" s="532"/>
      <c r="E948" s="533"/>
      <c r="F948" s="534"/>
      <c r="G948" s="534"/>
      <c r="H948" s="535"/>
      <c r="I948" s="536">
        <f>SUM(I926,I947)</f>
        <v>0</v>
      </c>
      <c r="J948" s="536"/>
      <c r="K948" s="536"/>
      <c r="L948" s="537"/>
      <c r="M948" s="419"/>
      <c r="N948" s="420">
        <f>SUM(N926,N947)</f>
        <v>0</v>
      </c>
      <c r="O948" s="419"/>
      <c r="P948" s="420">
        <f>SUM(P926,P947)</f>
        <v>0</v>
      </c>
      <c r="Q948" s="421"/>
      <c r="R948" s="447"/>
      <c r="S948" s="428"/>
      <c r="T948" s="394"/>
      <c r="U948" s="394">
        <f t="shared" ref="U948:V948" si="351">SUM(U926,U947)</f>
        <v>0</v>
      </c>
      <c r="V948" s="394">
        <f t="shared" si="351"/>
        <v>0</v>
      </c>
      <c r="W948" s="448">
        <f>IF(ISERROR(V948/U948),0,V948/U948)</f>
        <v>0</v>
      </c>
      <c r="X948" s="454">
        <f>SUM(X926,X947)</f>
        <v>0</v>
      </c>
      <c r="Y948" s="454">
        <f>SUM(Y926,Y947)</f>
        <v>0</v>
      </c>
    </row>
    <row r="949" spans="1:25" ht="16.5">
      <c r="A949" s="449">
        <f>A948+1</f>
        <v>46196</v>
      </c>
      <c r="B949" s="431" t="s">
        <v>804</v>
      </c>
      <c r="C949" s="538"/>
      <c r="D949" s="539"/>
      <c r="E949" s="540"/>
      <c r="F949" s="541" t="str">
        <f>IF(ISNA(VLOOKUP(D949,條件!$A$1:$L$65585,5,0)),"",(VLOOKUP(D949,條件!$A$1:$L$65585,5,0)))</f>
        <v/>
      </c>
      <c r="G949" s="541" t="str">
        <f>IF(ISNA(VLOOKUP(D949,條件!$A$1:$L$65585,11,0)),"",(VLOOKUP(D949,條件!$A$1:$L$65585,11,0)))</f>
        <v/>
      </c>
      <c r="H949" s="542"/>
      <c r="I949" s="543"/>
      <c r="J949" s="462"/>
      <c r="K949" s="543"/>
      <c r="L949" s="544"/>
      <c r="M949" s="407"/>
      <c r="N949" s="408"/>
      <c r="O949" s="409"/>
      <c r="P949" s="408"/>
      <c r="Q949" s="410"/>
      <c r="R949" s="441"/>
      <c r="S949" s="424">
        <f>K949*0.85</f>
        <v>0</v>
      </c>
      <c r="T949" s="405">
        <f t="shared" ref="T949:T968" si="352">IF(J949="",0,(1440/(J949/S949)))</f>
        <v>0</v>
      </c>
      <c r="U949" s="405">
        <f>T949*L949*(N949+P949)/24*0.85</f>
        <v>0</v>
      </c>
      <c r="V949" s="406">
        <f>M949+O949</f>
        <v>0</v>
      </c>
      <c r="W949" s="442" t="str">
        <f>IF(U949=0,"",((V949/U949)))</f>
        <v/>
      </c>
      <c r="X949" s="452" t="str">
        <f t="shared" ref="X949:X968" si="353">IF(ISERROR((U949/(N949+P949)*N949)/250),"",((U949/(N949+P949)*N949)/250))</f>
        <v/>
      </c>
      <c r="Y949" s="452" t="str">
        <f t="shared" ref="Y949:Y968" si="354">IF(ISERROR(((U949/(N949+P949)*P949)/250)),"",(((U949/(N949+P949)*P949))/250))</f>
        <v/>
      </c>
    </row>
    <row r="950" spans="1:25" ht="16.5">
      <c r="A950" s="383">
        <f>A949</f>
        <v>46196</v>
      </c>
      <c r="B950" s="432" t="s">
        <v>804</v>
      </c>
      <c r="C950" s="458"/>
      <c r="D950" s="473"/>
      <c r="E950" s="459"/>
      <c r="F950" s="507" t="str">
        <f>IF(ISNA(VLOOKUP(D950,條件!$A$1:$L$65585,5,0)),"",(VLOOKUP(D950,條件!$A$1:$L$65585,5,0)))</f>
        <v/>
      </c>
      <c r="G950" s="507" t="str">
        <f>IF(ISNA(VLOOKUP(D950,條件!$A$1:$L$65585,11,0)),"",(VLOOKUP(D950,條件!$A$1:$L$65585,11,0)))</f>
        <v/>
      </c>
      <c r="H950" s="460"/>
      <c r="I950" s="461"/>
      <c r="J950" s="462"/>
      <c r="K950" s="461"/>
      <c r="L950" s="463"/>
      <c r="M950" s="388"/>
      <c r="N950" s="389"/>
      <c r="O950" s="390"/>
      <c r="P950" s="389"/>
      <c r="Q950" s="410"/>
      <c r="R950" s="443"/>
      <c r="S950" s="425">
        <f t="shared" ref="S950:S968" si="355">K950*0.85</f>
        <v>0</v>
      </c>
      <c r="T950" s="392">
        <f t="shared" si="352"/>
        <v>0</v>
      </c>
      <c r="U950" s="405">
        <f t="shared" ref="U950:U968" si="356">T950*L950*(N950+P950)/24*0.85</f>
        <v>0</v>
      </c>
      <c r="V950" s="393">
        <f t="shared" ref="V950:V968" si="357">M950+O950</f>
        <v>0</v>
      </c>
      <c r="W950" s="442" t="str">
        <f t="shared" ref="W950:W968" si="358">IF(U950=0,"",((V950/U950)))</f>
        <v/>
      </c>
      <c r="X950" s="452" t="str">
        <f t="shared" si="353"/>
        <v/>
      </c>
      <c r="Y950" s="452" t="str">
        <f t="shared" si="354"/>
        <v/>
      </c>
    </row>
    <row r="951" spans="1:25" ht="16.5">
      <c r="A951" s="383">
        <f t="shared" ref="A951:A991" si="359">A950</f>
        <v>46196</v>
      </c>
      <c r="B951" s="432" t="s">
        <v>804</v>
      </c>
      <c r="C951" s="458"/>
      <c r="D951" s="473"/>
      <c r="E951" s="459"/>
      <c r="F951" s="507" t="str">
        <f>IF(ISNA(VLOOKUP(D951,條件!$A$1:$L$65585,5,0)),"",(VLOOKUP(D951,條件!$A$1:$L$65585,5,0)))</f>
        <v/>
      </c>
      <c r="G951" s="507" t="str">
        <f>IF(ISNA(VLOOKUP(D951,條件!$A$1:$L$65585,11,0)),"",(VLOOKUP(D951,條件!$A$1:$L$65585,11,0)))</f>
        <v/>
      </c>
      <c r="H951" s="460"/>
      <c r="I951" s="461"/>
      <c r="J951" s="462"/>
      <c r="K951" s="461"/>
      <c r="L951" s="463"/>
      <c r="M951" s="388"/>
      <c r="N951" s="389"/>
      <c r="O951" s="390"/>
      <c r="P951" s="389"/>
      <c r="Q951" s="410"/>
      <c r="R951" s="443"/>
      <c r="S951" s="425">
        <f t="shared" si="355"/>
        <v>0</v>
      </c>
      <c r="T951" s="392">
        <f t="shared" si="352"/>
        <v>0</v>
      </c>
      <c r="U951" s="405">
        <f t="shared" si="356"/>
        <v>0</v>
      </c>
      <c r="V951" s="393">
        <f t="shared" si="357"/>
        <v>0</v>
      </c>
      <c r="W951" s="442" t="str">
        <f t="shared" si="358"/>
        <v/>
      </c>
      <c r="X951" s="452" t="str">
        <f t="shared" si="353"/>
        <v/>
      </c>
      <c r="Y951" s="452" t="str">
        <f t="shared" si="354"/>
        <v/>
      </c>
    </row>
    <row r="952" spans="1:25" ht="16.5">
      <c r="A952" s="383">
        <f t="shared" si="359"/>
        <v>46196</v>
      </c>
      <c r="B952" s="432" t="s">
        <v>804</v>
      </c>
      <c r="C952" s="458"/>
      <c r="D952" s="473"/>
      <c r="E952" s="459"/>
      <c r="F952" s="507" t="str">
        <f>IF(ISNA(VLOOKUP(D952,條件!$A$1:$L$65585,5,0)),"",(VLOOKUP(D952,條件!$A$1:$L$65585,5,0)))</f>
        <v/>
      </c>
      <c r="G952" s="507" t="str">
        <f>IF(ISNA(VLOOKUP(D952,條件!$A$1:$L$65585,11,0)),"",(VLOOKUP(D952,條件!$A$1:$L$65585,11,0)))</f>
        <v/>
      </c>
      <c r="H952" s="460"/>
      <c r="I952" s="461"/>
      <c r="J952" s="462"/>
      <c r="K952" s="461"/>
      <c r="L952" s="463"/>
      <c r="M952" s="388"/>
      <c r="N952" s="389"/>
      <c r="O952" s="390"/>
      <c r="P952" s="389"/>
      <c r="Q952" s="410"/>
      <c r="R952" s="443"/>
      <c r="S952" s="425">
        <f t="shared" si="355"/>
        <v>0</v>
      </c>
      <c r="T952" s="392">
        <f t="shared" si="352"/>
        <v>0</v>
      </c>
      <c r="U952" s="405">
        <f t="shared" si="356"/>
        <v>0</v>
      </c>
      <c r="V952" s="393">
        <f t="shared" si="357"/>
        <v>0</v>
      </c>
      <c r="W952" s="442" t="str">
        <f t="shared" si="358"/>
        <v/>
      </c>
      <c r="X952" s="452" t="str">
        <f t="shared" si="353"/>
        <v/>
      </c>
      <c r="Y952" s="452" t="str">
        <f t="shared" si="354"/>
        <v/>
      </c>
    </row>
    <row r="953" spans="1:25" ht="16.5">
      <c r="A953" s="383">
        <f t="shared" si="359"/>
        <v>46196</v>
      </c>
      <c r="B953" s="432" t="s">
        <v>804</v>
      </c>
      <c r="C953" s="458"/>
      <c r="D953" s="473"/>
      <c r="E953" s="459"/>
      <c r="F953" s="507" t="str">
        <f>IF(ISNA(VLOOKUP(D953,條件!$A$1:$L$65585,5,0)),"",(VLOOKUP(D953,條件!$A$1:$L$65585,5,0)))</f>
        <v/>
      </c>
      <c r="G953" s="507" t="str">
        <f>IF(ISNA(VLOOKUP(D953,條件!$A$1:$L$65585,11,0)),"",(VLOOKUP(D953,條件!$A$1:$L$65585,11,0)))</f>
        <v/>
      </c>
      <c r="H953" s="460"/>
      <c r="I953" s="461"/>
      <c r="J953" s="462"/>
      <c r="K953" s="461"/>
      <c r="L953" s="463"/>
      <c r="M953" s="388"/>
      <c r="N953" s="389"/>
      <c r="O953" s="390"/>
      <c r="P953" s="389"/>
      <c r="Q953" s="410"/>
      <c r="R953" s="443"/>
      <c r="S953" s="425">
        <f t="shared" si="355"/>
        <v>0</v>
      </c>
      <c r="T953" s="392">
        <f t="shared" si="352"/>
        <v>0</v>
      </c>
      <c r="U953" s="405">
        <f t="shared" si="356"/>
        <v>0</v>
      </c>
      <c r="V953" s="393">
        <f t="shared" si="357"/>
        <v>0</v>
      </c>
      <c r="W953" s="442" t="str">
        <f t="shared" si="358"/>
        <v/>
      </c>
      <c r="X953" s="452" t="str">
        <f t="shared" si="353"/>
        <v/>
      </c>
      <c r="Y953" s="452" t="str">
        <f t="shared" si="354"/>
        <v/>
      </c>
    </row>
    <row r="954" spans="1:25" ht="16.5">
      <c r="A954" s="383">
        <f t="shared" si="359"/>
        <v>46196</v>
      </c>
      <c r="B954" s="432" t="s">
        <v>804</v>
      </c>
      <c r="C954" s="458"/>
      <c r="D954" s="473"/>
      <c r="E954" s="459"/>
      <c r="F954" s="507" t="str">
        <f>IF(ISNA(VLOOKUP(D954,條件!$A$1:$L$65585,5,0)),"",(VLOOKUP(D954,條件!$A$1:$L$65585,5,0)))</f>
        <v/>
      </c>
      <c r="G954" s="507" t="str">
        <f>IF(ISNA(VLOOKUP(D954,條件!$A$1:$L$65585,11,0)),"",(VLOOKUP(D954,條件!$A$1:$L$65585,11,0)))</f>
        <v/>
      </c>
      <c r="H954" s="460"/>
      <c r="I954" s="461"/>
      <c r="J954" s="462"/>
      <c r="K954" s="461"/>
      <c r="L954" s="463"/>
      <c r="M954" s="388"/>
      <c r="N954" s="389"/>
      <c r="O954" s="390"/>
      <c r="P954" s="389"/>
      <c r="Q954" s="410"/>
      <c r="R954" s="443"/>
      <c r="S954" s="425">
        <f t="shared" si="355"/>
        <v>0</v>
      </c>
      <c r="T954" s="392">
        <f t="shared" si="352"/>
        <v>0</v>
      </c>
      <c r="U954" s="405">
        <f t="shared" si="356"/>
        <v>0</v>
      </c>
      <c r="V954" s="393">
        <f t="shared" si="357"/>
        <v>0</v>
      </c>
      <c r="W954" s="442" t="str">
        <f t="shared" si="358"/>
        <v/>
      </c>
      <c r="X954" s="452" t="str">
        <f t="shared" si="353"/>
        <v/>
      </c>
      <c r="Y954" s="452" t="str">
        <f t="shared" si="354"/>
        <v/>
      </c>
    </row>
    <row r="955" spans="1:25" ht="16.5">
      <c r="A955" s="383">
        <f t="shared" si="359"/>
        <v>46196</v>
      </c>
      <c r="B955" s="432" t="s">
        <v>804</v>
      </c>
      <c r="C955" s="458"/>
      <c r="D955" s="473"/>
      <c r="E955" s="459"/>
      <c r="F955" s="507" t="str">
        <f>IF(ISNA(VLOOKUP(D955,條件!$A$1:$L$65585,5,0)),"",(VLOOKUP(D955,條件!$A$1:$L$65585,5,0)))</f>
        <v/>
      </c>
      <c r="G955" s="507" t="str">
        <f>IF(ISNA(VLOOKUP(D955,條件!$A$1:$L$65585,11,0)),"",(VLOOKUP(D955,條件!$A$1:$L$65585,11,0)))</f>
        <v/>
      </c>
      <c r="H955" s="460"/>
      <c r="I955" s="461"/>
      <c r="J955" s="462"/>
      <c r="K955" s="461"/>
      <c r="L955" s="463"/>
      <c r="M955" s="388"/>
      <c r="N955" s="389"/>
      <c r="O955" s="390"/>
      <c r="P955" s="389"/>
      <c r="Q955" s="410"/>
      <c r="R955" s="443"/>
      <c r="S955" s="425">
        <f t="shared" si="355"/>
        <v>0</v>
      </c>
      <c r="T955" s="392">
        <f t="shared" si="352"/>
        <v>0</v>
      </c>
      <c r="U955" s="405">
        <f t="shared" si="356"/>
        <v>0</v>
      </c>
      <c r="V955" s="393">
        <f t="shared" si="357"/>
        <v>0</v>
      </c>
      <c r="W955" s="442" t="str">
        <f t="shared" si="358"/>
        <v/>
      </c>
      <c r="X955" s="452" t="str">
        <f t="shared" si="353"/>
        <v/>
      </c>
      <c r="Y955" s="452" t="str">
        <f t="shared" si="354"/>
        <v/>
      </c>
    </row>
    <row r="956" spans="1:25" ht="16.5">
      <c r="A956" s="383">
        <f t="shared" si="359"/>
        <v>46196</v>
      </c>
      <c r="B956" s="432" t="s">
        <v>804</v>
      </c>
      <c r="C956" s="458"/>
      <c r="D956" s="473"/>
      <c r="E956" s="459"/>
      <c r="F956" s="507" t="str">
        <f>IF(ISNA(VLOOKUP(D956,條件!$A$1:$L$65585,5,0)),"",(VLOOKUP(D956,條件!$A$1:$L$65585,5,0)))</f>
        <v/>
      </c>
      <c r="G956" s="507" t="str">
        <f>IF(ISNA(VLOOKUP(D956,條件!$A$1:$L$65585,11,0)),"",(VLOOKUP(D956,條件!$A$1:$L$65585,11,0)))</f>
        <v/>
      </c>
      <c r="H956" s="460"/>
      <c r="I956" s="461"/>
      <c r="J956" s="462"/>
      <c r="K956" s="461"/>
      <c r="L956" s="463"/>
      <c r="M956" s="388"/>
      <c r="N956" s="389"/>
      <c r="O956" s="390"/>
      <c r="P956" s="389"/>
      <c r="Q956" s="410"/>
      <c r="R956" s="443"/>
      <c r="S956" s="425">
        <f t="shared" si="355"/>
        <v>0</v>
      </c>
      <c r="T956" s="392">
        <f t="shared" si="352"/>
        <v>0</v>
      </c>
      <c r="U956" s="405">
        <f t="shared" si="356"/>
        <v>0</v>
      </c>
      <c r="V956" s="393">
        <f t="shared" si="357"/>
        <v>0</v>
      </c>
      <c r="W956" s="442" t="str">
        <f t="shared" si="358"/>
        <v/>
      </c>
      <c r="X956" s="452" t="str">
        <f t="shared" si="353"/>
        <v/>
      </c>
      <c r="Y956" s="452" t="str">
        <f t="shared" si="354"/>
        <v/>
      </c>
    </row>
    <row r="957" spans="1:25" ht="16.5">
      <c r="A957" s="383">
        <f t="shared" si="359"/>
        <v>46196</v>
      </c>
      <c r="B957" s="432" t="s">
        <v>804</v>
      </c>
      <c r="C957" s="458"/>
      <c r="D957" s="473"/>
      <c r="E957" s="459"/>
      <c r="F957" s="507" t="str">
        <f>IF(ISNA(VLOOKUP(D957,條件!$A$1:$L$65585,5,0)),"",(VLOOKUP(D957,條件!$A$1:$L$65585,5,0)))</f>
        <v/>
      </c>
      <c r="G957" s="507" t="str">
        <f>IF(ISNA(VLOOKUP(D957,條件!$A$1:$L$65585,11,0)),"",(VLOOKUP(D957,條件!$A$1:$L$65585,11,0)))</f>
        <v/>
      </c>
      <c r="H957" s="460"/>
      <c r="I957" s="461"/>
      <c r="J957" s="462"/>
      <c r="K957" s="461"/>
      <c r="L957" s="463"/>
      <c r="M957" s="388"/>
      <c r="N957" s="389"/>
      <c r="O957" s="390"/>
      <c r="P957" s="389"/>
      <c r="Q957" s="410"/>
      <c r="R957" s="443"/>
      <c r="S957" s="425">
        <f t="shared" si="355"/>
        <v>0</v>
      </c>
      <c r="T957" s="392">
        <f t="shared" si="352"/>
        <v>0</v>
      </c>
      <c r="U957" s="405">
        <f t="shared" si="356"/>
        <v>0</v>
      </c>
      <c r="V957" s="393">
        <f t="shared" si="357"/>
        <v>0</v>
      </c>
      <c r="W957" s="442" t="str">
        <f t="shared" si="358"/>
        <v/>
      </c>
      <c r="X957" s="452" t="str">
        <f t="shared" si="353"/>
        <v/>
      </c>
      <c r="Y957" s="452" t="str">
        <f t="shared" si="354"/>
        <v/>
      </c>
    </row>
    <row r="958" spans="1:25" ht="16.5">
      <c r="A958" s="383">
        <f t="shared" si="359"/>
        <v>46196</v>
      </c>
      <c r="B958" s="432" t="s">
        <v>804</v>
      </c>
      <c r="C958" s="458"/>
      <c r="D958" s="473"/>
      <c r="E958" s="459"/>
      <c r="F958" s="507" t="str">
        <f>IF(ISNA(VLOOKUP(D958,條件!$A$1:$L$65585,5,0)),"",(VLOOKUP(D958,條件!$A$1:$L$65585,5,0)))</f>
        <v/>
      </c>
      <c r="G958" s="507" t="str">
        <f>IF(ISNA(VLOOKUP(D958,條件!$A$1:$L$65585,11,0)),"",(VLOOKUP(D958,條件!$A$1:$L$65585,11,0)))</f>
        <v/>
      </c>
      <c r="H958" s="460"/>
      <c r="I958" s="461"/>
      <c r="J958" s="462"/>
      <c r="K958" s="461"/>
      <c r="L958" s="463"/>
      <c r="M958" s="388"/>
      <c r="N958" s="389"/>
      <c r="O958" s="390"/>
      <c r="P958" s="389"/>
      <c r="Q958" s="410"/>
      <c r="R958" s="443"/>
      <c r="S958" s="425">
        <f t="shared" si="355"/>
        <v>0</v>
      </c>
      <c r="T958" s="392">
        <f t="shared" si="352"/>
        <v>0</v>
      </c>
      <c r="U958" s="405">
        <f t="shared" si="356"/>
        <v>0</v>
      </c>
      <c r="V958" s="393">
        <f t="shared" si="357"/>
        <v>0</v>
      </c>
      <c r="W958" s="442" t="str">
        <f t="shared" si="358"/>
        <v/>
      </c>
      <c r="X958" s="452" t="str">
        <f t="shared" si="353"/>
        <v/>
      </c>
      <c r="Y958" s="452" t="str">
        <f t="shared" si="354"/>
        <v/>
      </c>
    </row>
    <row r="959" spans="1:25" ht="16.5">
      <c r="A959" s="383">
        <f t="shared" si="359"/>
        <v>46196</v>
      </c>
      <c r="B959" s="432" t="s">
        <v>804</v>
      </c>
      <c r="C959" s="458"/>
      <c r="D959" s="473"/>
      <c r="E959" s="459"/>
      <c r="F959" s="507" t="str">
        <f>IF(ISNA(VLOOKUP(D959,條件!$A$1:$L$65585,5,0)),"",(VLOOKUP(D959,條件!$A$1:$L$65585,5,0)))</f>
        <v/>
      </c>
      <c r="G959" s="507" t="str">
        <f>IF(ISNA(VLOOKUP(D959,條件!$A$1:$L$65585,11,0)),"",(VLOOKUP(D959,條件!$A$1:$L$65585,11,0)))</f>
        <v/>
      </c>
      <c r="H959" s="460"/>
      <c r="I959" s="461"/>
      <c r="J959" s="462"/>
      <c r="K959" s="461"/>
      <c r="L959" s="463"/>
      <c r="M959" s="388"/>
      <c r="N959" s="389"/>
      <c r="O959" s="390"/>
      <c r="P959" s="389"/>
      <c r="Q959" s="410"/>
      <c r="R959" s="443"/>
      <c r="S959" s="425">
        <f t="shared" si="355"/>
        <v>0</v>
      </c>
      <c r="T959" s="392">
        <f t="shared" si="352"/>
        <v>0</v>
      </c>
      <c r="U959" s="405">
        <f t="shared" si="356"/>
        <v>0</v>
      </c>
      <c r="V959" s="393">
        <f t="shared" si="357"/>
        <v>0</v>
      </c>
      <c r="W959" s="442" t="str">
        <f t="shared" si="358"/>
        <v/>
      </c>
      <c r="X959" s="452" t="str">
        <f t="shared" si="353"/>
        <v/>
      </c>
      <c r="Y959" s="452" t="str">
        <f t="shared" si="354"/>
        <v/>
      </c>
    </row>
    <row r="960" spans="1:25" ht="16.5">
      <c r="A960" s="383">
        <f t="shared" si="359"/>
        <v>46196</v>
      </c>
      <c r="B960" s="432" t="s">
        <v>804</v>
      </c>
      <c r="C960" s="458"/>
      <c r="D960" s="473"/>
      <c r="E960" s="459"/>
      <c r="F960" s="507" t="str">
        <f>IF(ISNA(VLOOKUP(D960,條件!$A$1:$L$65585,5,0)),"",(VLOOKUP(D960,條件!$A$1:$L$65585,5,0)))</f>
        <v/>
      </c>
      <c r="G960" s="507" t="str">
        <f>IF(ISNA(VLOOKUP(D960,條件!$A$1:$L$65585,11,0)),"",(VLOOKUP(D960,條件!$A$1:$L$65585,11,0)))</f>
        <v/>
      </c>
      <c r="H960" s="460"/>
      <c r="I960" s="461"/>
      <c r="J960" s="462"/>
      <c r="K960" s="461"/>
      <c r="L960" s="463"/>
      <c r="M960" s="388"/>
      <c r="N960" s="389"/>
      <c r="O960" s="390"/>
      <c r="P960" s="389"/>
      <c r="Q960" s="410"/>
      <c r="R960" s="443"/>
      <c r="S960" s="425">
        <f t="shared" si="355"/>
        <v>0</v>
      </c>
      <c r="T960" s="392">
        <f t="shared" si="352"/>
        <v>0</v>
      </c>
      <c r="U960" s="392">
        <f t="shared" si="356"/>
        <v>0</v>
      </c>
      <c r="V960" s="393">
        <f t="shared" si="357"/>
        <v>0</v>
      </c>
      <c r="W960" s="442" t="str">
        <f t="shared" si="358"/>
        <v/>
      </c>
      <c r="X960" s="452" t="str">
        <f t="shared" si="353"/>
        <v/>
      </c>
      <c r="Y960" s="452" t="str">
        <f t="shared" si="354"/>
        <v/>
      </c>
    </row>
    <row r="961" spans="1:25" ht="16.5">
      <c r="A961" s="383">
        <f t="shared" si="359"/>
        <v>46196</v>
      </c>
      <c r="B961" s="432" t="s">
        <v>804</v>
      </c>
      <c r="C961" s="458"/>
      <c r="D961" s="473"/>
      <c r="E961" s="459"/>
      <c r="F961" s="507" t="str">
        <f>IF(ISNA(VLOOKUP(D961,條件!$A$1:$L$65585,5,0)),"",(VLOOKUP(D961,條件!$A$1:$L$65585,5,0)))</f>
        <v/>
      </c>
      <c r="G961" s="507" t="str">
        <f>IF(ISNA(VLOOKUP(D961,條件!$A$1:$L$65585,11,0)),"",(VLOOKUP(D961,條件!$A$1:$L$65585,11,0)))</f>
        <v/>
      </c>
      <c r="H961" s="460"/>
      <c r="I961" s="461"/>
      <c r="J961" s="462"/>
      <c r="K961" s="461"/>
      <c r="L961" s="463"/>
      <c r="M961" s="388"/>
      <c r="N961" s="389"/>
      <c r="O961" s="390"/>
      <c r="P961" s="389"/>
      <c r="Q961" s="410"/>
      <c r="R961" s="443"/>
      <c r="S961" s="425">
        <f t="shared" si="355"/>
        <v>0</v>
      </c>
      <c r="T961" s="392">
        <f t="shared" si="352"/>
        <v>0</v>
      </c>
      <c r="U961" s="392">
        <f t="shared" si="356"/>
        <v>0</v>
      </c>
      <c r="V961" s="393">
        <f t="shared" si="357"/>
        <v>0</v>
      </c>
      <c r="W961" s="444" t="str">
        <f t="shared" si="358"/>
        <v/>
      </c>
      <c r="X961" s="452" t="str">
        <f t="shared" si="353"/>
        <v/>
      </c>
      <c r="Y961" s="452" t="str">
        <f t="shared" si="354"/>
        <v/>
      </c>
    </row>
    <row r="962" spans="1:25" ht="16.5">
      <c r="A962" s="383">
        <f t="shared" si="359"/>
        <v>46196</v>
      </c>
      <c r="B962" s="432" t="s">
        <v>804</v>
      </c>
      <c r="C962" s="458"/>
      <c r="D962" s="473"/>
      <c r="E962" s="459"/>
      <c r="F962" s="507" t="str">
        <f>IF(ISNA(VLOOKUP(D962,條件!$A$1:$L$65585,5,0)),"",(VLOOKUP(D962,條件!$A$1:$L$65585,5,0)))</f>
        <v/>
      </c>
      <c r="G962" s="507" t="str">
        <f>IF(ISNA(VLOOKUP(D962,條件!$A$1:$L$65585,11,0)),"",(VLOOKUP(D962,條件!$A$1:$L$65585,11,0)))</f>
        <v/>
      </c>
      <c r="H962" s="460"/>
      <c r="I962" s="461"/>
      <c r="J962" s="462"/>
      <c r="K962" s="461"/>
      <c r="L962" s="463"/>
      <c r="M962" s="388"/>
      <c r="N962" s="389"/>
      <c r="O962" s="390"/>
      <c r="P962" s="389"/>
      <c r="Q962" s="410"/>
      <c r="R962" s="443"/>
      <c r="S962" s="425">
        <f t="shared" si="355"/>
        <v>0</v>
      </c>
      <c r="T962" s="392">
        <f t="shared" si="352"/>
        <v>0</v>
      </c>
      <c r="U962" s="392">
        <f t="shared" si="356"/>
        <v>0</v>
      </c>
      <c r="V962" s="393">
        <f t="shared" si="357"/>
        <v>0</v>
      </c>
      <c r="W962" s="444" t="str">
        <f t="shared" si="358"/>
        <v/>
      </c>
      <c r="X962" s="452" t="str">
        <f t="shared" si="353"/>
        <v/>
      </c>
      <c r="Y962" s="452" t="str">
        <f t="shared" si="354"/>
        <v/>
      </c>
    </row>
    <row r="963" spans="1:25" ht="16.5">
      <c r="A963" s="383">
        <f t="shared" si="359"/>
        <v>46196</v>
      </c>
      <c r="B963" s="432" t="s">
        <v>804</v>
      </c>
      <c r="C963" s="458"/>
      <c r="D963" s="473"/>
      <c r="E963" s="459"/>
      <c r="F963" s="507" t="str">
        <f>IF(ISNA(VLOOKUP(D963,條件!$A$1:$L$65585,5,0)),"",(VLOOKUP(D963,條件!$A$1:$L$65585,5,0)))</f>
        <v/>
      </c>
      <c r="G963" s="507" t="str">
        <f>IF(ISNA(VLOOKUP(D963,條件!$A$1:$L$65585,11,0)),"",(VLOOKUP(D963,條件!$A$1:$L$65585,11,0)))</f>
        <v/>
      </c>
      <c r="H963" s="460"/>
      <c r="I963" s="461"/>
      <c r="J963" s="462"/>
      <c r="K963" s="461"/>
      <c r="L963" s="463"/>
      <c r="M963" s="388"/>
      <c r="N963" s="389"/>
      <c r="O963" s="390"/>
      <c r="P963" s="389"/>
      <c r="Q963" s="410"/>
      <c r="R963" s="443"/>
      <c r="S963" s="425">
        <f t="shared" si="355"/>
        <v>0</v>
      </c>
      <c r="T963" s="392">
        <f t="shared" si="352"/>
        <v>0</v>
      </c>
      <c r="U963" s="392">
        <f t="shared" si="356"/>
        <v>0</v>
      </c>
      <c r="V963" s="393">
        <f t="shared" si="357"/>
        <v>0</v>
      </c>
      <c r="W963" s="444" t="str">
        <f t="shared" si="358"/>
        <v/>
      </c>
      <c r="X963" s="452" t="str">
        <f t="shared" si="353"/>
        <v/>
      </c>
      <c r="Y963" s="452" t="str">
        <f t="shared" si="354"/>
        <v/>
      </c>
    </row>
    <row r="964" spans="1:25" ht="16.5">
      <c r="A964" s="383">
        <f t="shared" si="359"/>
        <v>46196</v>
      </c>
      <c r="B964" s="432" t="s">
        <v>804</v>
      </c>
      <c r="C964" s="458"/>
      <c r="D964" s="473"/>
      <c r="E964" s="459"/>
      <c r="F964" s="507" t="str">
        <f>IF(ISNA(VLOOKUP(D964,條件!$A$1:$L$65585,5,0)),"",(VLOOKUP(D964,條件!$A$1:$L$65585,5,0)))</f>
        <v/>
      </c>
      <c r="G964" s="507" t="str">
        <f>IF(ISNA(VLOOKUP(D964,條件!$A$1:$L$65585,11,0)),"",(VLOOKUP(D964,條件!$A$1:$L$65585,11,0)))</f>
        <v/>
      </c>
      <c r="H964" s="460"/>
      <c r="I964" s="461"/>
      <c r="J964" s="462"/>
      <c r="K964" s="461"/>
      <c r="L964" s="463"/>
      <c r="M964" s="388"/>
      <c r="N964" s="389"/>
      <c r="O964" s="390"/>
      <c r="P964" s="389"/>
      <c r="Q964" s="410"/>
      <c r="R964" s="443"/>
      <c r="S964" s="425">
        <f t="shared" si="355"/>
        <v>0</v>
      </c>
      <c r="T964" s="392">
        <f t="shared" si="352"/>
        <v>0</v>
      </c>
      <c r="U964" s="392">
        <f t="shared" si="356"/>
        <v>0</v>
      </c>
      <c r="V964" s="393">
        <f t="shared" si="357"/>
        <v>0</v>
      </c>
      <c r="W964" s="444" t="str">
        <f t="shared" si="358"/>
        <v/>
      </c>
      <c r="X964" s="452" t="str">
        <f t="shared" si="353"/>
        <v/>
      </c>
      <c r="Y964" s="452" t="str">
        <f t="shared" si="354"/>
        <v/>
      </c>
    </row>
    <row r="965" spans="1:25" ht="16.5">
      <c r="A965" s="383">
        <f t="shared" si="359"/>
        <v>46196</v>
      </c>
      <c r="B965" s="432" t="s">
        <v>804</v>
      </c>
      <c r="C965" s="458"/>
      <c r="D965" s="473"/>
      <c r="E965" s="459"/>
      <c r="F965" s="507" t="str">
        <f>IF(ISNA(VLOOKUP(D965,條件!$A$1:$L$65585,5,0)),"",(VLOOKUP(D965,條件!$A$1:$L$65585,5,0)))</f>
        <v/>
      </c>
      <c r="G965" s="507" t="str">
        <f>IF(ISNA(VLOOKUP(D965,條件!$A$1:$L$65585,11,0)),"",(VLOOKUP(D965,條件!$A$1:$L$65585,11,0)))</f>
        <v/>
      </c>
      <c r="H965" s="460"/>
      <c r="I965" s="461"/>
      <c r="J965" s="462"/>
      <c r="K965" s="461"/>
      <c r="L965" s="463"/>
      <c r="M965" s="388"/>
      <c r="N965" s="389"/>
      <c r="O965" s="390"/>
      <c r="P965" s="389"/>
      <c r="Q965" s="391"/>
      <c r="R965" s="443"/>
      <c r="S965" s="425">
        <f t="shared" si="355"/>
        <v>0</v>
      </c>
      <c r="T965" s="392">
        <f t="shared" si="352"/>
        <v>0</v>
      </c>
      <c r="U965" s="392">
        <f t="shared" si="356"/>
        <v>0</v>
      </c>
      <c r="V965" s="393">
        <f t="shared" si="357"/>
        <v>0</v>
      </c>
      <c r="W965" s="444" t="str">
        <f t="shared" si="358"/>
        <v/>
      </c>
      <c r="X965" s="452" t="str">
        <f t="shared" si="353"/>
        <v/>
      </c>
      <c r="Y965" s="452" t="str">
        <f t="shared" si="354"/>
        <v/>
      </c>
    </row>
    <row r="966" spans="1:25" ht="16.5">
      <c r="A966" s="383">
        <f t="shared" si="359"/>
        <v>46196</v>
      </c>
      <c r="B966" s="432" t="s">
        <v>804</v>
      </c>
      <c r="C966" s="458"/>
      <c r="D966" s="473"/>
      <c r="E966" s="459"/>
      <c r="F966" s="507" t="str">
        <f>IF(ISNA(VLOOKUP(D966,條件!$A$1:$L$65585,5,0)),"",(VLOOKUP(D966,條件!$A$1:$L$65585,5,0)))</f>
        <v/>
      </c>
      <c r="G966" s="507" t="str">
        <f>IF(ISNA(VLOOKUP(D966,條件!$A$1:$L$65585,11,0)),"",(VLOOKUP(D966,條件!$A$1:$L$65585,11,0)))</f>
        <v/>
      </c>
      <c r="H966" s="460"/>
      <c r="I966" s="461"/>
      <c r="J966" s="462"/>
      <c r="K966" s="461"/>
      <c r="L966" s="463"/>
      <c r="M966" s="388"/>
      <c r="N966" s="389"/>
      <c r="O966" s="390"/>
      <c r="P966" s="389"/>
      <c r="Q966" s="391"/>
      <c r="R966" s="443"/>
      <c r="S966" s="425">
        <f t="shared" si="355"/>
        <v>0</v>
      </c>
      <c r="T966" s="392">
        <f t="shared" si="352"/>
        <v>0</v>
      </c>
      <c r="U966" s="392">
        <f t="shared" si="356"/>
        <v>0</v>
      </c>
      <c r="V966" s="393">
        <f t="shared" si="357"/>
        <v>0</v>
      </c>
      <c r="W966" s="444" t="str">
        <f t="shared" si="358"/>
        <v/>
      </c>
      <c r="X966" s="452" t="str">
        <f t="shared" si="353"/>
        <v/>
      </c>
      <c r="Y966" s="452" t="str">
        <f t="shared" si="354"/>
        <v/>
      </c>
    </row>
    <row r="967" spans="1:25" ht="16.5">
      <c r="A967" s="383">
        <f t="shared" si="359"/>
        <v>46196</v>
      </c>
      <c r="B967" s="432" t="s">
        <v>804</v>
      </c>
      <c r="C967" s="458"/>
      <c r="D967" s="473"/>
      <c r="E967" s="459"/>
      <c r="F967" s="507" t="str">
        <f>IF(ISNA(VLOOKUP(D967,條件!$A$1:$L$65585,5,0)),"",(VLOOKUP(D967,條件!$A$1:$L$65585,5,0)))</f>
        <v/>
      </c>
      <c r="G967" s="507" t="str">
        <f>IF(ISNA(VLOOKUP(D967,條件!$A$1:$L$65585,11,0)),"",(VLOOKUP(D967,條件!$A$1:$L$65585,11,0)))</f>
        <v/>
      </c>
      <c r="H967" s="460"/>
      <c r="I967" s="461"/>
      <c r="J967" s="462"/>
      <c r="K967" s="461"/>
      <c r="L967" s="463"/>
      <c r="M967" s="388"/>
      <c r="N967" s="389"/>
      <c r="O967" s="390"/>
      <c r="P967" s="389"/>
      <c r="Q967" s="391"/>
      <c r="R967" s="443"/>
      <c r="S967" s="425">
        <f t="shared" si="355"/>
        <v>0</v>
      </c>
      <c r="T967" s="392">
        <f t="shared" si="352"/>
        <v>0</v>
      </c>
      <c r="U967" s="392">
        <f t="shared" si="356"/>
        <v>0</v>
      </c>
      <c r="V967" s="393">
        <f t="shared" si="357"/>
        <v>0</v>
      </c>
      <c r="W967" s="444" t="str">
        <f t="shared" si="358"/>
        <v/>
      </c>
      <c r="X967" s="452" t="str">
        <f t="shared" si="353"/>
        <v/>
      </c>
      <c r="Y967" s="452" t="str">
        <f t="shared" si="354"/>
        <v/>
      </c>
    </row>
    <row r="968" spans="1:25" ht="16.5">
      <c r="A968" s="383">
        <f t="shared" si="359"/>
        <v>46196</v>
      </c>
      <c r="B968" s="432" t="s">
        <v>804</v>
      </c>
      <c r="C968" s="458"/>
      <c r="D968" s="473"/>
      <c r="E968" s="459"/>
      <c r="F968" s="507" t="str">
        <f>IF(ISNA(VLOOKUP(D968,條件!$A$1:$L$65585,5,0)),"",(VLOOKUP(D968,條件!$A$1:$L$65585,5,0)))</f>
        <v/>
      </c>
      <c r="G968" s="507" t="str">
        <f>IF(ISNA(VLOOKUP(D968,條件!$A$1:$L$65585,11,0)),"",(VLOOKUP(D968,條件!$A$1:$L$65585,11,0)))</f>
        <v/>
      </c>
      <c r="H968" s="460"/>
      <c r="I968" s="461"/>
      <c r="J968" s="462"/>
      <c r="K968" s="461"/>
      <c r="L968" s="463"/>
      <c r="M968" s="388"/>
      <c r="N968" s="389"/>
      <c r="O968" s="390"/>
      <c r="P968" s="389"/>
      <c r="Q968" s="391"/>
      <c r="R968" s="443"/>
      <c r="S968" s="425">
        <f t="shared" si="355"/>
        <v>0</v>
      </c>
      <c r="T968" s="392">
        <f t="shared" si="352"/>
        <v>0</v>
      </c>
      <c r="U968" s="392">
        <f t="shared" si="356"/>
        <v>0</v>
      </c>
      <c r="V968" s="393">
        <f t="shared" si="357"/>
        <v>0</v>
      </c>
      <c r="W968" s="444" t="str">
        <f t="shared" si="358"/>
        <v/>
      </c>
      <c r="X968" s="452" t="str">
        <f t="shared" si="353"/>
        <v/>
      </c>
      <c r="Y968" s="452" t="str">
        <f t="shared" si="354"/>
        <v/>
      </c>
    </row>
    <row r="969" spans="1:25" ht="16.5">
      <c r="A969" s="383">
        <f t="shared" si="359"/>
        <v>46196</v>
      </c>
      <c r="B969" s="398" t="s">
        <v>807</v>
      </c>
      <c r="C969" s="524"/>
      <c r="D969" s="525"/>
      <c r="E969" s="526"/>
      <c r="F969" s="527"/>
      <c r="G969" s="527"/>
      <c r="H969" s="528"/>
      <c r="I969" s="529">
        <f>COUNTA(I949:I968)</f>
        <v>0</v>
      </c>
      <c r="J969" s="529"/>
      <c r="K969" s="529"/>
      <c r="L969" s="530"/>
      <c r="M969" s="400"/>
      <c r="N969" s="401">
        <f>SUM(N949:N968)</f>
        <v>0</v>
      </c>
      <c r="O969" s="400"/>
      <c r="P969" s="401">
        <f>SUM(P949:P968)</f>
        <v>0</v>
      </c>
      <c r="Q969" s="402"/>
      <c r="R969" s="445"/>
      <c r="S969" s="426"/>
      <c r="T969" s="399"/>
      <c r="U969" s="399">
        <f>SUMIF(U949:U968,"&lt;9E307")</f>
        <v>0</v>
      </c>
      <c r="V969" s="399">
        <f>SUM(V949:V968)</f>
        <v>0</v>
      </c>
      <c r="W969" s="446">
        <f>IF(ISERROR(V969/U969),0,(V969/U969))</f>
        <v>0</v>
      </c>
      <c r="X969" s="453">
        <f>SUMIF(X949:X968,"&lt;9E307")</f>
        <v>0</v>
      </c>
      <c r="Y969" s="453">
        <f>SUMIF(Y949:Y968,"&lt;9E307")</f>
        <v>0</v>
      </c>
    </row>
    <row r="970" spans="1:25" ht="16.5">
      <c r="A970" s="383">
        <f t="shared" si="359"/>
        <v>46196</v>
      </c>
      <c r="B970" s="432" t="s">
        <v>805</v>
      </c>
      <c r="C970" s="458"/>
      <c r="D970" s="473"/>
      <c r="E970" s="459"/>
      <c r="F970" s="507" t="str">
        <f>IF(ISNA(VLOOKUP(D970,條件!$A$1:$L$65585,5,0)),"",(VLOOKUP(D970,條件!$A$1:$L$65585,5,0)))</f>
        <v/>
      </c>
      <c r="G970" s="507" t="str">
        <f>IF(ISNA(VLOOKUP(D970,條件!$A$1:$L$65585,11,0)),"",(VLOOKUP(D970,條件!$A$1:$L$65585,11,0)))</f>
        <v/>
      </c>
      <c r="H970" s="460"/>
      <c r="I970" s="461"/>
      <c r="J970" s="462"/>
      <c r="K970" s="461"/>
      <c r="L970" s="463"/>
      <c r="M970" s="388"/>
      <c r="N970" s="389"/>
      <c r="O970" s="390"/>
      <c r="P970" s="389"/>
      <c r="Q970" s="391"/>
      <c r="R970" s="443"/>
      <c r="S970" s="425">
        <f>K970*0.85</f>
        <v>0</v>
      </c>
      <c r="T970" s="392">
        <f t="shared" ref="T970:T989" si="360">IF(J970="",0,(1440/(J970/S970)))</f>
        <v>0</v>
      </c>
      <c r="U970" s="405">
        <f>T970*L970*(N970+P970)/24*0.85</f>
        <v>0</v>
      </c>
      <c r="V970" s="406">
        <f>M970+O970</f>
        <v>0</v>
      </c>
      <c r="W970" s="442" t="str">
        <f>IF(U970=0,"",((V970/U970)))</f>
        <v/>
      </c>
      <c r="X970" s="452" t="str">
        <f t="shared" ref="X970:X989" si="361">IF(ISERROR((U970/(N970+P970)*N970)/250),"",((U970/(N970+P970)*N970)/250))</f>
        <v/>
      </c>
      <c r="Y970" s="452" t="str">
        <f t="shared" ref="Y970:Y989" si="362">IF(ISERROR(((U970/(N970+P970)*P970)/250)),"",(((U970/(N970+P970)*P970))/250))</f>
        <v/>
      </c>
    </row>
    <row r="971" spans="1:25" ht="16.5">
      <c r="A971" s="383">
        <f t="shared" si="359"/>
        <v>46196</v>
      </c>
      <c r="B971" s="432" t="s">
        <v>805</v>
      </c>
      <c r="C971" s="458"/>
      <c r="D971" s="473"/>
      <c r="E971" s="459"/>
      <c r="F971" s="507" t="str">
        <f>IF(ISNA(VLOOKUP(D971,條件!$A$1:$L$65585,5,0)),"",(VLOOKUP(D971,條件!$A$1:$L$65585,5,0)))</f>
        <v/>
      </c>
      <c r="G971" s="507" t="str">
        <f>IF(ISNA(VLOOKUP(D971,條件!$A$1:$L$65585,11,0)),"",(VLOOKUP(D971,條件!$A$1:$L$65585,11,0)))</f>
        <v/>
      </c>
      <c r="H971" s="460"/>
      <c r="I971" s="461"/>
      <c r="J971" s="462"/>
      <c r="K971" s="461"/>
      <c r="L971" s="463"/>
      <c r="M971" s="388"/>
      <c r="N971" s="389"/>
      <c r="O971" s="390"/>
      <c r="P971" s="389"/>
      <c r="Q971" s="391"/>
      <c r="R971" s="443"/>
      <c r="S971" s="425">
        <f t="shared" ref="S971:S989" si="363">K971*0.85</f>
        <v>0</v>
      </c>
      <c r="T971" s="392">
        <f t="shared" si="360"/>
        <v>0</v>
      </c>
      <c r="U971" s="405">
        <f t="shared" ref="U971:U989" si="364">T971*L971*(N971+P971)/24*0.85</f>
        <v>0</v>
      </c>
      <c r="V971" s="393">
        <f t="shared" ref="V971:V989" si="365">M971+O971</f>
        <v>0</v>
      </c>
      <c r="W971" s="442" t="str">
        <f t="shared" ref="W971:W989" si="366">IF(U971=0,"",((V971/U971)))</f>
        <v/>
      </c>
      <c r="X971" s="452" t="str">
        <f t="shared" si="361"/>
        <v/>
      </c>
      <c r="Y971" s="452" t="str">
        <f t="shared" si="362"/>
        <v/>
      </c>
    </row>
    <row r="972" spans="1:25" ht="16.5">
      <c r="A972" s="383">
        <f t="shared" si="359"/>
        <v>46196</v>
      </c>
      <c r="B972" s="432" t="s">
        <v>805</v>
      </c>
      <c r="C972" s="458"/>
      <c r="D972" s="473"/>
      <c r="E972" s="459"/>
      <c r="F972" s="507" t="str">
        <f>IF(ISNA(VLOOKUP(D972,條件!$A$1:$L$65585,5,0)),"",(VLOOKUP(D972,條件!$A$1:$L$65585,5,0)))</f>
        <v/>
      </c>
      <c r="G972" s="507" t="str">
        <f>IF(ISNA(VLOOKUP(D972,條件!$A$1:$L$65585,11,0)),"",(VLOOKUP(D972,條件!$A$1:$L$65585,11,0)))</f>
        <v/>
      </c>
      <c r="H972" s="460"/>
      <c r="I972" s="461"/>
      <c r="J972" s="462"/>
      <c r="K972" s="461"/>
      <c r="L972" s="463"/>
      <c r="M972" s="388"/>
      <c r="N972" s="389"/>
      <c r="O972" s="390"/>
      <c r="P972" s="389"/>
      <c r="Q972" s="391"/>
      <c r="R972" s="443"/>
      <c r="S972" s="425">
        <f t="shared" si="363"/>
        <v>0</v>
      </c>
      <c r="T972" s="392">
        <f t="shared" si="360"/>
        <v>0</v>
      </c>
      <c r="U972" s="405">
        <f t="shared" si="364"/>
        <v>0</v>
      </c>
      <c r="V972" s="393">
        <f t="shared" si="365"/>
        <v>0</v>
      </c>
      <c r="W972" s="442" t="str">
        <f t="shared" si="366"/>
        <v/>
      </c>
      <c r="X972" s="452" t="str">
        <f t="shared" si="361"/>
        <v/>
      </c>
      <c r="Y972" s="452" t="str">
        <f t="shared" si="362"/>
        <v/>
      </c>
    </row>
    <row r="973" spans="1:25" ht="16.5">
      <c r="A973" s="383">
        <f t="shared" si="359"/>
        <v>46196</v>
      </c>
      <c r="B973" s="432" t="s">
        <v>805</v>
      </c>
      <c r="C973" s="458"/>
      <c r="D973" s="473"/>
      <c r="E973" s="459"/>
      <c r="F973" s="507" t="str">
        <f>IF(ISNA(VLOOKUP(D973,條件!$A$1:$L$65585,5,0)),"",(VLOOKUP(D973,條件!$A$1:$L$65585,5,0)))</f>
        <v/>
      </c>
      <c r="G973" s="507" t="str">
        <f>IF(ISNA(VLOOKUP(D973,條件!$A$1:$L$65585,11,0)),"",(VLOOKUP(D973,條件!$A$1:$L$65585,11,0)))</f>
        <v/>
      </c>
      <c r="H973" s="460"/>
      <c r="I973" s="461"/>
      <c r="J973" s="462"/>
      <c r="K973" s="461"/>
      <c r="L973" s="463"/>
      <c r="M973" s="388"/>
      <c r="N973" s="389"/>
      <c r="O973" s="390"/>
      <c r="P973" s="389"/>
      <c r="Q973" s="391"/>
      <c r="R973" s="443"/>
      <c r="S973" s="425">
        <f t="shared" si="363"/>
        <v>0</v>
      </c>
      <c r="T973" s="392">
        <f t="shared" si="360"/>
        <v>0</v>
      </c>
      <c r="U973" s="405">
        <f t="shared" si="364"/>
        <v>0</v>
      </c>
      <c r="V973" s="393">
        <f t="shared" si="365"/>
        <v>0</v>
      </c>
      <c r="W973" s="442" t="str">
        <f t="shared" si="366"/>
        <v/>
      </c>
      <c r="X973" s="452" t="str">
        <f t="shared" si="361"/>
        <v/>
      </c>
      <c r="Y973" s="452" t="str">
        <f t="shared" si="362"/>
        <v/>
      </c>
    </row>
    <row r="974" spans="1:25" ht="16.5">
      <c r="A974" s="383">
        <f t="shared" si="359"/>
        <v>46196</v>
      </c>
      <c r="B974" s="432" t="s">
        <v>805</v>
      </c>
      <c r="C974" s="458"/>
      <c r="D974" s="473"/>
      <c r="E974" s="459"/>
      <c r="F974" s="507" t="str">
        <f>IF(ISNA(VLOOKUP(D974,條件!$A$1:$L$65585,5,0)),"",(VLOOKUP(D974,條件!$A$1:$L$65585,5,0)))</f>
        <v/>
      </c>
      <c r="G974" s="507" t="str">
        <f>IF(ISNA(VLOOKUP(D974,條件!$A$1:$L$65585,11,0)),"",(VLOOKUP(D974,條件!$A$1:$L$65585,11,0)))</f>
        <v/>
      </c>
      <c r="H974" s="460"/>
      <c r="I974" s="461"/>
      <c r="J974" s="462"/>
      <c r="K974" s="461"/>
      <c r="L974" s="463"/>
      <c r="M974" s="388"/>
      <c r="N974" s="389"/>
      <c r="O974" s="390"/>
      <c r="P974" s="389"/>
      <c r="Q974" s="391"/>
      <c r="R974" s="443"/>
      <c r="S974" s="425">
        <f t="shared" si="363"/>
        <v>0</v>
      </c>
      <c r="T974" s="392">
        <f t="shared" si="360"/>
        <v>0</v>
      </c>
      <c r="U974" s="405">
        <f t="shared" si="364"/>
        <v>0</v>
      </c>
      <c r="V974" s="393">
        <f t="shared" si="365"/>
        <v>0</v>
      </c>
      <c r="W974" s="442" t="str">
        <f t="shared" si="366"/>
        <v/>
      </c>
      <c r="X974" s="452" t="str">
        <f t="shared" si="361"/>
        <v/>
      </c>
      <c r="Y974" s="452" t="str">
        <f t="shared" si="362"/>
        <v/>
      </c>
    </row>
    <row r="975" spans="1:25" ht="16.5">
      <c r="A975" s="383">
        <f t="shared" si="359"/>
        <v>46196</v>
      </c>
      <c r="B975" s="432" t="s">
        <v>805</v>
      </c>
      <c r="C975" s="458"/>
      <c r="D975" s="473"/>
      <c r="E975" s="459"/>
      <c r="F975" s="507" t="str">
        <f>IF(ISNA(VLOOKUP(D975,條件!$A$1:$L$65585,5,0)),"",(VLOOKUP(D975,條件!$A$1:$L$65585,5,0)))</f>
        <v/>
      </c>
      <c r="G975" s="507" t="str">
        <f>IF(ISNA(VLOOKUP(D975,條件!$A$1:$L$65585,11,0)),"",(VLOOKUP(D975,條件!$A$1:$L$65585,11,0)))</f>
        <v/>
      </c>
      <c r="H975" s="460"/>
      <c r="I975" s="461"/>
      <c r="J975" s="462"/>
      <c r="K975" s="461"/>
      <c r="L975" s="463"/>
      <c r="M975" s="388"/>
      <c r="N975" s="389"/>
      <c r="O975" s="390"/>
      <c r="P975" s="389"/>
      <c r="Q975" s="391"/>
      <c r="R975" s="443"/>
      <c r="S975" s="425">
        <f t="shared" si="363"/>
        <v>0</v>
      </c>
      <c r="T975" s="392">
        <f t="shared" si="360"/>
        <v>0</v>
      </c>
      <c r="U975" s="405">
        <f t="shared" si="364"/>
        <v>0</v>
      </c>
      <c r="V975" s="393">
        <f t="shared" si="365"/>
        <v>0</v>
      </c>
      <c r="W975" s="442" t="str">
        <f t="shared" si="366"/>
        <v/>
      </c>
      <c r="X975" s="452" t="str">
        <f t="shared" si="361"/>
        <v/>
      </c>
      <c r="Y975" s="452" t="str">
        <f t="shared" si="362"/>
        <v/>
      </c>
    </row>
    <row r="976" spans="1:25" ht="16.5">
      <c r="A976" s="383">
        <f t="shared" si="359"/>
        <v>46196</v>
      </c>
      <c r="B976" s="432" t="s">
        <v>805</v>
      </c>
      <c r="C976" s="458"/>
      <c r="D976" s="473"/>
      <c r="E976" s="459"/>
      <c r="F976" s="507" t="str">
        <f>IF(ISNA(VLOOKUP(D976,條件!$A$1:$L$65585,5,0)),"",(VLOOKUP(D976,條件!$A$1:$L$65585,5,0)))</f>
        <v/>
      </c>
      <c r="G976" s="507" t="str">
        <f>IF(ISNA(VLOOKUP(D976,條件!$A$1:$L$65585,11,0)),"",(VLOOKUP(D976,條件!$A$1:$L$65585,11,0)))</f>
        <v/>
      </c>
      <c r="H976" s="460"/>
      <c r="I976" s="461"/>
      <c r="J976" s="462"/>
      <c r="K976" s="461"/>
      <c r="L976" s="463"/>
      <c r="M976" s="388"/>
      <c r="N976" s="389"/>
      <c r="O976" s="390"/>
      <c r="P976" s="389"/>
      <c r="Q976" s="391"/>
      <c r="R976" s="443"/>
      <c r="S976" s="425">
        <f t="shared" si="363"/>
        <v>0</v>
      </c>
      <c r="T976" s="392">
        <f t="shared" si="360"/>
        <v>0</v>
      </c>
      <c r="U976" s="405">
        <f t="shared" si="364"/>
        <v>0</v>
      </c>
      <c r="V976" s="393">
        <f t="shared" si="365"/>
        <v>0</v>
      </c>
      <c r="W976" s="442" t="str">
        <f t="shared" si="366"/>
        <v/>
      </c>
      <c r="X976" s="452" t="str">
        <f t="shared" si="361"/>
        <v/>
      </c>
      <c r="Y976" s="452" t="str">
        <f t="shared" si="362"/>
        <v/>
      </c>
    </row>
    <row r="977" spans="1:25" ht="16.5">
      <c r="A977" s="383">
        <f t="shared" si="359"/>
        <v>46196</v>
      </c>
      <c r="B977" s="432" t="s">
        <v>805</v>
      </c>
      <c r="C977" s="458"/>
      <c r="D977" s="473"/>
      <c r="E977" s="459"/>
      <c r="F977" s="507" t="str">
        <f>IF(ISNA(VLOOKUP(D977,條件!$A$1:$L$65585,5,0)),"",(VLOOKUP(D977,條件!$A$1:$L$65585,5,0)))</f>
        <v/>
      </c>
      <c r="G977" s="507" t="str">
        <f>IF(ISNA(VLOOKUP(D977,條件!$A$1:$L$65585,11,0)),"",(VLOOKUP(D977,條件!$A$1:$L$65585,11,0)))</f>
        <v/>
      </c>
      <c r="H977" s="460"/>
      <c r="I977" s="461"/>
      <c r="J977" s="462"/>
      <c r="K977" s="461"/>
      <c r="L977" s="463"/>
      <c r="M977" s="388"/>
      <c r="N977" s="389"/>
      <c r="O977" s="390"/>
      <c r="P977" s="389"/>
      <c r="Q977" s="391"/>
      <c r="R977" s="443"/>
      <c r="S977" s="425">
        <f t="shared" si="363"/>
        <v>0</v>
      </c>
      <c r="T977" s="392">
        <f t="shared" si="360"/>
        <v>0</v>
      </c>
      <c r="U977" s="405">
        <f t="shared" si="364"/>
        <v>0</v>
      </c>
      <c r="V977" s="393">
        <f t="shared" si="365"/>
        <v>0</v>
      </c>
      <c r="W977" s="442" t="str">
        <f t="shared" si="366"/>
        <v/>
      </c>
      <c r="X977" s="452" t="str">
        <f t="shared" si="361"/>
        <v/>
      </c>
      <c r="Y977" s="452" t="str">
        <f t="shared" si="362"/>
        <v/>
      </c>
    </row>
    <row r="978" spans="1:25" ht="16.5">
      <c r="A978" s="383">
        <f t="shared" si="359"/>
        <v>46196</v>
      </c>
      <c r="B978" s="432" t="s">
        <v>805</v>
      </c>
      <c r="C978" s="458"/>
      <c r="D978" s="473"/>
      <c r="E978" s="459"/>
      <c r="F978" s="507" t="str">
        <f>IF(ISNA(VLOOKUP(D978,條件!$A$1:$L$65585,5,0)),"",(VLOOKUP(D978,條件!$A$1:$L$65585,5,0)))</f>
        <v/>
      </c>
      <c r="G978" s="507" t="str">
        <f>IF(ISNA(VLOOKUP(D978,條件!$A$1:$L$65585,11,0)),"",(VLOOKUP(D978,條件!$A$1:$L$65585,11,0)))</f>
        <v/>
      </c>
      <c r="H978" s="460"/>
      <c r="I978" s="461"/>
      <c r="J978" s="462"/>
      <c r="K978" s="461"/>
      <c r="L978" s="463"/>
      <c r="M978" s="388"/>
      <c r="N978" s="389"/>
      <c r="O978" s="390"/>
      <c r="P978" s="389"/>
      <c r="Q978" s="391"/>
      <c r="R978" s="443"/>
      <c r="S978" s="425">
        <f t="shared" si="363"/>
        <v>0</v>
      </c>
      <c r="T978" s="392">
        <f t="shared" si="360"/>
        <v>0</v>
      </c>
      <c r="U978" s="405">
        <f t="shared" si="364"/>
        <v>0</v>
      </c>
      <c r="V978" s="393">
        <f t="shared" si="365"/>
        <v>0</v>
      </c>
      <c r="W978" s="442" t="str">
        <f t="shared" si="366"/>
        <v/>
      </c>
      <c r="X978" s="452" t="str">
        <f t="shared" si="361"/>
        <v/>
      </c>
      <c r="Y978" s="452" t="str">
        <f t="shared" si="362"/>
        <v/>
      </c>
    </row>
    <row r="979" spans="1:25" ht="16.5">
      <c r="A979" s="383">
        <f t="shared" si="359"/>
        <v>46196</v>
      </c>
      <c r="B979" s="432" t="s">
        <v>805</v>
      </c>
      <c r="C979" s="458"/>
      <c r="D979" s="473"/>
      <c r="E979" s="459"/>
      <c r="F979" s="507" t="str">
        <f>IF(ISNA(VLOOKUP(D979,條件!$A$1:$L$65585,5,0)),"",(VLOOKUP(D979,條件!$A$1:$L$65585,5,0)))</f>
        <v/>
      </c>
      <c r="G979" s="507" t="str">
        <f>IF(ISNA(VLOOKUP(D979,條件!$A$1:$L$65585,11,0)),"",(VLOOKUP(D979,條件!$A$1:$L$65585,11,0)))</f>
        <v/>
      </c>
      <c r="H979" s="460"/>
      <c r="I979" s="461"/>
      <c r="J979" s="462"/>
      <c r="K979" s="461"/>
      <c r="L979" s="463"/>
      <c r="M979" s="388"/>
      <c r="N979" s="389"/>
      <c r="O979" s="390"/>
      <c r="P979" s="389"/>
      <c r="Q979" s="391"/>
      <c r="R979" s="443"/>
      <c r="S979" s="425">
        <f t="shared" si="363"/>
        <v>0</v>
      </c>
      <c r="T979" s="392">
        <f t="shared" si="360"/>
        <v>0</v>
      </c>
      <c r="U979" s="405">
        <f t="shared" si="364"/>
        <v>0</v>
      </c>
      <c r="V979" s="393">
        <f t="shared" si="365"/>
        <v>0</v>
      </c>
      <c r="W979" s="442" t="str">
        <f t="shared" si="366"/>
        <v/>
      </c>
      <c r="X979" s="452" t="str">
        <f t="shared" si="361"/>
        <v/>
      </c>
      <c r="Y979" s="452" t="str">
        <f t="shared" si="362"/>
        <v/>
      </c>
    </row>
    <row r="980" spans="1:25" ht="16.5">
      <c r="A980" s="383">
        <f t="shared" si="359"/>
        <v>46196</v>
      </c>
      <c r="B980" s="432" t="s">
        <v>805</v>
      </c>
      <c r="C980" s="458"/>
      <c r="D980" s="473"/>
      <c r="E980" s="459"/>
      <c r="F980" s="507" t="str">
        <f>IF(ISNA(VLOOKUP(D980,條件!$A$1:$L$65585,5,0)),"",(VLOOKUP(D980,條件!$A$1:$L$65585,5,0)))</f>
        <v/>
      </c>
      <c r="G980" s="507" t="str">
        <f>IF(ISNA(VLOOKUP(D980,條件!$A$1:$L$65585,11,0)),"",(VLOOKUP(D980,條件!$A$1:$L$65585,11,0)))</f>
        <v/>
      </c>
      <c r="H980" s="460"/>
      <c r="I980" s="461"/>
      <c r="J980" s="462"/>
      <c r="K980" s="461"/>
      <c r="L980" s="463"/>
      <c r="M980" s="388"/>
      <c r="N980" s="389"/>
      <c r="O980" s="390"/>
      <c r="P980" s="389"/>
      <c r="Q980" s="391"/>
      <c r="R980" s="443"/>
      <c r="S980" s="425">
        <f t="shared" si="363"/>
        <v>0</v>
      </c>
      <c r="T980" s="392">
        <f t="shared" si="360"/>
        <v>0</v>
      </c>
      <c r="U980" s="405">
        <f t="shared" si="364"/>
        <v>0</v>
      </c>
      <c r="V980" s="393">
        <f t="shared" si="365"/>
        <v>0</v>
      </c>
      <c r="W980" s="442" t="str">
        <f t="shared" si="366"/>
        <v/>
      </c>
      <c r="X980" s="452" t="str">
        <f t="shared" si="361"/>
        <v/>
      </c>
      <c r="Y980" s="452" t="str">
        <f t="shared" si="362"/>
        <v/>
      </c>
    </row>
    <row r="981" spans="1:25" ht="16.5">
      <c r="A981" s="383">
        <f t="shared" si="359"/>
        <v>46196</v>
      </c>
      <c r="B981" s="432" t="s">
        <v>805</v>
      </c>
      <c r="C981" s="458"/>
      <c r="D981" s="473"/>
      <c r="E981" s="459"/>
      <c r="F981" s="507" t="str">
        <f>IF(ISNA(VLOOKUP(D981,條件!$A$1:$L$65585,5,0)),"",(VLOOKUP(D981,條件!$A$1:$L$65585,5,0)))</f>
        <v/>
      </c>
      <c r="G981" s="507" t="str">
        <f>IF(ISNA(VLOOKUP(D981,條件!$A$1:$L$65585,11,0)),"",(VLOOKUP(D981,條件!$A$1:$L$65585,11,0)))</f>
        <v/>
      </c>
      <c r="H981" s="460"/>
      <c r="I981" s="461"/>
      <c r="J981" s="462"/>
      <c r="K981" s="461"/>
      <c r="L981" s="463"/>
      <c r="M981" s="388"/>
      <c r="N981" s="389"/>
      <c r="O981" s="390"/>
      <c r="P981" s="389"/>
      <c r="Q981" s="391"/>
      <c r="R981" s="443"/>
      <c r="S981" s="425">
        <f t="shared" si="363"/>
        <v>0</v>
      </c>
      <c r="T981" s="392">
        <f t="shared" si="360"/>
        <v>0</v>
      </c>
      <c r="U981" s="392">
        <f t="shared" si="364"/>
        <v>0</v>
      </c>
      <c r="V981" s="393">
        <f t="shared" si="365"/>
        <v>0</v>
      </c>
      <c r="W981" s="444" t="str">
        <f t="shared" si="366"/>
        <v/>
      </c>
      <c r="X981" s="452" t="str">
        <f t="shared" si="361"/>
        <v/>
      </c>
      <c r="Y981" s="452" t="str">
        <f t="shared" si="362"/>
        <v/>
      </c>
    </row>
    <row r="982" spans="1:25" ht="16.5">
      <c r="A982" s="383">
        <f t="shared" si="359"/>
        <v>46196</v>
      </c>
      <c r="B982" s="432" t="s">
        <v>805</v>
      </c>
      <c r="C982" s="458"/>
      <c r="D982" s="473"/>
      <c r="E982" s="459"/>
      <c r="F982" s="507" t="str">
        <f>IF(ISNA(VLOOKUP(D982,條件!$A$1:$L$65585,5,0)),"",(VLOOKUP(D982,條件!$A$1:$L$65585,5,0)))</f>
        <v/>
      </c>
      <c r="G982" s="507" t="str">
        <f>IF(ISNA(VLOOKUP(D982,條件!$A$1:$L$65585,11,0)),"",(VLOOKUP(D982,條件!$A$1:$L$65585,11,0)))</f>
        <v/>
      </c>
      <c r="H982" s="460"/>
      <c r="I982" s="461"/>
      <c r="J982" s="462"/>
      <c r="K982" s="461"/>
      <c r="L982" s="463"/>
      <c r="M982" s="388"/>
      <c r="N982" s="389"/>
      <c r="O982" s="390"/>
      <c r="P982" s="389"/>
      <c r="Q982" s="391"/>
      <c r="R982" s="443"/>
      <c r="S982" s="425">
        <f t="shared" si="363"/>
        <v>0</v>
      </c>
      <c r="T982" s="392">
        <f t="shared" si="360"/>
        <v>0</v>
      </c>
      <c r="U982" s="392">
        <f t="shared" si="364"/>
        <v>0</v>
      </c>
      <c r="V982" s="393">
        <f t="shared" si="365"/>
        <v>0</v>
      </c>
      <c r="W982" s="444" t="str">
        <f t="shared" si="366"/>
        <v/>
      </c>
      <c r="X982" s="452" t="str">
        <f t="shared" si="361"/>
        <v/>
      </c>
      <c r="Y982" s="452" t="str">
        <f t="shared" si="362"/>
        <v/>
      </c>
    </row>
    <row r="983" spans="1:25" ht="16.5">
      <c r="A983" s="383">
        <f t="shared" si="359"/>
        <v>46196</v>
      </c>
      <c r="B983" s="432" t="s">
        <v>805</v>
      </c>
      <c r="C983" s="458"/>
      <c r="D983" s="473"/>
      <c r="E983" s="459"/>
      <c r="F983" s="507" t="str">
        <f>IF(ISNA(VLOOKUP(D983,條件!$A$1:$L$65585,5,0)),"",(VLOOKUP(D983,條件!$A$1:$L$65585,5,0)))</f>
        <v/>
      </c>
      <c r="G983" s="507" t="str">
        <f>IF(ISNA(VLOOKUP(D983,條件!$A$1:$L$65585,11,0)),"",(VLOOKUP(D983,條件!$A$1:$L$65585,11,0)))</f>
        <v/>
      </c>
      <c r="H983" s="460"/>
      <c r="I983" s="461"/>
      <c r="J983" s="462"/>
      <c r="K983" s="461"/>
      <c r="L983" s="463"/>
      <c r="M983" s="388"/>
      <c r="N983" s="389"/>
      <c r="O983" s="390"/>
      <c r="P983" s="389"/>
      <c r="Q983" s="391"/>
      <c r="R983" s="443"/>
      <c r="S983" s="425">
        <f t="shared" si="363"/>
        <v>0</v>
      </c>
      <c r="T983" s="392">
        <f t="shared" si="360"/>
        <v>0</v>
      </c>
      <c r="U983" s="392">
        <f t="shared" si="364"/>
        <v>0</v>
      </c>
      <c r="V983" s="393">
        <f t="shared" si="365"/>
        <v>0</v>
      </c>
      <c r="W983" s="444" t="str">
        <f t="shared" si="366"/>
        <v/>
      </c>
      <c r="X983" s="452" t="str">
        <f t="shared" si="361"/>
        <v/>
      </c>
      <c r="Y983" s="452" t="str">
        <f t="shared" si="362"/>
        <v/>
      </c>
    </row>
    <row r="984" spans="1:25" ht="16.5">
      <c r="A984" s="383">
        <f t="shared" si="359"/>
        <v>46196</v>
      </c>
      <c r="B984" s="432" t="s">
        <v>805</v>
      </c>
      <c r="C984" s="458"/>
      <c r="D984" s="473"/>
      <c r="E984" s="459"/>
      <c r="F984" s="507" t="str">
        <f>IF(ISNA(VLOOKUP(D984,條件!$A$1:$L$65585,5,0)),"",(VLOOKUP(D984,條件!$A$1:$L$65585,5,0)))</f>
        <v/>
      </c>
      <c r="G984" s="507" t="str">
        <f>IF(ISNA(VLOOKUP(D984,條件!$A$1:$L$65585,11,0)),"",(VLOOKUP(D984,條件!$A$1:$L$65585,11,0)))</f>
        <v/>
      </c>
      <c r="H984" s="460"/>
      <c r="I984" s="461"/>
      <c r="J984" s="462"/>
      <c r="K984" s="461"/>
      <c r="L984" s="463"/>
      <c r="M984" s="388"/>
      <c r="N984" s="389"/>
      <c r="O984" s="390"/>
      <c r="P984" s="389"/>
      <c r="Q984" s="391"/>
      <c r="R984" s="443"/>
      <c r="S984" s="425">
        <f t="shared" si="363"/>
        <v>0</v>
      </c>
      <c r="T984" s="392">
        <f t="shared" si="360"/>
        <v>0</v>
      </c>
      <c r="U984" s="392">
        <f t="shared" si="364"/>
        <v>0</v>
      </c>
      <c r="V984" s="393">
        <f t="shared" si="365"/>
        <v>0</v>
      </c>
      <c r="W984" s="444" t="str">
        <f t="shared" si="366"/>
        <v/>
      </c>
      <c r="X984" s="452" t="str">
        <f t="shared" si="361"/>
        <v/>
      </c>
      <c r="Y984" s="452" t="str">
        <f t="shared" si="362"/>
        <v/>
      </c>
    </row>
    <row r="985" spans="1:25" ht="16.5">
      <c r="A985" s="383">
        <f t="shared" si="359"/>
        <v>46196</v>
      </c>
      <c r="B985" s="432" t="s">
        <v>805</v>
      </c>
      <c r="C985" s="458"/>
      <c r="D985" s="473"/>
      <c r="E985" s="459"/>
      <c r="F985" s="507" t="str">
        <f>IF(ISNA(VLOOKUP(D985,條件!$A$1:$L$65585,5,0)),"",(VLOOKUP(D985,條件!$A$1:$L$65585,5,0)))</f>
        <v/>
      </c>
      <c r="G985" s="507" t="str">
        <f>IF(ISNA(VLOOKUP(D985,條件!$A$1:$L$65585,11,0)),"",(VLOOKUP(D985,條件!$A$1:$L$65585,11,0)))</f>
        <v/>
      </c>
      <c r="H985" s="460"/>
      <c r="I985" s="461"/>
      <c r="J985" s="462"/>
      <c r="K985" s="461"/>
      <c r="L985" s="463"/>
      <c r="M985" s="388"/>
      <c r="N985" s="389"/>
      <c r="O985" s="390"/>
      <c r="P985" s="389"/>
      <c r="Q985" s="391"/>
      <c r="R985" s="443"/>
      <c r="S985" s="425">
        <f t="shared" si="363"/>
        <v>0</v>
      </c>
      <c r="T985" s="392">
        <f t="shared" si="360"/>
        <v>0</v>
      </c>
      <c r="U985" s="392">
        <f t="shared" si="364"/>
        <v>0</v>
      </c>
      <c r="V985" s="393">
        <f t="shared" si="365"/>
        <v>0</v>
      </c>
      <c r="W985" s="444" t="str">
        <f t="shared" si="366"/>
        <v/>
      </c>
      <c r="X985" s="452" t="str">
        <f t="shared" si="361"/>
        <v/>
      </c>
      <c r="Y985" s="452" t="str">
        <f t="shared" si="362"/>
        <v/>
      </c>
    </row>
    <row r="986" spans="1:25" ht="16.5">
      <c r="A986" s="383">
        <f t="shared" si="359"/>
        <v>46196</v>
      </c>
      <c r="B986" s="432" t="s">
        <v>805</v>
      </c>
      <c r="C986" s="458"/>
      <c r="D986" s="473"/>
      <c r="E986" s="459"/>
      <c r="F986" s="507" t="str">
        <f>IF(ISNA(VLOOKUP(D986,條件!$A$1:$L$65585,5,0)),"",(VLOOKUP(D986,條件!$A$1:$L$65585,5,0)))</f>
        <v/>
      </c>
      <c r="G986" s="507" t="str">
        <f>IF(ISNA(VLOOKUP(D986,條件!$A$1:$L$65585,11,0)),"",(VLOOKUP(D986,條件!$A$1:$L$65585,11,0)))</f>
        <v/>
      </c>
      <c r="H986" s="460"/>
      <c r="I986" s="461"/>
      <c r="J986" s="462"/>
      <c r="K986" s="461"/>
      <c r="L986" s="463"/>
      <c r="M986" s="388"/>
      <c r="N986" s="389"/>
      <c r="O986" s="390"/>
      <c r="P986" s="389"/>
      <c r="Q986" s="391"/>
      <c r="R986" s="443"/>
      <c r="S986" s="425">
        <f t="shared" si="363"/>
        <v>0</v>
      </c>
      <c r="T986" s="392">
        <f t="shared" si="360"/>
        <v>0</v>
      </c>
      <c r="U986" s="392">
        <f t="shared" si="364"/>
        <v>0</v>
      </c>
      <c r="V986" s="393">
        <f t="shared" si="365"/>
        <v>0</v>
      </c>
      <c r="W986" s="444" t="str">
        <f t="shared" si="366"/>
        <v/>
      </c>
      <c r="X986" s="452" t="str">
        <f t="shared" si="361"/>
        <v/>
      </c>
      <c r="Y986" s="452" t="str">
        <f t="shared" si="362"/>
        <v/>
      </c>
    </row>
    <row r="987" spans="1:25" ht="16.5">
      <c r="A987" s="383">
        <f t="shared" si="359"/>
        <v>46196</v>
      </c>
      <c r="B987" s="432" t="s">
        <v>805</v>
      </c>
      <c r="C987" s="458"/>
      <c r="D987" s="473"/>
      <c r="E987" s="459"/>
      <c r="F987" s="507" t="str">
        <f>IF(ISNA(VLOOKUP(D987,條件!$A$1:$L$65585,5,0)),"",(VLOOKUP(D987,條件!$A$1:$L$65585,5,0)))</f>
        <v/>
      </c>
      <c r="G987" s="507" t="str">
        <f>IF(ISNA(VLOOKUP(D987,條件!$A$1:$L$65585,11,0)),"",(VLOOKUP(D987,條件!$A$1:$L$65585,11,0)))</f>
        <v/>
      </c>
      <c r="H987" s="460"/>
      <c r="I987" s="461"/>
      <c r="J987" s="462"/>
      <c r="K987" s="461"/>
      <c r="L987" s="463"/>
      <c r="M987" s="388"/>
      <c r="N987" s="389"/>
      <c r="O987" s="390"/>
      <c r="P987" s="389"/>
      <c r="Q987" s="391"/>
      <c r="R987" s="443"/>
      <c r="S987" s="425">
        <f t="shared" si="363"/>
        <v>0</v>
      </c>
      <c r="T987" s="392">
        <f t="shared" si="360"/>
        <v>0</v>
      </c>
      <c r="U987" s="392">
        <f t="shared" si="364"/>
        <v>0</v>
      </c>
      <c r="V987" s="393">
        <f t="shared" si="365"/>
        <v>0</v>
      </c>
      <c r="W987" s="444" t="str">
        <f t="shared" si="366"/>
        <v/>
      </c>
      <c r="X987" s="452" t="str">
        <f t="shared" si="361"/>
        <v/>
      </c>
      <c r="Y987" s="452" t="str">
        <f t="shared" si="362"/>
        <v/>
      </c>
    </row>
    <row r="988" spans="1:25" ht="16.5">
      <c r="A988" s="383">
        <f t="shared" si="359"/>
        <v>46196</v>
      </c>
      <c r="B988" s="432" t="s">
        <v>805</v>
      </c>
      <c r="C988" s="458"/>
      <c r="D988" s="473"/>
      <c r="E988" s="459"/>
      <c r="F988" s="507" t="str">
        <f>IF(ISNA(VLOOKUP(D988,條件!$A$1:$L$65585,5,0)),"",(VLOOKUP(D988,條件!$A$1:$L$65585,5,0)))</f>
        <v/>
      </c>
      <c r="G988" s="507" t="str">
        <f>IF(ISNA(VLOOKUP(D988,條件!$A$1:$L$65585,11,0)),"",(VLOOKUP(D988,條件!$A$1:$L$65585,11,0)))</f>
        <v/>
      </c>
      <c r="H988" s="460"/>
      <c r="I988" s="461"/>
      <c r="J988" s="462"/>
      <c r="K988" s="461"/>
      <c r="L988" s="463"/>
      <c r="M988" s="388"/>
      <c r="N988" s="389"/>
      <c r="O988" s="390"/>
      <c r="P988" s="389"/>
      <c r="Q988" s="391"/>
      <c r="R988" s="443"/>
      <c r="S988" s="425">
        <f t="shared" si="363"/>
        <v>0</v>
      </c>
      <c r="T988" s="392">
        <f t="shared" si="360"/>
        <v>0</v>
      </c>
      <c r="U988" s="392">
        <f t="shared" si="364"/>
        <v>0</v>
      </c>
      <c r="V988" s="393">
        <f t="shared" si="365"/>
        <v>0</v>
      </c>
      <c r="W988" s="444" t="str">
        <f t="shared" si="366"/>
        <v/>
      </c>
      <c r="X988" s="452" t="str">
        <f t="shared" si="361"/>
        <v/>
      </c>
      <c r="Y988" s="452" t="str">
        <f t="shared" si="362"/>
        <v/>
      </c>
    </row>
    <row r="989" spans="1:25" ht="16.5">
      <c r="A989" s="383">
        <f t="shared" si="359"/>
        <v>46196</v>
      </c>
      <c r="B989" s="432" t="s">
        <v>805</v>
      </c>
      <c r="C989" s="458"/>
      <c r="D989" s="473"/>
      <c r="E989" s="459"/>
      <c r="F989" s="507" t="str">
        <f>IF(ISNA(VLOOKUP(D989,條件!$A$1:$L$65585,5,0)),"",(VLOOKUP(D989,條件!$A$1:$L$65585,5,0)))</f>
        <v/>
      </c>
      <c r="G989" s="507" t="str">
        <f>IF(ISNA(VLOOKUP(D989,條件!$A$1:$L$65585,11,0)),"",(VLOOKUP(D989,條件!$A$1:$L$65585,11,0)))</f>
        <v/>
      </c>
      <c r="H989" s="460"/>
      <c r="I989" s="461"/>
      <c r="J989" s="462"/>
      <c r="K989" s="461"/>
      <c r="L989" s="463"/>
      <c r="M989" s="388"/>
      <c r="N989" s="389"/>
      <c r="O989" s="390"/>
      <c r="P989" s="389"/>
      <c r="Q989" s="391"/>
      <c r="R989" s="443"/>
      <c r="S989" s="425">
        <f t="shared" si="363"/>
        <v>0</v>
      </c>
      <c r="T989" s="392">
        <f t="shared" si="360"/>
        <v>0</v>
      </c>
      <c r="U989" s="392">
        <f t="shared" si="364"/>
        <v>0</v>
      </c>
      <c r="V989" s="393">
        <f t="shared" si="365"/>
        <v>0</v>
      </c>
      <c r="W989" s="444" t="str">
        <f t="shared" si="366"/>
        <v/>
      </c>
      <c r="X989" s="452" t="str">
        <f t="shared" si="361"/>
        <v/>
      </c>
      <c r="Y989" s="452" t="str">
        <f t="shared" si="362"/>
        <v/>
      </c>
    </row>
    <row r="990" spans="1:25" ht="16.5">
      <c r="A990" s="383">
        <f t="shared" si="359"/>
        <v>46196</v>
      </c>
      <c r="B990" s="398" t="s">
        <v>803</v>
      </c>
      <c r="C990" s="524"/>
      <c r="D990" s="525"/>
      <c r="E990" s="526"/>
      <c r="F990" s="527">
        <v>0</v>
      </c>
      <c r="G990" s="527"/>
      <c r="H990" s="528"/>
      <c r="I990" s="529">
        <f>COUNTA(I970:I989)</f>
        <v>0</v>
      </c>
      <c r="J990" s="529"/>
      <c r="K990" s="529"/>
      <c r="L990" s="530"/>
      <c r="M990" s="400"/>
      <c r="N990" s="401">
        <f>SUM(N970:N989)</f>
        <v>0</v>
      </c>
      <c r="O990" s="400"/>
      <c r="P990" s="401">
        <f>SUM(P970:P989)</f>
        <v>0</v>
      </c>
      <c r="Q990" s="402"/>
      <c r="R990" s="445"/>
      <c r="S990" s="427"/>
      <c r="T990" s="403"/>
      <c r="U990" s="399">
        <f>SUMIF(U970:U989,"&lt;9E307")</f>
        <v>0</v>
      </c>
      <c r="V990" s="399">
        <f>SUM(V970:V989)</f>
        <v>0</v>
      </c>
      <c r="W990" s="446">
        <f>IF(ISERROR(V990/U990),0,(V990/U990))</f>
        <v>0</v>
      </c>
      <c r="X990" s="453">
        <f>SUMIF(X970:X989,"&lt;9E307")</f>
        <v>0</v>
      </c>
      <c r="Y990" s="453">
        <f>SUMIF(Y970:Y989,"&lt;9E307")</f>
        <v>0</v>
      </c>
    </row>
    <row r="991" spans="1:25" ht="16.5">
      <c r="A991" s="383">
        <f t="shared" si="359"/>
        <v>46196</v>
      </c>
      <c r="B991" s="404" t="s">
        <v>806</v>
      </c>
      <c r="C991" s="531"/>
      <c r="D991" s="532"/>
      <c r="E991" s="533"/>
      <c r="F991" s="534"/>
      <c r="G991" s="534"/>
      <c r="H991" s="535"/>
      <c r="I991" s="536">
        <f>SUM(I969,I990)</f>
        <v>0</v>
      </c>
      <c r="J991" s="536"/>
      <c r="K991" s="536"/>
      <c r="L991" s="537"/>
      <c r="M991" s="419"/>
      <c r="N991" s="420">
        <f>SUM(N969,N990)</f>
        <v>0</v>
      </c>
      <c r="O991" s="419"/>
      <c r="P991" s="420">
        <f>SUM(P969,P990)</f>
        <v>0</v>
      </c>
      <c r="Q991" s="421"/>
      <c r="R991" s="447"/>
      <c r="S991" s="428"/>
      <c r="T991" s="394"/>
      <c r="U991" s="394">
        <f t="shared" ref="U991:V991" si="367">SUM(U969,U990)</f>
        <v>0</v>
      </c>
      <c r="V991" s="394">
        <f t="shared" si="367"/>
        <v>0</v>
      </c>
      <c r="W991" s="448">
        <f>IF(ISERROR(V991/U991),0,V991/U991)</f>
        <v>0</v>
      </c>
      <c r="X991" s="454">
        <f>SUM(X969,X990)</f>
        <v>0</v>
      </c>
      <c r="Y991" s="454">
        <f>SUM(Y969,Y990)</f>
        <v>0</v>
      </c>
    </row>
    <row r="992" spans="1:25" ht="16.5">
      <c r="A992" s="449">
        <f>A991+1</f>
        <v>46197</v>
      </c>
      <c r="B992" s="431" t="s">
        <v>804</v>
      </c>
      <c r="C992" s="538"/>
      <c r="D992" s="539"/>
      <c r="E992" s="540"/>
      <c r="F992" s="541" t="str">
        <f>IF(ISNA(VLOOKUP(D992,條件!$A$1:$L$65585,5,0)),"",(VLOOKUP(D992,條件!$A$1:$L$65585,5,0)))</f>
        <v/>
      </c>
      <c r="G992" s="541" t="str">
        <f>IF(ISNA(VLOOKUP(D992,條件!$A$1:$L$65585,11,0)),"",(VLOOKUP(D992,條件!$A$1:$L$65585,11,0)))</f>
        <v/>
      </c>
      <c r="H992" s="542"/>
      <c r="I992" s="543"/>
      <c r="J992" s="462"/>
      <c r="K992" s="543"/>
      <c r="L992" s="544"/>
      <c r="M992" s="407"/>
      <c r="N992" s="408"/>
      <c r="O992" s="409"/>
      <c r="P992" s="408"/>
      <c r="Q992" s="410"/>
      <c r="R992" s="441"/>
      <c r="S992" s="424">
        <f>K992*0.85</f>
        <v>0</v>
      </c>
      <c r="T992" s="405">
        <f t="shared" ref="T992:T1011" si="368">IF(J992="",0,(1440/(J992/S992)))</f>
        <v>0</v>
      </c>
      <c r="U992" s="405">
        <f>T992*L992*(N992+P992)/24*0.85</f>
        <v>0</v>
      </c>
      <c r="V992" s="406">
        <f>M992+O992</f>
        <v>0</v>
      </c>
      <c r="W992" s="442" t="str">
        <f>IF(U992=0,"",((V992/U992)))</f>
        <v/>
      </c>
      <c r="X992" s="452" t="str">
        <f t="shared" ref="X992:X1011" si="369">IF(ISERROR((U992/(N992+P992)*N992)/250),"",((U992/(N992+P992)*N992)/250))</f>
        <v/>
      </c>
      <c r="Y992" s="452" t="str">
        <f t="shared" ref="Y992:Y1011" si="370">IF(ISERROR(((U992/(N992+P992)*P992)/250)),"",(((U992/(N992+P992)*P992))/250))</f>
        <v/>
      </c>
    </row>
    <row r="993" spans="1:25" ht="16.5">
      <c r="A993" s="383">
        <f>A992</f>
        <v>46197</v>
      </c>
      <c r="B993" s="432" t="s">
        <v>804</v>
      </c>
      <c r="C993" s="458"/>
      <c r="D993" s="473"/>
      <c r="E993" s="459"/>
      <c r="F993" s="507" t="str">
        <f>IF(ISNA(VLOOKUP(D993,條件!$A$1:$L$65585,5,0)),"",(VLOOKUP(D993,條件!$A$1:$L$65585,5,0)))</f>
        <v/>
      </c>
      <c r="G993" s="507" t="str">
        <f>IF(ISNA(VLOOKUP(D993,條件!$A$1:$L$65585,11,0)),"",(VLOOKUP(D993,條件!$A$1:$L$65585,11,0)))</f>
        <v/>
      </c>
      <c r="H993" s="460"/>
      <c r="I993" s="461"/>
      <c r="J993" s="462"/>
      <c r="K993" s="461"/>
      <c r="L993" s="463"/>
      <c r="M993" s="388"/>
      <c r="N993" s="389"/>
      <c r="O993" s="390"/>
      <c r="P993" s="389"/>
      <c r="Q993" s="410"/>
      <c r="R993" s="443"/>
      <c r="S993" s="425">
        <f t="shared" ref="S993:S1011" si="371">K993*0.85</f>
        <v>0</v>
      </c>
      <c r="T993" s="392">
        <f t="shared" si="368"/>
        <v>0</v>
      </c>
      <c r="U993" s="405">
        <f t="shared" ref="U993:U1011" si="372">T993*L993*(N993+P993)/24*0.85</f>
        <v>0</v>
      </c>
      <c r="V993" s="393">
        <f t="shared" ref="V993:V1011" si="373">M993+O993</f>
        <v>0</v>
      </c>
      <c r="W993" s="442" t="str">
        <f t="shared" ref="W993:W1011" si="374">IF(U993=0,"",((V993/U993)))</f>
        <v/>
      </c>
      <c r="X993" s="452" t="str">
        <f t="shared" si="369"/>
        <v/>
      </c>
      <c r="Y993" s="452" t="str">
        <f t="shared" si="370"/>
        <v/>
      </c>
    </row>
    <row r="994" spans="1:25" ht="16.5">
      <c r="A994" s="383">
        <f t="shared" ref="A994:A1034" si="375">A993</f>
        <v>46197</v>
      </c>
      <c r="B994" s="432" t="s">
        <v>804</v>
      </c>
      <c r="C994" s="458"/>
      <c r="D994" s="473"/>
      <c r="E994" s="459"/>
      <c r="F994" s="507" t="str">
        <f>IF(ISNA(VLOOKUP(D994,條件!$A$1:$L$65585,5,0)),"",(VLOOKUP(D994,條件!$A$1:$L$65585,5,0)))</f>
        <v/>
      </c>
      <c r="G994" s="507" t="str">
        <f>IF(ISNA(VLOOKUP(D994,條件!$A$1:$L$65585,11,0)),"",(VLOOKUP(D994,條件!$A$1:$L$65585,11,0)))</f>
        <v/>
      </c>
      <c r="H994" s="460"/>
      <c r="I994" s="461"/>
      <c r="J994" s="462"/>
      <c r="K994" s="461"/>
      <c r="L994" s="463"/>
      <c r="M994" s="388"/>
      <c r="N994" s="389"/>
      <c r="O994" s="390"/>
      <c r="P994" s="389"/>
      <c r="Q994" s="410"/>
      <c r="R994" s="443"/>
      <c r="S994" s="425">
        <f t="shared" si="371"/>
        <v>0</v>
      </c>
      <c r="T994" s="392">
        <f t="shared" si="368"/>
        <v>0</v>
      </c>
      <c r="U994" s="405">
        <f t="shared" si="372"/>
        <v>0</v>
      </c>
      <c r="V994" s="393">
        <f t="shared" si="373"/>
        <v>0</v>
      </c>
      <c r="W994" s="442" t="str">
        <f t="shared" si="374"/>
        <v/>
      </c>
      <c r="X994" s="452" t="str">
        <f t="shared" si="369"/>
        <v/>
      </c>
      <c r="Y994" s="452" t="str">
        <f t="shared" si="370"/>
        <v/>
      </c>
    </row>
    <row r="995" spans="1:25" ht="16.5">
      <c r="A995" s="383">
        <f t="shared" si="375"/>
        <v>46197</v>
      </c>
      <c r="B995" s="432" t="s">
        <v>804</v>
      </c>
      <c r="C995" s="458"/>
      <c r="D995" s="473"/>
      <c r="E995" s="459"/>
      <c r="F995" s="507" t="str">
        <f>IF(ISNA(VLOOKUP(D995,條件!$A$1:$L$65585,5,0)),"",(VLOOKUP(D995,條件!$A$1:$L$65585,5,0)))</f>
        <v/>
      </c>
      <c r="G995" s="507" t="str">
        <f>IF(ISNA(VLOOKUP(D995,條件!$A$1:$L$65585,11,0)),"",(VLOOKUP(D995,條件!$A$1:$L$65585,11,0)))</f>
        <v/>
      </c>
      <c r="H995" s="460"/>
      <c r="I995" s="461"/>
      <c r="J995" s="462"/>
      <c r="K995" s="461"/>
      <c r="L995" s="463"/>
      <c r="M995" s="388"/>
      <c r="N995" s="389"/>
      <c r="O995" s="390"/>
      <c r="P995" s="389"/>
      <c r="Q995" s="410"/>
      <c r="R995" s="443"/>
      <c r="S995" s="425">
        <f t="shared" si="371"/>
        <v>0</v>
      </c>
      <c r="T995" s="392">
        <f t="shared" si="368"/>
        <v>0</v>
      </c>
      <c r="U995" s="405">
        <f t="shared" si="372"/>
        <v>0</v>
      </c>
      <c r="V995" s="393">
        <f t="shared" si="373"/>
        <v>0</v>
      </c>
      <c r="W995" s="442" t="str">
        <f t="shared" si="374"/>
        <v/>
      </c>
      <c r="X995" s="452" t="str">
        <f t="shared" si="369"/>
        <v/>
      </c>
      <c r="Y995" s="452" t="str">
        <f t="shared" si="370"/>
        <v/>
      </c>
    </row>
    <row r="996" spans="1:25" ht="16.5">
      <c r="A996" s="383">
        <f t="shared" si="375"/>
        <v>46197</v>
      </c>
      <c r="B996" s="432" t="s">
        <v>804</v>
      </c>
      <c r="C996" s="458"/>
      <c r="D996" s="473"/>
      <c r="E996" s="459"/>
      <c r="F996" s="507" t="str">
        <f>IF(ISNA(VLOOKUP(D996,條件!$A$1:$L$65585,5,0)),"",(VLOOKUP(D996,條件!$A$1:$L$65585,5,0)))</f>
        <v/>
      </c>
      <c r="G996" s="507" t="str">
        <f>IF(ISNA(VLOOKUP(D996,條件!$A$1:$L$65585,11,0)),"",(VLOOKUP(D996,條件!$A$1:$L$65585,11,0)))</f>
        <v/>
      </c>
      <c r="H996" s="460"/>
      <c r="I996" s="461"/>
      <c r="J996" s="462"/>
      <c r="K996" s="461"/>
      <c r="L996" s="463"/>
      <c r="M996" s="388"/>
      <c r="N996" s="389"/>
      <c r="O996" s="390"/>
      <c r="P996" s="389"/>
      <c r="Q996" s="410"/>
      <c r="R996" s="443"/>
      <c r="S996" s="425">
        <f t="shared" si="371"/>
        <v>0</v>
      </c>
      <c r="T996" s="392">
        <f t="shared" si="368"/>
        <v>0</v>
      </c>
      <c r="U996" s="405">
        <f t="shared" si="372"/>
        <v>0</v>
      </c>
      <c r="V996" s="393">
        <f t="shared" si="373"/>
        <v>0</v>
      </c>
      <c r="W996" s="442" t="str">
        <f t="shared" si="374"/>
        <v/>
      </c>
      <c r="X996" s="452" t="str">
        <f t="shared" si="369"/>
        <v/>
      </c>
      <c r="Y996" s="452" t="str">
        <f t="shared" si="370"/>
        <v/>
      </c>
    </row>
    <row r="997" spans="1:25" ht="16.5">
      <c r="A997" s="383">
        <f t="shared" si="375"/>
        <v>46197</v>
      </c>
      <c r="B997" s="432" t="s">
        <v>804</v>
      </c>
      <c r="C997" s="458"/>
      <c r="D997" s="473"/>
      <c r="E997" s="459"/>
      <c r="F997" s="507" t="str">
        <f>IF(ISNA(VLOOKUP(D997,條件!$A$1:$L$65585,5,0)),"",(VLOOKUP(D997,條件!$A$1:$L$65585,5,0)))</f>
        <v/>
      </c>
      <c r="G997" s="507" t="str">
        <f>IF(ISNA(VLOOKUP(D997,條件!$A$1:$L$65585,11,0)),"",(VLOOKUP(D997,條件!$A$1:$L$65585,11,0)))</f>
        <v/>
      </c>
      <c r="H997" s="460"/>
      <c r="I997" s="461"/>
      <c r="J997" s="462"/>
      <c r="K997" s="461"/>
      <c r="L997" s="463"/>
      <c r="M997" s="388"/>
      <c r="N997" s="389"/>
      <c r="O997" s="390"/>
      <c r="P997" s="389"/>
      <c r="Q997" s="410"/>
      <c r="R997" s="443"/>
      <c r="S997" s="425">
        <f t="shared" si="371"/>
        <v>0</v>
      </c>
      <c r="T997" s="392">
        <f t="shared" si="368"/>
        <v>0</v>
      </c>
      <c r="U997" s="405">
        <f t="shared" si="372"/>
        <v>0</v>
      </c>
      <c r="V997" s="393">
        <f t="shared" si="373"/>
        <v>0</v>
      </c>
      <c r="W997" s="442" t="str">
        <f t="shared" si="374"/>
        <v/>
      </c>
      <c r="X997" s="452" t="str">
        <f t="shared" si="369"/>
        <v/>
      </c>
      <c r="Y997" s="452" t="str">
        <f t="shared" si="370"/>
        <v/>
      </c>
    </row>
    <row r="998" spans="1:25" ht="16.5">
      <c r="A998" s="383">
        <f t="shared" si="375"/>
        <v>46197</v>
      </c>
      <c r="B998" s="432" t="s">
        <v>804</v>
      </c>
      <c r="C998" s="458"/>
      <c r="D998" s="473"/>
      <c r="E998" s="459"/>
      <c r="F998" s="507" t="str">
        <f>IF(ISNA(VLOOKUP(D998,條件!$A$1:$L$65585,5,0)),"",(VLOOKUP(D998,條件!$A$1:$L$65585,5,0)))</f>
        <v/>
      </c>
      <c r="G998" s="507" t="str">
        <f>IF(ISNA(VLOOKUP(D998,條件!$A$1:$L$65585,11,0)),"",(VLOOKUP(D998,條件!$A$1:$L$65585,11,0)))</f>
        <v/>
      </c>
      <c r="H998" s="460"/>
      <c r="I998" s="461"/>
      <c r="J998" s="462"/>
      <c r="K998" s="461"/>
      <c r="L998" s="463"/>
      <c r="M998" s="388"/>
      <c r="N998" s="389"/>
      <c r="O998" s="390"/>
      <c r="P998" s="389"/>
      <c r="Q998" s="410"/>
      <c r="R998" s="443"/>
      <c r="S998" s="425">
        <f t="shared" si="371"/>
        <v>0</v>
      </c>
      <c r="T998" s="392">
        <f t="shared" si="368"/>
        <v>0</v>
      </c>
      <c r="U998" s="405">
        <f t="shared" si="372"/>
        <v>0</v>
      </c>
      <c r="V998" s="393">
        <f t="shared" si="373"/>
        <v>0</v>
      </c>
      <c r="W998" s="442" t="str">
        <f t="shared" si="374"/>
        <v/>
      </c>
      <c r="X998" s="452" t="str">
        <f t="shared" si="369"/>
        <v/>
      </c>
      <c r="Y998" s="452" t="str">
        <f t="shared" si="370"/>
        <v/>
      </c>
    </row>
    <row r="999" spans="1:25" ht="16.5">
      <c r="A999" s="383">
        <f t="shared" si="375"/>
        <v>46197</v>
      </c>
      <c r="B999" s="432" t="s">
        <v>804</v>
      </c>
      <c r="C999" s="458"/>
      <c r="D999" s="473"/>
      <c r="E999" s="459"/>
      <c r="F999" s="507" t="str">
        <f>IF(ISNA(VLOOKUP(D999,條件!$A$1:$L$65585,5,0)),"",(VLOOKUP(D999,條件!$A$1:$L$65585,5,0)))</f>
        <v/>
      </c>
      <c r="G999" s="507" t="str">
        <f>IF(ISNA(VLOOKUP(D999,條件!$A$1:$L$65585,11,0)),"",(VLOOKUP(D999,條件!$A$1:$L$65585,11,0)))</f>
        <v/>
      </c>
      <c r="H999" s="460"/>
      <c r="I999" s="461"/>
      <c r="J999" s="462"/>
      <c r="K999" s="461"/>
      <c r="L999" s="463"/>
      <c r="M999" s="388"/>
      <c r="N999" s="389"/>
      <c r="O999" s="390"/>
      <c r="P999" s="389"/>
      <c r="Q999" s="410"/>
      <c r="R999" s="443"/>
      <c r="S999" s="425">
        <f t="shared" si="371"/>
        <v>0</v>
      </c>
      <c r="T999" s="392">
        <f t="shared" si="368"/>
        <v>0</v>
      </c>
      <c r="U999" s="405">
        <f t="shared" si="372"/>
        <v>0</v>
      </c>
      <c r="V999" s="393">
        <f t="shared" si="373"/>
        <v>0</v>
      </c>
      <c r="W999" s="442" t="str">
        <f t="shared" si="374"/>
        <v/>
      </c>
      <c r="X999" s="452" t="str">
        <f t="shared" si="369"/>
        <v/>
      </c>
      <c r="Y999" s="452" t="str">
        <f t="shared" si="370"/>
        <v/>
      </c>
    </row>
    <row r="1000" spans="1:25" ht="16.5">
      <c r="A1000" s="383">
        <f t="shared" si="375"/>
        <v>46197</v>
      </c>
      <c r="B1000" s="432" t="s">
        <v>804</v>
      </c>
      <c r="C1000" s="458"/>
      <c r="D1000" s="473"/>
      <c r="E1000" s="459"/>
      <c r="F1000" s="507" t="str">
        <f>IF(ISNA(VLOOKUP(D1000,條件!$A$1:$L$65585,5,0)),"",(VLOOKUP(D1000,條件!$A$1:$L$65585,5,0)))</f>
        <v/>
      </c>
      <c r="G1000" s="507" t="str">
        <f>IF(ISNA(VLOOKUP(D1000,條件!$A$1:$L$65585,11,0)),"",(VLOOKUP(D1000,條件!$A$1:$L$65585,11,0)))</f>
        <v/>
      </c>
      <c r="H1000" s="460"/>
      <c r="I1000" s="461"/>
      <c r="J1000" s="462"/>
      <c r="K1000" s="461"/>
      <c r="L1000" s="463"/>
      <c r="M1000" s="388"/>
      <c r="N1000" s="389"/>
      <c r="O1000" s="390"/>
      <c r="P1000" s="389"/>
      <c r="Q1000" s="410"/>
      <c r="R1000" s="443"/>
      <c r="S1000" s="425">
        <f t="shared" si="371"/>
        <v>0</v>
      </c>
      <c r="T1000" s="392">
        <f t="shared" si="368"/>
        <v>0</v>
      </c>
      <c r="U1000" s="405">
        <f t="shared" si="372"/>
        <v>0</v>
      </c>
      <c r="V1000" s="393">
        <f t="shared" si="373"/>
        <v>0</v>
      </c>
      <c r="W1000" s="442" t="str">
        <f t="shared" si="374"/>
        <v/>
      </c>
      <c r="X1000" s="452" t="str">
        <f t="shared" si="369"/>
        <v/>
      </c>
      <c r="Y1000" s="452" t="str">
        <f t="shared" si="370"/>
        <v/>
      </c>
    </row>
    <row r="1001" spans="1:25" ht="16.5">
      <c r="A1001" s="383">
        <f t="shared" si="375"/>
        <v>46197</v>
      </c>
      <c r="B1001" s="432" t="s">
        <v>804</v>
      </c>
      <c r="C1001" s="458"/>
      <c r="D1001" s="473"/>
      <c r="E1001" s="459"/>
      <c r="F1001" s="507" t="str">
        <f>IF(ISNA(VLOOKUP(D1001,條件!$A$1:$L$65585,5,0)),"",(VLOOKUP(D1001,條件!$A$1:$L$65585,5,0)))</f>
        <v/>
      </c>
      <c r="G1001" s="507" t="str">
        <f>IF(ISNA(VLOOKUP(D1001,條件!$A$1:$L$65585,11,0)),"",(VLOOKUP(D1001,條件!$A$1:$L$65585,11,0)))</f>
        <v/>
      </c>
      <c r="H1001" s="460"/>
      <c r="I1001" s="461"/>
      <c r="J1001" s="462"/>
      <c r="K1001" s="461"/>
      <c r="L1001" s="463"/>
      <c r="M1001" s="388"/>
      <c r="N1001" s="389"/>
      <c r="O1001" s="390"/>
      <c r="P1001" s="389"/>
      <c r="Q1001" s="410"/>
      <c r="R1001" s="443"/>
      <c r="S1001" s="425">
        <f t="shared" si="371"/>
        <v>0</v>
      </c>
      <c r="T1001" s="392">
        <f t="shared" si="368"/>
        <v>0</v>
      </c>
      <c r="U1001" s="405">
        <f t="shared" si="372"/>
        <v>0</v>
      </c>
      <c r="V1001" s="393">
        <f t="shared" si="373"/>
        <v>0</v>
      </c>
      <c r="W1001" s="442" t="str">
        <f t="shared" si="374"/>
        <v/>
      </c>
      <c r="X1001" s="452" t="str">
        <f t="shared" si="369"/>
        <v/>
      </c>
      <c r="Y1001" s="452" t="str">
        <f t="shared" si="370"/>
        <v/>
      </c>
    </row>
    <row r="1002" spans="1:25" ht="16.5">
      <c r="A1002" s="383">
        <f t="shared" si="375"/>
        <v>46197</v>
      </c>
      <c r="B1002" s="432" t="s">
        <v>804</v>
      </c>
      <c r="C1002" s="458"/>
      <c r="D1002" s="473"/>
      <c r="E1002" s="459"/>
      <c r="F1002" s="507" t="str">
        <f>IF(ISNA(VLOOKUP(D1002,條件!$A$1:$L$65585,5,0)),"",(VLOOKUP(D1002,條件!$A$1:$L$65585,5,0)))</f>
        <v/>
      </c>
      <c r="G1002" s="507" t="str">
        <f>IF(ISNA(VLOOKUP(D1002,條件!$A$1:$L$65585,11,0)),"",(VLOOKUP(D1002,條件!$A$1:$L$65585,11,0)))</f>
        <v/>
      </c>
      <c r="H1002" s="460"/>
      <c r="I1002" s="461"/>
      <c r="J1002" s="462"/>
      <c r="K1002" s="461"/>
      <c r="L1002" s="463"/>
      <c r="M1002" s="388"/>
      <c r="N1002" s="389"/>
      <c r="O1002" s="390"/>
      <c r="P1002" s="389"/>
      <c r="Q1002" s="410"/>
      <c r="R1002" s="443"/>
      <c r="S1002" s="425">
        <f t="shared" si="371"/>
        <v>0</v>
      </c>
      <c r="T1002" s="392">
        <f t="shared" si="368"/>
        <v>0</v>
      </c>
      <c r="U1002" s="405">
        <f t="shared" si="372"/>
        <v>0</v>
      </c>
      <c r="V1002" s="393">
        <f t="shared" si="373"/>
        <v>0</v>
      </c>
      <c r="W1002" s="442" t="str">
        <f t="shared" si="374"/>
        <v/>
      </c>
      <c r="X1002" s="452" t="str">
        <f t="shared" si="369"/>
        <v/>
      </c>
      <c r="Y1002" s="452" t="str">
        <f t="shared" si="370"/>
        <v/>
      </c>
    </row>
    <row r="1003" spans="1:25" ht="16.5">
      <c r="A1003" s="383">
        <f t="shared" si="375"/>
        <v>46197</v>
      </c>
      <c r="B1003" s="432" t="s">
        <v>804</v>
      </c>
      <c r="C1003" s="458"/>
      <c r="D1003" s="473"/>
      <c r="E1003" s="459"/>
      <c r="F1003" s="507" t="str">
        <f>IF(ISNA(VLOOKUP(D1003,條件!$A$1:$L$65585,5,0)),"",(VLOOKUP(D1003,條件!$A$1:$L$65585,5,0)))</f>
        <v/>
      </c>
      <c r="G1003" s="507" t="str">
        <f>IF(ISNA(VLOOKUP(D1003,條件!$A$1:$L$65585,11,0)),"",(VLOOKUP(D1003,條件!$A$1:$L$65585,11,0)))</f>
        <v/>
      </c>
      <c r="H1003" s="460"/>
      <c r="I1003" s="461"/>
      <c r="J1003" s="462"/>
      <c r="K1003" s="461"/>
      <c r="L1003" s="463"/>
      <c r="M1003" s="388"/>
      <c r="N1003" s="389"/>
      <c r="O1003" s="390"/>
      <c r="P1003" s="389"/>
      <c r="Q1003" s="410"/>
      <c r="R1003" s="443"/>
      <c r="S1003" s="425">
        <f t="shared" si="371"/>
        <v>0</v>
      </c>
      <c r="T1003" s="392">
        <f t="shared" si="368"/>
        <v>0</v>
      </c>
      <c r="U1003" s="392">
        <f t="shared" si="372"/>
        <v>0</v>
      </c>
      <c r="V1003" s="393">
        <f t="shared" si="373"/>
        <v>0</v>
      </c>
      <c r="W1003" s="442" t="str">
        <f t="shared" si="374"/>
        <v/>
      </c>
      <c r="X1003" s="452" t="str">
        <f t="shared" si="369"/>
        <v/>
      </c>
      <c r="Y1003" s="452" t="str">
        <f t="shared" si="370"/>
        <v/>
      </c>
    </row>
    <row r="1004" spans="1:25" ht="16.5">
      <c r="A1004" s="383">
        <f t="shared" si="375"/>
        <v>46197</v>
      </c>
      <c r="B1004" s="432" t="s">
        <v>804</v>
      </c>
      <c r="C1004" s="458"/>
      <c r="D1004" s="473"/>
      <c r="E1004" s="459"/>
      <c r="F1004" s="507" t="str">
        <f>IF(ISNA(VLOOKUP(D1004,條件!$A$1:$L$65585,5,0)),"",(VLOOKUP(D1004,條件!$A$1:$L$65585,5,0)))</f>
        <v/>
      </c>
      <c r="G1004" s="507" t="str">
        <f>IF(ISNA(VLOOKUP(D1004,條件!$A$1:$L$65585,11,0)),"",(VLOOKUP(D1004,條件!$A$1:$L$65585,11,0)))</f>
        <v/>
      </c>
      <c r="H1004" s="460"/>
      <c r="I1004" s="461"/>
      <c r="J1004" s="462"/>
      <c r="K1004" s="461"/>
      <c r="L1004" s="463"/>
      <c r="M1004" s="388"/>
      <c r="N1004" s="389"/>
      <c r="O1004" s="390"/>
      <c r="P1004" s="389"/>
      <c r="Q1004" s="410"/>
      <c r="R1004" s="443"/>
      <c r="S1004" s="425">
        <f t="shared" si="371"/>
        <v>0</v>
      </c>
      <c r="T1004" s="392">
        <f t="shared" si="368"/>
        <v>0</v>
      </c>
      <c r="U1004" s="392">
        <f t="shared" si="372"/>
        <v>0</v>
      </c>
      <c r="V1004" s="393">
        <f t="shared" si="373"/>
        <v>0</v>
      </c>
      <c r="W1004" s="444" t="str">
        <f t="shared" si="374"/>
        <v/>
      </c>
      <c r="X1004" s="452" t="str">
        <f t="shared" si="369"/>
        <v/>
      </c>
      <c r="Y1004" s="452" t="str">
        <f t="shared" si="370"/>
        <v/>
      </c>
    </row>
    <row r="1005" spans="1:25" ht="16.5">
      <c r="A1005" s="383">
        <f t="shared" si="375"/>
        <v>46197</v>
      </c>
      <c r="B1005" s="432" t="s">
        <v>804</v>
      </c>
      <c r="C1005" s="458"/>
      <c r="D1005" s="473"/>
      <c r="E1005" s="459"/>
      <c r="F1005" s="507" t="str">
        <f>IF(ISNA(VLOOKUP(D1005,條件!$A$1:$L$65585,5,0)),"",(VLOOKUP(D1005,條件!$A$1:$L$65585,5,0)))</f>
        <v/>
      </c>
      <c r="G1005" s="507" t="str">
        <f>IF(ISNA(VLOOKUP(D1005,條件!$A$1:$L$65585,11,0)),"",(VLOOKUP(D1005,條件!$A$1:$L$65585,11,0)))</f>
        <v/>
      </c>
      <c r="H1005" s="460"/>
      <c r="I1005" s="461"/>
      <c r="J1005" s="462"/>
      <c r="K1005" s="461"/>
      <c r="L1005" s="463"/>
      <c r="M1005" s="388"/>
      <c r="N1005" s="389"/>
      <c r="O1005" s="390"/>
      <c r="P1005" s="389"/>
      <c r="Q1005" s="410"/>
      <c r="R1005" s="443"/>
      <c r="S1005" s="425">
        <f t="shared" si="371"/>
        <v>0</v>
      </c>
      <c r="T1005" s="392">
        <f t="shared" si="368"/>
        <v>0</v>
      </c>
      <c r="U1005" s="392">
        <f t="shared" si="372"/>
        <v>0</v>
      </c>
      <c r="V1005" s="393">
        <f t="shared" si="373"/>
        <v>0</v>
      </c>
      <c r="W1005" s="444" t="str">
        <f t="shared" si="374"/>
        <v/>
      </c>
      <c r="X1005" s="452" t="str">
        <f t="shared" si="369"/>
        <v/>
      </c>
      <c r="Y1005" s="452" t="str">
        <f t="shared" si="370"/>
        <v/>
      </c>
    </row>
    <row r="1006" spans="1:25" ht="16.5">
      <c r="A1006" s="383">
        <f t="shared" si="375"/>
        <v>46197</v>
      </c>
      <c r="B1006" s="432" t="s">
        <v>804</v>
      </c>
      <c r="C1006" s="458"/>
      <c r="D1006" s="473"/>
      <c r="E1006" s="459"/>
      <c r="F1006" s="507" t="str">
        <f>IF(ISNA(VLOOKUP(D1006,條件!$A$1:$L$65585,5,0)),"",(VLOOKUP(D1006,條件!$A$1:$L$65585,5,0)))</f>
        <v/>
      </c>
      <c r="G1006" s="507" t="str">
        <f>IF(ISNA(VLOOKUP(D1006,條件!$A$1:$L$65585,11,0)),"",(VLOOKUP(D1006,條件!$A$1:$L$65585,11,0)))</f>
        <v/>
      </c>
      <c r="H1006" s="460"/>
      <c r="I1006" s="461"/>
      <c r="J1006" s="462"/>
      <c r="K1006" s="461"/>
      <c r="L1006" s="463"/>
      <c r="M1006" s="388"/>
      <c r="N1006" s="389"/>
      <c r="O1006" s="390"/>
      <c r="P1006" s="389"/>
      <c r="Q1006" s="410"/>
      <c r="R1006" s="443"/>
      <c r="S1006" s="425">
        <f t="shared" si="371"/>
        <v>0</v>
      </c>
      <c r="T1006" s="392">
        <f t="shared" si="368"/>
        <v>0</v>
      </c>
      <c r="U1006" s="392">
        <f t="shared" si="372"/>
        <v>0</v>
      </c>
      <c r="V1006" s="393">
        <f t="shared" si="373"/>
        <v>0</v>
      </c>
      <c r="W1006" s="444" t="str">
        <f t="shared" si="374"/>
        <v/>
      </c>
      <c r="X1006" s="452" t="str">
        <f t="shared" si="369"/>
        <v/>
      </c>
      <c r="Y1006" s="452" t="str">
        <f t="shared" si="370"/>
        <v/>
      </c>
    </row>
    <row r="1007" spans="1:25" ht="16.5">
      <c r="A1007" s="383">
        <f t="shared" si="375"/>
        <v>46197</v>
      </c>
      <c r="B1007" s="432" t="s">
        <v>804</v>
      </c>
      <c r="C1007" s="458"/>
      <c r="D1007" s="473"/>
      <c r="E1007" s="459"/>
      <c r="F1007" s="507" t="str">
        <f>IF(ISNA(VLOOKUP(D1007,條件!$A$1:$L$65585,5,0)),"",(VLOOKUP(D1007,條件!$A$1:$L$65585,5,0)))</f>
        <v/>
      </c>
      <c r="G1007" s="507" t="str">
        <f>IF(ISNA(VLOOKUP(D1007,條件!$A$1:$L$65585,11,0)),"",(VLOOKUP(D1007,條件!$A$1:$L$65585,11,0)))</f>
        <v/>
      </c>
      <c r="H1007" s="460"/>
      <c r="I1007" s="461"/>
      <c r="J1007" s="462"/>
      <c r="K1007" s="461"/>
      <c r="L1007" s="463"/>
      <c r="M1007" s="388"/>
      <c r="N1007" s="389"/>
      <c r="O1007" s="390"/>
      <c r="P1007" s="389"/>
      <c r="Q1007" s="410"/>
      <c r="R1007" s="443"/>
      <c r="S1007" s="425">
        <f t="shared" si="371"/>
        <v>0</v>
      </c>
      <c r="T1007" s="392">
        <f t="shared" si="368"/>
        <v>0</v>
      </c>
      <c r="U1007" s="392">
        <f t="shared" si="372"/>
        <v>0</v>
      </c>
      <c r="V1007" s="393">
        <f t="shared" si="373"/>
        <v>0</v>
      </c>
      <c r="W1007" s="444" t="str">
        <f t="shared" si="374"/>
        <v/>
      </c>
      <c r="X1007" s="452" t="str">
        <f t="shared" si="369"/>
        <v/>
      </c>
      <c r="Y1007" s="452" t="str">
        <f t="shared" si="370"/>
        <v/>
      </c>
    </row>
    <row r="1008" spans="1:25" ht="16.5">
      <c r="A1008" s="383">
        <f t="shared" si="375"/>
        <v>46197</v>
      </c>
      <c r="B1008" s="432" t="s">
        <v>804</v>
      </c>
      <c r="C1008" s="458"/>
      <c r="D1008" s="473"/>
      <c r="E1008" s="459"/>
      <c r="F1008" s="507" t="str">
        <f>IF(ISNA(VLOOKUP(D1008,條件!$A$1:$L$65585,5,0)),"",(VLOOKUP(D1008,條件!$A$1:$L$65585,5,0)))</f>
        <v/>
      </c>
      <c r="G1008" s="507" t="str">
        <f>IF(ISNA(VLOOKUP(D1008,條件!$A$1:$L$65585,11,0)),"",(VLOOKUP(D1008,條件!$A$1:$L$65585,11,0)))</f>
        <v/>
      </c>
      <c r="H1008" s="460"/>
      <c r="I1008" s="461"/>
      <c r="J1008" s="462"/>
      <c r="K1008" s="461"/>
      <c r="L1008" s="463"/>
      <c r="M1008" s="388"/>
      <c r="N1008" s="389"/>
      <c r="O1008" s="390"/>
      <c r="P1008" s="389"/>
      <c r="Q1008" s="391"/>
      <c r="R1008" s="443"/>
      <c r="S1008" s="425">
        <f t="shared" si="371"/>
        <v>0</v>
      </c>
      <c r="T1008" s="392">
        <f t="shared" si="368"/>
        <v>0</v>
      </c>
      <c r="U1008" s="392">
        <f t="shared" si="372"/>
        <v>0</v>
      </c>
      <c r="V1008" s="393">
        <f t="shared" si="373"/>
        <v>0</v>
      </c>
      <c r="W1008" s="444" t="str">
        <f t="shared" si="374"/>
        <v/>
      </c>
      <c r="X1008" s="452" t="str">
        <f t="shared" si="369"/>
        <v/>
      </c>
      <c r="Y1008" s="452" t="str">
        <f t="shared" si="370"/>
        <v/>
      </c>
    </row>
    <row r="1009" spans="1:25" ht="16.5">
      <c r="A1009" s="383">
        <f t="shared" si="375"/>
        <v>46197</v>
      </c>
      <c r="B1009" s="432" t="s">
        <v>804</v>
      </c>
      <c r="C1009" s="458"/>
      <c r="D1009" s="473"/>
      <c r="E1009" s="459"/>
      <c r="F1009" s="507" t="str">
        <f>IF(ISNA(VLOOKUP(D1009,條件!$A$1:$L$65585,5,0)),"",(VLOOKUP(D1009,條件!$A$1:$L$65585,5,0)))</f>
        <v/>
      </c>
      <c r="G1009" s="507" t="str">
        <f>IF(ISNA(VLOOKUP(D1009,條件!$A$1:$L$65585,11,0)),"",(VLOOKUP(D1009,條件!$A$1:$L$65585,11,0)))</f>
        <v/>
      </c>
      <c r="H1009" s="460"/>
      <c r="I1009" s="461"/>
      <c r="J1009" s="462"/>
      <c r="K1009" s="461"/>
      <c r="L1009" s="463"/>
      <c r="M1009" s="388"/>
      <c r="N1009" s="389"/>
      <c r="O1009" s="390"/>
      <c r="P1009" s="389"/>
      <c r="Q1009" s="391"/>
      <c r="R1009" s="443"/>
      <c r="S1009" s="425">
        <f t="shared" si="371"/>
        <v>0</v>
      </c>
      <c r="T1009" s="392">
        <f t="shared" si="368"/>
        <v>0</v>
      </c>
      <c r="U1009" s="392">
        <f t="shared" si="372"/>
        <v>0</v>
      </c>
      <c r="V1009" s="393">
        <f t="shared" si="373"/>
        <v>0</v>
      </c>
      <c r="W1009" s="444" t="str">
        <f t="shared" si="374"/>
        <v/>
      </c>
      <c r="X1009" s="452" t="str">
        <f t="shared" si="369"/>
        <v/>
      </c>
      <c r="Y1009" s="452" t="str">
        <f t="shared" si="370"/>
        <v/>
      </c>
    </row>
    <row r="1010" spans="1:25" ht="16.5">
      <c r="A1010" s="383">
        <f t="shared" si="375"/>
        <v>46197</v>
      </c>
      <c r="B1010" s="432" t="s">
        <v>804</v>
      </c>
      <c r="C1010" s="458"/>
      <c r="D1010" s="473"/>
      <c r="E1010" s="459"/>
      <c r="F1010" s="507" t="str">
        <f>IF(ISNA(VLOOKUP(D1010,條件!$A$1:$L$65585,5,0)),"",(VLOOKUP(D1010,條件!$A$1:$L$65585,5,0)))</f>
        <v/>
      </c>
      <c r="G1010" s="507" t="str">
        <f>IF(ISNA(VLOOKUP(D1010,條件!$A$1:$L$65585,11,0)),"",(VLOOKUP(D1010,條件!$A$1:$L$65585,11,0)))</f>
        <v/>
      </c>
      <c r="H1010" s="460"/>
      <c r="I1010" s="461"/>
      <c r="J1010" s="462"/>
      <c r="K1010" s="461"/>
      <c r="L1010" s="463"/>
      <c r="M1010" s="388"/>
      <c r="N1010" s="389"/>
      <c r="O1010" s="390"/>
      <c r="P1010" s="389"/>
      <c r="Q1010" s="391"/>
      <c r="R1010" s="443"/>
      <c r="S1010" s="425">
        <f t="shared" si="371"/>
        <v>0</v>
      </c>
      <c r="T1010" s="392">
        <f t="shared" si="368"/>
        <v>0</v>
      </c>
      <c r="U1010" s="392">
        <f t="shared" si="372"/>
        <v>0</v>
      </c>
      <c r="V1010" s="393">
        <f t="shared" si="373"/>
        <v>0</v>
      </c>
      <c r="W1010" s="444" t="str">
        <f t="shared" si="374"/>
        <v/>
      </c>
      <c r="X1010" s="452" t="str">
        <f t="shared" si="369"/>
        <v/>
      </c>
      <c r="Y1010" s="452" t="str">
        <f t="shared" si="370"/>
        <v/>
      </c>
    </row>
    <row r="1011" spans="1:25" ht="16.5">
      <c r="A1011" s="383">
        <f t="shared" si="375"/>
        <v>46197</v>
      </c>
      <c r="B1011" s="432" t="s">
        <v>804</v>
      </c>
      <c r="C1011" s="458"/>
      <c r="D1011" s="473"/>
      <c r="E1011" s="459"/>
      <c r="F1011" s="507" t="str">
        <f>IF(ISNA(VLOOKUP(D1011,條件!$A$1:$L$65585,5,0)),"",(VLOOKUP(D1011,條件!$A$1:$L$65585,5,0)))</f>
        <v/>
      </c>
      <c r="G1011" s="507" t="str">
        <f>IF(ISNA(VLOOKUP(D1011,條件!$A$1:$L$65585,11,0)),"",(VLOOKUP(D1011,條件!$A$1:$L$65585,11,0)))</f>
        <v/>
      </c>
      <c r="H1011" s="460"/>
      <c r="I1011" s="461"/>
      <c r="J1011" s="462"/>
      <c r="K1011" s="461"/>
      <c r="L1011" s="463"/>
      <c r="M1011" s="388"/>
      <c r="N1011" s="389"/>
      <c r="O1011" s="390"/>
      <c r="P1011" s="389"/>
      <c r="Q1011" s="391"/>
      <c r="R1011" s="443"/>
      <c r="S1011" s="425">
        <f t="shared" si="371"/>
        <v>0</v>
      </c>
      <c r="T1011" s="392">
        <f t="shared" si="368"/>
        <v>0</v>
      </c>
      <c r="U1011" s="392">
        <f t="shared" si="372"/>
        <v>0</v>
      </c>
      <c r="V1011" s="393">
        <f t="shared" si="373"/>
        <v>0</v>
      </c>
      <c r="W1011" s="444" t="str">
        <f t="shared" si="374"/>
        <v/>
      </c>
      <c r="X1011" s="452" t="str">
        <f t="shared" si="369"/>
        <v/>
      </c>
      <c r="Y1011" s="452" t="str">
        <f t="shared" si="370"/>
        <v/>
      </c>
    </row>
    <row r="1012" spans="1:25" ht="16.5">
      <c r="A1012" s="383">
        <f t="shared" si="375"/>
        <v>46197</v>
      </c>
      <c r="B1012" s="398" t="s">
        <v>807</v>
      </c>
      <c r="C1012" s="524"/>
      <c r="D1012" s="525"/>
      <c r="E1012" s="526"/>
      <c r="F1012" s="527"/>
      <c r="G1012" s="527"/>
      <c r="H1012" s="528"/>
      <c r="I1012" s="529">
        <f>COUNTA(I992:I1011)</f>
        <v>0</v>
      </c>
      <c r="J1012" s="529"/>
      <c r="K1012" s="529"/>
      <c r="L1012" s="530"/>
      <c r="M1012" s="400"/>
      <c r="N1012" s="401">
        <f>SUM(N992:N1011)</f>
        <v>0</v>
      </c>
      <c r="O1012" s="400"/>
      <c r="P1012" s="401">
        <f>SUM(P992:P1011)</f>
        <v>0</v>
      </c>
      <c r="Q1012" s="402"/>
      <c r="R1012" s="445"/>
      <c r="S1012" s="426"/>
      <c r="T1012" s="399"/>
      <c r="U1012" s="399">
        <f>SUMIF(U992:U1011,"&lt;9E307")</f>
        <v>0</v>
      </c>
      <c r="V1012" s="399">
        <f>SUM(V992:V1011)</f>
        <v>0</v>
      </c>
      <c r="W1012" s="446">
        <f>IF(ISERROR(V1012/U1012),0,(V1012/U1012))</f>
        <v>0</v>
      </c>
      <c r="X1012" s="453">
        <f>SUMIF(X992:X1011,"&lt;9E307")</f>
        <v>0</v>
      </c>
      <c r="Y1012" s="453">
        <f>SUMIF(Y992:Y1011,"&lt;9E307")</f>
        <v>0</v>
      </c>
    </row>
    <row r="1013" spans="1:25" ht="16.5">
      <c r="A1013" s="383">
        <f t="shared" si="375"/>
        <v>46197</v>
      </c>
      <c r="B1013" s="432" t="s">
        <v>805</v>
      </c>
      <c r="C1013" s="458"/>
      <c r="D1013" s="473"/>
      <c r="E1013" s="459"/>
      <c r="F1013" s="507" t="str">
        <f>IF(ISNA(VLOOKUP(D1013,條件!$A$1:$L$65585,5,0)),"",(VLOOKUP(D1013,條件!$A$1:$L$65585,5,0)))</f>
        <v/>
      </c>
      <c r="G1013" s="507" t="str">
        <f>IF(ISNA(VLOOKUP(D1013,條件!$A$1:$L$65585,11,0)),"",(VLOOKUP(D1013,條件!$A$1:$L$65585,11,0)))</f>
        <v/>
      </c>
      <c r="H1013" s="460"/>
      <c r="I1013" s="461"/>
      <c r="J1013" s="462"/>
      <c r="K1013" s="461"/>
      <c r="L1013" s="463"/>
      <c r="M1013" s="388"/>
      <c r="N1013" s="389"/>
      <c r="O1013" s="390"/>
      <c r="P1013" s="389"/>
      <c r="Q1013" s="391"/>
      <c r="R1013" s="443"/>
      <c r="S1013" s="425">
        <f>K1013*0.85</f>
        <v>0</v>
      </c>
      <c r="T1013" s="392">
        <f t="shared" ref="T1013:T1032" si="376">IF(J1013="",0,(1440/(J1013/S1013)))</f>
        <v>0</v>
      </c>
      <c r="U1013" s="405">
        <f>T1013*L1013*(N1013+P1013)/24*0.85</f>
        <v>0</v>
      </c>
      <c r="V1013" s="406">
        <f>M1013+O1013</f>
        <v>0</v>
      </c>
      <c r="W1013" s="442" t="str">
        <f>IF(U1013=0,"",((V1013/U1013)))</f>
        <v/>
      </c>
      <c r="X1013" s="452" t="str">
        <f t="shared" ref="X1013:X1032" si="377">IF(ISERROR((U1013/(N1013+P1013)*N1013)/250),"",((U1013/(N1013+P1013)*N1013)/250))</f>
        <v/>
      </c>
      <c r="Y1013" s="452" t="str">
        <f t="shared" ref="Y1013:Y1032" si="378">IF(ISERROR(((U1013/(N1013+P1013)*P1013)/250)),"",(((U1013/(N1013+P1013)*P1013))/250))</f>
        <v/>
      </c>
    </row>
    <row r="1014" spans="1:25" ht="16.5">
      <c r="A1014" s="383">
        <f t="shared" si="375"/>
        <v>46197</v>
      </c>
      <c r="B1014" s="432" t="s">
        <v>805</v>
      </c>
      <c r="C1014" s="458"/>
      <c r="D1014" s="473"/>
      <c r="E1014" s="459"/>
      <c r="F1014" s="507" t="str">
        <f>IF(ISNA(VLOOKUP(D1014,條件!$A$1:$L$65585,5,0)),"",(VLOOKUP(D1014,條件!$A$1:$L$65585,5,0)))</f>
        <v/>
      </c>
      <c r="G1014" s="507" t="str">
        <f>IF(ISNA(VLOOKUP(D1014,條件!$A$1:$L$65585,11,0)),"",(VLOOKUP(D1014,條件!$A$1:$L$65585,11,0)))</f>
        <v/>
      </c>
      <c r="H1014" s="460"/>
      <c r="I1014" s="461"/>
      <c r="J1014" s="462"/>
      <c r="K1014" s="461"/>
      <c r="L1014" s="463"/>
      <c r="M1014" s="388"/>
      <c r="N1014" s="389"/>
      <c r="O1014" s="390"/>
      <c r="P1014" s="389"/>
      <c r="Q1014" s="391"/>
      <c r="R1014" s="443"/>
      <c r="S1014" s="425">
        <f t="shared" ref="S1014:S1032" si="379">K1014*0.85</f>
        <v>0</v>
      </c>
      <c r="T1014" s="392">
        <f t="shared" si="376"/>
        <v>0</v>
      </c>
      <c r="U1014" s="405">
        <f t="shared" ref="U1014:U1032" si="380">T1014*L1014*(N1014+P1014)/24*0.85</f>
        <v>0</v>
      </c>
      <c r="V1014" s="393">
        <f t="shared" ref="V1014:V1032" si="381">M1014+O1014</f>
        <v>0</v>
      </c>
      <c r="W1014" s="442" t="str">
        <f t="shared" ref="W1014:W1032" si="382">IF(U1014=0,"",((V1014/U1014)))</f>
        <v/>
      </c>
      <c r="X1014" s="452" t="str">
        <f t="shared" si="377"/>
        <v/>
      </c>
      <c r="Y1014" s="452" t="str">
        <f t="shared" si="378"/>
        <v/>
      </c>
    </row>
    <row r="1015" spans="1:25" ht="16.5">
      <c r="A1015" s="383">
        <f t="shared" si="375"/>
        <v>46197</v>
      </c>
      <c r="B1015" s="432" t="s">
        <v>805</v>
      </c>
      <c r="C1015" s="458"/>
      <c r="D1015" s="473"/>
      <c r="E1015" s="459"/>
      <c r="F1015" s="507" t="str">
        <f>IF(ISNA(VLOOKUP(D1015,條件!$A$1:$L$65585,5,0)),"",(VLOOKUP(D1015,條件!$A$1:$L$65585,5,0)))</f>
        <v/>
      </c>
      <c r="G1015" s="507" t="str">
        <f>IF(ISNA(VLOOKUP(D1015,條件!$A$1:$L$65585,11,0)),"",(VLOOKUP(D1015,條件!$A$1:$L$65585,11,0)))</f>
        <v/>
      </c>
      <c r="H1015" s="460"/>
      <c r="I1015" s="461"/>
      <c r="J1015" s="462"/>
      <c r="K1015" s="461"/>
      <c r="L1015" s="463"/>
      <c r="M1015" s="388"/>
      <c r="N1015" s="389"/>
      <c r="O1015" s="390"/>
      <c r="P1015" s="389"/>
      <c r="Q1015" s="391"/>
      <c r="R1015" s="443"/>
      <c r="S1015" s="425">
        <f t="shared" si="379"/>
        <v>0</v>
      </c>
      <c r="T1015" s="392">
        <f t="shared" si="376"/>
        <v>0</v>
      </c>
      <c r="U1015" s="405">
        <f t="shared" si="380"/>
        <v>0</v>
      </c>
      <c r="V1015" s="393">
        <f t="shared" si="381"/>
        <v>0</v>
      </c>
      <c r="W1015" s="442" t="str">
        <f t="shared" si="382"/>
        <v/>
      </c>
      <c r="X1015" s="452" t="str">
        <f t="shared" si="377"/>
        <v/>
      </c>
      <c r="Y1015" s="452" t="str">
        <f t="shared" si="378"/>
        <v/>
      </c>
    </row>
    <row r="1016" spans="1:25" ht="16.5">
      <c r="A1016" s="383">
        <f t="shared" si="375"/>
        <v>46197</v>
      </c>
      <c r="B1016" s="432" t="s">
        <v>805</v>
      </c>
      <c r="C1016" s="458"/>
      <c r="D1016" s="473"/>
      <c r="E1016" s="459"/>
      <c r="F1016" s="507" t="str">
        <f>IF(ISNA(VLOOKUP(D1016,條件!$A$1:$L$65585,5,0)),"",(VLOOKUP(D1016,條件!$A$1:$L$65585,5,0)))</f>
        <v/>
      </c>
      <c r="G1016" s="507" t="str">
        <f>IF(ISNA(VLOOKUP(D1016,條件!$A$1:$L$65585,11,0)),"",(VLOOKUP(D1016,條件!$A$1:$L$65585,11,0)))</f>
        <v/>
      </c>
      <c r="H1016" s="460"/>
      <c r="I1016" s="461"/>
      <c r="J1016" s="462"/>
      <c r="K1016" s="461"/>
      <c r="L1016" s="463"/>
      <c r="M1016" s="388"/>
      <c r="N1016" s="389"/>
      <c r="O1016" s="390"/>
      <c r="P1016" s="389"/>
      <c r="Q1016" s="391"/>
      <c r="R1016" s="443"/>
      <c r="S1016" s="425">
        <f t="shared" si="379"/>
        <v>0</v>
      </c>
      <c r="T1016" s="392">
        <f t="shared" si="376"/>
        <v>0</v>
      </c>
      <c r="U1016" s="405">
        <f t="shared" si="380"/>
        <v>0</v>
      </c>
      <c r="V1016" s="393">
        <f t="shared" si="381"/>
        <v>0</v>
      </c>
      <c r="W1016" s="442" t="str">
        <f t="shared" si="382"/>
        <v/>
      </c>
      <c r="X1016" s="452" t="str">
        <f t="shared" si="377"/>
        <v/>
      </c>
      <c r="Y1016" s="452" t="str">
        <f t="shared" si="378"/>
        <v/>
      </c>
    </row>
    <row r="1017" spans="1:25" ht="16.5">
      <c r="A1017" s="383">
        <f t="shared" si="375"/>
        <v>46197</v>
      </c>
      <c r="B1017" s="432" t="s">
        <v>805</v>
      </c>
      <c r="C1017" s="458"/>
      <c r="D1017" s="473"/>
      <c r="E1017" s="459"/>
      <c r="F1017" s="507" t="str">
        <f>IF(ISNA(VLOOKUP(D1017,條件!$A$1:$L$65585,5,0)),"",(VLOOKUP(D1017,條件!$A$1:$L$65585,5,0)))</f>
        <v/>
      </c>
      <c r="G1017" s="507" t="str">
        <f>IF(ISNA(VLOOKUP(D1017,條件!$A$1:$L$65585,11,0)),"",(VLOOKUP(D1017,條件!$A$1:$L$65585,11,0)))</f>
        <v/>
      </c>
      <c r="H1017" s="460"/>
      <c r="I1017" s="461"/>
      <c r="J1017" s="462"/>
      <c r="K1017" s="461"/>
      <c r="L1017" s="463"/>
      <c r="M1017" s="388"/>
      <c r="N1017" s="389"/>
      <c r="O1017" s="390"/>
      <c r="P1017" s="389"/>
      <c r="Q1017" s="391"/>
      <c r="R1017" s="443"/>
      <c r="S1017" s="425">
        <f t="shared" si="379"/>
        <v>0</v>
      </c>
      <c r="T1017" s="392">
        <f t="shared" si="376"/>
        <v>0</v>
      </c>
      <c r="U1017" s="405">
        <f t="shared" si="380"/>
        <v>0</v>
      </c>
      <c r="V1017" s="393">
        <f t="shared" si="381"/>
        <v>0</v>
      </c>
      <c r="W1017" s="442" t="str">
        <f t="shared" si="382"/>
        <v/>
      </c>
      <c r="X1017" s="452" t="str">
        <f t="shared" si="377"/>
        <v/>
      </c>
      <c r="Y1017" s="452" t="str">
        <f t="shared" si="378"/>
        <v/>
      </c>
    </row>
    <row r="1018" spans="1:25" ht="16.5">
      <c r="A1018" s="383">
        <f t="shared" si="375"/>
        <v>46197</v>
      </c>
      <c r="B1018" s="432" t="s">
        <v>805</v>
      </c>
      <c r="C1018" s="458"/>
      <c r="D1018" s="473"/>
      <c r="E1018" s="459"/>
      <c r="F1018" s="507" t="str">
        <f>IF(ISNA(VLOOKUP(D1018,條件!$A$1:$L$65585,5,0)),"",(VLOOKUP(D1018,條件!$A$1:$L$65585,5,0)))</f>
        <v/>
      </c>
      <c r="G1018" s="507" t="str">
        <f>IF(ISNA(VLOOKUP(D1018,條件!$A$1:$L$65585,11,0)),"",(VLOOKUP(D1018,條件!$A$1:$L$65585,11,0)))</f>
        <v/>
      </c>
      <c r="H1018" s="460"/>
      <c r="I1018" s="461"/>
      <c r="J1018" s="462"/>
      <c r="K1018" s="461"/>
      <c r="L1018" s="463"/>
      <c r="M1018" s="388"/>
      <c r="N1018" s="389"/>
      <c r="O1018" s="390"/>
      <c r="P1018" s="389"/>
      <c r="Q1018" s="391"/>
      <c r="R1018" s="443"/>
      <c r="S1018" s="425">
        <f t="shared" si="379"/>
        <v>0</v>
      </c>
      <c r="T1018" s="392">
        <f t="shared" si="376"/>
        <v>0</v>
      </c>
      <c r="U1018" s="405">
        <f t="shared" si="380"/>
        <v>0</v>
      </c>
      <c r="V1018" s="393">
        <f t="shared" si="381"/>
        <v>0</v>
      </c>
      <c r="W1018" s="442" t="str">
        <f t="shared" si="382"/>
        <v/>
      </c>
      <c r="X1018" s="452" t="str">
        <f t="shared" si="377"/>
        <v/>
      </c>
      <c r="Y1018" s="452" t="str">
        <f t="shared" si="378"/>
        <v/>
      </c>
    </row>
    <row r="1019" spans="1:25" ht="16.5">
      <c r="A1019" s="383">
        <f t="shared" si="375"/>
        <v>46197</v>
      </c>
      <c r="B1019" s="432" t="s">
        <v>805</v>
      </c>
      <c r="C1019" s="458"/>
      <c r="D1019" s="473"/>
      <c r="E1019" s="459"/>
      <c r="F1019" s="507" t="str">
        <f>IF(ISNA(VLOOKUP(D1019,條件!$A$1:$L$65585,5,0)),"",(VLOOKUP(D1019,條件!$A$1:$L$65585,5,0)))</f>
        <v/>
      </c>
      <c r="G1019" s="507" t="str">
        <f>IF(ISNA(VLOOKUP(D1019,條件!$A$1:$L$65585,11,0)),"",(VLOOKUP(D1019,條件!$A$1:$L$65585,11,0)))</f>
        <v/>
      </c>
      <c r="H1019" s="460"/>
      <c r="I1019" s="461"/>
      <c r="J1019" s="462"/>
      <c r="K1019" s="461"/>
      <c r="L1019" s="463"/>
      <c r="M1019" s="388"/>
      <c r="N1019" s="389"/>
      <c r="O1019" s="390"/>
      <c r="P1019" s="389"/>
      <c r="Q1019" s="391"/>
      <c r="R1019" s="443"/>
      <c r="S1019" s="425">
        <f t="shared" si="379"/>
        <v>0</v>
      </c>
      <c r="T1019" s="392">
        <f t="shared" si="376"/>
        <v>0</v>
      </c>
      <c r="U1019" s="405">
        <f t="shared" si="380"/>
        <v>0</v>
      </c>
      <c r="V1019" s="393">
        <f t="shared" si="381"/>
        <v>0</v>
      </c>
      <c r="W1019" s="442" t="str">
        <f t="shared" si="382"/>
        <v/>
      </c>
      <c r="X1019" s="452" t="str">
        <f t="shared" si="377"/>
        <v/>
      </c>
      <c r="Y1019" s="452" t="str">
        <f t="shared" si="378"/>
        <v/>
      </c>
    </row>
    <row r="1020" spans="1:25" ht="16.5">
      <c r="A1020" s="383">
        <f t="shared" si="375"/>
        <v>46197</v>
      </c>
      <c r="B1020" s="432" t="s">
        <v>805</v>
      </c>
      <c r="C1020" s="458"/>
      <c r="D1020" s="473"/>
      <c r="E1020" s="459"/>
      <c r="F1020" s="507" t="str">
        <f>IF(ISNA(VLOOKUP(D1020,條件!$A$1:$L$65585,5,0)),"",(VLOOKUP(D1020,條件!$A$1:$L$65585,5,0)))</f>
        <v/>
      </c>
      <c r="G1020" s="507" t="str">
        <f>IF(ISNA(VLOOKUP(D1020,條件!$A$1:$L$65585,11,0)),"",(VLOOKUP(D1020,條件!$A$1:$L$65585,11,0)))</f>
        <v/>
      </c>
      <c r="H1020" s="460"/>
      <c r="I1020" s="461"/>
      <c r="J1020" s="462"/>
      <c r="K1020" s="461"/>
      <c r="L1020" s="463"/>
      <c r="M1020" s="388"/>
      <c r="N1020" s="389"/>
      <c r="O1020" s="390"/>
      <c r="P1020" s="389"/>
      <c r="Q1020" s="391"/>
      <c r="R1020" s="443"/>
      <c r="S1020" s="425">
        <f t="shared" si="379"/>
        <v>0</v>
      </c>
      <c r="T1020" s="392">
        <f t="shared" si="376"/>
        <v>0</v>
      </c>
      <c r="U1020" s="405">
        <f t="shared" si="380"/>
        <v>0</v>
      </c>
      <c r="V1020" s="393">
        <f t="shared" si="381"/>
        <v>0</v>
      </c>
      <c r="W1020" s="442" t="str">
        <f t="shared" si="382"/>
        <v/>
      </c>
      <c r="X1020" s="452" t="str">
        <f t="shared" si="377"/>
        <v/>
      </c>
      <c r="Y1020" s="452" t="str">
        <f t="shared" si="378"/>
        <v/>
      </c>
    </row>
    <row r="1021" spans="1:25" ht="16.5">
      <c r="A1021" s="383">
        <f t="shared" si="375"/>
        <v>46197</v>
      </c>
      <c r="B1021" s="432" t="s">
        <v>805</v>
      </c>
      <c r="C1021" s="458"/>
      <c r="D1021" s="473"/>
      <c r="E1021" s="459"/>
      <c r="F1021" s="507" t="str">
        <f>IF(ISNA(VLOOKUP(D1021,條件!$A$1:$L$65585,5,0)),"",(VLOOKUP(D1021,條件!$A$1:$L$65585,5,0)))</f>
        <v/>
      </c>
      <c r="G1021" s="507" t="str">
        <f>IF(ISNA(VLOOKUP(D1021,條件!$A$1:$L$65585,11,0)),"",(VLOOKUP(D1021,條件!$A$1:$L$65585,11,0)))</f>
        <v/>
      </c>
      <c r="H1021" s="460"/>
      <c r="I1021" s="461"/>
      <c r="J1021" s="462"/>
      <c r="K1021" s="461"/>
      <c r="L1021" s="463"/>
      <c r="M1021" s="388"/>
      <c r="N1021" s="389"/>
      <c r="O1021" s="390"/>
      <c r="P1021" s="389"/>
      <c r="Q1021" s="391"/>
      <c r="R1021" s="443"/>
      <c r="S1021" s="425">
        <f t="shared" si="379"/>
        <v>0</v>
      </c>
      <c r="T1021" s="392">
        <f t="shared" si="376"/>
        <v>0</v>
      </c>
      <c r="U1021" s="405">
        <f t="shared" si="380"/>
        <v>0</v>
      </c>
      <c r="V1021" s="393">
        <f t="shared" si="381"/>
        <v>0</v>
      </c>
      <c r="W1021" s="442" t="str">
        <f t="shared" si="382"/>
        <v/>
      </c>
      <c r="X1021" s="452" t="str">
        <f t="shared" si="377"/>
        <v/>
      </c>
      <c r="Y1021" s="452" t="str">
        <f t="shared" si="378"/>
        <v/>
      </c>
    </row>
    <row r="1022" spans="1:25" ht="16.5">
      <c r="A1022" s="383">
        <f t="shared" si="375"/>
        <v>46197</v>
      </c>
      <c r="B1022" s="432" t="s">
        <v>805</v>
      </c>
      <c r="C1022" s="458"/>
      <c r="D1022" s="473"/>
      <c r="E1022" s="459"/>
      <c r="F1022" s="507" t="str">
        <f>IF(ISNA(VLOOKUP(D1022,條件!$A$1:$L$65585,5,0)),"",(VLOOKUP(D1022,條件!$A$1:$L$65585,5,0)))</f>
        <v/>
      </c>
      <c r="G1022" s="507" t="str">
        <f>IF(ISNA(VLOOKUP(D1022,條件!$A$1:$L$65585,11,0)),"",(VLOOKUP(D1022,條件!$A$1:$L$65585,11,0)))</f>
        <v/>
      </c>
      <c r="H1022" s="460"/>
      <c r="I1022" s="461"/>
      <c r="J1022" s="462"/>
      <c r="K1022" s="461"/>
      <c r="L1022" s="463"/>
      <c r="M1022" s="388"/>
      <c r="N1022" s="389"/>
      <c r="O1022" s="390"/>
      <c r="P1022" s="389"/>
      <c r="Q1022" s="391"/>
      <c r="R1022" s="443"/>
      <c r="S1022" s="425">
        <f t="shared" si="379"/>
        <v>0</v>
      </c>
      <c r="T1022" s="392">
        <f t="shared" si="376"/>
        <v>0</v>
      </c>
      <c r="U1022" s="405">
        <f t="shared" si="380"/>
        <v>0</v>
      </c>
      <c r="V1022" s="393">
        <f t="shared" si="381"/>
        <v>0</v>
      </c>
      <c r="W1022" s="442" t="str">
        <f t="shared" si="382"/>
        <v/>
      </c>
      <c r="X1022" s="452" t="str">
        <f t="shared" si="377"/>
        <v/>
      </c>
      <c r="Y1022" s="452" t="str">
        <f t="shared" si="378"/>
        <v/>
      </c>
    </row>
    <row r="1023" spans="1:25" ht="16.5">
      <c r="A1023" s="383">
        <f t="shared" si="375"/>
        <v>46197</v>
      </c>
      <c r="B1023" s="432" t="s">
        <v>805</v>
      </c>
      <c r="C1023" s="458"/>
      <c r="D1023" s="473"/>
      <c r="E1023" s="459"/>
      <c r="F1023" s="507" t="str">
        <f>IF(ISNA(VLOOKUP(D1023,條件!$A$1:$L$65585,5,0)),"",(VLOOKUP(D1023,條件!$A$1:$L$65585,5,0)))</f>
        <v/>
      </c>
      <c r="G1023" s="507" t="str">
        <f>IF(ISNA(VLOOKUP(D1023,條件!$A$1:$L$65585,11,0)),"",(VLOOKUP(D1023,條件!$A$1:$L$65585,11,0)))</f>
        <v/>
      </c>
      <c r="H1023" s="460"/>
      <c r="I1023" s="461"/>
      <c r="J1023" s="462"/>
      <c r="K1023" s="461"/>
      <c r="L1023" s="463"/>
      <c r="M1023" s="388"/>
      <c r="N1023" s="389"/>
      <c r="O1023" s="390"/>
      <c r="P1023" s="389"/>
      <c r="Q1023" s="391"/>
      <c r="R1023" s="443"/>
      <c r="S1023" s="425">
        <f t="shared" si="379"/>
        <v>0</v>
      </c>
      <c r="T1023" s="392">
        <f t="shared" si="376"/>
        <v>0</v>
      </c>
      <c r="U1023" s="405">
        <f t="shared" si="380"/>
        <v>0</v>
      </c>
      <c r="V1023" s="393">
        <f t="shared" si="381"/>
        <v>0</v>
      </c>
      <c r="W1023" s="442" t="str">
        <f t="shared" si="382"/>
        <v/>
      </c>
      <c r="X1023" s="452" t="str">
        <f t="shared" si="377"/>
        <v/>
      </c>
      <c r="Y1023" s="452" t="str">
        <f t="shared" si="378"/>
        <v/>
      </c>
    </row>
    <row r="1024" spans="1:25" ht="16.5">
      <c r="A1024" s="383">
        <f t="shared" si="375"/>
        <v>46197</v>
      </c>
      <c r="B1024" s="432" t="s">
        <v>805</v>
      </c>
      <c r="C1024" s="458"/>
      <c r="D1024" s="473"/>
      <c r="E1024" s="459"/>
      <c r="F1024" s="507" t="str">
        <f>IF(ISNA(VLOOKUP(D1024,條件!$A$1:$L$65585,5,0)),"",(VLOOKUP(D1024,條件!$A$1:$L$65585,5,0)))</f>
        <v/>
      </c>
      <c r="G1024" s="507" t="str">
        <f>IF(ISNA(VLOOKUP(D1024,條件!$A$1:$L$65585,11,0)),"",(VLOOKUP(D1024,條件!$A$1:$L$65585,11,0)))</f>
        <v/>
      </c>
      <c r="H1024" s="460"/>
      <c r="I1024" s="461"/>
      <c r="J1024" s="462"/>
      <c r="K1024" s="461"/>
      <c r="L1024" s="463"/>
      <c r="M1024" s="388"/>
      <c r="N1024" s="389"/>
      <c r="O1024" s="390"/>
      <c r="P1024" s="389"/>
      <c r="Q1024" s="391"/>
      <c r="R1024" s="443"/>
      <c r="S1024" s="425">
        <f t="shared" si="379"/>
        <v>0</v>
      </c>
      <c r="T1024" s="392">
        <f t="shared" si="376"/>
        <v>0</v>
      </c>
      <c r="U1024" s="392">
        <f t="shared" si="380"/>
        <v>0</v>
      </c>
      <c r="V1024" s="393">
        <f t="shared" si="381"/>
        <v>0</v>
      </c>
      <c r="W1024" s="444" t="str">
        <f t="shared" si="382"/>
        <v/>
      </c>
      <c r="X1024" s="452" t="str">
        <f t="shared" si="377"/>
        <v/>
      </c>
      <c r="Y1024" s="452" t="str">
        <f t="shared" si="378"/>
        <v/>
      </c>
    </row>
    <row r="1025" spans="1:25" ht="16.5">
      <c r="A1025" s="383">
        <f t="shared" si="375"/>
        <v>46197</v>
      </c>
      <c r="B1025" s="432" t="s">
        <v>805</v>
      </c>
      <c r="C1025" s="458"/>
      <c r="D1025" s="473"/>
      <c r="E1025" s="459"/>
      <c r="F1025" s="507" t="str">
        <f>IF(ISNA(VLOOKUP(D1025,條件!$A$1:$L$65585,5,0)),"",(VLOOKUP(D1025,條件!$A$1:$L$65585,5,0)))</f>
        <v/>
      </c>
      <c r="G1025" s="507" t="str">
        <f>IF(ISNA(VLOOKUP(D1025,條件!$A$1:$L$65585,11,0)),"",(VLOOKUP(D1025,條件!$A$1:$L$65585,11,0)))</f>
        <v/>
      </c>
      <c r="H1025" s="460"/>
      <c r="I1025" s="461"/>
      <c r="J1025" s="462"/>
      <c r="K1025" s="461"/>
      <c r="L1025" s="463"/>
      <c r="M1025" s="388"/>
      <c r="N1025" s="389"/>
      <c r="O1025" s="390"/>
      <c r="P1025" s="389"/>
      <c r="Q1025" s="391"/>
      <c r="R1025" s="443"/>
      <c r="S1025" s="425">
        <f t="shared" si="379"/>
        <v>0</v>
      </c>
      <c r="T1025" s="392">
        <f t="shared" si="376"/>
        <v>0</v>
      </c>
      <c r="U1025" s="392">
        <f t="shared" si="380"/>
        <v>0</v>
      </c>
      <c r="V1025" s="393">
        <f t="shared" si="381"/>
        <v>0</v>
      </c>
      <c r="W1025" s="444" t="str">
        <f t="shared" si="382"/>
        <v/>
      </c>
      <c r="X1025" s="452" t="str">
        <f t="shared" si="377"/>
        <v/>
      </c>
      <c r="Y1025" s="452" t="str">
        <f t="shared" si="378"/>
        <v/>
      </c>
    </row>
    <row r="1026" spans="1:25" ht="16.5">
      <c r="A1026" s="383">
        <f t="shared" si="375"/>
        <v>46197</v>
      </c>
      <c r="B1026" s="432" t="s">
        <v>805</v>
      </c>
      <c r="C1026" s="458"/>
      <c r="D1026" s="473"/>
      <c r="E1026" s="459"/>
      <c r="F1026" s="507" t="str">
        <f>IF(ISNA(VLOOKUP(D1026,條件!$A$1:$L$65585,5,0)),"",(VLOOKUP(D1026,條件!$A$1:$L$65585,5,0)))</f>
        <v/>
      </c>
      <c r="G1026" s="507" t="str">
        <f>IF(ISNA(VLOOKUP(D1026,條件!$A$1:$L$65585,11,0)),"",(VLOOKUP(D1026,條件!$A$1:$L$65585,11,0)))</f>
        <v/>
      </c>
      <c r="H1026" s="460"/>
      <c r="I1026" s="461"/>
      <c r="J1026" s="462"/>
      <c r="K1026" s="461"/>
      <c r="L1026" s="463"/>
      <c r="M1026" s="388"/>
      <c r="N1026" s="389"/>
      <c r="O1026" s="390"/>
      <c r="P1026" s="389"/>
      <c r="Q1026" s="391"/>
      <c r="R1026" s="443"/>
      <c r="S1026" s="425">
        <f t="shared" si="379"/>
        <v>0</v>
      </c>
      <c r="T1026" s="392">
        <f t="shared" si="376"/>
        <v>0</v>
      </c>
      <c r="U1026" s="392">
        <f t="shared" si="380"/>
        <v>0</v>
      </c>
      <c r="V1026" s="393">
        <f t="shared" si="381"/>
        <v>0</v>
      </c>
      <c r="W1026" s="444" t="str">
        <f t="shared" si="382"/>
        <v/>
      </c>
      <c r="X1026" s="452" t="str">
        <f t="shared" si="377"/>
        <v/>
      </c>
      <c r="Y1026" s="452" t="str">
        <f t="shared" si="378"/>
        <v/>
      </c>
    </row>
    <row r="1027" spans="1:25" ht="16.5">
      <c r="A1027" s="383">
        <f t="shared" si="375"/>
        <v>46197</v>
      </c>
      <c r="B1027" s="432" t="s">
        <v>805</v>
      </c>
      <c r="C1027" s="458"/>
      <c r="D1027" s="473"/>
      <c r="E1027" s="459"/>
      <c r="F1027" s="507" t="str">
        <f>IF(ISNA(VLOOKUP(D1027,條件!$A$1:$L$65585,5,0)),"",(VLOOKUP(D1027,條件!$A$1:$L$65585,5,0)))</f>
        <v/>
      </c>
      <c r="G1027" s="507" t="str">
        <f>IF(ISNA(VLOOKUP(D1027,條件!$A$1:$L$65585,11,0)),"",(VLOOKUP(D1027,條件!$A$1:$L$65585,11,0)))</f>
        <v/>
      </c>
      <c r="H1027" s="460"/>
      <c r="I1027" s="461"/>
      <c r="J1027" s="462"/>
      <c r="K1027" s="461"/>
      <c r="L1027" s="463"/>
      <c r="M1027" s="388"/>
      <c r="N1027" s="389"/>
      <c r="O1027" s="390"/>
      <c r="P1027" s="389"/>
      <c r="Q1027" s="391"/>
      <c r="R1027" s="443"/>
      <c r="S1027" s="425">
        <f t="shared" si="379"/>
        <v>0</v>
      </c>
      <c r="T1027" s="392">
        <f t="shared" si="376"/>
        <v>0</v>
      </c>
      <c r="U1027" s="392">
        <f t="shared" si="380"/>
        <v>0</v>
      </c>
      <c r="V1027" s="393">
        <f t="shared" si="381"/>
        <v>0</v>
      </c>
      <c r="W1027" s="444" t="str">
        <f t="shared" si="382"/>
        <v/>
      </c>
      <c r="X1027" s="452" t="str">
        <f t="shared" si="377"/>
        <v/>
      </c>
      <c r="Y1027" s="452" t="str">
        <f t="shared" si="378"/>
        <v/>
      </c>
    </row>
    <row r="1028" spans="1:25" ht="16.5">
      <c r="A1028" s="383">
        <f t="shared" si="375"/>
        <v>46197</v>
      </c>
      <c r="B1028" s="432" t="s">
        <v>805</v>
      </c>
      <c r="C1028" s="458"/>
      <c r="D1028" s="473"/>
      <c r="E1028" s="459"/>
      <c r="F1028" s="507" t="str">
        <f>IF(ISNA(VLOOKUP(D1028,條件!$A$1:$L$65585,5,0)),"",(VLOOKUP(D1028,條件!$A$1:$L$65585,5,0)))</f>
        <v/>
      </c>
      <c r="G1028" s="507" t="str">
        <f>IF(ISNA(VLOOKUP(D1028,條件!$A$1:$L$65585,11,0)),"",(VLOOKUP(D1028,條件!$A$1:$L$65585,11,0)))</f>
        <v/>
      </c>
      <c r="H1028" s="460"/>
      <c r="I1028" s="461"/>
      <c r="J1028" s="462"/>
      <c r="K1028" s="461"/>
      <c r="L1028" s="463"/>
      <c r="M1028" s="388"/>
      <c r="N1028" s="389"/>
      <c r="O1028" s="390"/>
      <c r="P1028" s="389"/>
      <c r="Q1028" s="391"/>
      <c r="R1028" s="443"/>
      <c r="S1028" s="425">
        <f t="shared" si="379"/>
        <v>0</v>
      </c>
      <c r="T1028" s="392">
        <f t="shared" si="376"/>
        <v>0</v>
      </c>
      <c r="U1028" s="392">
        <f t="shared" si="380"/>
        <v>0</v>
      </c>
      <c r="V1028" s="393">
        <f t="shared" si="381"/>
        <v>0</v>
      </c>
      <c r="W1028" s="444" t="str">
        <f t="shared" si="382"/>
        <v/>
      </c>
      <c r="X1028" s="452" t="str">
        <f t="shared" si="377"/>
        <v/>
      </c>
      <c r="Y1028" s="452" t="str">
        <f t="shared" si="378"/>
        <v/>
      </c>
    </row>
    <row r="1029" spans="1:25" ht="16.5">
      <c r="A1029" s="383">
        <f t="shared" si="375"/>
        <v>46197</v>
      </c>
      <c r="B1029" s="432" t="s">
        <v>805</v>
      </c>
      <c r="C1029" s="458"/>
      <c r="D1029" s="473"/>
      <c r="E1029" s="459"/>
      <c r="F1029" s="507" t="str">
        <f>IF(ISNA(VLOOKUP(D1029,條件!$A$1:$L$65585,5,0)),"",(VLOOKUP(D1029,條件!$A$1:$L$65585,5,0)))</f>
        <v/>
      </c>
      <c r="G1029" s="507" t="str">
        <f>IF(ISNA(VLOOKUP(D1029,條件!$A$1:$L$65585,11,0)),"",(VLOOKUP(D1029,條件!$A$1:$L$65585,11,0)))</f>
        <v/>
      </c>
      <c r="H1029" s="460"/>
      <c r="I1029" s="461"/>
      <c r="J1029" s="462"/>
      <c r="K1029" s="461"/>
      <c r="L1029" s="463"/>
      <c r="M1029" s="388"/>
      <c r="N1029" s="389"/>
      <c r="O1029" s="390"/>
      <c r="P1029" s="389"/>
      <c r="Q1029" s="391"/>
      <c r="R1029" s="443"/>
      <c r="S1029" s="425">
        <f t="shared" si="379"/>
        <v>0</v>
      </c>
      <c r="T1029" s="392">
        <f t="shared" si="376"/>
        <v>0</v>
      </c>
      <c r="U1029" s="392">
        <f t="shared" si="380"/>
        <v>0</v>
      </c>
      <c r="V1029" s="393">
        <f t="shared" si="381"/>
        <v>0</v>
      </c>
      <c r="W1029" s="444" t="str">
        <f t="shared" si="382"/>
        <v/>
      </c>
      <c r="X1029" s="452" t="str">
        <f t="shared" si="377"/>
        <v/>
      </c>
      <c r="Y1029" s="452" t="str">
        <f t="shared" si="378"/>
        <v/>
      </c>
    </row>
    <row r="1030" spans="1:25" ht="16.5">
      <c r="A1030" s="383">
        <f t="shared" si="375"/>
        <v>46197</v>
      </c>
      <c r="B1030" s="432" t="s">
        <v>805</v>
      </c>
      <c r="C1030" s="458"/>
      <c r="D1030" s="473"/>
      <c r="E1030" s="459"/>
      <c r="F1030" s="507" t="str">
        <f>IF(ISNA(VLOOKUP(D1030,條件!$A$1:$L$65585,5,0)),"",(VLOOKUP(D1030,條件!$A$1:$L$65585,5,0)))</f>
        <v/>
      </c>
      <c r="G1030" s="507" t="str">
        <f>IF(ISNA(VLOOKUP(D1030,條件!$A$1:$L$65585,11,0)),"",(VLOOKUP(D1030,條件!$A$1:$L$65585,11,0)))</f>
        <v/>
      </c>
      <c r="H1030" s="460"/>
      <c r="I1030" s="461"/>
      <c r="J1030" s="462"/>
      <c r="K1030" s="461"/>
      <c r="L1030" s="463"/>
      <c r="M1030" s="388"/>
      <c r="N1030" s="389"/>
      <c r="O1030" s="390"/>
      <c r="P1030" s="389"/>
      <c r="Q1030" s="391"/>
      <c r="R1030" s="443"/>
      <c r="S1030" s="425">
        <f t="shared" si="379"/>
        <v>0</v>
      </c>
      <c r="T1030" s="392">
        <f t="shared" si="376"/>
        <v>0</v>
      </c>
      <c r="U1030" s="392">
        <f t="shared" si="380"/>
        <v>0</v>
      </c>
      <c r="V1030" s="393">
        <f t="shared" si="381"/>
        <v>0</v>
      </c>
      <c r="W1030" s="444" t="str">
        <f t="shared" si="382"/>
        <v/>
      </c>
      <c r="X1030" s="452" t="str">
        <f t="shared" si="377"/>
        <v/>
      </c>
      <c r="Y1030" s="452" t="str">
        <f t="shared" si="378"/>
        <v/>
      </c>
    </row>
    <row r="1031" spans="1:25" ht="16.5">
      <c r="A1031" s="383">
        <f t="shared" si="375"/>
        <v>46197</v>
      </c>
      <c r="B1031" s="432" t="s">
        <v>805</v>
      </c>
      <c r="C1031" s="458"/>
      <c r="D1031" s="473"/>
      <c r="E1031" s="459"/>
      <c r="F1031" s="507" t="str">
        <f>IF(ISNA(VLOOKUP(D1031,條件!$A$1:$L$65585,5,0)),"",(VLOOKUP(D1031,條件!$A$1:$L$65585,5,0)))</f>
        <v/>
      </c>
      <c r="G1031" s="507" t="str">
        <f>IF(ISNA(VLOOKUP(D1031,條件!$A$1:$L$65585,11,0)),"",(VLOOKUP(D1031,條件!$A$1:$L$65585,11,0)))</f>
        <v/>
      </c>
      <c r="H1031" s="460"/>
      <c r="I1031" s="461"/>
      <c r="J1031" s="462"/>
      <c r="K1031" s="461"/>
      <c r="L1031" s="463"/>
      <c r="M1031" s="388"/>
      <c r="N1031" s="389"/>
      <c r="O1031" s="390"/>
      <c r="P1031" s="389"/>
      <c r="Q1031" s="391"/>
      <c r="R1031" s="443"/>
      <c r="S1031" s="425">
        <f t="shared" si="379"/>
        <v>0</v>
      </c>
      <c r="T1031" s="392">
        <f t="shared" si="376"/>
        <v>0</v>
      </c>
      <c r="U1031" s="392">
        <f t="shared" si="380"/>
        <v>0</v>
      </c>
      <c r="V1031" s="393">
        <f t="shared" si="381"/>
        <v>0</v>
      </c>
      <c r="W1031" s="444" t="str">
        <f t="shared" si="382"/>
        <v/>
      </c>
      <c r="X1031" s="452" t="str">
        <f t="shared" si="377"/>
        <v/>
      </c>
      <c r="Y1031" s="452" t="str">
        <f t="shared" si="378"/>
        <v/>
      </c>
    </row>
    <row r="1032" spans="1:25" ht="16.5">
      <c r="A1032" s="383">
        <f t="shared" si="375"/>
        <v>46197</v>
      </c>
      <c r="B1032" s="432" t="s">
        <v>805</v>
      </c>
      <c r="C1032" s="458"/>
      <c r="D1032" s="473"/>
      <c r="E1032" s="459"/>
      <c r="F1032" s="507" t="str">
        <f>IF(ISNA(VLOOKUP(D1032,條件!$A$1:$L$65585,5,0)),"",(VLOOKUP(D1032,條件!$A$1:$L$65585,5,0)))</f>
        <v/>
      </c>
      <c r="G1032" s="507" t="str">
        <f>IF(ISNA(VLOOKUP(D1032,條件!$A$1:$L$65585,11,0)),"",(VLOOKUP(D1032,條件!$A$1:$L$65585,11,0)))</f>
        <v/>
      </c>
      <c r="H1032" s="460"/>
      <c r="I1032" s="461"/>
      <c r="J1032" s="462"/>
      <c r="K1032" s="461"/>
      <c r="L1032" s="463"/>
      <c r="M1032" s="388"/>
      <c r="N1032" s="389"/>
      <c r="O1032" s="390"/>
      <c r="P1032" s="389"/>
      <c r="Q1032" s="391"/>
      <c r="R1032" s="443"/>
      <c r="S1032" s="425">
        <f t="shared" si="379"/>
        <v>0</v>
      </c>
      <c r="T1032" s="392">
        <f t="shared" si="376"/>
        <v>0</v>
      </c>
      <c r="U1032" s="392">
        <f t="shared" si="380"/>
        <v>0</v>
      </c>
      <c r="V1032" s="393">
        <f t="shared" si="381"/>
        <v>0</v>
      </c>
      <c r="W1032" s="444" t="str">
        <f t="shared" si="382"/>
        <v/>
      </c>
      <c r="X1032" s="452" t="str">
        <f t="shared" si="377"/>
        <v/>
      </c>
      <c r="Y1032" s="452" t="str">
        <f t="shared" si="378"/>
        <v/>
      </c>
    </row>
    <row r="1033" spans="1:25" ht="16.5">
      <c r="A1033" s="383">
        <f t="shared" si="375"/>
        <v>46197</v>
      </c>
      <c r="B1033" s="398" t="s">
        <v>803</v>
      </c>
      <c r="C1033" s="524"/>
      <c r="D1033" s="525"/>
      <c r="E1033" s="526"/>
      <c r="F1033" s="527">
        <v>0</v>
      </c>
      <c r="G1033" s="527"/>
      <c r="H1033" s="528"/>
      <c r="I1033" s="529">
        <f>COUNTA(I1013:I1032)</f>
        <v>0</v>
      </c>
      <c r="J1033" s="529"/>
      <c r="K1033" s="529"/>
      <c r="L1033" s="530"/>
      <c r="M1033" s="400"/>
      <c r="N1033" s="401">
        <f>SUM(N1013:N1032)</f>
        <v>0</v>
      </c>
      <c r="O1033" s="400"/>
      <c r="P1033" s="401">
        <f>SUM(P1013:P1032)</f>
        <v>0</v>
      </c>
      <c r="Q1033" s="402"/>
      <c r="R1033" s="445"/>
      <c r="S1033" s="427"/>
      <c r="T1033" s="403"/>
      <c r="U1033" s="399">
        <f>SUMIF(U1013:U1032,"&lt;9E307")</f>
        <v>0</v>
      </c>
      <c r="V1033" s="399">
        <f>SUM(V1013:V1032)</f>
        <v>0</v>
      </c>
      <c r="W1033" s="446">
        <f>IF(ISERROR(V1033/U1033),0,(V1033/U1033))</f>
        <v>0</v>
      </c>
      <c r="X1033" s="453">
        <f>SUMIF(X1013:X1032,"&lt;9E307")</f>
        <v>0</v>
      </c>
      <c r="Y1033" s="453">
        <f>SUMIF(Y1013:Y1032,"&lt;9E307")</f>
        <v>0</v>
      </c>
    </row>
    <row r="1034" spans="1:25" ht="16.5">
      <c r="A1034" s="383">
        <f t="shared" si="375"/>
        <v>46197</v>
      </c>
      <c r="B1034" s="404" t="s">
        <v>806</v>
      </c>
      <c r="C1034" s="531"/>
      <c r="D1034" s="532"/>
      <c r="E1034" s="533"/>
      <c r="F1034" s="534"/>
      <c r="G1034" s="534"/>
      <c r="H1034" s="535"/>
      <c r="I1034" s="536">
        <f>SUM(I1012,I1033)</f>
        <v>0</v>
      </c>
      <c r="J1034" s="536"/>
      <c r="K1034" s="536"/>
      <c r="L1034" s="537"/>
      <c r="M1034" s="419"/>
      <c r="N1034" s="420">
        <f>SUM(N1012,N1033)</f>
        <v>0</v>
      </c>
      <c r="O1034" s="419"/>
      <c r="P1034" s="420">
        <f>SUM(P1012,P1033)</f>
        <v>0</v>
      </c>
      <c r="Q1034" s="421"/>
      <c r="R1034" s="447"/>
      <c r="S1034" s="428"/>
      <c r="T1034" s="394"/>
      <c r="U1034" s="394">
        <f t="shared" ref="U1034:V1034" si="383">SUM(U1012,U1033)</f>
        <v>0</v>
      </c>
      <c r="V1034" s="394">
        <f t="shared" si="383"/>
        <v>0</v>
      </c>
      <c r="W1034" s="448">
        <f>IF(ISERROR(V1034/U1034),0,V1034/U1034)</f>
        <v>0</v>
      </c>
      <c r="X1034" s="454">
        <f>SUM(X1012,X1033)</f>
        <v>0</v>
      </c>
      <c r="Y1034" s="454">
        <f>SUM(Y1012,Y1033)</f>
        <v>0</v>
      </c>
    </row>
    <row r="1035" spans="1:25" ht="16.5">
      <c r="A1035" s="449">
        <f>A1034+1</f>
        <v>46198</v>
      </c>
      <c r="B1035" s="431" t="s">
        <v>804</v>
      </c>
      <c r="C1035" s="538"/>
      <c r="D1035" s="539"/>
      <c r="E1035" s="540"/>
      <c r="F1035" s="541" t="str">
        <f>IF(ISNA(VLOOKUP(D1035,條件!$A$1:$L$65585,5,0)),"",(VLOOKUP(D1035,條件!$A$1:$L$65585,5,0)))</f>
        <v/>
      </c>
      <c r="G1035" s="541" t="str">
        <f>IF(ISNA(VLOOKUP(D1035,條件!$A$1:$L$65585,11,0)),"",(VLOOKUP(D1035,條件!$A$1:$L$65585,11,0)))</f>
        <v/>
      </c>
      <c r="H1035" s="542"/>
      <c r="I1035" s="543"/>
      <c r="J1035" s="462"/>
      <c r="K1035" s="543"/>
      <c r="L1035" s="544"/>
      <c r="M1035" s="407"/>
      <c r="N1035" s="408"/>
      <c r="O1035" s="409"/>
      <c r="P1035" s="408"/>
      <c r="Q1035" s="410"/>
      <c r="R1035" s="441"/>
      <c r="S1035" s="424">
        <f>K1035*0.85</f>
        <v>0</v>
      </c>
      <c r="T1035" s="405">
        <f t="shared" ref="T1035:T1054" si="384">IF(J1035="",0,(1440/(J1035/S1035)))</f>
        <v>0</v>
      </c>
      <c r="U1035" s="405">
        <f>T1035*L1035*(N1035+P1035)/24*0.85</f>
        <v>0</v>
      </c>
      <c r="V1035" s="406">
        <f>M1035+O1035</f>
        <v>0</v>
      </c>
      <c r="W1035" s="442" t="str">
        <f>IF(U1035=0,"",((V1035/U1035)))</f>
        <v/>
      </c>
      <c r="X1035" s="452" t="str">
        <f t="shared" ref="X1035:X1054" si="385">IF(ISERROR((U1035/(N1035+P1035)*N1035)/250),"",((U1035/(N1035+P1035)*N1035)/250))</f>
        <v/>
      </c>
      <c r="Y1035" s="452" t="str">
        <f t="shared" ref="Y1035:Y1054" si="386">IF(ISERROR(((U1035/(N1035+P1035)*P1035)/250)),"",(((U1035/(N1035+P1035)*P1035))/250))</f>
        <v/>
      </c>
    </row>
    <row r="1036" spans="1:25" ht="16.5">
      <c r="A1036" s="383">
        <f>A1035</f>
        <v>46198</v>
      </c>
      <c r="B1036" s="432" t="s">
        <v>804</v>
      </c>
      <c r="C1036" s="458"/>
      <c r="D1036" s="473"/>
      <c r="E1036" s="459"/>
      <c r="F1036" s="507" t="str">
        <f>IF(ISNA(VLOOKUP(D1036,條件!$A$1:$L$65585,5,0)),"",(VLOOKUP(D1036,條件!$A$1:$L$65585,5,0)))</f>
        <v/>
      </c>
      <c r="G1036" s="507" t="str">
        <f>IF(ISNA(VLOOKUP(D1036,條件!$A$1:$L$65585,11,0)),"",(VLOOKUP(D1036,條件!$A$1:$L$65585,11,0)))</f>
        <v/>
      </c>
      <c r="H1036" s="460"/>
      <c r="I1036" s="461"/>
      <c r="J1036" s="462"/>
      <c r="K1036" s="461"/>
      <c r="L1036" s="463"/>
      <c r="M1036" s="388"/>
      <c r="N1036" s="389"/>
      <c r="O1036" s="390"/>
      <c r="P1036" s="389"/>
      <c r="Q1036" s="410"/>
      <c r="R1036" s="443"/>
      <c r="S1036" s="425">
        <f t="shared" ref="S1036:S1054" si="387">K1036*0.85</f>
        <v>0</v>
      </c>
      <c r="T1036" s="392">
        <f t="shared" si="384"/>
        <v>0</v>
      </c>
      <c r="U1036" s="405">
        <f t="shared" ref="U1036:U1054" si="388">T1036*L1036*(N1036+P1036)/24*0.85</f>
        <v>0</v>
      </c>
      <c r="V1036" s="393">
        <f t="shared" ref="V1036:V1054" si="389">M1036+O1036</f>
        <v>0</v>
      </c>
      <c r="W1036" s="442" t="str">
        <f t="shared" ref="W1036:W1054" si="390">IF(U1036=0,"",((V1036/U1036)))</f>
        <v/>
      </c>
      <c r="X1036" s="452" t="str">
        <f t="shared" si="385"/>
        <v/>
      </c>
      <c r="Y1036" s="452" t="str">
        <f t="shared" si="386"/>
        <v/>
      </c>
    </row>
    <row r="1037" spans="1:25" ht="16.5">
      <c r="A1037" s="383">
        <f t="shared" ref="A1037:A1077" si="391">A1036</f>
        <v>46198</v>
      </c>
      <c r="B1037" s="432" t="s">
        <v>804</v>
      </c>
      <c r="C1037" s="458"/>
      <c r="D1037" s="473"/>
      <c r="E1037" s="459"/>
      <c r="F1037" s="507" t="str">
        <f>IF(ISNA(VLOOKUP(D1037,條件!$A$1:$L$65585,5,0)),"",(VLOOKUP(D1037,條件!$A$1:$L$65585,5,0)))</f>
        <v/>
      </c>
      <c r="G1037" s="507" t="str">
        <f>IF(ISNA(VLOOKUP(D1037,條件!$A$1:$L$65585,11,0)),"",(VLOOKUP(D1037,條件!$A$1:$L$65585,11,0)))</f>
        <v/>
      </c>
      <c r="H1037" s="460"/>
      <c r="I1037" s="461"/>
      <c r="J1037" s="462"/>
      <c r="K1037" s="461"/>
      <c r="L1037" s="463"/>
      <c r="M1037" s="388"/>
      <c r="N1037" s="389"/>
      <c r="O1037" s="390"/>
      <c r="P1037" s="389"/>
      <c r="Q1037" s="410"/>
      <c r="R1037" s="443"/>
      <c r="S1037" s="425">
        <f t="shared" si="387"/>
        <v>0</v>
      </c>
      <c r="T1037" s="392">
        <f t="shared" si="384"/>
        <v>0</v>
      </c>
      <c r="U1037" s="405">
        <f t="shared" si="388"/>
        <v>0</v>
      </c>
      <c r="V1037" s="393">
        <f t="shared" si="389"/>
        <v>0</v>
      </c>
      <c r="W1037" s="442" t="str">
        <f t="shared" si="390"/>
        <v/>
      </c>
      <c r="X1037" s="452" t="str">
        <f t="shared" si="385"/>
        <v/>
      </c>
      <c r="Y1037" s="452" t="str">
        <f t="shared" si="386"/>
        <v/>
      </c>
    </row>
    <row r="1038" spans="1:25" ht="16.5">
      <c r="A1038" s="383">
        <f t="shared" si="391"/>
        <v>46198</v>
      </c>
      <c r="B1038" s="432" t="s">
        <v>804</v>
      </c>
      <c r="C1038" s="458"/>
      <c r="D1038" s="473"/>
      <c r="E1038" s="459"/>
      <c r="F1038" s="507" t="str">
        <f>IF(ISNA(VLOOKUP(D1038,條件!$A$1:$L$65585,5,0)),"",(VLOOKUP(D1038,條件!$A$1:$L$65585,5,0)))</f>
        <v/>
      </c>
      <c r="G1038" s="507" t="str">
        <f>IF(ISNA(VLOOKUP(D1038,條件!$A$1:$L$65585,11,0)),"",(VLOOKUP(D1038,條件!$A$1:$L$65585,11,0)))</f>
        <v/>
      </c>
      <c r="H1038" s="460"/>
      <c r="I1038" s="461"/>
      <c r="J1038" s="462"/>
      <c r="K1038" s="461"/>
      <c r="L1038" s="463"/>
      <c r="M1038" s="388"/>
      <c r="N1038" s="389"/>
      <c r="O1038" s="390"/>
      <c r="P1038" s="389"/>
      <c r="Q1038" s="410"/>
      <c r="R1038" s="443"/>
      <c r="S1038" s="425">
        <f t="shared" si="387"/>
        <v>0</v>
      </c>
      <c r="T1038" s="392">
        <f t="shared" si="384"/>
        <v>0</v>
      </c>
      <c r="U1038" s="405">
        <f t="shared" si="388"/>
        <v>0</v>
      </c>
      <c r="V1038" s="393">
        <f t="shared" si="389"/>
        <v>0</v>
      </c>
      <c r="W1038" s="442" t="str">
        <f t="shared" si="390"/>
        <v/>
      </c>
      <c r="X1038" s="452" t="str">
        <f t="shared" si="385"/>
        <v/>
      </c>
      <c r="Y1038" s="452" t="str">
        <f t="shared" si="386"/>
        <v/>
      </c>
    </row>
    <row r="1039" spans="1:25" ht="16.5">
      <c r="A1039" s="383">
        <f t="shared" si="391"/>
        <v>46198</v>
      </c>
      <c r="B1039" s="432" t="s">
        <v>804</v>
      </c>
      <c r="C1039" s="458"/>
      <c r="D1039" s="473"/>
      <c r="E1039" s="459"/>
      <c r="F1039" s="507" t="str">
        <f>IF(ISNA(VLOOKUP(D1039,條件!$A$1:$L$65585,5,0)),"",(VLOOKUP(D1039,條件!$A$1:$L$65585,5,0)))</f>
        <v/>
      </c>
      <c r="G1039" s="507" t="str">
        <f>IF(ISNA(VLOOKUP(D1039,條件!$A$1:$L$65585,11,0)),"",(VLOOKUP(D1039,條件!$A$1:$L$65585,11,0)))</f>
        <v/>
      </c>
      <c r="H1039" s="460"/>
      <c r="I1039" s="461"/>
      <c r="J1039" s="462"/>
      <c r="K1039" s="461"/>
      <c r="L1039" s="463"/>
      <c r="M1039" s="388"/>
      <c r="N1039" s="389"/>
      <c r="O1039" s="390"/>
      <c r="P1039" s="389"/>
      <c r="Q1039" s="410"/>
      <c r="R1039" s="443"/>
      <c r="S1039" s="425">
        <f t="shared" si="387"/>
        <v>0</v>
      </c>
      <c r="T1039" s="392">
        <f t="shared" si="384"/>
        <v>0</v>
      </c>
      <c r="U1039" s="405">
        <f t="shared" si="388"/>
        <v>0</v>
      </c>
      <c r="V1039" s="393">
        <f t="shared" si="389"/>
        <v>0</v>
      </c>
      <c r="W1039" s="442" t="str">
        <f t="shared" si="390"/>
        <v/>
      </c>
      <c r="X1039" s="452" t="str">
        <f t="shared" si="385"/>
        <v/>
      </c>
      <c r="Y1039" s="452" t="str">
        <f t="shared" si="386"/>
        <v/>
      </c>
    </row>
    <row r="1040" spans="1:25" ht="16.5">
      <c r="A1040" s="383">
        <f t="shared" si="391"/>
        <v>46198</v>
      </c>
      <c r="B1040" s="432" t="s">
        <v>804</v>
      </c>
      <c r="C1040" s="458"/>
      <c r="D1040" s="473"/>
      <c r="E1040" s="459"/>
      <c r="F1040" s="507" t="str">
        <f>IF(ISNA(VLOOKUP(D1040,條件!$A$1:$L$65585,5,0)),"",(VLOOKUP(D1040,條件!$A$1:$L$65585,5,0)))</f>
        <v/>
      </c>
      <c r="G1040" s="507" t="str">
        <f>IF(ISNA(VLOOKUP(D1040,條件!$A$1:$L$65585,11,0)),"",(VLOOKUP(D1040,條件!$A$1:$L$65585,11,0)))</f>
        <v/>
      </c>
      <c r="H1040" s="460"/>
      <c r="I1040" s="461"/>
      <c r="J1040" s="462"/>
      <c r="K1040" s="461"/>
      <c r="L1040" s="463"/>
      <c r="M1040" s="388"/>
      <c r="N1040" s="389"/>
      <c r="O1040" s="390"/>
      <c r="P1040" s="389"/>
      <c r="Q1040" s="410"/>
      <c r="R1040" s="443"/>
      <c r="S1040" s="425">
        <f t="shared" si="387"/>
        <v>0</v>
      </c>
      <c r="T1040" s="392">
        <f t="shared" si="384"/>
        <v>0</v>
      </c>
      <c r="U1040" s="405">
        <f t="shared" si="388"/>
        <v>0</v>
      </c>
      <c r="V1040" s="393">
        <f t="shared" si="389"/>
        <v>0</v>
      </c>
      <c r="W1040" s="442" t="str">
        <f t="shared" si="390"/>
        <v/>
      </c>
      <c r="X1040" s="452" t="str">
        <f t="shared" si="385"/>
        <v/>
      </c>
      <c r="Y1040" s="452" t="str">
        <f t="shared" si="386"/>
        <v/>
      </c>
    </row>
    <row r="1041" spans="1:25" ht="16.5">
      <c r="A1041" s="383">
        <f t="shared" si="391"/>
        <v>46198</v>
      </c>
      <c r="B1041" s="432" t="s">
        <v>804</v>
      </c>
      <c r="C1041" s="458"/>
      <c r="D1041" s="473"/>
      <c r="E1041" s="459"/>
      <c r="F1041" s="507" t="str">
        <f>IF(ISNA(VLOOKUP(D1041,條件!$A$1:$L$65585,5,0)),"",(VLOOKUP(D1041,條件!$A$1:$L$65585,5,0)))</f>
        <v/>
      </c>
      <c r="G1041" s="507" t="str">
        <f>IF(ISNA(VLOOKUP(D1041,條件!$A$1:$L$65585,11,0)),"",(VLOOKUP(D1041,條件!$A$1:$L$65585,11,0)))</f>
        <v/>
      </c>
      <c r="H1041" s="460"/>
      <c r="I1041" s="461"/>
      <c r="J1041" s="462"/>
      <c r="K1041" s="461"/>
      <c r="L1041" s="463"/>
      <c r="M1041" s="388"/>
      <c r="N1041" s="389"/>
      <c r="O1041" s="390"/>
      <c r="P1041" s="389"/>
      <c r="Q1041" s="410"/>
      <c r="R1041" s="443"/>
      <c r="S1041" s="425">
        <f t="shared" si="387"/>
        <v>0</v>
      </c>
      <c r="T1041" s="392">
        <f t="shared" si="384"/>
        <v>0</v>
      </c>
      <c r="U1041" s="405">
        <f t="shared" si="388"/>
        <v>0</v>
      </c>
      <c r="V1041" s="393">
        <f t="shared" si="389"/>
        <v>0</v>
      </c>
      <c r="W1041" s="442" t="str">
        <f t="shared" si="390"/>
        <v/>
      </c>
      <c r="X1041" s="452" t="str">
        <f t="shared" si="385"/>
        <v/>
      </c>
      <c r="Y1041" s="452" t="str">
        <f t="shared" si="386"/>
        <v/>
      </c>
    </row>
    <row r="1042" spans="1:25" ht="16.5">
      <c r="A1042" s="383">
        <f t="shared" si="391"/>
        <v>46198</v>
      </c>
      <c r="B1042" s="432" t="s">
        <v>804</v>
      </c>
      <c r="C1042" s="458"/>
      <c r="D1042" s="473"/>
      <c r="E1042" s="459"/>
      <c r="F1042" s="507" t="str">
        <f>IF(ISNA(VLOOKUP(D1042,條件!$A$1:$L$65585,5,0)),"",(VLOOKUP(D1042,條件!$A$1:$L$65585,5,0)))</f>
        <v/>
      </c>
      <c r="G1042" s="507" t="str">
        <f>IF(ISNA(VLOOKUP(D1042,條件!$A$1:$L$65585,11,0)),"",(VLOOKUP(D1042,條件!$A$1:$L$65585,11,0)))</f>
        <v/>
      </c>
      <c r="H1042" s="460"/>
      <c r="I1042" s="461"/>
      <c r="J1042" s="462"/>
      <c r="K1042" s="461"/>
      <c r="L1042" s="463"/>
      <c r="M1042" s="388"/>
      <c r="N1042" s="389"/>
      <c r="O1042" s="390"/>
      <c r="P1042" s="389"/>
      <c r="Q1042" s="410"/>
      <c r="R1042" s="443"/>
      <c r="S1042" s="425">
        <f t="shared" si="387"/>
        <v>0</v>
      </c>
      <c r="T1042" s="392">
        <f t="shared" si="384"/>
        <v>0</v>
      </c>
      <c r="U1042" s="405">
        <f t="shared" si="388"/>
        <v>0</v>
      </c>
      <c r="V1042" s="393">
        <f t="shared" si="389"/>
        <v>0</v>
      </c>
      <c r="W1042" s="442" t="str">
        <f t="shared" si="390"/>
        <v/>
      </c>
      <c r="X1042" s="452" t="str">
        <f t="shared" si="385"/>
        <v/>
      </c>
      <c r="Y1042" s="452" t="str">
        <f t="shared" si="386"/>
        <v/>
      </c>
    </row>
    <row r="1043" spans="1:25" ht="16.5">
      <c r="A1043" s="383">
        <f t="shared" si="391"/>
        <v>46198</v>
      </c>
      <c r="B1043" s="432" t="s">
        <v>804</v>
      </c>
      <c r="C1043" s="458"/>
      <c r="D1043" s="473"/>
      <c r="E1043" s="459"/>
      <c r="F1043" s="507" t="str">
        <f>IF(ISNA(VLOOKUP(D1043,條件!$A$1:$L$65585,5,0)),"",(VLOOKUP(D1043,條件!$A$1:$L$65585,5,0)))</f>
        <v/>
      </c>
      <c r="G1043" s="507" t="str">
        <f>IF(ISNA(VLOOKUP(D1043,條件!$A$1:$L$65585,11,0)),"",(VLOOKUP(D1043,條件!$A$1:$L$65585,11,0)))</f>
        <v/>
      </c>
      <c r="H1043" s="460"/>
      <c r="I1043" s="461"/>
      <c r="J1043" s="462"/>
      <c r="K1043" s="461"/>
      <c r="L1043" s="463"/>
      <c r="M1043" s="388"/>
      <c r="N1043" s="389"/>
      <c r="O1043" s="390"/>
      <c r="P1043" s="389"/>
      <c r="Q1043" s="410"/>
      <c r="R1043" s="443"/>
      <c r="S1043" s="425">
        <f t="shared" si="387"/>
        <v>0</v>
      </c>
      <c r="T1043" s="392">
        <f t="shared" si="384"/>
        <v>0</v>
      </c>
      <c r="U1043" s="405">
        <f t="shared" si="388"/>
        <v>0</v>
      </c>
      <c r="V1043" s="393">
        <f t="shared" si="389"/>
        <v>0</v>
      </c>
      <c r="W1043" s="442" t="str">
        <f t="shared" si="390"/>
        <v/>
      </c>
      <c r="X1043" s="452" t="str">
        <f t="shared" si="385"/>
        <v/>
      </c>
      <c r="Y1043" s="452" t="str">
        <f t="shared" si="386"/>
        <v/>
      </c>
    </row>
    <row r="1044" spans="1:25" ht="16.5">
      <c r="A1044" s="383">
        <f t="shared" si="391"/>
        <v>46198</v>
      </c>
      <c r="B1044" s="432" t="s">
        <v>804</v>
      </c>
      <c r="C1044" s="458"/>
      <c r="D1044" s="473"/>
      <c r="E1044" s="459"/>
      <c r="F1044" s="507" t="str">
        <f>IF(ISNA(VLOOKUP(D1044,條件!$A$1:$L$65585,5,0)),"",(VLOOKUP(D1044,條件!$A$1:$L$65585,5,0)))</f>
        <v/>
      </c>
      <c r="G1044" s="507" t="str">
        <f>IF(ISNA(VLOOKUP(D1044,條件!$A$1:$L$65585,11,0)),"",(VLOOKUP(D1044,條件!$A$1:$L$65585,11,0)))</f>
        <v/>
      </c>
      <c r="H1044" s="460"/>
      <c r="I1044" s="461"/>
      <c r="J1044" s="462"/>
      <c r="K1044" s="461"/>
      <c r="L1044" s="463"/>
      <c r="M1044" s="388"/>
      <c r="N1044" s="389"/>
      <c r="O1044" s="390"/>
      <c r="P1044" s="389"/>
      <c r="Q1044" s="410"/>
      <c r="R1044" s="443"/>
      <c r="S1044" s="425">
        <f t="shared" si="387"/>
        <v>0</v>
      </c>
      <c r="T1044" s="392">
        <f t="shared" si="384"/>
        <v>0</v>
      </c>
      <c r="U1044" s="405">
        <f t="shared" si="388"/>
        <v>0</v>
      </c>
      <c r="V1044" s="393">
        <f t="shared" si="389"/>
        <v>0</v>
      </c>
      <c r="W1044" s="442" t="str">
        <f t="shared" si="390"/>
        <v/>
      </c>
      <c r="X1044" s="452" t="str">
        <f t="shared" si="385"/>
        <v/>
      </c>
      <c r="Y1044" s="452" t="str">
        <f t="shared" si="386"/>
        <v/>
      </c>
    </row>
    <row r="1045" spans="1:25" ht="16.5">
      <c r="A1045" s="383">
        <f t="shared" si="391"/>
        <v>46198</v>
      </c>
      <c r="B1045" s="432" t="s">
        <v>804</v>
      </c>
      <c r="C1045" s="458"/>
      <c r="D1045" s="473"/>
      <c r="E1045" s="459"/>
      <c r="F1045" s="507" t="str">
        <f>IF(ISNA(VLOOKUP(D1045,條件!$A$1:$L$65585,5,0)),"",(VLOOKUP(D1045,條件!$A$1:$L$65585,5,0)))</f>
        <v/>
      </c>
      <c r="G1045" s="507" t="str">
        <f>IF(ISNA(VLOOKUP(D1045,條件!$A$1:$L$65585,11,0)),"",(VLOOKUP(D1045,條件!$A$1:$L$65585,11,0)))</f>
        <v/>
      </c>
      <c r="H1045" s="460"/>
      <c r="I1045" s="461"/>
      <c r="J1045" s="462"/>
      <c r="K1045" s="461"/>
      <c r="L1045" s="463"/>
      <c r="M1045" s="388"/>
      <c r="N1045" s="389"/>
      <c r="O1045" s="390"/>
      <c r="P1045" s="389"/>
      <c r="Q1045" s="410"/>
      <c r="R1045" s="443"/>
      <c r="S1045" s="425">
        <f t="shared" si="387"/>
        <v>0</v>
      </c>
      <c r="T1045" s="392">
        <f t="shared" si="384"/>
        <v>0</v>
      </c>
      <c r="U1045" s="405">
        <f t="shared" si="388"/>
        <v>0</v>
      </c>
      <c r="V1045" s="393">
        <f t="shared" si="389"/>
        <v>0</v>
      </c>
      <c r="W1045" s="442" t="str">
        <f t="shared" si="390"/>
        <v/>
      </c>
      <c r="X1045" s="452" t="str">
        <f t="shared" si="385"/>
        <v/>
      </c>
      <c r="Y1045" s="452" t="str">
        <f t="shared" si="386"/>
        <v/>
      </c>
    </row>
    <row r="1046" spans="1:25" ht="16.5">
      <c r="A1046" s="383">
        <f t="shared" si="391"/>
        <v>46198</v>
      </c>
      <c r="B1046" s="432" t="s">
        <v>804</v>
      </c>
      <c r="C1046" s="458"/>
      <c r="D1046" s="473"/>
      <c r="E1046" s="459"/>
      <c r="F1046" s="507" t="str">
        <f>IF(ISNA(VLOOKUP(D1046,條件!$A$1:$L$65585,5,0)),"",(VLOOKUP(D1046,條件!$A$1:$L$65585,5,0)))</f>
        <v/>
      </c>
      <c r="G1046" s="507" t="str">
        <f>IF(ISNA(VLOOKUP(D1046,條件!$A$1:$L$65585,11,0)),"",(VLOOKUP(D1046,條件!$A$1:$L$65585,11,0)))</f>
        <v/>
      </c>
      <c r="H1046" s="460"/>
      <c r="I1046" s="461"/>
      <c r="J1046" s="462"/>
      <c r="K1046" s="461"/>
      <c r="L1046" s="463"/>
      <c r="M1046" s="388"/>
      <c r="N1046" s="389"/>
      <c r="O1046" s="390"/>
      <c r="P1046" s="389"/>
      <c r="Q1046" s="410"/>
      <c r="R1046" s="443"/>
      <c r="S1046" s="425">
        <f t="shared" si="387"/>
        <v>0</v>
      </c>
      <c r="T1046" s="392">
        <f t="shared" si="384"/>
        <v>0</v>
      </c>
      <c r="U1046" s="392">
        <f t="shared" si="388"/>
        <v>0</v>
      </c>
      <c r="V1046" s="393">
        <f t="shared" si="389"/>
        <v>0</v>
      </c>
      <c r="W1046" s="442" t="str">
        <f t="shared" si="390"/>
        <v/>
      </c>
      <c r="X1046" s="452" t="str">
        <f t="shared" si="385"/>
        <v/>
      </c>
      <c r="Y1046" s="452" t="str">
        <f t="shared" si="386"/>
        <v/>
      </c>
    </row>
    <row r="1047" spans="1:25" ht="16.5">
      <c r="A1047" s="383">
        <f t="shared" si="391"/>
        <v>46198</v>
      </c>
      <c r="B1047" s="432" t="s">
        <v>804</v>
      </c>
      <c r="C1047" s="458"/>
      <c r="D1047" s="473"/>
      <c r="E1047" s="459"/>
      <c r="F1047" s="507" t="str">
        <f>IF(ISNA(VLOOKUP(D1047,條件!$A$1:$L$65585,5,0)),"",(VLOOKUP(D1047,條件!$A$1:$L$65585,5,0)))</f>
        <v/>
      </c>
      <c r="G1047" s="507" t="str">
        <f>IF(ISNA(VLOOKUP(D1047,條件!$A$1:$L$65585,11,0)),"",(VLOOKUP(D1047,條件!$A$1:$L$65585,11,0)))</f>
        <v/>
      </c>
      <c r="H1047" s="460"/>
      <c r="I1047" s="461"/>
      <c r="J1047" s="462"/>
      <c r="K1047" s="461"/>
      <c r="L1047" s="463"/>
      <c r="M1047" s="388"/>
      <c r="N1047" s="389"/>
      <c r="O1047" s="390"/>
      <c r="P1047" s="389"/>
      <c r="Q1047" s="410"/>
      <c r="R1047" s="443"/>
      <c r="S1047" s="425">
        <f t="shared" si="387"/>
        <v>0</v>
      </c>
      <c r="T1047" s="392">
        <f t="shared" si="384"/>
        <v>0</v>
      </c>
      <c r="U1047" s="392">
        <f t="shared" si="388"/>
        <v>0</v>
      </c>
      <c r="V1047" s="393">
        <f t="shared" si="389"/>
        <v>0</v>
      </c>
      <c r="W1047" s="444" t="str">
        <f t="shared" si="390"/>
        <v/>
      </c>
      <c r="X1047" s="452" t="str">
        <f t="shared" si="385"/>
        <v/>
      </c>
      <c r="Y1047" s="452" t="str">
        <f t="shared" si="386"/>
        <v/>
      </c>
    </row>
    <row r="1048" spans="1:25" ht="16.5">
      <c r="A1048" s="383">
        <f t="shared" si="391"/>
        <v>46198</v>
      </c>
      <c r="B1048" s="432" t="s">
        <v>804</v>
      </c>
      <c r="C1048" s="458"/>
      <c r="D1048" s="473"/>
      <c r="E1048" s="459"/>
      <c r="F1048" s="507" t="str">
        <f>IF(ISNA(VLOOKUP(D1048,條件!$A$1:$L$65585,5,0)),"",(VLOOKUP(D1048,條件!$A$1:$L$65585,5,0)))</f>
        <v/>
      </c>
      <c r="G1048" s="507" t="str">
        <f>IF(ISNA(VLOOKUP(D1048,條件!$A$1:$L$65585,11,0)),"",(VLOOKUP(D1048,條件!$A$1:$L$65585,11,0)))</f>
        <v/>
      </c>
      <c r="H1048" s="460"/>
      <c r="I1048" s="461"/>
      <c r="J1048" s="462"/>
      <c r="K1048" s="461"/>
      <c r="L1048" s="463"/>
      <c r="M1048" s="388"/>
      <c r="N1048" s="389"/>
      <c r="O1048" s="390"/>
      <c r="P1048" s="389"/>
      <c r="Q1048" s="410"/>
      <c r="R1048" s="443"/>
      <c r="S1048" s="425">
        <f t="shared" si="387"/>
        <v>0</v>
      </c>
      <c r="T1048" s="392">
        <f t="shared" si="384"/>
        <v>0</v>
      </c>
      <c r="U1048" s="392">
        <f t="shared" si="388"/>
        <v>0</v>
      </c>
      <c r="V1048" s="393">
        <f t="shared" si="389"/>
        <v>0</v>
      </c>
      <c r="W1048" s="444" t="str">
        <f t="shared" si="390"/>
        <v/>
      </c>
      <c r="X1048" s="452" t="str">
        <f t="shared" si="385"/>
        <v/>
      </c>
      <c r="Y1048" s="452" t="str">
        <f t="shared" si="386"/>
        <v/>
      </c>
    </row>
    <row r="1049" spans="1:25" ht="16.5">
      <c r="A1049" s="383">
        <f t="shared" si="391"/>
        <v>46198</v>
      </c>
      <c r="B1049" s="432" t="s">
        <v>804</v>
      </c>
      <c r="C1049" s="458"/>
      <c r="D1049" s="473"/>
      <c r="E1049" s="459"/>
      <c r="F1049" s="507" t="str">
        <f>IF(ISNA(VLOOKUP(D1049,條件!$A$1:$L$65585,5,0)),"",(VLOOKUP(D1049,條件!$A$1:$L$65585,5,0)))</f>
        <v/>
      </c>
      <c r="G1049" s="507" t="str">
        <f>IF(ISNA(VLOOKUP(D1049,條件!$A$1:$L$65585,11,0)),"",(VLOOKUP(D1049,條件!$A$1:$L$65585,11,0)))</f>
        <v/>
      </c>
      <c r="H1049" s="460"/>
      <c r="I1049" s="461"/>
      <c r="J1049" s="462"/>
      <c r="K1049" s="461"/>
      <c r="L1049" s="463"/>
      <c r="M1049" s="388"/>
      <c r="N1049" s="389"/>
      <c r="O1049" s="390"/>
      <c r="P1049" s="389"/>
      <c r="Q1049" s="410"/>
      <c r="R1049" s="443"/>
      <c r="S1049" s="425">
        <f t="shared" si="387"/>
        <v>0</v>
      </c>
      <c r="T1049" s="392">
        <f t="shared" si="384"/>
        <v>0</v>
      </c>
      <c r="U1049" s="392">
        <f t="shared" si="388"/>
        <v>0</v>
      </c>
      <c r="V1049" s="393">
        <f t="shared" si="389"/>
        <v>0</v>
      </c>
      <c r="W1049" s="444" t="str">
        <f t="shared" si="390"/>
        <v/>
      </c>
      <c r="X1049" s="452" t="str">
        <f t="shared" si="385"/>
        <v/>
      </c>
      <c r="Y1049" s="452" t="str">
        <f t="shared" si="386"/>
        <v/>
      </c>
    </row>
    <row r="1050" spans="1:25" ht="16.5">
      <c r="A1050" s="383">
        <f t="shared" si="391"/>
        <v>46198</v>
      </c>
      <c r="B1050" s="432" t="s">
        <v>804</v>
      </c>
      <c r="C1050" s="458"/>
      <c r="D1050" s="473"/>
      <c r="E1050" s="459"/>
      <c r="F1050" s="507" t="str">
        <f>IF(ISNA(VLOOKUP(D1050,條件!$A$1:$L$65585,5,0)),"",(VLOOKUP(D1050,條件!$A$1:$L$65585,5,0)))</f>
        <v/>
      </c>
      <c r="G1050" s="507" t="str">
        <f>IF(ISNA(VLOOKUP(D1050,條件!$A$1:$L$65585,11,0)),"",(VLOOKUP(D1050,條件!$A$1:$L$65585,11,0)))</f>
        <v/>
      </c>
      <c r="H1050" s="460"/>
      <c r="I1050" s="461"/>
      <c r="J1050" s="462"/>
      <c r="K1050" s="461"/>
      <c r="L1050" s="463"/>
      <c r="M1050" s="388"/>
      <c r="N1050" s="389"/>
      <c r="O1050" s="390"/>
      <c r="P1050" s="389"/>
      <c r="Q1050" s="410"/>
      <c r="R1050" s="443"/>
      <c r="S1050" s="425">
        <f t="shared" si="387"/>
        <v>0</v>
      </c>
      <c r="T1050" s="392">
        <f t="shared" si="384"/>
        <v>0</v>
      </c>
      <c r="U1050" s="392">
        <f t="shared" si="388"/>
        <v>0</v>
      </c>
      <c r="V1050" s="393">
        <f t="shared" si="389"/>
        <v>0</v>
      </c>
      <c r="W1050" s="444" t="str">
        <f t="shared" si="390"/>
        <v/>
      </c>
      <c r="X1050" s="452" t="str">
        <f t="shared" si="385"/>
        <v/>
      </c>
      <c r="Y1050" s="452" t="str">
        <f t="shared" si="386"/>
        <v/>
      </c>
    </row>
    <row r="1051" spans="1:25" ht="16.5">
      <c r="A1051" s="383">
        <f t="shared" si="391"/>
        <v>46198</v>
      </c>
      <c r="B1051" s="432" t="s">
        <v>804</v>
      </c>
      <c r="C1051" s="458"/>
      <c r="D1051" s="473"/>
      <c r="E1051" s="459"/>
      <c r="F1051" s="507" t="str">
        <f>IF(ISNA(VLOOKUP(D1051,條件!$A$1:$L$65585,5,0)),"",(VLOOKUP(D1051,條件!$A$1:$L$65585,5,0)))</f>
        <v/>
      </c>
      <c r="G1051" s="507" t="str">
        <f>IF(ISNA(VLOOKUP(D1051,條件!$A$1:$L$65585,11,0)),"",(VLOOKUP(D1051,條件!$A$1:$L$65585,11,0)))</f>
        <v/>
      </c>
      <c r="H1051" s="460"/>
      <c r="I1051" s="461"/>
      <c r="J1051" s="462"/>
      <c r="K1051" s="461"/>
      <c r="L1051" s="463"/>
      <c r="M1051" s="388"/>
      <c r="N1051" s="389"/>
      <c r="O1051" s="390"/>
      <c r="P1051" s="389"/>
      <c r="Q1051" s="391"/>
      <c r="R1051" s="443"/>
      <c r="S1051" s="425">
        <f t="shared" si="387"/>
        <v>0</v>
      </c>
      <c r="T1051" s="392">
        <f t="shared" si="384"/>
        <v>0</v>
      </c>
      <c r="U1051" s="392">
        <f t="shared" si="388"/>
        <v>0</v>
      </c>
      <c r="V1051" s="393">
        <f t="shared" si="389"/>
        <v>0</v>
      </c>
      <c r="W1051" s="444" t="str">
        <f t="shared" si="390"/>
        <v/>
      </c>
      <c r="X1051" s="452" t="str">
        <f t="shared" si="385"/>
        <v/>
      </c>
      <c r="Y1051" s="452" t="str">
        <f t="shared" si="386"/>
        <v/>
      </c>
    </row>
    <row r="1052" spans="1:25" ht="16.5">
      <c r="A1052" s="383">
        <f t="shared" si="391"/>
        <v>46198</v>
      </c>
      <c r="B1052" s="432" t="s">
        <v>804</v>
      </c>
      <c r="C1052" s="458"/>
      <c r="D1052" s="473"/>
      <c r="E1052" s="459"/>
      <c r="F1052" s="507" t="str">
        <f>IF(ISNA(VLOOKUP(D1052,條件!$A$1:$L$65585,5,0)),"",(VLOOKUP(D1052,條件!$A$1:$L$65585,5,0)))</f>
        <v/>
      </c>
      <c r="G1052" s="507" t="str">
        <f>IF(ISNA(VLOOKUP(D1052,條件!$A$1:$L$65585,11,0)),"",(VLOOKUP(D1052,條件!$A$1:$L$65585,11,0)))</f>
        <v/>
      </c>
      <c r="H1052" s="460"/>
      <c r="I1052" s="461"/>
      <c r="J1052" s="462"/>
      <c r="K1052" s="461"/>
      <c r="L1052" s="463"/>
      <c r="M1052" s="388"/>
      <c r="N1052" s="389"/>
      <c r="O1052" s="390"/>
      <c r="P1052" s="389"/>
      <c r="Q1052" s="391"/>
      <c r="R1052" s="443"/>
      <c r="S1052" s="425">
        <f t="shared" si="387"/>
        <v>0</v>
      </c>
      <c r="T1052" s="392">
        <f t="shared" si="384"/>
        <v>0</v>
      </c>
      <c r="U1052" s="392">
        <f t="shared" si="388"/>
        <v>0</v>
      </c>
      <c r="V1052" s="393">
        <f t="shared" si="389"/>
        <v>0</v>
      </c>
      <c r="W1052" s="444" t="str">
        <f t="shared" si="390"/>
        <v/>
      </c>
      <c r="X1052" s="452" t="str">
        <f t="shared" si="385"/>
        <v/>
      </c>
      <c r="Y1052" s="452" t="str">
        <f t="shared" si="386"/>
        <v/>
      </c>
    </row>
    <row r="1053" spans="1:25" ht="16.5">
      <c r="A1053" s="383">
        <f t="shared" si="391"/>
        <v>46198</v>
      </c>
      <c r="B1053" s="432" t="s">
        <v>804</v>
      </c>
      <c r="C1053" s="458"/>
      <c r="D1053" s="473"/>
      <c r="E1053" s="459"/>
      <c r="F1053" s="507" t="str">
        <f>IF(ISNA(VLOOKUP(D1053,條件!$A$1:$L$65585,5,0)),"",(VLOOKUP(D1053,條件!$A$1:$L$65585,5,0)))</f>
        <v/>
      </c>
      <c r="G1053" s="507" t="str">
        <f>IF(ISNA(VLOOKUP(D1053,條件!$A$1:$L$65585,11,0)),"",(VLOOKUP(D1053,條件!$A$1:$L$65585,11,0)))</f>
        <v/>
      </c>
      <c r="H1053" s="460"/>
      <c r="I1053" s="461"/>
      <c r="J1053" s="462"/>
      <c r="K1053" s="461"/>
      <c r="L1053" s="463"/>
      <c r="M1053" s="388"/>
      <c r="N1053" s="389"/>
      <c r="O1053" s="390"/>
      <c r="P1053" s="389"/>
      <c r="Q1053" s="391"/>
      <c r="R1053" s="443"/>
      <c r="S1053" s="425">
        <f t="shared" si="387"/>
        <v>0</v>
      </c>
      <c r="T1053" s="392">
        <f t="shared" si="384"/>
        <v>0</v>
      </c>
      <c r="U1053" s="392">
        <f t="shared" si="388"/>
        <v>0</v>
      </c>
      <c r="V1053" s="393">
        <f t="shared" si="389"/>
        <v>0</v>
      </c>
      <c r="W1053" s="444" t="str">
        <f t="shared" si="390"/>
        <v/>
      </c>
      <c r="X1053" s="452" t="str">
        <f t="shared" si="385"/>
        <v/>
      </c>
      <c r="Y1053" s="452" t="str">
        <f t="shared" si="386"/>
        <v/>
      </c>
    </row>
    <row r="1054" spans="1:25" ht="16.5">
      <c r="A1054" s="383">
        <f t="shared" si="391"/>
        <v>46198</v>
      </c>
      <c r="B1054" s="432" t="s">
        <v>804</v>
      </c>
      <c r="C1054" s="458"/>
      <c r="D1054" s="473"/>
      <c r="E1054" s="459"/>
      <c r="F1054" s="507" t="str">
        <f>IF(ISNA(VLOOKUP(D1054,條件!$A$1:$L$65585,5,0)),"",(VLOOKUP(D1054,條件!$A$1:$L$65585,5,0)))</f>
        <v/>
      </c>
      <c r="G1054" s="507" t="str">
        <f>IF(ISNA(VLOOKUP(D1054,條件!$A$1:$L$65585,11,0)),"",(VLOOKUP(D1054,條件!$A$1:$L$65585,11,0)))</f>
        <v/>
      </c>
      <c r="H1054" s="460"/>
      <c r="I1054" s="461"/>
      <c r="J1054" s="462"/>
      <c r="K1054" s="461"/>
      <c r="L1054" s="463"/>
      <c r="M1054" s="388"/>
      <c r="N1054" s="389"/>
      <c r="O1054" s="390"/>
      <c r="P1054" s="389"/>
      <c r="Q1054" s="391"/>
      <c r="R1054" s="443"/>
      <c r="S1054" s="425">
        <f t="shared" si="387"/>
        <v>0</v>
      </c>
      <c r="T1054" s="392">
        <f t="shared" si="384"/>
        <v>0</v>
      </c>
      <c r="U1054" s="392">
        <f t="shared" si="388"/>
        <v>0</v>
      </c>
      <c r="V1054" s="393">
        <f t="shared" si="389"/>
        <v>0</v>
      </c>
      <c r="W1054" s="444" t="str">
        <f t="shared" si="390"/>
        <v/>
      </c>
      <c r="X1054" s="452" t="str">
        <f t="shared" si="385"/>
        <v/>
      </c>
      <c r="Y1054" s="452" t="str">
        <f t="shared" si="386"/>
        <v/>
      </c>
    </row>
    <row r="1055" spans="1:25" ht="16.5">
      <c r="A1055" s="383">
        <f t="shared" si="391"/>
        <v>46198</v>
      </c>
      <c r="B1055" s="398" t="s">
        <v>807</v>
      </c>
      <c r="C1055" s="524"/>
      <c r="D1055" s="525"/>
      <c r="E1055" s="526"/>
      <c r="F1055" s="527"/>
      <c r="G1055" s="527"/>
      <c r="H1055" s="528"/>
      <c r="I1055" s="529">
        <f>COUNTA(I1035:I1054)</f>
        <v>0</v>
      </c>
      <c r="J1055" s="529"/>
      <c r="K1055" s="529"/>
      <c r="L1055" s="530"/>
      <c r="M1055" s="400"/>
      <c r="N1055" s="401">
        <f>SUM(N1035:N1054)</f>
        <v>0</v>
      </c>
      <c r="O1055" s="400"/>
      <c r="P1055" s="401">
        <f>SUM(P1035:P1054)</f>
        <v>0</v>
      </c>
      <c r="Q1055" s="402"/>
      <c r="R1055" s="445"/>
      <c r="S1055" s="426"/>
      <c r="T1055" s="399"/>
      <c r="U1055" s="399">
        <f>SUMIF(U1035:U1054,"&lt;9E307")</f>
        <v>0</v>
      </c>
      <c r="V1055" s="399">
        <f>SUM(V1035:V1054)</f>
        <v>0</v>
      </c>
      <c r="W1055" s="446">
        <f>IF(ISERROR(V1055/U1055),0,(V1055/U1055))</f>
        <v>0</v>
      </c>
      <c r="X1055" s="453">
        <f>SUMIF(X1035:X1054,"&lt;9E307")</f>
        <v>0</v>
      </c>
      <c r="Y1055" s="453">
        <f>SUMIF(Y1035:Y1054,"&lt;9E307")</f>
        <v>0</v>
      </c>
    </row>
    <row r="1056" spans="1:25" ht="16.5">
      <c r="A1056" s="383">
        <f t="shared" si="391"/>
        <v>46198</v>
      </c>
      <c r="B1056" s="432" t="s">
        <v>805</v>
      </c>
      <c r="C1056" s="458"/>
      <c r="D1056" s="473"/>
      <c r="E1056" s="459"/>
      <c r="F1056" s="507" t="str">
        <f>IF(ISNA(VLOOKUP(D1056,條件!$A$1:$L$65585,5,0)),"",(VLOOKUP(D1056,條件!$A$1:$L$65585,5,0)))</f>
        <v/>
      </c>
      <c r="G1056" s="507" t="str">
        <f>IF(ISNA(VLOOKUP(D1056,條件!$A$1:$L$65585,11,0)),"",(VLOOKUP(D1056,條件!$A$1:$L$65585,11,0)))</f>
        <v/>
      </c>
      <c r="H1056" s="460"/>
      <c r="I1056" s="461"/>
      <c r="J1056" s="462"/>
      <c r="K1056" s="461"/>
      <c r="L1056" s="463"/>
      <c r="M1056" s="388"/>
      <c r="N1056" s="389"/>
      <c r="O1056" s="390"/>
      <c r="P1056" s="389"/>
      <c r="Q1056" s="391"/>
      <c r="R1056" s="443"/>
      <c r="S1056" s="425">
        <f>K1056*0.85</f>
        <v>0</v>
      </c>
      <c r="T1056" s="392">
        <f t="shared" ref="T1056:T1075" si="392">IF(J1056="",0,(1440/(J1056/S1056)))</f>
        <v>0</v>
      </c>
      <c r="U1056" s="405">
        <f>T1056*L1056*(N1056+P1056)/24*0.85</f>
        <v>0</v>
      </c>
      <c r="V1056" s="406">
        <f>M1056+O1056</f>
        <v>0</v>
      </c>
      <c r="W1056" s="442" t="str">
        <f>IF(U1056=0,"",((V1056/U1056)))</f>
        <v/>
      </c>
      <c r="X1056" s="452" t="str">
        <f t="shared" ref="X1056:X1075" si="393">IF(ISERROR((U1056/(N1056+P1056)*N1056)/250),"",((U1056/(N1056+P1056)*N1056)/250))</f>
        <v/>
      </c>
      <c r="Y1056" s="452" t="str">
        <f t="shared" ref="Y1056:Y1075" si="394">IF(ISERROR(((U1056/(N1056+P1056)*P1056)/250)),"",(((U1056/(N1056+P1056)*P1056))/250))</f>
        <v/>
      </c>
    </row>
    <row r="1057" spans="1:25" ht="16.5">
      <c r="A1057" s="383">
        <f t="shared" si="391"/>
        <v>46198</v>
      </c>
      <c r="B1057" s="432" t="s">
        <v>805</v>
      </c>
      <c r="C1057" s="458"/>
      <c r="D1057" s="473"/>
      <c r="E1057" s="459"/>
      <c r="F1057" s="507" t="str">
        <f>IF(ISNA(VLOOKUP(D1057,條件!$A$1:$L$65585,5,0)),"",(VLOOKUP(D1057,條件!$A$1:$L$65585,5,0)))</f>
        <v/>
      </c>
      <c r="G1057" s="507" t="str">
        <f>IF(ISNA(VLOOKUP(D1057,條件!$A$1:$L$65585,11,0)),"",(VLOOKUP(D1057,條件!$A$1:$L$65585,11,0)))</f>
        <v/>
      </c>
      <c r="H1057" s="460"/>
      <c r="I1057" s="461"/>
      <c r="J1057" s="462"/>
      <c r="K1057" s="461"/>
      <c r="L1057" s="463"/>
      <c r="M1057" s="388"/>
      <c r="N1057" s="389"/>
      <c r="O1057" s="390"/>
      <c r="P1057" s="389"/>
      <c r="Q1057" s="391"/>
      <c r="R1057" s="443"/>
      <c r="S1057" s="425">
        <f t="shared" ref="S1057:S1075" si="395">K1057*0.85</f>
        <v>0</v>
      </c>
      <c r="T1057" s="392">
        <f t="shared" si="392"/>
        <v>0</v>
      </c>
      <c r="U1057" s="405">
        <f t="shared" ref="U1057:U1075" si="396">T1057*L1057*(N1057+P1057)/24*0.85</f>
        <v>0</v>
      </c>
      <c r="V1057" s="393">
        <f t="shared" ref="V1057:V1075" si="397">M1057+O1057</f>
        <v>0</v>
      </c>
      <c r="W1057" s="442" t="str">
        <f t="shared" ref="W1057:W1075" si="398">IF(U1057=0,"",((V1057/U1057)))</f>
        <v/>
      </c>
      <c r="X1057" s="452" t="str">
        <f t="shared" si="393"/>
        <v/>
      </c>
      <c r="Y1057" s="452" t="str">
        <f t="shared" si="394"/>
        <v/>
      </c>
    </row>
    <row r="1058" spans="1:25" ht="16.5">
      <c r="A1058" s="383">
        <f t="shared" si="391"/>
        <v>46198</v>
      </c>
      <c r="B1058" s="432" t="s">
        <v>805</v>
      </c>
      <c r="C1058" s="458"/>
      <c r="D1058" s="473"/>
      <c r="E1058" s="459"/>
      <c r="F1058" s="507" t="str">
        <f>IF(ISNA(VLOOKUP(D1058,條件!$A$1:$L$65585,5,0)),"",(VLOOKUP(D1058,條件!$A$1:$L$65585,5,0)))</f>
        <v/>
      </c>
      <c r="G1058" s="507" t="str">
        <f>IF(ISNA(VLOOKUP(D1058,條件!$A$1:$L$65585,11,0)),"",(VLOOKUP(D1058,條件!$A$1:$L$65585,11,0)))</f>
        <v/>
      </c>
      <c r="H1058" s="460"/>
      <c r="I1058" s="461"/>
      <c r="J1058" s="462"/>
      <c r="K1058" s="461"/>
      <c r="L1058" s="463"/>
      <c r="M1058" s="388"/>
      <c r="N1058" s="389"/>
      <c r="O1058" s="390"/>
      <c r="P1058" s="389"/>
      <c r="Q1058" s="391"/>
      <c r="R1058" s="443"/>
      <c r="S1058" s="425">
        <f t="shared" si="395"/>
        <v>0</v>
      </c>
      <c r="T1058" s="392">
        <f t="shared" si="392"/>
        <v>0</v>
      </c>
      <c r="U1058" s="405">
        <f t="shared" si="396"/>
        <v>0</v>
      </c>
      <c r="V1058" s="393">
        <f t="shared" si="397"/>
        <v>0</v>
      </c>
      <c r="W1058" s="442" t="str">
        <f t="shared" si="398"/>
        <v/>
      </c>
      <c r="X1058" s="452" t="str">
        <f t="shared" si="393"/>
        <v/>
      </c>
      <c r="Y1058" s="452" t="str">
        <f t="shared" si="394"/>
        <v/>
      </c>
    </row>
    <row r="1059" spans="1:25" ht="16.5">
      <c r="A1059" s="383">
        <f t="shared" si="391"/>
        <v>46198</v>
      </c>
      <c r="B1059" s="432" t="s">
        <v>805</v>
      </c>
      <c r="C1059" s="458"/>
      <c r="D1059" s="473"/>
      <c r="E1059" s="459"/>
      <c r="F1059" s="507" t="str">
        <f>IF(ISNA(VLOOKUP(D1059,條件!$A$1:$L$65585,5,0)),"",(VLOOKUP(D1059,條件!$A$1:$L$65585,5,0)))</f>
        <v/>
      </c>
      <c r="G1059" s="507" t="str">
        <f>IF(ISNA(VLOOKUP(D1059,條件!$A$1:$L$65585,11,0)),"",(VLOOKUP(D1059,條件!$A$1:$L$65585,11,0)))</f>
        <v/>
      </c>
      <c r="H1059" s="460"/>
      <c r="I1059" s="461"/>
      <c r="J1059" s="462"/>
      <c r="K1059" s="461"/>
      <c r="L1059" s="463"/>
      <c r="M1059" s="388"/>
      <c r="N1059" s="389"/>
      <c r="O1059" s="390"/>
      <c r="P1059" s="389"/>
      <c r="Q1059" s="391"/>
      <c r="R1059" s="443"/>
      <c r="S1059" s="425">
        <f t="shared" si="395"/>
        <v>0</v>
      </c>
      <c r="T1059" s="392">
        <f t="shared" si="392"/>
        <v>0</v>
      </c>
      <c r="U1059" s="405">
        <f t="shared" si="396"/>
        <v>0</v>
      </c>
      <c r="V1059" s="393">
        <f t="shared" si="397"/>
        <v>0</v>
      </c>
      <c r="W1059" s="442" t="str">
        <f t="shared" si="398"/>
        <v/>
      </c>
      <c r="X1059" s="452" t="str">
        <f t="shared" si="393"/>
        <v/>
      </c>
      <c r="Y1059" s="452" t="str">
        <f t="shared" si="394"/>
        <v/>
      </c>
    </row>
    <row r="1060" spans="1:25" ht="16.5">
      <c r="A1060" s="383">
        <f t="shared" si="391"/>
        <v>46198</v>
      </c>
      <c r="B1060" s="432" t="s">
        <v>805</v>
      </c>
      <c r="C1060" s="458"/>
      <c r="D1060" s="473"/>
      <c r="E1060" s="459"/>
      <c r="F1060" s="507" t="str">
        <f>IF(ISNA(VLOOKUP(D1060,條件!$A$1:$L$65585,5,0)),"",(VLOOKUP(D1060,條件!$A$1:$L$65585,5,0)))</f>
        <v/>
      </c>
      <c r="G1060" s="507" t="str">
        <f>IF(ISNA(VLOOKUP(D1060,條件!$A$1:$L$65585,11,0)),"",(VLOOKUP(D1060,條件!$A$1:$L$65585,11,0)))</f>
        <v/>
      </c>
      <c r="H1060" s="460"/>
      <c r="I1060" s="461"/>
      <c r="J1060" s="462"/>
      <c r="K1060" s="461"/>
      <c r="L1060" s="463"/>
      <c r="M1060" s="388"/>
      <c r="N1060" s="389"/>
      <c r="O1060" s="390"/>
      <c r="P1060" s="389"/>
      <c r="Q1060" s="391"/>
      <c r="R1060" s="443"/>
      <c r="S1060" s="425">
        <f t="shared" si="395"/>
        <v>0</v>
      </c>
      <c r="T1060" s="392">
        <f t="shared" si="392"/>
        <v>0</v>
      </c>
      <c r="U1060" s="405">
        <f t="shared" si="396"/>
        <v>0</v>
      </c>
      <c r="V1060" s="393">
        <f t="shared" si="397"/>
        <v>0</v>
      </c>
      <c r="W1060" s="442" t="str">
        <f t="shared" si="398"/>
        <v/>
      </c>
      <c r="X1060" s="452" t="str">
        <f t="shared" si="393"/>
        <v/>
      </c>
      <c r="Y1060" s="452" t="str">
        <f t="shared" si="394"/>
        <v/>
      </c>
    </row>
    <row r="1061" spans="1:25" ht="16.5">
      <c r="A1061" s="383">
        <f t="shared" si="391"/>
        <v>46198</v>
      </c>
      <c r="B1061" s="432" t="s">
        <v>805</v>
      </c>
      <c r="C1061" s="458"/>
      <c r="D1061" s="473"/>
      <c r="E1061" s="459"/>
      <c r="F1061" s="507" t="str">
        <f>IF(ISNA(VLOOKUP(D1061,條件!$A$1:$L$65585,5,0)),"",(VLOOKUP(D1061,條件!$A$1:$L$65585,5,0)))</f>
        <v/>
      </c>
      <c r="G1061" s="507" t="str">
        <f>IF(ISNA(VLOOKUP(D1061,條件!$A$1:$L$65585,11,0)),"",(VLOOKUP(D1061,條件!$A$1:$L$65585,11,0)))</f>
        <v/>
      </c>
      <c r="H1061" s="460"/>
      <c r="I1061" s="461"/>
      <c r="J1061" s="462"/>
      <c r="K1061" s="461"/>
      <c r="L1061" s="463"/>
      <c r="M1061" s="388"/>
      <c r="N1061" s="389"/>
      <c r="O1061" s="390"/>
      <c r="P1061" s="389"/>
      <c r="Q1061" s="391"/>
      <c r="R1061" s="443"/>
      <c r="S1061" s="425">
        <f t="shared" si="395"/>
        <v>0</v>
      </c>
      <c r="T1061" s="392">
        <f t="shared" si="392"/>
        <v>0</v>
      </c>
      <c r="U1061" s="405">
        <f t="shared" si="396"/>
        <v>0</v>
      </c>
      <c r="V1061" s="393">
        <f t="shared" si="397"/>
        <v>0</v>
      </c>
      <c r="W1061" s="442" t="str">
        <f t="shared" si="398"/>
        <v/>
      </c>
      <c r="X1061" s="452" t="str">
        <f t="shared" si="393"/>
        <v/>
      </c>
      <c r="Y1061" s="452" t="str">
        <f t="shared" si="394"/>
        <v/>
      </c>
    </row>
    <row r="1062" spans="1:25" ht="16.5">
      <c r="A1062" s="383">
        <f t="shared" si="391"/>
        <v>46198</v>
      </c>
      <c r="B1062" s="432" t="s">
        <v>805</v>
      </c>
      <c r="C1062" s="458"/>
      <c r="D1062" s="473"/>
      <c r="E1062" s="459"/>
      <c r="F1062" s="507" t="str">
        <f>IF(ISNA(VLOOKUP(D1062,條件!$A$1:$L$65585,5,0)),"",(VLOOKUP(D1062,條件!$A$1:$L$65585,5,0)))</f>
        <v/>
      </c>
      <c r="G1062" s="507" t="str">
        <f>IF(ISNA(VLOOKUP(D1062,條件!$A$1:$L$65585,11,0)),"",(VLOOKUP(D1062,條件!$A$1:$L$65585,11,0)))</f>
        <v/>
      </c>
      <c r="H1062" s="460"/>
      <c r="I1062" s="461"/>
      <c r="J1062" s="462"/>
      <c r="K1062" s="461"/>
      <c r="L1062" s="463"/>
      <c r="M1062" s="388"/>
      <c r="N1062" s="389"/>
      <c r="O1062" s="390"/>
      <c r="P1062" s="389"/>
      <c r="Q1062" s="391"/>
      <c r="R1062" s="443"/>
      <c r="S1062" s="425">
        <f t="shared" si="395"/>
        <v>0</v>
      </c>
      <c r="T1062" s="392">
        <f t="shared" si="392"/>
        <v>0</v>
      </c>
      <c r="U1062" s="405">
        <f t="shared" si="396"/>
        <v>0</v>
      </c>
      <c r="V1062" s="393">
        <f t="shared" si="397"/>
        <v>0</v>
      </c>
      <c r="W1062" s="442" t="str">
        <f t="shared" si="398"/>
        <v/>
      </c>
      <c r="X1062" s="452" t="str">
        <f t="shared" si="393"/>
        <v/>
      </c>
      <c r="Y1062" s="452" t="str">
        <f t="shared" si="394"/>
        <v/>
      </c>
    </row>
    <row r="1063" spans="1:25" ht="16.5">
      <c r="A1063" s="383">
        <f t="shared" si="391"/>
        <v>46198</v>
      </c>
      <c r="B1063" s="432" t="s">
        <v>805</v>
      </c>
      <c r="C1063" s="458"/>
      <c r="D1063" s="473"/>
      <c r="E1063" s="459"/>
      <c r="F1063" s="507" t="str">
        <f>IF(ISNA(VLOOKUP(D1063,條件!$A$1:$L$65585,5,0)),"",(VLOOKUP(D1063,條件!$A$1:$L$65585,5,0)))</f>
        <v/>
      </c>
      <c r="G1063" s="507" t="str">
        <f>IF(ISNA(VLOOKUP(D1063,條件!$A$1:$L$65585,11,0)),"",(VLOOKUP(D1063,條件!$A$1:$L$65585,11,0)))</f>
        <v/>
      </c>
      <c r="H1063" s="460"/>
      <c r="I1063" s="461"/>
      <c r="J1063" s="462"/>
      <c r="K1063" s="461"/>
      <c r="L1063" s="463"/>
      <c r="M1063" s="388"/>
      <c r="N1063" s="389"/>
      <c r="O1063" s="390"/>
      <c r="P1063" s="389"/>
      <c r="Q1063" s="391"/>
      <c r="R1063" s="443"/>
      <c r="S1063" s="425">
        <f t="shared" si="395"/>
        <v>0</v>
      </c>
      <c r="T1063" s="392">
        <f t="shared" si="392"/>
        <v>0</v>
      </c>
      <c r="U1063" s="405">
        <f t="shared" si="396"/>
        <v>0</v>
      </c>
      <c r="V1063" s="393">
        <f t="shared" si="397"/>
        <v>0</v>
      </c>
      <c r="W1063" s="442" t="str">
        <f t="shared" si="398"/>
        <v/>
      </c>
      <c r="X1063" s="452" t="str">
        <f t="shared" si="393"/>
        <v/>
      </c>
      <c r="Y1063" s="452" t="str">
        <f t="shared" si="394"/>
        <v/>
      </c>
    </row>
    <row r="1064" spans="1:25" ht="16.5">
      <c r="A1064" s="383">
        <f t="shared" si="391"/>
        <v>46198</v>
      </c>
      <c r="B1064" s="432" t="s">
        <v>805</v>
      </c>
      <c r="C1064" s="458"/>
      <c r="D1064" s="473"/>
      <c r="E1064" s="459"/>
      <c r="F1064" s="507" t="str">
        <f>IF(ISNA(VLOOKUP(D1064,條件!$A$1:$L$65585,5,0)),"",(VLOOKUP(D1064,條件!$A$1:$L$65585,5,0)))</f>
        <v/>
      </c>
      <c r="G1064" s="507" t="str">
        <f>IF(ISNA(VLOOKUP(D1064,條件!$A$1:$L$65585,11,0)),"",(VLOOKUP(D1064,條件!$A$1:$L$65585,11,0)))</f>
        <v/>
      </c>
      <c r="H1064" s="460"/>
      <c r="I1064" s="461"/>
      <c r="J1064" s="462"/>
      <c r="K1064" s="461"/>
      <c r="L1064" s="463"/>
      <c r="M1064" s="388"/>
      <c r="N1064" s="389"/>
      <c r="O1064" s="390"/>
      <c r="P1064" s="389"/>
      <c r="Q1064" s="391"/>
      <c r="R1064" s="443"/>
      <c r="S1064" s="425">
        <f t="shared" si="395"/>
        <v>0</v>
      </c>
      <c r="T1064" s="392">
        <f t="shared" si="392"/>
        <v>0</v>
      </c>
      <c r="U1064" s="405">
        <f t="shared" si="396"/>
        <v>0</v>
      </c>
      <c r="V1064" s="393">
        <f t="shared" si="397"/>
        <v>0</v>
      </c>
      <c r="W1064" s="442" t="str">
        <f t="shared" si="398"/>
        <v/>
      </c>
      <c r="X1064" s="452" t="str">
        <f t="shared" si="393"/>
        <v/>
      </c>
      <c r="Y1064" s="452" t="str">
        <f t="shared" si="394"/>
        <v/>
      </c>
    </row>
    <row r="1065" spans="1:25" ht="16.5">
      <c r="A1065" s="383">
        <f t="shared" si="391"/>
        <v>46198</v>
      </c>
      <c r="B1065" s="432" t="s">
        <v>805</v>
      </c>
      <c r="C1065" s="458"/>
      <c r="D1065" s="473"/>
      <c r="E1065" s="459"/>
      <c r="F1065" s="507" t="str">
        <f>IF(ISNA(VLOOKUP(D1065,條件!$A$1:$L$65585,5,0)),"",(VLOOKUP(D1065,條件!$A$1:$L$65585,5,0)))</f>
        <v/>
      </c>
      <c r="G1065" s="507" t="str">
        <f>IF(ISNA(VLOOKUP(D1065,條件!$A$1:$L$65585,11,0)),"",(VLOOKUP(D1065,條件!$A$1:$L$65585,11,0)))</f>
        <v/>
      </c>
      <c r="H1065" s="460"/>
      <c r="I1065" s="461"/>
      <c r="J1065" s="462"/>
      <c r="K1065" s="461"/>
      <c r="L1065" s="463"/>
      <c r="M1065" s="388"/>
      <c r="N1065" s="389"/>
      <c r="O1065" s="390"/>
      <c r="P1065" s="389"/>
      <c r="Q1065" s="391"/>
      <c r="R1065" s="443"/>
      <c r="S1065" s="425">
        <f t="shared" si="395"/>
        <v>0</v>
      </c>
      <c r="T1065" s="392">
        <f t="shared" si="392"/>
        <v>0</v>
      </c>
      <c r="U1065" s="405">
        <f t="shared" si="396"/>
        <v>0</v>
      </c>
      <c r="V1065" s="393">
        <f t="shared" si="397"/>
        <v>0</v>
      </c>
      <c r="W1065" s="442" t="str">
        <f t="shared" si="398"/>
        <v/>
      </c>
      <c r="X1065" s="452" t="str">
        <f t="shared" si="393"/>
        <v/>
      </c>
      <c r="Y1065" s="452" t="str">
        <f t="shared" si="394"/>
        <v/>
      </c>
    </row>
    <row r="1066" spans="1:25" ht="16.5">
      <c r="A1066" s="383">
        <f t="shared" si="391"/>
        <v>46198</v>
      </c>
      <c r="B1066" s="432" t="s">
        <v>805</v>
      </c>
      <c r="C1066" s="458"/>
      <c r="D1066" s="473"/>
      <c r="E1066" s="459"/>
      <c r="F1066" s="507" t="str">
        <f>IF(ISNA(VLOOKUP(D1066,條件!$A$1:$L$65585,5,0)),"",(VLOOKUP(D1066,條件!$A$1:$L$65585,5,0)))</f>
        <v/>
      </c>
      <c r="G1066" s="507" t="str">
        <f>IF(ISNA(VLOOKUP(D1066,條件!$A$1:$L$65585,11,0)),"",(VLOOKUP(D1066,條件!$A$1:$L$65585,11,0)))</f>
        <v/>
      </c>
      <c r="H1066" s="460"/>
      <c r="I1066" s="461"/>
      <c r="J1066" s="462"/>
      <c r="K1066" s="461"/>
      <c r="L1066" s="463"/>
      <c r="M1066" s="388"/>
      <c r="N1066" s="389"/>
      <c r="O1066" s="390"/>
      <c r="P1066" s="389"/>
      <c r="Q1066" s="391"/>
      <c r="R1066" s="443"/>
      <c r="S1066" s="425">
        <f t="shared" si="395"/>
        <v>0</v>
      </c>
      <c r="T1066" s="392">
        <f t="shared" si="392"/>
        <v>0</v>
      </c>
      <c r="U1066" s="405">
        <f t="shared" si="396"/>
        <v>0</v>
      </c>
      <c r="V1066" s="393">
        <f t="shared" si="397"/>
        <v>0</v>
      </c>
      <c r="W1066" s="442" t="str">
        <f t="shared" si="398"/>
        <v/>
      </c>
      <c r="X1066" s="452" t="str">
        <f t="shared" si="393"/>
        <v/>
      </c>
      <c r="Y1066" s="452" t="str">
        <f t="shared" si="394"/>
        <v/>
      </c>
    </row>
    <row r="1067" spans="1:25" ht="16.5">
      <c r="A1067" s="383">
        <f t="shared" si="391"/>
        <v>46198</v>
      </c>
      <c r="B1067" s="432" t="s">
        <v>805</v>
      </c>
      <c r="C1067" s="458"/>
      <c r="D1067" s="473"/>
      <c r="E1067" s="459"/>
      <c r="F1067" s="507" t="str">
        <f>IF(ISNA(VLOOKUP(D1067,條件!$A$1:$L$65585,5,0)),"",(VLOOKUP(D1067,條件!$A$1:$L$65585,5,0)))</f>
        <v/>
      </c>
      <c r="G1067" s="507" t="str">
        <f>IF(ISNA(VLOOKUP(D1067,條件!$A$1:$L$65585,11,0)),"",(VLOOKUP(D1067,條件!$A$1:$L$65585,11,0)))</f>
        <v/>
      </c>
      <c r="H1067" s="460"/>
      <c r="I1067" s="461"/>
      <c r="J1067" s="462"/>
      <c r="K1067" s="461"/>
      <c r="L1067" s="463"/>
      <c r="M1067" s="388"/>
      <c r="N1067" s="389"/>
      <c r="O1067" s="390"/>
      <c r="P1067" s="389"/>
      <c r="Q1067" s="391"/>
      <c r="R1067" s="443"/>
      <c r="S1067" s="425">
        <f t="shared" si="395"/>
        <v>0</v>
      </c>
      <c r="T1067" s="392">
        <f t="shared" si="392"/>
        <v>0</v>
      </c>
      <c r="U1067" s="392">
        <f t="shared" si="396"/>
        <v>0</v>
      </c>
      <c r="V1067" s="393">
        <f t="shared" si="397"/>
        <v>0</v>
      </c>
      <c r="W1067" s="444" t="str">
        <f t="shared" si="398"/>
        <v/>
      </c>
      <c r="X1067" s="452" t="str">
        <f t="shared" si="393"/>
        <v/>
      </c>
      <c r="Y1067" s="452" t="str">
        <f t="shared" si="394"/>
        <v/>
      </c>
    </row>
    <row r="1068" spans="1:25" ht="16.5">
      <c r="A1068" s="383">
        <f t="shared" si="391"/>
        <v>46198</v>
      </c>
      <c r="B1068" s="432" t="s">
        <v>805</v>
      </c>
      <c r="C1068" s="458"/>
      <c r="D1068" s="473"/>
      <c r="E1068" s="459"/>
      <c r="F1068" s="507" t="str">
        <f>IF(ISNA(VLOOKUP(D1068,條件!$A$1:$L$65585,5,0)),"",(VLOOKUP(D1068,條件!$A$1:$L$65585,5,0)))</f>
        <v/>
      </c>
      <c r="G1068" s="507" t="str">
        <f>IF(ISNA(VLOOKUP(D1068,條件!$A$1:$L$65585,11,0)),"",(VLOOKUP(D1068,條件!$A$1:$L$65585,11,0)))</f>
        <v/>
      </c>
      <c r="H1068" s="460"/>
      <c r="I1068" s="461"/>
      <c r="J1068" s="462"/>
      <c r="K1068" s="461"/>
      <c r="L1068" s="463"/>
      <c r="M1068" s="388"/>
      <c r="N1068" s="389"/>
      <c r="O1068" s="390"/>
      <c r="P1068" s="389"/>
      <c r="Q1068" s="391"/>
      <c r="R1068" s="443"/>
      <c r="S1068" s="425">
        <f t="shared" si="395"/>
        <v>0</v>
      </c>
      <c r="T1068" s="392">
        <f t="shared" si="392"/>
        <v>0</v>
      </c>
      <c r="U1068" s="392">
        <f t="shared" si="396"/>
        <v>0</v>
      </c>
      <c r="V1068" s="393">
        <f t="shared" si="397"/>
        <v>0</v>
      </c>
      <c r="W1068" s="444" t="str">
        <f t="shared" si="398"/>
        <v/>
      </c>
      <c r="X1068" s="452" t="str">
        <f t="shared" si="393"/>
        <v/>
      </c>
      <c r="Y1068" s="452" t="str">
        <f t="shared" si="394"/>
        <v/>
      </c>
    </row>
    <row r="1069" spans="1:25" ht="16.5">
      <c r="A1069" s="383">
        <f t="shared" si="391"/>
        <v>46198</v>
      </c>
      <c r="B1069" s="432" t="s">
        <v>805</v>
      </c>
      <c r="C1069" s="458"/>
      <c r="D1069" s="473"/>
      <c r="E1069" s="459"/>
      <c r="F1069" s="507" t="str">
        <f>IF(ISNA(VLOOKUP(D1069,條件!$A$1:$L$65585,5,0)),"",(VLOOKUP(D1069,條件!$A$1:$L$65585,5,0)))</f>
        <v/>
      </c>
      <c r="G1069" s="507" t="str">
        <f>IF(ISNA(VLOOKUP(D1069,條件!$A$1:$L$65585,11,0)),"",(VLOOKUP(D1069,條件!$A$1:$L$65585,11,0)))</f>
        <v/>
      </c>
      <c r="H1069" s="460"/>
      <c r="I1069" s="461"/>
      <c r="J1069" s="462"/>
      <c r="K1069" s="461"/>
      <c r="L1069" s="463"/>
      <c r="M1069" s="388"/>
      <c r="N1069" s="389"/>
      <c r="O1069" s="390"/>
      <c r="P1069" s="389"/>
      <c r="Q1069" s="391"/>
      <c r="R1069" s="443"/>
      <c r="S1069" s="425">
        <f t="shared" si="395"/>
        <v>0</v>
      </c>
      <c r="T1069" s="392">
        <f t="shared" si="392"/>
        <v>0</v>
      </c>
      <c r="U1069" s="392">
        <f t="shared" si="396"/>
        <v>0</v>
      </c>
      <c r="V1069" s="393">
        <f t="shared" si="397"/>
        <v>0</v>
      </c>
      <c r="W1069" s="444" t="str">
        <f t="shared" si="398"/>
        <v/>
      </c>
      <c r="X1069" s="452" t="str">
        <f t="shared" si="393"/>
        <v/>
      </c>
      <c r="Y1069" s="452" t="str">
        <f t="shared" si="394"/>
        <v/>
      </c>
    </row>
    <row r="1070" spans="1:25" ht="16.5">
      <c r="A1070" s="383">
        <f t="shared" si="391"/>
        <v>46198</v>
      </c>
      <c r="B1070" s="432" t="s">
        <v>805</v>
      </c>
      <c r="C1070" s="458"/>
      <c r="D1070" s="473"/>
      <c r="E1070" s="459"/>
      <c r="F1070" s="507" t="str">
        <f>IF(ISNA(VLOOKUP(D1070,條件!$A$1:$L$65585,5,0)),"",(VLOOKUP(D1070,條件!$A$1:$L$65585,5,0)))</f>
        <v/>
      </c>
      <c r="G1070" s="507" t="str">
        <f>IF(ISNA(VLOOKUP(D1070,條件!$A$1:$L$65585,11,0)),"",(VLOOKUP(D1070,條件!$A$1:$L$65585,11,0)))</f>
        <v/>
      </c>
      <c r="H1070" s="460"/>
      <c r="I1070" s="461"/>
      <c r="J1070" s="462"/>
      <c r="K1070" s="461"/>
      <c r="L1070" s="463"/>
      <c r="M1070" s="388"/>
      <c r="N1070" s="389"/>
      <c r="O1070" s="390"/>
      <c r="P1070" s="389"/>
      <c r="Q1070" s="391"/>
      <c r="R1070" s="443"/>
      <c r="S1070" s="425">
        <f t="shared" si="395"/>
        <v>0</v>
      </c>
      <c r="T1070" s="392">
        <f t="shared" si="392"/>
        <v>0</v>
      </c>
      <c r="U1070" s="392">
        <f t="shared" si="396"/>
        <v>0</v>
      </c>
      <c r="V1070" s="393">
        <f t="shared" si="397"/>
        <v>0</v>
      </c>
      <c r="W1070" s="444" t="str">
        <f t="shared" si="398"/>
        <v/>
      </c>
      <c r="X1070" s="452" t="str">
        <f t="shared" si="393"/>
        <v/>
      </c>
      <c r="Y1070" s="452" t="str">
        <f t="shared" si="394"/>
        <v/>
      </c>
    </row>
    <row r="1071" spans="1:25" ht="16.5">
      <c r="A1071" s="383">
        <f t="shared" si="391"/>
        <v>46198</v>
      </c>
      <c r="B1071" s="432" t="s">
        <v>805</v>
      </c>
      <c r="C1071" s="458"/>
      <c r="D1071" s="473"/>
      <c r="E1071" s="459"/>
      <c r="F1071" s="507" t="str">
        <f>IF(ISNA(VLOOKUP(D1071,條件!$A$1:$L$65585,5,0)),"",(VLOOKUP(D1071,條件!$A$1:$L$65585,5,0)))</f>
        <v/>
      </c>
      <c r="G1071" s="507" t="str">
        <f>IF(ISNA(VLOOKUP(D1071,條件!$A$1:$L$65585,11,0)),"",(VLOOKUP(D1071,條件!$A$1:$L$65585,11,0)))</f>
        <v/>
      </c>
      <c r="H1071" s="460"/>
      <c r="I1071" s="461"/>
      <c r="J1071" s="462"/>
      <c r="K1071" s="461"/>
      <c r="L1071" s="463"/>
      <c r="M1071" s="388"/>
      <c r="N1071" s="389"/>
      <c r="O1071" s="390"/>
      <c r="P1071" s="389"/>
      <c r="Q1071" s="391"/>
      <c r="R1071" s="443"/>
      <c r="S1071" s="425">
        <f t="shared" si="395"/>
        <v>0</v>
      </c>
      <c r="T1071" s="392">
        <f t="shared" si="392"/>
        <v>0</v>
      </c>
      <c r="U1071" s="392">
        <f t="shared" si="396"/>
        <v>0</v>
      </c>
      <c r="V1071" s="393">
        <f t="shared" si="397"/>
        <v>0</v>
      </c>
      <c r="W1071" s="444" t="str">
        <f t="shared" si="398"/>
        <v/>
      </c>
      <c r="X1071" s="452" t="str">
        <f t="shared" si="393"/>
        <v/>
      </c>
      <c r="Y1071" s="452" t="str">
        <f t="shared" si="394"/>
        <v/>
      </c>
    </row>
    <row r="1072" spans="1:25" ht="16.5">
      <c r="A1072" s="383">
        <f t="shared" si="391"/>
        <v>46198</v>
      </c>
      <c r="B1072" s="432" t="s">
        <v>805</v>
      </c>
      <c r="C1072" s="458"/>
      <c r="D1072" s="473"/>
      <c r="E1072" s="459"/>
      <c r="F1072" s="507" t="str">
        <f>IF(ISNA(VLOOKUP(D1072,條件!$A$1:$L$65585,5,0)),"",(VLOOKUP(D1072,條件!$A$1:$L$65585,5,0)))</f>
        <v/>
      </c>
      <c r="G1072" s="507" t="str">
        <f>IF(ISNA(VLOOKUP(D1072,條件!$A$1:$L$65585,11,0)),"",(VLOOKUP(D1072,條件!$A$1:$L$65585,11,0)))</f>
        <v/>
      </c>
      <c r="H1072" s="460"/>
      <c r="I1072" s="461"/>
      <c r="J1072" s="462"/>
      <c r="K1072" s="461"/>
      <c r="L1072" s="463"/>
      <c r="M1072" s="388"/>
      <c r="N1072" s="389"/>
      <c r="O1072" s="390"/>
      <c r="P1072" s="389"/>
      <c r="Q1072" s="391"/>
      <c r="R1072" s="443"/>
      <c r="S1072" s="425">
        <f t="shared" si="395"/>
        <v>0</v>
      </c>
      <c r="T1072" s="392">
        <f t="shared" si="392"/>
        <v>0</v>
      </c>
      <c r="U1072" s="392">
        <f t="shared" si="396"/>
        <v>0</v>
      </c>
      <c r="V1072" s="393">
        <f t="shared" si="397"/>
        <v>0</v>
      </c>
      <c r="W1072" s="444" t="str">
        <f t="shared" si="398"/>
        <v/>
      </c>
      <c r="X1072" s="452" t="str">
        <f t="shared" si="393"/>
        <v/>
      </c>
      <c r="Y1072" s="452" t="str">
        <f t="shared" si="394"/>
        <v/>
      </c>
    </row>
    <row r="1073" spans="1:25" ht="16.5">
      <c r="A1073" s="383">
        <f t="shared" si="391"/>
        <v>46198</v>
      </c>
      <c r="B1073" s="432" t="s">
        <v>805</v>
      </c>
      <c r="C1073" s="458"/>
      <c r="D1073" s="473"/>
      <c r="E1073" s="459"/>
      <c r="F1073" s="507" t="str">
        <f>IF(ISNA(VLOOKUP(D1073,條件!$A$1:$L$65585,5,0)),"",(VLOOKUP(D1073,條件!$A$1:$L$65585,5,0)))</f>
        <v/>
      </c>
      <c r="G1073" s="507" t="str">
        <f>IF(ISNA(VLOOKUP(D1073,條件!$A$1:$L$65585,11,0)),"",(VLOOKUP(D1073,條件!$A$1:$L$65585,11,0)))</f>
        <v/>
      </c>
      <c r="H1073" s="460"/>
      <c r="I1073" s="461"/>
      <c r="J1073" s="462"/>
      <c r="K1073" s="461"/>
      <c r="L1073" s="463"/>
      <c r="M1073" s="388"/>
      <c r="N1073" s="389"/>
      <c r="O1073" s="390"/>
      <c r="P1073" s="389"/>
      <c r="Q1073" s="391"/>
      <c r="R1073" s="443"/>
      <c r="S1073" s="425">
        <f t="shared" si="395"/>
        <v>0</v>
      </c>
      <c r="T1073" s="392">
        <f t="shared" si="392"/>
        <v>0</v>
      </c>
      <c r="U1073" s="392">
        <f t="shared" si="396"/>
        <v>0</v>
      </c>
      <c r="V1073" s="393">
        <f t="shared" si="397"/>
        <v>0</v>
      </c>
      <c r="W1073" s="444" t="str">
        <f t="shared" si="398"/>
        <v/>
      </c>
      <c r="X1073" s="452" t="str">
        <f t="shared" si="393"/>
        <v/>
      </c>
      <c r="Y1073" s="452" t="str">
        <f t="shared" si="394"/>
        <v/>
      </c>
    </row>
    <row r="1074" spans="1:25" ht="16.5">
      <c r="A1074" s="383">
        <f t="shared" si="391"/>
        <v>46198</v>
      </c>
      <c r="B1074" s="432" t="s">
        <v>805</v>
      </c>
      <c r="C1074" s="458"/>
      <c r="D1074" s="473"/>
      <c r="E1074" s="459"/>
      <c r="F1074" s="507" t="str">
        <f>IF(ISNA(VLOOKUP(D1074,條件!$A$1:$L$65585,5,0)),"",(VLOOKUP(D1074,條件!$A$1:$L$65585,5,0)))</f>
        <v/>
      </c>
      <c r="G1074" s="507" t="str">
        <f>IF(ISNA(VLOOKUP(D1074,條件!$A$1:$L$65585,11,0)),"",(VLOOKUP(D1074,條件!$A$1:$L$65585,11,0)))</f>
        <v/>
      </c>
      <c r="H1074" s="460"/>
      <c r="I1074" s="461"/>
      <c r="J1074" s="462"/>
      <c r="K1074" s="461"/>
      <c r="L1074" s="463"/>
      <c r="M1074" s="388"/>
      <c r="N1074" s="389"/>
      <c r="O1074" s="390"/>
      <c r="P1074" s="389"/>
      <c r="Q1074" s="391"/>
      <c r="R1074" s="443"/>
      <c r="S1074" s="425">
        <f t="shared" si="395"/>
        <v>0</v>
      </c>
      <c r="T1074" s="392">
        <f t="shared" si="392"/>
        <v>0</v>
      </c>
      <c r="U1074" s="392">
        <f t="shared" si="396"/>
        <v>0</v>
      </c>
      <c r="V1074" s="393">
        <f t="shared" si="397"/>
        <v>0</v>
      </c>
      <c r="W1074" s="444" t="str">
        <f t="shared" si="398"/>
        <v/>
      </c>
      <c r="X1074" s="452" t="str">
        <f t="shared" si="393"/>
        <v/>
      </c>
      <c r="Y1074" s="452" t="str">
        <f t="shared" si="394"/>
        <v/>
      </c>
    </row>
    <row r="1075" spans="1:25" ht="16.5">
      <c r="A1075" s="383">
        <f t="shared" si="391"/>
        <v>46198</v>
      </c>
      <c r="B1075" s="432" t="s">
        <v>805</v>
      </c>
      <c r="C1075" s="458"/>
      <c r="D1075" s="473"/>
      <c r="E1075" s="459"/>
      <c r="F1075" s="507" t="str">
        <f>IF(ISNA(VLOOKUP(D1075,條件!$A$1:$L$65585,5,0)),"",(VLOOKUP(D1075,條件!$A$1:$L$65585,5,0)))</f>
        <v/>
      </c>
      <c r="G1075" s="507" t="str">
        <f>IF(ISNA(VLOOKUP(D1075,條件!$A$1:$L$65585,11,0)),"",(VLOOKUP(D1075,條件!$A$1:$L$65585,11,0)))</f>
        <v/>
      </c>
      <c r="H1075" s="460"/>
      <c r="I1075" s="461"/>
      <c r="J1075" s="462"/>
      <c r="K1075" s="461"/>
      <c r="L1075" s="463"/>
      <c r="M1075" s="388"/>
      <c r="N1075" s="389"/>
      <c r="O1075" s="390"/>
      <c r="P1075" s="389"/>
      <c r="Q1075" s="391"/>
      <c r="R1075" s="443"/>
      <c r="S1075" s="425">
        <f t="shared" si="395"/>
        <v>0</v>
      </c>
      <c r="T1075" s="392">
        <f t="shared" si="392"/>
        <v>0</v>
      </c>
      <c r="U1075" s="392">
        <f t="shared" si="396"/>
        <v>0</v>
      </c>
      <c r="V1075" s="393">
        <f t="shared" si="397"/>
        <v>0</v>
      </c>
      <c r="W1075" s="444" t="str">
        <f t="shared" si="398"/>
        <v/>
      </c>
      <c r="X1075" s="452" t="str">
        <f t="shared" si="393"/>
        <v/>
      </c>
      <c r="Y1075" s="452" t="str">
        <f t="shared" si="394"/>
        <v/>
      </c>
    </row>
    <row r="1076" spans="1:25" ht="16.5">
      <c r="A1076" s="383">
        <f t="shared" si="391"/>
        <v>46198</v>
      </c>
      <c r="B1076" s="398" t="s">
        <v>803</v>
      </c>
      <c r="C1076" s="524"/>
      <c r="D1076" s="525"/>
      <c r="E1076" s="526"/>
      <c r="F1076" s="527">
        <v>0</v>
      </c>
      <c r="G1076" s="527"/>
      <c r="H1076" s="528"/>
      <c r="I1076" s="529">
        <f>COUNTA(I1056:I1075)</f>
        <v>0</v>
      </c>
      <c r="J1076" s="529"/>
      <c r="K1076" s="529"/>
      <c r="L1076" s="530"/>
      <c r="M1076" s="400"/>
      <c r="N1076" s="401">
        <f>SUM(N1056:N1075)</f>
        <v>0</v>
      </c>
      <c r="O1076" s="400"/>
      <c r="P1076" s="401">
        <f>SUM(P1056:P1075)</f>
        <v>0</v>
      </c>
      <c r="Q1076" s="402"/>
      <c r="R1076" s="445"/>
      <c r="S1076" s="427"/>
      <c r="T1076" s="403"/>
      <c r="U1076" s="399">
        <f>SUMIF(U1056:U1075,"&lt;9E307")</f>
        <v>0</v>
      </c>
      <c r="V1076" s="399">
        <f>SUM(V1056:V1075)</f>
        <v>0</v>
      </c>
      <c r="W1076" s="446">
        <f>IF(ISERROR(V1076/U1076),0,(V1076/U1076))</f>
        <v>0</v>
      </c>
      <c r="X1076" s="453">
        <f>SUMIF(X1056:X1075,"&lt;9E307")</f>
        <v>0</v>
      </c>
      <c r="Y1076" s="453">
        <f>SUMIF(Y1056:Y1075,"&lt;9E307")</f>
        <v>0</v>
      </c>
    </row>
    <row r="1077" spans="1:25" ht="16.5">
      <c r="A1077" s="383">
        <f t="shared" si="391"/>
        <v>46198</v>
      </c>
      <c r="B1077" s="404" t="s">
        <v>806</v>
      </c>
      <c r="C1077" s="531"/>
      <c r="D1077" s="532"/>
      <c r="E1077" s="533"/>
      <c r="F1077" s="534"/>
      <c r="G1077" s="534"/>
      <c r="H1077" s="535"/>
      <c r="I1077" s="536">
        <f>SUM(I1055,I1076)</f>
        <v>0</v>
      </c>
      <c r="J1077" s="536"/>
      <c r="K1077" s="536"/>
      <c r="L1077" s="537"/>
      <c r="M1077" s="419"/>
      <c r="N1077" s="420">
        <f>SUM(N1055,N1076)</f>
        <v>0</v>
      </c>
      <c r="O1077" s="419"/>
      <c r="P1077" s="420">
        <f>SUM(P1055,P1076)</f>
        <v>0</v>
      </c>
      <c r="Q1077" s="421"/>
      <c r="R1077" s="447"/>
      <c r="S1077" s="428"/>
      <c r="T1077" s="394"/>
      <c r="U1077" s="394">
        <f t="shared" ref="U1077:V1077" si="399">SUM(U1055,U1076)</f>
        <v>0</v>
      </c>
      <c r="V1077" s="394">
        <f t="shared" si="399"/>
        <v>0</v>
      </c>
      <c r="W1077" s="448">
        <f>IF(ISERROR(V1077/U1077),0,V1077/U1077)</f>
        <v>0</v>
      </c>
      <c r="X1077" s="454">
        <f>SUM(X1055,X1076)</f>
        <v>0</v>
      </c>
      <c r="Y1077" s="454">
        <f>SUM(Y1055,Y1076)</f>
        <v>0</v>
      </c>
    </row>
    <row r="1078" spans="1:25" ht="16.5">
      <c r="A1078" s="449">
        <f>A1077+1</f>
        <v>46199</v>
      </c>
      <c r="B1078" s="431" t="s">
        <v>804</v>
      </c>
      <c r="C1078" s="538"/>
      <c r="D1078" s="539"/>
      <c r="E1078" s="540"/>
      <c r="F1078" s="541" t="str">
        <f>IF(ISNA(VLOOKUP(D1078,條件!$A$1:$L$65585,5,0)),"",(VLOOKUP(D1078,條件!$A$1:$L$65585,5,0)))</f>
        <v/>
      </c>
      <c r="G1078" s="541" t="str">
        <f>IF(ISNA(VLOOKUP(D1078,條件!$A$1:$L$65585,11,0)),"",(VLOOKUP(D1078,條件!$A$1:$L$65585,11,0)))</f>
        <v/>
      </c>
      <c r="H1078" s="542"/>
      <c r="I1078" s="543"/>
      <c r="J1078" s="462"/>
      <c r="K1078" s="543"/>
      <c r="L1078" s="544"/>
      <c r="M1078" s="407"/>
      <c r="N1078" s="408"/>
      <c r="O1078" s="409"/>
      <c r="P1078" s="408"/>
      <c r="Q1078" s="410"/>
      <c r="R1078" s="441"/>
      <c r="S1078" s="424">
        <f>K1078*0.85</f>
        <v>0</v>
      </c>
      <c r="T1078" s="405">
        <f t="shared" ref="T1078:T1097" si="400">IF(J1078="",0,(1440/(J1078/S1078)))</f>
        <v>0</v>
      </c>
      <c r="U1078" s="405">
        <f>T1078*L1078*(N1078+P1078)/24*0.85</f>
        <v>0</v>
      </c>
      <c r="V1078" s="406">
        <f>M1078+O1078</f>
        <v>0</v>
      </c>
      <c r="W1078" s="442" t="str">
        <f>IF(U1078=0,"",((V1078/U1078)))</f>
        <v/>
      </c>
      <c r="X1078" s="452" t="str">
        <f t="shared" ref="X1078:X1097" si="401">IF(ISERROR((U1078/(N1078+P1078)*N1078)/250),"",((U1078/(N1078+P1078)*N1078)/250))</f>
        <v/>
      </c>
      <c r="Y1078" s="452" t="str">
        <f t="shared" ref="Y1078:Y1097" si="402">IF(ISERROR(((U1078/(N1078+P1078)*P1078)/250)),"",(((U1078/(N1078+P1078)*P1078))/250))</f>
        <v/>
      </c>
    </row>
    <row r="1079" spans="1:25" ht="16.5">
      <c r="A1079" s="383">
        <f>A1078</f>
        <v>46199</v>
      </c>
      <c r="B1079" s="432" t="s">
        <v>804</v>
      </c>
      <c r="C1079" s="458"/>
      <c r="D1079" s="473"/>
      <c r="E1079" s="459"/>
      <c r="F1079" s="507" t="str">
        <f>IF(ISNA(VLOOKUP(D1079,條件!$A$1:$L$65585,5,0)),"",(VLOOKUP(D1079,條件!$A$1:$L$65585,5,0)))</f>
        <v/>
      </c>
      <c r="G1079" s="507" t="str">
        <f>IF(ISNA(VLOOKUP(D1079,條件!$A$1:$L$65585,11,0)),"",(VLOOKUP(D1079,條件!$A$1:$L$65585,11,0)))</f>
        <v/>
      </c>
      <c r="H1079" s="460"/>
      <c r="I1079" s="461"/>
      <c r="J1079" s="462"/>
      <c r="K1079" s="461"/>
      <c r="L1079" s="463"/>
      <c r="M1079" s="388"/>
      <c r="N1079" s="389"/>
      <c r="O1079" s="390"/>
      <c r="P1079" s="389"/>
      <c r="Q1079" s="410"/>
      <c r="R1079" s="443"/>
      <c r="S1079" s="425">
        <f t="shared" ref="S1079:S1097" si="403">K1079*0.85</f>
        <v>0</v>
      </c>
      <c r="T1079" s="392">
        <f t="shared" si="400"/>
        <v>0</v>
      </c>
      <c r="U1079" s="405">
        <f t="shared" ref="U1079:U1097" si="404">T1079*L1079*(N1079+P1079)/24*0.85</f>
        <v>0</v>
      </c>
      <c r="V1079" s="393">
        <f t="shared" ref="V1079:V1097" si="405">M1079+O1079</f>
        <v>0</v>
      </c>
      <c r="W1079" s="442" t="str">
        <f t="shared" ref="W1079:W1097" si="406">IF(U1079=0,"",((V1079/U1079)))</f>
        <v/>
      </c>
      <c r="X1079" s="452" t="str">
        <f t="shared" si="401"/>
        <v/>
      </c>
      <c r="Y1079" s="452" t="str">
        <f t="shared" si="402"/>
        <v/>
      </c>
    </row>
    <row r="1080" spans="1:25" ht="16.5">
      <c r="A1080" s="383">
        <f t="shared" ref="A1080:A1120" si="407">A1079</f>
        <v>46199</v>
      </c>
      <c r="B1080" s="432" t="s">
        <v>804</v>
      </c>
      <c r="C1080" s="458"/>
      <c r="D1080" s="473"/>
      <c r="E1080" s="459"/>
      <c r="F1080" s="507" t="str">
        <f>IF(ISNA(VLOOKUP(D1080,條件!$A$1:$L$65585,5,0)),"",(VLOOKUP(D1080,條件!$A$1:$L$65585,5,0)))</f>
        <v/>
      </c>
      <c r="G1080" s="507" t="str">
        <f>IF(ISNA(VLOOKUP(D1080,條件!$A$1:$L$65585,11,0)),"",(VLOOKUP(D1080,條件!$A$1:$L$65585,11,0)))</f>
        <v/>
      </c>
      <c r="H1080" s="460"/>
      <c r="I1080" s="461"/>
      <c r="J1080" s="462"/>
      <c r="K1080" s="461"/>
      <c r="L1080" s="463"/>
      <c r="M1080" s="388"/>
      <c r="N1080" s="389"/>
      <c r="O1080" s="390"/>
      <c r="P1080" s="389"/>
      <c r="Q1080" s="410"/>
      <c r="R1080" s="443"/>
      <c r="S1080" s="425">
        <f t="shared" si="403"/>
        <v>0</v>
      </c>
      <c r="T1080" s="392">
        <f t="shared" si="400"/>
        <v>0</v>
      </c>
      <c r="U1080" s="405">
        <f t="shared" si="404"/>
        <v>0</v>
      </c>
      <c r="V1080" s="393">
        <f t="shared" si="405"/>
        <v>0</v>
      </c>
      <c r="W1080" s="442" t="str">
        <f t="shared" si="406"/>
        <v/>
      </c>
      <c r="X1080" s="452" t="str">
        <f t="shared" si="401"/>
        <v/>
      </c>
      <c r="Y1080" s="452" t="str">
        <f t="shared" si="402"/>
        <v/>
      </c>
    </row>
    <row r="1081" spans="1:25" ht="16.5">
      <c r="A1081" s="383">
        <f t="shared" si="407"/>
        <v>46199</v>
      </c>
      <c r="B1081" s="432" t="s">
        <v>804</v>
      </c>
      <c r="C1081" s="458"/>
      <c r="D1081" s="473"/>
      <c r="E1081" s="459"/>
      <c r="F1081" s="507" t="str">
        <f>IF(ISNA(VLOOKUP(D1081,條件!$A$1:$L$65585,5,0)),"",(VLOOKUP(D1081,條件!$A$1:$L$65585,5,0)))</f>
        <v/>
      </c>
      <c r="G1081" s="507" t="str">
        <f>IF(ISNA(VLOOKUP(D1081,條件!$A$1:$L$65585,11,0)),"",(VLOOKUP(D1081,條件!$A$1:$L$65585,11,0)))</f>
        <v/>
      </c>
      <c r="H1081" s="460"/>
      <c r="I1081" s="461"/>
      <c r="J1081" s="462"/>
      <c r="K1081" s="461"/>
      <c r="L1081" s="463"/>
      <c r="M1081" s="388"/>
      <c r="N1081" s="389"/>
      <c r="O1081" s="390"/>
      <c r="P1081" s="389"/>
      <c r="Q1081" s="410"/>
      <c r="R1081" s="443"/>
      <c r="S1081" s="425">
        <f t="shared" si="403"/>
        <v>0</v>
      </c>
      <c r="T1081" s="392">
        <f t="shared" si="400"/>
        <v>0</v>
      </c>
      <c r="U1081" s="405">
        <f t="shared" si="404"/>
        <v>0</v>
      </c>
      <c r="V1081" s="393">
        <f t="shared" si="405"/>
        <v>0</v>
      </c>
      <c r="W1081" s="442" t="str">
        <f t="shared" si="406"/>
        <v/>
      </c>
      <c r="X1081" s="452" t="str">
        <f t="shared" si="401"/>
        <v/>
      </c>
      <c r="Y1081" s="452" t="str">
        <f t="shared" si="402"/>
        <v/>
      </c>
    </row>
    <row r="1082" spans="1:25" ht="16.5">
      <c r="A1082" s="383">
        <f t="shared" si="407"/>
        <v>46199</v>
      </c>
      <c r="B1082" s="432" t="s">
        <v>804</v>
      </c>
      <c r="C1082" s="458"/>
      <c r="D1082" s="473"/>
      <c r="E1082" s="459"/>
      <c r="F1082" s="507" t="str">
        <f>IF(ISNA(VLOOKUP(D1082,條件!$A$1:$L$65585,5,0)),"",(VLOOKUP(D1082,條件!$A$1:$L$65585,5,0)))</f>
        <v/>
      </c>
      <c r="G1082" s="507" t="str">
        <f>IF(ISNA(VLOOKUP(D1082,條件!$A$1:$L$65585,11,0)),"",(VLOOKUP(D1082,條件!$A$1:$L$65585,11,0)))</f>
        <v/>
      </c>
      <c r="H1082" s="460"/>
      <c r="I1082" s="461"/>
      <c r="J1082" s="462"/>
      <c r="K1082" s="461"/>
      <c r="L1082" s="463"/>
      <c r="M1082" s="388"/>
      <c r="N1082" s="389"/>
      <c r="O1082" s="390"/>
      <c r="P1082" s="389"/>
      <c r="Q1082" s="410"/>
      <c r="R1082" s="443"/>
      <c r="S1082" s="425">
        <f t="shared" si="403"/>
        <v>0</v>
      </c>
      <c r="T1082" s="392">
        <f t="shared" si="400"/>
        <v>0</v>
      </c>
      <c r="U1082" s="405">
        <f t="shared" si="404"/>
        <v>0</v>
      </c>
      <c r="V1082" s="393">
        <f t="shared" si="405"/>
        <v>0</v>
      </c>
      <c r="W1082" s="442" t="str">
        <f t="shared" si="406"/>
        <v/>
      </c>
      <c r="X1082" s="452" t="str">
        <f t="shared" si="401"/>
        <v/>
      </c>
      <c r="Y1082" s="452" t="str">
        <f t="shared" si="402"/>
        <v/>
      </c>
    </row>
    <row r="1083" spans="1:25" ht="16.5">
      <c r="A1083" s="383">
        <f t="shared" si="407"/>
        <v>46199</v>
      </c>
      <c r="B1083" s="432" t="s">
        <v>804</v>
      </c>
      <c r="C1083" s="458"/>
      <c r="D1083" s="473"/>
      <c r="E1083" s="459"/>
      <c r="F1083" s="507" t="str">
        <f>IF(ISNA(VLOOKUP(D1083,條件!$A$1:$L$65585,5,0)),"",(VLOOKUP(D1083,條件!$A$1:$L$65585,5,0)))</f>
        <v/>
      </c>
      <c r="G1083" s="507" t="str">
        <f>IF(ISNA(VLOOKUP(D1083,條件!$A$1:$L$65585,11,0)),"",(VLOOKUP(D1083,條件!$A$1:$L$65585,11,0)))</f>
        <v/>
      </c>
      <c r="H1083" s="460"/>
      <c r="I1083" s="461"/>
      <c r="J1083" s="462"/>
      <c r="K1083" s="461"/>
      <c r="L1083" s="463"/>
      <c r="M1083" s="388"/>
      <c r="N1083" s="389"/>
      <c r="O1083" s="390"/>
      <c r="P1083" s="389"/>
      <c r="Q1083" s="410"/>
      <c r="R1083" s="443"/>
      <c r="S1083" s="425">
        <f t="shared" si="403"/>
        <v>0</v>
      </c>
      <c r="T1083" s="392">
        <f t="shared" si="400"/>
        <v>0</v>
      </c>
      <c r="U1083" s="405">
        <f t="shared" si="404"/>
        <v>0</v>
      </c>
      <c r="V1083" s="393">
        <f t="shared" si="405"/>
        <v>0</v>
      </c>
      <c r="W1083" s="442" t="str">
        <f t="shared" si="406"/>
        <v/>
      </c>
      <c r="X1083" s="452" t="str">
        <f t="shared" si="401"/>
        <v/>
      </c>
      <c r="Y1083" s="452" t="str">
        <f t="shared" si="402"/>
        <v/>
      </c>
    </row>
    <row r="1084" spans="1:25" ht="16.5">
      <c r="A1084" s="383">
        <f t="shared" si="407"/>
        <v>46199</v>
      </c>
      <c r="B1084" s="432" t="s">
        <v>804</v>
      </c>
      <c r="C1084" s="458"/>
      <c r="D1084" s="473"/>
      <c r="E1084" s="459"/>
      <c r="F1084" s="507" t="str">
        <f>IF(ISNA(VLOOKUP(D1084,條件!$A$1:$L$65585,5,0)),"",(VLOOKUP(D1084,條件!$A$1:$L$65585,5,0)))</f>
        <v/>
      </c>
      <c r="G1084" s="507" t="str">
        <f>IF(ISNA(VLOOKUP(D1084,條件!$A$1:$L$65585,11,0)),"",(VLOOKUP(D1084,條件!$A$1:$L$65585,11,0)))</f>
        <v/>
      </c>
      <c r="H1084" s="460"/>
      <c r="I1084" s="461"/>
      <c r="J1084" s="462"/>
      <c r="K1084" s="461"/>
      <c r="L1084" s="463"/>
      <c r="M1084" s="388"/>
      <c r="N1084" s="389"/>
      <c r="O1084" s="390"/>
      <c r="P1084" s="389"/>
      <c r="Q1084" s="410"/>
      <c r="R1084" s="443"/>
      <c r="S1084" s="425">
        <f t="shared" si="403"/>
        <v>0</v>
      </c>
      <c r="T1084" s="392">
        <f t="shared" si="400"/>
        <v>0</v>
      </c>
      <c r="U1084" s="405">
        <f t="shared" si="404"/>
        <v>0</v>
      </c>
      <c r="V1084" s="393">
        <f t="shared" si="405"/>
        <v>0</v>
      </c>
      <c r="W1084" s="442" t="str">
        <f t="shared" si="406"/>
        <v/>
      </c>
      <c r="X1084" s="452" t="str">
        <f t="shared" si="401"/>
        <v/>
      </c>
      <c r="Y1084" s="452" t="str">
        <f t="shared" si="402"/>
        <v/>
      </c>
    </row>
    <row r="1085" spans="1:25" ht="16.5">
      <c r="A1085" s="383">
        <f t="shared" si="407"/>
        <v>46199</v>
      </c>
      <c r="B1085" s="432" t="s">
        <v>804</v>
      </c>
      <c r="C1085" s="458"/>
      <c r="D1085" s="473"/>
      <c r="E1085" s="459"/>
      <c r="F1085" s="507" t="str">
        <f>IF(ISNA(VLOOKUP(D1085,條件!$A$1:$L$65585,5,0)),"",(VLOOKUP(D1085,條件!$A$1:$L$65585,5,0)))</f>
        <v/>
      </c>
      <c r="G1085" s="507" t="str">
        <f>IF(ISNA(VLOOKUP(D1085,條件!$A$1:$L$65585,11,0)),"",(VLOOKUP(D1085,條件!$A$1:$L$65585,11,0)))</f>
        <v/>
      </c>
      <c r="H1085" s="460"/>
      <c r="I1085" s="461"/>
      <c r="J1085" s="462"/>
      <c r="K1085" s="461"/>
      <c r="L1085" s="463"/>
      <c r="M1085" s="388"/>
      <c r="N1085" s="389"/>
      <c r="O1085" s="390"/>
      <c r="P1085" s="389"/>
      <c r="Q1085" s="410"/>
      <c r="R1085" s="443"/>
      <c r="S1085" s="425">
        <f t="shared" si="403"/>
        <v>0</v>
      </c>
      <c r="T1085" s="392">
        <f t="shared" si="400"/>
        <v>0</v>
      </c>
      <c r="U1085" s="405">
        <f t="shared" si="404"/>
        <v>0</v>
      </c>
      <c r="V1085" s="393">
        <f t="shared" si="405"/>
        <v>0</v>
      </c>
      <c r="W1085" s="442" t="str">
        <f t="shared" si="406"/>
        <v/>
      </c>
      <c r="X1085" s="452" t="str">
        <f t="shared" si="401"/>
        <v/>
      </c>
      <c r="Y1085" s="452" t="str">
        <f t="shared" si="402"/>
        <v/>
      </c>
    </row>
    <row r="1086" spans="1:25" ht="16.5">
      <c r="A1086" s="383">
        <f t="shared" si="407"/>
        <v>46199</v>
      </c>
      <c r="B1086" s="432" t="s">
        <v>804</v>
      </c>
      <c r="C1086" s="458"/>
      <c r="D1086" s="473"/>
      <c r="E1086" s="459"/>
      <c r="F1086" s="507" t="str">
        <f>IF(ISNA(VLOOKUP(D1086,條件!$A$1:$L$65585,5,0)),"",(VLOOKUP(D1086,條件!$A$1:$L$65585,5,0)))</f>
        <v/>
      </c>
      <c r="G1086" s="507" t="str">
        <f>IF(ISNA(VLOOKUP(D1086,條件!$A$1:$L$65585,11,0)),"",(VLOOKUP(D1086,條件!$A$1:$L$65585,11,0)))</f>
        <v/>
      </c>
      <c r="H1086" s="460"/>
      <c r="I1086" s="461"/>
      <c r="J1086" s="462"/>
      <c r="K1086" s="461"/>
      <c r="L1086" s="463"/>
      <c r="M1086" s="388"/>
      <c r="N1086" s="389"/>
      <c r="O1086" s="390"/>
      <c r="P1086" s="389"/>
      <c r="Q1086" s="410"/>
      <c r="R1086" s="443"/>
      <c r="S1086" s="425">
        <f t="shared" si="403"/>
        <v>0</v>
      </c>
      <c r="T1086" s="392">
        <f t="shared" si="400"/>
        <v>0</v>
      </c>
      <c r="U1086" s="405">
        <f t="shared" si="404"/>
        <v>0</v>
      </c>
      <c r="V1086" s="393">
        <f t="shared" si="405"/>
        <v>0</v>
      </c>
      <c r="W1086" s="442" t="str">
        <f t="shared" si="406"/>
        <v/>
      </c>
      <c r="X1086" s="452" t="str">
        <f t="shared" si="401"/>
        <v/>
      </c>
      <c r="Y1086" s="452" t="str">
        <f t="shared" si="402"/>
        <v/>
      </c>
    </row>
    <row r="1087" spans="1:25" ht="16.5">
      <c r="A1087" s="383">
        <f t="shared" si="407"/>
        <v>46199</v>
      </c>
      <c r="B1087" s="432" t="s">
        <v>804</v>
      </c>
      <c r="C1087" s="458"/>
      <c r="D1087" s="473"/>
      <c r="E1087" s="459"/>
      <c r="F1087" s="507" t="str">
        <f>IF(ISNA(VLOOKUP(D1087,條件!$A$1:$L$65585,5,0)),"",(VLOOKUP(D1087,條件!$A$1:$L$65585,5,0)))</f>
        <v/>
      </c>
      <c r="G1087" s="507" t="str">
        <f>IF(ISNA(VLOOKUP(D1087,條件!$A$1:$L$65585,11,0)),"",(VLOOKUP(D1087,條件!$A$1:$L$65585,11,0)))</f>
        <v/>
      </c>
      <c r="H1087" s="460"/>
      <c r="I1087" s="461"/>
      <c r="J1087" s="462"/>
      <c r="K1087" s="461"/>
      <c r="L1087" s="463"/>
      <c r="M1087" s="388"/>
      <c r="N1087" s="389"/>
      <c r="O1087" s="390"/>
      <c r="P1087" s="389"/>
      <c r="Q1087" s="410"/>
      <c r="R1087" s="443"/>
      <c r="S1087" s="425">
        <f t="shared" si="403"/>
        <v>0</v>
      </c>
      <c r="T1087" s="392">
        <f t="shared" si="400"/>
        <v>0</v>
      </c>
      <c r="U1087" s="405">
        <f t="shared" si="404"/>
        <v>0</v>
      </c>
      <c r="V1087" s="393">
        <f t="shared" si="405"/>
        <v>0</v>
      </c>
      <c r="W1087" s="442" t="str">
        <f t="shared" si="406"/>
        <v/>
      </c>
      <c r="X1087" s="452" t="str">
        <f t="shared" si="401"/>
        <v/>
      </c>
      <c r="Y1087" s="452" t="str">
        <f t="shared" si="402"/>
        <v/>
      </c>
    </row>
    <row r="1088" spans="1:25" ht="16.5">
      <c r="A1088" s="383">
        <f t="shared" si="407"/>
        <v>46199</v>
      </c>
      <c r="B1088" s="432" t="s">
        <v>804</v>
      </c>
      <c r="C1088" s="458"/>
      <c r="D1088" s="473"/>
      <c r="E1088" s="459"/>
      <c r="F1088" s="507" t="str">
        <f>IF(ISNA(VLOOKUP(D1088,條件!$A$1:$L$65585,5,0)),"",(VLOOKUP(D1088,條件!$A$1:$L$65585,5,0)))</f>
        <v/>
      </c>
      <c r="G1088" s="507" t="str">
        <f>IF(ISNA(VLOOKUP(D1088,條件!$A$1:$L$65585,11,0)),"",(VLOOKUP(D1088,條件!$A$1:$L$65585,11,0)))</f>
        <v/>
      </c>
      <c r="H1088" s="460"/>
      <c r="I1088" s="461"/>
      <c r="J1088" s="462"/>
      <c r="K1088" s="461"/>
      <c r="L1088" s="463"/>
      <c r="M1088" s="388"/>
      <c r="N1088" s="389"/>
      <c r="O1088" s="390"/>
      <c r="P1088" s="389"/>
      <c r="Q1088" s="410"/>
      <c r="R1088" s="443"/>
      <c r="S1088" s="425">
        <f t="shared" si="403"/>
        <v>0</v>
      </c>
      <c r="T1088" s="392">
        <f t="shared" si="400"/>
        <v>0</v>
      </c>
      <c r="U1088" s="405">
        <f t="shared" si="404"/>
        <v>0</v>
      </c>
      <c r="V1088" s="393">
        <f t="shared" si="405"/>
        <v>0</v>
      </c>
      <c r="W1088" s="442" t="str">
        <f t="shared" si="406"/>
        <v/>
      </c>
      <c r="X1088" s="452" t="str">
        <f t="shared" si="401"/>
        <v/>
      </c>
      <c r="Y1088" s="452" t="str">
        <f t="shared" si="402"/>
        <v/>
      </c>
    </row>
    <row r="1089" spans="1:25" ht="16.5">
      <c r="A1089" s="383">
        <f t="shared" si="407"/>
        <v>46199</v>
      </c>
      <c r="B1089" s="432" t="s">
        <v>804</v>
      </c>
      <c r="C1089" s="458"/>
      <c r="D1089" s="473"/>
      <c r="E1089" s="459"/>
      <c r="F1089" s="507" t="str">
        <f>IF(ISNA(VLOOKUP(D1089,條件!$A$1:$L$65585,5,0)),"",(VLOOKUP(D1089,條件!$A$1:$L$65585,5,0)))</f>
        <v/>
      </c>
      <c r="G1089" s="507" t="str">
        <f>IF(ISNA(VLOOKUP(D1089,條件!$A$1:$L$65585,11,0)),"",(VLOOKUP(D1089,條件!$A$1:$L$65585,11,0)))</f>
        <v/>
      </c>
      <c r="H1089" s="460"/>
      <c r="I1089" s="461"/>
      <c r="J1089" s="462"/>
      <c r="K1089" s="461"/>
      <c r="L1089" s="463"/>
      <c r="M1089" s="388"/>
      <c r="N1089" s="389"/>
      <c r="O1089" s="390"/>
      <c r="P1089" s="389"/>
      <c r="Q1089" s="410"/>
      <c r="R1089" s="443"/>
      <c r="S1089" s="425">
        <f t="shared" si="403"/>
        <v>0</v>
      </c>
      <c r="T1089" s="392">
        <f t="shared" si="400"/>
        <v>0</v>
      </c>
      <c r="U1089" s="392">
        <f t="shared" si="404"/>
        <v>0</v>
      </c>
      <c r="V1089" s="393">
        <f t="shared" si="405"/>
        <v>0</v>
      </c>
      <c r="W1089" s="442" t="str">
        <f t="shared" si="406"/>
        <v/>
      </c>
      <c r="X1089" s="452" t="str">
        <f t="shared" si="401"/>
        <v/>
      </c>
      <c r="Y1089" s="452" t="str">
        <f t="shared" si="402"/>
        <v/>
      </c>
    </row>
    <row r="1090" spans="1:25" ht="16.5">
      <c r="A1090" s="383">
        <f t="shared" si="407"/>
        <v>46199</v>
      </c>
      <c r="B1090" s="432" t="s">
        <v>804</v>
      </c>
      <c r="C1090" s="458"/>
      <c r="D1090" s="473"/>
      <c r="E1090" s="459"/>
      <c r="F1090" s="507" t="str">
        <f>IF(ISNA(VLOOKUP(D1090,條件!$A$1:$L$65585,5,0)),"",(VLOOKUP(D1090,條件!$A$1:$L$65585,5,0)))</f>
        <v/>
      </c>
      <c r="G1090" s="507" t="str">
        <f>IF(ISNA(VLOOKUP(D1090,條件!$A$1:$L$65585,11,0)),"",(VLOOKUP(D1090,條件!$A$1:$L$65585,11,0)))</f>
        <v/>
      </c>
      <c r="H1090" s="460"/>
      <c r="I1090" s="461"/>
      <c r="J1090" s="462"/>
      <c r="K1090" s="461"/>
      <c r="L1090" s="463"/>
      <c r="M1090" s="388"/>
      <c r="N1090" s="389"/>
      <c r="O1090" s="390"/>
      <c r="P1090" s="389"/>
      <c r="Q1090" s="410"/>
      <c r="R1090" s="443"/>
      <c r="S1090" s="425">
        <f t="shared" si="403"/>
        <v>0</v>
      </c>
      <c r="T1090" s="392">
        <f t="shared" si="400"/>
        <v>0</v>
      </c>
      <c r="U1090" s="392">
        <f t="shared" si="404"/>
        <v>0</v>
      </c>
      <c r="V1090" s="393">
        <f t="shared" si="405"/>
        <v>0</v>
      </c>
      <c r="W1090" s="444" t="str">
        <f t="shared" si="406"/>
        <v/>
      </c>
      <c r="X1090" s="452" t="str">
        <f t="shared" si="401"/>
        <v/>
      </c>
      <c r="Y1090" s="452" t="str">
        <f t="shared" si="402"/>
        <v/>
      </c>
    </row>
    <row r="1091" spans="1:25" ht="16.5">
      <c r="A1091" s="383">
        <f t="shared" si="407"/>
        <v>46199</v>
      </c>
      <c r="B1091" s="432" t="s">
        <v>804</v>
      </c>
      <c r="C1091" s="458"/>
      <c r="D1091" s="473"/>
      <c r="E1091" s="459"/>
      <c r="F1091" s="507" t="str">
        <f>IF(ISNA(VLOOKUP(D1091,條件!$A$1:$L$65585,5,0)),"",(VLOOKUP(D1091,條件!$A$1:$L$65585,5,0)))</f>
        <v/>
      </c>
      <c r="G1091" s="507" t="str">
        <f>IF(ISNA(VLOOKUP(D1091,條件!$A$1:$L$65585,11,0)),"",(VLOOKUP(D1091,條件!$A$1:$L$65585,11,0)))</f>
        <v/>
      </c>
      <c r="H1091" s="460"/>
      <c r="I1091" s="461"/>
      <c r="J1091" s="462"/>
      <c r="K1091" s="461"/>
      <c r="L1091" s="463"/>
      <c r="M1091" s="388"/>
      <c r="N1091" s="389"/>
      <c r="O1091" s="390"/>
      <c r="P1091" s="389"/>
      <c r="Q1091" s="410"/>
      <c r="R1091" s="443"/>
      <c r="S1091" s="425">
        <f t="shared" si="403"/>
        <v>0</v>
      </c>
      <c r="T1091" s="392">
        <f t="shared" si="400"/>
        <v>0</v>
      </c>
      <c r="U1091" s="392">
        <f t="shared" si="404"/>
        <v>0</v>
      </c>
      <c r="V1091" s="393">
        <f t="shared" si="405"/>
        <v>0</v>
      </c>
      <c r="W1091" s="444" t="str">
        <f t="shared" si="406"/>
        <v/>
      </c>
      <c r="X1091" s="452" t="str">
        <f t="shared" si="401"/>
        <v/>
      </c>
      <c r="Y1091" s="452" t="str">
        <f t="shared" si="402"/>
        <v/>
      </c>
    </row>
    <row r="1092" spans="1:25" ht="16.5">
      <c r="A1092" s="383">
        <f t="shared" si="407"/>
        <v>46199</v>
      </c>
      <c r="B1092" s="432" t="s">
        <v>804</v>
      </c>
      <c r="C1092" s="458"/>
      <c r="D1092" s="473"/>
      <c r="E1092" s="459"/>
      <c r="F1092" s="507" t="str">
        <f>IF(ISNA(VLOOKUP(D1092,條件!$A$1:$L$65585,5,0)),"",(VLOOKUP(D1092,條件!$A$1:$L$65585,5,0)))</f>
        <v/>
      </c>
      <c r="G1092" s="507" t="str">
        <f>IF(ISNA(VLOOKUP(D1092,條件!$A$1:$L$65585,11,0)),"",(VLOOKUP(D1092,條件!$A$1:$L$65585,11,0)))</f>
        <v/>
      </c>
      <c r="H1092" s="460"/>
      <c r="I1092" s="461"/>
      <c r="J1092" s="462"/>
      <c r="K1092" s="461"/>
      <c r="L1092" s="463"/>
      <c r="M1092" s="388"/>
      <c r="N1092" s="389"/>
      <c r="O1092" s="390"/>
      <c r="P1092" s="389"/>
      <c r="Q1092" s="410"/>
      <c r="R1092" s="443"/>
      <c r="S1092" s="425">
        <f t="shared" si="403"/>
        <v>0</v>
      </c>
      <c r="T1092" s="392">
        <f t="shared" si="400"/>
        <v>0</v>
      </c>
      <c r="U1092" s="392">
        <f t="shared" si="404"/>
        <v>0</v>
      </c>
      <c r="V1092" s="393">
        <f t="shared" si="405"/>
        <v>0</v>
      </c>
      <c r="W1092" s="444" t="str">
        <f t="shared" si="406"/>
        <v/>
      </c>
      <c r="X1092" s="452" t="str">
        <f t="shared" si="401"/>
        <v/>
      </c>
      <c r="Y1092" s="452" t="str">
        <f t="shared" si="402"/>
        <v/>
      </c>
    </row>
    <row r="1093" spans="1:25" ht="16.5">
      <c r="A1093" s="383">
        <f t="shared" si="407"/>
        <v>46199</v>
      </c>
      <c r="B1093" s="432" t="s">
        <v>804</v>
      </c>
      <c r="C1093" s="458"/>
      <c r="D1093" s="473"/>
      <c r="E1093" s="459"/>
      <c r="F1093" s="507" t="str">
        <f>IF(ISNA(VLOOKUP(D1093,條件!$A$1:$L$65585,5,0)),"",(VLOOKUP(D1093,條件!$A$1:$L$65585,5,0)))</f>
        <v/>
      </c>
      <c r="G1093" s="507" t="str">
        <f>IF(ISNA(VLOOKUP(D1093,條件!$A$1:$L$65585,11,0)),"",(VLOOKUP(D1093,條件!$A$1:$L$65585,11,0)))</f>
        <v/>
      </c>
      <c r="H1093" s="460"/>
      <c r="I1093" s="461"/>
      <c r="J1093" s="462"/>
      <c r="K1093" s="461"/>
      <c r="L1093" s="463"/>
      <c r="M1093" s="388"/>
      <c r="N1093" s="389"/>
      <c r="O1093" s="390"/>
      <c r="P1093" s="389"/>
      <c r="Q1093" s="410"/>
      <c r="R1093" s="443"/>
      <c r="S1093" s="425">
        <f t="shared" si="403"/>
        <v>0</v>
      </c>
      <c r="T1093" s="392">
        <f t="shared" si="400"/>
        <v>0</v>
      </c>
      <c r="U1093" s="392">
        <f t="shared" si="404"/>
        <v>0</v>
      </c>
      <c r="V1093" s="393">
        <f t="shared" si="405"/>
        <v>0</v>
      </c>
      <c r="W1093" s="444" t="str">
        <f t="shared" si="406"/>
        <v/>
      </c>
      <c r="X1093" s="452" t="str">
        <f t="shared" si="401"/>
        <v/>
      </c>
      <c r="Y1093" s="452" t="str">
        <f t="shared" si="402"/>
        <v/>
      </c>
    </row>
    <row r="1094" spans="1:25" ht="16.5">
      <c r="A1094" s="383">
        <f t="shared" si="407"/>
        <v>46199</v>
      </c>
      <c r="B1094" s="432" t="s">
        <v>804</v>
      </c>
      <c r="C1094" s="458"/>
      <c r="D1094" s="473"/>
      <c r="E1094" s="459"/>
      <c r="F1094" s="507" t="str">
        <f>IF(ISNA(VLOOKUP(D1094,條件!$A$1:$L$65585,5,0)),"",(VLOOKUP(D1094,條件!$A$1:$L$65585,5,0)))</f>
        <v/>
      </c>
      <c r="G1094" s="507" t="str">
        <f>IF(ISNA(VLOOKUP(D1094,條件!$A$1:$L$65585,11,0)),"",(VLOOKUP(D1094,條件!$A$1:$L$65585,11,0)))</f>
        <v/>
      </c>
      <c r="H1094" s="460"/>
      <c r="I1094" s="461"/>
      <c r="J1094" s="462"/>
      <c r="K1094" s="461"/>
      <c r="L1094" s="463"/>
      <c r="M1094" s="388"/>
      <c r="N1094" s="389"/>
      <c r="O1094" s="390"/>
      <c r="P1094" s="389"/>
      <c r="Q1094" s="391"/>
      <c r="R1094" s="443"/>
      <c r="S1094" s="425">
        <f t="shared" si="403"/>
        <v>0</v>
      </c>
      <c r="T1094" s="392">
        <f t="shared" si="400"/>
        <v>0</v>
      </c>
      <c r="U1094" s="392">
        <f t="shared" si="404"/>
        <v>0</v>
      </c>
      <c r="V1094" s="393">
        <f t="shared" si="405"/>
        <v>0</v>
      </c>
      <c r="W1094" s="444" t="str">
        <f t="shared" si="406"/>
        <v/>
      </c>
      <c r="X1094" s="452" t="str">
        <f t="shared" si="401"/>
        <v/>
      </c>
      <c r="Y1094" s="452" t="str">
        <f t="shared" si="402"/>
        <v/>
      </c>
    </row>
    <row r="1095" spans="1:25" ht="16.5">
      <c r="A1095" s="383">
        <f t="shared" si="407"/>
        <v>46199</v>
      </c>
      <c r="B1095" s="432" t="s">
        <v>804</v>
      </c>
      <c r="C1095" s="458"/>
      <c r="D1095" s="473"/>
      <c r="E1095" s="459"/>
      <c r="F1095" s="507" t="str">
        <f>IF(ISNA(VLOOKUP(D1095,條件!$A$1:$L$65585,5,0)),"",(VLOOKUP(D1095,條件!$A$1:$L$65585,5,0)))</f>
        <v/>
      </c>
      <c r="G1095" s="507" t="str">
        <f>IF(ISNA(VLOOKUP(D1095,條件!$A$1:$L$65585,11,0)),"",(VLOOKUP(D1095,條件!$A$1:$L$65585,11,0)))</f>
        <v/>
      </c>
      <c r="H1095" s="460"/>
      <c r="I1095" s="461"/>
      <c r="J1095" s="462"/>
      <c r="K1095" s="461"/>
      <c r="L1095" s="463"/>
      <c r="M1095" s="388"/>
      <c r="N1095" s="389"/>
      <c r="O1095" s="390"/>
      <c r="P1095" s="389"/>
      <c r="Q1095" s="391"/>
      <c r="R1095" s="443"/>
      <c r="S1095" s="425">
        <f t="shared" si="403"/>
        <v>0</v>
      </c>
      <c r="T1095" s="392">
        <f t="shared" si="400"/>
        <v>0</v>
      </c>
      <c r="U1095" s="392">
        <f t="shared" si="404"/>
        <v>0</v>
      </c>
      <c r="V1095" s="393">
        <f t="shared" si="405"/>
        <v>0</v>
      </c>
      <c r="W1095" s="444" t="str">
        <f t="shared" si="406"/>
        <v/>
      </c>
      <c r="X1095" s="452" t="str">
        <f t="shared" si="401"/>
        <v/>
      </c>
      <c r="Y1095" s="452" t="str">
        <f t="shared" si="402"/>
        <v/>
      </c>
    </row>
    <row r="1096" spans="1:25" ht="16.5">
      <c r="A1096" s="383">
        <f t="shared" si="407"/>
        <v>46199</v>
      </c>
      <c r="B1096" s="432" t="s">
        <v>804</v>
      </c>
      <c r="C1096" s="458"/>
      <c r="D1096" s="473"/>
      <c r="E1096" s="459"/>
      <c r="F1096" s="507" t="str">
        <f>IF(ISNA(VLOOKUP(D1096,條件!$A$1:$L$65585,5,0)),"",(VLOOKUP(D1096,條件!$A$1:$L$65585,5,0)))</f>
        <v/>
      </c>
      <c r="G1096" s="507" t="str">
        <f>IF(ISNA(VLOOKUP(D1096,條件!$A$1:$L$65585,11,0)),"",(VLOOKUP(D1096,條件!$A$1:$L$65585,11,0)))</f>
        <v/>
      </c>
      <c r="H1096" s="460"/>
      <c r="I1096" s="461"/>
      <c r="J1096" s="462"/>
      <c r="K1096" s="461"/>
      <c r="L1096" s="463"/>
      <c r="M1096" s="388"/>
      <c r="N1096" s="389"/>
      <c r="O1096" s="390"/>
      <c r="P1096" s="389"/>
      <c r="Q1096" s="391"/>
      <c r="R1096" s="443"/>
      <c r="S1096" s="425">
        <f t="shared" si="403"/>
        <v>0</v>
      </c>
      <c r="T1096" s="392">
        <f t="shared" si="400"/>
        <v>0</v>
      </c>
      <c r="U1096" s="392">
        <f t="shared" si="404"/>
        <v>0</v>
      </c>
      <c r="V1096" s="393">
        <f t="shared" si="405"/>
        <v>0</v>
      </c>
      <c r="W1096" s="444" t="str">
        <f t="shared" si="406"/>
        <v/>
      </c>
      <c r="X1096" s="452" t="str">
        <f t="shared" si="401"/>
        <v/>
      </c>
      <c r="Y1096" s="452" t="str">
        <f t="shared" si="402"/>
        <v/>
      </c>
    </row>
    <row r="1097" spans="1:25" ht="16.5">
      <c r="A1097" s="383">
        <f t="shared" si="407"/>
        <v>46199</v>
      </c>
      <c r="B1097" s="432" t="s">
        <v>804</v>
      </c>
      <c r="C1097" s="458"/>
      <c r="D1097" s="473"/>
      <c r="E1097" s="459"/>
      <c r="F1097" s="507" t="str">
        <f>IF(ISNA(VLOOKUP(D1097,條件!$A$1:$L$65585,5,0)),"",(VLOOKUP(D1097,條件!$A$1:$L$65585,5,0)))</f>
        <v/>
      </c>
      <c r="G1097" s="507" t="str">
        <f>IF(ISNA(VLOOKUP(D1097,條件!$A$1:$L$65585,11,0)),"",(VLOOKUP(D1097,條件!$A$1:$L$65585,11,0)))</f>
        <v/>
      </c>
      <c r="H1097" s="460"/>
      <c r="I1097" s="461"/>
      <c r="J1097" s="462"/>
      <c r="K1097" s="461"/>
      <c r="L1097" s="463"/>
      <c r="M1097" s="388"/>
      <c r="N1097" s="389"/>
      <c r="O1097" s="390"/>
      <c r="P1097" s="389"/>
      <c r="Q1097" s="391"/>
      <c r="R1097" s="443"/>
      <c r="S1097" s="425">
        <f t="shared" si="403"/>
        <v>0</v>
      </c>
      <c r="T1097" s="392">
        <f t="shared" si="400"/>
        <v>0</v>
      </c>
      <c r="U1097" s="392">
        <f t="shared" si="404"/>
        <v>0</v>
      </c>
      <c r="V1097" s="393">
        <f t="shared" si="405"/>
        <v>0</v>
      </c>
      <c r="W1097" s="444" t="str">
        <f t="shared" si="406"/>
        <v/>
      </c>
      <c r="X1097" s="452" t="str">
        <f t="shared" si="401"/>
        <v/>
      </c>
      <c r="Y1097" s="452" t="str">
        <f t="shared" si="402"/>
        <v/>
      </c>
    </row>
    <row r="1098" spans="1:25" ht="16.5">
      <c r="A1098" s="383">
        <f t="shared" si="407"/>
        <v>46199</v>
      </c>
      <c r="B1098" s="398" t="s">
        <v>807</v>
      </c>
      <c r="C1098" s="524"/>
      <c r="D1098" s="525"/>
      <c r="E1098" s="526"/>
      <c r="F1098" s="527"/>
      <c r="G1098" s="527"/>
      <c r="H1098" s="528"/>
      <c r="I1098" s="529">
        <f>COUNTA(I1078:I1097)</f>
        <v>0</v>
      </c>
      <c r="J1098" s="529"/>
      <c r="K1098" s="529"/>
      <c r="L1098" s="530"/>
      <c r="M1098" s="400"/>
      <c r="N1098" s="401">
        <f>SUM(N1078:N1097)</f>
        <v>0</v>
      </c>
      <c r="O1098" s="400"/>
      <c r="P1098" s="401">
        <f>SUM(P1078:P1097)</f>
        <v>0</v>
      </c>
      <c r="Q1098" s="402"/>
      <c r="R1098" s="445"/>
      <c r="S1098" s="426"/>
      <c r="T1098" s="399"/>
      <c r="U1098" s="399">
        <f>SUMIF(U1078:U1097,"&lt;9E307")</f>
        <v>0</v>
      </c>
      <c r="V1098" s="399">
        <f>SUM(V1078:V1097)</f>
        <v>0</v>
      </c>
      <c r="W1098" s="446">
        <f>IF(ISERROR(V1098/U1098),0,(V1098/U1098))</f>
        <v>0</v>
      </c>
      <c r="X1098" s="453">
        <f>SUMIF(X1078:X1097,"&lt;9E307")</f>
        <v>0</v>
      </c>
      <c r="Y1098" s="453">
        <f>SUMIF(Y1078:Y1097,"&lt;9E307")</f>
        <v>0</v>
      </c>
    </row>
    <row r="1099" spans="1:25" ht="16.5">
      <c r="A1099" s="383">
        <f t="shared" si="407"/>
        <v>46199</v>
      </c>
      <c r="B1099" s="432" t="s">
        <v>805</v>
      </c>
      <c r="C1099" s="458"/>
      <c r="D1099" s="473"/>
      <c r="E1099" s="459"/>
      <c r="F1099" s="507" t="str">
        <f>IF(ISNA(VLOOKUP(D1099,條件!$A$1:$L$65585,5,0)),"",(VLOOKUP(D1099,條件!$A$1:$L$65585,5,0)))</f>
        <v/>
      </c>
      <c r="G1099" s="507" t="str">
        <f>IF(ISNA(VLOOKUP(D1099,條件!$A$1:$L$65585,11,0)),"",(VLOOKUP(D1099,條件!$A$1:$L$65585,11,0)))</f>
        <v/>
      </c>
      <c r="H1099" s="460"/>
      <c r="I1099" s="461"/>
      <c r="J1099" s="462"/>
      <c r="K1099" s="461"/>
      <c r="L1099" s="463"/>
      <c r="M1099" s="388"/>
      <c r="N1099" s="389"/>
      <c r="O1099" s="390"/>
      <c r="P1099" s="389"/>
      <c r="Q1099" s="391"/>
      <c r="R1099" s="443"/>
      <c r="S1099" s="425">
        <f>K1099*0.85</f>
        <v>0</v>
      </c>
      <c r="T1099" s="392">
        <f t="shared" ref="T1099:T1118" si="408">IF(J1099="",0,(1440/(J1099/S1099)))</f>
        <v>0</v>
      </c>
      <c r="U1099" s="405">
        <f>T1099*L1099*(N1099+P1099)/24*0.85</f>
        <v>0</v>
      </c>
      <c r="V1099" s="406">
        <f>M1099+O1099</f>
        <v>0</v>
      </c>
      <c r="W1099" s="442" t="str">
        <f>IF(U1099=0,"",((V1099/U1099)))</f>
        <v/>
      </c>
      <c r="X1099" s="452" t="str">
        <f t="shared" ref="X1099:X1118" si="409">IF(ISERROR((U1099/(N1099+P1099)*N1099)/250),"",((U1099/(N1099+P1099)*N1099)/250))</f>
        <v/>
      </c>
      <c r="Y1099" s="452" t="str">
        <f t="shared" ref="Y1099:Y1118" si="410">IF(ISERROR(((U1099/(N1099+P1099)*P1099)/250)),"",(((U1099/(N1099+P1099)*P1099))/250))</f>
        <v/>
      </c>
    </row>
    <row r="1100" spans="1:25" ht="16.5">
      <c r="A1100" s="383">
        <f t="shared" si="407"/>
        <v>46199</v>
      </c>
      <c r="B1100" s="432" t="s">
        <v>805</v>
      </c>
      <c r="C1100" s="458"/>
      <c r="D1100" s="473"/>
      <c r="E1100" s="459"/>
      <c r="F1100" s="507" t="str">
        <f>IF(ISNA(VLOOKUP(D1100,條件!$A$1:$L$65585,5,0)),"",(VLOOKUP(D1100,條件!$A$1:$L$65585,5,0)))</f>
        <v/>
      </c>
      <c r="G1100" s="507" t="str">
        <f>IF(ISNA(VLOOKUP(D1100,條件!$A$1:$L$65585,11,0)),"",(VLOOKUP(D1100,條件!$A$1:$L$65585,11,0)))</f>
        <v/>
      </c>
      <c r="H1100" s="460"/>
      <c r="I1100" s="461"/>
      <c r="J1100" s="462"/>
      <c r="K1100" s="461"/>
      <c r="L1100" s="463"/>
      <c r="M1100" s="388"/>
      <c r="N1100" s="389"/>
      <c r="O1100" s="390"/>
      <c r="P1100" s="389"/>
      <c r="Q1100" s="391"/>
      <c r="R1100" s="443"/>
      <c r="S1100" s="425">
        <f t="shared" ref="S1100:S1118" si="411">K1100*0.85</f>
        <v>0</v>
      </c>
      <c r="T1100" s="392">
        <f t="shared" si="408"/>
        <v>0</v>
      </c>
      <c r="U1100" s="405">
        <f t="shared" ref="U1100:U1118" si="412">T1100*L1100*(N1100+P1100)/24*0.85</f>
        <v>0</v>
      </c>
      <c r="V1100" s="393">
        <f t="shared" ref="V1100:V1118" si="413">M1100+O1100</f>
        <v>0</v>
      </c>
      <c r="W1100" s="442" t="str">
        <f t="shared" ref="W1100:W1118" si="414">IF(U1100=0,"",((V1100/U1100)))</f>
        <v/>
      </c>
      <c r="X1100" s="452" t="str">
        <f t="shared" si="409"/>
        <v/>
      </c>
      <c r="Y1100" s="452" t="str">
        <f t="shared" si="410"/>
        <v/>
      </c>
    </row>
    <row r="1101" spans="1:25" ht="16.5">
      <c r="A1101" s="383">
        <f t="shared" si="407"/>
        <v>46199</v>
      </c>
      <c r="B1101" s="432" t="s">
        <v>805</v>
      </c>
      <c r="C1101" s="458"/>
      <c r="D1101" s="473"/>
      <c r="E1101" s="459"/>
      <c r="F1101" s="507" t="str">
        <f>IF(ISNA(VLOOKUP(D1101,條件!$A$1:$L$65585,5,0)),"",(VLOOKUP(D1101,條件!$A$1:$L$65585,5,0)))</f>
        <v/>
      </c>
      <c r="G1101" s="507" t="str">
        <f>IF(ISNA(VLOOKUP(D1101,條件!$A$1:$L$65585,11,0)),"",(VLOOKUP(D1101,條件!$A$1:$L$65585,11,0)))</f>
        <v/>
      </c>
      <c r="H1101" s="460"/>
      <c r="I1101" s="461"/>
      <c r="J1101" s="462"/>
      <c r="K1101" s="461"/>
      <c r="L1101" s="463"/>
      <c r="M1101" s="388"/>
      <c r="N1101" s="389"/>
      <c r="O1101" s="390"/>
      <c r="P1101" s="389"/>
      <c r="Q1101" s="391"/>
      <c r="R1101" s="443"/>
      <c r="S1101" s="425">
        <f t="shared" si="411"/>
        <v>0</v>
      </c>
      <c r="T1101" s="392">
        <f t="shared" si="408"/>
        <v>0</v>
      </c>
      <c r="U1101" s="405">
        <f t="shared" si="412"/>
        <v>0</v>
      </c>
      <c r="V1101" s="393">
        <f t="shared" si="413"/>
        <v>0</v>
      </c>
      <c r="W1101" s="442" t="str">
        <f t="shared" si="414"/>
        <v/>
      </c>
      <c r="X1101" s="452" t="str">
        <f t="shared" si="409"/>
        <v/>
      </c>
      <c r="Y1101" s="452" t="str">
        <f t="shared" si="410"/>
        <v/>
      </c>
    </row>
    <row r="1102" spans="1:25" ht="16.5">
      <c r="A1102" s="383">
        <f t="shared" si="407"/>
        <v>46199</v>
      </c>
      <c r="B1102" s="432" t="s">
        <v>805</v>
      </c>
      <c r="C1102" s="458"/>
      <c r="D1102" s="473"/>
      <c r="E1102" s="459"/>
      <c r="F1102" s="507" t="str">
        <f>IF(ISNA(VLOOKUP(D1102,條件!$A$1:$L$65585,5,0)),"",(VLOOKUP(D1102,條件!$A$1:$L$65585,5,0)))</f>
        <v/>
      </c>
      <c r="G1102" s="507" t="str">
        <f>IF(ISNA(VLOOKUP(D1102,條件!$A$1:$L$65585,11,0)),"",(VLOOKUP(D1102,條件!$A$1:$L$65585,11,0)))</f>
        <v/>
      </c>
      <c r="H1102" s="460"/>
      <c r="I1102" s="461"/>
      <c r="J1102" s="462"/>
      <c r="K1102" s="461"/>
      <c r="L1102" s="463"/>
      <c r="M1102" s="388"/>
      <c r="N1102" s="389"/>
      <c r="O1102" s="390"/>
      <c r="P1102" s="389"/>
      <c r="Q1102" s="391"/>
      <c r="R1102" s="443"/>
      <c r="S1102" s="425">
        <f t="shared" si="411"/>
        <v>0</v>
      </c>
      <c r="T1102" s="392">
        <f t="shared" si="408"/>
        <v>0</v>
      </c>
      <c r="U1102" s="405">
        <f t="shared" si="412"/>
        <v>0</v>
      </c>
      <c r="V1102" s="393">
        <f t="shared" si="413"/>
        <v>0</v>
      </c>
      <c r="W1102" s="442" t="str">
        <f t="shared" si="414"/>
        <v/>
      </c>
      <c r="X1102" s="452" t="str">
        <f t="shared" si="409"/>
        <v/>
      </c>
      <c r="Y1102" s="452" t="str">
        <f t="shared" si="410"/>
        <v/>
      </c>
    </row>
    <row r="1103" spans="1:25" ht="16.5">
      <c r="A1103" s="383">
        <f t="shared" si="407"/>
        <v>46199</v>
      </c>
      <c r="B1103" s="432" t="s">
        <v>805</v>
      </c>
      <c r="C1103" s="458"/>
      <c r="D1103" s="473"/>
      <c r="E1103" s="459"/>
      <c r="F1103" s="507" t="str">
        <f>IF(ISNA(VLOOKUP(D1103,條件!$A$1:$L$65585,5,0)),"",(VLOOKUP(D1103,條件!$A$1:$L$65585,5,0)))</f>
        <v/>
      </c>
      <c r="G1103" s="507" t="str">
        <f>IF(ISNA(VLOOKUP(D1103,條件!$A$1:$L$65585,11,0)),"",(VLOOKUP(D1103,條件!$A$1:$L$65585,11,0)))</f>
        <v/>
      </c>
      <c r="H1103" s="460"/>
      <c r="I1103" s="461"/>
      <c r="J1103" s="462"/>
      <c r="K1103" s="461"/>
      <c r="L1103" s="463"/>
      <c r="M1103" s="388"/>
      <c r="N1103" s="389"/>
      <c r="O1103" s="390"/>
      <c r="P1103" s="389"/>
      <c r="Q1103" s="391"/>
      <c r="R1103" s="443"/>
      <c r="S1103" s="425">
        <f t="shared" si="411"/>
        <v>0</v>
      </c>
      <c r="T1103" s="392">
        <f t="shared" si="408"/>
        <v>0</v>
      </c>
      <c r="U1103" s="405">
        <f t="shared" si="412"/>
        <v>0</v>
      </c>
      <c r="V1103" s="393">
        <f t="shared" si="413"/>
        <v>0</v>
      </c>
      <c r="W1103" s="442" t="str">
        <f t="shared" si="414"/>
        <v/>
      </c>
      <c r="X1103" s="452" t="str">
        <f t="shared" si="409"/>
        <v/>
      </c>
      <c r="Y1103" s="452" t="str">
        <f t="shared" si="410"/>
        <v/>
      </c>
    </row>
    <row r="1104" spans="1:25" ht="16.5">
      <c r="A1104" s="383">
        <f t="shared" si="407"/>
        <v>46199</v>
      </c>
      <c r="B1104" s="432" t="s">
        <v>805</v>
      </c>
      <c r="C1104" s="458"/>
      <c r="D1104" s="473"/>
      <c r="E1104" s="459"/>
      <c r="F1104" s="507" t="str">
        <f>IF(ISNA(VLOOKUP(D1104,條件!$A$1:$L$65585,5,0)),"",(VLOOKUP(D1104,條件!$A$1:$L$65585,5,0)))</f>
        <v/>
      </c>
      <c r="G1104" s="507" t="str">
        <f>IF(ISNA(VLOOKUP(D1104,條件!$A$1:$L$65585,11,0)),"",(VLOOKUP(D1104,條件!$A$1:$L$65585,11,0)))</f>
        <v/>
      </c>
      <c r="H1104" s="460"/>
      <c r="I1104" s="461"/>
      <c r="J1104" s="462"/>
      <c r="K1104" s="461"/>
      <c r="L1104" s="463"/>
      <c r="M1104" s="388"/>
      <c r="N1104" s="389"/>
      <c r="O1104" s="390"/>
      <c r="P1104" s="389"/>
      <c r="Q1104" s="391"/>
      <c r="R1104" s="443"/>
      <c r="S1104" s="425">
        <f t="shared" si="411"/>
        <v>0</v>
      </c>
      <c r="T1104" s="392">
        <f t="shared" si="408"/>
        <v>0</v>
      </c>
      <c r="U1104" s="405">
        <f t="shared" si="412"/>
        <v>0</v>
      </c>
      <c r="V1104" s="393">
        <f t="shared" si="413"/>
        <v>0</v>
      </c>
      <c r="W1104" s="442" t="str">
        <f t="shared" si="414"/>
        <v/>
      </c>
      <c r="X1104" s="452" t="str">
        <f t="shared" si="409"/>
        <v/>
      </c>
      <c r="Y1104" s="452" t="str">
        <f t="shared" si="410"/>
        <v/>
      </c>
    </row>
    <row r="1105" spans="1:25" ht="16.5">
      <c r="A1105" s="383">
        <f t="shared" si="407"/>
        <v>46199</v>
      </c>
      <c r="B1105" s="432" t="s">
        <v>805</v>
      </c>
      <c r="C1105" s="458"/>
      <c r="D1105" s="473"/>
      <c r="E1105" s="459"/>
      <c r="F1105" s="507" t="str">
        <f>IF(ISNA(VLOOKUP(D1105,條件!$A$1:$L$65585,5,0)),"",(VLOOKUP(D1105,條件!$A$1:$L$65585,5,0)))</f>
        <v/>
      </c>
      <c r="G1105" s="507" t="str">
        <f>IF(ISNA(VLOOKUP(D1105,條件!$A$1:$L$65585,11,0)),"",(VLOOKUP(D1105,條件!$A$1:$L$65585,11,0)))</f>
        <v/>
      </c>
      <c r="H1105" s="460"/>
      <c r="I1105" s="461"/>
      <c r="J1105" s="462"/>
      <c r="K1105" s="461"/>
      <c r="L1105" s="463"/>
      <c r="M1105" s="388"/>
      <c r="N1105" s="389"/>
      <c r="O1105" s="390"/>
      <c r="P1105" s="389"/>
      <c r="Q1105" s="391"/>
      <c r="R1105" s="443"/>
      <c r="S1105" s="425">
        <f t="shared" si="411"/>
        <v>0</v>
      </c>
      <c r="T1105" s="392">
        <f t="shared" si="408"/>
        <v>0</v>
      </c>
      <c r="U1105" s="405">
        <f t="shared" si="412"/>
        <v>0</v>
      </c>
      <c r="V1105" s="393">
        <f t="shared" si="413"/>
        <v>0</v>
      </c>
      <c r="W1105" s="442" t="str">
        <f t="shared" si="414"/>
        <v/>
      </c>
      <c r="X1105" s="452" t="str">
        <f t="shared" si="409"/>
        <v/>
      </c>
      <c r="Y1105" s="452" t="str">
        <f t="shared" si="410"/>
        <v/>
      </c>
    </row>
    <row r="1106" spans="1:25" ht="16.5">
      <c r="A1106" s="383">
        <f t="shared" si="407"/>
        <v>46199</v>
      </c>
      <c r="B1106" s="432" t="s">
        <v>805</v>
      </c>
      <c r="C1106" s="458"/>
      <c r="D1106" s="473"/>
      <c r="E1106" s="459"/>
      <c r="F1106" s="507" t="str">
        <f>IF(ISNA(VLOOKUP(D1106,條件!$A$1:$L$65585,5,0)),"",(VLOOKUP(D1106,條件!$A$1:$L$65585,5,0)))</f>
        <v/>
      </c>
      <c r="G1106" s="507" t="str">
        <f>IF(ISNA(VLOOKUP(D1106,條件!$A$1:$L$65585,11,0)),"",(VLOOKUP(D1106,條件!$A$1:$L$65585,11,0)))</f>
        <v/>
      </c>
      <c r="H1106" s="460"/>
      <c r="I1106" s="461"/>
      <c r="J1106" s="462"/>
      <c r="K1106" s="461"/>
      <c r="L1106" s="463"/>
      <c r="M1106" s="388"/>
      <c r="N1106" s="389"/>
      <c r="O1106" s="390"/>
      <c r="P1106" s="389"/>
      <c r="Q1106" s="391"/>
      <c r="R1106" s="443"/>
      <c r="S1106" s="425">
        <f t="shared" si="411"/>
        <v>0</v>
      </c>
      <c r="T1106" s="392">
        <f t="shared" si="408"/>
        <v>0</v>
      </c>
      <c r="U1106" s="405">
        <f t="shared" si="412"/>
        <v>0</v>
      </c>
      <c r="V1106" s="393">
        <f t="shared" si="413"/>
        <v>0</v>
      </c>
      <c r="W1106" s="442" t="str">
        <f t="shared" si="414"/>
        <v/>
      </c>
      <c r="X1106" s="452" t="str">
        <f t="shared" si="409"/>
        <v/>
      </c>
      <c r="Y1106" s="452" t="str">
        <f t="shared" si="410"/>
        <v/>
      </c>
    </row>
    <row r="1107" spans="1:25" ht="16.5">
      <c r="A1107" s="383">
        <f t="shared" si="407"/>
        <v>46199</v>
      </c>
      <c r="B1107" s="432" t="s">
        <v>805</v>
      </c>
      <c r="C1107" s="458"/>
      <c r="D1107" s="473"/>
      <c r="E1107" s="459"/>
      <c r="F1107" s="507" t="str">
        <f>IF(ISNA(VLOOKUP(D1107,條件!$A$1:$L$65585,5,0)),"",(VLOOKUP(D1107,條件!$A$1:$L$65585,5,0)))</f>
        <v/>
      </c>
      <c r="G1107" s="507" t="str">
        <f>IF(ISNA(VLOOKUP(D1107,條件!$A$1:$L$65585,11,0)),"",(VLOOKUP(D1107,條件!$A$1:$L$65585,11,0)))</f>
        <v/>
      </c>
      <c r="H1107" s="460"/>
      <c r="I1107" s="461"/>
      <c r="J1107" s="462"/>
      <c r="K1107" s="461"/>
      <c r="L1107" s="463"/>
      <c r="M1107" s="388"/>
      <c r="N1107" s="389"/>
      <c r="O1107" s="390"/>
      <c r="P1107" s="389"/>
      <c r="Q1107" s="391"/>
      <c r="R1107" s="443"/>
      <c r="S1107" s="425">
        <f t="shared" si="411"/>
        <v>0</v>
      </c>
      <c r="T1107" s="392">
        <f t="shared" si="408"/>
        <v>0</v>
      </c>
      <c r="U1107" s="405">
        <f t="shared" si="412"/>
        <v>0</v>
      </c>
      <c r="V1107" s="393">
        <f t="shared" si="413"/>
        <v>0</v>
      </c>
      <c r="W1107" s="442" t="str">
        <f t="shared" si="414"/>
        <v/>
      </c>
      <c r="X1107" s="452" t="str">
        <f t="shared" si="409"/>
        <v/>
      </c>
      <c r="Y1107" s="452" t="str">
        <f t="shared" si="410"/>
        <v/>
      </c>
    </row>
    <row r="1108" spans="1:25" ht="16.5">
      <c r="A1108" s="383">
        <f t="shared" si="407"/>
        <v>46199</v>
      </c>
      <c r="B1108" s="432" t="s">
        <v>805</v>
      </c>
      <c r="C1108" s="458"/>
      <c r="D1108" s="473"/>
      <c r="E1108" s="459"/>
      <c r="F1108" s="507" t="str">
        <f>IF(ISNA(VLOOKUP(D1108,條件!$A$1:$L$65585,5,0)),"",(VLOOKUP(D1108,條件!$A$1:$L$65585,5,0)))</f>
        <v/>
      </c>
      <c r="G1108" s="507" t="str">
        <f>IF(ISNA(VLOOKUP(D1108,條件!$A$1:$L$65585,11,0)),"",(VLOOKUP(D1108,條件!$A$1:$L$65585,11,0)))</f>
        <v/>
      </c>
      <c r="H1108" s="460"/>
      <c r="I1108" s="461"/>
      <c r="J1108" s="462"/>
      <c r="K1108" s="461"/>
      <c r="L1108" s="463"/>
      <c r="M1108" s="388"/>
      <c r="N1108" s="389"/>
      <c r="O1108" s="390"/>
      <c r="P1108" s="389"/>
      <c r="Q1108" s="391"/>
      <c r="R1108" s="443"/>
      <c r="S1108" s="425">
        <f t="shared" si="411"/>
        <v>0</v>
      </c>
      <c r="T1108" s="392">
        <f t="shared" si="408"/>
        <v>0</v>
      </c>
      <c r="U1108" s="405">
        <f t="shared" si="412"/>
        <v>0</v>
      </c>
      <c r="V1108" s="393">
        <f t="shared" si="413"/>
        <v>0</v>
      </c>
      <c r="W1108" s="442" t="str">
        <f t="shared" si="414"/>
        <v/>
      </c>
      <c r="X1108" s="452" t="str">
        <f t="shared" si="409"/>
        <v/>
      </c>
      <c r="Y1108" s="452" t="str">
        <f t="shared" si="410"/>
        <v/>
      </c>
    </row>
    <row r="1109" spans="1:25" ht="16.5">
      <c r="A1109" s="383">
        <f t="shared" si="407"/>
        <v>46199</v>
      </c>
      <c r="B1109" s="432" t="s">
        <v>805</v>
      </c>
      <c r="C1109" s="458"/>
      <c r="D1109" s="473"/>
      <c r="E1109" s="459"/>
      <c r="F1109" s="507" t="str">
        <f>IF(ISNA(VLOOKUP(D1109,條件!$A$1:$L$65585,5,0)),"",(VLOOKUP(D1109,條件!$A$1:$L$65585,5,0)))</f>
        <v/>
      </c>
      <c r="G1109" s="507" t="str">
        <f>IF(ISNA(VLOOKUP(D1109,條件!$A$1:$L$65585,11,0)),"",(VLOOKUP(D1109,條件!$A$1:$L$65585,11,0)))</f>
        <v/>
      </c>
      <c r="H1109" s="460"/>
      <c r="I1109" s="461"/>
      <c r="J1109" s="462"/>
      <c r="K1109" s="461"/>
      <c r="L1109" s="463"/>
      <c r="M1109" s="388"/>
      <c r="N1109" s="389"/>
      <c r="O1109" s="390"/>
      <c r="P1109" s="389"/>
      <c r="Q1109" s="391"/>
      <c r="R1109" s="443"/>
      <c r="S1109" s="425">
        <f t="shared" si="411"/>
        <v>0</v>
      </c>
      <c r="T1109" s="392">
        <f t="shared" si="408"/>
        <v>0</v>
      </c>
      <c r="U1109" s="405">
        <f t="shared" si="412"/>
        <v>0</v>
      </c>
      <c r="V1109" s="393">
        <f t="shared" si="413"/>
        <v>0</v>
      </c>
      <c r="W1109" s="442" t="str">
        <f t="shared" si="414"/>
        <v/>
      </c>
      <c r="X1109" s="452" t="str">
        <f t="shared" si="409"/>
        <v/>
      </c>
      <c r="Y1109" s="452" t="str">
        <f t="shared" si="410"/>
        <v/>
      </c>
    </row>
    <row r="1110" spans="1:25" ht="16.5">
      <c r="A1110" s="383">
        <f t="shared" si="407"/>
        <v>46199</v>
      </c>
      <c r="B1110" s="432" t="s">
        <v>805</v>
      </c>
      <c r="C1110" s="458"/>
      <c r="D1110" s="473"/>
      <c r="E1110" s="459"/>
      <c r="F1110" s="507" t="str">
        <f>IF(ISNA(VLOOKUP(D1110,條件!$A$1:$L$65585,5,0)),"",(VLOOKUP(D1110,條件!$A$1:$L$65585,5,0)))</f>
        <v/>
      </c>
      <c r="G1110" s="507" t="str">
        <f>IF(ISNA(VLOOKUP(D1110,條件!$A$1:$L$65585,11,0)),"",(VLOOKUP(D1110,條件!$A$1:$L$65585,11,0)))</f>
        <v/>
      </c>
      <c r="H1110" s="460"/>
      <c r="I1110" s="461"/>
      <c r="J1110" s="462"/>
      <c r="K1110" s="461"/>
      <c r="L1110" s="463"/>
      <c r="M1110" s="388"/>
      <c r="N1110" s="389"/>
      <c r="O1110" s="390"/>
      <c r="P1110" s="389"/>
      <c r="Q1110" s="391"/>
      <c r="R1110" s="443"/>
      <c r="S1110" s="425">
        <f t="shared" si="411"/>
        <v>0</v>
      </c>
      <c r="T1110" s="392">
        <f t="shared" si="408"/>
        <v>0</v>
      </c>
      <c r="U1110" s="392">
        <f t="shared" si="412"/>
        <v>0</v>
      </c>
      <c r="V1110" s="393">
        <f t="shared" si="413"/>
        <v>0</v>
      </c>
      <c r="W1110" s="444" t="str">
        <f t="shared" si="414"/>
        <v/>
      </c>
      <c r="X1110" s="452" t="str">
        <f t="shared" si="409"/>
        <v/>
      </c>
      <c r="Y1110" s="452" t="str">
        <f t="shared" si="410"/>
        <v/>
      </c>
    </row>
    <row r="1111" spans="1:25" ht="16.5">
      <c r="A1111" s="383">
        <f t="shared" si="407"/>
        <v>46199</v>
      </c>
      <c r="B1111" s="432" t="s">
        <v>805</v>
      </c>
      <c r="C1111" s="458"/>
      <c r="D1111" s="473"/>
      <c r="E1111" s="459"/>
      <c r="F1111" s="507" t="str">
        <f>IF(ISNA(VLOOKUP(D1111,條件!$A$1:$L$65585,5,0)),"",(VLOOKUP(D1111,條件!$A$1:$L$65585,5,0)))</f>
        <v/>
      </c>
      <c r="G1111" s="507" t="str">
        <f>IF(ISNA(VLOOKUP(D1111,條件!$A$1:$L$65585,11,0)),"",(VLOOKUP(D1111,條件!$A$1:$L$65585,11,0)))</f>
        <v/>
      </c>
      <c r="H1111" s="460"/>
      <c r="I1111" s="461"/>
      <c r="J1111" s="462"/>
      <c r="K1111" s="461"/>
      <c r="L1111" s="463"/>
      <c r="M1111" s="388"/>
      <c r="N1111" s="389"/>
      <c r="O1111" s="390"/>
      <c r="P1111" s="389"/>
      <c r="Q1111" s="391"/>
      <c r="R1111" s="443"/>
      <c r="S1111" s="425">
        <f t="shared" si="411"/>
        <v>0</v>
      </c>
      <c r="T1111" s="392">
        <f t="shared" si="408"/>
        <v>0</v>
      </c>
      <c r="U1111" s="392">
        <f t="shared" si="412"/>
        <v>0</v>
      </c>
      <c r="V1111" s="393">
        <f t="shared" si="413"/>
        <v>0</v>
      </c>
      <c r="W1111" s="444" t="str">
        <f t="shared" si="414"/>
        <v/>
      </c>
      <c r="X1111" s="452" t="str">
        <f t="shared" si="409"/>
        <v/>
      </c>
      <c r="Y1111" s="452" t="str">
        <f t="shared" si="410"/>
        <v/>
      </c>
    </row>
    <row r="1112" spans="1:25" ht="16.5">
      <c r="A1112" s="383">
        <f t="shared" si="407"/>
        <v>46199</v>
      </c>
      <c r="B1112" s="432" t="s">
        <v>805</v>
      </c>
      <c r="C1112" s="458"/>
      <c r="D1112" s="473"/>
      <c r="E1112" s="459"/>
      <c r="F1112" s="507" t="str">
        <f>IF(ISNA(VLOOKUP(D1112,條件!$A$1:$L$65585,5,0)),"",(VLOOKUP(D1112,條件!$A$1:$L$65585,5,0)))</f>
        <v/>
      </c>
      <c r="G1112" s="507" t="str">
        <f>IF(ISNA(VLOOKUP(D1112,條件!$A$1:$L$65585,11,0)),"",(VLOOKUP(D1112,條件!$A$1:$L$65585,11,0)))</f>
        <v/>
      </c>
      <c r="H1112" s="460"/>
      <c r="I1112" s="461"/>
      <c r="J1112" s="462"/>
      <c r="K1112" s="461"/>
      <c r="L1112" s="463"/>
      <c r="M1112" s="388"/>
      <c r="N1112" s="389"/>
      <c r="O1112" s="390"/>
      <c r="P1112" s="389"/>
      <c r="Q1112" s="391"/>
      <c r="R1112" s="443"/>
      <c r="S1112" s="425">
        <f t="shared" si="411"/>
        <v>0</v>
      </c>
      <c r="T1112" s="392">
        <f t="shared" si="408"/>
        <v>0</v>
      </c>
      <c r="U1112" s="392">
        <f t="shared" si="412"/>
        <v>0</v>
      </c>
      <c r="V1112" s="393">
        <f t="shared" si="413"/>
        <v>0</v>
      </c>
      <c r="W1112" s="444" t="str">
        <f t="shared" si="414"/>
        <v/>
      </c>
      <c r="X1112" s="452" t="str">
        <f t="shared" si="409"/>
        <v/>
      </c>
      <c r="Y1112" s="452" t="str">
        <f t="shared" si="410"/>
        <v/>
      </c>
    </row>
    <row r="1113" spans="1:25" ht="16.5">
      <c r="A1113" s="383">
        <f t="shared" si="407"/>
        <v>46199</v>
      </c>
      <c r="B1113" s="432" t="s">
        <v>805</v>
      </c>
      <c r="C1113" s="458"/>
      <c r="D1113" s="473"/>
      <c r="E1113" s="459"/>
      <c r="F1113" s="507" t="str">
        <f>IF(ISNA(VLOOKUP(D1113,條件!$A$1:$L$65585,5,0)),"",(VLOOKUP(D1113,條件!$A$1:$L$65585,5,0)))</f>
        <v/>
      </c>
      <c r="G1113" s="507" t="str">
        <f>IF(ISNA(VLOOKUP(D1113,條件!$A$1:$L$65585,11,0)),"",(VLOOKUP(D1113,條件!$A$1:$L$65585,11,0)))</f>
        <v/>
      </c>
      <c r="H1113" s="460"/>
      <c r="I1113" s="461"/>
      <c r="J1113" s="462"/>
      <c r="K1113" s="461"/>
      <c r="L1113" s="463"/>
      <c r="M1113" s="388"/>
      <c r="N1113" s="389"/>
      <c r="O1113" s="390"/>
      <c r="P1113" s="389"/>
      <c r="Q1113" s="391"/>
      <c r="R1113" s="443"/>
      <c r="S1113" s="425">
        <f t="shared" si="411"/>
        <v>0</v>
      </c>
      <c r="T1113" s="392">
        <f t="shared" si="408"/>
        <v>0</v>
      </c>
      <c r="U1113" s="392">
        <f t="shared" si="412"/>
        <v>0</v>
      </c>
      <c r="V1113" s="393">
        <f t="shared" si="413"/>
        <v>0</v>
      </c>
      <c r="W1113" s="444" t="str">
        <f t="shared" si="414"/>
        <v/>
      </c>
      <c r="X1113" s="452" t="str">
        <f t="shared" si="409"/>
        <v/>
      </c>
      <c r="Y1113" s="452" t="str">
        <f t="shared" si="410"/>
        <v/>
      </c>
    </row>
    <row r="1114" spans="1:25" ht="16.5">
      <c r="A1114" s="383">
        <f t="shared" si="407"/>
        <v>46199</v>
      </c>
      <c r="B1114" s="432" t="s">
        <v>805</v>
      </c>
      <c r="C1114" s="458"/>
      <c r="D1114" s="473"/>
      <c r="E1114" s="459"/>
      <c r="F1114" s="507" t="str">
        <f>IF(ISNA(VLOOKUP(D1114,條件!$A$1:$L$65585,5,0)),"",(VLOOKUP(D1114,條件!$A$1:$L$65585,5,0)))</f>
        <v/>
      </c>
      <c r="G1114" s="507" t="str">
        <f>IF(ISNA(VLOOKUP(D1114,條件!$A$1:$L$65585,11,0)),"",(VLOOKUP(D1114,條件!$A$1:$L$65585,11,0)))</f>
        <v/>
      </c>
      <c r="H1114" s="460"/>
      <c r="I1114" s="461"/>
      <c r="J1114" s="462"/>
      <c r="K1114" s="461"/>
      <c r="L1114" s="463"/>
      <c r="M1114" s="388"/>
      <c r="N1114" s="389"/>
      <c r="O1114" s="390"/>
      <c r="P1114" s="389"/>
      <c r="Q1114" s="391"/>
      <c r="R1114" s="443"/>
      <c r="S1114" s="425">
        <f t="shared" si="411"/>
        <v>0</v>
      </c>
      <c r="T1114" s="392">
        <f t="shared" si="408"/>
        <v>0</v>
      </c>
      <c r="U1114" s="392">
        <f t="shared" si="412"/>
        <v>0</v>
      </c>
      <c r="V1114" s="393">
        <f t="shared" si="413"/>
        <v>0</v>
      </c>
      <c r="W1114" s="444" t="str">
        <f t="shared" si="414"/>
        <v/>
      </c>
      <c r="X1114" s="452" t="str">
        <f t="shared" si="409"/>
        <v/>
      </c>
      <c r="Y1114" s="452" t="str">
        <f t="shared" si="410"/>
        <v/>
      </c>
    </row>
    <row r="1115" spans="1:25" ht="16.5">
      <c r="A1115" s="383">
        <f t="shared" si="407"/>
        <v>46199</v>
      </c>
      <c r="B1115" s="432" t="s">
        <v>805</v>
      </c>
      <c r="C1115" s="458"/>
      <c r="D1115" s="473"/>
      <c r="E1115" s="459"/>
      <c r="F1115" s="507" t="str">
        <f>IF(ISNA(VLOOKUP(D1115,條件!$A$1:$L$65585,5,0)),"",(VLOOKUP(D1115,條件!$A$1:$L$65585,5,0)))</f>
        <v/>
      </c>
      <c r="G1115" s="507" t="str">
        <f>IF(ISNA(VLOOKUP(D1115,條件!$A$1:$L$65585,11,0)),"",(VLOOKUP(D1115,條件!$A$1:$L$65585,11,0)))</f>
        <v/>
      </c>
      <c r="H1115" s="460"/>
      <c r="I1115" s="461"/>
      <c r="J1115" s="462"/>
      <c r="K1115" s="461"/>
      <c r="L1115" s="463"/>
      <c r="M1115" s="388"/>
      <c r="N1115" s="389"/>
      <c r="O1115" s="390"/>
      <c r="P1115" s="389"/>
      <c r="Q1115" s="391"/>
      <c r="R1115" s="443"/>
      <c r="S1115" s="425">
        <f t="shared" si="411"/>
        <v>0</v>
      </c>
      <c r="T1115" s="392">
        <f t="shared" si="408"/>
        <v>0</v>
      </c>
      <c r="U1115" s="392">
        <f t="shared" si="412"/>
        <v>0</v>
      </c>
      <c r="V1115" s="393">
        <f t="shared" si="413"/>
        <v>0</v>
      </c>
      <c r="W1115" s="444" t="str">
        <f t="shared" si="414"/>
        <v/>
      </c>
      <c r="X1115" s="452" t="str">
        <f t="shared" si="409"/>
        <v/>
      </c>
      <c r="Y1115" s="452" t="str">
        <f t="shared" si="410"/>
        <v/>
      </c>
    </row>
    <row r="1116" spans="1:25" ht="16.5">
      <c r="A1116" s="383">
        <f t="shared" si="407"/>
        <v>46199</v>
      </c>
      <c r="B1116" s="432" t="s">
        <v>805</v>
      </c>
      <c r="C1116" s="458"/>
      <c r="D1116" s="473"/>
      <c r="E1116" s="459"/>
      <c r="F1116" s="507" t="str">
        <f>IF(ISNA(VLOOKUP(D1116,條件!$A$1:$L$65585,5,0)),"",(VLOOKUP(D1116,條件!$A$1:$L$65585,5,0)))</f>
        <v/>
      </c>
      <c r="G1116" s="507" t="str">
        <f>IF(ISNA(VLOOKUP(D1116,條件!$A$1:$L$65585,11,0)),"",(VLOOKUP(D1116,條件!$A$1:$L$65585,11,0)))</f>
        <v/>
      </c>
      <c r="H1116" s="460"/>
      <c r="I1116" s="461"/>
      <c r="J1116" s="462"/>
      <c r="K1116" s="461"/>
      <c r="L1116" s="463"/>
      <c r="M1116" s="388"/>
      <c r="N1116" s="389"/>
      <c r="O1116" s="390"/>
      <c r="P1116" s="389"/>
      <c r="Q1116" s="391"/>
      <c r="R1116" s="443"/>
      <c r="S1116" s="425">
        <f t="shared" si="411"/>
        <v>0</v>
      </c>
      <c r="T1116" s="392">
        <f t="shared" si="408"/>
        <v>0</v>
      </c>
      <c r="U1116" s="392">
        <f t="shared" si="412"/>
        <v>0</v>
      </c>
      <c r="V1116" s="393">
        <f t="shared" si="413"/>
        <v>0</v>
      </c>
      <c r="W1116" s="444" t="str">
        <f t="shared" si="414"/>
        <v/>
      </c>
      <c r="X1116" s="452" t="str">
        <f t="shared" si="409"/>
        <v/>
      </c>
      <c r="Y1116" s="452" t="str">
        <f t="shared" si="410"/>
        <v/>
      </c>
    </row>
    <row r="1117" spans="1:25" ht="16.5">
      <c r="A1117" s="383">
        <f t="shared" si="407"/>
        <v>46199</v>
      </c>
      <c r="B1117" s="432" t="s">
        <v>805</v>
      </c>
      <c r="C1117" s="458"/>
      <c r="D1117" s="473"/>
      <c r="E1117" s="459"/>
      <c r="F1117" s="507" t="str">
        <f>IF(ISNA(VLOOKUP(D1117,條件!$A$1:$L$65585,5,0)),"",(VLOOKUP(D1117,條件!$A$1:$L$65585,5,0)))</f>
        <v/>
      </c>
      <c r="G1117" s="507" t="str">
        <f>IF(ISNA(VLOOKUP(D1117,條件!$A$1:$L$65585,11,0)),"",(VLOOKUP(D1117,條件!$A$1:$L$65585,11,0)))</f>
        <v/>
      </c>
      <c r="H1117" s="460"/>
      <c r="I1117" s="461"/>
      <c r="J1117" s="462"/>
      <c r="K1117" s="461"/>
      <c r="L1117" s="463"/>
      <c r="M1117" s="388"/>
      <c r="N1117" s="389"/>
      <c r="O1117" s="390"/>
      <c r="P1117" s="389"/>
      <c r="Q1117" s="391"/>
      <c r="R1117" s="443"/>
      <c r="S1117" s="425">
        <f t="shared" si="411"/>
        <v>0</v>
      </c>
      <c r="T1117" s="392">
        <f t="shared" si="408"/>
        <v>0</v>
      </c>
      <c r="U1117" s="392">
        <f t="shared" si="412"/>
        <v>0</v>
      </c>
      <c r="V1117" s="393">
        <f t="shared" si="413"/>
        <v>0</v>
      </c>
      <c r="W1117" s="444" t="str">
        <f t="shared" si="414"/>
        <v/>
      </c>
      <c r="X1117" s="452" t="str">
        <f t="shared" si="409"/>
        <v/>
      </c>
      <c r="Y1117" s="452" t="str">
        <f t="shared" si="410"/>
        <v/>
      </c>
    </row>
    <row r="1118" spans="1:25" ht="16.5">
      <c r="A1118" s="383">
        <f t="shared" si="407"/>
        <v>46199</v>
      </c>
      <c r="B1118" s="432" t="s">
        <v>805</v>
      </c>
      <c r="C1118" s="458"/>
      <c r="D1118" s="473"/>
      <c r="E1118" s="459"/>
      <c r="F1118" s="507" t="str">
        <f>IF(ISNA(VLOOKUP(D1118,條件!$A$1:$L$65585,5,0)),"",(VLOOKUP(D1118,條件!$A$1:$L$65585,5,0)))</f>
        <v/>
      </c>
      <c r="G1118" s="507" t="str">
        <f>IF(ISNA(VLOOKUP(D1118,條件!$A$1:$L$65585,11,0)),"",(VLOOKUP(D1118,條件!$A$1:$L$65585,11,0)))</f>
        <v/>
      </c>
      <c r="H1118" s="460"/>
      <c r="I1118" s="461"/>
      <c r="J1118" s="462"/>
      <c r="K1118" s="461"/>
      <c r="L1118" s="463"/>
      <c r="M1118" s="388"/>
      <c r="N1118" s="389"/>
      <c r="O1118" s="390"/>
      <c r="P1118" s="389"/>
      <c r="Q1118" s="391"/>
      <c r="R1118" s="443"/>
      <c r="S1118" s="425">
        <f t="shared" si="411"/>
        <v>0</v>
      </c>
      <c r="T1118" s="392">
        <f t="shared" si="408"/>
        <v>0</v>
      </c>
      <c r="U1118" s="392">
        <f t="shared" si="412"/>
        <v>0</v>
      </c>
      <c r="V1118" s="393">
        <f t="shared" si="413"/>
        <v>0</v>
      </c>
      <c r="W1118" s="444" t="str">
        <f t="shared" si="414"/>
        <v/>
      </c>
      <c r="X1118" s="452" t="str">
        <f t="shared" si="409"/>
        <v/>
      </c>
      <c r="Y1118" s="452" t="str">
        <f t="shared" si="410"/>
        <v/>
      </c>
    </row>
    <row r="1119" spans="1:25" ht="16.5">
      <c r="A1119" s="383">
        <f t="shared" si="407"/>
        <v>46199</v>
      </c>
      <c r="B1119" s="398" t="s">
        <v>803</v>
      </c>
      <c r="C1119" s="524"/>
      <c r="D1119" s="525"/>
      <c r="E1119" s="526"/>
      <c r="F1119" s="527">
        <v>0</v>
      </c>
      <c r="G1119" s="527"/>
      <c r="H1119" s="528"/>
      <c r="I1119" s="529">
        <f>COUNTA(I1099:I1118)</f>
        <v>0</v>
      </c>
      <c r="J1119" s="529"/>
      <c r="K1119" s="529"/>
      <c r="L1119" s="530"/>
      <c r="M1119" s="400"/>
      <c r="N1119" s="401">
        <f>SUM(N1099:N1118)</f>
        <v>0</v>
      </c>
      <c r="O1119" s="400"/>
      <c r="P1119" s="401">
        <f>SUM(P1099:P1118)</f>
        <v>0</v>
      </c>
      <c r="Q1119" s="402"/>
      <c r="R1119" s="445"/>
      <c r="S1119" s="427"/>
      <c r="T1119" s="403"/>
      <c r="U1119" s="399">
        <f>SUMIF(U1099:U1118,"&lt;9E307")</f>
        <v>0</v>
      </c>
      <c r="V1119" s="399">
        <f>SUM(V1099:V1118)</f>
        <v>0</v>
      </c>
      <c r="W1119" s="446">
        <f>IF(ISERROR(V1119/U1119),0,(V1119/U1119))</f>
        <v>0</v>
      </c>
      <c r="X1119" s="453">
        <f>SUMIF(X1099:X1118,"&lt;9E307")</f>
        <v>0</v>
      </c>
      <c r="Y1119" s="453">
        <f>SUMIF(Y1099:Y1118,"&lt;9E307")</f>
        <v>0</v>
      </c>
    </row>
    <row r="1120" spans="1:25" ht="16.5">
      <c r="A1120" s="383">
        <f t="shared" si="407"/>
        <v>46199</v>
      </c>
      <c r="B1120" s="404" t="s">
        <v>806</v>
      </c>
      <c r="C1120" s="531"/>
      <c r="D1120" s="532"/>
      <c r="E1120" s="533"/>
      <c r="F1120" s="534"/>
      <c r="G1120" s="534"/>
      <c r="H1120" s="535"/>
      <c r="I1120" s="536">
        <f>SUM(I1098,I1119)</f>
        <v>0</v>
      </c>
      <c r="J1120" s="536"/>
      <c r="K1120" s="536"/>
      <c r="L1120" s="537"/>
      <c r="M1120" s="419"/>
      <c r="N1120" s="420">
        <f>SUM(N1098,N1119)</f>
        <v>0</v>
      </c>
      <c r="O1120" s="419"/>
      <c r="P1120" s="420">
        <f>SUM(P1098,P1119)</f>
        <v>0</v>
      </c>
      <c r="Q1120" s="421"/>
      <c r="R1120" s="447"/>
      <c r="S1120" s="428"/>
      <c r="T1120" s="394"/>
      <c r="U1120" s="394">
        <f t="shared" ref="U1120:V1120" si="415">SUM(U1098,U1119)</f>
        <v>0</v>
      </c>
      <c r="V1120" s="394">
        <f t="shared" si="415"/>
        <v>0</v>
      </c>
      <c r="W1120" s="448">
        <f>IF(ISERROR(V1120/U1120),0,V1120/U1120)</f>
        <v>0</v>
      </c>
      <c r="X1120" s="454">
        <f>SUM(X1098,X1119)</f>
        <v>0</v>
      </c>
      <c r="Y1120" s="454">
        <f>SUM(Y1098,Y1119)</f>
        <v>0</v>
      </c>
    </row>
    <row r="1121" spans="1:25" ht="16.5">
      <c r="A1121" s="449">
        <f>A1120+1</f>
        <v>46200</v>
      </c>
      <c r="B1121" s="431" t="s">
        <v>804</v>
      </c>
      <c r="C1121" s="538"/>
      <c r="D1121" s="539"/>
      <c r="E1121" s="540"/>
      <c r="F1121" s="541" t="str">
        <f>IF(ISNA(VLOOKUP(D1121,條件!$A$1:$L$65585,5,0)),"",(VLOOKUP(D1121,條件!$A$1:$L$65585,5,0)))</f>
        <v/>
      </c>
      <c r="G1121" s="541" t="str">
        <f>IF(ISNA(VLOOKUP(D1121,條件!$A$1:$L$65585,11,0)),"",(VLOOKUP(D1121,條件!$A$1:$L$65585,11,0)))</f>
        <v/>
      </c>
      <c r="H1121" s="542"/>
      <c r="I1121" s="543"/>
      <c r="J1121" s="462"/>
      <c r="K1121" s="543"/>
      <c r="L1121" s="544"/>
      <c r="M1121" s="407"/>
      <c r="N1121" s="408"/>
      <c r="O1121" s="409"/>
      <c r="P1121" s="408"/>
      <c r="Q1121" s="410"/>
      <c r="R1121" s="441"/>
      <c r="S1121" s="424">
        <f>K1121*0.85</f>
        <v>0</v>
      </c>
      <c r="T1121" s="405">
        <f t="shared" ref="T1121:T1140" si="416">IF(J1121="",0,(1440/(J1121/S1121)))</f>
        <v>0</v>
      </c>
      <c r="U1121" s="405">
        <f>T1121*L1121*(N1121+P1121)/24*0.85</f>
        <v>0</v>
      </c>
      <c r="V1121" s="406">
        <f>M1121+O1121</f>
        <v>0</v>
      </c>
      <c r="W1121" s="442" t="str">
        <f>IF(U1121=0,"",((V1121/U1121)))</f>
        <v/>
      </c>
      <c r="X1121" s="452" t="str">
        <f t="shared" ref="X1121:X1140" si="417">IF(ISERROR((U1121/(N1121+P1121)*N1121)/250),"",((U1121/(N1121+P1121)*N1121)/250))</f>
        <v/>
      </c>
      <c r="Y1121" s="452" t="str">
        <f t="shared" ref="Y1121:Y1140" si="418">IF(ISERROR(((U1121/(N1121+P1121)*P1121)/250)),"",(((U1121/(N1121+P1121)*P1121))/250))</f>
        <v/>
      </c>
    </row>
    <row r="1122" spans="1:25" ht="16.5">
      <c r="A1122" s="383">
        <f>A1121</f>
        <v>46200</v>
      </c>
      <c r="B1122" s="432" t="s">
        <v>804</v>
      </c>
      <c r="C1122" s="458"/>
      <c r="D1122" s="473"/>
      <c r="E1122" s="459"/>
      <c r="F1122" s="507" t="str">
        <f>IF(ISNA(VLOOKUP(D1122,條件!$A$1:$L$65585,5,0)),"",(VLOOKUP(D1122,條件!$A$1:$L$65585,5,0)))</f>
        <v/>
      </c>
      <c r="G1122" s="507" t="str">
        <f>IF(ISNA(VLOOKUP(D1122,條件!$A$1:$L$65585,11,0)),"",(VLOOKUP(D1122,條件!$A$1:$L$65585,11,0)))</f>
        <v/>
      </c>
      <c r="H1122" s="460"/>
      <c r="I1122" s="461"/>
      <c r="J1122" s="462"/>
      <c r="K1122" s="461"/>
      <c r="L1122" s="463"/>
      <c r="M1122" s="388"/>
      <c r="N1122" s="389"/>
      <c r="O1122" s="390"/>
      <c r="P1122" s="389"/>
      <c r="Q1122" s="410"/>
      <c r="R1122" s="443"/>
      <c r="S1122" s="425">
        <f t="shared" ref="S1122:S1140" si="419">K1122*0.85</f>
        <v>0</v>
      </c>
      <c r="T1122" s="392">
        <f t="shared" si="416"/>
        <v>0</v>
      </c>
      <c r="U1122" s="405">
        <f t="shared" ref="U1122:U1140" si="420">T1122*L1122*(N1122+P1122)/24*0.85</f>
        <v>0</v>
      </c>
      <c r="V1122" s="393">
        <f t="shared" ref="V1122:V1140" si="421">M1122+O1122</f>
        <v>0</v>
      </c>
      <c r="W1122" s="442" t="str">
        <f t="shared" ref="W1122:W1140" si="422">IF(U1122=0,"",((V1122/U1122)))</f>
        <v/>
      </c>
      <c r="X1122" s="452" t="str">
        <f t="shared" si="417"/>
        <v/>
      </c>
      <c r="Y1122" s="452" t="str">
        <f t="shared" si="418"/>
        <v/>
      </c>
    </row>
    <row r="1123" spans="1:25" ht="16.5">
      <c r="A1123" s="383">
        <f t="shared" ref="A1123:A1163" si="423">A1122</f>
        <v>46200</v>
      </c>
      <c r="B1123" s="432" t="s">
        <v>804</v>
      </c>
      <c r="C1123" s="458"/>
      <c r="D1123" s="473"/>
      <c r="E1123" s="459"/>
      <c r="F1123" s="507" t="str">
        <f>IF(ISNA(VLOOKUP(D1123,條件!$A$1:$L$65585,5,0)),"",(VLOOKUP(D1123,條件!$A$1:$L$65585,5,0)))</f>
        <v/>
      </c>
      <c r="G1123" s="507" t="str">
        <f>IF(ISNA(VLOOKUP(D1123,條件!$A$1:$L$65585,11,0)),"",(VLOOKUP(D1123,條件!$A$1:$L$65585,11,0)))</f>
        <v/>
      </c>
      <c r="H1123" s="460"/>
      <c r="I1123" s="461"/>
      <c r="J1123" s="462"/>
      <c r="K1123" s="461"/>
      <c r="L1123" s="463"/>
      <c r="M1123" s="388"/>
      <c r="N1123" s="389"/>
      <c r="O1123" s="390"/>
      <c r="P1123" s="389"/>
      <c r="Q1123" s="410"/>
      <c r="R1123" s="443"/>
      <c r="S1123" s="425">
        <f t="shared" si="419"/>
        <v>0</v>
      </c>
      <c r="T1123" s="392">
        <f t="shared" si="416"/>
        <v>0</v>
      </c>
      <c r="U1123" s="405">
        <f t="shared" si="420"/>
        <v>0</v>
      </c>
      <c r="V1123" s="393">
        <f t="shared" si="421"/>
        <v>0</v>
      </c>
      <c r="W1123" s="442" t="str">
        <f t="shared" si="422"/>
        <v/>
      </c>
      <c r="X1123" s="452" t="str">
        <f t="shared" si="417"/>
        <v/>
      </c>
      <c r="Y1123" s="452" t="str">
        <f t="shared" si="418"/>
        <v/>
      </c>
    </row>
    <row r="1124" spans="1:25" ht="16.5">
      <c r="A1124" s="383">
        <f t="shared" si="423"/>
        <v>46200</v>
      </c>
      <c r="B1124" s="432" t="s">
        <v>804</v>
      </c>
      <c r="C1124" s="458"/>
      <c r="D1124" s="473"/>
      <c r="E1124" s="459"/>
      <c r="F1124" s="507" t="str">
        <f>IF(ISNA(VLOOKUP(D1124,條件!$A$1:$L$65585,5,0)),"",(VLOOKUP(D1124,條件!$A$1:$L$65585,5,0)))</f>
        <v/>
      </c>
      <c r="G1124" s="507" t="str">
        <f>IF(ISNA(VLOOKUP(D1124,條件!$A$1:$L$65585,11,0)),"",(VLOOKUP(D1124,條件!$A$1:$L$65585,11,0)))</f>
        <v/>
      </c>
      <c r="H1124" s="460"/>
      <c r="I1124" s="461"/>
      <c r="J1124" s="462"/>
      <c r="K1124" s="461"/>
      <c r="L1124" s="463"/>
      <c r="M1124" s="388"/>
      <c r="N1124" s="389"/>
      <c r="O1124" s="390"/>
      <c r="P1124" s="389"/>
      <c r="Q1124" s="410"/>
      <c r="R1124" s="443"/>
      <c r="S1124" s="425">
        <f t="shared" si="419"/>
        <v>0</v>
      </c>
      <c r="T1124" s="392">
        <f t="shared" si="416"/>
        <v>0</v>
      </c>
      <c r="U1124" s="405">
        <f t="shared" si="420"/>
        <v>0</v>
      </c>
      <c r="V1124" s="393">
        <f t="shared" si="421"/>
        <v>0</v>
      </c>
      <c r="W1124" s="442" t="str">
        <f t="shared" si="422"/>
        <v/>
      </c>
      <c r="X1124" s="452" t="str">
        <f t="shared" si="417"/>
        <v/>
      </c>
      <c r="Y1124" s="452" t="str">
        <f t="shared" si="418"/>
        <v/>
      </c>
    </row>
    <row r="1125" spans="1:25" ht="16.5">
      <c r="A1125" s="383">
        <f t="shared" si="423"/>
        <v>46200</v>
      </c>
      <c r="B1125" s="432" t="s">
        <v>804</v>
      </c>
      <c r="C1125" s="458"/>
      <c r="D1125" s="473"/>
      <c r="E1125" s="459"/>
      <c r="F1125" s="507" t="str">
        <f>IF(ISNA(VLOOKUP(D1125,條件!$A$1:$L$65585,5,0)),"",(VLOOKUP(D1125,條件!$A$1:$L$65585,5,0)))</f>
        <v/>
      </c>
      <c r="G1125" s="507" t="str">
        <f>IF(ISNA(VLOOKUP(D1125,條件!$A$1:$L$65585,11,0)),"",(VLOOKUP(D1125,條件!$A$1:$L$65585,11,0)))</f>
        <v/>
      </c>
      <c r="H1125" s="460"/>
      <c r="I1125" s="461"/>
      <c r="J1125" s="462"/>
      <c r="K1125" s="461"/>
      <c r="L1125" s="463"/>
      <c r="M1125" s="388"/>
      <c r="N1125" s="389"/>
      <c r="O1125" s="390"/>
      <c r="P1125" s="389"/>
      <c r="Q1125" s="410"/>
      <c r="R1125" s="443"/>
      <c r="S1125" s="425">
        <f t="shared" si="419"/>
        <v>0</v>
      </c>
      <c r="T1125" s="392">
        <f t="shared" si="416"/>
        <v>0</v>
      </c>
      <c r="U1125" s="405">
        <f t="shared" si="420"/>
        <v>0</v>
      </c>
      <c r="V1125" s="393">
        <f t="shared" si="421"/>
        <v>0</v>
      </c>
      <c r="W1125" s="442" t="str">
        <f t="shared" si="422"/>
        <v/>
      </c>
      <c r="X1125" s="452" t="str">
        <f t="shared" si="417"/>
        <v/>
      </c>
      <c r="Y1125" s="452" t="str">
        <f t="shared" si="418"/>
        <v/>
      </c>
    </row>
    <row r="1126" spans="1:25" ht="16.5">
      <c r="A1126" s="383">
        <f t="shared" si="423"/>
        <v>46200</v>
      </c>
      <c r="B1126" s="432" t="s">
        <v>804</v>
      </c>
      <c r="C1126" s="458"/>
      <c r="D1126" s="473"/>
      <c r="E1126" s="459"/>
      <c r="F1126" s="507" t="str">
        <f>IF(ISNA(VLOOKUP(D1126,條件!$A$1:$L$65585,5,0)),"",(VLOOKUP(D1126,條件!$A$1:$L$65585,5,0)))</f>
        <v/>
      </c>
      <c r="G1126" s="507" t="str">
        <f>IF(ISNA(VLOOKUP(D1126,條件!$A$1:$L$65585,11,0)),"",(VLOOKUP(D1126,條件!$A$1:$L$65585,11,0)))</f>
        <v/>
      </c>
      <c r="H1126" s="460"/>
      <c r="I1126" s="461"/>
      <c r="J1126" s="462"/>
      <c r="K1126" s="461"/>
      <c r="L1126" s="463"/>
      <c r="M1126" s="388"/>
      <c r="N1126" s="389"/>
      <c r="O1126" s="390"/>
      <c r="P1126" s="389"/>
      <c r="Q1126" s="410"/>
      <c r="R1126" s="443"/>
      <c r="S1126" s="425">
        <f t="shared" si="419"/>
        <v>0</v>
      </c>
      <c r="T1126" s="392">
        <f t="shared" si="416"/>
        <v>0</v>
      </c>
      <c r="U1126" s="405">
        <f t="shared" si="420"/>
        <v>0</v>
      </c>
      <c r="V1126" s="393">
        <f t="shared" si="421"/>
        <v>0</v>
      </c>
      <c r="W1126" s="442" t="str">
        <f t="shared" si="422"/>
        <v/>
      </c>
      <c r="X1126" s="452" t="str">
        <f t="shared" si="417"/>
        <v/>
      </c>
      <c r="Y1126" s="452" t="str">
        <f t="shared" si="418"/>
        <v/>
      </c>
    </row>
    <row r="1127" spans="1:25" ht="16.5">
      <c r="A1127" s="383">
        <f t="shared" si="423"/>
        <v>46200</v>
      </c>
      <c r="B1127" s="432" t="s">
        <v>804</v>
      </c>
      <c r="C1127" s="458"/>
      <c r="D1127" s="473"/>
      <c r="E1127" s="459"/>
      <c r="F1127" s="507" t="str">
        <f>IF(ISNA(VLOOKUP(D1127,條件!$A$1:$L$65585,5,0)),"",(VLOOKUP(D1127,條件!$A$1:$L$65585,5,0)))</f>
        <v/>
      </c>
      <c r="G1127" s="507" t="str">
        <f>IF(ISNA(VLOOKUP(D1127,條件!$A$1:$L$65585,11,0)),"",(VLOOKUP(D1127,條件!$A$1:$L$65585,11,0)))</f>
        <v/>
      </c>
      <c r="H1127" s="460"/>
      <c r="I1127" s="461"/>
      <c r="J1127" s="462"/>
      <c r="K1127" s="461"/>
      <c r="L1127" s="463"/>
      <c r="M1127" s="388"/>
      <c r="N1127" s="389"/>
      <c r="O1127" s="390"/>
      <c r="P1127" s="389"/>
      <c r="Q1127" s="410"/>
      <c r="R1127" s="443"/>
      <c r="S1127" s="425">
        <f t="shared" si="419"/>
        <v>0</v>
      </c>
      <c r="T1127" s="392">
        <f t="shared" si="416"/>
        <v>0</v>
      </c>
      <c r="U1127" s="405">
        <f t="shared" si="420"/>
        <v>0</v>
      </c>
      <c r="V1127" s="393">
        <f t="shared" si="421"/>
        <v>0</v>
      </c>
      <c r="W1127" s="442" t="str">
        <f t="shared" si="422"/>
        <v/>
      </c>
      <c r="X1127" s="452" t="str">
        <f t="shared" si="417"/>
        <v/>
      </c>
      <c r="Y1127" s="452" t="str">
        <f t="shared" si="418"/>
        <v/>
      </c>
    </row>
    <row r="1128" spans="1:25" ht="16.5">
      <c r="A1128" s="383">
        <f t="shared" si="423"/>
        <v>46200</v>
      </c>
      <c r="B1128" s="432" t="s">
        <v>804</v>
      </c>
      <c r="C1128" s="458"/>
      <c r="D1128" s="473"/>
      <c r="E1128" s="459"/>
      <c r="F1128" s="507" t="str">
        <f>IF(ISNA(VLOOKUP(D1128,條件!$A$1:$L$65585,5,0)),"",(VLOOKUP(D1128,條件!$A$1:$L$65585,5,0)))</f>
        <v/>
      </c>
      <c r="G1128" s="507" t="str">
        <f>IF(ISNA(VLOOKUP(D1128,條件!$A$1:$L$65585,11,0)),"",(VLOOKUP(D1128,條件!$A$1:$L$65585,11,0)))</f>
        <v/>
      </c>
      <c r="H1128" s="460"/>
      <c r="I1128" s="461"/>
      <c r="J1128" s="462"/>
      <c r="K1128" s="461"/>
      <c r="L1128" s="463"/>
      <c r="M1128" s="388"/>
      <c r="N1128" s="389"/>
      <c r="O1128" s="390"/>
      <c r="P1128" s="389"/>
      <c r="Q1128" s="410"/>
      <c r="R1128" s="443"/>
      <c r="S1128" s="425">
        <f t="shared" si="419"/>
        <v>0</v>
      </c>
      <c r="T1128" s="392">
        <f t="shared" si="416"/>
        <v>0</v>
      </c>
      <c r="U1128" s="405">
        <f t="shared" si="420"/>
        <v>0</v>
      </c>
      <c r="V1128" s="393">
        <f t="shared" si="421"/>
        <v>0</v>
      </c>
      <c r="W1128" s="442" t="str">
        <f t="shared" si="422"/>
        <v/>
      </c>
      <c r="X1128" s="452" t="str">
        <f t="shared" si="417"/>
        <v/>
      </c>
      <c r="Y1128" s="452" t="str">
        <f t="shared" si="418"/>
        <v/>
      </c>
    </row>
    <row r="1129" spans="1:25" ht="16.5">
      <c r="A1129" s="383">
        <f t="shared" si="423"/>
        <v>46200</v>
      </c>
      <c r="B1129" s="432" t="s">
        <v>804</v>
      </c>
      <c r="C1129" s="458"/>
      <c r="D1129" s="473"/>
      <c r="E1129" s="459"/>
      <c r="F1129" s="507" t="str">
        <f>IF(ISNA(VLOOKUP(D1129,條件!$A$1:$L$65585,5,0)),"",(VLOOKUP(D1129,條件!$A$1:$L$65585,5,0)))</f>
        <v/>
      </c>
      <c r="G1129" s="507" t="str">
        <f>IF(ISNA(VLOOKUP(D1129,條件!$A$1:$L$65585,11,0)),"",(VLOOKUP(D1129,條件!$A$1:$L$65585,11,0)))</f>
        <v/>
      </c>
      <c r="H1129" s="460"/>
      <c r="I1129" s="461"/>
      <c r="J1129" s="462"/>
      <c r="K1129" s="461"/>
      <c r="L1129" s="463"/>
      <c r="M1129" s="388"/>
      <c r="N1129" s="389"/>
      <c r="O1129" s="390"/>
      <c r="P1129" s="389"/>
      <c r="Q1129" s="410"/>
      <c r="R1129" s="443"/>
      <c r="S1129" s="425">
        <f t="shared" si="419"/>
        <v>0</v>
      </c>
      <c r="T1129" s="392">
        <f t="shared" si="416"/>
        <v>0</v>
      </c>
      <c r="U1129" s="405">
        <f t="shared" si="420"/>
        <v>0</v>
      </c>
      <c r="V1129" s="393">
        <f t="shared" si="421"/>
        <v>0</v>
      </c>
      <c r="W1129" s="442" t="str">
        <f t="shared" si="422"/>
        <v/>
      </c>
      <c r="X1129" s="452" t="str">
        <f t="shared" si="417"/>
        <v/>
      </c>
      <c r="Y1129" s="452" t="str">
        <f t="shared" si="418"/>
        <v/>
      </c>
    </row>
    <row r="1130" spans="1:25" ht="16.5">
      <c r="A1130" s="383">
        <f t="shared" si="423"/>
        <v>46200</v>
      </c>
      <c r="B1130" s="432" t="s">
        <v>804</v>
      </c>
      <c r="C1130" s="458"/>
      <c r="D1130" s="473"/>
      <c r="E1130" s="459"/>
      <c r="F1130" s="507" t="str">
        <f>IF(ISNA(VLOOKUP(D1130,條件!$A$1:$L$65585,5,0)),"",(VLOOKUP(D1130,條件!$A$1:$L$65585,5,0)))</f>
        <v/>
      </c>
      <c r="G1130" s="507" t="str">
        <f>IF(ISNA(VLOOKUP(D1130,條件!$A$1:$L$65585,11,0)),"",(VLOOKUP(D1130,條件!$A$1:$L$65585,11,0)))</f>
        <v/>
      </c>
      <c r="H1130" s="460"/>
      <c r="I1130" s="461"/>
      <c r="J1130" s="462"/>
      <c r="K1130" s="461"/>
      <c r="L1130" s="463"/>
      <c r="M1130" s="388"/>
      <c r="N1130" s="389"/>
      <c r="O1130" s="390"/>
      <c r="P1130" s="389"/>
      <c r="Q1130" s="410"/>
      <c r="R1130" s="443"/>
      <c r="S1130" s="425">
        <f t="shared" si="419"/>
        <v>0</v>
      </c>
      <c r="T1130" s="392">
        <f t="shared" si="416"/>
        <v>0</v>
      </c>
      <c r="U1130" s="405">
        <f t="shared" si="420"/>
        <v>0</v>
      </c>
      <c r="V1130" s="393">
        <f t="shared" si="421"/>
        <v>0</v>
      </c>
      <c r="W1130" s="442" t="str">
        <f t="shared" si="422"/>
        <v/>
      </c>
      <c r="X1130" s="452" t="str">
        <f t="shared" si="417"/>
        <v/>
      </c>
      <c r="Y1130" s="452" t="str">
        <f t="shared" si="418"/>
        <v/>
      </c>
    </row>
    <row r="1131" spans="1:25" ht="16.5">
      <c r="A1131" s="383">
        <f t="shared" si="423"/>
        <v>46200</v>
      </c>
      <c r="B1131" s="432" t="s">
        <v>804</v>
      </c>
      <c r="C1131" s="458"/>
      <c r="D1131" s="473"/>
      <c r="E1131" s="459"/>
      <c r="F1131" s="507" t="str">
        <f>IF(ISNA(VLOOKUP(D1131,條件!$A$1:$L$65585,5,0)),"",(VLOOKUP(D1131,條件!$A$1:$L$65585,5,0)))</f>
        <v/>
      </c>
      <c r="G1131" s="507" t="str">
        <f>IF(ISNA(VLOOKUP(D1131,條件!$A$1:$L$65585,11,0)),"",(VLOOKUP(D1131,條件!$A$1:$L$65585,11,0)))</f>
        <v/>
      </c>
      <c r="H1131" s="460"/>
      <c r="I1131" s="461"/>
      <c r="J1131" s="462"/>
      <c r="K1131" s="461"/>
      <c r="L1131" s="463"/>
      <c r="M1131" s="388"/>
      <c r="N1131" s="389"/>
      <c r="O1131" s="390"/>
      <c r="P1131" s="389"/>
      <c r="Q1131" s="410"/>
      <c r="R1131" s="443"/>
      <c r="S1131" s="425">
        <f t="shared" si="419"/>
        <v>0</v>
      </c>
      <c r="T1131" s="392">
        <f t="shared" si="416"/>
        <v>0</v>
      </c>
      <c r="U1131" s="405">
        <f t="shared" si="420"/>
        <v>0</v>
      </c>
      <c r="V1131" s="393">
        <f t="shared" si="421"/>
        <v>0</v>
      </c>
      <c r="W1131" s="442" t="str">
        <f t="shared" si="422"/>
        <v/>
      </c>
      <c r="X1131" s="452" t="str">
        <f t="shared" si="417"/>
        <v/>
      </c>
      <c r="Y1131" s="452" t="str">
        <f t="shared" si="418"/>
        <v/>
      </c>
    </row>
    <row r="1132" spans="1:25" ht="16.5">
      <c r="A1132" s="383">
        <f t="shared" si="423"/>
        <v>46200</v>
      </c>
      <c r="B1132" s="432" t="s">
        <v>804</v>
      </c>
      <c r="C1132" s="458"/>
      <c r="D1132" s="473"/>
      <c r="E1132" s="459"/>
      <c r="F1132" s="507" t="str">
        <f>IF(ISNA(VLOOKUP(D1132,條件!$A$1:$L$65585,5,0)),"",(VLOOKUP(D1132,條件!$A$1:$L$65585,5,0)))</f>
        <v/>
      </c>
      <c r="G1132" s="507" t="str">
        <f>IF(ISNA(VLOOKUP(D1132,條件!$A$1:$L$65585,11,0)),"",(VLOOKUP(D1132,條件!$A$1:$L$65585,11,0)))</f>
        <v/>
      </c>
      <c r="H1132" s="460"/>
      <c r="I1132" s="461"/>
      <c r="J1132" s="462"/>
      <c r="K1132" s="461"/>
      <c r="L1132" s="463"/>
      <c r="M1132" s="388"/>
      <c r="N1132" s="389"/>
      <c r="O1132" s="390"/>
      <c r="P1132" s="389"/>
      <c r="Q1132" s="410"/>
      <c r="R1132" s="443"/>
      <c r="S1132" s="425">
        <f t="shared" si="419"/>
        <v>0</v>
      </c>
      <c r="T1132" s="392">
        <f t="shared" si="416"/>
        <v>0</v>
      </c>
      <c r="U1132" s="392">
        <f t="shared" si="420"/>
        <v>0</v>
      </c>
      <c r="V1132" s="393">
        <f t="shared" si="421"/>
        <v>0</v>
      </c>
      <c r="W1132" s="442" t="str">
        <f t="shared" si="422"/>
        <v/>
      </c>
      <c r="X1132" s="452" t="str">
        <f t="shared" si="417"/>
        <v/>
      </c>
      <c r="Y1132" s="452" t="str">
        <f t="shared" si="418"/>
        <v/>
      </c>
    </row>
    <row r="1133" spans="1:25" ht="16.5">
      <c r="A1133" s="383">
        <f t="shared" si="423"/>
        <v>46200</v>
      </c>
      <c r="B1133" s="432" t="s">
        <v>804</v>
      </c>
      <c r="C1133" s="458"/>
      <c r="D1133" s="473"/>
      <c r="E1133" s="459"/>
      <c r="F1133" s="507" t="str">
        <f>IF(ISNA(VLOOKUP(D1133,條件!$A$1:$L$65585,5,0)),"",(VLOOKUP(D1133,條件!$A$1:$L$65585,5,0)))</f>
        <v/>
      </c>
      <c r="G1133" s="507" t="str">
        <f>IF(ISNA(VLOOKUP(D1133,條件!$A$1:$L$65585,11,0)),"",(VLOOKUP(D1133,條件!$A$1:$L$65585,11,0)))</f>
        <v/>
      </c>
      <c r="H1133" s="460"/>
      <c r="I1133" s="461"/>
      <c r="J1133" s="462"/>
      <c r="K1133" s="461"/>
      <c r="L1133" s="463"/>
      <c r="M1133" s="388"/>
      <c r="N1133" s="389"/>
      <c r="O1133" s="390"/>
      <c r="P1133" s="389"/>
      <c r="Q1133" s="410"/>
      <c r="R1133" s="443"/>
      <c r="S1133" s="425">
        <f t="shared" si="419"/>
        <v>0</v>
      </c>
      <c r="T1133" s="392">
        <f t="shared" si="416"/>
        <v>0</v>
      </c>
      <c r="U1133" s="392">
        <f t="shared" si="420"/>
        <v>0</v>
      </c>
      <c r="V1133" s="393">
        <f t="shared" si="421"/>
        <v>0</v>
      </c>
      <c r="W1133" s="444" t="str">
        <f t="shared" si="422"/>
        <v/>
      </c>
      <c r="X1133" s="452" t="str">
        <f t="shared" si="417"/>
        <v/>
      </c>
      <c r="Y1133" s="452" t="str">
        <f t="shared" si="418"/>
        <v/>
      </c>
    </row>
    <row r="1134" spans="1:25" ht="16.5">
      <c r="A1134" s="383">
        <f t="shared" si="423"/>
        <v>46200</v>
      </c>
      <c r="B1134" s="432" t="s">
        <v>804</v>
      </c>
      <c r="C1134" s="458"/>
      <c r="D1134" s="473"/>
      <c r="E1134" s="459"/>
      <c r="F1134" s="507" t="str">
        <f>IF(ISNA(VLOOKUP(D1134,條件!$A$1:$L$65585,5,0)),"",(VLOOKUP(D1134,條件!$A$1:$L$65585,5,0)))</f>
        <v/>
      </c>
      <c r="G1134" s="507" t="str">
        <f>IF(ISNA(VLOOKUP(D1134,條件!$A$1:$L$65585,11,0)),"",(VLOOKUP(D1134,條件!$A$1:$L$65585,11,0)))</f>
        <v/>
      </c>
      <c r="H1134" s="460"/>
      <c r="I1134" s="461"/>
      <c r="J1134" s="462"/>
      <c r="K1134" s="461"/>
      <c r="L1134" s="463"/>
      <c r="M1134" s="388"/>
      <c r="N1134" s="389"/>
      <c r="O1134" s="390"/>
      <c r="P1134" s="389"/>
      <c r="Q1134" s="410"/>
      <c r="R1134" s="443"/>
      <c r="S1134" s="425">
        <f t="shared" si="419"/>
        <v>0</v>
      </c>
      <c r="T1134" s="392">
        <f t="shared" si="416"/>
        <v>0</v>
      </c>
      <c r="U1134" s="392">
        <f t="shared" si="420"/>
        <v>0</v>
      </c>
      <c r="V1134" s="393">
        <f t="shared" si="421"/>
        <v>0</v>
      </c>
      <c r="W1134" s="444" t="str">
        <f t="shared" si="422"/>
        <v/>
      </c>
      <c r="X1134" s="452" t="str">
        <f t="shared" si="417"/>
        <v/>
      </c>
      <c r="Y1134" s="452" t="str">
        <f t="shared" si="418"/>
        <v/>
      </c>
    </row>
    <row r="1135" spans="1:25" ht="16.5">
      <c r="A1135" s="383">
        <f t="shared" si="423"/>
        <v>46200</v>
      </c>
      <c r="B1135" s="432" t="s">
        <v>804</v>
      </c>
      <c r="C1135" s="458"/>
      <c r="D1135" s="473"/>
      <c r="E1135" s="459"/>
      <c r="F1135" s="507" t="str">
        <f>IF(ISNA(VLOOKUP(D1135,條件!$A$1:$L$65585,5,0)),"",(VLOOKUP(D1135,條件!$A$1:$L$65585,5,0)))</f>
        <v/>
      </c>
      <c r="G1135" s="507" t="str">
        <f>IF(ISNA(VLOOKUP(D1135,條件!$A$1:$L$65585,11,0)),"",(VLOOKUP(D1135,條件!$A$1:$L$65585,11,0)))</f>
        <v/>
      </c>
      <c r="H1135" s="460"/>
      <c r="I1135" s="461"/>
      <c r="J1135" s="462"/>
      <c r="K1135" s="461"/>
      <c r="L1135" s="463"/>
      <c r="M1135" s="388"/>
      <c r="N1135" s="389"/>
      <c r="O1135" s="390"/>
      <c r="P1135" s="389"/>
      <c r="Q1135" s="410"/>
      <c r="R1135" s="443"/>
      <c r="S1135" s="425">
        <f t="shared" si="419"/>
        <v>0</v>
      </c>
      <c r="T1135" s="392">
        <f t="shared" si="416"/>
        <v>0</v>
      </c>
      <c r="U1135" s="392">
        <f t="shared" si="420"/>
        <v>0</v>
      </c>
      <c r="V1135" s="393">
        <f t="shared" si="421"/>
        <v>0</v>
      </c>
      <c r="W1135" s="444" t="str">
        <f t="shared" si="422"/>
        <v/>
      </c>
      <c r="X1135" s="452" t="str">
        <f t="shared" si="417"/>
        <v/>
      </c>
      <c r="Y1135" s="452" t="str">
        <f t="shared" si="418"/>
        <v/>
      </c>
    </row>
    <row r="1136" spans="1:25" ht="16.5">
      <c r="A1136" s="383">
        <f t="shared" si="423"/>
        <v>46200</v>
      </c>
      <c r="B1136" s="432" t="s">
        <v>804</v>
      </c>
      <c r="C1136" s="458"/>
      <c r="D1136" s="473"/>
      <c r="E1136" s="459"/>
      <c r="F1136" s="507" t="str">
        <f>IF(ISNA(VLOOKUP(D1136,條件!$A$1:$L$65585,5,0)),"",(VLOOKUP(D1136,條件!$A$1:$L$65585,5,0)))</f>
        <v/>
      </c>
      <c r="G1136" s="507" t="str">
        <f>IF(ISNA(VLOOKUP(D1136,條件!$A$1:$L$65585,11,0)),"",(VLOOKUP(D1136,條件!$A$1:$L$65585,11,0)))</f>
        <v/>
      </c>
      <c r="H1136" s="460"/>
      <c r="I1136" s="461"/>
      <c r="J1136" s="462"/>
      <c r="K1136" s="461"/>
      <c r="L1136" s="463"/>
      <c r="M1136" s="388"/>
      <c r="N1136" s="389"/>
      <c r="O1136" s="390"/>
      <c r="P1136" s="389"/>
      <c r="Q1136" s="410"/>
      <c r="R1136" s="443"/>
      <c r="S1136" s="425">
        <f t="shared" si="419"/>
        <v>0</v>
      </c>
      <c r="T1136" s="392">
        <f t="shared" si="416"/>
        <v>0</v>
      </c>
      <c r="U1136" s="392">
        <f t="shared" si="420"/>
        <v>0</v>
      </c>
      <c r="V1136" s="393">
        <f t="shared" si="421"/>
        <v>0</v>
      </c>
      <c r="W1136" s="444" t="str">
        <f t="shared" si="422"/>
        <v/>
      </c>
      <c r="X1136" s="452" t="str">
        <f t="shared" si="417"/>
        <v/>
      </c>
      <c r="Y1136" s="452" t="str">
        <f t="shared" si="418"/>
        <v/>
      </c>
    </row>
    <row r="1137" spans="1:25" ht="16.5">
      <c r="A1137" s="383">
        <f t="shared" si="423"/>
        <v>46200</v>
      </c>
      <c r="B1137" s="432" t="s">
        <v>804</v>
      </c>
      <c r="C1137" s="458"/>
      <c r="D1137" s="473"/>
      <c r="E1137" s="459"/>
      <c r="F1137" s="507" t="str">
        <f>IF(ISNA(VLOOKUP(D1137,條件!$A$1:$L$65585,5,0)),"",(VLOOKUP(D1137,條件!$A$1:$L$65585,5,0)))</f>
        <v/>
      </c>
      <c r="G1137" s="507" t="str">
        <f>IF(ISNA(VLOOKUP(D1137,條件!$A$1:$L$65585,11,0)),"",(VLOOKUP(D1137,條件!$A$1:$L$65585,11,0)))</f>
        <v/>
      </c>
      <c r="H1137" s="460"/>
      <c r="I1137" s="461"/>
      <c r="J1137" s="462"/>
      <c r="K1137" s="461"/>
      <c r="L1137" s="463"/>
      <c r="M1137" s="388"/>
      <c r="N1137" s="389"/>
      <c r="O1137" s="390"/>
      <c r="P1137" s="389"/>
      <c r="Q1137" s="391"/>
      <c r="R1137" s="443"/>
      <c r="S1137" s="425">
        <f t="shared" si="419"/>
        <v>0</v>
      </c>
      <c r="T1137" s="392">
        <f t="shared" si="416"/>
        <v>0</v>
      </c>
      <c r="U1137" s="392">
        <f t="shared" si="420"/>
        <v>0</v>
      </c>
      <c r="V1137" s="393">
        <f t="shared" si="421"/>
        <v>0</v>
      </c>
      <c r="W1137" s="444" t="str">
        <f t="shared" si="422"/>
        <v/>
      </c>
      <c r="X1137" s="452" t="str">
        <f t="shared" si="417"/>
        <v/>
      </c>
      <c r="Y1137" s="452" t="str">
        <f t="shared" si="418"/>
        <v/>
      </c>
    </row>
    <row r="1138" spans="1:25" ht="16.5">
      <c r="A1138" s="383">
        <f t="shared" si="423"/>
        <v>46200</v>
      </c>
      <c r="B1138" s="432" t="s">
        <v>804</v>
      </c>
      <c r="C1138" s="458"/>
      <c r="D1138" s="473"/>
      <c r="E1138" s="459"/>
      <c r="F1138" s="507" t="str">
        <f>IF(ISNA(VLOOKUP(D1138,條件!$A$1:$L$65585,5,0)),"",(VLOOKUP(D1138,條件!$A$1:$L$65585,5,0)))</f>
        <v/>
      </c>
      <c r="G1138" s="507" t="str">
        <f>IF(ISNA(VLOOKUP(D1138,條件!$A$1:$L$65585,11,0)),"",(VLOOKUP(D1138,條件!$A$1:$L$65585,11,0)))</f>
        <v/>
      </c>
      <c r="H1138" s="460"/>
      <c r="I1138" s="461"/>
      <c r="J1138" s="462"/>
      <c r="K1138" s="461"/>
      <c r="L1138" s="463"/>
      <c r="M1138" s="388"/>
      <c r="N1138" s="389"/>
      <c r="O1138" s="390"/>
      <c r="P1138" s="389"/>
      <c r="Q1138" s="391"/>
      <c r="R1138" s="443"/>
      <c r="S1138" s="425">
        <f t="shared" si="419"/>
        <v>0</v>
      </c>
      <c r="T1138" s="392">
        <f t="shared" si="416"/>
        <v>0</v>
      </c>
      <c r="U1138" s="392">
        <f t="shared" si="420"/>
        <v>0</v>
      </c>
      <c r="V1138" s="393">
        <f t="shared" si="421"/>
        <v>0</v>
      </c>
      <c r="W1138" s="444" t="str">
        <f t="shared" si="422"/>
        <v/>
      </c>
      <c r="X1138" s="452" t="str">
        <f t="shared" si="417"/>
        <v/>
      </c>
      <c r="Y1138" s="452" t="str">
        <f t="shared" si="418"/>
        <v/>
      </c>
    </row>
    <row r="1139" spans="1:25" ht="16.5">
      <c r="A1139" s="383">
        <f t="shared" si="423"/>
        <v>46200</v>
      </c>
      <c r="B1139" s="432" t="s">
        <v>804</v>
      </c>
      <c r="C1139" s="458"/>
      <c r="D1139" s="473"/>
      <c r="E1139" s="459"/>
      <c r="F1139" s="507" t="str">
        <f>IF(ISNA(VLOOKUP(D1139,條件!$A$1:$L$65585,5,0)),"",(VLOOKUP(D1139,條件!$A$1:$L$65585,5,0)))</f>
        <v/>
      </c>
      <c r="G1139" s="507" t="str">
        <f>IF(ISNA(VLOOKUP(D1139,條件!$A$1:$L$65585,11,0)),"",(VLOOKUP(D1139,條件!$A$1:$L$65585,11,0)))</f>
        <v/>
      </c>
      <c r="H1139" s="460"/>
      <c r="I1139" s="461"/>
      <c r="J1139" s="462"/>
      <c r="K1139" s="461"/>
      <c r="L1139" s="463"/>
      <c r="M1139" s="388"/>
      <c r="N1139" s="389"/>
      <c r="O1139" s="390"/>
      <c r="P1139" s="389"/>
      <c r="Q1139" s="391"/>
      <c r="R1139" s="443"/>
      <c r="S1139" s="425">
        <f t="shared" si="419"/>
        <v>0</v>
      </c>
      <c r="T1139" s="392">
        <f t="shared" si="416"/>
        <v>0</v>
      </c>
      <c r="U1139" s="392">
        <f t="shared" si="420"/>
        <v>0</v>
      </c>
      <c r="V1139" s="393">
        <f t="shared" si="421"/>
        <v>0</v>
      </c>
      <c r="W1139" s="444" t="str">
        <f t="shared" si="422"/>
        <v/>
      </c>
      <c r="X1139" s="452" t="str">
        <f t="shared" si="417"/>
        <v/>
      </c>
      <c r="Y1139" s="452" t="str">
        <f t="shared" si="418"/>
        <v/>
      </c>
    </row>
    <row r="1140" spans="1:25" ht="16.5">
      <c r="A1140" s="383">
        <f t="shared" si="423"/>
        <v>46200</v>
      </c>
      <c r="B1140" s="432" t="s">
        <v>804</v>
      </c>
      <c r="C1140" s="458"/>
      <c r="D1140" s="473"/>
      <c r="E1140" s="459"/>
      <c r="F1140" s="507" t="str">
        <f>IF(ISNA(VLOOKUP(D1140,條件!$A$1:$L$65585,5,0)),"",(VLOOKUP(D1140,條件!$A$1:$L$65585,5,0)))</f>
        <v/>
      </c>
      <c r="G1140" s="507" t="str">
        <f>IF(ISNA(VLOOKUP(D1140,條件!$A$1:$L$65585,11,0)),"",(VLOOKUP(D1140,條件!$A$1:$L$65585,11,0)))</f>
        <v/>
      </c>
      <c r="H1140" s="460"/>
      <c r="I1140" s="461"/>
      <c r="J1140" s="462"/>
      <c r="K1140" s="461"/>
      <c r="L1140" s="463"/>
      <c r="M1140" s="388"/>
      <c r="N1140" s="389"/>
      <c r="O1140" s="390"/>
      <c r="P1140" s="389"/>
      <c r="Q1140" s="391"/>
      <c r="R1140" s="443"/>
      <c r="S1140" s="425">
        <f t="shared" si="419"/>
        <v>0</v>
      </c>
      <c r="T1140" s="392">
        <f t="shared" si="416"/>
        <v>0</v>
      </c>
      <c r="U1140" s="392">
        <f t="shared" si="420"/>
        <v>0</v>
      </c>
      <c r="V1140" s="393">
        <f t="shared" si="421"/>
        <v>0</v>
      </c>
      <c r="W1140" s="444" t="str">
        <f t="shared" si="422"/>
        <v/>
      </c>
      <c r="X1140" s="452" t="str">
        <f t="shared" si="417"/>
        <v/>
      </c>
      <c r="Y1140" s="452" t="str">
        <f t="shared" si="418"/>
        <v/>
      </c>
    </row>
    <row r="1141" spans="1:25" ht="16.5">
      <c r="A1141" s="383">
        <f t="shared" si="423"/>
        <v>46200</v>
      </c>
      <c r="B1141" s="398" t="s">
        <v>807</v>
      </c>
      <c r="C1141" s="524"/>
      <c r="D1141" s="525"/>
      <c r="E1141" s="526"/>
      <c r="F1141" s="527"/>
      <c r="G1141" s="527"/>
      <c r="H1141" s="528"/>
      <c r="I1141" s="529">
        <f>COUNTA(I1121:I1140)</f>
        <v>0</v>
      </c>
      <c r="J1141" s="529"/>
      <c r="K1141" s="529"/>
      <c r="L1141" s="530"/>
      <c r="M1141" s="400"/>
      <c r="N1141" s="401">
        <f>SUM(N1121:N1140)</f>
        <v>0</v>
      </c>
      <c r="O1141" s="400"/>
      <c r="P1141" s="401">
        <f>SUM(P1121:P1140)</f>
        <v>0</v>
      </c>
      <c r="Q1141" s="402"/>
      <c r="R1141" s="445"/>
      <c r="S1141" s="426"/>
      <c r="T1141" s="399"/>
      <c r="U1141" s="399">
        <f>SUMIF(U1121:U1140,"&lt;9E307")</f>
        <v>0</v>
      </c>
      <c r="V1141" s="399">
        <f>SUM(V1121:V1140)</f>
        <v>0</v>
      </c>
      <c r="W1141" s="446">
        <f>IF(ISERROR(V1141/U1141),0,(V1141/U1141))</f>
        <v>0</v>
      </c>
      <c r="X1141" s="453">
        <f>SUMIF(X1121:X1140,"&lt;9E307")</f>
        <v>0</v>
      </c>
      <c r="Y1141" s="453">
        <f>SUMIF(Y1121:Y1140,"&lt;9E307")</f>
        <v>0</v>
      </c>
    </row>
    <row r="1142" spans="1:25" ht="16.5">
      <c r="A1142" s="383">
        <f t="shared" si="423"/>
        <v>46200</v>
      </c>
      <c r="B1142" s="432" t="s">
        <v>805</v>
      </c>
      <c r="C1142" s="458"/>
      <c r="D1142" s="473"/>
      <c r="E1142" s="459"/>
      <c r="F1142" s="507" t="str">
        <f>IF(ISNA(VLOOKUP(D1142,條件!$A$1:$L$65585,5,0)),"",(VLOOKUP(D1142,條件!$A$1:$L$65585,5,0)))</f>
        <v/>
      </c>
      <c r="G1142" s="507" t="str">
        <f>IF(ISNA(VLOOKUP(D1142,條件!$A$1:$L$65585,11,0)),"",(VLOOKUP(D1142,條件!$A$1:$L$65585,11,0)))</f>
        <v/>
      </c>
      <c r="H1142" s="460"/>
      <c r="I1142" s="461"/>
      <c r="J1142" s="462"/>
      <c r="K1142" s="461"/>
      <c r="L1142" s="463"/>
      <c r="M1142" s="388"/>
      <c r="N1142" s="389"/>
      <c r="O1142" s="390"/>
      <c r="P1142" s="389"/>
      <c r="Q1142" s="391"/>
      <c r="R1142" s="443"/>
      <c r="S1142" s="425">
        <f>K1142*0.85</f>
        <v>0</v>
      </c>
      <c r="T1142" s="392">
        <f t="shared" ref="T1142:T1161" si="424">IF(J1142="",0,(1440/(J1142/S1142)))</f>
        <v>0</v>
      </c>
      <c r="U1142" s="405">
        <f>T1142*L1142*(N1142+P1142)/24*0.85</f>
        <v>0</v>
      </c>
      <c r="V1142" s="406">
        <f>M1142+O1142</f>
        <v>0</v>
      </c>
      <c r="W1142" s="442" t="str">
        <f>IF(U1142=0,"",((V1142/U1142)))</f>
        <v/>
      </c>
      <c r="X1142" s="452" t="str">
        <f t="shared" ref="X1142:X1161" si="425">IF(ISERROR((U1142/(N1142+P1142)*N1142)/250),"",((U1142/(N1142+P1142)*N1142)/250))</f>
        <v/>
      </c>
      <c r="Y1142" s="452" t="str">
        <f t="shared" ref="Y1142:Y1161" si="426">IF(ISERROR(((U1142/(N1142+P1142)*P1142)/250)),"",(((U1142/(N1142+P1142)*P1142))/250))</f>
        <v/>
      </c>
    </row>
    <row r="1143" spans="1:25" ht="16.5">
      <c r="A1143" s="383">
        <f t="shared" si="423"/>
        <v>46200</v>
      </c>
      <c r="B1143" s="432" t="s">
        <v>805</v>
      </c>
      <c r="C1143" s="458"/>
      <c r="D1143" s="473"/>
      <c r="E1143" s="459"/>
      <c r="F1143" s="507" t="str">
        <f>IF(ISNA(VLOOKUP(D1143,條件!$A$1:$L$65585,5,0)),"",(VLOOKUP(D1143,條件!$A$1:$L$65585,5,0)))</f>
        <v/>
      </c>
      <c r="G1143" s="507" t="str">
        <f>IF(ISNA(VLOOKUP(D1143,條件!$A$1:$L$65585,11,0)),"",(VLOOKUP(D1143,條件!$A$1:$L$65585,11,0)))</f>
        <v/>
      </c>
      <c r="H1143" s="460"/>
      <c r="I1143" s="461"/>
      <c r="J1143" s="462"/>
      <c r="K1143" s="461"/>
      <c r="L1143" s="463"/>
      <c r="M1143" s="388"/>
      <c r="N1143" s="389"/>
      <c r="O1143" s="390"/>
      <c r="P1143" s="389"/>
      <c r="Q1143" s="391"/>
      <c r="R1143" s="443"/>
      <c r="S1143" s="425">
        <f t="shared" ref="S1143:S1161" si="427">K1143*0.85</f>
        <v>0</v>
      </c>
      <c r="T1143" s="392">
        <f t="shared" si="424"/>
        <v>0</v>
      </c>
      <c r="U1143" s="405">
        <f t="shared" ref="U1143:U1161" si="428">T1143*L1143*(N1143+P1143)/24*0.85</f>
        <v>0</v>
      </c>
      <c r="V1143" s="393">
        <f t="shared" ref="V1143:V1161" si="429">M1143+O1143</f>
        <v>0</v>
      </c>
      <c r="W1143" s="442" t="str">
        <f t="shared" ref="W1143:W1161" si="430">IF(U1143=0,"",((V1143/U1143)))</f>
        <v/>
      </c>
      <c r="X1143" s="452" t="str">
        <f t="shared" si="425"/>
        <v/>
      </c>
      <c r="Y1143" s="452" t="str">
        <f t="shared" si="426"/>
        <v/>
      </c>
    </row>
    <row r="1144" spans="1:25" ht="16.5">
      <c r="A1144" s="383">
        <f t="shared" si="423"/>
        <v>46200</v>
      </c>
      <c r="B1144" s="432" t="s">
        <v>805</v>
      </c>
      <c r="C1144" s="458"/>
      <c r="D1144" s="473"/>
      <c r="E1144" s="459"/>
      <c r="F1144" s="507" t="str">
        <f>IF(ISNA(VLOOKUP(D1144,條件!$A$1:$L$65585,5,0)),"",(VLOOKUP(D1144,條件!$A$1:$L$65585,5,0)))</f>
        <v/>
      </c>
      <c r="G1144" s="507" t="str">
        <f>IF(ISNA(VLOOKUP(D1144,條件!$A$1:$L$65585,11,0)),"",(VLOOKUP(D1144,條件!$A$1:$L$65585,11,0)))</f>
        <v/>
      </c>
      <c r="H1144" s="460"/>
      <c r="I1144" s="461"/>
      <c r="J1144" s="462"/>
      <c r="K1144" s="461"/>
      <c r="L1144" s="463"/>
      <c r="M1144" s="388"/>
      <c r="N1144" s="389"/>
      <c r="O1144" s="390"/>
      <c r="P1144" s="389"/>
      <c r="Q1144" s="391"/>
      <c r="R1144" s="443"/>
      <c r="S1144" s="425">
        <f t="shared" si="427"/>
        <v>0</v>
      </c>
      <c r="T1144" s="392">
        <f t="shared" si="424"/>
        <v>0</v>
      </c>
      <c r="U1144" s="405">
        <f t="shared" si="428"/>
        <v>0</v>
      </c>
      <c r="V1144" s="393">
        <f t="shared" si="429"/>
        <v>0</v>
      </c>
      <c r="W1144" s="442" t="str">
        <f t="shared" si="430"/>
        <v/>
      </c>
      <c r="X1144" s="452" t="str">
        <f t="shared" si="425"/>
        <v/>
      </c>
      <c r="Y1144" s="452" t="str">
        <f t="shared" si="426"/>
        <v/>
      </c>
    </row>
    <row r="1145" spans="1:25" ht="16.5">
      <c r="A1145" s="383">
        <f t="shared" si="423"/>
        <v>46200</v>
      </c>
      <c r="B1145" s="432" t="s">
        <v>805</v>
      </c>
      <c r="C1145" s="458"/>
      <c r="D1145" s="473"/>
      <c r="E1145" s="459"/>
      <c r="F1145" s="507" t="str">
        <f>IF(ISNA(VLOOKUP(D1145,條件!$A$1:$L$65585,5,0)),"",(VLOOKUP(D1145,條件!$A$1:$L$65585,5,0)))</f>
        <v/>
      </c>
      <c r="G1145" s="507" t="str">
        <f>IF(ISNA(VLOOKUP(D1145,條件!$A$1:$L$65585,11,0)),"",(VLOOKUP(D1145,條件!$A$1:$L$65585,11,0)))</f>
        <v/>
      </c>
      <c r="H1145" s="460"/>
      <c r="I1145" s="461"/>
      <c r="J1145" s="462"/>
      <c r="K1145" s="461"/>
      <c r="L1145" s="463"/>
      <c r="M1145" s="388"/>
      <c r="N1145" s="389"/>
      <c r="O1145" s="390"/>
      <c r="P1145" s="389"/>
      <c r="Q1145" s="391"/>
      <c r="R1145" s="443"/>
      <c r="S1145" s="425">
        <f t="shared" si="427"/>
        <v>0</v>
      </c>
      <c r="T1145" s="392">
        <f t="shared" si="424"/>
        <v>0</v>
      </c>
      <c r="U1145" s="405">
        <f t="shared" si="428"/>
        <v>0</v>
      </c>
      <c r="V1145" s="393">
        <f t="shared" si="429"/>
        <v>0</v>
      </c>
      <c r="W1145" s="442" t="str">
        <f t="shared" si="430"/>
        <v/>
      </c>
      <c r="X1145" s="452" t="str">
        <f t="shared" si="425"/>
        <v/>
      </c>
      <c r="Y1145" s="452" t="str">
        <f t="shared" si="426"/>
        <v/>
      </c>
    </row>
    <row r="1146" spans="1:25" ht="16.5">
      <c r="A1146" s="383">
        <f t="shared" si="423"/>
        <v>46200</v>
      </c>
      <c r="B1146" s="432" t="s">
        <v>805</v>
      </c>
      <c r="C1146" s="458"/>
      <c r="D1146" s="473"/>
      <c r="E1146" s="459"/>
      <c r="F1146" s="507" t="str">
        <f>IF(ISNA(VLOOKUP(D1146,條件!$A$1:$L$65585,5,0)),"",(VLOOKUP(D1146,條件!$A$1:$L$65585,5,0)))</f>
        <v/>
      </c>
      <c r="G1146" s="507" t="str">
        <f>IF(ISNA(VLOOKUP(D1146,條件!$A$1:$L$65585,11,0)),"",(VLOOKUP(D1146,條件!$A$1:$L$65585,11,0)))</f>
        <v/>
      </c>
      <c r="H1146" s="460"/>
      <c r="I1146" s="461"/>
      <c r="J1146" s="462"/>
      <c r="K1146" s="461"/>
      <c r="L1146" s="463"/>
      <c r="M1146" s="388"/>
      <c r="N1146" s="389"/>
      <c r="O1146" s="390"/>
      <c r="P1146" s="389"/>
      <c r="Q1146" s="391"/>
      <c r="R1146" s="443"/>
      <c r="S1146" s="425">
        <f t="shared" si="427"/>
        <v>0</v>
      </c>
      <c r="T1146" s="392">
        <f t="shared" si="424"/>
        <v>0</v>
      </c>
      <c r="U1146" s="405">
        <f t="shared" si="428"/>
        <v>0</v>
      </c>
      <c r="V1146" s="393">
        <f t="shared" si="429"/>
        <v>0</v>
      </c>
      <c r="W1146" s="442" t="str">
        <f t="shared" si="430"/>
        <v/>
      </c>
      <c r="X1146" s="452" t="str">
        <f t="shared" si="425"/>
        <v/>
      </c>
      <c r="Y1146" s="452" t="str">
        <f t="shared" si="426"/>
        <v/>
      </c>
    </row>
    <row r="1147" spans="1:25" ht="16.5">
      <c r="A1147" s="383">
        <f t="shared" si="423"/>
        <v>46200</v>
      </c>
      <c r="B1147" s="432" t="s">
        <v>805</v>
      </c>
      <c r="C1147" s="458"/>
      <c r="D1147" s="473"/>
      <c r="E1147" s="459"/>
      <c r="F1147" s="507" t="str">
        <f>IF(ISNA(VLOOKUP(D1147,條件!$A$1:$L$65585,5,0)),"",(VLOOKUP(D1147,條件!$A$1:$L$65585,5,0)))</f>
        <v/>
      </c>
      <c r="G1147" s="507" t="str">
        <f>IF(ISNA(VLOOKUP(D1147,條件!$A$1:$L$65585,11,0)),"",(VLOOKUP(D1147,條件!$A$1:$L$65585,11,0)))</f>
        <v/>
      </c>
      <c r="H1147" s="460"/>
      <c r="I1147" s="461"/>
      <c r="J1147" s="462"/>
      <c r="K1147" s="461"/>
      <c r="L1147" s="463"/>
      <c r="M1147" s="388"/>
      <c r="N1147" s="389"/>
      <c r="O1147" s="390"/>
      <c r="P1147" s="389"/>
      <c r="Q1147" s="391"/>
      <c r="R1147" s="443"/>
      <c r="S1147" s="425">
        <f t="shared" si="427"/>
        <v>0</v>
      </c>
      <c r="T1147" s="392">
        <f t="shared" si="424"/>
        <v>0</v>
      </c>
      <c r="U1147" s="405">
        <f t="shared" si="428"/>
        <v>0</v>
      </c>
      <c r="V1147" s="393">
        <f t="shared" si="429"/>
        <v>0</v>
      </c>
      <c r="W1147" s="442" t="str">
        <f t="shared" si="430"/>
        <v/>
      </c>
      <c r="X1147" s="452" t="str">
        <f t="shared" si="425"/>
        <v/>
      </c>
      <c r="Y1147" s="452" t="str">
        <f t="shared" si="426"/>
        <v/>
      </c>
    </row>
    <row r="1148" spans="1:25" ht="16.5">
      <c r="A1148" s="383">
        <f t="shared" si="423"/>
        <v>46200</v>
      </c>
      <c r="B1148" s="432" t="s">
        <v>805</v>
      </c>
      <c r="C1148" s="458"/>
      <c r="D1148" s="473"/>
      <c r="E1148" s="459"/>
      <c r="F1148" s="507" t="str">
        <f>IF(ISNA(VLOOKUP(D1148,條件!$A$1:$L$65585,5,0)),"",(VLOOKUP(D1148,條件!$A$1:$L$65585,5,0)))</f>
        <v/>
      </c>
      <c r="G1148" s="507" t="str">
        <f>IF(ISNA(VLOOKUP(D1148,條件!$A$1:$L$65585,11,0)),"",(VLOOKUP(D1148,條件!$A$1:$L$65585,11,0)))</f>
        <v/>
      </c>
      <c r="H1148" s="460"/>
      <c r="I1148" s="461"/>
      <c r="J1148" s="462"/>
      <c r="K1148" s="461"/>
      <c r="L1148" s="463"/>
      <c r="M1148" s="388"/>
      <c r="N1148" s="389"/>
      <c r="O1148" s="390"/>
      <c r="P1148" s="389"/>
      <c r="Q1148" s="391"/>
      <c r="R1148" s="443"/>
      <c r="S1148" s="425">
        <f t="shared" si="427"/>
        <v>0</v>
      </c>
      <c r="T1148" s="392">
        <f t="shared" si="424"/>
        <v>0</v>
      </c>
      <c r="U1148" s="405">
        <f t="shared" si="428"/>
        <v>0</v>
      </c>
      <c r="V1148" s="393">
        <f t="shared" si="429"/>
        <v>0</v>
      </c>
      <c r="W1148" s="442" t="str">
        <f t="shared" si="430"/>
        <v/>
      </c>
      <c r="X1148" s="452" t="str">
        <f t="shared" si="425"/>
        <v/>
      </c>
      <c r="Y1148" s="452" t="str">
        <f t="shared" si="426"/>
        <v/>
      </c>
    </row>
    <row r="1149" spans="1:25" ht="16.5">
      <c r="A1149" s="383">
        <f t="shared" si="423"/>
        <v>46200</v>
      </c>
      <c r="B1149" s="432" t="s">
        <v>805</v>
      </c>
      <c r="C1149" s="458"/>
      <c r="D1149" s="473"/>
      <c r="E1149" s="459"/>
      <c r="F1149" s="507" t="str">
        <f>IF(ISNA(VLOOKUP(D1149,條件!$A$1:$L$65585,5,0)),"",(VLOOKUP(D1149,條件!$A$1:$L$65585,5,0)))</f>
        <v/>
      </c>
      <c r="G1149" s="507" t="str">
        <f>IF(ISNA(VLOOKUP(D1149,條件!$A$1:$L$65585,11,0)),"",(VLOOKUP(D1149,條件!$A$1:$L$65585,11,0)))</f>
        <v/>
      </c>
      <c r="H1149" s="460"/>
      <c r="I1149" s="461"/>
      <c r="J1149" s="462"/>
      <c r="K1149" s="461"/>
      <c r="L1149" s="463"/>
      <c r="M1149" s="388"/>
      <c r="N1149" s="389"/>
      <c r="O1149" s="390"/>
      <c r="P1149" s="389"/>
      <c r="Q1149" s="391"/>
      <c r="R1149" s="443"/>
      <c r="S1149" s="425">
        <f t="shared" si="427"/>
        <v>0</v>
      </c>
      <c r="T1149" s="392">
        <f t="shared" si="424"/>
        <v>0</v>
      </c>
      <c r="U1149" s="405">
        <f t="shared" si="428"/>
        <v>0</v>
      </c>
      <c r="V1149" s="393">
        <f t="shared" si="429"/>
        <v>0</v>
      </c>
      <c r="W1149" s="442" t="str">
        <f t="shared" si="430"/>
        <v/>
      </c>
      <c r="X1149" s="452" t="str">
        <f t="shared" si="425"/>
        <v/>
      </c>
      <c r="Y1149" s="452" t="str">
        <f t="shared" si="426"/>
        <v/>
      </c>
    </row>
    <row r="1150" spans="1:25" ht="16.5">
      <c r="A1150" s="383">
        <f t="shared" si="423"/>
        <v>46200</v>
      </c>
      <c r="B1150" s="432" t="s">
        <v>805</v>
      </c>
      <c r="C1150" s="458"/>
      <c r="D1150" s="473"/>
      <c r="E1150" s="459"/>
      <c r="F1150" s="507" t="str">
        <f>IF(ISNA(VLOOKUP(D1150,條件!$A$1:$L$65585,5,0)),"",(VLOOKUP(D1150,條件!$A$1:$L$65585,5,0)))</f>
        <v/>
      </c>
      <c r="G1150" s="507" t="str">
        <f>IF(ISNA(VLOOKUP(D1150,條件!$A$1:$L$65585,11,0)),"",(VLOOKUP(D1150,條件!$A$1:$L$65585,11,0)))</f>
        <v/>
      </c>
      <c r="H1150" s="460"/>
      <c r="I1150" s="461"/>
      <c r="J1150" s="462"/>
      <c r="K1150" s="461"/>
      <c r="L1150" s="463"/>
      <c r="M1150" s="388"/>
      <c r="N1150" s="389"/>
      <c r="O1150" s="390"/>
      <c r="P1150" s="389"/>
      <c r="Q1150" s="391"/>
      <c r="R1150" s="443"/>
      <c r="S1150" s="425">
        <f t="shared" si="427"/>
        <v>0</v>
      </c>
      <c r="T1150" s="392">
        <f t="shared" si="424"/>
        <v>0</v>
      </c>
      <c r="U1150" s="405">
        <f t="shared" si="428"/>
        <v>0</v>
      </c>
      <c r="V1150" s="393">
        <f t="shared" si="429"/>
        <v>0</v>
      </c>
      <c r="W1150" s="442" t="str">
        <f t="shared" si="430"/>
        <v/>
      </c>
      <c r="X1150" s="452" t="str">
        <f t="shared" si="425"/>
        <v/>
      </c>
      <c r="Y1150" s="452" t="str">
        <f t="shared" si="426"/>
        <v/>
      </c>
    </row>
    <row r="1151" spans="1:25" ht="16.5">
      <c r="A1151" s="383">
        <f t="shared" si="423"/>
        <v>46200</v>
      </c>
      <c r="B1151" s="432" t="s">
        <v>805</v>
      </c>
      <c r="C1151" s="458"/>
      <c r="D1151" s="473"/>
      <c r="E1151" s="459"/>
      <c r="F1151" s="507" t="str">
        <f>IF(ISNA(VLOOKUP(D1151,條件!$A$1:$L$65585,5,0)),"",(VLOOKUP(D1151,條件!$A$1:$L$65585,5,0)))</f>
        <v/>
      </c>
      <c r="G1151" s="507" t="str">
        <f>IF(ISNA(VLOOKUP(D1151,條件!$A$1:$L$65585,11,0)),"",(VLOOKUP(D1151,條件!$A$1:$L$65585,11,0)))</f>
        <v/>
      </c>
      <c r="H1151" s="460"/>
      <c r="I1151" s="461"/>
      <c r="J1151" s="462"/>
      <c r="K1151" s="461"/>
      <c r="L1151" s="463"/>
      <c r="M1151" s="388"/>
      <c r="N1151" s="389"/>
      <c r="O1151" s="390"/>
      <c r="P1151" s="389"/>
      <c r="Q1151" s="391"/>
      <c r="R1151" s="443"/>
      <c r="S1151" s="425">
        <f t="shared" si="427"/>
        <v>0</v>
      </c>
      <c r="T1151" s="392">
        <f t="shared" si="424"/>
        <v>0</v>
      </c>
      <c r="U1151" s="405">
        <f t="shared" si="428"/>
        <v>0</v>
      </c>
      <c r="V1151" s="393">
        <f t="shared" si="429"/>
        <v>0</v>
      </c>
      <c r="W1151" s="442" t="str">
        <f t="shared" si="430"/>
        <v/>
      </c>
      <c r="X1151" s="452" t="str">
        <f t="shared" si="425"/>
        <v/>
      </c>
      <c r="Y1151" s="452" t="str">
        <f t="shared" si="426"/>
        <v/>
      </c>
    </row>
    <row r="1152" spans="1:25" ht="16.5">
      <c r="A1152" s="383">
        <f t="shared" si="423"/>
        <v>46200</v>
      </c>
      <c r="B1152" s="432" t="s">
        <v>805</v>
      </c>
      <c r="C1152" s="458"/>
      <c r="D1152" s="473"/>
      <c r="E1152" s="459"/>
      <c r="F1152" s="507" t="str">
        <f>IF(ISNA(VLOOKUP(D1152,條件!$A$1:$L$65585,5,0)),"",(VLOOKUP(D1152,條件!$A$1:$L$65585,5,0)))</f>
        <v/>
      </c>
      <c r="G1152" s="507" t="str">
        <f>IF(ISNA(VLOOKUP(D1152,條件!$A$1:$L$65585,11,0)),"",(VLOOKUP(D1152,條件!$A$1:$L$65585,11,0)))</f>
        <v/>
      </c>
      <c r="H1152" s="460"/>
      <c r="I1152" s="461"/>
      <c r="J1152" s="462"/>
      <c r="K1152" s="461"/>
      <c r="L1152" s="463"/>
      <c r="M1152" s="388"/>
      <c r="N1152" s="389"/>
      <c r="O1152" s="390"/>
      <c r="P1152" s="389"/>
      <c r="Q1152" s="391"/>
      <c r="R1152" s="443"/>
      <c r="S1152" s="425">
        <f t="shared" si="427"/>
        <v>0</v>
      </c>
      <c r="T1152" s="392">
        <f t="shared" si="424"/>
        <v>0</v>
      </c>
      <c r="U1152" s="405">
        <f t="shared" si="428"/>
        <v>0</v>
      </c>
      <c r="V1152" s="393">
        <f t="shared" si="429"/>
        <v>0</v>
      </c>
      <c r="W1152" s="442" t="str">
        <f t="shared" si="430"/>
        <v/>
      </c>
      <c r="X1152" s="452" t="str">
        <f t="shared" si="425"/>
        <v/>
      </c>
      <c r="Y1152" s="452" t="str">
        <f t="shared" si="426"/>
        <v/>
      </c>
    </row>
    <row r="1153" spans="1:25" ht="16.5">
      <c r="A1153" s="383">
        <f t="shared" si="423"/>
        <v>46200</v>
      </c>
      <c r="B1153" s="432" t="s">
        <v>805</v>
      </c>
      <c r="C1153" s="458"/>
      <c r="D1153" s="473"/>
      <c r="E1153" s="459"/>
      <c r="F1153" s="507" t="str">
        <f>IF(ISNA(VLOOKUP(D1153,條件!$A$1:$L$65585,5,0)),"",(VLOOKUP(D1153,條件!$A$1:$L$65585,5,0)))</f>
        <v/>
      </c>
      <c r="G1153" s="507" t="str">
        <f>IF(ISNA(VLOOKUP(D1153,條件!$A$1:$L$65585,11,0)),"",(VLOOKUP(D1153,條件!$A$1:$L$65585,11,0)))</f>
        <v/>
      </c>
      <c r="H1153" s="460"/>
      <c r="I1153" s="461"/>
      <c r="J1153" s="462"/>
      <c r="K1153" s="461"/>
      <c r="L1153" s="463"/>
      <c r="M1153" s="388"/>
      <c r="N1153" s="389"/>
      <c r="O1153" s="390"/>
      <c r="P1153" s="389"/>
      <c r="Q1153" s="391"/>
      <c r="R1153" s="443"/>
      <c r="S1153" s="425">
        <f t="shared" si="427"/>
        <v>0</v>
      </c>
      <c r="T1153" s="392">
        <f t="shared" si="424"/>
        <v>0</v>
      </c>
      <c r="U1153" s="392">
        <f t="shared" si="428"/>
        <v>0</v>
      </c>
      <c r="V1153" s="393">
        <f t="shared" si="429"/>
        <v>0</v>
      </c>
      <c r="W1153" s="444" t="str">
        <f t="shared" si="430"/>
        <v/>
      </c>
      <c r="X1153" s="452" t="str">
        <f t="shared" si="425"/>
        <v/>
      </c>
      <c r="Y1153" s="452" t="str">
        <f t="shared" si="426"/>
        <v/>
      </c>
    </row>
    <row r="1154" spans="1:25" ht="16.5">
      <c r="A1154" s="383">
        <f t="shared" si="423"/>
        <v>46200</v>
      </c>
      <c r="B1154" s="432" t="s">
        <v>805</v>
      </c>
      <c r="C1154" s="458"/>
      <c r="D1154" s="473"/>
      <c r="E1154" s="459"/>
      <c r="F1154" s="507" t="str">
        <f>IF(ISNA(VLOOKUP(D1154,條件!$A$1:$L$65585,5,0)),"",(VLOOKUP(D1154,條件!$A$1:$L$65585,5,0)))</f>
        <v/>
      </c>
      <c r="G1154" s="507" t="str">
        <f>IF(ISNA(VLOOKUP(D1154,條件!$A$1:$L$65585,11,0)),"",(VLOOKUP(D1154,條件!$A$1:$L$65585,11,0)))</f>
        <v/>
      </c>
      <c r="H1154" s="460"/>
      <c r="I1154" s="461"/>
      <c r="J1154" s="462"/>
      <c r="K1154" s="461"/>
      <c r="L1154" s="463"/>
      <c r="M1154" s="388"/>
      <c r="N1154" s="389"/>
      <c r="O1154" s="390"/>
      <c r="P1154" s="389"/>
      <c r="Q1154" s="391"/>
      <c r="R1154" s="443"/>
      <c r="S1154" s="425">
        <f t="shared" si="427"/>
        <v>0</v>
      </c>
      <c r="T1154" s="392">
        <f t="shared" si="424"/>
        <v>0</v>
      </c>
      <c r="U1154" s="392">
        <f t="shared" si="428"/>
        <v>0</v>
      </c>
      <c r="V1154" s="393">
        <f t="shared" si="429"/>
        <v>0</v>
      </c>
      <c r="W1154" s="444" t="str">
        <f t="shared" si="430"/>
        <v/>
      </c>
      <c r="X1154" s="452" t="str">
        <f t="shared" si="425"/>
        <v/>
      </c>
      <c r="Y1154" s="452" t="str">
        <f t="shared" si="426"/>
        <v/>
      </c>
    </row>
    <row r="1155" spans="1:25" ht="16.5">
      <c r="A1155" s="383">
        <f t="shared" si="423"/>
        <v>46200</v>
      </c>
      <c r="B1155" s="432" t="s">
        <v>805</v>
      </c>
      <c r="C1155" s="458"/>
      <c r="D1155" s="473"/>
      <c r="E1155" s="459"/>
      <c r="F1155" s="507" t="str">
        <f>IF(ISNA(VLOOKUP(D1155,條件!$A$1:$L$65585,5,0)),"",(VLOOKUP(D1155,條件!$A$1:$L$65585,5,0)))</f>
        <v/>
      </c>
      <c r="G1155" s="507" t="str">
        <f>IF(ISNA(VLOOKUP(D1155,條件!$A$1:$L$65585,11,0)),"",(VLOOKUP(D1155,條件!$A$1:$L$65585,11,0)))</f>
        <v/>
      </c>
      <c r="H1155" s="460"/>
      <c r="I1155" s="461"/>
      <c r="J1155" s="462"/>
      <c r="K1155" s="461"/>
      <c r="L1155" s="463"/>
      <c r="M1155" s="388"/>
      <c r="N1155" s="389"/>
      <c r="O1155" s="390"/>
      <c r="P1155" s="389"/>
      <c r="Q1155" s="391"/>
      <c r="R1155" s="443"/>
      <c r="S1155" s="425">
        <f t="shared" si="427"/>
        <v>0</v>
      </c>
      <c r="T1155" s="392">
        <f t="shared" si="424"/>
        <v>0</v>
      </c>
      <c r="U1155" s="392">
        <f t="shared" si="428"/>
        <v>0</v>
      </c>
      <c r="V1155" s="393">
        <f t="shared" si="429"/>
        <v>0</v>
      </c>
      <c r="W1155" s="444" t="str">
        <f t="shared" si="430"/>
        <v/>
      </c>
      <c r="X1155" s="452" t="str">
        <f t="shared" si="425"/>
        <v/>
      </c>
      <c r="Y1155" s="452" t="str">
        <f t="shared" si="426"/>
        <v/>
      </c>
    </row>
    <row r="1156" spans="1:25" ht="16.5">
      <c r="A1156" s="383">
        <f t="shared" si="423"/>
        <v>46200</v>
      </c>
      <c r="B1156" s="432" t="s">
        <v>805</v>
      </c>
      <c r="C1156" s="458"/>
      <c r="D1156" s="473"/>
      <c r="E1156" s="459"/>
      <c r="F1156" s="507" t="str">
        <f>IF(ISNA(VLOOKUP(D1156,條件!$A$1:$L$65585,5,0)),"",(VLOOKUP(D1156,條件!$A$1:$L$65585,5,0)))</f>
        <v/>
      </c>
      <c r="G1156" s="507" t="str">
        <f>IF(ISNA(VLOOKUP(D1156,條件!$A$1:$L$65585,11,0)),"",(VLOOKUP(D1156,條件!$A$1:$L$65585,11,0)))</f>
        <v/>
      </c>
      <c r="H1156" s="460"/>
      <c r="I1156" s="461"/>
      <c r="J1156" s="462"/>
      <c r="K1156" s="461"/>
      <c r="L1156" s="463"/>
      <c r="M1156" s="388"/>
      <c r="N1156" s="389"/>
      <c r="O1156" s="390"/>
      <c r="P1156" s="389"/>
      <c r="Q1156" s="391"/>
      <c r="R1156" s="443"/>
      <c r="S1156" s="425">
        <f t="shared" si="427"/>
        <v>0</v>
      </c>
      <c r="T1156" s="392">
        <f t="shared" si="424"/>
        <v>0</v>
      </c>
      <c r="U1156" s="392">
        <f t="shared" si="428"/>
        <v>0</v>
      </c>
      <c r="V1156" s="393">
        <f t="shared" si="429"/>
        <v>0</v>
      </c>
      <c r="W1156" s="444" t="str">
        <f t="shared" si="430"/>
        <v/>
      </c>
      <c r="X1156" s="452" t="str">
        <f t="shared" si="425"/>
        <v/>
      </c>
      <c r="Y1156" s="452" t="str">
        <f t="shared" si="426"/>
        <v/>
      </c>
    </row>
    <row r="1157" spans="1:25" ht="16.5">
      <c r="A1157" s="383">
        <f t="shared" si="423"/>
        <v>46200</v>
      </c>
      <c r="B1157" s="432" t="s">
        <v>805</v>
      </c>
      <c r="C1157" s="458"/>
      <c r="D1157" s="473"/>
      <c r="E1157" s="459"/>
      <c r="F1157" s="507" t="str">
        <f>IF(ISNA(VLOOKUP(D1157,條件!$A$1:$L$65585,5,0)),"",(VLOOKUP(D1157,條件!$A$1:$L$65585,5,0)))</f>
        <v/>
      </c>
      <c r="G1157" s="507" t="str">
        <f>IF(ISNA(VLOOKUP(D1157,條件!$A$1:$L$65585,11,0)),"",(VLOOKUP(D1157,條件!$A$1:$L$65585,11,0)))</f>
        <v/>
      </c>
      <c r="H1157" s="460"/>
      <c r="I1157" s="461"/>
      <c r="J1157" s="462"/>
      <c r="K1157" s="461"/>
      <c r="L1157" s="463"/>
      <c r="M1157" s="388"/>
      <c r="N1157" s="389"/>
      <c r="O1157" s="390"/>
      <c r="P1157" s="389"/>
      <c r="Q1157" s="391"/>
      <c r="R1157" s="443"/>
      <c r="S1157" s="425">
        <f t="shared" si="427"/>
        <v>0</v>
      </c>
      <c r="T1157" s="392">
        <f t="shared" si="424"/>
        <v>0</v>
      </c>
      <c r="U1157" s="392">
        <f t="shared" si="428"/>
        <v>0</v>
      </c>
      <c r="V1157" s="393">
        <f t="shared" si="429"/>
        <v>0</v>
      </c>
      <c r="W1157" s="444" t="str">
        <f t="shared" si="430"/>
        <v/>
      </c>
      <c r="X1157" s="452" t="str">
        <f t="shared" si="425"/>
        <v/>
      </c>
      <c r="Y1157" s="452" t="str">
        <f t="shared" si="426"/>
        <v/>
      </c>
    </row>
    <row r="1158" spans="1:25" ht="16.5">
      <c r="A1158" s="383">
        <f t="shared" si="423"/>
        <v>46200</v>
      </c>
      <c r="B1158" s="432" t="s">
        <v>805</v>
      </c>
      <c r="C1158" s="458"/>
      <c r="D1158" s="473"/>
      <c r="E1158" s="459"/>
      <c r="F1158" s="507" t="str">
        <f>IF(ISNA(VLOOKUP(D1158,條件!$A$1:$L$65585,5,0)),"",(VLOOKUP(D1158,條件!$A$1:$L$65585,5,0)))</f>
        <v/>
      </c>
      <c r="G1158" s="507" t="str">
        <f>IF(ISNA(VLOOKUP(D1158,條件!$A$1:$L$65585,11,0)),"",(VLOOKUP(D1158,條件!$A$1:$L$65585,11,0)))</f>
        <v/>
      </c>
      <c r="H1158" s="460"/>
      <c r="I1158" s="461"/>
      <c r="J1158" s="462"/>
      <c r="K1158" s="461"/>
      <c r="L1158" s="463"/>
      <c r="M1158" s="388"/>
      <c r="N1158" s="389"/>
      <c r="O1158" s="390"/>
      <c r="P1158" s="389"/>
      <c r="Q1158" s="391"/>
      <c r="R1158" s="443"/>
      <c r="S1158" s="425">
        <f t="shared" si="427"/>
        <v>0</v>
      </c>
      <c r="T1158" s="392">
        <f t="shared" si="424"/>
        <v>0</v>
      </c>
      <c r="U1158" s="392">
        <f t="shared" si="428"/>
        <v>0</v>
      </c>
      <c r="V1158" s="393">
        <f t="shared" si="429"/>
        <v>0</v>
      </c>
      <c r="W1158" s="444" t="str">
        <f t="shared" si="430"/>
        <v/>
      </c>
      <c r="X1158" s="452" t="str">
        <f t="shared" si="425"/>
        <v/>
      </c>
      <c r="Y1158" s="452" t="str">
        <f t="shared" si="426"/>
        <v/>
      </c>
    </row>
    <row r="1159" spans="1:25" ht="16.5">
      <c r="A1159" s="383">
        <f t="shared" si="423"/>
        <v>46200</v>
      </c>
      <c r="B1159" s="432" t="s">
        <v>805</v>
      </c>
      <c r="C1159" s="458"/>
      <c r="D1159" s="473"/>
      <c r="E1159" s="459"/>
      <c r="F1159" s="507" t="str">
        <f>IF(ISNA(VLOOKUP(D1159,條件!$A$1:$L$65585,5,0)),"",(VLOOKUP(D1159,條件!$A$1:$L$65585,5,0)))</f>
        <v/>
      </c>
      <c r="G1159" s="507" t="str">
        <f>IF(ISNA(VLOOKUP(D1159,條件!$A$1:$L$65585,11,0)),"",(VLOOKUP(D1159,條件!$A$1:$L$65585,11,0)))</f>
        <v/>
      </c>
      <c r="H1159" s="460"/>
      <c r="I1159" s="461"/>
      <c r="J1159" s="462"/>
      <c r="K1159" s="461"/>
      <c r="L1159" s="463"/>
      <c r="M1159" s="388"/>
      <c r="N1159" s="389"/>
      <c r="O1159" s="390"/>
      <c r="P1159" s="389"/>
      <c r="Q1159" s="391"/>
      <c r="R1159" s="443"/>
      <c r="S1159" s="425">
        <f t="shared" si="427"/>
        <v>0</v>
      </c>
      <c r="T1159" s="392">
        <f t="shared" si="424"/>
        <v>0</v>
      </c>
      <c r="U1159" s="392">
        <f t="shared" si="428"/>
        <v>0</v>
      </c>
      <c r="V1159" s="393">
        <f t="shared" si="429"/>
        <v>0</v>
      </c>
      <c r="W1159" s="444" t="str">
        <f t="shared" si="430"/>
        <v/>
      </c>
      <c r="X1159" s="452" t="str">
        <f t="shared" si="425"/>
        <v/>
      </c>
      <c r="Y1159" s="452" t="str">
        <f t="shared" si="426"/>
        <v/>
      </c>
    </row>
    <row r="1160" spans="1:25" ht="16.5">
      <c r="A1160" s="383">
        <f t="shared" si="423"/>
        <v>46200</v>
      </c>
      <c r="B1160" s="432" t="s">
        <v>805</v>
      </c>
      <c r="C1160" s="458"/>
      <c r="D1160" s="473"/>
      <c r="E1160" s="459"/>
      <c r="F1160" s="507" t="str">
        <f>IF(ISNA(VLOOKUP(D1160,條件!$A$1:$L$65585,5,0)),"",(VLOOKUP(D1160,條件!$A$1:$L$65585,5,0)))</f>
        <v/>
      </c>
      <c r="G1160" s="507" t="str">
        <f>IF(ISNA(VLOOKUP(D1160,條件!$A$1:$L$65585,11,0)),"",(VLOOKUP(D1160,條件!$A$1:$L$65585,11,0)))</f>
        <v/>
      </c>
      <c r="H1160" s="460"/>
      <c r="I1160" s="461"/>
      <c r="J1160" s="462"/>
      <c r="K1160" s="461"/>
      <c r="L1160" s="463"/>
      <c r="M1160" s="388"/>
      <c r="N1160" s="389"/>
      <c r="O1160" s="390"/>
      <c r="P1160" s="389"/>
      <c r="Q1160" s="391"/>
      <c r="R1160" s="443"/>
      <c r="S1160" s="425">
        <f t="shared" si="427"/>
        <v>0</v>
      </c>
      <c r="T1160" s="392">
        <f t="shared" si="424"/>
        <v>0</v>
      </c>
      <c r="U1160" s="392">
        <f t="shared" si="428"/>
        <v>0</v>
      </c>
      <c r="V1160" s="393">
        <f t="shared" si="429"/>
        <v>0</v>
      </c>
      <c r="W1160" s="444" t="str">
        <f t="shared" si="430"/>
        <v/>
      </c>
      <c r="X1160" s="452" t="str">
        <f t="shared" si="425"/>
        <v/>
      </c>
      <c r="Y1160" s="452" t="str">
        <f t="shared" si="426"/>
        <v/>
      </c>
    </row>
    <row r="1161" spans="1:25" ht="16.5">
      <c r="A1161" s="383">
        <f t="shared" si="423"/>
        <v>46200</v>
      </c>
      <c r="B1161" s="432" t="s">
        <v>805</v>
      </c>
      <c r="C1161" s="458"/>
      <c r="D1161" s="473"/>
      <c r="E1161" s="459"/>
      <c r="F1161" s="507" t="str">
        <f>IF(ISNA(VLOOKUP(D1161,條件!$A$1:$L$65585,5,0)),"",(VLOOKUP(D1161,條件!$A$1:$L$65585,5,0)))</f>
        <v/>
      </c>
      <c r="G1161" s="507" t="str">
        <f>IF(ISNA(VLOOKUP(D1161,條件!$A$1:$L$65585,11,0)),"",(VLOOKUP(D1161,條件!$A$1:$L$65585,11,0)))</f>
        <v/>
      </c>
      <c r="H1161" s="460"/>
      <c r="I1161" s="461"/>
      <c r="J1161" s="462"/>
      <c r="K1161" s="461"/>
      <c r="L1161" s="463"/>
      <c r="M1161" s="388"/>
      <c r="N1161" s="389"/>
      <c r="O1161" s="390"/>
      <c r="P1161" s="389"/>
      <c r="Q1161" s="391"/>
      <c r="R1161" s="443"/>
      <c r="S1161" s="425">
        <f t="shared" si="427"/>
        <v>0</v>
      </c>
      <c r="T1161" s="392">
        <f t="shared" si="424"/>
        <v>0</v>
      </c>
      <c r="U1161" s="392">
        <f t="shared" si="428"/>
        <v>0</v>
      </c>
      <c r="V1161" s="393">
        <f t="shared" si="429"/>
        <v>0</v>
      </c>
      <c r="W1161" s="444" t="str">
        <f t="shared" si="430"/>
        <v/>
      </c>
      <c r="X1161" s="452" t="str">
        <f t="shared" si="425"/>
        <v/>
      </c>
      <c r="Y1161" s="452" t="str">
        <f t="shared" si="426"/>
        <v/>
      </c>
    </row>
    <row r="1162" spans="1:25" ht="16.5">
      <c r="A1162" s="383">
        <f t="shared" si="423"/>
        <v>46200</v>
      </c>
      <c r="B1162" s="398" t="s">
        <v>803</v>
      </c>
      <c r="C1162" s="524"/>
      <c r="D1162" s="525"/>
      <c r="E1162" s="526"/>
      <c r="F1162" s="527">
        <v>0</v>
      </c>
      <c r="G1162" s="527"/>
      <c r="H1162" s="528"/>
      <c r="I1162" s="529">
        <f>COUNTA(I1142:I1161)</f>
        <v>0</v>
      </c>
      <c r="J1162" s="529"/>
      <c r="K1162" s="529"/>
      <c r="L1162" s="530"/>
      <c r="M1162" s="400"/>
      <c r="N1162" s="401">
        <f>SUM(N1142:N1161)</f>
        <v>0</v>
      </c>
      <c r="O1162" s="400"/>
      <c r="P1162" s="401">
        <f>SUM(P1142:P1161)</f>
        <v>0</v>
      </c>
      <c r="Q1162" s="402"/>
      <c r="R1162" s="445"/>
      <c r="S1162" s="427"/>
      <c r="T1162" s="403"/>
      <c r="U1162" s="399">
        <f>SUMIF(U1142:U1161,"&lt;9E307")</f>
        <v>0</v>
      </c>
      <c r="V1162" s="399">
        <f>SUM(V1142:V1161)</f>
        <v>0</v>
      </c>
      <c r="W1162" s="446">
        <f>IF(ISERROR(V1162/U1162),0,(V1162/U1162))</f>
        <v>0</v>
      </c>
      <c r="X1162" s="453">
        <f>SUMIF(X1142:X1161,"&lt;9E307")</f>
        <v>0</v>
      </c>
      <c r="Y1162" s="453">
        <f>SUMIF(Y1142:Y1161,"&lt;9E307")</f>
        <v>0</v>
      </c>
    </row>
    <row r="1163" spans="1:25" ht="16.5">
      <c r="A1163" s="383">
        <f t="shared" si="423"/>
        <v>46200</v>
      </c>
      <c r="B1163" s="404" t="s">
        <v>806</v>
      </c>
      <c r="C1163" s="531"/>
      <c r="D1163" s="532"/>
      <c r="E1163" s="533"/>
      <c r="F1163" s="534"/>
      <c r="G1163" s="534"/>
      <c r="H1163" s="535"/>
      <c r="I1163" s="536">
        <f>SUM(I1141,I1162)</f>
        <v>0</v>
      </c>
      <c r="J1163" s="536"/>
      <c r="K1163" s="536"/>
      <c r="L1163" s="537"/>
      <c r="M1163" s="419"/>
      <c r="N1163" s="420">
        <f>SUM(N1141,N1162)</f>
        <v>0</v>
      </c>
      <c r="O1163" s="419"/>
      <c r="P1163" s="420">
        <f>SUM(P1141,P1162)</f>
        <v>0</v>
      </c>
      <c r="Q1163" s="421"/>
      <c r="R1163" s="447"/>
      <c r="S1163" s="428"/>
      <c r="T1163" s="394"/>
      <c r="U1163" s="394">
        <f t="shared" ref="U1163:V1163" si="431">SUM(U1141,U1162)</f>
        <v>0</v>
      </c>
      <c r="V1163" s="394">
        <f t="shared" si="431"/>
        <v>0</v>
      </c>
      <c r="W1163" s="448">
        <f>IF(ISERROR(V1163/U1163),0,V1163/U1163)</f>
        <v>0</v>
      </c>
      <c r="X1163" s="454">
        <f>SUM(X1141,X1162)</f>
        <v>0</v>
      </c>
      <c r="Y1163" s="454">
        <f>SUM(Y1141,Y1162)</f>
        <v>0</v>
      </c>
    </row>
    <row r="1164" spans="1:25" ht="16.5">
      <c r="A1164" s="449">
        <f>A1163+1</f>
        <v>46201</v>
      </c>
      <c r="B1164" s="431" t="s">
        <v>804</v>
      </c>
      <c r="C1164" s="538"/>
      <c r="D1164" s="539"/>
      <c r="E1164" s="540"/>
      <c r="F1164" s="541" t="str">
        <f>IF(ISNA(VLOOKUP(D1164,條件!$A$1:$L$65585,5,0)),"",(VLOOKUP(D1164,條件!$A$1:$L$65585,5,0)))</f>
        <v/>
      </c>
      <c r="G1164" s="541" t="str">
        <f>IF(ISNA(VLOOKUP(D1164,條件!$A$1:$L$65585,11,0)),"",(VLOOKUP(D1164,條件!$A$1:$L$65585,11,0)))</f>
        <v/>
      </c>
      <c r="H1164" s="542"/>
      <c r="I1164" s="543"/>
      <c r="J1164" s="462"/>
      <c r="K1164" s="543"/>
      <c r="L1164" s="544"/>
      <c r="M1164" s="407"/>
      <c r="N1164" s="408"/>
      <c r="O1164" s="409"/>
      <c r="P1164" s="408"/>
      <c r="Q1164" s="410"/>
      <c r="R1164" s="441"/>
      <c r="S1164" s="424">
        <f>K1164*0.85</f>
        <v>0</v>
      </c>
      <c r="T1164" s="405">
        <f t="shared" ref="T1164:T1183" si="432">IF(J1164="",0,(1440/(J1164/S1164)))</f>
        <v>0</v>
      </c>
      <c r="U1164" s="405">
        <f>T1164*L1164*(N1164+P1164)/24*0.85</f>
        <v>0</v>
      </c>
      <c r="V1164" s="406">
        <f>M1164+O1164</f>
        <v>0</v>
      </c>
      <c r="W1164" s="442" t="str">
        <f>IF(U1164=0,"",((V1164/U1164)))</f>
        <v/>
      </c>
      <c r="X1164" s="452" t="str">
        <f t="shared" ref="X1164:X1183" si="433">IF(ISERROR((U1164/(N1164+P1164)*N1164)/250),"",((U1164/(N1164+P1164)*N1164)/250))</f>
        <v/>
      </c>
      <c r="Y1164" s="452" t="str">
        <f t="shared" ref="Y1164:Y1183" si="434">IF(ISERROR(((U1164/(N1164+P1164)*P1164)/250)),"",(((U1164/(N1164+P1164)*P1164))/250))</f>
        <v/>
      </c>
    </row>
    <row r="1165" spans="1:25" ht="16.5">
      <c r="A1165" s="383">
        <f>A1164</f>
        <v>46201</v>
      </c>
      <c r="B1165" s="432" t="s">
        <v>804</v>
      </c>
      <c r="C1165" s="458"/>
      <c r="D1165" s="473"/>
      <c r="E1165" s="459"/>
      <c r="F1165" s="507" t="str">
        <f>IF(ISNA(VLOOKUP(D1165,條件!$A$1:$L$65585,5,0)),"",(VLOOKUP(D1165,條件!$A$1:$L$65585,5,0)))</f>
        <v/>
      </c>
      <c r="G1165" s="507" t="str">
        <f>IF(ISNA(VLOOKUP(D1165,條件!$A$1:$L$65585,11,0)),"",(VLOOKUP(D1165,條件!$A$1:$L$65585,11,0)))</f>
        <v/>
      </c>
      <c r="H1165" s="460"/>
      <c r="I1165" s="461"/>
      <c r="J1165" s="462"/>
      <c r="K1165" s="461"/>
      <c r="L1165" s="463"/>
      <c r="M1165" s="388"/>
      <c r="N1165" s="389"/>
      <c r="O1165" s="390"/>
      <c r="P1165" s="389"/>
      <c r="Q1165" s="410"/>
      <c r="R1165" s="443"/>
      <c r="S1165" s="425">
        <f t="shared" ref="S1165:S1183" si="435">K1165*0.85</f>
        <v>0</v>
      </c>
      <c r="T1165" s="392">
        <f t="shared" si="432"/>
        <v>0</v>
      </c>
      <c r="U1165" s="405">
        <f t="shared" ref="U1165:U1183" si="436">T1165*L1165*(N1165+P1165)/24*0.85</f>
        <v>0</v>
      </c>
      <c r="V1165" s="393">
        <f t="shared" ref="V1165:V1183" si="437">M1165+O1165</f>
        <v>0</v>
      </c>
      <c r="W1165" s="442" t="str">
        <f t="shared" ref="W1165:W1183" si="438">IF(U1165=0,"",((V1165/U1165)))</f>
        <v/>
      </c>
      <c r="X1165" s="452" t="str">
        <f t="shared" si="433"/>
        <v/>
      </c>
      <c r="Y1165" s="452" t="str">
        <f t="shared" si="434"/>
        <v/>
      </c>
    </row>
    <row r="1166" spans="1:25" ht="16.5">
      <c r="A1166" s="383">
        <f t="shared" ref="A1166:A1206" si="439">A1165</f>
        <v>46201</v>
      </c>
      <c r="B1166" s="432" t="s">
        <v>804</v>
      </c>
      <c r="C1166" s="458"/>
      <c r="D1166" s="473"/>
      <c r="E1166" s="459"/>
      <c r="F1166" s="507" t="str">
        <f>IF(ISNA(VLOOKUP(D1166,條件!$A$1:$L$65585,5,0)),"",(VLOOKUP(D1166,條件!$A$1:$L$65585,5,0)))</f>
        <v/>
      </c>
      <c r="G1166" s="507" t="str">
        <f>IF(ISNA(VLOOKUP(D1166,條件!$A$1:$L$65585,11,0)),"",(VLOOKUP(D1166,條件!$A$1:$L$65585,11,0)))</f>
        <v/>
      </c>
      <c r="H1166" s="460"/>
      <c r="I1166" s="461"/>
      <c r="J1166" s="462"/>
      <c r="K1166" s="461"/>
      <c r="L1166" s="463"/>
      <c r="M1166" s="388"/>
      <c r="N1166" s="389"/>
      <c r="O1166" s="390"/>
      <c r="P1166" s="389"/>
      <c r="Q1166" s="410"/>
      <c r="R1166" s="443"/>
      <c r="S1166" s="425">
        <f t="shared" si="435"/>
        <v>0</v>
      </c>
      <c r="T1166" s="392">
        <f t="shared" si="432"/>
        <v>0</v>
      </c>
      <c r="U1166" s="405">
        <f t="shared" si="436"/>
        <v>0</v>
      </c>
      <c r="V1166" s="393">
        <f t="shared" si="437"/>
        <v>0</v>
      </c>
      <c r="W1166" s="442" t="str">
        <f t="shared" si="438"/>
        <v/>
      </c>
      <c r="X1166" s="452" t="str">
        <f t="shared" si="433"/>
        <v/>
      </c>
      <c r="Y1166" s="452" t="str">
        <f t="shared" si="434"/>
        <v/>
      </c>
    </row>
    <row r="1167" spans="1:25" ht="16.5">
      <c r="A1167" s="383">
        <f t="shared" si="439"/>
        <v>46201</v>
      </c>
      <c r="B1167" s="432" t="s">
        <v>804</v>
      </c>
      <c r="C1167" s="458"/>
      <c r="D1167" s="473"/>
      <c r="E1167" s="459"/>
      <c r="F1167" s="507" t="str">
        <f>IF(ISNA(VLOOKUP(D1167,條件!$A$1:$L$65585,5,0)),"",(VLOOKUP(D1167,條件!$A$1:$L$65585,5,0)))</f>
        <v/>
      </c>
      <c r="G1167" s="507" t="str">
        <f>IF(ISNA(VLOOKUP(D1167,條件!$A$1:$L$65585,11,0)),"",(VLOOKUP(D1167,條件!$A$1:$L$65585,11,0)))</f>
        <v/>
      </c>
      <c r="H1167" s="460"/>
      <c r="I1167" s="461"/>
      <c r="J1167" s="462"/>
      <c r="K1167" s="461"/>
      <c r="L1167" s="463"/>
      <c r="M1167" s="388"/>
      <c r="N1167" s="389"/>
      <c r="O1167" s="390"/>
      <c r="P1167" s="389"/>
      <c r="Q1167" s="410"/>
      <c r="R1167" s="443"/>
      <c r="S1167" s="425">
        <f t="shared" si="435"/>
        <v>0</v>
      </c>
      <c r="T1167" s="392">
        <f t="shared" si="432"/>
        <v>0</v>
      </c>
      <c r="U1167" s="405">
        <f t="shared" si="436"/>
        <v>0</v>
      </c>
      <c r="V1167" s="393">
        <f t="shared" si="437"/>
        <v>0</v>
      </c>
      <c r="W1167" s="442" t="str">
        <f t="shared" si="438"/>
        <v/>
      </c>
      <c r="X1167" s="452" t="str">
        <f t="shared" si="433"/>
        <v/>
      </c>
      <c r="Y1167" s="452" t="str">
        <f t="shared" si="434"/>
        <v/>
      </c>
    </row>
    <row r="1168" spans="1:25" ht="16.5">
      <c r="A1168" s="383">
        <f t="shared" si="439"/>
        <v>46201</v>
      </c>
      <c r="B1168" s="432" t="s">
        <v>804</v>
      </c>
      <c r="C1168" s="458"/>
      <c r="D1168" s="473"/>
      <c r="E1168" s="459"/>
      <c r="F1168" s="507" t="str">
        <f>IF(ISNA(VLOOKUP(D1168,條件!$A$1:$L$65585,5,0)),"",(VLOOKUP(D1168,條件!$A$1:$L$65585,5,0)))</f>
        <v/>
      </c>
      <c r="G1168" s="507" t="str">
        <f>IF(ISNA(VLOOKUP(D1168,條件!$A$1:$L$65585,11,0)),"",(VLOOKUP(D1168,條件!$A$1:$L$65585,11,0)))</f>
        <v/>
      </c>
      <c r="H1168" s="460"/>
      <c r="I1168" s="461"/>
      <c r="J1168" s="462"/>
      <c r="K1168" s="461"/>
      <c r="L1168" s="463"/>
      <c r="M1168" s="388"/>
      <c r="N1168" s="389"/>
      <c r="O1168" s="390"/>
      <c r="P1168" s="389"/>
      <c r="Q1168" s="410"/>
      <c r="R1168" s="443"/>
      <c r="S1168" s="425">
        <f t="shared" si="435"/>
        <v>0</v>
      </c>
      <c r="T1168" s="392">
        <f t="shared" si="432"/>
        <v>0</v>
      </c>
      <c r="U1168" s="405">
        <f t="shared" si="436"/>
        <v>0</v>
      </c>
      <c r="V1168" s="393">
        <f t="shared" si="437"/>
        <v>0</v>
      </c>
      <c r="W1168" s="442" t="str">
        <f t="shared" si="438"/>
        <v/>
      </c>
      <c r="X1168" s="452" t="str">
        <f t="shared" si="433"/>
        <v/>
      </c>
      <c r="Y1168" s="452" t="str">
        <f t="shared" si="434"/>
        <v/>
      </c>
    </row>
    <row r="1169" spans="1:25" ht="16.5">
      <c r="A1169" s="383">
        <f t="shared" si="439"/>
        <v>46201</v>
      </c>
      <c r="B1169" s="432" t="s">
        <v>804</v>
      </c>
      <c r="C1169" s="458"/>
      <c r="D1169" s="473"/>
      <c r="E1169" s="459"/>
      <c r="F1169" s="507" t="str">
        <f>IF(ISNA(VLOOKUP(D1169,條件!$A$1:$L$65585,5,0)),"",(VLOOKUP(D1169,條件!$A$1:$L$65585,5,0)))</f>
        <v/>
      </c>
      <c r="G1169" s="507" t="str">
        <f>IF(ISNA(VLOOKUP(D1169,條件!$A$1:$L$65585,11,0)),"",(VLOOKUP(D1169,條件!$A$1:$L$65585,11,0)))</f>
        <v/>
      </c>
      <c r="H1169" s="460"/>
      <c r="I1169" s="461"/>
      <c r="J1169" s="462"/>
      <c r="K1169" s="461"/>
      <c r="L1169" s="463"/>
      <c r="M1169" s="388"/>
      <c r="N1169" s="389"/>
      <c r="O1169" s="390"/>
      <c r="P1169" s="389"/>
      <c r="Q1169" s="410"/>
      <c r="R1169" s="443"/>
      <c r="S1169" s="425">
        <f t="shared" si="435"/>
        <v>0</v>
      </c>
      <c r="T1169" s="392">
        <f t="shared" si="432"/>
        <v>0</v>
      </c>
      <c r="U1169" s="405">
        <f t="shared" si="436"/>
        <v>0</v>
      </c>
      <c r="V1169" s="393">
        <f t="shared" si="437"/>
        <v>0</v>
      </c>
      <c r="W1169" s="442" t="str">
        <f t="shared" si="438"/>
        <v/>
      </c>
      <c r="X1169" s="452" t="str">
        <f t="shared" si="433"/>
        <v/>
      </c>
      <c r="Y1169" s="452" t="str">
        <f t="shared" si="434"/>
        <v/>
      </c>
    </row>
    <row r="1170" spans="1:25" ht="16.5">
      <c r="A1170" s="383">
        <f t="shared" si="439"/>
        <v>46201</v>
      </c>
      <c r="B1170" s="432" t="s">
        <v>804</v>
      </c>
      <c r="C1170" s="458"/>
      <c r="D1170" s="473"/>
      <c r="E1170" s="459"/>
      <c r="F1170" s="507" t="str">
        <f>IF(ISNA(VLOOKUP(D1170,條件!$A$1:$L$65585,5,0)),"",(VLOOKUP(D1170,條件!$A$1:$L$65585,5,0)))</f>
        <v/>
      </c>
      <c r="G1170" s="507" t="str">
        <f>IF(ISNA(VLOOKUP(D1170,條件!$A$1:$L$65585,11,0)),"",(VLOOKUP(D1170,條件!$A$1:$L$65585,11,0)))</f>
        <v/>
      </c>
      <c r="H1170" s="460"/>
      <c r="I1170" s="461"/>
      <c r="J1170" s="462"/>
      <c r="K1170" s="461"/>
      <c r="L1170" s="463"/>
      <c r="M1170" s="388"/>
      <c r="N1170" s="389"/>
      <c r="O1170" s="390"/>
      <c r="P1170" s="389"/>
      <c r="Q1170" s="410"/>
      <c r="R1170" s="443"/>
      <c r="S1170" s="425">
        <f t="shared" si="435"/>
        <v>0</v>
      </c>
      <c r="T1170" s="392">
        <f t="shared" si="432"/>
        <v>0</v>
      </c>
      <c r="U1170" s="405">
        <f t="shared" si="436"/>
        <v>0</v>
      </c>
      <c r="V1170" s="393">
        <f t="shared" si="437"/>
        <v>0</v>
      </c>
      <c r="W1170" s="442" t="str">
        <f t="shared" si="438"/>
        <v/>
      </c>
      <c r="X1170" s="452" t="str">
        <f t="shared" si="433"/>
        <v/>
      </c>
      <c r="Y1170" s="452" t="str">
        <f t="shared" si="434"/>
        <v/>
      </c>
    </row>
    <row r="1171" spans="1:25" ht="16.5">
      <c r="A1171" s="383">
        <f t="shared" si="439"/>
        <v>46201</v>
      </c>
      <c r="B1171" s="432" t="s">
        <v>804</v>
      </c>
      <c r="C1171" s="458"/>
      <c r="D1171" s="473"/>
      <c r="E1171" s="459"/>
      <c r="F1171" s="507" t="str">
        <f>IF(ISNA(VLOOKUP(D1171,條件!$A$1:$L$65585,5,0)),"",(VLOOKUP(D1171,條件!$A$1:$L$65585,5,0)))</f>
        <v/>
      </c>
      <c r="G1171" s="507" t="str">
        <f>IF(ISNA(VLOOKUP(D1171,條件!$A$1:$L$65585,11,0)),"",(VLOOKUP(D1171,條件!$A$1:$L$65585,11,0)))</f>
        <v/>
      </c>
      <c r="H1171" s="460"/>
      <c r="I1171" s="461"/>
      <c r="J1171" s="462"/>
      <c r="K1171" s="461"/>
      <c r="L1171" s="463"/>
      <c r="M1171" s="388"/>
      <c r="N1171" s="389"/>
      <c r="O1171" s="390"/>
      <c r="P1171" s="389"/>
      <c r="Q1171" s="410"/>
      <c r="R1171" s="443"/>
      <c r="S1171" s="425">
        <f t="shared" si="435"/>
        <v>0</v>
      </c>
      <c r="T1171" s="392">
        <f t="shared" si="432"/>
        <v>0</v>
      </c>
      <c r="U1171" s="405">
        <f t="shared" si="436"/>
        <v>0</v>
      </c>
      <c r="V1171" s="393">
        <f t="shared" si="437"/>
        <v>0</v>
      </c>
      <c r="W1171" s="442" t="str">
        <f t="shared" si="438"/>
        <v/>
      </c>
      <c r="X1171" s="452" t="str">
        <f t="shared" si="433"/>
        <v/>
      </c>
      <c r="Y1171" s="452" t="str">
        <f t="shared" si="434"/>
        <v/>
      </c>
    </row>
    <row r="1172" spans="1:25" ht="16.5">
      <c r="A1172" s="383">
        <f t="shared" si="439"/>
        <v>46201</v>
      </c>
      <c r="B1172" s="432" t="s">
        <v>804</v>
      </c>
      <c r="C1172" s="458"/>
      <c r="D1172" s="473"/>
      <c r="E1172" s="459"/>
      <c r="F1172" s="507" t="str">
        <f>IF(ISNA(VLOOKUP(D1172,條件!$A$1:$L$65585,5,0)),"",(VLOOKUP(D1172,條件!$A$1:$L$65585,5,0)))</f>
        <v/>
      </c>
      <c r="G1172" s="507" t="str">
        <f>IF(ISNA(VLOOKUP(D1172,條件!$A$1:$L$65585,11,0)),"",(VLOOKUP(D1172,條件!$A$1:$L$65585,11,0)))</f>
        <v/>
      </c>
      <c r="H1172" s="460"/>
      <c r="I1172" s="461"/>
      <c r="J1172" s="462"/>
      <c r="K1172" s="461"/>
      <c r="L1172" s="463"/>
      <c r="M1172" s="388"/>
      <c r="N1172" s="389"/>
      <c r="O1172" s="390"/>
      <c r="P1172" s="389"/>
      <c r="Q1172" s="410"/>
      <c r="R1172" s="443"/>
      <c r="S1172" s="425">
        <f t="shared" si="435"/>
        <v>0</v>
      </c>
      <c r="T1172" s="392">
        <f t="shared" si="432"/>
        <v>0</v>
      </c>
      <c r="U1172" s="405">
        <f t="shared" si="436"/>
        <v>0</v>
      </c>
      <c r="V1172" s="393">
        <f t="shared" si="437"/>
        <v>0</v>
      </c>
      <c r="W1172" s="442" t="str">
        <f t="shared" si="438"/>
        <v/>
      </c>
      <c r="X1172" s="452" t="str">
        <f t="shared" si="433"/>
        <v/>
      </c>
      <c r="Y1172" s="452" t="str">
        <f t="shared" si="434"/>
        <v/>
      </c>
    </row>
    <row r="1173" spans="1:25" ht="16.5">
      <c r="A1173" s="383">
        <f t="shared" si="439"/>
        <v>46201</v>
      </c>
      <c r="B1173" s="432" t="s">
        <v>804</v>
      </c>
      <c r="C1173" s="458"/>
      <c r="D1173" s="473"/>
      <c r="E1173" s="459"/>
      <c r="F1173" s="507" t="str">
        <f>IF(ISNA(VLOOKUP(D1173,條件!$A$1:$L$65585,5,0)),"",(VLOOKUP(D1173,條件!$A$1:$L$65585,5,0)))</f>
        <v/>
      </c>
      <c r="G1173" s="507" t="str">
        <f>IF(ISNA(VLOOKUP(D1173,條件!$A$1:$L$65585,11,0)),"",(VLOOKUP(D1173,條件!$A$1:$L$65585,11,0)))</f>
        <v/>
      </c>
      <c r="H1173" s="460"/>
      <c r="I1173" s="461"/>
      <c r="J1173" s="462"/>
      <c r="K1173" s="461"/>
      <c r="L1173" s="463"/>
      <c r="M1173" s="388"/>
      <c r="N1173" s="389"/>
      <c r="O1173" s="390"/>
      <c r="P1173" s="389"/>
      <c r="Q1173" s="410"/>
      <c r="R1173" s="443"/>
      <c r="S1173" s="425">
        <f t="shared" si="435"/>
        <v>0</v>
      </c>
      <c r="T1173" s="392">
        <f t="shared" si="432"/>
        <v>0</v>
      </c>
      <c r="U1173" s="405">
        <f t="shared" si="436"/>
        <v>0</v>
      </c>
      <c r="V1173" s="393">
        <f t="shared" si="437"/>
        <v>0</v>
      </c>
      <c r="W1173" s="442" t="str">
        <f t="shared" si="438"/>
        <v/>
      </c>
      <c r="X1173" s="452" t="str">
        <f t="shared" si="433"/>
        <v/>
      </c>
      <c r="Y1173" s="452" t="str">
        <f t="shared" si="434"/>
        <v/>
      </c>
    </row>
    <row r="1174" spans="1:25" ht="16.5">
      <c r="A1174" s="383">
        <f t="shared" si="439"/>
        <v>46201</v>
      </c>
      <c r="B1174" s="432" t="s">
        <v>804</v>
      </c>
      <c r="C1174" s="458"/>
      <c r="D1174" s="473"/>
      <c r="E1174" s="459"/>
      <c r="F1174" s="507" t="str">
        <f>IF(ISNA(VLOOKUP(D1174,條件!$A$1:$L$65585,5,0)),"",(VLOOKUP(D1174,條件!$A$1:$L$65585,5,0)))</f>
        <v/>
      </c>
      <c r="G1174" s="507" t="str">
        <f>IF(ISNA(VLOOKUP(D1174,條件!$A$1:$L$65585,11,0)),"",(VLOOKUP(D1174,條件!$A$1:$L$65585,11,0)))</f>
        <v/>
      </c>
      <c r="H1174" s="460"/>
      <c r="I1174" s="461"/>
      <c r="J1174" s="462"/>
      <c r="K1174" s="461"/>
      <c r="L1174" s="463"/>
      <c r="M1174" s="388"/>
      <c r="N1174" s="389"/>
      <c r="O1174" s="390"/>
      <c r="P1174" s="389"/>
      <c r="Q1174" s="410"/>
      <c r="R1174" s="443"/>
      <c r="S1174" s="425">
        <f t="shared" si="435"/>
        <v>0</v>
      </c>
      <c r="T1174" s="392">
        <f t="shared" si="432"/>
        <v>0</v>
      </c>
      <c r="U1174" s="405">
        <f t="shared" si="436"/>
        <v>0</v>
      </c>
      <c r="V1174" s="393">
        <f t="shared" si="437"/>
        <v>0</v>
      </c>
      <c r="W1174" s="442" t="str">
        <f t="shared" si="438"/>
        <v/>
      </c>
      <c r="X1174" s="452" t="str">
        <f t="shared" si="433"/>
        <v/>
      </c>
      <c r="Y1174" s="452" t="str">
        <f t="shared" si="434"/>
        <v/>
      </c>
    </row>
    <row r="1175" spans="1:25" ht="16.5">
      <c r="A1175" s="383">
        <f t="shared" si="439"/>
        <v>46201</v>
      </c>
      <c r="B1175" s="432" t="s">
        <v>804</v>
      </c>
      <c r="C1175" s="458"/>
      <c r="D1175" s="473"/>
      <c r="E1175" s="459"/>
      <c r="F1175" s="507" t="str">
        <f>IF(ISNA(VLOOKUP(D1175,條件!$A$1:$L$65585,5,0)),"",(VLOOKUP(D1175,條件!$A$1:$L$65585,5,0)))</f>
        <v/>
      </c>
      <c r="G1175" s="507" t="str">
        <f>IF(ISNA(VLOOKUP(D1175,條件!$A$1:$L$65585,11,0)),"",(VLOOKUP(D1175,條件!$A$1:$L$65585,11,0)))</f>
        <v/>
      </c>
      <c r="H1175" s="460"/>
      <c r="I1175" s="461"/>
      <c r="J1175" s="462"/>
      <c r="K1175" s="461"/>
      <c r="L1175" s="463"/>
      <c r="M1175" s="388"/>
      <c r="N1175" s="389"/>
      <c r="O1175" s="390"/>
      <c r="P1175" s="389"/>
      <c r="Q1175" s="410"/>
      <c r="R1175" s="443"/>
      <c r="S1175" s="425">
        <f t="shared" si="435"/>
        <v>0</v>
      </c>
      <c r="T1175" s="392">
        <f t="shared" si="432"/>
        <v>0</v>
      </c>
      <c r="U1175" s="392">
        <f t="shared" si="436"/>
        <v>0</v>
      </c>
      <c r="V1175" s="393">
        <f t="shared" si="437"/>
        <v>0</v>
      </c>
      <c r="W1175" s="442" t="str">
        <f t="shared" si="438"/>
        <v/>
      </c>
      <c r="X1175" s="452" t="str">
        <f t="shared" si="433"/>
        <v/>
      </c>
      <c r="Y1175" s="452" t="str">
        <f t="shared" si="434"/>
        <v/>
      </c>
    </row>
    <row r="1176" spans="1:25" ht="16.5">
      <c r="A1176" s="383">
        <f t="shared" si="439"/>
        <v>46201</v>
      </c>
      <c r="B1176" s="432" t="s">
        <v>804</v>
      </c>
      <c r="C1176" s="458"/>
      <c r="D1176" s="473"/>
      <c r="E1176" s="459"/>
      <c r="F1176" s="507" t="str">
        <f>IF(ISNA(VLOOKUP(D1176,條件!$A$1:$L$65585,5,0)),"",(VLOOKUP(D1176,條件!$A$1:$L$65585,5,0)))</f>
        <v/>
      </c>
      <c r="G1176" s="507" t="str">
        <f>IF(ISNA(VLOOKUP(D1176,條件!$A$1:$L$65585,11,0)),"",(VLOOKUP(D1176,條件!$A$1:$L$65585,11,0)))</f>
        <v/>
      </c>
      <c r="H1176" s="460"/>
      <c r="I1176" s="461"/>
      <c r="J1176" s="462"/>
      <c r="K1176" s="461"/>
      <c r="L1176" s="463"/>
      <c r="M1176" s="388"/>
      <c r="N1176" s="389"/>
      <c r="O1176" s="390"/>
      <c r="P1176" s="389"/>
      <c r="Q1176" s="410"/>
      <c r="R1176" s="443"/>
      <c r="S1176" s="425">
        <f t="shared" si="435"/>
        <v>0</v>
      </c>
      <c r="T1176" s="392">
        <f t="shared" si="432"/>
        <v>0</v>
      </c>
      <c r="U1176" s="392">
        <f t="shared" si="436"/>
        <v>0</v>
      </c>
      <c r="V1176" s="393">
        <f t="shared" si="437"/>
        <v>0</v>
      </c>
      <c r="W1176" s="444" t="str">
        <f t="shared" si="438"/>
        <v/>
      </c>
      <c r="X1176" s="452" t="str">
        <f t="shared" si="433"/>
        <v/>
      </c>
      <c r="Y1176" s="452" t="str">
        <f t="shared" si="434"/>
        <v/>
      </c>
    </row>
    <row r="1177" spans="1:25" ht="16.5">
      <c r="A1177" s="383">
        <f t="shared" si="439"/>
        <v>46201</v>
      </c>
      <c r="B1177" s="432" t="s">
        <v>804</v>
      </c>
      <c r="C1177" s="458"/>
      <c r="D1177" s="473"/>
      <c r="E1177" s="459"/>
      <c r="F1177" s="507" t="str">
        <f>IF(ISNA(VLOOKUP(D1177,條件!$A$1:$L$65585,5,0)),"",(VLOOKUP(D1177,條件!$A$1:$L$65585,5,0)))</f>
        <v/>
      </c>
      <c r="G1177" s="507" t="str">
        <f>IF(ISNA(VLOOKUP(D1177,條件!$A$1:$L$65585,11,0)),"",(VLOOKUP(D1177,條件!$A$1:$L$65585,11,0)))</f>
        <v/>
      </c>
      <c r="H1177" s="460"/>
      <c r="I1177" s="461"/>
      <c r="J1177" s="462"/>
      <c r="K1177" s="461"/>
      <c r="L1177" s="463"/>
      <c r="M1177" s="388"/>
      <c r="N1177" s="389"/>
      <c r="O1177" s="390"/>
      <c r="P1177" s="389"/>
      <c r="Q1177" s="410"/>
      <c r="R1177" s="443"/>
      <c r="S1177" s="425">
        <f t="shared" si="435"/>
        <v>0</v>
      </c>
      <c r="T1177" s="392">
        <f t="shared" si="432"/>
        <v>0</v>
      </c>
      <c r="U1177" s="392">
        <f t="shared" si="436"/>
        <v>0</v>
      </c>
      <c r="V1177" s="393">
        <f t="shared" si="437"/>
        <v>0</v>
      </c>
      <c r="W1177" s="444" t="str">
        <f t="shared" si="438"/>
        <v/>
      </c>
      <c r="X1177" s="452" t="str">
        <f t="shared" si="433"/>
        <v/>
      </c>
      <c r="Y1177" s="452" t="str">
        <f t="shared" si="434"/>
        <v/>
      </c>
    </row>
    <row r="1178" spans="1:25" ht="16.5">
      <c r="A1178" s="383">
        <f t="shared" si="439"/>
        <v>46201</v>
      </c>
      <c r="B1178" s="432" t="s">
        <v>804</v>
      </c>
      <c r="C1178" s="458"/>
      <c r="D1178" s="473"/>
      <c r="E1178" s="459"/>
      <c r="F1178" s="507" t="str">
        <f>IF(ISNA(VLOOKUP(D1178,條件!$A$1:$L$65585,5,0)),"",(VLOOKUP(D1178,條件!$A$1:$L$65585,5,0)))</f>
        <v/>
      </c>
      <c r="G1178" s="507" t="str">
        <f>IF(ISNA(VLOOKUP(D1178,條件!$A$1:$L$65585,11,0)),"",(VLOOKUP(D1178,條件!$A$1:$L$65585,11,0)))</f>
        <v/>
      </c>
      <c r="H1178" s="460"/>
      <c r="I1178" s="461"/>
      <c r="J1178" s="462"/>
      <c r="K1178" s="461"/>
      <c r="L1178" s="463"/>
      <c r="M1178" s="388"/>
      <c r="N1178" s="389"/>
      <c r="O1178" s="390"/>
      <c r="P1178" s="389"/>
      <c r="Q1178" s="410"/>
      <c r="R1178" s="443"/>
      <c r="S1178" s="425">
        <f t="shared" si="435"/>
        <v>0</v>
      </c>
      <c r="T1178" s="392">
        <f t="shared" si="432"/>
        <v>0</v>
      </c>
      <c r="U1178" s="392">
        <f t="shared" si="436"/>
        <v>0</v>
      </c>
      <c r="V1178" s="393">
        <f t="shared" si="437"/>
        <v>0</v>
      </c>
      <c r="W1178" s="444" t="str">
        <f t="shared" si="438"/>
        <v/>
      </c>
      <c r="X1178" s="452" t="str">
        <f t="shared" si="433"/>
        <v/>
      </c>
      <c r="Y1178" s="452" t="str">
        <f t="shared" si="434"/>
        <v/>
      </c>
    </row>
    <row r="1179" spans="1:25" ht="16.5">
      <c r="A1179" s="383">
        <f t="shared" si="439"/>
        <v>46201</v>
      </c>
      <c r="B1179" s="432" t="s">
        <v>804</v>
      </c>
      <c r="C1179" s="458"/>
      <c r="D1179" s="473"/>
      <c r="E1179" s="459"/>
      <c r="F1179" s="507" t="str">
        <f>IF(ISNA(VLOOKUP(D1179,條件!$A$1:$L$65585,5,0)),"",(VLOOKUP(D1179,條件!$A$1:$L$65585,5,0)))</f>
        <v/>
      </c>
      <c r="G1179" s="507" t="str">
        <f>IF(ISNA(VLOOKUP(D1179,條件!$A$1:$L$65585,11,0)),"",(VLOOKUP(D1179,條件!$A$1:$L$65585,11,0)))</f>
        <v/>
      </c>
      <c r="H1179" s="460"/>
      <c r="I1179" s="461"/>
      <c r="J1179" s="462"/>
      <c r="K1179" s="461"/>
      <c r="L1179" s="463"/>
      <c r="M1179" s="388"/>
      <c r="N1179" s="389"/>
      <c r="O1179" s="390"/>
      <c r="P1179" s="389"/>
      <c r="Q1179" s="410"/>
      <c r="R1179" s="443"/>
      <c r="S1179" s="425">
        <f t="shared" si="435"/>
        <v>0</v>
      </c>
      <c r="T1179" s="392">
        <f t="shared" si="432"/>
        <v>0</v>
      </c>
      <c r="U1179" s="392">
        <f t="shared" si="436"/>
        <v>0</v>
      </c>
      <c r="V1179" s="393">
        <f t="shared" si="437"/>
        <v>0</v>
      </c>
      <c r="W1179" s="444" t="str">
        <f t="shared" si="438"/>
        <v/>
      </c>
      <c r="X1179" s="452" t="str">
        <f t="shared" si="433"/>
        <v/>
      </c>
      <c r="Y1179" s="452" t="str">
        <f t="shared" si="434"/>
        <v/>
      </c>
    </row>
    <row r="1180" spans="1:25" ht="16.5">
      <c r="A1180" s="383">
        <f t="shared" si="439"/>
        <v>46201</v>
      </c>
      <c r="B1180" s="432" t="s">
        <v>804</v>
      </c>
      <c r="C1180" s="458"/>
      <c r="D1180" s="473"/>
      <c r="E1180" s="459"/>
      <c r="F1180" s="507" t="str">
        <f>IF(ISNA(VLOOKUP(D1180,條件!$A$1:$L$65585,5,0)),"",(VLOOKUP(D1180,條件!$A$1:$L$65585,5,0)))</f>
        <v/>
      </c>
      <c r="G1180" s="507" t="str">
        <f>IF(ISNA(VLOOKUP(D1180,條件!$A$1:$L$65585,11,0)),"",(VLOOKUP(D1180,條件!$A$1:$L$65585,11,0)))</f>
        <v/>
      </c>
      <c r="H1180" s="460"/>
      <c r="I1180" s="461"/>
      <c r="J1180" s="462"/>
      <c r="K1180" s="461"/>
      <c r="L1180" s="463"/>
      <c r="M1180" s="388"/>
      <c r="N1180" s="389"/>
      <c r="O1180" s="390"/>
      <c r="P1180" s="389"/>
      <c r="Q1180" s="391"/>
      <c r="R1180" s="443"/>
      <c r="S1180" s="425">
        <f t="shared" si="435"/>
        <v>0</v>
      </c>
      <c r="T1180" s="392">
        <f t="shared" si="432"/>
        <v>0</v>
      </c>
      <c r="U1180" s="392">
        <f t="shared" si="436"/>
        <v>0</v>
      </c>
      <c r="V1180" s="393">
        <f t="shared" si="437"/>
        <v>0</v>
      </c>
      <c r="W1180" s="444" t="str">
        <f t="shared" si="438"/>
        <v/>
      </c>
      <c r="X1180" s="452" t="str">
        <f t="shared" si="433"/>
        <v/>
      </c>
      <c r="Y1180" s="452" t="str">
        <f t="shared" si="434"/>
        <v/>
      </c>
    </row>
    <row r="1181" spans="1:25" ht="16.5">
      <c r="A1181" s="383">
        <f t="shared" si="439"/>
        <v>46201</v>
      </c>
      <c r="B1181" s="432" t="s">
        <v>804</v>
      </c>
      <c r="C1181" s="458"/>
      <c r="D1181" s="473"/>
      <c r="E1181" s="459"/>
      <c r="F1181" s="507" t="str">
        <f>IF(ISNA(VLOOKUP(D1181,條件!$A$1:$L$65585,5,0)),"",(VLOOKUP(D1181,條件!$A$1:$L$65585,5,0)))</f>
        <v/>
      </c>
      <c r="G1181" s="507" t="str">
        <f>IF(ISNA(VLOOKUP(D1181,條件!$A$1:$L$65585,11,0)),"",(VLOOKUP(D1181,條件!$A$1:$L$65585,11,0)))</f>
        <v/>
      </c>
      <c r="H1181" s="460"/>
      <c r="I1181" s="461"/>
      <c r="J1181" s="462"/>
      <c r="K1181" s="461"/>
      <c r="L1181" s="463"/>
      <c r="M1181" s="388"/>
      <c r="N1181" s="389"/>
      <c r="O1181" s="390"/>
      <c r="P1181" s="389"/>
      <c r="Q1181" s="391"/>
      <c r="R1181" s="443"/>
      <c r="S1181" s="425">
        <f t="shared" si="435"/>
        <v>0</v>
      </c>
      <c r="T1181" s="392">
        <f t="shared" si="432"/>
        <v>0</v>
      </c>
      <c r="U1181" s="392">
        <f t="shared" si="436"/>
        <v>0</v>
      </c>
      <c r="V1181" s="393">
        <f t="shared" si="437"/>
        <v>0</v>
      </c>
      <c r="W1181" s="444" t="str">
        <f t="shared" si="438"/>
        <v/>
      </c>
      <c r="X1181" s="452" t="str">
        <f t="shared" si="433"/>
        <v/>
      </c>
      <c r="Y1181" s="452" t="str">
        <f t="shared" si="434"/>
        <v/>
      </c>
    </row>
    <row r="1182" spans="1:25" ht="16.5">
      <c r="A1182" s="383">
        <f t="shared" si="439"/>
        <v>46201</v>
      </c>
      <c r="B1182" s="432" t="s">
        <v>804</v>
      </c>
      <c r="C1182" s="458"/>
      <c r="D1182" s="473"/>
      <c r="E1182" s="459"/>
      <c r="F1182" s="507" t="str">
        <f>IF(ISNA(VLOOKUP(D1182,條件!$A$1:$L$65585,5,0)),"",(VLOOKUP(D1182,條件!$A$1:$L$65585,5,0)))</f>
        <v/>
      </c>
      <c r="G1182" s="507" t="str">
        <f>IF(ISNA(VLOOKUP(D1182,條件!$A$1:$L$65585,11,0)),"",(VLOOKUP(D1182,條件!$A$1:$L$65585,11,0)))</f>
        <v/>
      </c>
      <c r="H1182" s="460"/>
      <c r="I1182" s="461"/>
      <c r="J1182" s="462"/>
      <c r="K1182" s="461"/>
      <c r="L1182" s="463"/>
      <c r="M1182" s="388"/>
      <c r="N1182" s="389"/>
      <c r="O1182" s="390"/>
      <c r="P1182" s="389"/>
      <c r="Q1182" s="391"/>
      <c r="R1182" s="443"/>
      <c r="S1182" s="425">
        <f t="shared" si="435"/>
        <v>0</v>
      </c>
      <c r="T1182" s="392">
        <f t="shared" si="432"/>
        <v>0</v>
      </c>
      <c r="U1182" s="392">
        <f t="shared" si="436"/>
        <v>0</v>
      </c>
      <c r="V1182" s="393">
        <f t="shared" si="437"/>
        <v>0</v>
      </c>
      <c r="W1182" s="444" t="str">
        <f t="shared" si="438"/>
        <v/>
      </c>
      <c r="X1182" s="452" t="str">
        <f t="shared" si="433"/>
        <v/>
      </c>
      <c r="Y1182" s="452" t="str">
        <f t="shared" si="434"/>
        <v/>
      </c>
    </row>
    <row r="1183" spans="1:25" ht="16.5">
      <c r="A1183" s="383">
        <f t="shared" si="439"/>
        <v>46201</v>
      </c>
      <c r="B1183" s="432" t="s">
        <v>804</v>
      </c>
      <c r="C1183" s="458"/>
      <c r="D1183" s="473"/>
      <c r="E1183" s="459"/>
      <c r="F1183" s="507" t="str">
        <f>IF(ISNA(VLOOKUP(D1183,條件!$A$1:$L$65585,5,0)),"",(VLOOKUP(D1183,條件!$A$1:$L$65585,5,0)))</f>
        <v/>
      </c>
      <c r="G1183" s="507" t="str">
        <f>IF(ISNA(VLOOKUP(D1183,條件!$A$1:$L$65585,11,0)),"",(VLOOKUP(D1183,條件!$A$1:$L$65585,11,0)))</f>
        <v/>
      </c>
      <c r="H1183" s="460"/>
      <c r="I1183" s="461"/>
      <c r="J1183" s="462"/>
      <c r="K1183" s="461"/>
      <c r="L1183" s="463"/>
      <c r="M1183" s="388"/>
      <c r="N1183" s="389"/>
      <c r="O1183" s="390"/>
      <c r="P1183" s="389"/>
      <c r="Q1183" s="391"/>
      <c r="R1183" s="443"/>
      <c r="S1183" s="425">
        <f t="shared" si="435"/>
        <v>0</v>
      </c>
      <c r="T1183" s="392">
        <f t="shared" si="432"/>
        <v>0</v>
      </c>
      <c r="U1183" s="392">
        <f t="shared" si="436"/>
        <v>0</v>
      </c>
      <c r="V1183" s="393">
        <f t="shared" si="437"/>
        <v>0</v>
      </c>
      <c r="W1183" s="444" t="str">
        <f t="shared" si="438"/>
        <v/>
      </c>
      <c r="X1183" s="452" t="str">
        <f t="shared" si="433"/>
        <v/>
      </c>
      <c r="Y1183" s="452" t="str">
        <f t="shared" si="434"/>
        <v/>
      </c>
    </row>
    <row r="1184" spans="1:25" ht="16.5">
      <c r="A1184" s="383">
        <f t="shared" si="439"/>
        <v>46201</v>
      </c>
      <c r="B1184" s="398" t="s">
        <v>807</v>
      </c>
      <c r="C1184" s="524"/>
      <c r="D1184" s="525"/>
      <c r="E1184" s="526"/>
      <c r="F1184" s="527"/>
      <c r="G1184" s="527"/>
      <c r="H1184" s="528"/>
      <c r="I1184" s="529">
        <f>COUNTA(I1164:I1183)</f>
        <v>0</v>
      </c>
      <c r="J1184" s="529"/>
      <c r="K1184" s="529"/>
      <c r="L1184" s="530"/>
      <c r="M1184" s="400"/>
      <c r="N1184" s="401">
        <f>SUM(N1164:N1183)</f>
        <v>0</v>
      </c>
      <c r="O1184" s="400"/>
      <c r="P1184" s="401">
        <f>SUM(P1164:P1183)</f>
        <v>0</v>
      </c>
      <c r="Q1184" s="402"/>
      <c r="R1184" s="445"/>
      <c r="S1184" s="426"/>
      <c r="T1184" s="399"/>
      <c r="U1184" s="399">
        <f>SUMIF(U1164:U1183,"&lt;9E307")</f>
        <v>0</v>
      </c>
      <c r="V1184" s="399">
        <f>SUM(V1164:V1183)</f>
        <v>0</v>
      </c>
      <c r="W1184" s="446">
        <f>IF(ISERROR(V1184/U1184),0,(V1184/U1184))</f>
        <v>0</v>
      </c>
      <c r="X1184" s="453">
        <f>SUMIF(X1164:X1183,"&lt;9E307")</f>
        <v>0</v>
      </c>
      <c r="Y1184" s="453">
        <f>SUMIF(Y1164:Y1183,"&lt;9E307")</f>
        <v>0</v>
      </c>
    </row>
    <row r="1185" spans="1:25" ht="16.5">
      <c r="A1185" s="383">
        <f t="shared" si="439"/>
        <v>46201</v>
      </c>
      <c r="B1185" s="432" t="s">
        <v>805</v>
      </c>
      <c r="C1185" s="458"/>
      <c r="D1185" s="473"/>
      <c r="E1185" s="459"/>
      <c r="F1185" s="507" t="str">
        <f>IF(ISNA(VLOOKUP(D1185,條件!$A$1:$L$65585,5,0)),"",(VLOOKUP(D1185,條件!$A$1:$L$65585,5,0)))</f>
        <v/>
      </c>
      <c r="G1185" s="507" t="str">
        <f>IF(ISNA(VLOOKUP(D1185,條件!$A$1:$L$65585,11,0)),"",(VLOOKUP(D1185,條件!$A$1:$L$65585,11,0)))</f>
        <v/>
      </c>
      <c r="H1185" s="460"/>
      <c r="I1185" s="461"/>
      <c r="J1185" s="462"/>
      <c r="K1185" s="461"/>
      <c r="L1185" s="463"/>
      <c r="M1185" s="388"/>
      <c r="N1185" s="389"/>
      <c r="O1185" s="390"/>
      <c r="P1185" s="389"/>
      <c r="Q1185" s="391"/>
      <c r="R1185" s="443"/>
      <c r="S1185" s="425">
        <f>K1185*0.85</f>
        <v>0</v>
      </c>
      <c r="T1185" s="392">
        <f t="shared" ref="T1185:T1204" si="440">IF(J1185="",0,(1440/(J1185/S1185)))</f>
        <v>0</v>
      </c>
      <c r="U1185" s="405">
        <f>T1185*L1185*(N1185+P1185)/24*0.85</f>
        <v>0</v>
      </c>
      <c r="V1185" s="406">
        <f>M1185+O1185</f>
        <v>0</v>
      </c>
      <c r="W1185" s="442" t="str">
        <f>IF(U1185=0,"",((V1185/U1185)))</f>
        <v/>
      </c>
      <c r="X1185" s="452" t="str">
        <f t="shared" ref="X1185:X1204" si="441">IF(ISERROR((U1185/(N1185+P1185)*N1185)/250),"",((U1185/(N1185+P1185)*N1185)/250))</f>
        <v/>
      </c>
      <c r="Y1185" s="452" t="str">
        <f t="shared" ref="Y1185:Y1204" si="442">IF(ISERROR(((U1185/(N1185+P1185)*P1185)/250)),"",(((U1185/(N1185+P1185)*P1185))/250))</f>
        <v/>
      </c>
    </row>
    <row r="1186" spans="1:25" ht="16.5">
      <c r="A1186" s="383">
        <f t="shared" si="439"/>
        <v>46201</v>
      </c>
      <c r="B1186" s="432" t="s">
        <v>805</v>
      </c>
      <c r="C1186" s="458"/>
      <c r="D1186" s="473"/>
      <c r="E1186" s="459"/>
      <c r="F1186" s="507" t="str">
        <f>IF(ISNA(VLOOKUP(D1186,條件!$A$1:$L$65585,5,0)),"",(VLOOKUP(D1186,條件!$A$1:$L$65585,5,0)))</f>
        <v/>
      </c>
      <c r="G1186" s="507" t="str">
        <f>IF(ISNA(VLOOKUP(D1186,條件!$A$1:$L$65585,11,0)),"",(VLOOKUP(D1186,條件!$A$1:$L$65585,11,0)))</f>
        <v/>
      </c>
      <c r="H1186" s="460"/>
      <c r="I1186" s="461"/>
      <c r="J1186" s="462"/>
      <c r="K1186" s="461"/>
      <c r="L1186" s="463"/>
      <c r="M1186" s="388"/>
      <c r="N1186" s="389"/>
      <c r="O1186" s="390"/>
      <c r="P1186" s="389"/>
      <c r="Q1186" s="391"/>
      <c r="R1186" s="443"/>
      <c r="S1186" s="425">
        <f t="shared" ref="S1186:S1204" si="443">K1186*0.85</f>
        <v>0</v>
      </c>
      <c r="T1186" s="392">
        <f t="shared" si="440"/>
        <v>0</v>
      </c>
      <c r="U1186" s="405">
        <f t="shared" ref="U1186:U1204" si="444">T1186*L1186*(N1186+P1186)/24*0.85</f>
        <v>0</v>
      </c>
      <c r="V1186" s="393">
        <f t="shared" ref="V1186:V1204" si="445">M1186+O1186</f>
        <v>0</v>
      </c>
      <c r="W1186" s="442" t="str">
        <f t="shared" ref="W1186:W1204" si="446">IF(U1186=0,"",((V1186/U1186)))</f>
        <v/>
      </c>
      <c r="X1186" s="452" t="str">
        <f t="shared" si="441"/>
        <v/>
      </c>
      <c r="Y1186" s="452" t="str">
        <f t="shared" si="442"/>
        <v/>
      </c>
    </row>
    <row r="1187" spans="1:25" ht="16.5">
      <c r="A1187" s="383">
        <f t="shared" si="439"/>
        <v>46201</v>
      </c>
      <c r="B1187" s="432" t="s">
        <v>805</v>
      </c>
      <c r="C1187" s="458"/>
      <c r="D1187" s="473"/>
      <c r="E1187" s="459"/>
      <c r="F1187" s="507" t="str">
        <f>IF(ISNA(VLOOKUP(D1187,條件!$A$1:$L$65585,5,0)),"",(VLOOKUP(D1187,條件!$A$1:$L$65585,5,0)))</f>
        <v/>
      </c>
      <c r="G1187" s="507" t="str">
        <f>IF(ISNA(VLOOKUP(D1187,條件!$A$1:$L$65585,11,0)),"",(VLOOKUP(D1187,條件!$A$1:$L$65585,11,0)))</f>
        <v/>
      </c>
      <c r="H1187" s="460"/>
      <c r="I1187" s="461"/>
      <c r="J1187" s="462"/>
      <c r="K1187" s="461"/>
      <c r="L1187" s="463"/>
      <c r="M1187" s="388"/>
      <c r="N1187" s="389"/>
      <c r="O1187" s="390"/>
      <c r="P1187" s="389"/>
      <c r="Q1187" s="391"/>
      <c r="R1187" s="443"/>
      <c r="S1187" s="425">
        <f t="shared" si="443"/>
        <v>0</v>
      </c>
      <c r="T1187" s="392">
        <f t="shared" si="440"/>
        <v>0</v>
      </c>
      <c r="U1187" s="405">
        <f t="shared" si="444"/>
        <v>0</v>
      </c>
      <c r="V1187" s="393">
        <f t="shared" si="445"/>
        <v>0</v>
      </c>
      <c r="W1187" s="442" t="str">
        <f t="shared" si="446"/>
        <v/>
      </c>
      <c r="X1187" s="452" t="str">
        <f t="shared" si="441"/>
        <v/>
      </c>
      <c r="Y1187" s="452" t="str">
        <f t="shared" si="442"/>
        <v/>
      </c>
    </row>
    <row r="1188" spans="1:25" ht="16.5">
      <c r="A1188" s="383">
        <f t="shared" si="439"/>
        <v>46201</v>
      </c>
      <c r="B1188" s="432" t="s">
        <v>805</v>
      </c>
      <c r="C1188" s="458"/>
      <c r="D1188" s="473"/>
      <c r="E1188" s="459"/>
      <c r="F1188" s="507" t="str">
        <f>IF(ISNA(VLOOKUP(D1188,條件!$A$1:$L$65585,5,0)),"",(VLOOKUP(D1188,條件!$A$1:$L$65585,5,0)))</f>
        <v/>
      </c>
      <c r="G1188" s="507" t="str">
        <f>IF(ISNA(VLOOKUP(D1188,條件!$A$1:$L$65585,11,0)),"",(VLOOKUP(D1188,條件!$A$1:$L$65585,11,0)))</f>
        <v/>
      </c>
      <c r="H1188" s="460"/>
      <c r="I1188" s="461"/>
      <c r="J1188" s="462"/>
      <c r="K1188" s="461"/>
      <c r="L1188" s="463"/>
      <c r="M1188" s="388"/>
      <c r="N1188" s="389"/>
      <c r="O1188" s="390"/>
      <c r="P1188" s="389"/>
      <c r="Q1188" s="391"/>
      <c r="R1188" s="443"/>
      <c r="S1188" s="425">
        <f t="shared" si="443"/>
        <v>0</v>
      </c>
      <c r="T1188" s="392">
        <f t="shared" si="440"/>
        <v>0</v>
      </c>
      <c r="U1188" s="405">
        <f t="shared" si="444"/>
        <v>0</v>
      </c>
      <c r="V1188" s="393">
        <f t="shared" si="445"/>
        <v>0</v>
      </c>
      <c r="W1188" s="442" t="str">
        <f t="shared" si="446"/>
        <v/>
      </c>
      <c r="X1188" s="452" t="str">
        <f t="shared" si="441"/>
        <v/>
      </c>
      <c r="Y1188" s="452" t="str">
        <f t="shared" si="442"/>
        <v/>
      </c>
    </row>
    <row r="1189" spans="1:25" ht="16.5">
      <c r="A1189" s="383">
        <f t="shared" si="439"/>
        <v>46201</v>
      </c>
      <c r="B1189" s="432" t="s">
        <v>805</v>
      </c>
      <c r="C1189" s="458"/>
      <c r="D1189" s="473"/>
      <c r="E1189" s="459"/>
      <c r="F1189" s="507" t="str">
        <f>IF(ISNA(VLOOKUP(D1189,條件!$A$1:$L$65585,5,0)),"",(VLOOKUP(D1189,條件!$A$1:$L$65585,5,0)))</f>
        <v/>
      </c>
      <c r="G1189" s="507" t="str">
        <f>IF(ISNA(VLOOKUP(D1189,條件!$A$1:$L$65585,11,0)),"",(VLOOKUP(D1189,條件!$A$1:$L$65585,11,0)))</f>
        <v/>
      </c>
      <c r="H1189" s="460"/>
      <c r="I1189" s="461"/>
      <c r="J1189" s="462"/>
      <c r="K1189" s="461"/>
      <c r="L1189" s="463"/>
      <c r="M1189" s="388"/>
      <c r="N1189" s="389"/>
      <c r="O1189" s="390"/>
      <c r="P1189" s="389"/>
      <c r="Q1189" s="391"/>
      <c r="R1189" s="443"/>
      <c r="S1189" s="425">
        <f t="shared" si="443"/>
        <v>0</v>
      </c>
      <c r="T1189" s="392">
        <f t="shared" si="440"/>
        <v>0</v>
      </c>
      <c r="U1189" s="405">
        <f t="shared" si="444"/>
        <v>0</v>
      </c>
      <c r="V1189" s="393">
        <f t="shared" si="445"/>
        <v>0</v>
      </c>
      <c r="W1189" s="442" t="str">
        <f t="shared" si="446"/>
        <v/>
      </c>
      <c r="X1189" s="452" t="str">
        <f t="shared" si="441"/>
        <v/>
      </c>
      <c r="Y1189" s="452" t="str">
        <f t="shared" si="442"/>
        <v/>
      </c>
    </row>
    <row r="1190" spans="1:25" ht="16.5">
      <c r="A1190" s="383">
        <f t="shared" si="439"/>
        <v>46201</v>
      </c>
      <c r="B1190" s="432" t="s">
        <v>805</v>
      </c>
      <c r="C1190" s="458"/>
      <c r="D1190" s="473"/>
      <c r="E1190" s="459"/>
      <c r="F1190" s="507" t="str">
        <f>IF(ISNA(VLOOKUP(D1190,條件!$A$1:$L$65585,5,0)),"",(VLOOKUP(D1190,條件!$A$1:$L$65585,5,0)))</f>
        <v/>
      </c>
      <c r="G1190" s="507" t="str">
        <f>IF(ISNA(VLOOKUP(D1190,條件!$A$1:$L$65585,11,0)),"",(VLOOKUP(D1190,條件!$A$1:$L$65585,11,0)))</f>
        <v/>
      </c>
      <c r="H1190" s="460"/>
      <c r="I1190" s="461"/>
      <c r="J1190" s="462"/>
      <c r="K1190" s="461"/>
      <c r="L1190" s="463"/>
      <c r="M1190" s="388"/>
      <c r="N1190" s="389"/>
      <c r="O1190" s="390"/>
      <c r="P1190" s="389"/>
      <c r="Q1190" s="391"/>
      <c r="R1190" s="443"/>
      <c r="S1190" s="425">
        <f t="shared" si="443"/>
        <v>0</v>
      </c>
      <c r="T1190" s="392">
        <f t="shared" si="440"/>
        <v>0</v>
      </c>
      <c r="U1190" s="405">
        <f t="shared" si="444"/>
        <v>0</v>
      </c>
      <c r="V1190" s="393">
        <f t="shared" si="445"/>
        <v>0</v>
      </c>
      <c r="W1190" s="442" t="str">
        <f t="shared" si="446"/>
        <v/>
      </c>
      <c r="X1190" s="452" t="str">
        <f t="shared" si="441"/>
        <v/>
      </c>
      <c r="Y1190" s="452" t="str">
        <f t="shared" si="442"/>
        <v/>
      </c>
    </row>
    <row r="1191" spans="1:25" ht="16.5">
      <c r="A1191" s="383">
        <f t="shared" si="439"/>
        <v>46201</v>
      </c>
      <c r="B1191" s="432" t="s">
        <v>805</v>
      </c>
      <c r="C1191" s="458"/>
      <c r="D1191" s="473"/>
      <c r="E1191" s="459"/>
      <c r="F1191" s="507" t="str">
        <f>IF(ISNA(VLOOKUP(D1191,條件!$A$1:$L$65585,5,0)),"",(VLOOKUP(D1191,條件!$A$1:$L$65585,5,0)))</f>
        <v/>
      </c>
      <c r="G1191" s="507" t="str">
        <f>IF(ISNA(VLOOKUP(D1191,條件!$A$1:$L$65585,11,0)),"",(VLOOKUP(D1191,條件!$A$1:$L$65585,11,0)))</f>
        <v/>
      </c>
      <c r="H1191" s="460"/>
      <c r="I1191" s="461"/>
      <c r="J1191" s="462"/>
      <c r="K1191" s="461"/>
      <c r="L1191" s="463"/>
      <c r="M1191" s="388"/>
      <c r="N1191" s="389"/>
      <c r="O1191" s="390"/>
      <c r="P1191" s="389"/>
      <c r="Q1191" s="391"/>
      <c r="R1191" s="443"/>
      <c r="S1191" s="425">
        <f t="shared" si="443"/>
        <v>0</v>
      </c>
      <c r="T1191" s="392">
        <f t="shared" si="440"/>
        <v>0</v>
      </c>
      <c r="U1191" s="405">
        <f t="shared" si="444"/>
        <v>0</v>
      </c>
      <c r="V1191" s="393">
        <f t="shared" si="445"/>
        <v>0</v>
      </c>
      <c r="W1191" s="442" t="str">
        <f t="shared" si="446"/>
        <v/>
      </c>
      <c r="X1191" s="452" t="str">
        <f t="shared" si="441"/>
        <v/>
      </c>
      <c r="Y1191" s="452" t="str">
        <f t="shared" si="442"/>
        <v/>
      </c>
    </row>
    <row r="1192" spans="1:25" ht="16.5">
      <c r="A1192" s="383">
        <f t="shared" si="439"/>
        <v>46201</v>
      </c>
      <c r="B1192" s="432" t="s">
        <v>805</v>
      </c>
      <c r="C1192" s="458"/>
      <c r="D1192" s="473"/>
      <c r="E1192" s="459"/>
      <c r="F1192" s="507" t="str">
        <f>IF(ISNA(VLOOKUP(D1192,條件!$A$1:$L$65585,5,0)),"",(VLOOKUP(D1192,條件!$A$1:$L$65585,5,0)))</f>
        <v/>
      </c>
      <c r="G1192" s="507" t="str">
        <f>IF(ISNA(VLOOKUP(D1192,條件!$A$1:$L$65585,11,0)),"",(VLOOKUP(D1192,條件!$A$1:$L$65585,11,0)))</f>
        <v/>
      </c>
      <c r="H1192" s="460"/>
      <c r="I1192" s="461"/>
      <c r="J1192" s="462"/>
      <c r="K1192" s="461"/>
      <c r="L1192" s="463"/>
      <c r="M1192" s="388"/>
      <c r="N1192" s="389"/>
      <c r="O1192" s="390"/>
      <c r="P1192" s="389"/>
      <c r="Q1192" s="391"/>
      <c r="R1192" s="443"/>
      <c r="S1192" s="425">
        <f t="shared" si="443"/>
        <v>0</v>
      </c>
      <c r="T1192" s="392">
        <f t="shared" si="440"/>
        <v>0</v>
      </c>
      <c r="U1192" s="405">
        <f t="shared" si="444"/>
        <v>0</v>
      </c>
      <c r="V1192" s="393">
        <f t="shared" si="445"/>
        <v>0</v>
      </c>
      <c r="W1192" s="442" t="str">
        <f t="shared" si="446"/>
        <v/>
      </c>
      <c r="X1192" s="452" t="str">
        <f t="shared" si="441"/>
        <v/>
      </c>
      <c r="Y1192" s="452" t="str">
        <f t="shared" si="442"/>
        <v/>
      </c>
    </row>
    <row r="1193" spans="1:25" ht="16.5">
      <c r="A1193" s="383">
        <f t="shared" si="439"/>
        <v>46201</v>
      </c>
      <c r="B1193" s="432" t="s">
        <v>805</v>
      </c>
      <c r="C1193" s="458"/>
      <c r="D1193" s="473"/>
      <c r="E1193" s="459"/>
      <c r="F1193" s="507" t="str">
        <f>IF(ISNA(VLOOKUP(D1193,條件!$A$1:$L$65585,5,0)),"",(VLOOKUP(D1193,條件!$A$1:$L$65585,5,0)))</f>
        <v/>
      </c>
      <c r="G1193" s="507" t="str">
        <f>IF(ISNA(VLOOKUP(D1193,條件!$A$1:$L$65585,11,0)),"",(VLOOKUP(D1193,條件!$A$1:$L$65585,11,0)))</f>
        <v/>
      </c>
      <c r="H1193" s="460"/>
      <c r="I1193" s="461"/>
      <c r="J1193" s="462"/>
      <c r="K1193" s="461"/>
      <c r="L1193" s="463"/>
      <c r="M1193" s="388"/>
      <c r="N1193" s="389"/>
      <c r="O1193" s="390"/>
      <c r="P1193" s="389"/>
      <c r="Q1193" s="391"/>
      <c r="R1193" s="443"/>
      <c r="S1193" s="425">
        <f t="shared" si="443"/>
        <v>0</v>
      </c>
      <c r="T1193" s="392">
        <f t="shared" si="440"/>
        <v>0</v>
      </c>
      <c r="U1193" s="405">
        <f t="shared" si="444"/>
        <v>0</v>
      </c>
      <c r="V1193" s="393">
        <f t="shared" si="445"/>
        <v>0</v>
      </c>
      <c r="W1193" s="442" t="str">
        <f t="shared" si="446"/>
        <v/>
      </c>
      <c r="X1193" s="452" t="str">
        <f t="shared" si="441"/>
        <v/>
      </c>
      <c r="Y1193" s="452" t="str">
        <f t="shared" si="442"/>
        <v/>
      </c>
    </row>
    <row r="1194" spans="1:25" ht="16.5">
      <c r="A1194" s="383">
        <f t="shared" si="439"/>
        <v>46201</v>
      </c>
      <c r="B1194" s="432" t="s">
        <v>805</v>
      </c>
      <c r="C1194" s="458"/>
      <c r="D1194" s="473"/>
      <c r="E1194" s="459"/>
      <c r="F1194" s="507" t="str">
        <f>IF(ISNA(VLOOKUP(D1194,條件!$A$1:$L$65585,5,0)),"",(VLOOKUP(D1194,條件!$A$1:$L$65585,5,0)))</f>
        <v/>
      </c>
      <c r="G1194" s="507" t="str">
        <f>IF(ISNA(VLOOKUP(D1194,條件!$A$1:$L$65585,11,0)),"",(VLOOKUP(D1194,條件!$A$1:$L$65585,11,0)))</f>
        <v/>
      </c>
      <c r="H1194" s="460"/>
      <c r="I1194" s="461"/>
      <c r="J1194" s="462"/>
      <c r="K1194" s="461"/>
      <c r="L1194" s="463"/>
      <c r="M1194" s="388"/>
      <c r="N1194" s="389"/>
      <c r="O1194" s="390"/>
      <c r="P1194" s="389"/>
      <c r="Q1194" s="391"/>
      <c r="R1194" s="443"/>
      <c r="S1194" s="425">
        <f t="shared" si="443"/>
        <v>0</v>
      </c>
      <c r="T1194" s="392">
        <f t="shared" si="440"/>
        <v>0</v>
      </c>
      <c r="U1194" s="405">
        <f t="shared" si="444"/>
        <v>0</v>
      </c>
      <c r="V1194" s="393">
        <f t="shared" si="445"/>
        <v>0</v>
      </c>
      <c r="W1194" s="442" t="str">
        <f t="shared" si="446"/>
        <v/>
      </c>
      <c r="X1194" s="452" t="str">
        <f t="shared" si="441"/>
        <v/>
      </c>
      <c r="Y1194" s="452" t="str">
        <f t="shared" si="442"/>
        <v/>
      </c>
    </row>
    <row r="1195" spans="1:25" ht="16.5">
      <c r="A1195" s="383">
        <f t="shared" si="439"/>
        <v>46201</v>
      </c>
      <c r="B1195" s="432" t="s">
        <v>805</v>
      </c>
      <c r="C1195" s="458"/>
      <c r="D1195" s="473"/>
      <c r="E1195" s="459"/>
      <c r="F1195" s="507" t="str">
        <f>IF(ISNA(VLOOKUP(D1195,條件!$A$1:$L$65585,5,0)),"",(VLOOKUP(D1195,條件!$A$1:$L$65585,5,0)))</f>
        <v/>
      </c>
      <c r="G1195" s="507" t="str">
        <f>IF(ISNA(VLOOKUP(D1195,條件!$A$1:$L$65585,11,0)),"",(VLOOKUP(D1195,條件!$A$1:$L$65585,11,0)))</f>
        <v/>
      </c>
      <c r="H1195" s="460"/>
      <c r="I1195" s="461"/>
      <c r="J1195" s="462"/>
      <c r="K1195" s="461"/>
      <c r="L1195" s="463"/>
      <c r="M1195" s="388"/>
      <c r="N1195" s="389"/>
      <c r="O1195" s="390"/>
      <c r="P1195" s="389"/>
      <c r="Q1195" s="391"/>
      <c r="R1195" s="443"/>
      <c r="S1195" s="425">
        <f t="shared" si="443"/>
        <v>0</v>
      </c>
      <c r="T1195" s="392">
        <f t="shared" si="440"/>
        <v>0</v>
      </c>
      <c r="U1195" s="405">
        <f t="shared" si="444"/>
        <v>0</v>
      </c>
      <c r="V1195" s="393">
        <f t="shared" si="445"/>
        <v>0</v>
      </c>
      <c r="W1195" s="442" t="str">
        <f t="shared" si="446"/>
        <v/>
      </c>
      <c r="X1195" s="452" t="str">
        <f t="shared" si="441"/>
        <v/>
      </c>
      <c r="Y1195" s="452" t="str">
        <f t="shared" si="442"/>
        <v/>
      </c>
    </row>
    <row r="1196" spans="1:25" ht="16.5">
      <c r="A1196" s="383">
        <f t="shared" si="439"/>
        <v>46201</v>
      </c>
      <c r="B1196" s="432" t="s">
        <v>805</v>
      </c>
      <c r="C1196" s="458"/>
      <c r="D1196" s="473"/>
      <c r="E1196" s="459"/>
      <c r="F1196" s="507" t="str">
        <f>IF(ISNA(VLOOKUP(D1196,條件!$A$1:$L$65585,5,0)),"",(VLOOKUP(D1196,條件!$A$1:$L$65585,5,0)))</f>
        <v/>
      </c>
      <c r="G1196" s="507" t="str">
        <f>IF(ISNA(VLOOKUP(D1196,條件!$A$1:$L$65585,11,0)),"",(VLOOKUP(D1196,條件!$A$1:$L$65585,11,0)))</f>
        <v/>
      </c>
      <c r="H1196" s="460"/>
      <c r="I1196" s="461"/>
      <c r="J1196" s="462"/>
      <c r="K1196" s="461"/>
      <c r="L1196" s="463"/>
      <c r="M1196" s="388"/>
      <c r="N1196" s="389"/>
      <c r="O1196" s="390"/>
      <c r="P1196" s="389"/>
      <c r="Q1196" s="391"/>
      <c r="R1196" s="443"/>
      <c r="S1196" s="425">
        <f t="shared" si="443"/>
        <v>0</v>
      </c>
      <c r="T1196" s="392">
        <f t="shared" si="440"/>
        <v>0</v>
      </c>
      <c r="U1196" s="392">
        <f t="shared" si="444"/>
        <v>0</v>
      </c>
      <c r="V1196" s="393">
        <f t="shared" si="445"/>
        <v>0</v>
      </c>
      <c r="W1196" s="444" t="str">
        <f t="shared" si="446"/>
        <v/>
      </c>
      <c r="X1196" s="452" t="str">
        <f t="shared" si="441"/>
        <v/>
      </c>
      <c r="Y1196" s="452" t="str">
        <f t="shared" si="442"/>
        <v/>
      </c>
    </row>
    <row r="1197" spans="1:25" ht="16.5">
      <c r="A1197" s="383">
        <f t="shared" si="439"/>
        <v>46201</v>
      </c>
      <c r="B1197" s="432" t="s">
        <v>805</v>
      </c>
      <c r="C1197" s="458"/>
      <c r="D1197" s="473"/>
      <c r="E1197" s="459"/>
      <c r="F1197" s="507" t="str">
        <f>IF(ISNA(VLOOKUP(D1197,條件!$A$1:$L$65585,5,0)),"",(VLOOKUP(D1197,條件!$A$1:$L$65585,5,0)))</f>
        <v/>
      </c>
      <c r="G1197" s="507" t="str">
        <f>IF(ISNA(VLOOKUP(D1197,條件!$A$1:$L$65585,11,0)),"",(VLOOKUP(D1197,條件!$A$1:$L$65585,11,0)))</f>
        <v/>
      </c>
      <c r="H1197" s="460"/>
      <c r="I1197" s="461"/>
      <c r="J1197" s="462"/>
      <c r="K1197" s="461"/>
      <c r="L1197" s="463"/>
      <c r="M1197" s="388"/>
      <c r="N1197" s="389"/>
      <c r="O1197" s="390"/>
      <c r="P1197" s="389"/>
      <c r="Q1197" s="391"/>
      <c r="R1197" s="443"/>
      <c r="S1197" s="425">
        <f t="shared" si="443"/>
        <v>0</v>
      </c>
      <c r="T1197" s="392">
        <f t="shared" si="440"/>
        <v>0</v>
      </c>
      <c r="U1197" s="392">
        <f t="shared" si="444"/>
        <v>0</v>
      </c>
      <c r="V1197" s="393">
        <f t="shared" si="445"/>
        <v>0</v>
      </c>
      <c r="W1197" s="444" t="str">
        <f t="shared" si="446"/>
        <v/>
      </c>
      <c r="X1197" s="452" t="str">
        <f t="shared" si="441"/>
        <v/>
      </c>
      <c r="Y1197" s="452" t="str">
        <f t="shared" si="442"/>
        <v/>
      </c>
    </row>
    <row r="1198" spans="1:25" ht="16.5">
      <c r="A1198" s="383">
        <f t="shared" si="439"/>
        <v>46201</v>
      </c>
      <c r="B1198" s="432" t="s">
        <v>805</v>
      </c>
      <c r="C1198" s="458"/>
      <c r="D1198" s="473"/>
      <c r="E1198" s="459"/>
      <c r="F1198" s="507" t="str">
        <f>IF(ISNA(VLOOKUP(D1198,條件!$A$1:$L$65585,5,0)),"",(VLOOKUP(D1198,條件!$A$1:$L$65585,5,0)))</f>
        <v/>
      </c>
      <c r="G1198" s="507" t="str">
        <f>IF(ISNA(VLOOKUP(D1198,條件!$A$1:$L$65585,11,0)),"",(VLOOKUP(D1198,條件!$A$1:$L$65585,11,0)))</f>
        <v/>
      </c>
      <c r="H1198" s="460"/>
      <c r="I1198" s="461"/>
      <c r="J1198" s="462"/>
      <c r="K1198" s="461"/>
      <c r="L1198" s="463"/>
      <c r="M1198" s="388"/>
      <c r="N1198" s="389"/>
      <c r="O1198" s="390"/>
      <c r="P1198" s="389"/>
      <c r="Q1198" s="391"/>
      <c r="R1198" s="443"/>
      <c r="S1198" s="425">
        <f t="shared" si="443"/>
        <v>0</v>
      </c>
      <c r="T1198" s="392">
        <f t="shared" si="440"/>
        <v>0</v>
      </c>
      <c r="U1198" s="392">
        <f t="shared" si="444"/>
        <v>0</v>
      </c>
      <c r="V1198" s="393">
        <f t="shared" si="445"/>
        <v>0</v>
      </c>
      <c r="W1198" s="444" t="str">
        <f t="shared" si="446"/>
        <v/>
      </c>
      <c r="X1198" s="452" t="str">
        <f t="shared" si="441"/>
        <v/>
      </c>
      <c r="Y1198" s="452" t="str">
        <f t="shared" si="442"/>
        <v/>
      </c>
    </row>
    <row r="1199" spans="1:25" ht="16.5">
      <c r="A1199" s="383">
        <f t="shared" si="439"/>
        <v>46201</v>
      </c>
      <c r="B1199" s="432" t="s">
        <v>805</v>
      </c>
      <c r="C1199" s="458"/>
      <c r="D1199" s="473"/>
      <c r="E1199" s="459"/>
      <c r="F1199" s="507" t="str">
        <f>IF(ISNA(VLOOKUP(D1199,條件!$A$1:$L$65585,5,0)),"",(VLOOKUP(D1199,條件!$A$1:$L$65585,5,0)))</f>
        <v/>
      </c>
      <c r="G1199" s="507" t="str">
        <f>IF(ISNA(VLOOKUP(D1199,條件!$A$1:$L$65585,11,0)),"",(VLOOKUP(D1199,條件!$A$1:$L$65585,11,0)))</f>
        <v/>
      </c>
      <c r="H1199" s="460"/>
      <c r="I1199" s="461"/>
      <c r="J1199" s="462"/>
      <c r="K1199" s="461"/>
      <c r="L1199" s="463"/>
      <c r="M1199" s="388"/>
      <c r="N1199" s="389"/>
      <c r="O1199" s="390"/>
      <c r="P1199" s="389"/>
      <c r="Q1199" s="391"/>
      <c r="R1199" s="443"/>
      <c r="S1199" s="425">
        <f t="shared" si="443"/>
        <v>0</v>
      </c>
      <c r="T1199" s="392">
        <f t="shared" si="440"/>
        <v>0</v>
      </c>
      <c r="U1199" s="392">
        <f t="shared" si="444"/>
        <v>0</v>
      </c>
      <c r="V1199" s="393">
        <f t="shared" si="445"/>
        <v>0</v>
      </c>
      <c r="W1199" s="444" t="str">
        <f t="shared" si="446"/>
        <v/>
      </c>
      <c r="X1199" s="452" t="str">
        <f t="shared" si="441"/>
        <v/>
      </c>
      <c r="Y1199" s="452" t="str">
        <f t="shared" si="442"/>
        <v/>
      </c>
    </row>
    <row r="1200" spans="1:25" ht="16.5">
      <c r="A1200" s="383">
        <f t="shared" si="439"/>
        <v>46201</v>
      </c>
      <c r="B1200" s="432" t="s">
        <v>805</v>
      </c>
      <c r="C1200" s="458"/>
      <c r="D1200" s="473"/>
      <c r="E1200" s="459"/>
      <c r="F1200" s="507" t="str">
        <f>IF(ISNA(VLOOKUP(D1200,條件!$A$1:$L$65585,5,0)),"",(VLOOKUP(D1200,條件!$A$1:$L$65585,5,0)))</f>
        <v/>
      </c>
      <c r="G1200" s="507" t="str">
        <f>IF(ISNA(VLOOKUP(D1200,條件!$A$1:$L$65585,11,0)),"",(VLOOKUP(D1200,條件!$A$1:$L$65585,11,0)))</f>
        <v/>
      </c>
      <c r="H1200" s="460"/>
      <c r="I1200" s="461"/>
      <c r="J1200" s="462"/>
      <c r="K1200" s="461"/>
      <c r="L1200" s="463"/>
      <c r="M1200" s="388"/>
      <c r="N1200" s="389"/>
      <c r="O1200" s="390"/>
      <c r="P1200" s="389"/>
      <c r="Q1200" s="391"/>
      <c r="R1200" s="443"/>
      <c r="S1200" s="425">
        <f t="shared" si="443"/>
        <v>0</v>
      </c>
      <c r="T1200" s="392">
        <f t="shared" si="440"/>
        <v>0</v>
      </c>
      <c r="U1200" s="392">
        <f t="shared" si="444"/>
        <v>0</v>
      </c>
      <c r="V1200" s="393">
        <f t="shared" si="445"/>
        <v>0</v>
      </c>
      <c r="W1200" s="444" t="str">
        <f t="shared" si="446"/>
        <v/>
      </c>
      <c r="X1200" s="452" t="str">
        <f t="shared" si="441"/>
        <v/>
      </c>
      <c r="Y1200" s="452" t="str">
        <f t="shared" si="442"/>
        <v/>
      </c>
    </row>
    <row r="1201" spans="1:25" ht="16.5">
      <c r="A1201" s="383">
        <f t="shared" si="439"/>
        <v>46201</v>
      </c>
      <c r="B1201" s="432" t="s">
        <v>805</v>
      </c>
      <c r="C1201" s="458"/>
      <c r="D1201" s="473"/>
      <c r="E1201" s="459"/>
      <c r="F1201" s="507" t="str">
        <f>IF(ISNA(VLOOKUP(D1201,條件!$A$1:$L$65585,5,0)),"",(VLOOKUP(D1201,條件!$A$1:$L$65585,5,0)))</f>
        <v/>
      </c>
      <c r="G1201" s="507" t="str">
        <f>IF(ISNA(VLOOKUP(D1201,條件!$A$1:$L$65585,11,0)),"",(VLOOKUP(D1201,條件!$A$1:$L$65585,11,0)))</f>
        <v/>
      </c>
      <c r="H1201" s="460"/>
      <c r="I1201" s="461"/>
      <c r="J1201" s="462"/>
      <c r="K1201" s="461"/>
      <c r="L1201" s="463"/>
      <c r="M1201" s="388"/>
      <c r="N1201" s="389"/>
      <c r="O1201" s="390"/>
      <c r="P1201" s="389"/>
      <c r="Q1201" s="391"/>
      <c r="R1201" s="443"/>
      <c r="S1201" s="425">
        <f t="shared" si="443"/>
        <v>0</v>
      </c>
      <c r="T1201" s="392">
        <f t="shared" si="440"/>
        <v>0</v>
      </c>
      <c r="U1201" s="392">
        <f t="shared" si="444"/>
        <v>0</v>
      </c>
      <c r="V1201" s="393">
        <f t="shared" si="445"/>
        <v>0</v>
      </c>
      <c r="W1201" s="444" t="str">
        <f t="shared" si="446"/>
        <v/>
      </c>
      <c r="X1201" s="452" t="str">
        <f t="shared" si="441"/>
        <v/>
      </c>
      <c r="Y1201" s="452" t="str">
        <f t="shared" si="442"/>
        <v/>
      </c>
    </row>
    <row r="1202" spans="1:25" ht="16.5">
      <c r="A1202" s="383">
        <f t="shared" si="439"/>
        <v>46201</v>
      </c>
      <c r="B1202" s="432" t="s">
        <v>805</v>
      </c>
      <c r="C1202" s="458"/>
      <c r="D1202" s="473"/>
      <c r="E1202" s="459"/>
      <c r="F1202" s="507" t="str">
        <f>IF(ISNA(VLOOKUP(D1202,條件!$A$1:$L$65585,5,0)),"",(VLOOKUP(D1202,條件!$A$1:$L$65585,5,0)))</f>
        <v/>
      </c>
      <c r="G1202" s="507" t="str">
        <f>IF(ISNA(VLOOKUP(D1202,條件!$A$1:$L$65585,11,0)),"",(VLOOKUP(D1202,條件!$A$1:$L$65585,11,0)))</f>
        <v/>
      </c>
      <c r="H1202" s="460"/>
      <c r="I1202" s="461"/>
      <c r="J1202" s="462"/>
      <c r="K1202" s="461"/>
      <c r="L1202" s="463"/>
      <c r="M1202" s="388"/>
      <c r="N1202" s="389"/>
      <c r="O1202" s="390"/>
      <c r="P1202" s="389"/>
      <c r="Q1202" s="391"/>
      <c r="R1202" s="443"/>
      <c r="S1202" s="425">
        <f t="shared" si="443"/>
        <v>0</v>
      </c>
      <c r="T1202" s="392">
        <f t="shared" si="440"/>
        <v>0</v>
      </c>
      <c r="U1202" s="392">
        <f t="shared" si="444"/>
        <v>0</v>
      </c>
      <c r="V1202" s="393">
        <f t="shared" si="445"/>
        <v>0</v>
      </c>
      <c r="W1202" s="444" t="str">
        <f t="shared" si="446"/>
        <v/>
      </c>
      <c r="X1202" s="452" t="str">
        <f t="shared" si="441"/>
        <v/>
      </c>
      <c r="Y1202" s="452" t="str">
        <f t="shared" si="442"/>
        <v/>
      </c>
    </row>
    <row r="1203" spans="1:25" ht="16.5">
      <c r="A1203" s="383">
        <f t="shared" si="439"/>
        <v>46201</v>
      </c>
      <c r="B1203" s="432" t="s">
        <v>805</v>
      </c>
      <c r="C1203" s="458"/>
      <c r="D1203" s="473"/>
      <c r="E1203" s="459"/>
      <c r="F1203" s="507" t="str">
        <f>IF(ISNA(VLOOKUP(D1203,條件!$A$1:$L$65585,5,0)),"",(VLOOKUP(D1203,條件!$A$1:$L$65585,5,0)))</f>
        <v/>
      </c>
      <c r="G1203" s="507" t="str">
        <f>IF(ISNA(VLOOKUP(D1203,條件!$A$1:$L$65585,11,0)),"",(VLOOKUP(D1203,條件!$A$1:$L$65585,11,0)))</f>
        <v/>
      </c>
      <c r="H1203" s="460"/>
      <c r="I1203" s="461"/>
      <c r="J1203" s="462"/>
      <c r="K1203" s="461"/>
      <c r="L1203" s="463"/>
      <c r="M1203" s="388"/>
      <c r="N1203" s="389"/>
      <c r="O1203" s="390"/>
      <c r="P1203" s="389"/>
      <c r="Q1203" s="391"/>
      <c r="R1203" s="443"/>
      <c r="S1203" s="425">
        <f t="shared" si="443"/>
        <v>0</v>
      </c>
      <c r="T1203" s="392">
        <f t="shared" si="440"/>
        <v>0</v>
      </c>
      <c r="U1203" s="392">
        <f t="shared" si="444"/>
        <v>0</v>
      </c>
      <c r="V1203" s="393">
        <f t="shared" si="445"/>
        <v>0</v>
      </c>
      <c r="W1203" s="444" t="str">
        <f t="shared" si="446"/>
        <v/>
      </c>
      <c r="X1203" s="452" t="str">
        <f t="shared" si="441"/>
        <v/>
      </c>
      <c r="Y1203" s="452" t="str">
        <f t="shared" si="442"/>
        <v/>
      </c>
    </row>
    <row r="1204" spans="1:25" ht="16.5">
      <c r="A1204" s="383">
        <f t="shared" si="439"/>
        <v>46201</v>
      </c>
      <c r="B1204" s="432" t="s">
        <v>805</v>
      </c>
      <c r="C1204" s="458"/>
      <c r="D1204" s="473"/>
      <c r="E1204" s="459"/>
      <c r="F1204" s="507" t="str">
        <f>IF(ISNA(VLOOKUP(D1204,條件!$A$1:$L$65585,5,0)),"",(VLOOKUP(D1204,條件!$A$1:$L$65585,5,0)))</f>
        <v/>
      </c>
      <c r="G1204" s="507" t="str">
        <f>IF(ISNA(VLOOKUP(D1204,條件!$A$1:$L$65585,11,0)),"",(VLOOKUP(D1204,條件!$A$1:$L$65585,11,0)))</f>
        <v/>
      </c>
      <c r="H1204" s="460"/>
      <c r="I1204" s="461"/>
      <c r="J1204" s="462"/>
      <c r="K1204" s="461"/>
      <c r="L1204" s="463"/>
      <c r="M1204" s="388"/>
      <c r="N1204" s="389"/>
      <c r="O1204" s="390"/>
      <c r="P1204" s="389"/>
      <c r="Q1204" s="391"/>
      <c r="R1204" s="443"/>
      <c r="S1204" s="425">
        <f t="shared" si="443"/>
        <v>0</v>
      </c>
      <c r="T1204" s="392">
        <f t="shared" si="440"/>
        <v>0</v>
      </c>
      <c r="U1204" s="392">
        <f t="shared" si="444"/>
        <v>0</v>
      </c>
      <c r="V1204" s="393">
        <f t="shared" si="445"/>
        <v>0</v>
      </c>
      <c r="W1204" s="444" t="str">
        <f t="shared" si="446"/>
        <v/>
      </c>
      <c r="X1204" s="452" t="str">
        <f t="shared" si="441"/>
        <v/>
      </c>
      <c r="Y1204" s="452" t="str">
        <f t="shared" si="442"/>
        <v/>
      </c>
    </row>
    <row r="1205" spans="1:25" ht="16.5">
      <c r="A1205" s="383">
        <f t="shared" si="439"/>
        <v>46201</v>
      </c>
      <c r="B1205" s="398" t="s">
        <v>803</v>
      </c>
      <c r="C1205" s="524"/>
      <c r="D1205" s="525"/>
      <c r="E1205" s="526"/>
      <c r="F1205" s="527">
        <v>0</v>
      </c>
      <c r="G1205" s="527"/>
      <c r="H1205" s="528"/>
      <c r="I1205" s="529">
        <f>COUNTA(I1185:I1204)</f>
        <v>0</v>
      </c>
      <c r="J1205" s="529"/>
      <c r="K1205" s="529"/>
      <c r="L1205" s="530"/>
      <c r="M1205" s="400"/>
      <c r="N1205" s="401">
        <f>SUM(N1185:N1204)</f>
        <v>0</v>
      </c>
      <c r="O1205" s="400"/>
      <c r="P1205" s="401">
        <f>SUM(P1185:P1204)</f>
        <v>0</v>
      </c>
      <c r="Q1205" s="402"/>
      <c r="R1205" s="445"/>
      <c r="S1205" s="427"/>
      <c r="T1205" s="403"/>
      <c r="U1205" s="399">
        <f>SUMIF(U1185:U1204,"&lt;9E307")</f>
        <v>0</v>
      </c>
      <c r="V1205" s="399">
        <f>SUM(V1185:V1204)</f>
        <v>0</v>
      </c>
      <c r="W1205" s="446">
        <f>IF(ISERROR(V1205/U1205),0,(V1205/U1205))</f>
        <v>0</v>
      </c>
      <c r="X1205" s="453">
        <f>SUMIF(X1185:X1204,"&lt;9E307")</f>
        <v>0</v>
      </c>
      <c r="Y1205" s="453">
        <f>SUMIF(Y1185:Y1204,"&lt;9E307")</f>
        <v>0</v>
      </c>
    </row>
    <row r="1206" spans="1:25" ht="16.5">
      <c r="A1206" s="383">
        <f t="shared" si="439"/>
        <v>46201</v>
      </c>
      <c r="B1206" s="404" t="s">
        <v>806</v>
      </c>
      <c r="C1206" s="531"/>
      <c r="D1206" s="532"/>
      <c r="E1206" s="533"/>
      <c r="F1206" s="534"/>
      <c r="G1206" s="534"/>
      <c r="H1206" s="535"/>
      <c r="I1206" s="536">
        <f>SUM(I1184,I1205)</f>
        <v>0</v>
      </c>
      <c r="J1206" s="536"/>
      <c r="K1206" s="536"/>
      <c r="L1206" s="537"/>
      <c r="M1206" s="419"/>
      <c r="N1206" s="420">
        <f>SUM(N1184,N1205)</f>
        <v>0</v>
      </c>
      <c r="O1206" s="419"/>
      <c r="P1206" s="420">
        <f>SUM(P1184,P1205)</f>
        <v>0</v>
      </c>
      <c r="Q1206" s="421"/>
      <c r="R1206" s="447"/>
      <c r="S1206" s="428"/>
      <c r="T1206" s="394"/>
      <c r="U1206" s="394">
        <f t="shared" ref="U1206:V1206" si="447">SUM(U1184,U1205)</f>
        <v>0</v>
      </c>
      <c r="V1206" s="394">
        <f t="shared" si="447"/>
        <v>0</v>
      </c>
      <c r="W1206" s="448">
        <f>IF(ISERROR(V1206/U1206),0,V1206/U1206)</f>
        <v>0</v>
      </c>
      <c r="X1206" s="454">
        <f>SUM(X1184,X1205)</f>
        <v>0</v>
      </c>
      <c r="Y1206" s="454">
        <f>SUM(Y1184,Y1205)</f>
        <v>0</v>
      </c>
    </row>
    <row r="1207" spans="1:25" ht="16.5">
      <c r="A1207" s="449">
        <f>A1206+1</f>
        <v>46202</v>
      </c>
      <c r="B1207" s="431" t="s">
        <v>804</v>
      </c>
      <c r="C1207" s="538"/>
      <c r="D1207" s="539"/>
      <c r="E1207" s="540"/>
      <c r="F1207" s="541" t="str">
        <f>IF(ISNA(VLOOKUP(D1207,條件!$A$1:$L$65585,5,0)),"",(VLOOKUP(D1207,條件!$A$1:$L$65585,5,0)))</f>
        <v/>
      </c>
      <c r="G1207" s="541" t="str">
        <f>IF(ISNA(VLOOKUP(D1207,條件!$A$1:$L$65585,11,0)),"",(VLOOKUP(D1207,條件!$A$1:$L$65585,11,0)))</f>
        <v/>
      </c>
      <c r="H1207" s="542"/>
      <c r="I1207" s="543"/>
      <c r="J1207" s="462"/>
      <c r="K1207" s="543"/>
      <c r="L1207" s="544"/>
      <c r="M1207" s="407"/>
      <c r="N1207" s="408"/>
      <c r="O1207" s="409"/>
      <c r="P1207" s="408"/>
      <c r="Q1207" s="410"/>
      <c r="R1207" s="441"/>
      <c r="S1207" s="424">
        <f>K1207*0.85</f>
        <v>0</v>
      </c>
      <c r="T1207" s="405">
        <f t="shared" ref="T1207:T1226" si="448">IF(J1207="",0,(1440/(J1207/S1207)))</f>
        <v>0</v>
      </c>
      <c r="U1207" s="405">
        <f>T1207*L1207*(N1207+P1207)/24*0.85</f>
        <v>0</v>
      </c>
      <c r="V1207" s="406">
        <f>M1207+O1207</f>
        <v>0</v>
      </c>
      <c r="W1207" s="442" t="str">
        <f>IF(U1207=0,"",((V1207/U1207)))</f>
        <v/>
      </c>
      <c r="X1207" s="452" t="str">
        <f t="shared" ref="X1207:X1226" si="449">IF(ISERROR((U1207/(N1207+P1207)*N1207)/250),"",((U1207/(N1207+P1207)*N1207)/250))</f>
        <v/>
      </c>
      <c r="Y1207" s="452" t="str">
        <f t="shared" ref="Y1207:Y1226" si="450">IF(ISERROR(((U1207/(N1207+P1207)*P1207)/250)),"",(((U1207/(N1207+P1207)*P1207))/250))</f>
        <v/>
      </c>
    </row>
    <row r="1208" spans="1:25" ht="16.5">
      <c r="A1208" s="383">
        <f>A1207</f>
        <v>46202</v>
      </c>
      <c r="B1208" s="432" t="s">
        <v>804</v>
      </c>
      <c r="C1208" s="458"/>
      <c r="D1208" s="473"/>
      <c r="E1208" s="459"/>
      <c r="F1208" s="507" t="str">
        <f>IF(ISNA(VLOOKUP(D1208,條件!$A$1:$L$65585,5,0)),"",(VLOOKUP(D1208,條件!$A$1:$L$65585,5,0)))</f>
        <v/>
      </c>
      <c r="G1208" s="507" t="str">
        <f>IF(ISNA(VLOOKUP(D1208,條件!$A$1:$L$65585,11,0)),"",(VLOOKUP(D1208,條件!$A$1:$L$65585,11,0)))</f>
        <v/>
      </c>
      <c r="H1208" s="460"/>
      <c r="I1208" s="461"/>
      <c r="J1208" s="462"/>
      <c r="K1208" s="461"/>
      <c r="L1208" s="463"/>
      <c r="M1208" s="388"/>
      <c r="N1208" s="389"/>
      <c r="O1208" s="390"/>
      <c r="P1208" s="389"/>
      <c r="Q1208" s="410"/>
      <c r="R1208" s="443"/>
      <c r="S1208" s="425">
        <f t="shared" ref="S1208:S1226" si="451">K1208*0.85</f>
        <v>0</v>
      </c>
      <c r="T1208" s="392">
        <f t="shared" si="448"/>
        <v>0</v>
      </c>
      <c r="U1208" s="405">
        <f t="shared" ref="U1208:U1226" si="452">T1208*L1208*(N1208+P1208)/24*0.85</f>
        <v>0</v>
      </c>
      <c r="V1208" s="393">
        <f t="shared" ref="V1208:V1226" si="453">M1208+O1208</f>
        <v>0</v>
      </c>
      <c r="W1208" s="442" t="str">
        <f t="shared" ref="W1208:W1226" si="454">IF(U1208=0,"",((V1208/U1208)))</f>
        <v/>
      </c>
      <c r="X1208" s="452" t="str">
        <f t="shared" si="449"/>
        <v/>
      </c>
      <c r="Y1208" s="452" t="str">
        <f t="shared" si="450"/>
        <v/>
      </c>
    </row>
    <row r="1209" spans="1:25" ht="16.5">
      <c r="A1209" s="383">
        <f t="shared" ref="A1209:A1249" si="455">A1208</f>
        <v>46202</v>
      </c>
      <c r="B1209" s="432" t="s">
        <v>804</v>
      </c>
      <c r="C1209" s="458"/>
      <c r="D1209" s="473"/>
      <c r="E1209" s="459"/>
      <c r="F1209" s="507" t="str">
        <f>IF(ISNA(VLOOKUP(D1209,條件!$A$1:$L$65585,5,0)),"",(VLOOKUP(D1209,條件!$A$1:$L$65585,5,0)))</f>
        <v/>
      </c>
      <c r="G1209" s="507" t="str">
        <f>IF(ISNA(VLOOKUP(D1209,條件!$A$1:$L$65585,11,0)),"",(VLOOKUP(D1209,條件!$A$1:$L$65585,11,0)))</f>
        <v/>
      </c>
      <c r="H1209" s="460"/>
      <c r="I1209" s="461"/>
      <c r="J1209" s="462"/>
      <c r="K1209" s="461"/>
      <c r="L1209" s="463"/>
      <c r="M1209" s="388"/>
      <c r="N1209" s="389"/>
      <c r="O1209" s="390"/>
      <c r="P1209" s="389"/>
      <c r="Q1209" s="410"/>
      <c r="R1209" s="443"/>
      <c r="S1209" s="425">
        <f t="shared" si="451"/>
        <v>0</v>
      </c>
      <c r="T1209" s="392">
        <f t="shared" si="448"/>
        <v>0</v>
      </c>
      <c r="U1209" s="405">
        <f t="shared" si="452"/>
        <v>0</v>
      </c>
      <c r="V1209" s="393">
        <f t="shared" si="453"/>
        <v>0</v>
      </c>
      <c r="W1209" s="442" t="str">
        <f t="shared" si="454"/>
        <v/>
      </c>
      <c r="X1209" s="452" t="str">
        <f t="shared" si="449"/>
        <v/>
      </c>
      <c r="Y1209" s="452" t="str">
        <f t="shared" si="450"/>
        <v/>
      </c>
    </row>
    <row r="1210" spans="1:25" ht="16.5">
      <c r="A1210" s="383">
        <f t="shared" si="455"/>
        <v>46202</v>
      </c>
      <c r="B1210" s="432" t="s">
        <v>804</v>
      </c>
      <c r="C1210" s="458"/>
      <c r="D1210" s="473"/>
      <c r="E1210" s="459"/>
      <c r="F1210" s="507" t="str">
        <f>IF(ISNA(VLOOKUP(D1210,條件!$A$1:$L$65585,5,0)),"",(VLOOKUP(D1210,條件!$A$1:$L$65585,5,0)))</f>
        <v/>
      </c>
      <c r="G1210" s="507" t="str">
        <f>IF(ISNA(VLOOKUP(D1210,條件!$A$1:$L$65585,11,0)),"",(VLOOKUP(D1210,條件!$A$1:$L$65585,11,0)))</f>
        <v/>
      </c>
      <c r="H1210" s="460"/>
      <c r="I1210" s="461"/>
      <c r="J1210" s="462"/>
      <c r="K1210" s="461"/>
      <c r="L1210" s="463"/>
      <c r="M1210" s="388"/>
      <c r="N1210" s="389"/>
      <c r="O1210" s="390"/>
      <c r="P1210" s="389"/>
      <c r="Q1210" s="410"/>
      <c r="R1210" s="443"/>
      <c r="S1210" s="425">
        <f t="shared" si="451"/>
        <v>0</v>
      </c>
      <c r="T1210" s="392">
        <f t="shared" si="448"/>
        <v>0</v>
      </c>
      <c r="U1210" s="405">
        <f t="shared" si="452"/>
        <v>0</v>
      </c>
      <c r="V1210" s="393">
        <f t="shared" si="453"/>
        <v>0</v>
      </c>
      <c r="W1210" s="442" t="str">
        <f t="shared" si="454"/>
        <v/>
      </c>
      <c r="X1210" s="452" t="str">
        <f t="shared" si="449"/>
        <v/>
      </c>
      <c r="Y1210" s="452" t="str">
        <f t="shared" si="450"/>
        <v/>
      </c>
    </row>
    <row r="1211" spans="1:25" ht="16.5">
      <c r="A1211" s="383">
        <f t="shared" si="455"/>
        <v>46202</v>
      </c>
      <c r="B1211" s="432" t="s">
        <v>804</v>
      </c>
      <c r="C1211" s="458"/>
      <c r="D1211" s="473"/>
      <c r="E1211" s="459"/>
      <c r="F1211" s="507" t="str">
        <f>IF(ISNA(VLOOKUP(D1211,條件!$A$1:$L$65585,5,0)),"",(VLOOKUP(D1211,條件!$A$1:$L$65585,5,0)))</f>
        <v/>
      </c>
      <c r="G1211" s="507" t="str">
        <f>IF(ISNA(VLOOKUP(D1211,條件!$A$1:$L$65585,11,0)),"",(VLOOKUP(D1211,條件!$A$1:$L$65585,11,0)))</f>
        <v/>
      </c>
      <c r="H1211" s="460"/>
      <c r="I1211" s="461"/>
      <c r="J1211" s="462"/>
      <c r="K1211" s="461"/>
      <c r="L1211" s="463"/>
      <c r="M1211" s="388"/>
      <c r="N1211" s="389"/>
      <c r="O1211" s="390"/>
      <c r="P1211" s="389"/>
      <c r="Q1211" s="410"/>
      <c r="R1211" s="443"/>
      <c r="S1211" s="425">
        <f t="shared" si="451"/>
        <v>0</v>
      </c>
      <c r="T1211" s="392">
        <f t="shared" si="448"/>
        <v>0</v>
      </c>
      <c r="U1211" s="405">
        <f t="shared" si="452"/>
        <v>0</v>
      </c>
      <c r="V1211" s="393">
        <f t="shared" si="453"/>
        <v>0</v>
      </c>
      <c r="W1211" s="442" t="str">
        <f t="shared" si="454"/>
        <v/>
      </c>
      <c r="X1211" s="452" t="str">
        <f t="shared" si="449"/>
        <v/>
      </c>
      <c r="Y1211" s="452" t="str">
        <f t="shared" si="450"/>
        <v/>
      </c>
    </row>
    <row r="1212" spans="1:25" ht="16.5">
      <c r="A1212" s="383">
        <f t="shared" si="455"/>
        <v>46202</v>
      </c>
      <c r="B1212" s="432" t="s">
        <v>804</v>
      </c>
      <c r="C1212" s="458"/>
      <c r="D1212" s="473"/>
      <c r="E1212" s="459"/>
      <c r="F1212" s="507" t="str">
        <f>IF(ISNA(VLOOKUP(D1212,條件!$A$1:$L$65585,5,0)),"",(VLOOKUP(D1212,條件!$A$1:$L$65585,5,0)))</f>
        <v/>
      </c>
      <c r="G1212" s="507" t="str">
        <f>IF(ISNA(VLOOKUP(D1212,條件!$A$1:$L$65585,11,0)),"",(VLOOKUP(D1212,條件!$A$1:$L$65585,11,0)))</f>
        <v/>
      </c>
      <c r="H1212" s="460"/>
      <c r="I1212" s="461"/>
      <c r="J1212" s="462"/>
      <c r="K1212" s="461"/>
      <c r="L1212" s="463"/>
      <c r="M1212" s="388"/>
      <c r="N1212" s="389"/>
      <c r="O1212" s="390"/>
      <c r="P1212" s="389"/>
      <c r="Q1212" s="410"/>
      <c r="R1212" s="443"/>
      <c r="S1212" s="425">
        <f t="shared" si="451"/>
        <v>0</v>
      </c>
      <c r="T1212" s="392">
        <f t="shared" si="448"/>
        <v>0</v>
      </c>
      <c r="U1212" s="405">
        <f t="shared" si="452"/>
        <v>0</v>
      </c>
      <c r="V1212" s="393">
        <f t="shared" si="453"/>
        <v>0</v>
      </c>
      <c r="W1212" s="442" t="str">
        <f t="shared" si="454"/>
        <v/>
      </c>
      <c r="X1212" s="452" t="str">
        <f t="shared" si="449"/>
        <v/>
      </c>
      <c r="Y1212" s="452" t="str">
        <f t="shared" si="450"/>
        <v/>
      </c>
    </row>
    <row r="1213" spans="1:25" ht="16.5">
      <c r="A1213" s="383">
        <f t="shared" si="455"/>
        <v>46202</v>
      </c>
      <c r="B1213" s="432" t="s">
        <v>804</v>
      </c>
      <c r="C1213" s="458"/>
      <c r="D1213" s="473"/>
      <c r="E1213" s="459"/>
      <c r="F1213" s="507" t="str">
        <f>IF(ISNA(VLOOKUP(D1213,條件!$A$1:$L$65585,5,0)),"",(VLOOKUP(D1213,條件!$A$1:$L$65585,5,0)))</f>
        <v/>
      </c>
      <c r="G1213" s="507" t="str">
        <f>IF(ISNA(VLOOKUP(D1213,條件!$A$1:$L$65585,11,0)),"",(VLOOKUP(D1213,條件!$A$1:$L$65585,11,0)))</f>
        <v/>
      </c>
      <c r="H1213" s="460"/>
      <c r="I1213" s="461"/>
      <c r="J1213" s="462"/>
      <c r="K1213" s="461"/>
      <c r="L1213" s="463"/>
      <c r="M1213" s="388"/>
      <c r="N1213" s="389"/>
      <c r="O1213" s="390"/>
      <c r="P1213" s="389"/>
      <c r="Q1213" s="410"/>
      <c r="R1213" s="443"/>
      <c r="S1213" s="425">
        <f t="shared" si="451"/>
        <v>0</v>
      </c>
      <c r="T1213" s="392">
        <f t="shared" si="448"/>
        <v>0</v>
      </c>
      <c r="U1213" s="405">
        <f t="shared" si="452"/>
        <v>0</v>
      </c>
      <c r="V1213" s="393">
        <f t="shared" si="453"/>
        <v>0</v>
      </c>
      <c r="W1213" s="442" t="str">
        <f t="shared" si="454"/>
        <v/>
      </c>
      <c r="X1213" s="452" t="str">
        <f t="shared" si="449"/>
        <v/>
      </c>
      <c r="Y1213" s="452" t="str">
        <f t="shared" si="450"/>
        <v/>
      </c>
    </row>
    <row r="1214" spans="1:25" ht="16.5">
      <c r="A1214" s="383">
        <f t="shared" si="455"/>
        <v>46202</v>
      </c>
      <c r="B1214" s="432" t="s">
        <v>804</v>
      </c>
      <c r="C1214" s="458"/>
      <c r="D1214" s="473"/>
      <c r="E1214" s="459"/>
      <c r="F1214" s="507" t="str">
        <f>IF(ISNA(VLOOKUP(D1214,條件!$A$1:$L$65585,5,0)),"",(VLOOKUP(D1214,條件!$A$1:$L$65585,5,0)))</f>
        <v/>
      </c>
      <c r="G1214" s="507" t="str">
        <f>IF(ISNA(VLOOKUP(D1214,條件!$A$1:$L$65585,11,0)),"",(VLOOKUP(D1214,條件!$A$1:$L$65585,11,0)))</f>
        <v/>
      </c>
      <c r="H1214" s="460"/>
      <c r="I1214" s="461"/>
      <c r="J1214" s="462"/>
      <c r="K1214" s="461"/>
      <c r="L1214" s="463"/>
      <c r="M1214" s="388"/>
      <c r="N1214" s="389"/>
      <c r="O1214" s="390"/>
      <c r="P1214" s="389"/>
      <c r="Q1214" s="410"/>
      <c r="R1214" s="443"/>
      <c r="S1214" s="425">
        <f t="shared" si="451"/>
        <v>0</v>
      </c>
      <c r="T1214" s="392">
        <f t="shared" si="448"/>
        <v>0</v>
      </c>
      <c r="U1214" s="405">
        <f t="shared" si="452"/>
        <v>0</v>
      </c>
      <c r="V1214" s="393">
        <f t="shared" si="453"/>
        <v>0</v>
      </c>
      <c r="W1214" s="442" t="str">
        <f t="shared" si="454"/>
        <v/>
      </c>
      <c r="X1214" s="452" t="str">
        <f t="shared" si="449"/>
        <v/>
      </c>
      <c r="Y1214" s="452" t="str">
        <f t="shared" si="450"/>
        <v/>
      </c>
    </row>
    <row r="1215" spans="1:25" ht="16.5">
      <c r="A1215" s="383">
        <f t="shared" si="455"/>
        <v>46202</v>
      </c>
      <c r="B1215" s="432" t="s">
        <v>804</v>
      </c>
      <c r="C1215" s="458"/>
      <c r="D1215" s="473"/>
      <c r="E1215" s="459"/>
      <c r="F1215" s="507" t="str">
        <f>IF(ISNA(VLOOKUP(D1215,條件!$A$1:$L$65585,5,0)),"",(VLOOKUP(D1215,條件!$A$1:$L$65585,5,0)))</f>
        <v/>
      </c>
      <c r="G1215" s="507" t="str">
        <f>IF(ISNA(VLOOKUP(D1215,條件!$A$1:$L$65585,11,0)),"",(VLOOKUP(D1215,條件!$A$1:$L$65585,11,0)))</f>
        <v/>
      </c>
      <c r="H1215" s="460"/>
      <c r="I1215" s="461"/>
      <c r="J1215" s="462"/>
      <c r="K1215" s="461"/>
      <c r="L1215" s="463"/>
      <c r="M1215" s="388"/>
      <c r="N1215" s="389"/>
      <c r="O1215" s="390"/>
      <c r="P1215" s="389"/>
      <c r="Q1215" s="410"/>
      <c r="R1215" s="443"/>
      <c r="S1215" s="425">
        <f t="shared" si="451"/>
        <v>0</v>
      </c>
      <c r="T1215" s="392">
        <f t="shared" si="448"/>
        <v>0</v>
      </c>
      <c r="U1215" s="405">
        <f t="shared" si="452"/>
        <v>0</v>
      </c>
      <c r="V1215" s="393">
        <f t="shared" si="453"/>
        <v>0</v>
      </c>
      <c r="W1215" s="442" t="str">
        <f t="shared" si="454"/>
        <v/>
      </c>
      <c r="X1215" s="452" t="str">
        <f t="shared" si="449"/>
        <v/>
      </c>
      <c r="Y1215" s="452" t="str">
        <f t="shared" si="450"/>
        <v/>
      </c>
    </row>
    <row r="1216" spans="1:25" ht="16.5">
      <c r="A1216" s="383">
        <f t="shared" si="455"/>
        <v>46202</v>
      </c>
      <c r="B1216" s="432" t="s">
        <v>804</v>
      </c>
      <c r="C1216" s="458"/>
      <c r="D1216" s="473"/>
      <c r="E1216" s="459"/>
      <c r="F1216" s="507" t="str">
        <f>IF(ISNA(VLOOKUP(D1216,條件!$A$1:$L$65585,5,0)),"",(VLOOKUP(D1216,條件!$A$1:$L$65585,5,0)))</f>
        <v/>
      </c>
      <c r="G1216" s="507" t="str">
        <f>IF(ISNA(VLOOKUP(D1216,條件!$A$1:$L$65585,11,0)),"",(VLOOKUP(D1216,條件!$A$1:$L$65585,11,0)))</f>
        <v/>
      </c>
      <c r="H1216" s="460"/>
      <c r="I1216" s="461"/>
      <c r="J1216" s="462"/>
      <c r="K1216" s="461"/>
      <c r="L1216" s="463"/>
      <c r="M1216" s="388"/>
      <c r="N1216" s="389"/>
      <c r="O1216" s="390"/>
      <c r="P1216" s="389"/>
      <c r="Q1216" s="410"/>
      <c r="R1216" s="443"/>
      <c r="S1216" s="425">
        <f t="shared" si="451"/>
        <v>0</v>
      </c>
      <c r="T1216" s="392">
        <f t="shared" si="448"/>
        <v>0</v>
      </c>
      <c r="U1216" s="405">
        <f t="shared" si="452"/>
        <v>0</v>
      </c>
      <c r="V1216" s="393">
        <f t="shared" si="453"/>
        <v>0</v>
      </c>
      <c r="W1216" s="442" t="str">
        <f t="shared" si="454"/>
        <v/>
      </c>
      <c r="X1216" s="452" t="str">
        <f t="shared" si="449"/>
        <v/>
      </c>
      <c r="Y1216" s="452" t="str">
        <f t="shared" si="450"/>
        <v/>
      </c>
    </row>
    <row r="1217" spans="1:25" ht="16.5">
      <c r="A1217" s="383">
        <f t="shared" si="455"/>
        <v>46202</v>
      </c>
      <c r="B1217" s="432" t="s">
        <v>804</v>
      </c>
      <c r="C1217" s="458"/>
      <c r="D1217" s="473"/>
      <c r="E1217" s="459"/>
      <c r="F1217" s="507" t="str">
        <f>IF(ISNA(VLOOKUP(D1217,條件!$A$1:$L$65585,5,0)),"",(VLOOKUP(D1217,條件!$A$1:$L$65585,5,0)))</f>
        <v/>
      </c>
      <c r="G1217" s="507" t="str">
        <f>IF(ISNA(VLOOKUP(D1217,條件!$A$1:$L$65585,11,0)),"",(VLOOKUP(D1217,條件!$A$1:$L$65585,11,0)))</f>
        <v/>
      </c>
      <c r="H1217" s="460"/>
      <c r="I1217" s="461"/>
      <c r="J1217" s="462"/>
      <c r="K1217" s="461"/>
      <c r="L1217" s="463"/>
      <c r="M1217" s="388"/>
      <c r="N1217" s="389"/>
      <c r="O1217" s="390"/>
      <c r="P1217" s="389"/>
      <c r="Q1217" s="410"/>
      <c r="R1217" s="443"/>
      <c r="S1217" s="425">
        <f t="shared" si="451"/>
        <v>0</v>
      </c>
      <c r="T1217" s="392">
        <f t="shared" si="448"/>
        <v>0</v>
      </c>
      <c r="U1217" s="405">
        <f t="shared" si="452"/>
        <v>0</v>
      </c>
      <c r="V1217" s="393">
        <f t="shared" si="453"/>
        <v>0</v>
      </c>
      <c r="W1217" s="442" t="str">
        <f t="shared" si="454"/>
        <v/>
      </c>
      <c r="X1217" s="452" t="str">
        <f t="shared" si="449"/>
        <v/>
      </c>
      <c r="Y1217" s="452" t="str">
        <f t="shared" si="450"/>
        <v/>
      </c>
    </row>
    <row r="1218" spans="1:25" ht="16.5">
      <c r="A1218" s="383">
        <f t="shared" si="455"/>
        <v>46202</v>
      </c>
      <c r="B1218" s="432" t="s">
        <v>804</v>
      </c>
      <c r="C1218" s="458"/>
      <c r="D1218" s="473"/>
      <c r="E1218" s="459"/>
      <c r="F1218" s="507" t="str">
        <f>IF(ISNA(VLOOKUP(D1218,條件!$A$1:$L$65585,5,0)),"",(VLOOKUP(D1218,條件!$A$1:$L$65585,5,0)))</f>
        <v/>
      </c>
      <c r="G1218" s="507" t="str">
        <f>IF(ISNA(VLOOKUP(D1218,條件!$A$1:$L$65585,11,0)),"",(VLOOKUP(D1218,條件!$A$1:$L$65585,11,0)))</f>
        <v/>
      </c>
      <c r="H1218" s="460"/>
      <c r="I1218" s="461"/>
      <c r="J1218" s="462"/>
      <c r="K1218" s="461"/>
      <c r="L1218" s="463"/>
      <c r="M1218" s="388"/>
      <c r="N1218" s="389"/>
      <c r="O1218" s="390"/>
      <c r="P1218" s="389"/>
      <c r="Q1218" s="410"/>
      <c r="R1218" s="443"/>
      <c r="S1218" s="425">
        <f t="shared" si="451"/>
        <v>0</v>
      </c>
      <c r="T1218" s="392">
        <f t="shared" si="448"/>
        <v>0</v>
      </c>
      <c r="U1218" s="392">
        <f t="shared" si="452"/>
        <v>0</v>
      </c>
      <c r="V1218" s="393">
        <f t="shared" si="453"/>
        <v>0</v>
      </c>
      <c r="W1218" s="442" t="str">
        <f t="shared" si="454"/>
        <v/>
      </c>
      <c r="X1218" s="452" t="str">
        <f t="shared" si="449"/>
        <v/>
      </c>
      <c r="Y1218" s="452" t="str">
        <f t="shared" si="450"/>
        <v/>
      </c>
    </row>
    <row r="1219" spans="1:25" ht="16.5">
      <c r="A1219" s="383">
        <f t="shared" si="455"/>
        <v>46202</v>
      </c>
      <c r="B1219" s="432" t="s">
        <v>804</v>
      </c>
      <c r="C1219" s="458"/>
      <c r="D1219" s="473"/>
      <c r="E1219" s="459"/>
      <c r="F1219" s="507" t="str">
        <f>IF(ISNA(VLOOKUP(D1219,條件!$A$1:$L$65585,5,0)),"",(VLOOKUP(D1219,條件!$A$1:$L$65585,5,0)))</f>
        <v/>
      </c>
      <c r="G1219" s="507" t="str">
        <f>IF(ISNA(VLOOKUP(D1219,條件!$A$1:$L$65585,11,0)),"",(VLOOKUP(D1219,條件!$A$1:$L$65585,11,0)))</f>
        <v/>
      </c>
      <c r="H1219" s="460"/>
      <c r="I1219" s="461"/>
      <c r="J1219" s="462"/>
      <c r="K1219" s="461"/>
      <c r="L1219" s="463"/>
      <c r="M1219" s="388"/>
      <c r="N1219" s="389"/>
      <c r="O1219" s="390"/>
      <c r="P1219" s="389"/>
      <c r="Q1219" s="410"/>
      <c r="R1219" s="443"/>
      <c r="S1219" s="425">
        <f t="shared" si="451"/>
        <v>0</v>
      </c>
      <c r="T1219" s="392">
        <f t="shared" si="448"/>
        <v>0</v>
      </c>
      <c r="U1219" s="392">
        <f t="shared" si="452"/>
        <v>0</v>
      </c>
      <c r="V1219" s="393">
        <f t="shared" si="453"/>
        <v>0</v>
      </c>
      <c r="W1219" s="444" t="str">
        <f t="shared" si="454"/>
        <v/>
      </c>
      <c r="X1219" s="452" t="str">
        <f t="shared" si="449"/>
        <v/>
      </c>
      <c r="Y1219" s="452" t="str">
        <f t="shared" si="450"/>
        <v/>
      </c>
    </row>
    <row r="1220" spans="1:25" ht="16.5">
      <c r="A1220" s="383">
        <f t="shared" si="455"/>
        <v>46202</v>
      </c>
      <c r="B1220" s="432" t="s">
        <v>804</v>
      </c>
      <c r="C1220" s="458"/>
      <c r="D1220" s="473"/>
      <c r="E1220" s="459"/>
      <c r="F1220" s="507" t="str">
        <f>IF(ISNA(VLOOKUP(D1220,條件!$A$1:$L$65585,5,0)),"",(VLOOKUP(D1220,條件!$A$1:$L$65585,5,0)))</f>
        <v/>
      </c>
      <c r="G1220" s="507" t="str">
        <f>IF(ISNA(VLOOKUP(D1220,條件!$A$1:$L$65585,11,0)),"",(VLOOKUP(D1220,條件!$A$1:$L$65585,11,0)))</f>
        <v/>
      </c>
      <c r="H1220" s="460"/>
      <c r="I1220" s="461"/>
      <c r="J1220" s="462"/>
      <c r="K1220" s="461"/>
      <c r="L1220" s="463"/>
      <c r="M1220" s="388"/>
      <c r="N1220" s="389"/>
      <c r="O1220" s="390"/>
      <c r="P1220" s="389"/>
      <c r="Q1220" s="410"/>
      <c r="R1220" s="443"/>
      <c r="S1220" s="425">
        <f t="shared" si="451"/>
        <v>0</v>
      </c>
      <c r="T1220" s="392">
        <f t="shared" si="448"/>
        <v>0</v>
      </c>
      <c r="U1220" s="392">
        <f t="shared" si="452"/>
        <v>0</v>
      </c>
      <c r="V1220" s="393">
        <f t="shared" si="453"/>
        <v>0</v>
      </c>
      <c r="W1220" s="444" t="str">
        <f t="shared" si="454"/>
        <v/>
      </c>
      <c r="X1220" s="452" t="str">
        <f t="shared" si="449"/>
        <v/>
      </c>
      <c r="Y1220" s="452" t="str">
        <f t="shared" si="450"/>
        <v/>
      </c>
    </row>
    <row r="1221" spans="1:25" ht="16.5">
      <c r="A1221" s="383">
        <f t="shared" si="455"/>
        <v>46202</v>
      </c>
      <c r="B1221" s="432" t="s">
        <v>804</v>
      </c>
      <c r="C1221" s="458"/>
      <c r="D1221" s="473"/>
      <c r="E1221" s="459"/>
      <c r="F1221" s="507" t="str">
        <f>IF(ISNA(VLOOKUP(D1221,條件!$A$1:$L$65585,5,0)),"",(VLOOKUP(D1221,條件!$A$1:$L$65585,5,0)))</f>
        <v/>
      </c>
      <c r="G1221" s="507" t="str">
        <f>IF(ISNA(VLOOKUP(D1221,條件!$A$1:$L$65585,11,0)),"",(VLOOKUP(D1221,條件!$A$1:$L$65585,11,0)))</f>
        <v/>
      </c>
      <c r="H1221" s="460"/>
      <c r="I1221" s="461"/>
      <c r="J1221" s="462"/>
      <c r="K1221" s="461"/>
      <c r="L1221" s="463"/>
      <c r="M1221" s="388"/>
      <c r="N1221" s="389"/>
      <c r="O1221" s="390"/>
      <c r="P1221" s="389"/>
      <c r="Q1221" s="410"/>
      <c r="R1221" s="443"/>
      <c r="S1221" s="425">
        <f t="shared" si="451"/>
        <v>0</v>
      </c>
      <c r="T1221" s="392">
        <f t="shared" si="448"/>
        <v>0</v>
      </c>
      <c r="U1221" s="392">
        <f t="shared" si="452"/>
        <v>0</v>
      </c>
      <c r="V1221" s="393">
        <f t="shared" si="453"/>
        <v>0</v>
      </c>
      <c r="W1221" s="444" t="str">
        <f t="shared" si="454"/>
        <v/>
      </c>
      <c r="X1221" s="452" t="str">
        <f t="shared" si="449"/>
        <v/>
      </c>
      <c r="Y1221" s="452" t="str">
        <f t="shared" si="450"/>
        <v/>
      </c>
    </row>
    <row r="1222" spans="1:25" ht="16.5">
      <c r="A1222" s="383">
        <f t="shared" si="455"/>
        <v>46202</v>
      </c>
      <c r="B1222" s="432" t="s">
        <v>804</v>
      </c>
      <c r="C1222" s="458"/>
      <c r="D1222" s="473"/>
      <c r="E1222" s="459"/>
      <c r="F1222" s="507" t="str">
        <f>IF(ISNA(VLOOKUP(D1222,條件!$A$1:$L$65585,5,0)),"",(VLOOKUP(D1222,條件!$A$1:$L$65585,5,0)))</f>
        <v/>
      </c>
      <c r="G1222" s="507" t="str">
        <f>IF(ISNA(VLOOKUP(D1222,條件!$A$1:$L$65585,11,0)),"",(VLOOKUP(D1222,條件!$A$1:$L$65585,11,0)))</f>
        <v/>
      </c>
      <c r="H1222" s="460"/>
      <c r="I1222" s="461"/>
      <c r="J1222" s="462"/>
      <c r="K1222" s="461"/>
      <c r="L1222" s="463"/>
      <c r="M1222" s="388"/>
      <c r="N1222" s="389"/>
      <c r="O1222" s="390"/>
      <c r="P1222" s="389"/>
      <c r="Q1222" s="410"/>
      <c r="R1222" s="443"/>
      <c r="S1222" s="425">
        <f t="shared" si="451"/>
        <v>0</v>
      </c>
      <c r="T1222" s="392">
        <f t="shared" si="448"/>
        <v>0</v>
      </c>
      <c r="U1222" s="392">
        <f t="shared" si="452"/>
        <v>0</v>
      </c>
      <c r="V1222" s="393">
        <f t="shared" si="453"/>
        <v>0</v>
      </c>
      <c r="W1222" s="444" t="str">
        <f t="shared" si="454"/>
        <v/>
      </c>
      <c r="X1222" s="452" t="str">
        <f t="shared" si="449"/>
        <v/>
      </c>
      <c r="Y1222" s="452" t="str">
        <f t="shared" si="450"/>
        <v/>
      </c>
    </row>
    <row r="1223" spans="1:25" ht="16.5">
      <c r="A1223" s="383">
        <f t="shared" si="455"/>
        <v>46202</v>
      </c>
      <c r="B1223" s="432" t="s">
        <v>804</v>
      </c>
      <c r="C1223" s="458"/>
      <c r="D1223" s="473"/>
      <c r="E1223" s="459"/>
      <c r="F1223" s="507" t="str">
        <f>IF(ISNA(VLOOKUP(D1223,條件!$A$1:$L$65585,5,0)),"",(VLOOKUP(D1223,條件!$A$1:$L$65585,5,0)))</f>
        <v/>
      </c>
      <c r="G1223" s="507" t="str">
        <f>IF(ISNA(VLOOKUP(D1223,條件!$A$1:$L$65585,11,0)),"",(VLOOKUP(D1223,條件!$A$1:$L$65585,11,0)))</f>
        <v/>
      </c>
      <c r="H1223" s="460"/>
      <c r="I1223" s="461"/>
      <c r="J1223" s="462"/>
      <c r="K1223" s="461"/>
      <c r="L1223" s="463"/>
      <c r="M1223" s="388"/>
      <c r="N1223" s="389"/>
      <c r="O1223" s="390"/>
      <c r="P1223" s="389"/>
      <c r="Q1223" s="391"/>
      <c r="R1223" s="443"/>
      <c r="S1223" s="425">
        <f t="shared" si="451"/>
        <v>0</v>
      </c>
      <c r="T1223" s="392">
        <f t="shared" si="448"/>
        <v>0</v>
      </c>
      <c r="U1223" s="392">
        <f t="shared" si="452"/>
        <v>0</v>
      </c>
      <c r="V1223" s="393">
        <f t="shared" si="453"/>
        <v>0</v>
      </c>
      <c r="W1223" s="444" t="str">
        <f t="shared" si="454"/>
        <v/>
      </c>
      <c r="X1223" s="452" t="str">
        <f t="shared" si="449"/>
        <v/>
      </c>
      <c r="Y1223" s="452" t="str">
        <f t="shared" si="450"/>
        <v/>
      </c>
    </row>
    <row r="1224" spans="1:25" ht="16.5">
      <c r="A1224" s="383">
        <f t="shared" si="455"/>
        <v>46202</v>
      </c>
      <c r="B1224" s="432" t="s">
        <v>804</v>
      </c>
      <c r="C1224" s="458"/>
      <c r="D1224" s="473"/>
      <c r="E1224" s="459"/>
      <c r="F1224" s="507" t="str">
        <f>IF(ISNA(VLOOKUP(D1224,條件!$A$1:$L$65585,5,0)),"",(VLOOKUP(D1224,條件!$A$1:$L$65585,5,0)))</f>
        <v/>
      </c>
      <c r="G1224" s="507" t="str">
        <f>IF(ISNA(VLOOKUP(D1224,條件!$A$1:$L$65585,11,0)),"",(VLOOKUP(D1224,條件!$A$1:$L$65585,11,0)))</f>
        <v/>
      </c>
      <c r="H1224" s="460"/>
      <c r="I1224" s="461"/>
      <c r="J1224" s="462"/>
      <c r="K1224" s="461"/>
      <c r="L1224" s="463"/>
      <c r="M1224" s="388"/>
      <c r="N1224" s="389"/>
      <c r="O1224" s="390"/>
      <c r="P1224" s="389"/>
      <c r="Q1224" s="391"/>
      <c r="R1224" s="443"/>
      <c r="S1224" s="425">
        <f t="shared" si="451"/>
        <v>0</v>
      </c>
      <c r="T1224" s="392">
        <f t="shared" si="448"/>
        <v>0</v>
      </c>
      <c r="U1224" s="392">
        <f t="shared" si="452"/>
        <v>0</v>
      </c>
      <c r="V1224" s="393">
        <f t="shared" si="453"/>
        <v>0</v>
      </c>
      <c r="W1224" s="444" t="str">
        <f t="shared" si="454"/>
        <v/>
      </c>
      <c r="X1224" s="452" t="str">
        <f t="shared" si="449"/>
        <v/>
      </c>
      <c r="Y1224" s="452" t="str">
        <f t="shared" si="450"/>
        <v/>
      </c>
    </row>
    <row r="1225" spans="1:25" ht="16.5">
      <c r="A1225" s="383">
        <f t="shared" si="455"/>
        <v>46202</v>
      </c>
      <c r="B1225" s="432" t="s">
        <v>804</v>
      </c>
      <c r="C1225" s="458"/>
      <c r="D1225" s="473"/>
      <c r="E1225" s="459"/>
      <c r="F1225" s="507" t="str">
        <f>IF(ISNA(VLOOKUP(D1225,條件!$A$1:$L$65585,5,0)),"",(VLOOKUP(D1225,條件!$A$1:$L$65585,5,0)))</f>
        <v/>
      </c>
      <c r="G1225" s="507" t="str">
        <f>IF(ISNA(VLOOKUP(D1225,條件!$A$1:$L$65585,11,0)),"",(VLOOKUP(D1225,條件!$A$1:$L$65585,11,0)))</f>
        <v/>
      </c>
      <c r="H1225" s="460"/>
      <c r="I1225" s="461"/>
      <c r="J1225" s="462"/>
      <c r="K1225" s="461"/>
      <c r="L1225" s="463"/>
      <c r="M1225" s="388"/>
      <c r="N1225" s="389"/>
      <c r="O1225" s="390"/>
      <c r="P1225" s="389"/>
      <c r="Q1225" s="391"/>
      <c r="R1225" s="443"/>
      <c r="S1225" s="425">
        <f t="shared" si="451"/>
        <v>0</v>
      </c>
      <c r="T1225" s="392">
        <f t="shared" si="448"/>
        <v>0</v>
      </c>
      <c r="U1225" s="392">
        <f t="shared" si="452"/>
        <v>0</v>
      </c>
      <c r="V1225" s="393">
        <f t="shared" si="453"/>
        <v>0</v>
      </c>
      <c r="W1225" s="444" t="str">
        <f t="shared" si="454"/>
        <v/>
      </c>
      <c r="X1225" s="452" t="str">
        <f t="shared" si="449"/>
        <v/>
      </c>
      <c r="Y1225" s="452" t="str">
        <f t="shared" si="450"/>
        <v/>
      </c>
    </row>
    <row r="1226" spans="1:25" ht="16.5">
      <c r="A1226" s="383">
        <f t="shared" si="455"/>
        <v>46202</v>
      </c>
      <c r="B1226" s="432" t="s">
        <v>804</v>
      </c>
      <c r="C1226" s="458"/>
      <c r="D1226" s="473"/>
      <c r="E1226" s="459"/>
      <c r="F1226" s="507" t="str">
        <f>IF(ISNA(VLOOKUP(D1226,條件!$A$1:$L$65585,5,0)),"",(VLOOKUP(D1226,條件!$A$1:$L$65585,5,0)))</f>
        <v/>
      </c>
      <c r="G1226" s="507" t="str">
        <f>IF(ISNA(VLOOKUP(D1226,條件!$A$1:$L$65585,11,0)),"",(VLOOKUP(D1226,條件!$A$1:$L$65585,11,0)))</f>
        <v/>
      </c>
      <c r="H1226" s="460"/>
      <c r="I1226" s="461"/>
      <c r="J1226" s="462"/>
      <c r="K1226" s="461"/>
      <c r="L1226" s="463"/>
      <c r="M1226" s="388"/>
      <c r="N1226" s="389"/>
      <c r="O1226" s="390"/>
      <c r="P1226" s="389"/>
      <c r="Q1226" s="391"/>
      <c r="R1226" s="443"/>
      <c r="S1226" s="425">
        <f t="shared" si="451"/>
        <v>0</v>
      </c>
      <c r="T1226" s="392">
        <f t="shared" si="448"/>
        <v>0</v>
      </c>
      <c r="U1226" s="392">
        <f t="shared" si="452"/>
        <v>0</v>
      </c>
      <c r="V1226" s="393">
        <f t="shared" si="453"/>
        <v>0</v>
      </c>
      <c r="W1226" s="444" t="str">
        <f t="shared" si="454"/>
        <v/>
      </c>
      <c r="X1226" s="452" t="str">
        <f t="shared" si="449"/>
        <v/>
      </c>
      <c r="Y1226" s="452" t="str">
        <f t="shared" si="450"/>
        <v/>
      </c>
    </row>
    <row r="1227" spans="1:25" ht="16.5">
      <c r="A1227" s="383">
        <f t="shared" si="455"/>
        <v>46202</v>
      </c>
      <c r="B1227" s="398" t="s">
        <v>807</v>
      </c>
      <c r="C1227" s="524"/>
      <c r="D1227" s="525"/>
      <c r="E1227" s="526"/>
      <c r="F1227" s="527"/>
      <c r="G1227" s="527"/>
      <c r="H1227" s="528"/>
      <c r="I1227" s="529">
        <f>COUNTA(I1207:I1226)</f>
        <v>0</v>
      </c>
      <c r="J1227" s="529"/>
      <c r="K1227" s="529"/>
      <c r="L1227" s="530"/>
      <c r="M1227" s="400"/>
      <c r="N1227" s="401">
        <f>SUM(N1207:N1226)</f>
        <v>0</v>
      </c>
      <c r="O1227" s="400"/>
      <c r="P1227" s="401">
        <f>SUM(P1207:P1226)</f>
        <v>0</v>
      </c>
      <c r="Q1227" s="402"/>
      <c r="R1227" s="445"/>
      <c r="S1227" s="426"/>
      <c r="T1227" s="399"/>
      <c r="U1227" s="399">
        <f>SUMIF(U1207:U1226,"&lt;9E307")</f>
        <v>0</v>
      </c>
      <c r="V1227" s="399">
        <f>SUM(V1207:V1226)</f>
        <v>0</v>
      </c>
      <c r="W1227" s="446">
        <f>IF(ISERROR(V1227/U1227),0,(V1227/U1227))</f>
        <v>0</v>
      </c>
      <c r="X1227" s="453">
        <f>SUMIF(X1207:X1226,"&lt;9E307")</f>
        <v>0</v>
      </c>
      <c r="Y1227" s="453">
        <f>SUMIF(Y1207:Y1226,"&lt;9E307")</f>
        <v>0</v>
      </c>
    </row>
    <row r="1228" spans="1:25" ht="16.5">
      <c r="A1228" s="383">
        <f t="shared" si="455"/>
        <v>46202</v>
      </c>
      <c r="B1228" s="432" t="s">
        <v>805</v>
      </c>
      <c r="C1228" s="458"/>
      <c r="D1228" s="473"/>
      <c r="E1228" s="459"/>
      <c r="F1228" s="507" t="str">
        <f>IF(ISNA(VLOOKUP(D1228,條件!$A$1:$L$65585,5,0)),"",(VLOOKUP(D1228,條件!$A$1:$L$65585,5,0)))</f>
        <v/>
      </c>
      <c r="G1228" s="507" t="str">
        <f>IF(ISNA(VLOOKUP(D1228,條件!$A$1:$L$65585,11,0)),"",(VLOOKUP(D1228,條件!$A$1:$L$65585,11,0)))</f>
        <v/>
      </c>
      <c r="H1228" s="460"/>
      <c r="I1228" s="461"/>
      <c r="J1228" s="462"/>
      <c r="K1228" s="461"/>
      <c r="L1228" s="463"/>
      <c r="M1228" s="388"/>
      <c r="N1228" s="389"/>
      <c r="O1228" s="390"/>
      <c r="P1228" s="389"/>
      <c r="Q1228" s="391"/>
      <c r="R1228" s="443"/>
      <c r="S1228" s="425">
        <f>K1228*0.85</f>
        <v>0</v>
      </c>
      <c r="T1228" s="392">
        <f t="shared" ref="T1228:T1247" si="456">IF(J1228="",0,(1440/(J1228/S1228)))</f>
        <v>0</v>
      </c>
      <c r="U1228" s="405">
        <f>T1228*L1228*(N1228+P1228)/24*0.85</f>
        <v>0</v>
      </c>
      <c r="V1228" s="406">
        <f>M1228+O1228</f>
        <v>0</v>
      </c>
      <c r="W1228" s="442" t="str">
        <f>IF(U1228=0,"",((V1228/U1228)))</f>
        <v/>
      </c>
      <c r="X1228" s="452" t="str">
        <f t="shared" ref="X1228:X1247" si="457">IF(ISERROR((U1228/(N1228+P1228)*N1228)/250),"",((U1228/(N1228+P1228)*N1228)/250))</f>
        <v/>
      </c>
      <c r="Y1228" s="452" t="str">
        <f t="shared" ref="Y1228:Y1247" si="458">IF(ISERROR(((U1228/(N1228+P1228)*P1228)/250)),"",(((U1228/(N1228+P1228)*P1228))/250))</f>
        <v/>
      </c>
    </row>
    <row r="1229" spans="1:25" ht="16.5">
      <c r="A1229" s="383">
        <f t="shared" si="455"/>
        <v>46202</v>
      </c>
      <c r="B1229" s="432" t="s">
        <v>805</v>
      </c>
      <c r="C1229" s="458"/>
      <c r="D1229" s="473"/>
      <c r="E1229" s="459"/>
      <c r="F1229" s="507" t="str">
        <f>IF(ISNA(VLOOKUP(D1229,條件!$A$1:$L$65585,5,0)),"",(VLOOKUP(D1229,條件!$A$1:$L$65585,5,0)))</f>
        <v/>
      </c>
      <c r="G1229" s="507" t="str">
        <f>IF(ISNA(VLOOKUP(D1229,條件!$A$1:$L$65585,11,0)),"",(VLOOKUP(D1229,條件!$A$1:$L$65585,11,0)))</f>
        <v/>
      </c>
      <c r="H1229" s="460"/>
      <c r="I1229" s="461"/>
      <c r="J1229" s="462"/>
      <c r="K1229" s="461"/>
      <c r="L1229" s="463"/>
      <c r="M1229" s="388"/>
      <c r="N1229" s="389"/>
      <c r="O1229" s="390"/>
      <c r="P1229" s="389"/>
      <c r="Q1229" s="391"/>
      <c r="R1229" s="443"/>
      <c r="S1229" s="425">
        <f t="shared" ref="S1229:S1247" si="459">K1229*0.85</f>
        <v>0</v>
      </c>
      <c r="T1229" s="392">
        <f t="shared" si="456"/>
        <v>0</v>
      </c>
      <c r="U1229" s="405">
        <f t="shared" ref="U1229:U1247" si="460">T1229*L1229*(N1229+P1229)/24*0.85</f>
        <v>0</v>
      </c>
      <c r="V1229" s="393">
        <f t="shared" ref="V1229:V1247" si="461">M1229+O1229</f>
        <v>0</v>
      </c>
      <c r="W1229" s="442" t="str">
        <f t="shared" ref="W1229:W1247" si="462">IF(U1229=0,"",((V1229/U1229)))</f>
        <v/>
      </c>
      <c r="X1229" s="452" t="str">
        <f t="shared" si="457"/>
        <v/>
      </c>
      <c r="Y1229" s="452" t="str">
        <f t="shared" si="458"/>
        <v/>
      </c>
    </row>
    <row r="1230" spans="1:25" ht="16.5">
      <c r="A1230" s="383">
        <f t="shared" si="455"/>
        <v>46202</v>
      </c>
      <c r="B1230" s="432" t="s">
        <v>805</v>
      </c>
      <c r="C1230" s="458"/>
      <c r="D1230" s="473"/>
      <c r="E1230" s="459"/>
      <c r="F1230" s="507" t="str">
        <f>IF(ISNA(VLOOKUP(D1230,條件!$A$1:$L$65585,5,0)),"",(VLOOKUP(D1230,條件!$A$1:$L$65585,5,0)))</f>
        <v/>
      </c>
      <c r="G1230" s="507" t="str">
        <f>IF(ISNA(VLOOKUP(D1230,條件!$A$1:$L$65585,11,0)),"",(VLOOKUP(D1230,條件!$A$1:$L$65585,11,0)))</f>
        <v/>
      </c>
      <c r="H1230" s="460"/>
      <c r="I1230" s="461"/>
      <c r="J1230" s="462"/>
      <c r="K1230" s="461"/>
      <c r="L1230" s="463"/>
      <c r="M1230" s="388"/>
      <c r="N1230" s="389"/>
      <c r="O1230" s="390"/>
      <c r="P1230" s="389"/>
      <c r="Q1230" s="391"/>
      <c r="R1230" s="443"/>
      <c r="S1230" s="425">
        <f t="shared" si="459"/>
        <v>0</v>
      </c>
      <c r="T1230" s="392">
        <f t="shared" si="456"/>
        <v>0</v>
      </c>
      <c r="U1230" s="405">
        <f t="shared" si="460"/>
        <v>0</v>
      </c>
      <c r="V1230" s="393">
        <f t="shared" si="461"/>
        <v>0</v>
      </c>
      <c r="W1230" s="442" t="str">
        <f t="shared" si="462"/>
        <v/>
      </c>
      <c r="X1230" s="452" t="str">
        <f t="shared" si="457"/>
        <v/>
      </c>
      <c r="Y1230" s="452" t="str">
        <f t="shared" si="458"/>
        <v/>
      </c>
    </row>
    <row r="1231" spans="1:25" ht="16.5">
      <c r="A1231" s="383">
        <f t="shared" si="455"/>
        <v>46202</v>
      </c>
      <c r="B1231" s="432" t="s">
        <v>805</v>
      </c>
      <c r="C1231" s="458"/>
      <c r="D1231" s="473"/>
      <c r="E1231" s="459"/>
      <c r="F1231" s="507" t="str">
        <f>IF(ISNA(VLOOKUP(D1231,條件!$A$1:$L$65585,5,0)),"",(VLOOKUP(D1231,條件!$A$1:$L$65585,5,0)))</f>
        <v/>
      </c>
      <c r="G1231" s="507" t="str">
        <f>IF(ISNA(VLOOKUP(D1231,條件!$A$1:$L$65585,11,0)),"",(VLOOKUP(D1231,條件!$A$1:$L$65585,11,0)))</f>
        <v/>
      </c>
      <c r="H1231" s="460"/>
      <c r="I1231" s="461"/>
      <c r="J1231" s="462"/>
      <c r="K1231" s="461"/>
      <c r="L1231" s="463"/>
      <c r="M1231" s="388"/>
      <c r="N1231" s="389"/>
      <c r="O1231" s="390"/>
      <c r="P1231" s="389"/>
      <c r="Q1231" s="391"/>
      <c r="R1231" s="443"/>
      <c r="S1231" s="425">
        <f t="shared" si="459"/>
        <v>0</v>
      </c>
      <c r="T1231" s="392">
        <f t="shared" si="456"/>
        <v>0</v>
      </c>
      <c r="U1231" s="405">
        <f t="shared" si="460"/>
        <v>0</v>
      </c>
      <c r="V1231" s="393">
        <f t="shared" si="461"/>
        <v>0</v>
      </c>
      <c r="W1231" s="442" t="str">
        <f t="shared" si="462"/>
        <v/>
      </c>
      <c r="X1231" s="452" t="str">
        <f t="shared" si="457"/>
        <v/>
      </c>
      <c r="Y1231" s="452" t="str">
        <f t="shared" si="458"/>
        <v/>
      </c>
    </row>
    <row r="1232" spans="1:25" ht="16.5">
      <c r="A1232" s="383">
        <f t="shared" si="455"/>
        <v>46202</v>
      </c>
      <c r="B1232" s="432" t="s">
        <v>805</v>
      </c>
      <c r="C1232" s="458"/>
      <c r="D1232" s="473"/>
      <c r="E1232" s="459"/>
      <c r="F1232" s="507" t="str">
        <f>IF(ISNA(VLOOKUP(D1232,條件!$A$1:$L$65585,5,0)),"",(VLOOKUP(D1232,條件!$A$1:$L$65585,5,0)))</f>
        <v/>
      </c>
      <c r="G1232" s="507" t="str">
        <f>IF(ISNA(VLOOKUP(D1232,條件!$A$1:$L$65585,11,0)),"",(VLOOKUP(D1232,條件!$A$1:$L$65585,11,0)))</f>
        <v/>
      </c>
      <c r="H1232" s="460"/>
      <c r="I1232" s="461"/>
      <c r="J1232" s="462"/>
      <c r="K1232" s="461"/>
      <c r="L1232" s="463"/>
      <c r="M1232" s="388"/>
      <c r="N1232" s="389"/>
      <c r="O1232" s="390"/>
      <c r="P1232" s="389"/>
      <c r="Q1232" s="391"/>
      <c r="R1232" s="443"/>
      <c r="S1232" s="425">
        <f t="shared" si="459"/>
        <v>0</v>
      </c>
      <c r="T1232" s="392">
        <f t="shared" si="456"/>
        <v>0</v>
      </c>
      <c r="U1232" s="405">
        <f t="shared" si="460"/>
        <v>0</v>
      </c>
      <c r="V1232" s="393">
        <f t="shared" si="461"/>
        <v>0</v>
      </c>
      <c r="W1232" s="442" t="str">
        <f t="shared" si="462"/>
        <v/>
      </c>
      <c r="X1232" s="452" t="str">
        <f t="shared" si="457"/>
        <v/>
      </c>
      <c r="Y1232" s="452" t="str">
        <f t="shared" si="458"/>
        <v/>
      </c>
    </row>
    <row r="1233" spans="1:25" ht="16.5">
      <c r="A1233" s="383">
        <f t="shared" si="455"/>
        <v>46202</v>
      </c>
      <c r="B1233" s="432" t="s">
        <v>805</v>
      </c>
      <c r="C1233" s="458"/>
      <c r="D1233" s="473"/>
      <c r="E1233" s="459"/>
      <c r="F1233" s="507" t="str">
        <f>IF(ISNA(VLOOKUP(D1233,條件!$A$1:$L$65585,5,0)),"",(VLOOKUP(D1233,條件!$A$1:$L$65585,5,0)))</f>
        <v/>
      </c>
      <c r="G1233" s="507" t="str">
        <f>IF(ISNA(VLOOKUP(D1233,條件!$A$1:$L$65585,11,0)),"",(VLOOKUP(D1233,條件!$A$1:$L$65585,11,0)))</f>
        <v/>
      </c>
      <c r="H1233" s="460"/>
      <c r="I1233" s="461"/>
      <c r="J1233" s="462"/>
      <c r="K1233" s="461"/>
      <c r="L1233" s="463"/>
      <c r="M1233" s="388"/>
      <c r="N1233" s="389"/>
      <c r="O1233" s="390"/>
      <c r="P1233" s="389"/>
      <c r="Q1233" s="391"/>
      <c r="R1233" s="443"/>
      <c r="S1233" s="425">
        <f t="shared" si="459"/>
        <v>0</v>
      </c>
      <c r="T1233" s="392">
        <f t="shared" si="456"/>
        <v>0</v>
      </c>
      <c r="U1233" s="405">
        <f t="shared" si="460"/>
        <v>0</v>
      </c>
      <c r="V1233" s="393">
        <f t="shared" si="461"/>
        <v>0</v>
      </c>
      <c r="W1233" s="442" t="str">
        <f t="shared" si="462"/>
        <v/>
      </c>
      <c r="X1233" s="452" t="str">
        <f t="shared" si="457"/>
        <v/>
      </c>
      <c r="Y1233" s="452" t="str">
        <f t="shared" si="458"/>
        <v/>
      </c>
    </row>
    <row r="1234" spans="1:25" ht="16.5">
      <c r="A1234" s="383">
        <f t="shared" si="455"/>
        <v>46202</v>
      </c>
      <c r="B1234" s="432" t="s">
        <v>805</v>
      </c>
      <c r="C1234" s="458"/>
      <c r="D1234" s="473"/>
      <c r="E1234" s="459"/>
      <c r="F1234" s="507" t="str">
        <f>IF(ISNA(VLOOKUP(D1234,條件!$A$1:$L$65585,5,0)),"",(VLOOKUP(D1234,條件!$A$1:$L$65585,5,0)))</f>
        <v/>
      </c>
      <c r="G1234" s="507" t="str">
        <f>IF(ISNA(VLOOKUP(D1234,條件!$A$1:$L$65585,11,0)),"",(VLOOKUP(D1234,條件!$A$1:$L$65585,11,0)))</f>
        <v/>
      </c>
      <c r="H1234" s="460"/>
      <c r="I1234" s="461"/>
      <c r="J1234" s="462"/>
      <c r="K1234" s="461"/>
      <c r="L1234" s="463"/>
      <c r="M1234" s="388"/>
      <c r="N1234" s="389"/>
      <c r="O1234" s="390"/>
      <c r="P1234" s="389"/>
      <c r="Q1234" s="391"/>
      <c r="R1234" s="443"/>
      <c r="S1234" s="425">
        <f t="shared" si="459"/>
        <v>0</v>
      </c>
      <c r="T1234" s="392">
        <f t="shared" si="456"/>
        <v>0</v>
      </c>
      <c r="U1234" s="405">
        <f t="shared" si="460"/>
        <v>0</v>
      </c>
      <c r="V1234" s="393">
        <f t="shared" si="461"/>
        <v>0</v>
      </c>
      <c r="W1234" s="442" t="str">
        <f t="shared" si="462"/>
        <v/>
      </c>
      <c r="X1234" s="452" t="str">
        <f t="shared" si="457"/>
        <v/>
      </c>
      <c r="Y1234" s="452" t="str">
        <f t="shared" si="458"/>
        <v/>
      </c>
    </row>
    <row r="1235" spans="1:25" ht="16.5">
      <c r="A1235" s="383">
        <f t="shared" si="455"/>
        <v>46202</v>
      </c>
      <c r="B1235" s="432" t="s">
        <v>805</v>
      </c>
      <c r="C1235" s="458"/>
      <c r="D1235" s="473"/>
      <c r="E1235" s="459"/>
      <c r="F1235" s="507" t="str">
        <f>IF(ISNA(VLOOKUP(D1235,條件!$A$1:$L$65585,5,0)),"",(VLOOKUP(D1235,條件!$A$1:$L$65585,5,0)))</f>
        <v/>
      </c>
      <c r="G1235" s="507" t="str">
        <f>IF(ISNA(VLOOKUP(D1235,條件!$A$1:$L$65585,11,0)),"",(VLOOKUP(D1235,條件!$A$1:$L$65585,11,0)))</f>
        <v/>
      </c>
      <c r="H1235" s="460"/>
      <c r="I1235" s="461"/>
      <c r="J1235" s="462"/>
      <c r="K1235" s="461"/>
      <c r="L1235" s="463"/>
      <c r="M1235" s="388"/>
      <c r="N1235" s="389"/>
      <c r="O1235" s="390"/>
      <c r="P1235" s="389"/>
      <c r="Q1235" s="391"/>
      <c r="R1235" s="443"/>
      <c r="S1235" s="425">
        <f t="shared" si="459"/>
        <v>0</v>
      </c>
      <c r="T1235" s="392">
        <f t="shared" si="456"/>
        <v>0</v>
      </c>
      <c r="U1235" s="405">
        <f t="shared" si="460"/>
        <v>0</v>
      </c>
      <c r="V1235" s="393">
        <f t="shared" si="461"/>
        <v>0</v>
      </c>
      <c r="W1235" s="442" t="str">
        <f t="shared" si="462"/>
        <v/>
      </c>
      <c r="X1235" s="452" t="str">
        <f t="shared" si="457"/>
        <v/>
      </c>
      <c r="Y1235" s="452" t="str">
        <f t="shared" si="458"/>
        <v/>
      </c>
    </row>
    <row r="1236" spans="1:25" ht="16.5">
      <c r="A1236" s="383">
        <f t="shared" si="455"/>
        <v>46202</v>
      </c>
      <c r="B1236" s="432" t="s">
        <v>805</v>
      </c>
      <c r="C1236" s="458"/>
      <c r="D1236" s="473"/>
      <c r="E1236" s="459"/>
      <c r="F1236" s="507" t="str">
        <f>IF(ISNA(VLOOKUP(D1236,條件!$A$1:$L$65585,5,0)),"",(VLOOKUP(D1236,條件!$A$1:$L$65585,5,0)))</f>
        <v/>
      </c>
      <c r="G1236" s="507" t="str">
        <f>IF(ISNA(VLOOKUP(D1236,條件!$A$1:$L$65585,11,0)),"",(VLOOKUP(D1236,條件!$A$1:$L$65585,11,0)))</f>
        <v/>
      </c>
      <c r="H1236" s="460"/>
      <c r="I1236" s="461"/>
      <c r="J1236" s="462"/>
      <c r="K1236" s="461"/>
      <c r="L1236" s="463"/>
      <c r="M1236" s="388"/>
      <c r="N1236" s="389"/>
      <c r="O1236" s="390"/>
      <c r="P1236" s="389"/>
      <c r="Q1236" s="391"/>
      <c r="R1236" s="443"/>
      <c r="S1236" s="425">
        <f t="shared" si="459"/>
        <v>0</v>
      </c>
      <c r="T1236" s="392">
        <f t="shared" si="456"/>
        <v>0</v>
      </c>
      <c r="U1236" s="405">
        <f t="shared" si="460"/>
        <v>0</v>
      </c>
      <c r="V1236" s="393">
        <f t="shared" si="461"/>
        <v>0</v>
      </c>
      <c r="W1236" s="442" t="str">
        <f t="shared" si="462"/>
        <v/>
      </c>
      <c r="X1236" s="452" t="str">
        <f t="shared" si="457"/>
        <v/>
      </c>
      <c r="Y1236" s="452" t="str">
        <f t="shared" si="458"/>
        <v/>
      </c>
    </row>
    <row r="1237" spans="1:25" ht="16.5">
      <c r="A1237" s="383">
        <f t="shared" si="455"/>
        <v>46202</v>
      </c>
      <c r="B1237" s="432" t="s">
        <v>805</v>
      </c>
      <c r="C1237" s="458"/>
      <c r="D1237" s="473"/>
      <c r="E1237" s="459"/>
      <c r="F1237" s="507" t="str">
        <f>IF(ISNA(VLOOKUP(D1237,條件!$A$1:$L$65585,5,0)),"",(VLOOKUP(D1237,條件!$A$1:$L$65585,5,0)))</f>
        <v/>
      </c>
      <c r="G1237" s="507" t="str">
        <f>IF(ISNA(VLOOKUP(D1237,條件!$A$1:$L$65585,11,0)),"",(VLOOKUP(D1237,條件!$A$1:$L$65585,11,0)))</f>
        <v/>
      </c>
      <c r="H1237" s="460"/>
      <c r="I1237" s="461"/>
      <c r="J1237" s="462"/>
      <c r="K1237" s="461"/>
      <c r="L1237" s="463"/>
      <c r="M1237" s="388"/>
      <c r="N1237" s="389"/>
      <c r="O1237" s="390"/>
      <c r="P1237" s="389"/>
      <c r="Q1237" s="391"/>
      <c r="R1237" s="443"/>
      <c r="S1237" s="425">
        <f t="shared" si="459"/>
        <v>0</v>
      </c>
      <c r="T1237" s="392">
        <f t="shared" si="456"/>
        <v>0</v>
      </c>
      <c r="U1237" s="405">
        <f t="shared" si="460"/>
        <v>0</v>
      </c>
      <c r="V1237" s="393">
        <f t="shared" si="461"/>
        <v>0</v>
      </c>
      <c r="W1237" s="442" t="str">
        <f t="shared" si="462"/>
        <v/>
      </c>
      <c r="X1237" s="452" t="str">
        <f t="shared" si="457"/>
        <v/>
      </c>
      <c r="Y1237" s="452" t="str">
        <f t="shared" si="458"/>
        <v/>
      </c>
    </row>
    <row r="1238" spans="1:25" ht="16.5">
      <c r="A1238" s="383">
        <f t="shared" si="455"/>
        <v>46202</v>
      </c>
      <c r="B1238" s="432" t="s">
        <v>805</v>
      </c>
      <c r="C1238" s="458"/>
      <c r="D1238" s="473"/>
      <c r="E1238" s="459"/>
      <c r="F1238" s="507" t="str">
        <f>IF(ISNA(VLOOKUP(D1238,條件!$A$1:$L$65585,5,0)),"",(VLOOKUP(D1238,條件!$A$1:$L$65585,5,0)))</f>
        <v/>
      </c>
      <c r="G1238" s="507" t="str">
        <f>IF(ISNA(VLOOKUP(D1238,條件!$A$1:$L$65585,11,0)),"",(VLOOKUP(D1238,條件!$A$1:$L$65585,11,0)))</f>
        <v/>
      </c>
      <c r="H1238" s="460"/>
      <c r="I1238" s="461"/>
      <c r="J1238" s="462"/>
      <c r="K1238" s="461"/>
      <c r="L1238" s="463"/>
      <c r="M1238" s="388"/>
      <c r="N1238" s="389"/>
      <c r="O1238" s="390"/>
      <c r="P1238" s="389"/>
      <c r="Q1238" s="391"/>
      <c r="R1238" s="443"/>
      <c r="S1238" s="425">
        <f t="shared" si="459"/>
        <v>0</v>
      </c>
      <c r="T1238" s="392">
        <f t="shared" si="456"/>
        <v>0</v>
      </c>
      <c r="U1238" s="405">
        <f t="shared" si="460"/>
        <v>0</v>
      </c>
      <c r="V1238" s="393">
        <f t="shared" si="461"/>
        <v>0</v>
      </c>
      <c r="W1238" s="442" t="str">
        <f t="shared" si="462"/>
        <v/>
      </c>
      <c r="X1238" s="452" t="str">
        <f t="shared" si="457"/>
        <v/>
      </c>
      <c r="Y1238" s="452" t="str">
        <f t="shared" si="458"/>
        <v/>
      </c>
    </row>
    <row r="1239" spans="1:25" ht="16.5">
      <c r="A1239" s="383">
        <f t="shared" si="455"/>
        <v>46202</v>
      </c>
      <c r="B1239" s="432" t="s">
        <v>805</v>
      </c>
      <c r="C1239" s="458"/>
      <c r="D1239" s="473"/>
      <c r="E1239" s="459"/>
      <c r="F1239" s="507" t="str">
        <f>IF(ISNA(VLOOKUP(D1239,條件!$A$1:$L$65585,5,0)),"",(VLOOKUP(D1239,條件!$A$1:$L$65585,5,0)))</f>
        <v/>
      </c>
      <c r="G1239" s="507" t="str">
        <f>IF(ISNA(VLOOKUP(D1239,條件!$A$1:$L$65585,11,0)),"",(VLOOKUP(D1239,條件!$A$1:$L$65585,11,0)))</f>
        <v/>
      </c>
      <c r="H1239" s="460"/>
      <c r="I1239" s="461"/>
      <c r="J1239" s="462"/>
      <c r="K1239" s="461"/>
      <c r="L1239" s="463"/>
      <c r="M1239" s="388"/>
      <c r="N1239" s="389"/>
      <c r="O1239" s="390"/>
      <c r="P1239" s="389"/>
      <c r="Q1239" s="391"/>
      <c r="R1239" s="443"/>
      <c r="S1239" s="425">
        <f t="shared" si="459"/>
        <v>0</v>
      </c>
      <c r="T1239" s="392">
        <f t="shared" si="456"/>
        <v>0</v>
      </c>
      <c r="U1239" s="392">
        <f t="shared" si="460"/>
        <v>0</v>
      </c>
      <c r="V1239" s="393">
        <f t="shared" si="461"/>
        <v>0</v>
      </c>
      <c r="W1239" s="444" t="str">
        <f t="shared" si="462"/>
        <v/>
      </c>
      <c r="X1239" s="452" t="str">
        <f t="shared" si="457"/>
        <v/>
      </c>
      <c r="Y1239" s="452" t="str">
        <f t="shared" si="458"/>
        <v/>
      </c>
    </row>
    <row r="1240" spans="1:25" ht="16.5">
      <c r="A1240" s="383">
        <f t="shared" si="455"/>
        <v>46202</v>
      </c>
      <c r="B1240" s="432" t="s">
        <v>805</v>
      </c>
      <c r="C1240" s="458"/>
      <c r="D1240" s="473"/>
      <c r="E1240" s="459"/>
      <c r="F1240" s="507" t="str">
        <f>IF(ISNA(VLOOKUP(D1240,條件!$A$1:$L$65585,5,0)),"",(VLOOKUP(D1240,條件!$A$1:$L$65585,5,0)))</f>
        <v/>
      </c>
      <c r="G1240" s="507" t="str">
        <f>IF(ISNA(VLOOKUP(D1240,條件!$A$1:$L$65585,11,0)),"",(VLOOKUP(D1240,條件!$A$1:$L$65585,11,0)))</f>
        <v/>
      </c>
      <c r="H1240" s="460"/>
      <c r="I1240" s="461"/>
      <c r="J1240" s="462"/>
      <c r="K1240" s="461"/>
      <c r="L1240" s="463"/>
      <c r="M1240" s="388"/>
      <c r="N1240" s="389"/>
      <c r="O1240" s="390"/>
      <c r="P1240" s="389"/>
      <c r="Q1240" s="391"/>
      <c r="R1240" s="443"/>
      <c r="S1240" s="425">
        <f t="shared" si="459"/>
        <v>0</v>
      </c>
      <c r="T1240" s="392">
        <f t="shared" si="456"/>
        <v>0</v>
      </c>
      <c r="U1240" s="392">
        <f t="shared" si="460"/>
        <v>0</v>
      </c>
      <c r="V1240" s="393">
        <f t="shared" si="461"/>
        <v>0</v>
      </c>
      <c r="W1240" s="444" t="str">
        <f t="shared" si="462"/>
        <v/>
      </c>
      <c r="X1240" s="452" t="str">
        <f t="shared" si="457"/>
        <v/>
      </c>
      <c r="Y1240" s="452" t="str">
        <f t="shared" si="458"/>
        <v/>
      </c>
    </row>
    <row r="1241" spans="1:25" ht="16.5">
      <c r="A1241" s="383">
        <f t="shared" si="455"/>
        <v>46202</v>
      </c>
      <c r="B1241" s="432" t="s">
        <v>805</v>
      </c>
      <c r="C1241" s="458"/>
      <c r="D1241" s="473"/>
      <c r="E1241" s="459"/>
      <c r="F1241" s="507" t="str">
        <f>IF(ISNA(VLOOKUP(D1241,條件!$A$1:$L$65585,5,0)),"",(VLOOKUP(D1241,條件!$A$1:$L$65585,5,0)))</f>
        <v/>
      </c>
      <c r="G1241" s="507" t="str">
        <f>IF(ISNA(VLOOKUP(D1241,條件!$A$1:$L$65585,11,0)),"",(VLOOKUP(D1241,條件!$A$1:$L$65585,11,0)))</f>
        <v/>
      </c>
      <c r="H1241" s="460"/>
      <c r="I1241" s="461"/>
      <c r="J1241" s="462"/>
      <c r="K1241" s="461"/>
      <c r="L1241" s="463"/>
      <c r="M1241" s="388"/>
      <c r="N1241" s="389"/>
      <c r="O1241" s="390"/>
      <c r="P1241" s="389"/>
      <c r="Q1241" s="391"/>
      <c r="R1241" s="443"/>
      <c r="S1241" s="425">
        <f t="shared" si="459"/>
        <v>0</v>
      </c>
      <c r="T1241" s="392">
        <f t="shared" si="456"/>
        <v>0</v>
      </c>
      <c r="U1241" s="392">
        <f t="shared" si="460"/>
        <v>0</v>
      </c>
      <c r="V1241" s="393">
        <f t="shared" si="461"/>
        <v>0</v>
      </c>
      <c r="W1241" s="444" t="str">
        <f t="shared" si="462"/>
        <v/>
      </c>
      <c r="X1241" s="452" t="str">
        <f t="shared" si="457"/>
        <v/>
      </c>
      <c r="Y1241" s="452" t="str">
        <f t="shared" si="458"/>
        <v/>
      </c>
    </row>
    <row r="1242" spans="1:25" ht="16.5">
      <c r="A1242" s="383">
        <f t="shared" si="455"/>
        <v>46202</v>
      </c>
      <c r="B1242" s="432" t="s">
        <v>805</v>
      </c>
      <c r="C1242" s="458"/>
      <c r="D1242" s="473"/>
      <c r="E1242" s="459"/>
      <c r="F1242" s="507" t="str">
        <f>IF(ISNA(VLOOKUP(D1242,條件!$A$1:$L$65585,5,0)),"",(VLOOKUP(D1242,條件!$A$1:$L$65585,5,0)))</f>
        <v/>
      </c>
      <c r="G1242" s="507" t="str">
        <f>IF(ISNA(VLOOKUP(D1242,條件!$A$1:$L$65585,11,0)),"",(VLOOKUP(D1242,條件!$A$1:$L$65585,11,0)))</f>
        <v/>
      </c>
      <c r="H1242" s="460"/>
      <c r="I1242" s="461"/>
      <c r="J1242" s="462"/>
      <c r="K1242" s="461"/>
      <c r="L1242" s="463"/>
      <c r="M1242" s="388"/>
      <c r="N1242" s="389"/>
      <c r="O1242" s="390"/>
      <c r="P1242" s="389"/>
      <c r="Q1242" s="391"/>
      <c r="R1242" s="443"/>
      <c r="S1242" s="425">
        <f t="shared" si="459"/>
        <v>0</v>
      </c>
      <c r="T1242" s="392">
        <f t="shared" si="456"/>
        <v>0</v>
      </c>
      <c r="U1242" s="392">
        <f t="shared" si="460"/>
        <v>0</v>
      </c>
      <c r="V1242" s="393">
        <f t="shared" si="461"/>
        <v>0</v>
      </c>
      <c r="W1242" s="444" t="str">
        <f t="shared" si="462"/>
        <v/>
      </c>
      <c r="X1242" s="452" t="str">
        <f t="shared" si="457"/>
        <v/>
      </c>
      <c r="Y1242" s="452" t="str">
        <f t="shared" si="458"/>
        <v/>
      </c>
    </row>
    <row r="1243" spans="1:25" ht="16.5">
      <c r="A1243" s="383">
        <f t="shared" si="455"/>
        <v>46202</v>
      </c>
      <c r="B1243" s="432" t="s">
        <v>805</v>
      </c>
      <c r="C1243" s="458"/>
      <c r="D1243" s="473"/>
      <c r="E1243" s="459"/>
      <c r="F1243" s="507" t="str">
        <f>IF(ISNA(VLOOKUP(D1243,條件!$A$1:$L$65585,5,0)),"",(VLOOKUP(D1243,條件!$A$1:$L$65585,5,0)))</f>
        <v/>
      </c>
      <c r="G1243" s="507" t="str">
        <f>IF(ISNA(VLOOKUP(D1243,條件!$A$1:$L$65585,11,0)),"",(VLOOKUP(D1243,條件!$A$1:$L$65585,11,0)))</f>
        <v/>
      </c>
      <c r="H1243" s="460"/>
      <c r="I1243" s="461"/>
      <c r="J1243" s="462"/>
      <c r="K1243" s="461"/>
      <c r="L1243" s="463"/>
      <c r="M1243" s="388"/>
      <c r="N1243" s="389"/>
      <c r="O1243" s="390"/>
      <c r="P1243" s="389"/>
      <c r="Q1243" s="391"/>
      <c r="R1243" s="443"/>
      <c r="S1243" s="425">
        <f t="shared" si="459"/>
        <v>0</v>
      </c>
      <c r="T1243" s="392">
        <f t="shared" si="456"/>
        <v>0</v>
      </c>
      <c r="U1243" s="392">
        <f t="shared" si="460"/>
        <v>0</v>
      </c>
      <c r="V1243" s="393">
        <f t="shared" si="461"/>
        <v>0</v>
      </c>
      <c r="W1243" s="444" t="str">
        <f t="shared" si="462"/>
        <v/>
      </c>
      <c r="X1243" s="452" t="str">
        <f t="shared" si="457"/>
        <v/>
      </c>
      <c r="Y1243" s="452" t="str">
        <f t="shared" si="458"/>
        <v/>
      </c>
    </row>
    <row r="1244" spans="1:25" ht="16.5">
      <c r="A1244" s="383">
        <f t="shared" si="455"/>
        <v>46202</v>
      </c>
      <c r="B1244" s="432" t="s">
        <v>805</v>
      </c>
      <c r="C1244" s="458"/>
      <c r="D1244" s="473"/>
      <c r="E1244" s="459"/>
      <c r="F1244" s="507" t="str">
        <f>IF(ISNA(VLOOKUP(D1244,條件!$A$1:$L$65585,5,0)),"",(VLOOKUP(D1244,條件!$A$1:$L$65585,5,0)))</f>
        <v/>
      </c>
      <c r="G1244" s="507" t="str">
        <f>IF(ISNA(VLOOKUP(D1244,條件!$A$1:$L$65585,11,0)),"",(VLOOKUP(D1244,條件!$A$1:$L$65585,11,0)))</f>
        <v/>
      </c>
      <c r="H1244" s="460"/>
      <c r="I1244" s="461"/>
      <c r="J1244" s="462"/>
      <c r="K1244" s="461"/>
      <c r="L1244" s="463"/>
      <c r="M1244" s="388"/>
      <c r="N1244" s="389"/>
      <c r="O1244" s="390"/>
      <c r="P1244" s="389"/>
      <c r="Q1244" s="391"/>
      <c r="R1244" s="443"/>
      <c r="S1244" s="425">
        <f t="shared" si="459"/>
        <v>0</v>
      </c>
      <c r="T1244" s="392">
        <f t="shared" si="456"/>
        <v>0</v>
      </c>
      <c r="U1244" s="392">
        <f t="shared" si="460"/>
        <v>0</v>
      </c>
      <c r="V1244" s="393">
        <f t="shared" si="461"/>
        <v>0</v>
      </c>
      <c r="W1244" s="444" t="str">
        <f t="shared" si="462"/>
        <v/>
      </c>
      <c r="X1244" s="452" t="str">
        <f t="shared" si="457"/>
        <v/>
      </c>
      <c r="Y1244" s="452" t="str">
        <f t="shared" si="458"/>
        <v/>
      </c>
    </row>
    <row r="1245" spans="1:25" ht="16.5">
      <c r="A1245" s="383">
        <f t="shared" si="455"/>
        <v>46202</v>
      </c>
      <c r="B1245" s="432" t="s">
        <v>805</v>
      </c>
      <c r="C1245" s="458"/>
      <c r="D1245" s="473"/>
      <c r="E1245" s="459"/>
      <c r="F1245" s="507" t="str">
        <f>IF(ISNA(VLOOKUP(D1245,條件!$A$1:$L$65585,5,0)),"",(VLOOKUP(D1245,條件!$A$1:$L$65585,5,0)))</f>
        <v/>
      </c>
      <c r="G1245" s="507" t="str">
        <f>IF(ISNA(VLOOKUP(D1245,條件!$A$1:$L$65585,11,0)),"",(VLOOKUP(D1245,條件!$A$1:$L$65585,11,0)))</f>
        <v/>
      </c>
      <c r="H1245" s="460"/>
      <c r="I1245" s="461"/>
      <c r="J1245" s="462"/>
      <c r="K1245" s="461"/>
      <c r="L1245" s="463"/>
      <c r="M1245" s="388"/>
      <c r="N1245" s="389"/>
      <c r="O1245" s="390"/>
      <c r="P1245" s="389"/>
      <c r="Q1245" s="391"/>
      <c r="R1245" s="443"/>
      <c r="S1245" s="425">
        <f t="shared" si="459"/>
        <v>0</v>
      </c>
      <c r="T1245" s="392">
        <f t="shared" si="456"/>
        <v>0</v>
      </c>
      <c r="U1245" s="392">
        <f t="shared" si="460"/>
        <v>0</v>
      </c>
      <c r="V1245" s="393">
        <f t="shared" si="461"/>
        <v>0</v>
      </c>
      <c r="W1245" s="444" t="str">
        <f t="shared" si="462"/>
        <v/>
      </c>
      <c r="X1245" s="452" t="str">
        <f t="shared" si="457"/>
        <v/>
      </c>
      <c r="Y1245" s="452" t="str">
        <f t="shared" si="458"/>
        <v/>
      </c>
    </row>
    <row r="1246" spans="1:25" ht="16.5">
      <c r="A1246" s="383">
        <f t="shared" si="455"/>
        <v>46202</v>
      </c>
      <c r="B1246" s="432" t="s">
        <v>805</v>
      </c>
      <c r="C1246" s="458"/>
      <c r="D1246" s="473"/>
      <c r="E1246" s="459"/>
      <c r="F1246" s="507" t="str">
        <f>IF(ISNA(VLOOKUP(D1246,條件!$A$1:$L$65585,5,0)),"",(VLOOKUP(D1246,條件!$A$1:$L$65585,5,0)))</f>
        <v/>
      </c>
      <c r="G1246" s="507" t="str">
        <f>IF(ISNA(VLOOKUP(D1246,條件!$A$1:$L$65585,11,0)),"",(VLOOKUP(D1246,條件!$A$1:$L$65585,11,0)))</f>
        <v/>
      </c>
      <c r="H1246" s="460"/>
      <c r="I1246" s="461"/>
      <c r="J1246" s="462"/>
      <c r="K1246" s="461"/>
      <c r="L1246" s="463"/>
      <c r="M1246" s="388"/>
      <c r="N1246" s="389"/>
      <c r="O1246" s="390"/>
      <c r="P1246" s="389"/>
      <c r="Q1246" s="391"/>
      <c r="R1246" s="443"/>
      <c r="S1246" s="425">
        <f t="shared" si="459"/>
        <v>0</v>
      </c>
      <c r="T1246" s="392">
        <f t="shared" si="456"/>
        <v>0</v>
      </c>
      <c r="U1246" s="392">
        <f t="shared" si="460"/>
        <v>0</v>
      </c>
      <c r="V1246" s="393">
        <f t="shared" si="461"/>
        <v>0</v>
      </c>
      <c r="W1246" s="444" t="str">
        <f t="shared" si="462"/>
        <v/>
      </c>
      <c r="X1246" s="452" t="str">
        <f t="shared" si="457"/>
        <v/>
      </c>
      <c r="Y1246" s="452" t="str">
        <f t="shared" si="458"/>
        <v/>
      </c>
    </row>
    <row r="1247" spans="1:25" ht="16.5">
      <c r="A1247" s="383">
        <f t="shared" si="455"/>
        <v>46202</v>
      </c>
      <c r="B1247" s="432" t="s">
        <v>805</v>
      </c>
      <c r="C1247" s="458"/>
      <c r="D1247" s="473"/>
      <c r="E1247" s="459"/>
      <c r="F1247" s="507" t="str">
        <f>IF(ISNA(VLOOKUP(D1247,條件!$A$1:$L$65585,5,0)),"",(VLOOKUP(D1247,條件!$A$1:$L$65585,5,0)))</f>
        <v/>
      </c>
      <c r="G1247" s="507" t="str">
        <f>IF(ISNA(VLOOKUP(D1247,條件!$A$1:$L$65585,11,0)),"",(VLOOKUP(D1247,條件!$A$1:$L$65585,11,0)))</f>
        <v/>
      </c>
      <c r="H1247" s="460"/>
      <c r="I1247" s="461"/>
      <c r="J1247" s="462"/>
      <c r="K1247" s="461"/>
      <c r="L1247" s="463"/>
      <c r="M1247" s="388"/>
      <c r="N1247" s="389"/>
      <c r="O1247" s="390"/>
      <c r="P1247" s="389"/>
      <c r="Q1247" s="391"/>
      <c r="R1247" s="443"/>
      <c r="S1247" s="425">
        <f t="shared" si="459"/>
        <v>0</v>
      </c>
      <c r="T1247" s="392">
        <f t="shared" si="456"/>
        <v>0</v>
      </c>
      <c r="U1247" s="392">
        <f t="shared" si="460"/>
        <v>0</v>
      </c>
      <c r="V1247" s="393">
        <f t="shared" si="461"/>
        <v>0</v>
      </c>
      <c r="W1247" s="444" t="str">
        <f t="shared" si="462"/>
        <v/>
      </c>
      <c r="X1247" s="452" t="str">
        <f t="shared" si="457"/>
        <v/>
      </c>
      <c r="Y1247" s="452" t="str">
        <f t="shared" si="458"/>
        <v/>
      </c>
    </row>
    <row r="1248" spans="1:25" ht="16.5">
      <c r="A1248" s="383">
        <f t="shared" si="455"/>
        <v>46202</v>
      </c>
      <c r="B1248" s="398" t="s">
        <v>803</v>
      </c>
      <c r="C1248" s="524"/>
      <c r="D1248" s="525"/>
      <c r="E1248" s="526"/>
      <c r="F1248" s="527">
        <v>0</v>
      </c>
      <c r="G1248" s="527"/>
      <c r="H1248" s="528"/>
      <c r="I1248" s="529">
        <f>COUNTA(I1228:I1247)</f>
        <v>0</v>
      </c>
      <c r="J1248" s="529"/>
      <c r="K1248" s="529"/>
      <c r="L1248" s="530"/>
      <c r="M1248" s="400"/>
      <c r="N1248" s="401">
        <f>SUM(N1228:N1247)</f>
        <v>0</v>
      </c>
      <c r="O1248" s="400"/>
      <c r="P1248" s="401">
        <f>SUM(P1228:P1247)</f>
        <v>0</v>
      </c>
      <c r="Q1248" s="402"/>
      <c r="R1248" s="445"/>
      <c r="S1248" s="427"/>
      <c r="T1248" s="403"/>
      <c r="U1248" s="399">
        <f>SUMIF(U1228:U1247,"&lt;9E307")</f>
        <v>0</v>
      </c>
      <c r="V1248" s="399">
        <f>SUM(V1228:V1247)</f>
        <v>0</v>
      </c>
      <c r="W1248" s="446">
        <f>IF(ISERROR(V1248/U1248),0,(V1248/U1248))</f>
        <v>0</v>
      </c>
      <c r="X1248" s="453">
        <f>SUMIF(X1228:X1247,"&lt;9E307")</f>
        <v>0</v>
      </c>
      <c r="Y1248" s="453">
        <f>SUMIF(Y1228:Y1247,"&lt;9E307")</f>
        <v>0</v>
      </c>
    </row>
    <row r="1249" spans="1:25" ht="16.5">
      <c r="A1249" s="383">
        <f t="shared" si="455"/>
        <v>46202</v>
      </c>
      <c r="B1249" s="404" t="s">
        <v>806</v>
      </c>
      <c r="C1249" s="531"/>
      <c r="D1249" s="532"/>
      <c r="E1249" s="533"/>
      <c r="F1249" s="534"/>
      <c r="G1249" s="534"/>
      <c r="H1249" s="535"/>
      <c r="I1249" s="536">
        <f>SUM(I1227,I1248)</f>
        <v>0</v>
      </c>
      <c r="J1249" s="536"/>
      <c r="K1249" s="536"/>
      <c r="L1249" s="537"/>
      <c r="M1249" s="419"/>
      <c r="N1249" s="420">
        <f>SUM(N1227,N1248)</f>
        <v>0</v>
      </c>
      <c r="O1249" s="419"/>
      <c r="P1249" s="420">
        <f>SUM(P1227,P1248)</f>
        <v>0</v>
      </c>
      <c r="Q1249" s="421"/>
      <c r="R1249" s="447"/>
      <c r="S1249" s="428"/>
      <c r="T1249" s="394"/>
      <c r="U1249" s="394">
        <f t="shared" ref="U1249:V1249" si="463">SUM(U1227,U1248)</f>
        <v>0</v>
      </c>
      <c r="V1249" s="394">
        <f t="shared" si="463"/>
        <v>0</v>
      </c>
      <c r="W1249" s="448">
        <f>IF(ISERROR(V1249/U1249),0,V1249/U1249)</f>
        <v>0</v>
      </c>
      <c r="X1249" s="454">
        <f>SUM(X1227,X1248)</f>
        <v>0</v>
      </c>
      <c r="Y1249" s="454">
        <f>SUM(Y1227,Y1248)</f>
        <v>0</v>
      </c>
    </row>
    <row r="1250" spans="1:25" ht="16.5">
      <c r="A1250" s="449">
        <f>A1249+1</f>
        <v>46203</v>
      </c>
      <c r="B1250" s="431" t="s">
        <v>804</v>
      </c>
      <c r="C1250" s="538"/>
      <c r="D1250" s="539"/>
      <c r="E1250" s="540"/>
      <c r="F1250" s="541" t="str">
        <f>IF(ISNA(VLOOKUP(D1250,條件!$A$1:$L$65585,5,0)),"",(VLOOKUP(D1250,條件!$A$1:$L$65585,5,0)))</f>
        <v/>
      </c>
      <c r="G1250" s="541" t="str">
        <f>IF(ISNA(VLOOKUP(D1250,條件!$A$1:$L$65585,11,0)),"",(VLOOKUP(D1250,條件!$A$1:$L$65585,11,0)))</f>
        <v/>
      </c>
      <c r="H1250" s="542"/>
      <c r="I1250" s="543"/>
      <c r="J1250" s="462"/>
      <c r="K1250" s="543"/>
      <c r="L1250" s="544"/>
      <c r="M1250" s="407"/>
      <c r="N1250" s="408"/>
      <c r="O1250" s="409"/>
      <c r="P1250" s="408"/>
      <c r="Q1250" s="410"/>
      <c r="R1250" s="441"/>
      <c r="S1250" s="424">
        <f>K1250*0.85</f>
        <v>0</v>
      </c>
      <c r="T1250" s="405">
        <f t="shared" ref="T1250:T1269" si="464">IF(J1250="",0,(1440/(J1250/S1250)))</f>
        <v>0</v>
      </c>
      <c r="U1250" s="405">
        <f>T1250*L1250*(N1250+P1250)/24*0.85</f>
        <v>0</v>
      </c>
      <c r="V1250" s="406">
        <f>M1250+O1250</f>
        <v>0</v>
      </c>
      <c r="W1250" s="442" t="str">
        <f>IF(U1250=0,"",((V1250/U1250)))</f>
        <v/>
      </c>
      <c r="X1250" s="452" t="str">
        <f t="shared" ref="X1250:X1269" si="465">IF(ISERROR((U1250/(N1250+P1250)*N1250)/250),"",((U1250/(N1250+P1250)*N1250)/250))</f>
        <v/>
      </c>
      <c r="Y1250" s="452" t="str">
        <f t="shared" ref="Y1250:Y1269" si="466">IF(ISERROR(((U1250/(N1250+P1250)*P1250)/250)),"",(((U1250/(N1250+P1250)*P1250))/250))</f>
        <v/>
      </c>
    </row>
    <row r="1251" spans="1:25" ht="16.5">
      <c r="A1251" s="383">
        <f>A1250</f>
        <v>46203</v>
      </c>
      <c r="B1251" s="432" t="s">
        <v>804</v>
      </c>
      <c r="C1251" s="458"/>
      <c r="D1251" s="473"/>
      <c r="E1251" s="459"/>
      <c r="F1251" s="507" t="str">
        <f>IF(ISNA(VLOOKUP(D1251,條件!$A$1:$L$65585,5,0)),"",(VLOOKUP(D1251,條件!$A$1:$L$65585,5,0)))</f>
        <v/>
      </c>
      <c r="G1251" s="507" t="str">
        <f>IF(ISNA(VLOOKUP(D1251,條件!$A$1:$L$65585,11,0)),"",(VLOOKUP(D1251,條件!$A$1:$L$65585,11,0)))</f>
        <v/>
      </c>
      <c r="H1251" s="460"/>
      <c r="I1251" s="461"/>
      <c r="J1251" s="462"/>
      <c r="K1251" s="461"/>
      <c r="L1251" s="463"/>
      <c r="M1251" s="388"/>
      <c r="N1251" s="389"/>
      <c r="O1251" s="390"/>
      <c r="P1251" s="389"/>
      <c r="Q1251" s="410"/>
      <c r="R1251" s="443"/>
      <c r="S1251" s="425">
        <f t="shared" ref="S1251:S1269" si="467">K1251*0.85</f>
        <v>0</v>
      </c>
      <c r="T1251" s="392">
        <f t="shared" si="464"/>
        <v>0</v>
      </c>
      <c r="U1251" s="405">
        <f t="shared" ref="U1251:U1269" si="468">T1251*L1251*(N1251+P1251)/24*0.85</f>
        <v>0</v>
      </c>
      <c r="V1251" s="393">
        <f t="shared" ref="V1251:V1269" si="469">M1251+O1251</f>
        <v>0</v>
      </c>
      <c r="W1251" s="442" t="str">
        <f t="shared" ref="W1251:W1269" si="470">IF(U1251=0,"",((V1251/U1251)))</f>
        <v/>
      </c>
      <c r="X1251" s="452" t="str">
        <f t="shared" si="465"/>
        <v/>
      </c>
      <c r="Y1251" s="452" t="str">
        <f t="shared" si="466"/>
        <v/>
      </c>
    </row>
    <row r="1252" spans="1:25" ht="16.5">
      <c r="A1252" s="383">
        <f t="shared" ref="A1252:A1292" si="471">A1251</f>
        <v>46203</v>
      </c>
      <c r="B1252" s="432" t="s">
        <v>804</v>
      </c>
      <c r="C1252" s="458"/>
      <c r="D1252" s="473"/>
      <c r="E1252" s="459"/>
      <c r="F1252" s="507" t="str">
        <f>IF(ISNA(VLOOKUP(D1252,條件!$A$1:$L$65585,5,0)),"",(VLOOKUP(D1252,條件!$A$1:$L$65585,5,0)))</f>
        <v/>
      </c>
      <c r="G1252" s="507" t="str">
        <f>IF(ISNA(VLOOKUP(D1252,條件!$A$1:$L$65585,11,0)),"",(VLOOKUP(D1252,條件!$A$1:$L$65585,11,0)))</f>
        <v/>
      </c>
      <c r="H1252" s="460"/>
      <c r="I1252" s="461"/>
      <c r="J1252" s="462"/>
      <c r="K1252" s="461"/>
      <c r="L1252" s="463"/>
      <c r="M1252" s="388"/>
      <c r="N1252" s="389"/>
      <c r="O1252" s="390"/>
      <c r="P1252" s="389"/>
      <c r="Q1252" s="410"/>
      <c r="R1252" s="443"/>
      <c r="S1252" s="425">
        <f t="shared" si="467"/>
        <v>0</v>
      </c>
      <c r="T1252" s="392">
        <f t="shared" si="464"/>
        <v>0</v>
      </c>
      <c r="U1252" s="405">
        <f t="shared" si="468"/>
        <v>0</v>
      </c>
      <c r="V1252" s="393">
        <f t="shared" si="469"/>
        <v>0</v>
      </c>
      <c r="W1252" s="442" t="str">
        <f t="shared" si="470"/>
        <v/>
      </c>
      <c r="X1252" s="452" t="str">
        <f t="shared" si="465"/>
        <v/>
      </c>
      <c r="Y1252" s="452" t="str">
        <f t="shared" si="466"/>
        <v/>
      </c>
    </row>
    <row r="1253" spans="1:25" ht="16.5">
      <c r="A1253" s="383">
        <f t="shared" si="471"/>
        <v>46203</v>
      </c>
      <c r="B1253" s="432" t="s">
        <v>804</v>
      </c>
      <c r="C1253" s="458"/>
      <c r="D1253" s="473"/>
      <c r="E1253" s="459"/>
      <c r="F1253" s="507" t="str">
        <f>IF(ISNA(VLOOKUP(D1253,條件!$A$1:$L$65585,5,0)),"",(VLOOKUP(D1253,條件!$A$1:$L$65585,5,0)))</f>
        <v/>
      </c>
      <c r="G1253" s="507" t="str">
        <f>IF(ISNA(VLOOKUP(D1253,條件!$A$1:$L$65585,11,0)),"",(VLOOKUP(D1253,條件!$A$1:$L$65585,11,0)))</f>
        <v/>
      </c>
      <c r="H1253" s="460"/>
      <c r="I1253" s="461"/>
      <c r="J1253" s="462"/>
      <c r="K1253" s="461"/>
      <c r="L1253" s="463"/>
      <c r="M1253" s="388"/>
      <c r="N1253" s="389"/>
      <c r="O1253" s="390"/>
      <c r="P1253" s="389"/>
      <c r="Q1253" s="410"/>
      <c r="R1253" s="443"/>
      <c r="S1253" s="425">
        <f t="shared" si="467"/>
        <v>0</v>
      </c>
      <c r="T1253" s="392">
        <f t="shared" si="464"/>
        <v>0</v>
      </c>
      <c r="U1253" s="405">
        <f t="shared" si="468"/>
        <v>0</v>
      </c>
      <c r="V1253" s="393">
        <f t="shared" si="469"/>
        <v>0</v>
      </c>
      <c r="W1253" s="442" t="str">
        <f t="shared" si="470"/>
        <v/>
      </c>
      <c r="X1253" s="452" t="str">
        <f t="shared" si="465"/>
        <v/>
      </c>
      <c r="Y1253" s="452" t="str">
        <f t="shared" si="466"/>
        <v/>
      </c>
    </row>
    <row r="1254" spans="1:25" ht="16.5">
      <c r="A1254" s="383">
        <f t="shared" si="471"/>
        <v>46203</v>
      </c>
      <c r="B1254" s="432" t="s">
        <v>804</v>
      </c>
      <c r="C1254" s="458"/>
      <c r="D1254" s="473"/>
      <c r="E1254" s="459"/>
      <c r="F1254" s="507" t="str">
        <f>IF(ISNA(VLOOKUP(D1254,條件!$A$1:$L$65585,5,0)),"",(VLOOKUP(D1254,條件!$A$1:$L$65585,5,0)))</f>
        <v/>
      </c>
      <c r="G1254" s="507" t="str">
        <f>IF(ISNA(VLOOKUP(D1254,條件!$A$1:$L$65585,11,0)),"",(VLOOKUP(D1254,條件!$A$1:$L$65585,11,0)))</f>
        <v/>
      </c>
      <c r="H1254" s="460"/>
      <c r="I1254" s="461"/>
      <c r="J1254" s="462"/>
      <c r="K1254" s="461"/>
      <c r="L1254" s="463"/>
      <c r="M1254" s="388"/>
      <c r="N1254" s="389"/>
      <c r="O1254" s="390"/>
      <c r="P1254" s="389"/>
      <c r="Q1254" s="410"/>
      <c r="R1254" s="443"/>
      <c r="S1254" s="425">
        <f t="shared" si="467"/>
        <v>0</v>
      </c>
      <c r="T1254" s="392">
        <f t="shared" si="464"/>
        <v>0</v>
      </c>
      <c r="U1254" s="405">
        <f t="shared" si="468"/>
        <v>0</v>
      </c>
      <c r="V1254" s="393">
        <f t="shared" si="469"/>
        <v>0</v>
      </c>
      <c r="W1254" s="442" t="str">
        <f t="shared" si="470"/>
        <v/>
      </c>
      <c r="X1254" s="452" t="str">
        <f t="shared" si="465"/>
        <v/>
      </c>
      <c r="Y1254" s="452" t="str">
        <f t="shared" si="466"/>
        <v/>
      </c>
    </row>
    <row r="1255" spans="1:25" ht="16.5">
      <c r="A1255" s="383">
        <f t="shared" si="471"/>
        <v>46203</v>
      </c>
      <c r="B1255" s="432" t="s">
        <v>804</v>
      </c>
      <c r="C1255" s="458"/>
      <c r="D1255" s="473"/>
      <c r="E1255" s="459"/>
      <c r="F1255" s="507" t="str">
        <f>IF(ISNA(VLOOKUP(D1255,條件!$A$1:$L$65585,5,0)),"",(VLOOKUP(D1255,條件!$A$1:$L$65585,5,0)))</f>
        <v/>
      </c>
      <c r="G1255" s="507" t="str">
        <f>IF(ISNA(VLOOKUP(D1255,條件!$A$1:$L$65585,11,0)),"",(VLOOKUP(D1255,條件!$A$1:$L$65585,11,0)))</f>
        <v/>
      </c>
      <c r="H1255" s="460"/>
      <c r="I1255" s="461"/>
      <c r="J1255" s="462"/>
      <c r="K1255" s="461"/>
      <c r="L1255" s="463"/>
      <c r="M1255" s="388"/>
      <c r="N1255" s="389"/>
      <c r="O1255" s="390"/>
      <c r="P1255" s="389"/>
      <c r="Q1255" s="410"/>
      <c r="R1255" s="443"/>
      <c r="S1255" s="425">
        <f t="shared" si="467"/>
        <v>0</v>
      </c>
      <c r="T1255" s="392">
        <f t="shared" si="464"/>
        <v>0</v>
      </c>
      <c r="U1255" s="405">
        <f t="shared" si="468"/>
        <v>0</v>
      </c>
      <c r="V1255" s="393">
        <f t="shared" si="469"/>
        <v>0</v>
      </c>
      <c r="W1255" s="442" t="str">
        <f t="shared" si="470"/>
        <v/>
      </c>
      <c r="X1255" s="452" t="str">
        <f t="shared" si="465"/>
        <v/>
      </c>
      <c r="Y1255" s="452" t="str">
        <f t="shared" si="466"/>
        <v/>
      </c>
    </row>
    <row r="1256" spans="1:25" ht="16.5">
      <c r="A1256" s="383">
        <f t="shared" si="471"/>
        <v>46203</v>
      </c>
      <c r="B1256" s="432" t="s">
        <v>804</v>
      </c>
      <c r="C1256" s="458"/>
      <c r="D1256" s="473"/>
      <c r="E1256" s="459"/>
      <c r="F1256" s="507" t="str">
        <f>IF(ISNA(VLOOKUP(D1256,條件!$A$1:$L$65585,5,0)),"",(VLOOKUP(D1256,條件!$A$1:$L$65585,5,0)))</f>
        <v/>
      </c>
      <c r="G1256" s="507" t="str">
        <f>IF(ISNA(VLOOKUP(D1256,條件!$A$1:$L$65585,11,0)),"",(VLOOKUP(D1256,條件!$A$1:$L$65585,11,0)))</f>
        <v/>
      </c>
      <c r="H1256" s="460"/>
      <c r="I1256" s="461"/>
      <c r="J1256" s="462"/>
      <c r="K1256" s="461"/>
      <c r="L1256" s="463"/>
      <c r="M1256" s="388"/>
      <c r="N1256" s="389"/>
      <c r="O1256" s="390"/>
      <c r="P1256" s="389"/>
      <c r="Q1256" s="410"/>
      <c r="R1256" s="443"/>
      <c r="S1256" s="425">
        <f t="shared" si="467"/>
        <v>0</v>
      </c>
      <c r="T1256" s="392">
        <f t="shared" si="464"/>
        <v>0</v>
      </c>
      <c r="U1256" s="405">
        <f t="shared" si="468"/>
        <v>0</v>
      </c>
      <c r="V1256" s="393">
        <f t="shared" si="469"/>
        <v>0</v>
      </c>
      <c r="W1256" s="442" t="str">
        <f t="shared" si="470"/>
        <v/>
      </c>
      <c r="X1256" s="452" t="str">
        <f t="shared" si="465"/>
        <v/>
      </c>
      <c r="Y1256" s="452" t="str">
        <f t="shared" si="466"/>
        <v/>
      </c>
    </row>
    <row r="1257" spans="1:25" ht="16.5">
      <c r="A1257" s="383">
        <f t="shared" si="471"/>
        <v>46203</v>
      </c>
      <c r="B1257" s="432" t="s">
        <v>804</v>
      </c>
      <c r="C1257" s="458"/>
      <c r="D1257" s="473"/>
      <c r="E1257" s="459"/>
      <c r="F1257" s="507" t="str">
        <f>IF(ISNA(VLOOKUP(D1257,條件!$A$1:$L$65585,5,0)),"",(VLOOKUP(D1257,條件!$A$1:$L$65585,5,0)))</f>
        <v/>
      </c>
      <c r="G1257" s="507" t="str">
        <f>IF(ISNA(VLOOKUP(D1257,條件!$A$1:$L$65585,11,0)),"",(VLOOKUP(D1257,條件!$A$1:$L$65585,11,0)))</f>
        <v/>
      </c>
      <c r="H1257" s="460"/>
      <c r="I1257" s="461"/>
      <c r="J1257" s="462"/>
      <c r="K1257" s="461"/>
      <c r="L1257" s="463"/>
      <c r="M1257" s="388"/>
      <c r="N1257" s="389"/>
      <c r="O1257" s="390"/>
      <c r="P1257" s="389"/>
      <c r="Q1257" s="410"/>
      <c r="R1257" s="443"/>
      <c r="S1257" s="425">
        <f t="shared" si="467"/>
        <v>0</v>
      </c>
      <c r="T1257" s="392">
        <f t="shared" si="464"/>
        <v>0</v>
      </c>
      <c r="U1257" s="405">
        <f t="shared" si="468"/>
        <v>0</v>
      </c>
      <c r="V1257" s="393">
        <f t="shared" si="469"/>
        <v>0</v>
      </c>
      <c r="W1257" s="442" t="str">
        <f t="shared" si="470"/>
        <v/>
      </c>
      <c r="X1257" s="452" t="str">
        <f t="shared" si="465"/>
        <v/>
      </c>
      <c r="Y1257" s="452" t="str">
        <f t="shared" si="466"/>
        <v/>
      </c>
    </row>
    <row r="1258" spans="1:25" ht="16.5">
      <c r="A1258" s="383">
        <f t="shared" si="471"/>
        <v>46203</v>
      </c>
      <c r="B1258" s="432" t="s">
        <v>804</v>
      </c>
      <c r="C1258" s="458"/>
      <c r="D1258" s="473"/>
      <c r="E1258" s="459"/>
      <c r="F1258" s="507" t="str">
        <f>IF(ISNA(VLOOKUP(D1258,條件!$A$1:$L$65585,5,0)),"",(VLOOKUP(D1258,條件!$A$1:$L$65585,5,0)))</f>
        <v/>
      </c>
      <c r="G1258" s="507" t="str">
        <f>IF(ISNA(VLOOKUP(D1258,條件!$A$1:$L$65585,11,0)),"",(VLOOKUP(D1258,條件!$A$1:$L$65585,11,0)))</f>
        <v/>
      </c>
      <c r="H1258" s="460"/>
      <c r="I1258" s="461"/>
      <c r="J1258" s="462"/>
      <c r="K1258" s="461"/>
      <c r="L1258" s="463"/>
      <c r="M1258" s="388"/>
      <c r="N1258" s="389"/>
      <c r="O1258" s="390"/>
      <c r="P1258" s="389"/>
      <c r="Q1258" s="410"/>
      <c r="R1258" s="443"/>
      <c r="S1258" s="425">
        <f t="shared" si="467"/>
        <v>0</v>
      </c>
      <c r="T1258" s="392">
        <f t="shared" si="464"/>
        <v>0</v>
      </c>
      <c r="U1258" s="405">
        <f t="shared" si="468"/>
        <v>0</v>
      </c>
      <c r="V1258" s="393">
        <f t="shared" si="469"/>
        <v>0</v>
      </c>
      <c r="W1258" s="442" t="str">
        <f t="shared" si="470"/>
        <v/>
      </c>
      <c r="X1258" s="452" t="str">
        <f t="shared" si="465"/>
        <v/>
      </c>
      <c r="Y1258" s="452" t="str">
        <f t="shared" si="466"/>
        <v/>
      </c>
    </row>
    <row r="1259" spans="1:25" ht="16.5">
      <c r="A1259" s="383">
        <f t="shared" si="471"/>
        <v>46203</v>
      </c>
      <c r="B1259" s="432" t="s">
        <v>804</v>
      </c>
      <c r="C1259" s="458"/>
      <c r="D1259" s="473"/>
      <c r="E1259" s="459"/>
      <c r="F1259" s="507" t="str">
        <f>IF(ISNA(VLOOKUP(D1259,條件!$A$1:$L$65585,5,0)),"",(VLOOKUP(D1259,條件!$A$1:$L$65585,5,0)))</f>
        <v/>
      </c>
      <c r="G1259" s="507" t="str">
        <f>IF(ISNA(VLOOKUP(D1259,條件!$A$1:$L$65585,11,0)),"",(VLOOKUP(D1259,條件!$A$1:$L$65585,11,0)))</f>
        <v/>
      </c>
      <c r="H1259" s="460"/>
      <c r="I1259" s="461"/>
      <c r="J1259" s="462"/>
      <c r="K1259" s="461"/>
      <c r="L1259" s="463"/>
      <c r="M1259" s="388"/>
      <c r="N1259" s="389"/>
      <c r="O1259" s="390"/>
      <c r="P1259" s="389"/>
      <c r="Q1259" s="410"/>
      <c r="R1259" s="443"/>
      <c r="S1259" s="425">
        <f t="shared" si="467"/>
        <v>0</v>
      </c>
      <c r="T1259" s="392">
        <f t="shared" si="464"/>
        <v>0</v>
      </c>
      <c r="U1259" s="405">
        <f t="shared" si="468"/>
        <v>0</v>
      </c>
      <c r="V1259" s="393">
        <f t="shared" si="469"/>
        <v>0</v>
      </c>
      <c r="W1259" s="442" t="str">
        <f t="shared" si="470"/>
        <v/>
      </c>
      <c r="X1259" s="452" t="str">
        <f t="shared" si="465"/>
        <v/>
      </c>
      <c r="Y1259" s="452" t="str">
        <f t="shared" si="466"/>
        <v/>
      </c>
    </row>
    <row r="1260" spans="1:25" ht="16.5">
      <c r="A1260" s="383">
        <f t="shared" si="471"/>
        <v>46203</v>
      </c>
      <c r="B1260" s="432" t="s">
        <v>804</v>
      </c>
      <c r="C1260" s="458"/>
      <c r="D1260" s="473"/>
      <c r="E1260" s="459"/>
      <c r="F1260" s="507" t="str">
        <f>IF(ISNA(VLOOKUP(D1260,條件!$A$1:$L$65585,5,0)),"",(VLOOKUP(D1260,條件!$A$1:$L$65585,5,0)))</f>
        <v/>
      </c>
      <c r="G1260" s="507" t="str">
        <f>IF(ISNA(VLOOKUP(D1260,條件!$A$1:$L$65585,11,0)),"",(VLOOKUP(D1260,條件!$A$1:$L$65585,11,0)))</f>
        <v/>
      </c>
      <c r="H1260" s="460"/>
      <c r="I1260" s="461"/>
      <c r="J1260" s="462"/>
      <c r="K1260" s="461"/>
      <c r="L1260" s="463"/>
      <c r="M1260" s="388"/>
      <c r="N1260" s="389"/>
      <c r="O1260" s="390"/>
      <c r="P1260" s="389"/>
      <c r="Q1260" s="410"/>
      <c r="R1260" s="443"/>
      <c r="S1260" s="425">
        <f t="shared" si="467"/>
        <v>0</v>
      </c>
      <c r="T1260" s="392">
        <f t="shared" si="464"/>
        <v>0</v>
      </c>
      <c r="U1260" s="405">
        <f t="shared" si="468"/>
        <v>0</v>
      </c>
      <c r="V1260" s="393">
        <f t="shared" si="469"/>
        <v>0</v>
      </c>
      <c r="W1260" s="442" t="str">
        <f t="shared" si="470"/>
        <v/>
      </c>
      <c r="X1260" s="452" t="str">
        <f t="shared" si="465"/>
        <v/>
      </c>
      <c r="Y1260" s="452" t="str">
        <f t="shared" si="466"/>
        <v/>
      </c>
    </row>
    <row r="1261" spans="1:25" ht="16.5">
      <c r="A1261" s="383">
        <f t="shared" si="471"/>
        <v>46203</v>
      </c>
      <c r="B1261" s="432" t="s">
        <v>804</v>
      </c>
      <c r="C1261" s="458"/>
      <c r="D1261" s="473"/>
      <c r="E1261" s="459"/>
      <c r="F1261" s="507" t="str">
        <f>IF(ISNA(VLOOKUP(D1261,條件!$A$1:$L$65585,5,0)),"",(VLOOKUP(D1261,條件!$A$1:$L$65585,5,0)))</f>
        <v/>
      </c>
      <c r="G1261" s="507" t="str">
        <f>IF(ISNA(VLOOKUP(D1261,條件!$A$1:$L$65585,11,0)),"",(VLOOKUP(D1261,條件!$A$1:$L$65585,11,0)))</f>
        <v/>
      </c>
      <c r="H1261" s="460"/>
      <c r="I1261" s="461"/>
      <c r="J1261" s="462"/>
      <c r="K1261" s="461"/>
      <c r="L1261" s="463"/>
      <c r="M1261" s="388"/>
      <c r="N1261" s="389"/>
      <c r="O1261" s="390"/>
      <c r="P1261" s="389"/>
      <c r="Q1261" s="410"/>
      <c r="R1261" s="443"/>
      <c r="S1261" s="425">
        <f t="shared" si="467"/>
        <v>0</v>
      </c>
      <c r="T1261" s="392">
        <f t="shared" si="464"/>
        <v>0</v>
      </c>
      <c r="U1261" s="392">
        <f t="shared" si="468"/>
        <v>0</v>
      </c>
      <c r="V1261" s="393">
        <f t="shared" si="469"/>
        <v>0</v>
      </c>
      <c r="W1261" s="442" t="str">
        <f t="shared" si="470"/>
        <v/>
      </c>
      <c r="X1261" s="452" t="str">
        <f t="shared" si="465"/>
        <v/>
      </c>
      <c r="Y1261" s="452" t="str">
        <f t="shared" si="466"/>
        <v/>
      </c>
    </row>
    <row r="1262" spans="1:25" ht="16.5">
      <c r="A1262" s="383">
        <f t="shared" si="471"/>
        <v>46203</v>
      </c>
      <c r="B1262" s="432" t="s">
        <v>804</v>
      </c>
      <c r="C1262" s="458"/>
      <c r="D1262" s="473"/>
      <c r="E1262" s="459"/>
      <c r="F1262" s="507" t="str">
        <f>IF(ISNA(VLOOKUP(D1262,條件!$A$1:$L$65585,5,0)),"",(VLOOKUP(D1262,條件!$A$1:$L$65585,5,0)))</f>
        <v/>
      </c>
      <c r="G1262" s="507" t="str">
        <f>IF(ISNA(VLOOKUP(D1262,條件!$A$1:$L$65585,11,0)),"",(VLOOKUP(D1262,條件!$A$1:$L$65585,11,0)))</f>
        <v/>
      </c>
      <c r="H1262" s="460"/>
      <c r="I1262" s="461"/>
      <c r="J1262" s="462"/>
      <c r="K1262" s="461"/>
      <c r="L1262" s="463"/>
      <c r="M1262" s="388"/>
      <c r="N1262" s="389"/>
      <c r="O1262" s="390"/>
      <c r="P1262" s="389"/>
      <c r="Q1262" s="410"/>
      <c r="R1262" s="443"/>
      <c r="S1262" s="425">
        <f t="shared" si="467"/>
        <v>0</v>
      </c>
      <c r="T1262" s="392">
        <f t="shared" si="464"/>
        <v>0</v>
      </c>
      <c r="U1262" s="392">
        <f t="shared" si="468"/>
        <v>0</v>
      </c>
      <c r="V1262" s="393">
        <f t="shared" si="469"/>
        <v>0</v>
      </c>
      <c r="W1262" s="444" t="str">
        <f t="shared" si="470"/>
        <v/>
      </c>
      <c r="X1262" s="452" t="str">
        <f t="shared" si="465"/>
        <v/>
      </c>
      <c r="Y1262" s="452" t="str">
        <f t="shared" si="466"/>
        <v/>
      </c>
    </row>
    <row r="1263" spans="1:25" ht="16.5">
      <c r="A1263" s="383">
        <f t="shared" si="471"/>
        <v>46203</v>
      </c>
      <c r="B1263" s="432" t="s">
        <v>804</v>
      </c>
      <c r="C1263" s="458"/>
      <c r="D1263" s="473"/>
      <c r="E1263" s="459"/>
      <c r="F1263" s="507" t="str">
        <f>IF(ISNA(VLOOKUP(D1263,條件!$A$1:$L$65585,5,0)),"",(VLOOKUP(D1263,條件!$A$1:$L$65585,5,0)))</f>
        <v/>
      </c>
      <c r="G1263" s="507" t="str">
        <f>IF(ISNA(VLOOKUP(D1263,條件!$A$1:$L$65585,11,0)),"",(VLOOKUP(D1263,條件!$A$1:$L$65585,11,0)))</f>
        <v/>
      </c>
      <c r="H1263" s="460"/>
      <c r="I1263" s="461"/>
      <c r="J1263" s="462"/>
      <c r="K1263" s="461"/>
      <c r="L1263" s="463"/>
      <c r="M1263" s="388"/>
      <c r="N1263" s="389"/>
      <c r="O1263" s="390"/>
      <c r="P1263" s="389"/>
      <c r="Q1263" s="410"/>
      <c r="R1263" s="443"/>
      <c r="S1263" s="425">
        <f t="shared" si="467"/>
        <v>0</v>
      </c>
      <c r="T1263" s="392">
        <f t="shared" si="464"/>
        <v>0</v>
      </c>
      <c r="U1263" s="392">
        <f t="shared" si="468"/>
        <v>0</v>
      </c>
      <c r="V1263" s="393">
        <f t="shared" si="469"/>
        <v>0</v>
      </c>
      <c r="W1263" s="444" t="str">
        <f t="shared" si="470"/>
        <v/>
      </c>
      <c r="X1263" s="452" t="str">
        <f t="shared" si="465"/>
        <v/>
      </c>
      <c r="Y1263" s="452" t="str">
        <f t="shared" si="466"/>
        <v/>
      </c>
    </row>
    <row r="1264" spans="1:25" ht="16.5">
      <c r="A1264" s="383">
        <f t="shared" si="471"/>
        <v>46203</v>
      </c>
      <c r="B1264" s="432" t="s">
        <v>804</v>
      </c>
      <c r="C1264" s="458"/>
      <c r="D1264" s="473"/>
      <c r="E1264" s="459"/>
      <c r="F1264" s="507" t="str">
        <f>IF(ISNA(VLOOKUP(D1264,條件!$A$1:$L$65585,5,0)),"",(VLOOKUP(D1264,條件!$A$1:$L$65585,5,0)))</f>
        <v/>
      </c>
      <c r="G1264" s="507" t="str">
        <f>IF(ISNA(VLOOKUP(D1264,條件!$A$1:$L$65585,11,0)),"",(VLOOKUP(D1264,條件!$A$1:$L$65585,11,0)))</f>
        <v/>
      </c>
      <c r="H1264" s="460"/>
      <c r="I1264" s="461"/>
      <c r="J1264" s="462"/>
      <c r="K1264" s="461"/>
      <c r="L1264" s="463"/>
      <c r="M1264" s="388"/>
      <c r="N1264" s="389"/>
      <c r="O1264" s="390"/>
      <c r="P1264" s="389"/>
      <c r="Q1264" s="410"/>
      <c r="R1264" s="443"/>
      <c r="S1264" s="425">
        <f t="shared" si="467"/>
        <v>0</v>
      </c>
      <c r="T1264" s="392">
        <f t="shared" si="464"/>
        <v>0</v>
      </c>
      <c r="U1264" s="392">
        <f t="shared" si="468"/>
        <v>0</v>
      </c>
      <c r="V1264" s="393">
        <f t="shared" si="469"/>
        <v>0</v>
      </c>
      <c r="W1264" s="444" t="str">
        <f t="shared" si="470"/>
        <v/>
      </c>
      <c r="X1264" s="452" t="str">
        <f t="shared" si="465"/>
        <v/>
      </c>
      <c r="Y1264" s="452" t="str">
        <f t="shared" si="466"/>
        <v/>
      </c>
    </row>
    <row r="1265" spans="1:25" ht="16.5">
      <c r="A1265" s="383">
        <f t="shared" si="471"/>
        <v>46203</v>
      </c>
      <c r="B1265" s="432" t="s">
        <v>804</v>
      </c>
      <c r="C1265" s="458"/>
      <c r="D1265" s="473"/>
      <c r="E1265" s="459"/>
      <c r="F1265" s="507" t="str">
        <f>IF(ISNA(VLOOKUP(D1265,條件!$A$1:$L$65585,5,0)),"",(VLOOKUP(D1265,條件!$A$1:$L$65585,5,0)))</f>
        <v/>
      </c>
      <c r="G1265" s="507" t="str">
        <f>IF(ISNA(VLOOKUP(D1265,條件!$A$1:$L$65585,11,0)),"",(VLOOKUP(D1265,條件!$A$1:$L$65585,11,0)))</f>
        <v/>
      </c>
      <c r="H1265" s="460"/>
      <c r="I1265" s="461"/>
      <c r="J1265" s="462"/>
      <c r="K1265" s="461"/>
      <c r="L1265" s="463"/>
      <c r="M1265" s="388"/>
      <c r="N1265" s="389"/>
      <c r="O1265" s="390"/>
      <c r="P1265" s="389"/>
      <c r="Q1265" s="410"/>
      <c r="R1265" s="443"/>
      <c r="S1265" s="425">
        <f t="shared" si="467"/>
        <v>0</v>
      </c>
      <c r="T1265" s="392">
        <f t="shared" si="464"/>
        <v>0</v>
      </c>
      <c r="U1265" s="392">
        <f t="shared" si="468"/>
        <v>0</v>
      </c>
      <c r="V1265" s="393">
        <f t="shared" si="469"/>
        <v>0</v>
      </c>
      <c r="W1265" s="444" t="str">
        <f t="shared" si="470"/>
        <v/>
      </c>
      <c r="X1265" s="452" t="str">
        <f t="shared" si="465"/>
        <v/>
      </c>
      <c r="Y1265" s="452" t="str">
        <f t="shared" si="466"/>
        <v/>
      </c>
    </row>
    <row r="1266" spans="1:25" ht="16.5">
      <c r="A1266" s="383">
        <f t="shared" si="471"/>
        <v>46203</v>
      </c>
      <c r="B1266" s="432" t="s">
        <v>804</v>
      </c>
      <c r="C1266" s="458"/>
      <c r="D1266" s="473"/>
      <c r="E1266" s="459"/>
      <c r="F1266" s="507" t="str">
        <f>IF(ISNA(VLOOKUP(D1266,條件!$A$1:$L$65585,5,0)),"",(VLOOKUP(D1266,條件!$A$1:$L$65585,5,0)))</f>
        <v/>
      </c>
      <c r="G1266" s="507" t="str">
        <f>IF(ISNA(VLOOKUP(D1266,條件!$A$1:$L$65585,11,0)),"",(VLOOKUP(D1266,條件!$A$1:$L$65585,11,0)))</f>
        <v/>
      </c>
      <c r="H1266" s="460"/>
      <c r="I1266" s="461"/>
      <c r="J1266" s="462"/>
      <c r="K1266" s="461"/>
      <c r="L1266" s="463"/>
      <c r="M1266" s="388"/>
      <c r="N1266" s="389"/>
      <c r="O1266" s="390"/>
      <c r="P1266" s="389"/>
      <c r="Q1266" s="391"/>
      <c r="R1266" s="443"/>
      <c r="S1266" s="425">
        <f t="shared" si="467"/>
        <v>0</v>
      </c>
      <c r="T1266" s="392">
        <f t="shared" si="464"/>
        <v>0</v>
      </c>
      <c r="U1266" s="392">
        <f t="shared" si="468"/>
        <v>0</v>
      </c>
      <c r="V1266" s="393">
        <f t="shared" si="469"/>
        <v>0</v>
      </c>
      <c r="W1266" s="444" t="str">
        <f t="shared" si="470"/>
        <v/>
      </c>
      <c r="X1266" s="452" t="str">
        <f t="shared" si="465"/>
        <v/>
      </c>
      <c r="Y1266" s="452" t="str">
        <f t="shared" si="466"/>
        <v/>
      </c>
    </row>
    <row r="1267" spans="1:25" ht="16.5">
      <c r="A1267" s="383">
        <f t="shared" si="471"/>
        <v>46203</v>
      </c>
      <c r="B1267" s="432" t="s">
        <v>804</v>
      </c>
      <c r="C1267" s="458"/>
      <c r="D1267" s="473"/>
      <c r="E1267" s="459"/>
      <c r="F1267" s="507" t="str">
        <f>IF(ISNA(VLOOKUP(D1267,條件!$A$1:$L$65585,5,0)),"",(VLOOKUP(D1267,條件!$A$1:$L$65585,5,0)))</f>
        <v/>
      </c>
      <c r="G1267" s="507" t="str">
        <f>IF(ISNA(VLOOKUP(D1267,條件!$A$1:$L$65585,11,0)),"",(VLOOKUP(D1267,條件!$A$1:$L$65585,11,0)))</f>
        <v/>
      </c>
      <c r="H1267" s="460"/>
      <c r="I1267" s="461"/>
      <c r="J1267" s="462"/>
      <c r="K1267" s="461"/>
      <c r="L1267" s="463"/>
      <c r="M1267" s="388"/>
      <c r="N1267" s="389"/>
      <c r="O1267" s="390"/>
      <c r="P1267" s="389"/>
      <c r="Q1267" s="391"/>
      <c r="R1267" s="443"/>
      <c r="S1267" s="425">
        <f t="shared" si="467"/>
        <v>0</v>
      </c>
      <c r="T1267" s="392">
        <f t="shared" si="464"/>
        <v>0</v>
      </c>
      <c r="U1267" s="392">
        <f t="shared" si="468"/>
        <v>0</v>
      </c>
      <c r="V1267" s="393">
        <f t="shared" si="469"/>
        <v>0</v>
      </c>
      <c r="W1267" s="444" t="str">
        <f t="shared" si="470"/>
        <v/>
      </c>
      <c r="X1267" s="452" t="str">
        <f t="shared" si="465"/>
        <v/>
      </c>
      <c r="Y1267" s="452" t="str">
        <f t="shared" si="466"/>
        <v/>
      </c>
    </row>
    <row r="1268" spans="1:25" ht="16.5">
      <c r="A1268" s="383">
        <f t="shared" si="471"/>
        <v>46203</v>
      </c>
      <c r="B1268" s="432" t="s">
        <v>804</v>
      </c>
      <c r="C1268" s="458"/>
      <c r="D1268" s="473"/>
      <c r="E1268" s="459"/>
      <c r="F1268" s="507" t="str">
        <f>IF(ISNA(VLOOKUP(D1268,條件!$A$1:$L$65585,5,0)),"",(VLOOKUP(D1268,條件!$A$1:$L$65585,5,0)))</f>
        <v/>
      </c>
      <c r="G1268" s="507" t="str">
        <f>IF(ISNA(VLOOKUP(D1268,條件!$A$1:$L$65585,11,0)),"",(VLOOKUP(D1268,條件!$A$1:$L$65585,11,0)))</f>
        <v/>
      </c>
      <c r="H1268" s="460"/>
      <c r="I1268" s="461"/>
      <c r="J1268" s="462"/>
      <c r="K1268" s="461"/>
      <c r="L1268" s="463"/>
      <c r="M1268" s="388"/>
      <c r="N1268" s="389"/>
      <c r="O1268" s="390"/>
      <c r="P1268" s="389"/>
      <c r="Q1268" s="391"/>
      <c r="R1268" s="443"/>
      <c r="S1268" s="425">
        <f t="shared" si="467"/>
        <v>0</v>
      </c>
      <c r="T1268" s="392">
        <f t="shared" si="464"/>
        <v>0</v>
      </c>
      <c r="U1268" s="392">
        <f t="shared" si="468"/>
        <v>0</v>
      </c>
      <c r="V1268" s="393">
        <f t="shared" si="469"/>
        <v>0</v>
      </c>
      <c r="W1268" s="444" t="str">
        <f t="shared" si="470"/>
        <v/>
      </c>
      <c r="X1268" s="452" t="str">
        <f t="shared" si="465"/>
        <v/>
      </c>
      <c r="Y1268" s="452" t="str">
        <f t="shared" si="466"/>
        <v/>
      </c>
    </row>
    <row r="1269" spans="1:25" ht="16.5">
      <c r="A1269" s="383">
        <f t="shared" si="471"/>
        <v>46203</v>
      </c>
      <c r="B1269" s="432" t="s">
        <v>804</v>
      </c>
      <c r="C1269" s="458"/>
      <c r="D1269" s="473"/>
      <c r="E1269" s="459"/>
      <c r="F1269" s="507" t="str">
        <f>IF(ISNA(VLOOKUP(D1269,條件!$A$1:$L$65585,5,0)),"",(VLOOKUP(D1269,條件!$A$1:$L$65585,5,0)))</f>
        <v/>
      </c>
      <c r="G1269" s="507" t="str">
        <f>IF(ISNA(VLOOKUP(D1269,條件!$A$1:$L$65585,11,0)),"",(VLOOKUP(D1269,條件!$A$1:$L$65585,11,0)))</f>
        <v/>
      </c>
      <c r="H1269" s="460"/>
      <c r="I1269" s="461"/>
      <c r="J1269" s="462"/>
      <c r="K1269" s="461"/>
      <c r="L1269" s="463"/>
      <c r="M1269" s="388"/>
      <c r="N1269" s="389"/>
      <c r="O1269" s="390"/>
      <c r="P1269" s="389"/>
      <c r="Q1269" s="391"/>
      <c r="R1269" s="443"/>
      <c r="S1269" s="425">
        <f t="shared" si="467"/>
        <v>0</v>
      </c>
      <c r="T1269" s="392">
        <f t="shared" si="464"/>
        <v>0</v>
      </c>
      <c r="U1269" s="392">
        <f t="shared" si="468"/>
        <v>0</v>
      </c>
      <c r="V1269" s="393">
        <f t="shared" si="469"/>
        <v>0</v>
      </c>
      <c r="W1269" s="444" t="str">
        <f t="shared" si="470"/>
        <v/>
      </c>
      <c r="X1269" s="452" t="str">
        <f t="shared" si="465"/>
        <v/>
      </c>
      <c r="Y1269" s="452" t="str">
        <f t="shared" si="466"/>
        <v/>
      </c>
    </row>
    <row r="1270" spans="1:25" ht="16.5">
      <c r="A1270" s="383">
        <f t="shared" si="471"/>
        <v>46203</v>
      </c>
      <c r="B1270" s="398" t="s">
        <v>807</v>
      </c>
      <c r="C1270" s="524"/>
      <c r="D1270" s="525"/>
      <c r="E1270" s="526"/>
      <c r="F1270" s="527"/>
      <c r="G1270" s="527"/>
      <c r="H1270" s="528"/>
      <c r="I1270" s="529">
        <f>COUNTA(I1250:I1269)</f>
        <v>0</v>
      </c>
      <c r="J1270" s="529"/>
      <c r="K1270" s="529"/>
      <c r="L1270" s="530"/>
      <c r="M1270" s="400"/>
      <c r="N1270" s="401">
        <f>SUM(N1250:N1269)</f>
        <v>0</v>
      </c>
      <c r="O1270" s="400"/>
      <c r="P1270" s="401">
        <f>SUM(P1250:P1269)</f>
        <v>0</v>
      </c>
      <c r="Q1270" s="402"/>
      <c r="R1270" s="445"/>
      <c r="S1270" s="426"/>
      <c r="T1270" s="399"/>
      <c r="U1270" s="399">
        <f>SUMIF(U1250:U1269,"&lt;9E307")</f>
        <v>0</v>
      </c>
      <c r="V1270" s="399">
        <f>SUM(V1250:V1269)</f>
        <v>0</v>
      </c>
      <c r="W1270" s="446">
        <f>IF(ISERROR(V1270/U1270),0,(V1270/U1270))</f>
        <v>0</v>
      </c>
      <c r="X1270" s="453">
        <f>SUMIF(X1250:X1269,"&lt;9E307")</f>
        <v>0</v>
      </c>
      <c r="Y1270" s="453">
        <f>SUMIF(Y1250:Y1269,"&lt;9E307")</f>
        <v>0</v>
      </c>
    </row>
    <row r="1271" spans="1:25" ht="16.5">
      <c r="A1271" s="383">
        <f t="shared" si="471"/>
        <v>46203</v>
      </c>
      <c r="B1271" s="432" t="s">
        <v>805</v>
      </c>
      <c r="C1271" s="458"/>
      <c r="D1271" s="473"/>
      <c r="E1271" s="459"/>
      <c r="F1271" s="507" t="str">
        <f>IF(ISNA(VLOOKUP(D1271,條件!$A$1:$L$65585,5,0)),"",(VLOOKUP(D1271,條件!$A$1:$L$65585,5,0)))</f>
        <v/>
      </c>
      <c r="G1271" s="507" t="str">
        <f>IF(ISNA(VLOOKUP(D1271,條件!$A$1:$L$65585,11,0)),"",(VLOOKUP(D1271,條件!$A$1:$L$65585,11,0)))</f>
        <v/>
      </c>
      <c r="H1271" s="460"/>
      <c r="I1271" s="461"/>
      <c r="J1271" s="462"/>
      <c r="K1271" s="461"/>
      <c r="L1271" s="463"/>
      <c r="M1271" s="388"/>
      <c r="N1271" s="389"/>
      <c r="O1271" s="390"/>
      <c r="P1271" s="389"/>
      <c r="Q1271" s="391"/>
      <c r="R1271" s="443"/>
      <c r="S1271" s="425">
        <f>K1271*0.85</f>
        <v>0</v>
      </c>
      <c r="T1271" s="392">
        <f t="shared" ref="T1271:T1290" si="472">IF(J1271="",0,(1440/(J1271/S1271)))</f>
        <v>0</v>
      </c>
      <c r="U1271" s="405">
        <f>T1271*L1271*(N1271+P1271)/24*0.85</f>
        <v>0</v>
      </c>
      <c r="V1271" s="406">
        <f>M1271+O1271</f>
        <v>0</v>
      </c>
      <c r="W1271" s="442" t="str">
        <f>IF(U1271=0,"",((V1271/U1271)))</f>
        <v/>
      </c>
      <c r="X1271" s="452" t="str">
        <f t="shared" ref="X1271:X1290" si="473">IF(ISERROR((U1271/(N1271+P1271)*N1271)/250),"",((U1271/(N1271+P1271)*N1271)/250))</f>
        <v/>
      </c>
      <c r="Y1271" s="452" t="str">
        <f t="shared" ref="Y1271:Y1290" si="474">IF(ISERROR(((U1271/(N1271+P1271)*P1271)/250)),"",(((U1271/(N1271+P1271)*P1271))/250))</f>
        <v/>
      </c>
    </row>
    <row r="1272" spans="1:25" ht="16.5">
      <c r="A1272" s="383">
        <f t="shared" si="471"/>
        <v>46203</v>
      </c>
      <c r="B1272" s="432" t="s">
        <v>805</v>
      </c>
      <c r="C1272" s="458"/>
      <c r="D1272" s="473"/>
      <c r="E1272" s="459"/>
      <c r="F1272" s="507" t="str">
        <f>IF(ISNA(VLOOKUP(D1272,條件!$A$1:$L$65585,5,0)),"",(VLOOKUP(D1272,條件!$A$1:$L$65585,5,0)))</f>
        <v/>
      </c>
      <c r="G1272" s="507" t="str">
        <f>IF(ISNA(VLOOKUP(D1272,條件!$A$1:$L$65585,11,0)),"",(VLOOKUP(D1272,條件!$A$1:$L$65585,11,0)))</f>
        <v/>
      </c>
      <c r="H1272" s="460"/>
      <c r="I1272" s="461"/>
      <c r="J1272" s="462"/>
      <c r="K1272" s="461"/>
      <c r="L1272" s="463"/>
      <c r="M1272" s="388"/>
      <c r="N1272" s="389"/>
      <c r="O1272" s="390"/>
      <c r="P1272" s="389"/>
      <c r="Q1272" s="391"/>
      <c r="R1272" s="443"/>
      <c r="S1272" s="425">
        <f t="shared" ref="S1272:S1290" si="475">K1272*0.85</f>
        <v>0</v>
      </c>
      <c r="T1272" s="392">
        <f t="shared" si="472"/>
        <v>0</v>
      </c>
      <c r="U1272" s="405">
        <f t="shared" ref="U1272:U1290" si="476">T1272*L1272*(N1272+P1272)/24*0.85</f>
        <v>0</v>
      </c>
      <c r="V1272" s="393">
        <f t="shared" ref="V1272:V1290" si="477">M1272+O1272</f>
        <v>0</v>
      </c>
      <c r="W1272" s="442" t="str">
        <f t="shared" ref="W1272:W1290" si="478">IF(U1272=0,"",((V1272/U1272)))</f>
        <v/>
      </c>
      <c r="X1272" s="452" t="str">
        <f t="shared" si="473"/>
        <v/>
      </c>
      <c r="Y1272" s="452" t="str">
        <f t="shared" si="474"/>
        <v/>
      </c>
    </row>
    <row r="1273" spans="1:25" ht="16.5">
      <c r="A1273" s="383">
        <f t="shared" si="471"/>
        <v>46203</v>
      </c>
      <c r="B1273" s="432" t="s">
        <v>805</v>
      </c>
      <c r="C1273" s="458"/>
      <c r="D1273" s="473"/>
      <c r="E1273" s="459"/>
      <c r="F1273" s="507" t="str">
        <f>IF(ISNA(VLOOKUP(D1273,條件!$A$1:$L$65585,5,0)),"",(VLOOKUP(D1273,條件!$A$1:$L$65585,5,0)))</f>
        <v/>
      </c>
      <c r="G1273" s="507" t="str">
        <f>IF(ISNA(VLOOKUP(D1273,條件!$A$1:$L$65585,11,0)),"",(VLOOKUP(D1273,條件!$A$1:$L$65585,11,0)))</f>
        <v/>
      </c>
      <c r="H1273" s="460"/>
      <c r="I1273" s="461"/>
      <c r="J1273" s="462"/>
      <c r="K1273" s="461"/>
      <c r="L1273" s="463"/>
      <c r="M1273" s="388"/>
      <c r="N1273" s="389"/>
      <c r="O1273" s="390"/>
      <c r="P1273" s="389"/>
      <c r="Q1273" s="391"/>
      <c r="R1273" s="443"/>
      <c r="S1273" s="425">
        <f t="shared" si="475"/>
        <v>0</v>
      </c>
      <c r="T1273" s="392">
        <f t="shared" si="472"/>
        <v>0</v>
      </c>
      <c r="U1273" s="405">
        <f t="shared" si="476"/>
        <v>0</v>
      </c>
      <c r="V1273" s="393">
        <f t="shared" si="477"/>
        <v>0</v>
      </c>
      <c r="W1273" s="442" t="str">
        <f t="shared" si="478"/>
        <v/>
      </c>
      <c r="X1273" s="452" t="str">
        <f t="shared" si="473"/>
        <v/>
      </c>
      <c r="Y1273" s="452" t="str">
        <f t="shared" si="474"/>
        <v/>
      </c>
    </row>
    <row r="1274" spans="1:25" ht="16.5">
      <c r="A1274" s="383">
        <f t="shared" si="471"/>
        <v>46203</v>
      </c>
      <c r="B1274" s="432" t="s">
        <v>805</v>
      </c>
      <c r="C1274" s="458"/>
      <c r="D1274" s="473"/>
      <c r="E1274" s="459"/>
      <c r="F1274" s="507" t="str">
        <f>IF(ISNA(VLOOKUP(D1274,條件!$A$1:$L$65585,5,0)),"",(VLOOKUP(D1274,條件!$A$1:$L$65585,5,0)))</f>
        <v/>
      </c>
      <c r="G1274" s="507" t="str">
        <f>IF(ISNA(VLOOKUP(D1274,條件!$A$1:$L$65585,11,0)),"",(VLOOKUP(D1274,條件!$A$1:$L$65585,11,0)))</f>
        <v/>
      </c>
      <c r="H1274" s="460"/>
      <c r="I1274" s="461"/>
      <c r="J1274" s="462"/>
      <c r="K1274" s="461"/>
      <c r="L1274" s="463"/>
      <c r="M1274" s="388"/>
      <c r="N1274" s="389"/>
      <c r="O1274" s="390"/>
      <c r="P1274" s="389"/>
      <c r="Q1274" s="391"/>
      <c r="R1274" s="443"/>
      <c r="S1274" s="425">
        <f t="shared" si="475"/>
        <v>0</v>
      </c>
      <c r="T1274" s="392">
        <f t="shared" si="472"/>
        <v>0</v>
      </c>
      <c r="U1274" s="405">
        <f t="shared" si="476"/>
        <v>0</v>
      </c>
      <c r="V1274" s="393">
        <f t="shared" si="477"/>
        <v>0</v>
      </c>
      <c r="W1274" s="442" t="str">
        <f t="shared" si="478"/>
        <v/>
      </c>
      <c r="X1274" s="452" t="str">
        <f t="shared" si="473"/>
        <v/>
      </c>
      <c r="Y1274" s="452" t="str">
        <f t="shared" si="474"/>
        <v/>
      </c>
    </row>
    <row r="1275" spans="1:25" ht="16.5">
      <c r="A1275" s="383">
        <f t="shared" si="471"/>
        <v>46203</v>
      </c>
      <c r="B1275" s="432" t="s">
        <v>805</v>
      </c>
      <c r="C1275" s="458"/>
      <c r="D1275" s="473"/>
      <c r="E1275" s="459"/>
      <c r="F1275" s="507" t="str">
        <f>IF(ISNA(VLOOKUP(D1275,條件!$A$1:$L$65585,5,0)),"",(VLOOKUP(D1275,條件!$A$1:$L$65585,5,0)))</f>
        <v/>
      </c>
      <c r="G1275" s="507" t="str">
        <f>IF(ISNA(VLOOKUP(D1275,條件!$A$1:$L$65585,11,0)),"",(VLOOKUP(D1275,條件!$A$1:$L$65585,11,0)))</f>
        <v/>
      </c>
      <c r="H1275" s="460"/>
      <c r="I1275" s="461"/>
      <c r="J1275" s="462"/>
      <c r="K1275" s="461"/>
      <c r="L1275" s="463"/>
      <c r="M1275" s="388"/>
      <c r="N1275" s="389"/>
      <c r="O1275" s="390"/>
      <c r="P1275" s="389"/>
      <c r="Q1275" s="391"/>
      <c r="R1275" s="443"/>
      <c r="S1275" s="425">
        <f t="shared" si="475"/>
        <v>0</v>
      </c>
      <c r="T1275" s="392">
        <f t="shared" si="472"/>
        <v>0</v>
      </c>
      <c r="U1275" s="405">
        <f t="shared" si="476"/>
        <v>0</v>
      </c>
      <c r="V1275" s="393">
        <f t="shared" si="477"/>
        <v>0</v>
      </c>
      <c r="W1275" s="442" t="str">
        <f t="shared" si="478"/>
        <v/>
      </c>
      <c r="X1275" s="452" t="str">
        <f t="shared" si="473"/>
        <v/>
      </c>
      <c r="Y1275" s="452" t="str">
        <f t="shared" si="474"/>
        <v/>
      </c>
    </row>
    <row r="1276" spans="1:25" ht="16.5">
      <c r="A1276" s="383">
        <f t="shared" si="471"/>
        <v>46203</v>
      </c>
      <c r="B1276" s="432" t="s">
        <v>805</v>
      </c>
      <c r="C1276" s="458"/>
      <c r="D1276" s="473"/>
      <c r="E1276" s="459"/>
      <c r="F1276" s="507" t="str">
        <f>IF(ISNA(VLOOKUP(D1276,條件!$A$1:$L$65585,5,0)),"",(VLOOKUP(D1276,條件!$A$1:$L$65585,5,0)))</f>
        <v/>
      </c>
      <c r="G1276" s="507" t="str">
        <f>IF(ISNA(VLOOKUP(D1276,條件!$A$1:$L$65585,11,0)),"",(VLOOKUP(D1276,條件!$A$1:$L$65585,11,0)))</f>
        <v/>
      </c>
      <c r="H1276" s="460"/>
      <c r="I1276" s="461"/>
      <c r="J1276" s="462"/>
      <c r="K1276" s="461"/>
      <c r="L1276" s="463"/>
      <c r="M1276" s="388"/>
      <c r="N1276" s="389"/>
      <c r="O1276" s="390"/>
      <c r="P1276" s="389"/>
      <c r="Q1276" s="391"/>
      <c r="R1276" s="443"/>
      <c r="S1276" s="425">
        <f t="shared" si="475"/>
        <v>0</v>
      </c>
      <c r="T1276" s="392">
        <f t="shared" si="472"/>
        <v>0</v>
      </c>
      <c r="U1276" s="405">
        <f t="shared" si="476"/>
        <v>0</v>
      </c>
      <c r="V1276" s="393">
        <f t="shared" si="477"/>
        <v>0</v>
      </c>
      <c r="W1276" s="442" t="str">
        <f t="shared" si="478"/>
        <v/>
      </c>
      <c r="X1276" s="452" t="str">
        <f t="shared" si="473"/>
        <v/>
      </c>
      <c r="Y1276" s="452" t="str">
        <f t="shared" si="474"/>
        <v/>
      </c>
    </row>
    <row r="1277" spans="1:25" ht="16.5">
      <c r="A1277" s="383">
        <f t="shared" si="471"/>
        <v>46203</v>
      </c>
      <c r="B1277" s="432" t="s">
        <v>805</v>
      </c>
      <c r="C1277" s="458"/>
      <c r="D1277" s="473"/>
      <c r="E1277" s="459"/>
      <c r="F1277" s="507" t="str">
        <f>IF(ISNA(VLOOKUP(D1277,條件!$A$1:$L$65585,5,0)),"",(VLOOKUP(D1277,條件!$A$1:$L$65585,5,0)))</f>
        <v/>
      </c>
      <c r="G1277" s="507" t="str">
        <f>IF(ISNA(VLOOKUP(D1277,條件!$A$1:$L$65585,11,0)),"",(VLOOKUP(D1277,條件!$A$1:$L$65585,11,0)))</f>
        <v/>
      </c>
      <c r="H1277" s="460"/>
      <c r="I1277" s="461"/>
      <c r="J1277" s="462"/>
      <c r="K1277" s="461"/>
      <c r="L1277" s="463"/>
      <c r="M1277" s="388"/>
      <c r="N1277" s="389"/>
      <c r="O1277" s="390"/>
      <c r="P1277" s="389"/>
      <c r="Q1277" s="391"/>
      <c r="R1277" s="443"/>
      <c r="S1277" s="425">
        <f t="shared" si="475"/>
        <v>0</v>
      </c>
      <c r="T1277" s="392">
        <f t="shared" si="472"/>
        <v>0</v>
      </c>
      <c r="U1277" s="405">
        <f t="shared" si="476"/>
        <v>0</v>
      </c>
      <c r="V1277" s="393">
        <f t="shared" si="477"/>
        <v>0</v>
      </c>
      <c r="W1277" s="442" t="str">
        <f t="shared" si="478"/>
        <v/>
      </c>
      <c r="X1277" s="452" t="str">
        <f t="shared" si="473"/>
        <v/>
      </c>
      <c r="Y1277" s="452" t="str">
        <f t="shared" si="474"/>
        <v/>
      </c>
    </row>
    <row r="1278" spans="1:25" ht="16.5">
      <c r="A1278" s="383">
        <f t="shared" si="471"/>
        <v>46203</v>
      </c>
      <c r="B1278" s="432" t="s">
        <v>805</v>
      </c>
      <c r="C1278" s="458"/>
      <c r="D1278" s="473"/>
      <c r="E1278" s="459"/>
      <c r="F1278" s="507" t="str">
        <f>IF(ISNA(VLOOKUP(D1278,條件!$A$1:$L$65585,5,0)),"",(VLOOKUP(D1278,條件!$A$1:$L$65585,5,0)))</f>
        <v/>
      </c>
      <c r="G1278" s="507" t="str">
        <f>IF(ISNA(VLOOKUP(D1278,條件!$A$1:$L$65585,11,0)),"",(VLOOKUP(D1278,條件!$A$1:$L$65585,11,0)))</f>
        <v/>
      </c>
      <c r="H1278" s="460"/>
      <c r="I1278" s="461"/>
      <c r="J1278" s="462"/>
      <c r="K1278" s="461"/>
      <c r="L1278" s="463"/>
      <c r="M1278" s="388"/>
      <c r="N1278" s="389"/>
      <c r="O1278" s="390"/>
      <c r="P1278" s="389"/>
      <c r="Q1278" s="391"/>
      <c r="R1278" s="443"/>
      <c r="S1278" s="425">
        <f t="shared" si="475"/>
        <v>0</v>
      </c>
      <c r="T1278" s="392">
        <f t="shared" si="472"/>
        <v>0</v>
      </c>
      <c r="U1278" s="405">
        <f t="shared" si="476"/>
        <v>0</v>
      </c>
      <c r="V1278" s="393">
        <f t="shared" si="477"/>
        <v>0</v>
      </c>
      <c r="W1278" s="442" t="str">
        <f t="shared" si="478"/>
        <v/>
      </c>
      <c r="X1278" s="452" t="str">
        <f t="shared" si="473"/>
        <v/>
      </c>
      <c r="Y1278" s="452" t="str">
        <f t="shared" si="474"/>
        <v/>
      </c>
    </row>
    <row r="1279" spans="1:25" ht="16.5">
      <c r="A1279" s="383">
        <f t="shared" si="471"/>
        <v>46203</v>
      </c>
      <c r="B1279" s="432" t="s">
        <v>805</v>
      </c>
      <c r="C1279" s="458"/>
      <c r="D1279" s="473"/>
      <c r="E1279" s="459"/>
      <c r="F1279" s="507" t="str">
        <f>IF(ISNA(VLOOKUP(D1279,條件!$A$1:$L$65585,5,0)),"",(VLOOKUP(D1279,條件!$A$1:$L$65585,5,0)))</f>
        <v/>
      </c>
      <c r="G1279" s="507" t="str">
        <f>IF(ISNA(VLOOKUP(D1279,條件!$A$1:$L$65585,11,0)),"",(VLOOKUP(D1279,條件!$A$1:$L$65585,11,0)))</f>
        <v/>
      </c>
      <c r="H1279" s="460"/>
      <c r="I1279" s="461"/>
      <c r="J1279" s="462"/>
      <c r="K1279" s="461"/>
      <c r="L1279" s="463"/>
      <c r="M1279" s="388"/>
      <c r="N1279" s="389"/>
      <c r="O1279" s="390"/>
      <c r="P1279" s="389"/>
      <c r="Q1279" s="391"/>
      <c r="R1279" s="443"/>
      <c r="S1279" s="425">
        <f t="shared" si="475"/>
        <v>0</v>
      </c>
      <c r="T1279" s="392">
        <f t="shared" si="472"/>
        <v>0</v>
      </c>
      <c r="U1279" s="405">
        <f t="shared" si="476"/>
        <v>0</v>
      </c>
      <c r="V1279" s="393">
        <f t="shared" si="477"/>
        <v>0</v>
      </c>
      <c r="W1279" s="442" t="str">
        <f t="shared" si="478"/>
        <v/>
      </c>
      <c r="X1279" s="452" t="str">
        <f t="shared" si="473"/>
        <v/>
      </c>
      <c r="Y1279" s="452" t="str">
        <f t="shared" si="474"/>
        <v/>
      </c>
    </row>
    <row r="1280" spans="1:25" ht="16.5">
      <c r="A1280" s="383">
        <f t="shared" si="471"/>
        <v>46203</v>
      </c>
      <c r="B1280" s="432" t="s">
        <v>805</v>
      </c>
      <c r="C1280" s="458"/>
      <c r="D1280" s="473"/>
      <c r="E1280" s="459"/>
      <c r="F1280" s="507" t="str">
        <f>IF(ISNA(VLOOKUP(D1280,條件!$A$1:$L$65585,5,0)),"",(VLOOKUP(D1280,條件!$A$1:$L$65585,5,0)))</f>
        <v/>
      </c>
      <c r="G1280" s="507" t="str">
        <f>IF(ISNA(VLOOKUP(D1280,條件!$A$1:$L$65585,11,0)),"",(VLOOKUP(D1280,條件!$A$1:$L$65585,11,0)))</f>
        <v/>
      </c>
      <c r="H1280" s="460"/>
      <c r="I1280" s="461"/>
      <c r="J1280" s="462"/>
      <c r="K1280" s="461"/>
      <c r="L1280" s="463"/>
      <c r="M1280" s="388"/>
      <c r="N1280" s="389"/>
      <c r="O1280" s="390"/>
      <c r="P1280" s="389"/>
      <c r="Q1280" s="391"/>
      <c r="R1280" s="443"/>
      <c r="S1280" s="425">
        <f t="shared" si="475"/>
        <v>0</v>
      </c>
      <c r="T1280" s="392">
        <f t="shared" si="472"/>
        <v>0</v>
      </c>
      <c r="U1280" s="405">
        <f t="shared" si="476"/>
        <v>0</v>
      </c>
      <c r="V1280" s="393">
        <f t="shared" si="477"/>
        <v>0</v>
      </c>
      <c r="W1280" s="442" t="str">
        <f t="shared" si="478"/>
        <v/>
      </c>
      <c r="X1280" s="452" t="str">
        <f t="shared" si="473"/>
        <v/>
      </c>
      <c r="Y1280" s="452" t="str">
        <f t="shared" si="474"/>
        <v/>
      </c>
    </row>
    <row r="1281" spans="1:25" ht="16.5">
      <c r="A1281" s="383">
        <f t="shared" si="471"/>
        <v>46203</v>
      </c>
      <c r="B1281" s="432" t="s">
        <v>805</v>
      </c>
      <c r="C1281" s="458"/>
      <c r="D1281" s="473"/>
      <c r="E1281" s="459"/>
      <c r="F1281" s="507" t="str">
        <f>IF(ISNA(VLOOKUP(D1281,條件!$A$1:$L$65585,5,0)),"",(VLOOKUP(D1281,條件!$A$1:$L$65585,5,0)))</f>
        <v/>
      </c>
      <c r="G1281" s="507" t="str">
        <f>IF(ISNA(VLOOKUP(D1281,條件!$A$1:$L$65585,11,0)),"",(VLOOKUP(D1281,條件!$A$1:$L$65585,11,0)))</f>
        <v/>
      </c>
      <c r="H1281" s="460"/>
      <c r="I1281" s="461"/>
      <c r="J1281" s="462"/>
      <c r="K1281" s="461"/>
      <c r="L1281" s="463"/>
      <c r="M1281" s="388"/>
      <c r="N1281" s="389"/>
      <c r="O1281" s="390"/>
      <c r="P1281" s="389"/>
      <c r="Q1281" s="391"/>
      <c r="R1281" s="443"/>
      <c r="S1281" s="425">
        <f t="shared" si="475"/>
        <v>0</v>
      </c>
      <c r="T1281" s="392">
        <f t="shared" si="472"/>
        <v>0</v>
      </c>
      <c r="U1281" s="405">
        <f t="shared" si="476"/>
        <v>0</v>
      </c>
      <c r="V1281" s="393">
        <f t="shared" si="477"/>
        <v>0</v>
      </c>
      <c r="W1281" s="442" t="str">
        <f t="shared" si="478"/>
        <v/>
      </c>
      <c r="X1281" s="452" t="str">
        <f t="shared" si="473"/>
        <v/>
      </c>
      <c r="Y1281" s="452" t="str">
        <f t="shared" si="474"/>
        <v/>
      </c>
    </row>
    <row r="1282" spans="1:25" ht="16.5">
      <c r="A1282" s="383">
        <f t="shared" si="471"/>
        <v>46203</v>
      </c>
      <c r="B1282" s="432" t="s">
        <v>805</v>
      </c>
      <c r="C1282" s="458"/>
      <c r="D1282" s="473"/>
      <c r="E1282" s="459"/>
      <c r="F1282" s="507" t="str">
        <f>IF(ISNA(VLOOKUP(D1282,條件!$A$1:$L$65585,5,0)),"",(VLOOKUP(D1282,條件!$A$1:$L$65585,5,0)))</f>
        <v/>
      </c>
      <c r="G1282" s="507" t="str">
        <f>IF(ISNA(VLOOKUP(D1282,條件!$A$1:$L$65585,11,0)),"",(VLOOKUP(D1282,條件!$A$1:$L$65585,11,0)))</f>
        <v/>
      </c>
      <c r="H1282" s="460"/>
      <c r="I1282" s="461"/>
      <c r="J1282" s="462"/>
      <c r="K1282" s="461"/>
      <c r="L1282" s="463"/>
      <c r="M1282" s="388"/>
      <c r="N1282" s="389"/>
      <c r="O1282" s="390"/>
      <c r="P1282" s="389"/>
      <c r="Q1282" s="391"/>
      <c r="R1282" s="443"/>
      <c r="S1282" s="425">
        <f t="shared" si="475"/>
        <v>0</v>
      </c>
      <c r="T1282" s="392">
        <f t="shared" si="472"/>
        <v>0</v>
      </c>
      <c r="U1282" s="392">
        <f t="shared" si="476"/>
        <v>0</v>
      </c>
      <c r="V1282" s="393">
        <f t="shared" si="477"/>
        <v>0</v>
      </c>
      <c r="W1282" s="444" t="str">
        <f t="shared" si="478"/>
        <v/>
      </c>
      <c r="X1282" s="452" t="str">
        <f t="shared" si="473"/>
        <v/>
      </c>
      <c r="Y1282" s="452" t="str">
        <f t="shared" si="474"/>
        <v/>
      </c>
    </row>
    <row r="1283" spans="1:25" ht="16.5">
      <c r="A1283" s="383">
        <f t="shared" si="471"/>
        <v>46203</v>
      </c>
      <c r="B1283" s="432" t="s">
        <v>805</v>
      </c>
      <c r="C1283" s="458"/>
      <c r="D1283" s="473"/>
      <c r="E1283" s="459"/>
      <c r="F1283" s="507" t="str">
        <f>IF(ISNA(VLOOKUP(D1283,條件!$A$1:$L$65585,5,0)),"",(VLOOKUP(D1283,條件!$A$1:$L$65585,5,0)))</f>
        <v/>
      </c>
      <c r="G1283" s="507" t="str">
        <f>IF(ISNA(VLOOKUP(D1283,條件!$A$1:$L$65585,11,0)),"",(VLOOKUP(D1283,條件!$A$1:$L$65585,11,0)))</f>
        <v/>
      </c>
      <c r="H1283" s="460"/>
      <c r="I1283" s="461"/>
      <c r="J1283" s="462"/>
      <c r="K1283" s="461"/>
      <c r="L1283" s="463"/>
      <c r="M1283" s="388"/>
      <c r="N1283" s="389"/>
      <c r="O1283" s="390"/>
      <c r="P1283" s="389"/>
      <c r="Q1283" s="391"/>
      <c r="R1283" s="443"/>
      <c r="S1283" s="425">
        <f t="shared" si="475"/>
        <v>0</v>
      </c>
      <c r="T1283" s="392">
        <f t="shared" si="472"/>
        <v>0</v>
      </c>
      <c r="U1283" s="392">
        <f t="shared" si="476"/>
        <v>0</v>
      </c>
      <c r="V1283" s="393">
        <f t="shared" si="477"/>
        <v>0</v>
      </c>
      <c r="W1283" s="444" t="str">
        <f t="shared" si="478"/>
        <v/>
      </c>
      <c r="X1283" s="452" t="str">
        <f t="shared" si="473"/>
        <v/>
      </c>
      <c r="Y1283" s="452" t="str">
        <f t="shared" si="474"/>
        <v/>
      </c>
    </row>
    <row r="1284" spans="1:25" ht="16.5">
      <c r="A1284" s="383">
        <f t="shared" si="471"/>
        <v>46203</v>
      </c>
      <c r="B1284" s="432" t="s">
        <v>805</v>
      </c>
      <c r="C1284" s="458"/>
      <c r="D1284" s="473"/>
      <c r="E1284" s="459"/>
      <c r="F1284" s="507" t="str">
        <f>IF(ISNA(VLOOKUP(D1284,條件!$A$1:$L$65585,5,0)),"",(VLOOKUP(D1284,條件!$A$1:$L$65585,5,0)))</f>
        <v/>
      </c>
      <c r="G1284" s="507" t="str">
        <f>IF(ISNA(VLOOKUP(D1284,條件!$A$1:$L$65585,11,0)),"",(VLOOKUP(D1284,條件!$A$1:$L$65585,11,0)))</f>
        <v/>
      </c>
      <c r="H1284" s="460"/>
      <c r="I1284" s="461"/>
      <c r="J1284" s="462"/>
      <c r="K1284" s="461"/>
      <c r="L1284" s="463"/>
      <c r="M1284" s="388"/>
      <c r="N1284" s="389"/>
      <c r="O1284" s="390"/>
      <c r="P1284" s="389"/>
      <c r="Q1284" s="391"/>
      <c r="R1284" s="443"/>
      <c r="S1284" s="425">
        <f t="shared" si="475"/>
        <v>0</v>
      </c>
      <c r="T1284" s="392">
        <f t="shared" si="472"/>
        <v>0</v>
      </c>
      <c r="U1284" s="392">
        <f t="shared" si="476"/>
        <v>0</v>
      </c>
      <c r="V1284" s="393">
        <f t="shared" si="477"/>
        <v>0</v>
      </c>
      <c r="W1284" s="444" t="str">
        <f t="shared" si="478"/>
        <v/>
      </c>
      <c r="X1284" s="452" t="str">
        <f t="shared" si="473"/>
        <v/>
      </c>
      <c r="Y1284" s="452" t="str">
        <f t="shared" si="474"/>
        <v/>
      </c>
    </row>
    <row r="1285" spans="1:25" ht="16.5">
      <c r="A1285" s="383">
        <f t="shared" si="471"/>
        <v>46203</v>
      </c>
      <c r="B1285" s="432" t="s">
        <v>805</v>
      </c>
      <c r="C1285" s="458"/>
      <c r="D1285" s="473"/>
      <c r="E1285" s="459"/>
      <c r="F1285" s="507" t="str">
        <f>IF(ISNA(VLOOKUP(D1285,條件!$A$1:$L$65585,5,0)),"",(VLOOKUP(D1285,條件!$A$1:$L$65585,5,0)))</f>
        <v/>
      </c>
      <c r="G1285" s="507" t="str">
        <f>IF(ISNA(VLOOKUP(D1285,條件!$A$1:$L$65585,11,0)),"",(VLOOKUP(D1285,條件!$A$1:$L$65585,11,0)))</f>
        <v/>
      </c>
      <c r="H1285" s="460"/>
      <c r="I1285" s="461"/>
      <c r="J1285" s="462"/>
      <c r="K1285" s="461"/>
      <c r="L1285" s="463"/>
      <c r="M1285" s="388"/>
      <c r="N1285" s="389"/>
      <c r="O1285" s="390"/>
      <c r="P1285" s="389"/>
      <c r="Q1285" s="391"/>
      <c r="R1285" s="443"/>
      <c r="S1285" s="425">
        <f t="shared" si="475"/>
        <v>0</v>
      </c>
      <c r="T1285" s="392">
        <f t="shared" si="472"/>
        <v>0</v>
      </c>
      <c r="U1285" s="392">
        <f t="shared" si="476"/>
        <v>0</v>
      </c>
      <c r="V1285" s="393">
        <f t="shared" si="477"/>
        <v>0</v>
      </c>
      <c r="W1285" s="444" t="str">
        <f t="shared" si="478"/>
        <v/>
      </c>
      <c r="X1285" s="452" t="str">
        <f t="shared" si="473"/>
        <v/>
      </c>
      <c r="Y1285" s="452" t="str">
        <f t="shared" si="474"/>
        <v/>
      </c>
    </row>
    <row r="1286" spans="1:25" ht="16.5">
      <c r="A1286" s="383">
        <f t="shared" si="471"/>
        <v>46203</v>
      </c>
      <c r="B1286" s="432" t="s">
        <v>805</v>
      </c>
      <c r="C1286" s="458"/>
      <c r="D1286" s="473"/>
      <c r="E1286" s="459"/>
      <c r="F1286" s="507" t="str">
        <f>IF(ISNA(VLOOKUP(D1286,條件!$A$1:$L$65585,5,0)),"",(VLOOKUP(D1286,條件!$A$1:$L$65585,5,0)))</f>
        <v/>
      </c>
      <c r="G1286" s="507" t="str">
        <f>IF(ISNA(VLOOKUP(D1286,條件!$A$1:$L$65585,11,0)),"",(VLOOKUP(D1286,條件!$A$1:$L$65585,11,0)))</f>
        <v/>
      </c>
      <c r="H1286" s="460"/>
      <c r="I1286" s="461"/>
      <c r="J1286" s="462"/>
      <c r="K1286" s="461"/>
      <c r="L1286" s="463"/>
      <c r="M1286" s="388"/>
      <c r="N1286" s="389"/>
      <c r="O1286" s="390"/>
      <c r="P1286" s="389"/>
      <c r="Q1286" s="391"/>
      <c r="R1286" s="443"/>
      <c r="S1286" s="425">
        <f t="shared" si="475"/>
        <v>0</v>
      </c>
      <c r="T1286" s="392">
        <f t="shared" si="472"/>
        <v>0</v>
      </c>
      <c r="U1286" s="392">
        <f t="shared" si="476"/>
        <v>0</v>
      </c>
      <c r="V1286" s="393">
        <f t="shared" si="477"/>
        <v>0</v>
      </c>
      <c r="W1286" s="444" t="str">
        <f t="shared" si="478"/>
        <v/>
      </c>
      <c r="X1286" s="452" t="str">
        <f t="shared" si="473"/>
        <v/>
      </c>
      <c r="Y1286" s="452" t="str">
        <f t="shared" si="474"/>
        <v/>
      </c>
    </row>
    <row r="1287" spans="1:25" ht="16.5">
      <c r="A1287" s="383">
        <f t="shared" si="471"/>
        <v>46203</v>
      </c>
      <c r="B1287" s="432" t="s">
        <v>805</v>
      </c>
      <c r="C1287" s="458"/>
      <c r="D1287" s="473"/>
      <c r="E1287" s="459"/>
      <c r="F1287" s="507" t="str">
        <f>IF(ISNA(VLOOKUP(D1287,條件!$A$1:$L$65585,5,0)),"",(VLOOKUP(D1287,條件!$A$1:$L$65585,5,0)))</f>
        <v/>
      </c>
      <c r="G1287" s="507" t="str">
        <f>IF(ISNA(VLOOKUP(D1287,條件!$A$1:$L$65585,11,0)),"",(VLOOKUP(D1287,條件!$A$1:$L$65585,11,0)))</f>
        <v/>
      </c>
      <c r="H1287" s="460"/>
      <c r="I1287" s="461"/>
      <c r="J1287" s="462"/>
      <c r="K1287" s="461"/>
      <c r="L1287" s="463"/>
      <c r="M1287" s="388"/>
      <c r="N1287" s="389"/>
      <c r="O1287" s="390"/>
      <c r="P1287" s="389"/>
      <c r="Q1287" s="391"/>
      <c r="R1287" s="443"/>
      <c r="S1287" s="425">
        <f t="shared" si="475"/>
        <v>0</v>
      </c>
      <c r="T1287" s="392">
        <f t="shared" si="472"/>
        <v>0</v>
      </c>
      <c r="U1287" s="392">
        <f t="shared" si="476"/>
        <v>0</v>
      </c>
      <c r="V1287" s="393">
        <f t="shared" si="477"/>
        <v>0</v>
      </c>
      <c r="W1287" s="444" t="str">
        <f t="shared" si="478"/>
        <v/>
      </c>
      <c r="X1287" s="452" t="str">
        <f t="shared" si="473"/>
        <v/>
      </c>
      <c r="Y1287" s="452" t="str">
        <f t="shared" si="474"/>
        <v/>
      </c>
    </row>
    <row r="1288" spans="1:25" ht="16.5">
      <c r="A1288" s="383">
        <f t="shared" si="471"/>
        <v>46203</v>
      </c>
      <c r="B1288" s="432" t="s">
        <v>805</v>
      </c>
      <c r="C1288" s="458"/>
      <c r="D1288" s="473"/>
      <c r="E1288" s="459"/>
      <c r="F1288" s="507" t="str">
        <f>IF(ISNA(VLOOKUP(D1288,條件!$A$1:$L$65585,5,0)),"",(VLOOKUP(D1288,條件!$A$1:$L$65585,5,0)))</f>
        <v/>
      </c>
      <c r="G1288" s="507" t="str">
        <f>IF(ISNA(VLOOKUP(D1288,條件!$A$1:$L$65585,11,0)),"",(VLOOKUP(D1288,條件!$A$1:$L$65585,11,0)))</f>
        <v/>
      </c>
      <c r="H1288" s="460"/>
      <c r="I1288" s="461"/>
      <c r="J1288" s="462"/>
      <c r="K1288" s="461"/>
      <c r="L1288" s="463"/>
      <c r="M1288" s="388"/>
      <c r="N1288" s="389"/>
      <c r="O1288" s="390"/>
      <c r="P1288" s="389"/>
      <c r="Q1288" s="391"/>
      <c r="R1288" s="443"/>
      <c r="S1288" s="425">
        <f t="shared" si="475"/>
        <v>0</v>
      </c>
      <c r="T1288" s="392">
        <f t="shared" si="472"/>
        <v>0</v>
      </c>
      <c r="U1288" s="392">
        <f t="shared" si="476"/>
        <v>0</v>
      </c>
      <c r="V1288" s="393">
        <f t="shared" si="477"/>
        <v>0</v>
      </c>
      <c r="W1288" s="444" t="str">
        <f t="shared" si="478"/>
        <v/>
      </c>
      <c r="X1288" s="452" t="str">
        <f t="shared" si="473"/>
        <v/>
      </c>
      <c r="Y1288" s="452" t="str">
        <f t="shared" si="474"/>
        <v/>
      </c>
    </row>
    <row r="1289" spans="1:25" ht="16.5">
      <c r="A1289" s="383">
        <f t="shared" si="471"/>
        <v>46203</v>
      </c>
      <c r="B1289" s="432" t="s">
        <v>805</v>
      </c>
      <c r="C1289" s="458"/>
      <c r="D1289" s="473"/>
      <c r="E1289" s="459"/>
      <c r="F1289" s="507" t="str">
        <f>IF(ISNA(VLOOKUP(D1289,條件!$A$1:$L$65585,5,0)),"",(VLOOKUP(D1289,條件!$A$1:$L$65585,5,0)))</f>
        <v/>
      </c>
      <c r="G1289" s="507" t="str">
        <f>IF(ISNA(VLOOKUP(D1289,條件!$A$1:$L$65585,11,0)),"",(VLOOKUP(D1289,條件!$A$1:$L$65585,11,0)))</f>
        <v/>
      </c>
      <c r="H1289" s="460"/>
      <c r="I1289" s="461"/>
      <c r="J1289" s="462"/>
      <c r="K1289" s="461"/>
      <c r="L1289" s="463"/>
      <c r="M1289" s="388"/>
      <c r="N1289" s="389"/>
      <c r="O1289" s="390"/>
      <c r="P1289" s="389"/>
      <c r="Q1289" s="391"/>
      <c r="R1289" s="443"/>
      <c r="S1289" s="425">
        <f t="shared" si="475"/>
        <v>0</v>
      </c>
      <c r="T1289" s="392">
        <f t="shared" si="472"/>
        <v>0</v>
      </c>
      <c r="U1289" s="392">
        <f t="shared" si="476"/>
        <v>0</v>
      </c>
      <c r="V1289" s="393">
        <f t="shared" si="477"/>
        <v>0</v>
      </c>
      <c r="W1289" s="444" t="str">
        <f t="shared" si="478"/>
        <v/>
      </c>
      <c r="X1289" s="452" t="str">
        <f t="shared" si="473"/>
        <v/>
      </c>
      <c r="Y1289" s="452" t="str">
        <f t="shared" si="474"/>
        <v/>
      </c>
    </row>
    <row r="1290" spans="1:25" ht="16.5">
      <c r="A1290" s="383">
        <f t="shared" si="471"/>
        <v>46203</v>
      </c>
      <c r="B1290" s="432" t="s">
        <v>805</v>
      </c>
      <c r="C1290" s="458"/>
      <c r="D1290" s="473"/>
      <c r="E1290" s="459"/>
      <c r="F1290" s="507" t="str">
        <f>IF(ISNA(VLOOKUP(D1290,條件!$A$1:$L$65585,5,0)),"",(VLOOKUP(D1290,條件!$A$1:$L$65585,5,0)))</f>
        <v/>
      </c>
      <c r="G1290" s="507" t="str">
        <f>IF(ISNA(VLOOKUP(D1290,條件!$A$1:$L$65585,11,0)),"",(VLOOKUP(D1290,條件!$A$1:$L$65585,11,0)))</f>
        <v/>
      </c>
      <c r="H1290" s="460"/>
      <c r="I1290" s="461"/>
      <c r="J1290" s="462"/>
      <c r="K1290" s="461"/>
      <c r="L1290" s="463"/>
      <c r="M1290" s="388"/>
      <c r="N1290" s="389"/>
      <c r="O1290" s="390"/>
      <c r="P1290" s="389"/>
      <c r="Q1290" s="391"/>
      <c r="R1290" s="443"/>
      <c r="S1290" s="425">
        <f t="shared" si="475"/>
        <v>0</v>
      </c>
      <c r="T1290" s="392">
        <f t="shared" si="472"/>
        <v>0</v>
      </c>
      <c r="U1290" s="392">
        <f t="shared" si="476"/>
        <v>0</v>
      </c>
      <c r="V1290" s="393">
        <f t="shared" si="477"/>
        <v>0</v>
      </c>
      <c r="W1290" s="444" t="str">
        <f t="shared" si="478"/>
        <v/>
      </c>
      <c r="X1290" s="452" t="str">
        <f t="shared" si="473"/>
        <v/>
      </c>
      <c r="Y1290" s="452" t="str">
        <f t="shared" si="474"/>
        <v/>
      </c>
    </row>
    <row r="1291" spans="1:25" ht="16.5">
      <c r="A1291" s="383">
        <f t="shared" si="471"/>
        <v>46203</v>
      </c>
      <c r="B1291" s="398" t="s">
        <v>803</v>
      </c>
      <c r="C1291" s="524"/>
      <c r="D1291" s="525"/>
      <c r="E1291" s="526"/>
      <c r="F1291" s="527">
        <v>0</v>
      </c>
      <c r="G1291" s="527"/>
      <c r="H1291" s="528"/>
      <c r="I1291" s="529">
        <f>COUNTA(I1271:I1290)</f>
        <v>0</v>
      </c>
      <c r="J1291" s="529"/>
      <c r="K1291" s="529"/>
      <c r="L1291" s="530"/>
      <c r="M1291" s="400"/>
      <c r="N1291" s="401">
        <f>SUM(N1271:N1290)</f>
        <v>0</v>
      </c>
      <c r="O1291" s="400"/>
      <c r="P1291" s="401">
        <f>SUM(P1271:P1290)</f>
        <v>0</v>
      </c>
      <c r="Q1291" s="402"/>
      <c r="R1291" s="445"/>
      <c r="S1291" s="427"/>
      <c r="T1291" s="403"/>
      <c r="U1291" s="399">
        <f>SUMIF(U1271:U1290,"&lt;9E307")</f>
        <v>0</v>
      </c>
      <c r="V1291" s="399">
        <f>SUM(V1271:V1290)</f>
        <v>0</v>
      </c>
      <c r="W1291" s="446">
        <f>IF(ISERROR(V1291/U1291),0,(V1291/U1291))</f>
        <v>0</v>
      </c>
      <c r="X1291" s="453">
        <f>SUMIF(X1271:X1290,"&lt;9E307")</f>
        <v>0</v>
      </c>
      <c r="Y1291" s="453">
        <f>SUMIF(Y1271:Y1290,"&lt;9E307")</f>
        <v>0</v>
      </c>
    </row>
    <row r="1292" spans="1:25" ht="16.5">
      <c r="A1292" s="383">
        <f t="shared" si="471"/>
        <v>46203</v>
      </c>
      <c r="B1292" s="404" t="s">
        <v>806</v>
      </c>
      <c r="C1292" s="531"/>
      <c r="D1292" s="532"/>
      <c r="E1292" s="533"/>
      <c r="F1292" s="534"/>
      <c r="G1292" s="534"/>
      <c r="H1292" s="535"/>
      <c r="I1292" s="536">
        <f>SUM(I1270,I1291)</f>
        <v>0</v>
      </c>
      <c r="J1292" s="536"/>
      <c r="K1292" s="536"/>
      <c r="L1292" s="537"/>
      <c r="M1292" s="419"/>
      <c r="N1292" s="420">
        <f>SUM(N1270,N1291)</f>
        <v>0</v>
      </c>
      <c r="O1292" s="419"/>
      <c r="P1292" s="420">
        <f>SUM(P1270,P1291)</f>
        <v>0</v>
      </c>
      <c r="Q1292" s="421"/>
      <c r="R1292" s="447"/>
      <c r="S1292" s="428"/>
      <c r="T1292" s="394"/>
      <c r="U1292" s="394">
        <f t="shared" ref="U1292:V1292" si="479">SUM(U1270,U1291)</f>
        <v>0</v>
      </c>
      <c r="V1292" s="394">
        <f t="shared" si="479"/>
        <v>0</v>
      </c>
      <c r="W1292" s="448">
        <f>IF(ISERROR(V1292/U1292),0,V1292/U1292)</f>
        <v>0</v>
      </c>
      <c r="X1292" s="454">
        <f>SUM(X1270,X1291)</f>
        <v>0</v>
      </c>
      <c r="Y1292" s="454">
        <f>SUM(Y1270,Y1291)</f>
        <v>0</v>
      </c>
    </row>
    <row r="1293" spans="1:25" ht="16.5">
      <c r="A1293" s="449">
        <f>A1292+1</f>
        <v>46204</v>
      </c>
      <c r="B1293" s="431" t="s">
        <v>804</v>
      </c>
      <c r="C1293" s="538"/>
      <c r="D1293" s="539"/>
      <c r="E1293" s="540"/>
      <c r="F1293" s="541" t="str">
        <f>IF(ISNA(VLOOKUP(D1293,條件!$A$1:$L$65585,5,0)),"",(VLOOKUP(D1293,條件!$A$1:$L$65585,5,0)))</f>
        <v/>
      </c>
      <c r="G1293" s="541" t="str">
        <f>IF(ISNA(VLOOKUP(D1293,條件!$A$1:$L$65585,11,0)),"",(VLOOKUP(D1293,條件!$A$1:$L$65585,11,0)))</f>
        <v/>
      </c>
      <c r="H1293" s="542"/>
      <c r="I1293" s="543"/>
      <c r="J1293" s="462"/>
      <c r="K1293" s="543"/>
      <c r="L1293" s="544"/>
      <c r="M1293" s="407"/>
      <c r="N1293" s="408"/>
      <c r="O1293" s="409"/>
      <c r="P1293" s="408"/>
      <c r="Q1293" s="410"/>
      <c r="R1293" s="441"/>
      <c r="S1293" s="424">
        <f>K1293*0.85</f>
        <v>0</v>
      </c>
      <c r="T1293" s="405">
        <f t="shared" ref="T1293:T1312" si="480">IF(J1293="",0,(1440/(J1293/S1293)))</f>
        <v>0</v>
      </c>
      <c r="U1293" s="405">
        <f>T1293*L1293*(N1293+P1293)/24*0.85</f>
        <v>0</v>
      </c>
      <c r="V1293" s="406">
        <f>M1293+O1293</f>
        <v>0</v>
      </c>
      <c r="W1293" s="442" t="str">
        <f>IF(U1293=0,"",((V1293/U1293)))</f>
        <v/>
      </c>
      <c r="X1293" s="452" t="str">
        <f t="shared" ref="X1293:X1312" si="481">IF(ISERROR((U1293/(N1293+P1293)*N1293)/250),"",((U1293/(N1293+P1293)*N1293)/250))</f>
        <v/>
      </c>
      <c r="Y1293" s="452" t="str">
        <f t="shared" ref="Y1293:Y1312" si="482">IF(ISERROR(((U1293/(N1293+P1293)*P1293)/250)),"",(((U1293/(N1293+P1293)*P1293))/250))</f>
        <v/>
      </c>
    </row>
    <row r="1294" spans="1:25" ht="16.5">
      <c r="A1294" s="383">
        <f>A1293</f>
        <v>46204</v>
      </c>
      <c r="B1294" s="432" t="s">
        <v>804</v>
      </c>
      <c r="C1294" s="458"/>
      <c r="D1294" s="473"/>
      <c r="E1294" s="459"/>
      <c r="F1294" s="507" t="str">
        <f>IF(ISNA(VLOOKUP(D1294,條件!$A$1:$L$65585,5,0)),"",(VLOOKUP(D1294,條件!$A$1:$L$65585,5,0)))</f>
        <v/>
      </c>
      <c r="G1294" s="507" t="str">
        <f>IF(ISNA(VLOOKUP(D1294,條件!$A$1:$L$65585,11,0)),"",(VLOOKUP(D1294,條件!$A$1:$L$65585,11,0)))</f>
        <v/>
      </c>
      <c r="H1294" s="460"/>
      <c r="I1294" s="461"/>
      <c r="J1294" s="462"/>
      <c r="K1294" s="461"/>
      <c r="L1294" s="463"/>
      <c r="M1294" s="388"/>
      <c r="N1294" s="389"/>
      <c r="O1294" s="390"/>
      <c r="P1294" s="389"/>
      <c r="Q1294" s="410"/>
      <c r="R1294" s="443"/>
      <c r="S1294" s="425">
        <f t="shared" ref="S1294:S1312" si="483">K1294*0.85</f>
        <v>0</v>
      </c>
      <c r="T1294" s="392">
        <f t="shared" si="480"/>
        <v>0</v>
      </c>
      <c r="U1294" s="405">
        <f t="shared" ref="U1294:U1312" si="484">T1294*L1294*(N1294+P1294)/24*0.85</f>
        <v>0</v>
      </c>
      <c r="V1294" s="393">
        <f t="shared" ref="V1294:V1312" si="485">M1294+O1294</f>
        <v>0</v>
      </c>
      <c r="W1294" s="442" t="str">
        <f t="shared" ref="W1294:W1312" si="486">IF(U1294=0,"",((V1294/U1294)))</f>
        <v/>
      </c>
      <c r="X1294" s="452" t="str">
        <f t="shared" si="481"/>
        <v/>
      </c>
      <c r="Y1294" s="452" t="str">
        <f t="shared" si="482"/>
        <v/>
      </c>
    </row>
    <row r="1295" spans="1:25" ht="16.5">
      <c r="A1295" s="383">
        <f t="shared" ref="A1295:A1335" si="487">A1294</f>
        <v>46204</v>
      </c>
      <c r="B1295" s="432" t="s">
        <v>804</v>
      </c>
      <c r="C1295" s="458"/>
      <c r="D1295" s="473"/>
      <c r="E1295" s="459"/>
      <c r="F1295" s="507" t="str">
        <f>IF(ISNA(VLOOKUP(D1295,條件!$A$1:$L$65585,5,0)),"",(VLOOKUP(D1295,條件!$A$1:$L$65585,5,0)))</f>
        <v/>
      </c>
      <c r="G1295" s="507" t="str">
        <f>IF(ISNA(VLOOKUP(D1295,條件!$A$1:$L$65585,11,0)),"",(VLOOKUP(D1295,條件!$A$1:$L$65585,11,0)))</f>
        <v/>
      </c>
      <c r="H1295" s="460"/>
      <c r="I1295" s="461"/>
      <c r="J1295" s="462"/>
      <c r="K1295" s="461"/>
      <c r="L1295" s="463"/>
      <c r="M1295" s="388"/>
      <c r="N1295" s="389"/>
      <c r="O1295" s="390"/>
      <c r="P1295" s="389"/>
      <c r="Q1295" s="410"/>
      <c r="R1295" s="443"/>
      <c r="S1295" s="425">
        <f t="shared" si="483"/>
        <v>0</v>
      </c>
      <c r="T1295" s="392">
        <f t="shared" si="480"/>
        <v>0</v>
      </c>
      <c r="U1295" s="405">
        <f t="shared" si="484"/>
        <v>0</v>
      </c>
      <c r="V1295" s="393">
        <f t="shared" si="485"/>
        <v>0</v>
      </c>
      <c r="W1295" s="442" t="str">
        <f t="shared" si="486"/>
        <v/>
      </c>
      <c r="X1295" s="452" t="str">
        <f t="shared" si="481"/>
        <v/>
      </c>
      <c r="Y1295" s="452" t="str">
        <f t="shared" si="482"/>
        <v/>
      </c>
    </row>
    <row r="1296" spans="1:25" ht="16.5">
      <c r="A1296" s="383">
        <f t="shared" si="487"/>
        <v>46204</v>
      </c>
      <c r="B1296" s="432" t="s">
        <v>804</v>
      </c>
      <c r="C1296" s="458"/>
      <c r="D1296" s="473"/>
      <c r="E1296" s="459"/>
      <c r="F1296" s="507" t="str">
        <f>IF(ISNA(VLOOKUP(D1296,條件!$A$1:$L$65585,5,0)),"",(VLOOKUP(D1296,條件!$A$1:$L$65585,5,0)))</f>
        <v/>
      </c>
      <c r="G1296" s="507" t="str">
        <f>IF(ISNA(VLOOKUP(D1296,條件!$A$1:$L$65585,11,0)),"",(VLOOKUP(D1296,條件!$A$1:$L$65585,11,0)))</f>
        <v/>
      </c>
      <c r="H1296" s="460"/>
      <c r="I1296" s="461"/>
      <c r="J1296" s="462"/>
      <c r="K1296" s="461"/>
      <c r="L1296" s="463"/>
      <c r="M1296" s="388"/>
      <c r="N1296" s="389"/>
      <c r="O1296" s="390"/>
      <c r="P1296" s="389"/>
      <c r="Q1296" s="410"/>
      <c r="R1296" s="443"/>
      <c r="S1296" s="425">
        <f t="shared" si="483"/>
        <v>0</v>
      </c>
      <c r="T1296" s="392">
        <f t="shared" si="480"/>
        <v>0</v>
      </c>
      <c r="U1296" s="405">
        <f t="shared" si="484"/>
        <v>0</v>
      </c>
      <c r="V1296" s="393">
        <f t="shared" si="485"/>
        <v>0</v>
      </c>
      <c r="W1296" s="442" t="str">
        <f t="shared" si="486"/>
        <v/>
      </c>
      <c r="X1296" s="452" t="str">
        <f t="shared" si="481"/>
        <v/>
      </c>
      <c r="Y1296" s="452" t="str">
        <f t="shared" si="482"/>
        <v/>
      </c>
    </row>
    <row r="1297" spans="1:25" ht="16.5">
      <c r="A1297" s="383">
        <f t="shared" si="487"/>
        <v>46204</v>
      </c>
      <c r="B1297" s="432" t="s">
        <v>804</v>
      </c>
      <c r="C1297" s="458"/>
      <c r="D1297" s="473"/>
      <c r="E1297" s="459"/>
      <c r="F1297" s="507" t="str">
        <f>IF(ISNA(VLOOKUP(D1297,條件!$A$1:$L$65585,5,0)),"",(VLOOKUP(D1297,條件!$A$1:$L$65585,5,0)))</f>
        <v/>
      </c>
      <c r="G1297" s="507" t="str">
        <f>IF(ISNA(VLOOKUP(D1297,條件!$A$1:$L$65585,11,0)),"",(VLOOKUP(D1297,條件!$A$1:$L$65585,11,0)))</f>
        <v/>
      </c>
      <c r="H1297" s="460"/>
      <c r="I1297" s="461"/>
      <c r="J1297" s="462"/>
      <c r="K1297" s="461"/>
      <c r="L1297" s="463"/>
      <c r="M1297" s="388"/>
      <c r="N1297" s="389"/>
      <c r="O1297" s="390"/>
      <c r="P1297" s="389"/>
      <c r="Q1297" s="410"/>
      <c r="R1297" s="443"/>
      <c r="S1297" s="425">
        <f t="shared" si="483"/>
        <v>0</v>
      </c>
      <c r="T1297" s="392">
        <f t="shared" si="480"/>
        <v>0</v>
      </c>
      <c r="U1297" s="405">
        <f t="shared" si="484"/>
        <v>0</v>
      </c>
      <c r="V1297" s="393">
        <f t="shared" si="485"/>
        <v>0</v>
      </c>
      <c r="W1297" s="442" t="str">
        <f t="shared" si="486"/>
        <v/>
      </c>
      <c r="X1297" s="452" t="str">
        <f t="shared" si="481"/>
        <v/>
      </c>
      <c r="Y1297" s="452" t="str">
        <f t="shared" si="482"/>
        <v/>
      </c>
    </row>
    <row r="1298" spans="1:25" ht="16.5">
      <c r="A1298" s="383">
        <f t="shared" si="487"/>
        <v>46204</v>
      </c>
      <c r="B1298" s="432" t="s">
        <v>804</v>
      </c>
      <c r="C1298" s="458"/>
      <c r="D1298" s="473"/>
      <c r="E1298" s="459"/>
      <c r="F1298" s="507" t="str">
        <f>IF(ISNA(VLOOKUP(D1298,條件!$A$1:$L$65585,5,0)),"",(VLOOKUP(D1298,條件!$A$1:$L$65585,5,0)))</f>
        <v/>
      </c>
      <c r="G1298" s="507" t="str">
        <f>IF(ISNA(VLOOKUP(D1298,條件!$A$1:$L$65585,11,0)),"",(VLOOKUP(D1298,條件!$A$1:$L$65585,11,0)))</f>
        <v/>
      </c>
      <c r="H1298" s="460"/>
      <c r="I1298" s="461"/>
      <c r="J1298" s="462"/>
      <c r="K1298" s="461"/>
      <c r="L1298" s="463"/>
      <c r="M1298" s="388"/>
      <c r="N1298" s="389"/>
      <c r="O1298" s="390"/>
      <c r="P1298" s="389"/>
      <c r="Q1298" s="410"/>
      <c r="R1298" s="443"/>
      <c r="S1298" s="425">
        <f t="shared" si="483"/>
        <v>0</v>
      </c>
      <c r="T1298" s="392">
        <f t="shared" si="480"/>
        <v>0</v>
      </c>
      <c r="U1298" s="405">
        <f t="shared" si="484"/>
        <v>0</v>
      </c>
      <c r="V1298" s="393">
        <f t="shared" si="485"/>
        <v>0</v>
      </c>
      <c r="W1298" s="442" t="str">
        <f t="shared" si="486"/>
        <v/>
      </c>
      <c r="X1298" s="452" t="str">
        <f t="shared" si="481"/>
        <v/>
      </c>
      <c r="Y1298" s="452" t="str">
        <f t="shared" si="482"/>
        <v/>
      </c>
    </row>
    <row r="1299" spans="1:25" ht="16.5">
      <c r="A1299" s="383">
        <f t="shared" si="487"/>
        <v>46204</v>
      </c>
      <c r="B1299" s="432" t="s">
        <v>804</v>
      </c>
      <c r="C1299" s="458"/>
      <c r="D1299" s="473"/>
      <c r="E1299" s="459"/>
      <c r="F1299" s="507" t="str">
        <f>IF(ISNA(VLOOKUP(D1299,條件!$A$1:$L$65585,5,0)),"",(VLOOKUP(D1299,條件!$A$1:$L$65585,5,0)))</f>
        <v/>
      </c>
      <c r="G1299" s="507" t="str">
        <f>IF(ISNA(VLOOKUP(D1299,條件!$A$1:$L$65585,11,0)),"",(VLOOKUP(D1299,條件!$A$1:$L$65585,11,0)))</f>
        <v/>
      </c>
      <c r="H1299" s="460"/>
      <c r="I1299" s="461"/>
      <c r="J1299" s="462"/>
      <c r="K1299" s="461"/>
      <c r="L1299" s="463"/>
      <c r="M1299" s="388"/>
      <c r="N1299" s="389"/>
      <c r="O1299" s="390"/>
      <c r="P1299" s="389"/>
      <c r="Q1299" s="410"/>
      <c r="R1299" s="443"/>
      <c r="S1299" s="425">
        <f t="shared" si="483"/>
        <v>0</v>
      </c>
      <c r="T1299" s="392">
        <f t="shared" si="480"/>
        <v>0</v>
      </c>
      <c r="U1299" s="405">
        <f t="shared" si="484"/>
        <v>0</v>
      </c>
      <c r="V1299" s="393">
        <f t="shared" si="485"/>
        <v>0</v>
      </c>
      <c r="W1299" s="442" t="str">
        <f t="shared" si="486"/>
        <v/>
      </c>
      <c r="X1299" s="452" t="str">
        <f t="shared" si="481"/>
        <v/>
      </c>
      <c r="Y1299" s="452" t="str">
        <f t="shared" si="482"/>
        <v/>
      </c>
    </row>
    <row r="1300" spans="1:25" ht="16.5">
      <c r="A1300" s="383">
        <f t="shared" si="487"/>
        <v>46204</v>
      </c>
      <c r="B1300" s="432" t="s">
        <v>804</v>
      </c>
      <c r="C1300" s="458"/>
      <c r="D1300" s="473"/>
      <c r="E1300" s="459"/>
      <c r="F1300" s="507" t="str">
        <f>IF(ISNA(VLOOKUP(D1300,條件!$A$1:$L$65585,5,0)),"",(VLOOKUP(D1300,條件!$A$1:$L$65585,5,0)))</f>
        <v/>
      </c>
      <c r="G1300" s="507" t="str">
        <f>IF(ISNA(VLOOKUP(D1300,條件!$A$1:$L$65585,11,0)),"",(VLOOKUP(D1300,條件!$A$1:$L$65585,11,0)))</f>
        <v/>
      </c>
      <c r="H1300" s="460"/>
      <c r="I1300" s="461"/>
      <c r="J1300" s="462"/>
      <c r="K1300" s="461"/>
      <c r="L1300" s="463"/>
      <c r="M1300" s="388"/>
      <c r="N1300" s="389"/>
      <c r="O1300" s="390"/>
      <c r="P1300" s="389"/>
      <c r="Q1300" s="410"/>
      <c r="R1300" s="443"/>
      <c r="S1300" s="425">
        <f t="shared" si="483"/>
        <v>0</v>
      </c>
      <c r="T1300" s="392">
        <f t="shared" si="480"/>
        <v>0</v>
      </c>
      <c r="U1300" s="405">
        <f t="shared" si="484"/>
        <v>0</v>
      </c>
      <c r="V1300" s="393">
        <f t="shared" si="485"/>
        <v>0</v>
      </c>
      <c r="W1300" s="442" t="str">
        <f t="shared" si="486"/>
        <v/>
      </c>
      <c r="X1300" s="452" t="str">
        <f t="shared" si="481"/>
        <v/>
      </c>
      <c r="Y1300" s="452" t="str">
        <f t="shared" si="482"/>
        <v/>
      </c>
    </row>
    <row r="1301" spans="1:25" ht="16.5">
      <c r="A1301" s="383">
        <f t="shared" si="487"/>
        <v>46204</v>
      </c>
      <c r="B1301" s="432" t="s">
        <v>804</v>
      </c>
      <c r="C1301" s="458"/>
      <c r="D1301" s="473"/>
      <c r="E1301" s="459"/>
      <c r="F1301" s="507" t="str">
        <f>IF(ISNA(VLOOKUP(D1301,條件!$A$1:$L$65585,5,0)),"",(VLOOKUP(D1301,條件!$A$1:$L$65585,5,0)))</f>
        <v/>
      </c>
      <c r="G1301" s="507" t="str">
        <f>IF(ISNA(VLOOKUP(D1301,條件!$A$1:$L$65585,11,0)),"",(VLOOKUP(D1301,條件!$A$1:$L$65585,11,0)))</f>
        <v/>
      </c>
      <c r="H1301" s="460"/>
      <c r="I1301" s="461"/>
      <c r="J1301" s="462"/>
      <c r="K1301" s="461"/>
      <c r="L1301" s="463"/>
      <c r="M1301" s="388"/>
      <c r="N1301" s="389"/>
      <c r="O1301" s="390"/>
      <c r="P1301" s="389"/>
      <c r="Q1301" s="410"/>
      <c r="R1301" s="443"/>
      <c r="S1301" s="425">
        <f t="shared" si="483"/>
        <v>0</v>
      </c>
      <c r="T1301" s="392">
        <f t="shared" si="480"/>
        <v>0</v>
      </c>
      <c r="U1301" s="405">
        <f t="shared" si="484"/>
        <v>0</v>
      </c>
      <c r="V1301" s="393">
        <f t="shared" si="485"/>
        <v>0</v>
      </c>
      <c r="W1301" s="442" t="str">
        <f t="shared" si="486"/>
        <v/>
      </c>
      <c r="X1301" s="452" t="str">
        <f t="shared" si="481"/>
        <v/>
      </c>
      <c r="Y1301" s="452" t="str">
        <f t="shared" si="482"/>
        <v/>
      </c>
    </row>
    <row r="1302" spans="1:25" ht="16.5">
      <c r="A1302" s="383">
        <f t="shared" si="487"/>
        <v>46204</v>
      </c>
      <c r="B1302" s="432" t="s">
        <v>804</v>
      </c>
      <c r="C1302" s="458"/>
      <c r="D1302" s="473"/>
      <c r="E1302" s="459"/>
      <c r="F1302" s="507" t="str">
        <f>IF(ISNA(VLOOKUP(D1302,條件!$A$1:$L$65585,5,0)),"",(VLOOKUP(D1302,條件!$A$1:$L$65585,5,0)))</f>
        <v/>
      </c>
      <c r="G1302" s="507" t="str">
        <f>IF(ISNA(VLOOKUP(D1302,條件!$A$1:$L$65585,11,0)),"",(VLOOKUP(D1302,條件!$A$1:$L$65585,11,0)))</f>
        <v/>
      </c>
      <c r="H1302" s="460"/>
      <c r="I1302" s="461"/>
      <c r="J1302" s="462"/>
      <c r="K1302" s="461"/>
      <c r="L1302" s="463"/>
      <c r="M1302" s="388"/>
      <c r="N1302" s="389"/>
      <c r="O1302" s="390"/>
      <c r="P1302" s="389"/>
      <c r="Q1302" s="410"/>
      <c r="R1302" s="443"/>
      <c r="S1302" s="425">
        <f t="shared" si="483"/>
        <v>0</v>
      </c>
      <c r="T1302" s="392">
        <f t="shared" si="480"/>
        <v>0</v>
      </c>
      <c r="U1302" s="405">
        <f t="shared" si="484"/>
        <v>0</v>
      </c>
      <c r="V1302" s="393">
        <f t="shared" si="485"/>
        <v>0</v>
      </c>
      <c r="W1302" s="442" t="str">
        <f t="shared" si="486"/>
        <v/>
      </c>
      <c r="X1302" s="452" t="str">
        <f t="shared" si="481"/>
        <v/>
      </c>
      <c r="Y1302" s="452" t="str">
        <f t="shared" si="482"/>
        <v/>
      </c>
    </row>
    <row r="1303" spans="1:25" ht="16.5">
      <c r="A1303" s="383">
        <f t="shared" si="487"/>
        <v>46204</v>
      </c>
      <c r="B1303" s="432" t="s">
        <v>804</v>
      </c>
      <c r="C1303" s="458"/>
      <c r="D1303" s="473"/>
      <c r="E1303" s="459"/>
      <c r="F1303" s="507" t="str">
        <f>IF(ISNA(VLOOKUP(D1303,條件!$A$1:$L$65585,5,0)),"",(VLOOKUP(D1303,條件!$A$1:$L$65585,5,0)))</f>
        <v/>
      </c>
      <c r="G1303" s="507" t="str">
        <f>IF(ISNA(VLOOKUP(D1303,條件!$A$1:$L$65585,11,0)),"",(VLOOKUP(D1303,條件!$A$1:$L$65585,11,0)))</f>
        <v/>
      </c>
      <c r="H1303" s="460"/>
      <c r="I1303" s="461"/>
      <c r="J1303" s="462"/>
      <c r="K1303" s="461"/>
      <c r="L1303" s="463"/>
      <c r="M1303" s="388"/>
      <c r="N1303" s="389"/>
      <c r="O1303" s="390"/>
      <c r="P1303" s="389"/>
      <c r="Q1303" s="410"/>
      <c r="R1303" s="443"/>
      <c r="S1303" s="425">
        <f t="shared" si="483"/>
        <v>0</v>
      </c>
      <c r="T1303" s="392">
        <f t="shared" si="480"/>
        <v>0</v>
      </c>
      <c r="U1303" s="405">
        <f t="shared" si="484"/>
        <v>0</v>
      </c>
      <c r="V1303" s="393">
        <f t="shared" si="485"/>
        <v>0</v>
      </c>
      <c r="W1303" s="442" t="str">
        <f t="shared" si="486"/>
        <v/>
      </c>
      <c r="X1303" s="452" t="str">
        <f t="shared" si="481"/>
        <v/>
      </c>
      <c r="Y1303" s="452" t="str">
        <f t="shared" si="482"/>
        <v/>
      </c>
    </row>
    <row r="1304" spans="1:25" ht="16.5">
      <c r="A1304" s="383">
        <f t="shared" si="487"/>
        <v>46204</v>
      </c>
      <c r="B1304" s="432" t="s">
        <v>804</v>
      </c>
      <c r="C1304" s="458"/>
      <c r="D1304" s="473"/>
      <c r="E1304" s="459"/>
      <c r="F1304" s="507" t="str">
        <f>IF(ISNA(VLOOKUP(D1304,條件!$A$1:$L$65585,5,0)),"",(VLOOKUP(D1304,條件!$A$1:$L$65585,5,0)))</f>
        <v/>
      </c>
      <c r="G1304" s="507" t="str">
        <f>IF(ISNA(VLOOKUP(D1304,條件!$A$1:$L$65585,11,0)),"",(VLOOKUP(D1304,條件!$A$1:$L$65585,11,0)))</f>
        <v/>
      </c>
      <c r="H1304" s="460"/>
      <c r="I1304" s="461"/>
      <c r="J1304" s="462"/>
      <c r="K1304" s="461"/>
      <c r="L1304" s="463"/>
      <c r="M1304" s="388"/>
      <c r="N1304" s="389"/>
      <c r="O1304" s="390"/>
      <c r="P1304" s="389"/>
      <c r="Q1304" s="410"/>
      <c r="R1304" s="443"/>
      <c r="S1304" s="425">
        <f t="shared" si="483"/>
        <v>0</v>
      </c>
      <c r="T1304" s="392">
        <f t="shared" si="480"/>
        <v>0</v>
      </c>
      <c r="U1304" s="392">
        <f t="shared" si="484"/>
        <v>0</v>
      </c>
      <c r="V1304" s="393">
        <f t="shared" si="485"/>
        <v>0</v>
      </c>
      <c r="W1304" s="442" t="str">
        <f t="shared" si="486"/>
        <v/>
      </c>
      <c r="X1304" s="452" t="str">
        <f t="shared" si="481"/>
        <v/>
      </c>
      <c r="Y1304" s="452" t="str">
        <f t="shared" si="482"/>
        <v/>
      </c>
    </row>
    <row r="1305" spans="1:25" ht="16.5">
      <c r="A1305" s="383">
        <f t="shared" si="487"/>
        <v>46204</v>
      </c>
      <c r="B1305" s="432" t="s">
        <v>804</v>
      </c>
      <c r="C1305" s="458"/>
      <c r="D1305" s="473"/>
      <c r="E1305" s="459"/>
      <c r="F1305" s="507" t="str">
        <f>IF(ISNA(VLOOKUP(D1305,條件!$A$1:$L$65585,5,0)),"",(VLOOKUP(D1305,條件!$A$1:$L$65585,5,0)))</f>
        <v/>
      </c>
      <c r="G1305" s="507" t="str">
        <f>IF(ISNA(VLOOKUP(D1305,條件!$A$1:$L$65585,11,0)),"",(VLOOKUP(D1305,條件!$A$1:$L$65585,11,0)))</f>
        <v/>
      </c>
      <c r="H1305" s="460"/>
      <c r="I1305" s="461"/>
      <c r="J1305" s="462"/>
      <c r="K1305" s="461"/>
      <c r="L1305" s="463"/>
      <c r="M1305" s="388"/>
      <c r="N1305" s="389"/>
      <c r="O1305" s="390"/>
      <c r="P1305" s="389"/>
      <c r="Q1305" s="410"/>
      <c r="R1305" s="443"/>
      <c r="S1305" s="425">
        <f t="shared" si="483"/>
        <v>0</v>
      </c>
      <c r="T1305" s="392">
        <f t="shared" si="480"/>
        <v>0</v>
      </c>
      <c r="U1305" s="392">
        <f t="shared" si="484"/>
        <v>0</v>
      </c>
      <c r="V1305" s="393">
        <f t="shared" si="485"/>
        <v>0</v>
      </c>
      <c r="W1305" s="444" t="str">
        <f t="shared" si="486"/>
        <v/>
      </c>
      <c r="X1305" s="452" t="str">
        <f t="shared" si="481"/>
        <v/>
      </c>
      <c r="Y1305" s="452" t="str">
        <f t="shared" si="482"/>
        <v/>
      </c>
    </row>
    <row r="1306" spans="1:25" ht="16.5">
      <c r="A1306" s="383">
        <f t="shared" si="487"/>
        <v>46204</v>
      </c>
      <c r="B1306" s="432" t="s">
        <v>804</v>
      </c>
      <c r="C1306" s="458"/>
      <c r="D1306" s="473"/>
      <c r="E1306" s="459"/>
      <c r="F1306" s="507" t="str">
        <f>IF(ISNA(VLOOKUP(D1306,條件!$A$1:$L$65585,5,0)),"",(VLOOKUP(D1306,條件!$A$1:$L$65585,5,0)))</f>
        <v/>
      </c>
      <c r="G1306" s="507" t="str">
        <f>IF(ISNA(VLOOKUP(D1306,條件!$A$1:$L$65585,11,0)),"",(VLOOKUP(D1306,條件!$A$1:$L$65585,11,0)))</f>
        <v/>
      </c>
      <c r="H1306" s="460"/>
      <c r="I1306" s="461"/>
      <c r="J1306" s="462"/>
      <c r="K1306" s="461"/>
      <c r="L1306" s="463"/>
      <c r="M1306" s="388"/>
      <c r="N1306" s="389"/>
      <c r="O1306" s="390"/>
      <c r="P1306" s="389"/>
      <c r="Q1306" s="410"/>
      <c r="R1306" s="443"/>
      <c r="S1306" s="425">
        <f t="shared" si="483"/>
        <v>0</v>
      </c>
      <c r="T1306" s="392">
        <f t="shared" si="480"/>
        <v>0</v>
      </c>
      <c r="U1306" s="392">
        <f t="shared" si="484"/>
        <v>0</v>
      </c>
      <c r="V1306" s="393">
        <f t="shared" si="485"/>
        <v>0</v>
      </c>
      <c r="W1306" s="444" t="str">
        <f t="shared" si="486"/>
        <v/>
      </c>
      <c r="X1306" s="452" t="str">
        <f t="shared" si="481"/>
        <v/>
      </c>
      <c r="Y1306" s="452" t="str">
        <f t="shared" si="482"/>
        <v/>
      </c>
    </row>
    <row r="1307" spans="1:25" ht="16.5">
      <c r="A1307" s="383">
        <f t="shared" si="487"/>
        <v>46204</v>
      </c>
      <c r="B1307" s="432" t="s">
        <v>804</v>
      </c>
      <c r="C1307" s="458"/>
      <c r="D1307" s="473"/>
      <c r="E1307" s="459"/>
      <c r="F1307" s="507" t="str">
        <f>IF(ISNA(VLOOKUP(D1307,條件!$A$1:$L$65585,5,0)),"",(VLOOKUP(D1307,條件!$A$1:$L$65585,5,0)))</f>
        <v/>
      </c>
      <c r="G1307" s="507" t="str">
        <f>IF(ISNA(VLOOKUP(D1307,條件!$A$1:$L$65585,11,0)),"",(VLOOKUP(D1307,條件!$A$1:$L$65585,11,0)))</f>
        <v/>
      </c>
      <c r="H1307" s="460"/>
      <c r="I1307" s="461"/>
      <c r="J1307" s="462"/>
      <c r="K1307" s="461"/>
      <c r="L1307" s="463"/>
      <c r="M1307" s="388"/>
      <c r="N1307" s="389"/>
      <c r="O1307" s="390"/>
      <c r="P1307" s="389"/>
      <c r="Q1307" s="410"/>
      <c r="R1307" s="443"/>
      <c r="S1307" s="425">
        <f t="shared" si="483"/>
        <v>0</v>
      </c>
      <c r="T1307" s="392">
        <f t="shared" si="480"/>
        <v>0</v>
      </c>
      <c r="U1307" s="392">
        <f t="shared" si="484"/>
        <v>0</v>
      </c>
      <c r="V1307" s="393">
        <f t="shared" si="485"/>
        <v>0</v>
      </c>
      <c r="W1307" s="444" t="str">
        <f t="shared" si="486"/>
        <v/>
      </c>
      <c r="X1307" s="452" t="str">
        <f t="shared" si="481"/>
        <v/>
      </c>
      <c r="Y1307" s="452" t="str">
        <f t="shared" si="482"/>
        <v/>
      </c>
    </row>
    <row r="1308" spans="1:25" ht="16.5">
      <c r="A1308" s="383">
        <f t="shared" si="487"/>
        <v>46204</v>
      </c>
      <c r="B1308" s="432" t="s">
        <v>804</v>
      </c>
      <c r="C1308" s="458"/>
      <c r="D1308" s="473"/>
      <c r="E1308" s="459"/>
      <c r="F1308" s="507" t="str">
        <f>IF(ISNA(VLOOKUP(D1308,條件!$A$1:$L$65585,5,0)),"",(VLOOKUP(D1308,條件!$A$1:$L$65585,5,0)))</f>
        <v/>
      </c>
      <c r="G1308" s="507" t="str">
        <f>IF(ISNA(VLOOKUP(D1308,條件!$A$1:$L$65585,11,0)),"",(VLOOKUP(D1308,條件!$A$1:$L$65585,11,0)))</f>
        <v/>
      </c>
      <c r="H1308" s="460"/>
      <c r="I1308" s="461"/>
      <c r="J1308" s="462"/>
      <c r="K1308" s="461"/>
      <c r="L1308" s="463"/>
      <c r="M1308" s="388"/>
      <c r="N1308" s="389"/>
      <c r="O1308" s="390"/>
      <c r="P1308" s="389"/>
      <c r="Q1308" s="410"/>
      <c r="R1308" s="443"/>
      <c r="S1308" s="425">
        <f t="shared" si="483"/>
        <v>0</v>
      </c>
      <c r="T1308" s="392">
        <f t="shared" si="480"/>
        <v>0</v>
      </c>
      <c r="U1308" s="392">
        <f t="shared" si="484"/>
        <v>0</v>
      </c>
      <c r="V1308" s="393">
        <f t="shared" si="485"/>
        <v>0</v>
      </c>
      <c r="W1308" s="444" t="str">
        <f t="shared" si="486"/>
        <v/>
      </c>
      <c r="X1308" s="452" t="str">
        <f t="shared" si="481"/>
        <v/>
      </c>
      <c r="Y1308" s="452" t="str">
        <f t="shared" si="482"/>
        <v/>
      </c>
    </row>
    <row r="1309" spans="1:25" ht="16.5">
      <c r="A1309" s="383">
        <f t="shared" si="487"/>
        <v>46204</v>
      </c>
      <c r="B1309" s="432" t="s">
        <v>804</v>
      </c>
      <c r="C1309" s="458"/>
      <c r="D1309" s="473"/>
      <c r="E1309" s="459"/>
      <c r="F1309" s="507" t="str">
        <f>IF(ISNA(VLOOKUP(D1309,條件!$A$1:$L$65585,5,0)),"",(VLOOKUP(D1309,條件!$A$1:$L$65585,5,0)))</f>
        <v/>
      </c>
      <c r="G1309" s="507" t="str">
        <f>IF(ISNA(VLOOKUP(D1309,條件!$A$1:$L$65585,11,0)),"",(VLOOKUP(D1309,條件!$A$1:$L$65585,11,0)))</f>
        <v/>
      </c>
      <c r="H1309" s="460"/>
      <c r="I1309" s="461"/>
      <c r="J1309" s="462"/>
      <c r="K1309" s="461"/>
      <c r="L1309" s="463"/>
      <c r="M1309" s="388"/>
      <c r="N1309" s="389"/>
      <c r="O1309" s="390"/>
      <c r="P1309" s="389"/>
      <c r="Q1309" s="391"/>
      <c r="R1309" s="443"/>
      <c r="S1309" s="425">
        <f t="shared" si="483"/>
        <v>0</v>
      </c>
      <c r="T1309" s="392">
        <f t="shared" si="480"/>
        <v>0</v>
      </c>
      <c r="U1309" s="392">
        <f t="shared" si="484"/>
        <v>0</v>
      </c>
      <c r="V1309" s="393">
        <f t="shared" si="485"/>
        <v>0</v>
      </c>
      <c r="W1309" s="444" t="str">
        <f t="shared" si="486"/>
        <v/>
      </c>
      <c r="X1309" s="452" t="str">
        <f t="shared" si="481"/>
        <v/>
      </c>
      <c r="Y1309" s="452" t="str">
        <f t="shared" si="482"/>
        <v/>
      </c>
    </row>
    <row r="1310" spans="1:25" ht="16.5">
      <c r="A1310" s="383">
        <f t="shared" si="487"/>
        <v>46204</v>
      </c>
      <c r="B1310" s="432" t="s">
        <v>804</v>
      </c>
      <c r="C1310" s="458"/>
      <c r="D1310" s="473"/>
      <c r="E1310" s="459"/>
      <c r="F1310" s="507" t="str">
        <f>IF(ISNA(VLOOKUP(D1310,條件!$A$1:$L$65585,5,0)),"",(VLOOKUP(D1310,條件!$A$1:$L$65585,5,0)))</f>
        <v/>
      </c>
      <c r="G1310" s="507" t="str">
        <f>IF(ISNA(VLOOKUP(D1310,條件!$A$1:$L$65585,11,0)),"",(VLOOKUP(D1310,條件!$A$1:$L$65585,11,0)))</f>
        <v/>
      </c>
      <c r="H1310" s="460"/>
      <c r="I1310" s="461"/>
      <c r="J1310" s="462"/>
      <c r="K1310" s="461"/>
      <c r="L1310" s="463"/>
      <c r="M1310" s="388"/>
      <c r="N1310" s="389"/>
      <c r="O1310" s="390"/>
      <c r="P1310" s="389"/>
      <c r="Q1310" s="391"/>
      <c r="R1310" s="443"/>
      <c r="S1310" s="425">
        <f t="shared" si="483"/>
        <v>0</v>
      </c>
      <c r="T1310" s="392">
        <f t="shared" si="480"/>
        <v>0</v>
      </c>
      <c r="U1310" s="392">
        <f t="shared" si="484"/>
        <v>0</v>
      </c>
      <c r="V1310" s="393">
        <f t="shared" si="485"/>
        <v>0</v>
      </c>
      <c r="W1310" s="444" t="str">
        <f t="shared" si="486"/>
        <v/>
      </c>
      <c r="X1310" s="452" t="str">
        <f t="shared" si="481"/>
        <v/>
      </c>
      <c r="Y1310" s="452" t="str">
        <f t="shared" si="482"/>
        <v/>
      </c>
    </row>
    <row r="1311" spans="1:25" ht="16.5">
      <c r="A1311" s="383">
        <f t="shared" si="487"/>
        <v>46204</v>
      </c>
      <c r="B1311" s="432" t="s">
        <v>804</v>
      </c>
      <c r="C1311" s="458"/>
      <c r="D1311" s="473"/>
      <c r="E1311" s="459"/>
      <c r="F1311" s="507" t="str">
        <f>IF(ISNA(VLOOKUP(D1311,條件!$A$1:$L$65585,5,0)),"",(VLOOKUP(D1311,條件!$A$1:$L$65585,5,0)))</f>
        <v/>
      </c>
      <c r="G1311" s="507" t="str">
        <f>IF(ISNA(VLOOKUP(D1311,條件!$A$1:$L$65585,11,0)),"",(VLOOKUP(D1311,條件!$A$1:$L$65585,11,0)))</f>
        <v/>
      </c>
      <c r="H1311" s="460"/>
      <c r="I1311" s="461"/>
      <c r="J1311" s="462"/>
      <c r="K1311" s="461"/>
      <c r="L1311" s="463"/>
      <c r="M1311" s="388"/>
      <c r="N1311" s="389"/>
      <c r="O1311" s="390"/>
      <c r="P1311" s="389"/>
      <c r="Q1311" s="391"/>
      <c r="R1311" s="443"/>
      <c r="S1311" s="425">
        <f t="shared" si="483"/>
        <v>0</v>
      </c>
      <c r="T1311" s="392">
        <f t="shared" si="480"/>
        <v>0</v>
      </c>
      <c r="U1311" s="392">
        <f t="shared" si="484"/>
        <v>0</v>
      </c>
      <c r="V1311" s="393">
        <f t="shared" si="485"/>
        <v>0</v>
      </c>
      <c r="W1311" s="444" t="str">
        <f t="shared" si="486"/>
        <v/>
      </c>
      <c r="X1311" s="452" t="str">
        <f t="shared" si="481"/>
        <v/>
      </c>
      <c r="Y1311" s="452" t="str">
        <f t="shared" si="482"/>
        <v/>
      </c>
    </row>
    <row r="1312" spans="1:25" ht="16.5">
      <c r="A1312" s="383">
        <f t="shared" si="487"/>
        <v>46204</v>
      </c>
      <c r="B1312" s="432" t="s">
        <v>804</v>
      </c>
      <c r="C1312" s="458"/>
      <c r="D1312" s="473"/>
      <c r="E1312" s="459"/>
      <c r="F1312" s="507" t="str">
        <f>IF(ISNA(VLOOKUP(D1312,條件!$A$1:$L$65585,5,0)),"",(VLOOKUP(D1312,條件!$A$1:$L$65585,5,0)))</f>
        <v/>
      </c>
      <c r="G1312" s="507" t="str">
        <f>IF(ISNA(VLOOKUP(D1312,條件!$A$1:$L$65585,11,0)),"",(VLOOKUP(D1312,條件!$A$1:$L$65585,11,0)))</f>
        <v/>
      </c>
      <c r="H1312" s="460"/>
      <c r="I1312" s="461"/>
      <c r="J1312" s="462"/>
      <c r="K1312" s="461"/>
      <c r="L1312" s="463"/>
      <c r="M1312" s="388"/>
      <c r="N1312" s="389"/>
      <c r="O1312" s="390"/>
      <c r="P1312" s="389"/>
      <c r="Q1312" s="391"/>
      <c r="R1312" s="443"/>
      <c r="S1312" s="425">
        <f t="shared" si="483"/>
        <v>0</v>
      </c>
      <c r="T1312" s="392">
        <f t="shared" si="480"/>
        <v>0</v>
      </c>
      <c r="U1312" s="392">
        <f t="shared" si="484"/>
        <v>0</v>
      </c>
      <c r="V1312" s="393">
        <f t="shared" si="485"/>
        <v>0</v>
      </c>
      <c r="W1312" s="444" t="str">
        <f t="shared" si="486"/>
        <v/>
      </c>
      <c r="X1312" s="452" t="str">
        <f t="shared" si="481"/>
        <v/>
      </c>
      <c r="Y1312" s="452" t="str">
        <f t="shared" si="482"/>
        <v/>
      </c>
    </row>
    <row r="1313" spans="1:25" ht="16.5">
      <c r="A1313" s="383">
        <f t="shared" si="487"/>
        <v>46204</v>
      </c>
      <c r="B1313" s="398" t="s">
        <v>807</v>
      </c>
      <c r="C1313" s="524"/>
      <c r="D1313" s="525"/>
      <c r="E1313" s="526"/>
      <c r="F1313" s="527"/>
      <c r="G1313" s="527"/>
      <c r="H1313" s="528"/>
      <c r="I1313" s="529">
        <f>COUNTA(I1293:I1312)</f>
        <v>0</v>
      </c>
      <c r="J1313" s="529"/>
      <c r="K1313" s="529"/>
      <c r="L1313" s="530"/>
      <c r="M1313" s="400"/>
      <c r="N1313" s="401">
        <f>SUM(N1293:N1312)</f>
        <v>0</v>
      </c>
      <c r="O1313" s="400"/>
      <c r="P1313" s="401">
        <f>SUM(P1293:P1312)</f>
        <v>0</v>
      </c>
      <c r="Q1313" s="402"/>
      <c r="R1313" s="445"/>
      <c r="S1313" s="426"/>
      <c r="T1313" s="399"/>
      <c r="U1313" s="399">
        <f>SUMIF(U1293:U1312,"&lt;9E307")</f>
        <v>0</v>
      </c>
      <c r="V1313" s="399">
        <f>SUM(V1293:V1312)</f>
        <v>0</v>
      </c>
      <c r="W1313" s="446">
        <f>IF(ISERROR(V1313/U1313),0,(V1313/U1313))</f>
        <v>0</v>
      </c>
      <c r="X1313" s="453">
        <f>SUMIF(X1293:X1312,"&lt;9E307")</f>
        <v>0</v>
      </c>
      <c r="Y1313" s="453">
        <f>SUMIF(Y1293:Y1312,"&lt;9E307")</f>
        <v>0</v>
      </c>
    </row>
    <row r="1314" spans="1:25" ht="16.5">
      <c r="A1314" s="383">
        <f t="shared" si="487"/>
        <v>46204</v>
      </c>
      <c r="B1314" s="432" t="s">
        <v>805</v>
      </c>
      <c r="C1314" s="458"/>
      <c r="D1314" s="473"/>
      <c r="E1314" s="459"/>
      <c r="F1314" s="507" t="str">
        <f>IF(ISNA(VLOOKUP(D1314,條件!$A$1:$L$65585,5,0)),"",(VLOOKUP(D1314,條件!$A$1:$L$65585,5,0)))</f>
        <v/>
      </c>
      <c r="G1314" s="507" t="str">
        <f>IF(ISNA(VLOOKUP(D1314,條件!$A$1:$L$65585,11,0)),"",(VLOOKUP(D1314,條件!$A$1:$L$65585,11,0)))</f>
        <v/>
      </c>
      <c r="H1314" s="460"/>
      <c r="I1314" s="461"/>
      <c r="J1314" s="462"/>
      <c r="K1314" s="461"/>
      <c r="L1314" s="463"/>
      <c r="M1314" s="388"/>
      <c r="N1314" s="389"/>
      <c r="O1314" s="390"/>
      <c r="P1314" s="389"/>
      <c r="Q1314" s="391"/>
      <c r="R1314" s="443"/>
      <c r="S1314" s="425">
        <f>K1314*0.85</f>
        <v>0</v>
      </c>
      <c r="T1314" s="392">
        <f t="shared" ref="T1314:T1333" si="488">IF(J1314="",0,(1440/(J1314/S1314)))</f>
        <v>0</v>
      </c>
      <c r="U1314" s="405">
        <f>T1314*L1314*(N1314+P1314)/24*0.85</f>
        <v>0</v>
      </c>
      <c r="V1314" s="406">
        <f>M1314+O1314</f>
        <v>0</v>
      </c>
      <c r="W1314" s="442" t="str">
        <f>IF(U1314=0,"",((V1314/U1314)))</f>
        <v/>
      </c>
      <c r="X1314" s="452" t="str">
        <f t="shared" ref="X1314:X1333" si="489">IF(ISERROR((U1314/(N1314+P1314)*N1314)/250),"",((U1314/(N1314+P1314)*N1314)/250))</f>
        <v/>
      </c>
      <c r="Y1314" s="452" t="str">
        <f t="shared" ref="Y1314:Y1333" si="490">IF(ISERROR(((U1314/(N1314+P1314)*P1314)/250)),"",(((U1314/(N1314+P1314)*P1314))/250))</f>
        <v/>
      </c>
    </row>
    <row r="1315" spans="1:25" ht="16.5">
      <c r="A1315" s="383">
        <f t="shared" si="487"/>
        <v>46204</v>
      </c>
      <c r="B1315" s="432" t="s">
        <v>805</v>
      </c>
      <c r="C1315" s="458"/>
      <c r="D1315" s="473"/>
      <c r="E1315" s="459"/>
      <c r="F1315" s="507" t="str">
        <f>IF(ISNA(VLOOKUP(D1315,條件!$A$1:$L$65585,5,0)),"",(VLOOKUP(D1315,條件!$A$1:$L$65585,5,0)))</f>
        <v/>
      </c>
      <c r="G1315" s="507" t="str">
        <f>IF(ISNA(VLOOKUP(D1315,條件!$A$1:$L$65585,11,0)),"",(VLOOKUP(D1315,條件!$A$1:$L$65585,11,0)))</f>
        <v/>
      </c>
      <c r="H1315" s="460"/>
      <c r="I1315" s="461"/>
      <c r="J1315" s="462"/>
      <c r="K1315" s="461"/>
      <c r="L1315" s="463"/>
      <c r="M1315" s="388"/>
      <c r="N1315" s="389"/>
      <c r="O1315" s="390"/>
      <c r="P1315" s="389"/>
      <c r="Q1315" s="391"/>
      <c r="R1315" s="443"/>
      <c r="S1315" s="425">
        <f t="shared" ref="S1315:S1333" si="491">K1315*0.85</f>
        <v>0</v>
      </c>
      <c r="T1315" s="392">
        <f t="shared" si="488"/>
        <v>0</v>
      </c>
      <c r="U1315" s="405">
        <f t="shared" ref="U1315:U1333" si="492">T1315*L1315*(N1315+P1315)/24*0.85</f>
        <v>0</v>
      </c>
      <c r="V1315" s="393">
        <f t="shared" ref="V1315:V1333" si="493">M1315+O1315</f>
        <v>0</v>
      </c>
      <c r="W1315" s="442" t="str">
        <f t="shared" ref="W1315:W1333" si="494">IF(U1315=0,"",((V1315/U1315)))</f>
        <v/>
      </c>
      <c r="X1315" s="452" t="str">
        <f t="shared" si="489"/>
        <v/>
      </c>
      <c r="Y1315" s="452" t="str">
        <f t="shared" si="490"/>
        <v/>
      </c>
    </row>
    <row r="1316" spans="1:25" ht="16.5">
      <c r="A1316" s="383">
        <f t="shared" si="487"/>
        <v>46204</v>
      </c>
      <c r="B1316" s="432" t="s">
        <v>805</v>
      </c>
      <c r="C1316" s="458"/>
      <c r="D1316" s="473"/>
      <c r="E1316" s="459"/>
      <c r="F1316" s="507" t="str">
        <f>IF(ISNA(VLOOKUP(D1316,條件!$A$1:$L$65585,5,0)),"",(VLOOKUP(D1316,條件!$A$1:$L$65585,5,0)))</f>
        <v/>
      </c>
      <c r="G1316" s="507" t="str">
        <f>IF(ISNA(VLOOKUP(D1316,條件!$A$1:$L$65585,11,0)),"",(VLOOKUP(D1316,條件!$A$1:$L$65585,11,0)))</f>
        <v/>
      </c>
      <c r="H1316" s="460"/>
      <c r="I1316" s="461"/>
      <c r="J1316" s="462"/>
      <c r="K1316" s="461"/>
      <c r="L1316" s="463"/>
      <c r="M1316" s="388"/>
      <c r="N1316" s="389"/>
      <c r="O1316" s="390"/>
      <c r="P1316" s="389"/>
      <c r="Q1316" s="391"/>
      <c r="R1316" s="443"/>
      <c r="S1316" s="425">
        <f t="shared" si="491"/>
        <v>0</v>
      </c>
      <c r="T1316" s="392">
        <f t="shared" si="488"/>
        <v>0</v>
      </c>
      <c r="U1316" s="405">
        <f t="shared" si="492"/>
        <v>0</v>
      </c>
      <c r="V1316" s="393">
        <f t="shared" si="493"/>
        <v>0</v>
      </c>
      <c r="W1316" s="442" t="str">
        <f t="shared" si="494"/>
        <v/>
      </c>
      <c r="X1316" s="452" t="str">
        <f t="shared" si="489"/>
        <v/>
      </c>
      <c r="Y1316" s="452" t="str">
        <f t="shared" si="490"/>
        <v/>
      </c>
    </row>
    <row r="1317" spans="1:25" ht="16.5">
      <c r="A1317" s="383">
        <f t="shared" si="487"/>
        <v>46204</v>
      </c>
      <c r="B1317" s="432" t="s">
        <v>805</v>
      </c>
      <c r="C1317" s="458"/>
      <c r="D1317" s="473"/>
      <c r="E1317" s="459"/>
      <c r="F1317" s="507" t="str">
        <f>IF(ISNA(VLOOKUP(D1317,條件!$A$1:$L$65585,5,0)),"",(VLOOKUP(D1317,條件!$A$1:$L$65585,5,0)))</f>
        <v/>
      </c>
      <c r="G1317" s="507" t="str">
        <f>IF(ISNA(VLOOKUP(D1317,條件!$A$1:$L$65585,11,0)),"",(VLOOKUP(D1317,條件!$A$1:$L$65585,11,0)))</f>
        <v/>
      </c>
      <c r="H1317" s="460"/>
      <c r="I1317" s="461"/>
      <c r="J1317" s="462"/>
      <c r="K1317" s="461"/>
      <c r="L1317" s="463"/>
      <c r="M1317" s="388"/>
      <c r="N1317" s="389"/>
      <c r="O1317" s="390"/>
      <c r="P1317" s="389"/>
      <c r="Q1317" s="391"/>
      <c r="R1317" s="443"/>
      <c r="S1317" s="425">
        <f t="shared" si="491"/>
        <v>0</v>
      </c>
      <c r="T1317" s="392">
        <f t="shared" si="488"/>
        <v>0</v>
      </c>
      <c r="U1317" s="405">
        <f t="shared" si="492"/>
        <v>0</v>
      </c>
      <c r="V1317" s="393">
        <f t="shared" si="493"/>
        <v>0</v>
      </c>
      <c r="W1317" s="442" t="str">
        <f t="shared" si="494"/>
        <v/>
      </c>
      <c r="X1317" s="452" t="str">
        <f t="shared" si="489"/>
        <v/>
      </c>
      <c r="Y1317" s="452" t="str">
        <f t="shared" si="490"/>
        <v/>
      </c>
    </row>
    <row r="1318" spans="1:25" ht="16.5">
      <c r="A1318" s="383">
        <f t="shared" si="487"/>
        <v>46204</v>
      </c>
      <c r="B1318" s="432" t="s">
        <v>805</v>
      </c>
      <c r="C1318" s="458"/>
      <c r="D1318" s="473"/>
      <c r="E1318" s="459"/>
      <c r="F1318" s="507" t="str">
        <f>IF(ISNA(VLOOKUP(D1318,條件!$A$1:$L$65585,5,0)),"",(VLOOKUP(D1318,條件!$A$1:$L$65585,5,0)))</f>
        <v/>
      </c>
      <c r="G1318" s="507" t="str">
        <f>IF(ISNA(VLOOKUP(D1318,條件!$A$1:$L$65585,11,0)),"",(VLOOKUP(D1318,條件!$A$1:$L$65585,11,0)))</f>
        <v/>
      </c>
      <c r="H1318" s="460"/>
      <c r="I1318" s="461"/>
      <c r="J1318" s="462"/>
      <c r="K1318" s="461"/>
      <c r="L1318" s="463"/>
      <c r="M1318" s="388"/>
      <c r="N1318" s="389"/>
      <c r="O1318" s="390"/>
      <c r="P1318" s="389"/>
      <c r="Q1318" s="391"/>
      <c r="R1318" s="443"/>
      <c r="S1318" s="425">
        <f t="shared" si="491"/>
        <v>0</v>
      </c>
      <c r="T1318" s="392">
        <f t="shared" si="488"/>
        <v>0</v>
      </c>
      <c r="U1318" s="405">
        <f t="shared" si="492"/>
        <v>0</v>
      </c>
      <c r="V1318" s="393">
        <f t="shared" si="493"/>
        <v>0</v>
      </c>
      <c r="W1318" s="442" t="str">
        <f t="shared" si="494"/>
        <v/>
      </c>
      <c r="X1318" s="452" t="str">
        <f t="shared" si="489"/>
        <v/>
      </c>
      <c r="Y1318" s="452" t="str">
        <f t="shared" si="490"/>
        <v/>
      </c>
    </row>
    <row r="1319" spans="1:25" ht="16.5">
      <c r="A1319" s="383">
        <f t="shared" si="487"/>
        <v>46204</v>
      </c>
      <c r="B1319" s="432" t="s">
        <v>805</v>
      </c>
      <c r="C1319" s="458"/>
      <c r="D1319" s="473"/>
      <c r="E1319" s="459"/>
      <c r="F1319" s="507" t="str">
        <f>IF(ISNA(VLOOKUP(D1319,條件!$A$1:$L$65585,5,0)),"",(VLOOKUP(D1319,條件!$A$1:$L$65585,5,0)))</f>
        <v/>
      </c>
      <c r="G1319" s="507" t="str">
        <f>IF(ISNA(VLOOKUP(D1319,條件!$A$1:$L$65585,11,0)),"",(VLOOKUP(D1319,條件!$A$1:$L$65585,11,0)))</f>
        <v/>
      </c>
      <c r="H1319" s="460"/>
      <c r="I1319" s="461"/>
      <c r="J1319" s="462"/>
      <c r="K1319" s="461"/>
      <c r="L1319" s="463"/>
      <c r="M1319" s="388"/>
      <c r="N1319" s="389"/>
      <c r="O1319" s="390"/>
      <c r="P1319" s="389"/>
      <c r="Q1319" s="391"/>
      <c r="R1319" s="443"/>
      <c r="S1319" s="425">
        <f t="shared" si="491"/>
        <v>0</v>
      </c>
      <c r="T1319" s="392">
        <f t="shared" si="488"/>
        <v>0</v>
      </c>
      <c r="U1319" s="405">
        <f t="shared" si="492"/>
        <v>0</v>
      </c>
      <c r="V1319" s="393">
        <f t="shared" si="493"/>
        <v>0</v>
      </c>
      <c r="W1319" s="442" t="str">
        <f t="shared" si="494"/>
        <v/>
      </c>
      <c r="X1319" s="452" t="str">
        <f t="shared" si="489"/>
        <v/>
      </c>
      <c r="Y1319" s="452" t="str">
        <f t="shared" si="490"/>
        <v/>
      </c>
    </row>
    <row r="1320" spans="1:25" ht="16.5">
      <c r="A1320" s="383">
        <f t="shared" si="487"/>
        <v>46204</v>
      </c>
      <c r="B1320" s="432" t="s">
        <v>805</v>
      </c>
      <c r="C1320" s="458"/>
      <c r="D1320" s="473"/>
      <c r="E1320" s="459"/>
      <c r="F1320" s="507" t="str">
        <f>IF(ISNA(VLOOKUP(D1320,條件!$A$1:$L$65585,5,0)),"",(VLOOKUP(D1320,條件!$A$1:$L$65585,5,0)))</f>
        <v/>
      </c>
      <c r="G1320" s="507" t="str">
        <f>IF(ISNA(VLOOKUP(D1320,條件!$A$1:$L$65585,11,0)),"",(VLOOKUP(D1320,條件!$A$1:$L$65585,11,0)))</f>
        <v/>
      </c>
      <c r="H1320" s="460"/>
      <c r="I1320" s="461"/>
      <c r="J1320" s="462"/>
      <c r="K1320" s="461"/>
      <c r="L1320" s="463"/>
      <c r="M1320" s="388"/>
      <c r="N1320" s="389"/>
      <c r="O1320" s="390"/>
      <c r="P1320" s="389"/>
      <c r="Q1320" s="391"/>
      <c r="R1320" s="443"/>
      <c r="S1320" s="425">
        <f t="shared" si="491"/>
        <v>0</v>
      </c>
      <c r="T1320" s="392">
        <f t="shared" si="488"/>
        <v>0</v>
      </c>
      <c r="U1320" s="405">
        <f t="shared" si="492"/>
        <v>0</v>
      </c>
      <c r="V1320" s="393">
        <f t="shared" si="493"/>
        <v>0</v>
      </c>
      <c r="W1320" s="442" t="str">
        <f t="shared" si="494"/>
        <v/>
      </c>
      <c r="X1320" s="452" t="str">
        <f t="shared" si="489"/>
        <v/>
      </c>
      <c r="Y1320" s="452" t="str">
        <f t="shared" si="490"/>
        <v/>
      </c>
    </row>
    <row r="1321" spans="1:25" ht="16.5">
      <c r="A1321" s="383">
        <f t="shared" si="487"/>
        <v>46204</v>
      </c>
      <c r="B1321" s="432" t="s">
        <v>805</v>
      </c>
      <c r="C1321" s="458"/>
      <c r="D1321" s="473"/>
      <c r="E1321" s="459"/>
      <c r="F1321" s="507" t="str">
        <f>IF(ISNA(VLOOKUP(D1321,條件!$A$1:$L$65585,5,0)),"",(VLOOKUP(D1321,條件!$A$1:$L$65585,5,0)))</f>
        <v/>
      </c>
      <c r="G1321" s="507" t="str">
        <f>IF(ISNA(VLOOKUP(D1321,條件!$A$1:$L$65585,11,0)),"",(VLOOKUP(D1321,條件!$A$1:$L$65585,11,0)))</f>
        <v/>
      </c>
      <c r="H1321" s="460"/>
      <c r="I1321" s="461"/>
      <c r="J1321" s="462"/>
      <c r="K1321" s="461"/>
      <c r="L1321" s="463"/>
      <c r="M1321" s="388"/>
      <c r="N1321" s="389"/>
      <c r="O1321" s="390"/>
      <c r="P1321" s="389"/>
      <c r="Q1321" s="391"/>
      <c r="R1321" s="443"/>
      <c r="S1321" s="425">
        <f t="shared" si="491"/>
        <v>0</v>
      </c>
      <c r="T1321" s="392">
        <f t="shared" si="488"/>
        <v>0</v>
      </c>
      <c r="U1321" s="405">
        <f t="shared" si="492"/>
        <v>0</v>
      </c>
      <c r="V1321" s="393">
        <f t="shared" si="493"/>
        <v>0</v>
      </c>
      <c r="W1321" s="442" t="str">
        <f t="shared" si="494"/>
        <v/>
      </c>
      <c r="X1321" s="452" t="str">
        <f t="shared" si="489"/>
        <v/>
      </c>
      <c r="Y1321" s="452" t="str">
        <f t="shared" si="490"/>
        <v/>
      </c>
    </row>
    <row r="1322" spans="1:25" ht="16.5">
      <c r="A1322" s="383">
        <f t="shared" si="487"/>
        <v>46204</v>
      </c>
      <c r="B1322" s="432" t="s">
        <v>805</v>
      </c>
      <c r="C1322" s="458"/>
      <c r="D1322" s="473"/>
      <c r="E1322" s="459"/>
      <c r="F1322" s="507" t="str">
        <f>IF(ISNA(VLOOKUP(D1322,條件!$A$1:$L$65585,5,0)),"",(VLOOKUP(D1322,條件!$A$1:$L$65585,5,0)))</f>
        <v/>
      </c>
      <c r="G1322" s="507" t="str">
        <f>IF(ISNA(VLOOKUP(D1322,條件!$A$1:$L$65585,11,0)),"",(VLOOKUP(D1322,條件!$A$1:$L$65585,11,0)))</f>
        <v/>
      </c>
      <c r="H1322" s="460"/>
      <c r="I1322" s="461"/>
      <c r="J1322" s="462"/>
      <c r="K1322" s="461"/>
      <c r="L1322" s="463"/>
      <c r="M1322" s="388"/>
      <c r="N1322" s="389"/>
      <c r="O1322" s="390"/>
      <c r="P1322" s="389"/>
      <c r="Q1322" s="391"/>
      <c r="R1322" s="443"/>
      <c r="S1322" s="425">
        <f t="shared" si="491"/>
        <v>0</v>
      </c>
      <c r="T1322" s="392">
        <f t="shared" si="488"/>
        <v>0</v>
      </c>
      <c r="U1322" s="405">
        <f t="shared" si="492"/>
        <v>0</v>
      </c>
      <c r="V1322" s="393">
        <f t="shared" si="493"/>
        <v>0</v>
      </c>
      <c r="W1322" s="442" t="str">
        <f t="shared" si="494"/>
        <v/>
      </c>
      <c r="X1322" s="452" t="str">
        <f t="shared" si="489"/>
        <v/>
      </c>
      <c r="Y1322" s="452" t="str">
        <f t="shared" si="490"/>
        <v/>
      </c>
    </row>
    <row r="1323" spans="1:25" ht="16.5">
      <c r="A1323" s="383">
        <f t="shared" si="487"/>
        <v>46204</v>
      </c>
      <c r="B1323" s="432" t="s">
        <v>805</v>
      </c>
      <c r="C1323" s="458"/>
      <c r="D1323" s="473"/>
      <c r="E1323" s="459"/>
      <c r="F1323" s="507" t="str">
        <f>IF(ISNA(VLOOKUP(D1323,條件!$A$1:$L$65585,5,0)),"",(VLOOKUP(D1323,條件!$A$1:$L$65585,5,0)))</f>
        <v/>
      </c>
      <c r="G1323" s="507" t="str">
        <f>IF(ISNA(VLOOKUP(D1323,條件!$A$1:$L$65585,11,0)),"",(VLOOKUP(D1323,條件!$A$1:$L$65585,11,0)))</f>
        <v/>
      </c>
      <c r="H1323" s="460"/>
      <c r="I1323" s="461"/>
      <c r="J1323" s="462"/>
      <c r="K1323" s="461"/>
      <c r="L1323" s="463"/>
      <c r="M1323" s="388"/>
      <c r="N1323" s="389"/>
      <c r="O1323" s="390"/>
      <c r="P1323" s="389"/>
      <c r="Q1323" s="391"/>
      <c r="R1323" s="443"/>
      <c r="S1323" s="425">
        <f t="shared" si="491"/>
        <v>0</v>
      </c>
      <c r="T1323" s="392">
        <f t="shared" si="488"/>
        <v>0</v>
      </c>
      <c r="U1323" s="405">
        <f t="shared" si="492"/>
        <v>0</v>
      </c>
      <c r="V1323" s="393">
        <f t="shared" si="493"/>
        <v>0</v>
      </c>
      <c r="W1323" s="442" t="str">
        <f t="shared" si="494"/>
        <v/>
      </c>
      <c r="X1323" s="452" t="str">
        <f t="shared" si="489"/>
        <v/>
      </c>
      <c r="Y1323" s="452" t="str">
        <f t="shared" si="490"/>
        <v/>
      </c>
    </row>
    <row r="1324" spans="1:25" ht="16.5">
      <c r="A1324" s="383">
        <f t="shared" si="487"/>
        <v>46204</v>
      </c>
      <c r="B1324" s="432" t="s">
        <v>805</v>
      </c>
      <c r="C1324" s="458"/>
      <c r="D1324" s="473"/>
      <c r="E1324" s="459"/>
      <c r="F1324" s="507" t="str">
        <f>IF(ISNA(VLOOKUP(D1324,條件!$A$1:$L$65585,5,0)),"",(VLOOKUP(D1324,條件!$A$1:$L$65585,5,0)))</f>
        <v/>
      </c>
      <c r="G1324" s="507" t="str">
        <f>IF(ISNA(VLOOKUP(D1324,條件!$A$1:$L$65585,11,0)),"",(VLOOKUP(D1324,條件!$A$1:$L$65585,11,0)))</f>
        <v/>
      </c>
      <c r="H1324" s="460"/>
      <c r="I1324" s="461"/>
      <c r="J1324" s="462"/>
      <c r="K1324" s="461"/>
      <c r="L1324" s="463"/>
      <c r="M1324" s="388"/>
      <c r="N1324" s="389"/>
      <c r="O1324" s="390"/>
      <c r="P1324" s="389"/>
      <c r="Q1324" s="391"/>
      <c r="R1324" s="443"/>
      <c r="S1324" s="425">
        <f t="shared" si="491"/>
        <v>0</v>
      </c>
      <c r="T1324" s="392">
        <f t="shared" si="488"/>
        <v>0</v>
      </c>
      <c r="U1324" s="405">
        <f t="shared" si="492"/>
        <v>0</v>
      </c>
      <c r="V1324" s="393">
        <f t="shared" si="493"/>
        <v>0</v>
      </c>
      <c r="W1324" s="442" t="str">
        <f t="shared" si="494"/>
        <v/>
      </c>
      <c r="X1324" s="452" t="str">
        <f t="shared" si="489"/>
        <v/>
      </c>
      <c r="Y1324" s="452" t="str">
        <f t="shared" si="490"/>
        <v/>
      </c>
    </row>
    <row r="1325" spans="1:25" ht="16.5">
      <c r="A1325" s="383">
        <f t="shared" si="487"/>
        <v>46204</v>
      </c>
      <c r="B1325" s="432" t="s">
        <v>805</v>
      </c>
      <c r="C1325" s="458"/>
      <c r="D1325" s="473"/>
      <c r="E1325" s="459"/>
      <c r="F1325" s="507" t="str">
        <f>IF(ISNA(VLOOKUP(D1325,條件!$A$1:$L$65585,5,0)),"",(VLOOKUP(D1325,條件!$A$1:$L$65585,5,0)))</f>
        <v/>
      </c>
      <c r="G1325" s="507" t="str">
        <f>IF(ISNA(VLOOKUP(D1325,條件!$A$1:$L$65585,11,0)),"",(VLOOKUP(D1325,條件!$A$1:$L$65585,11,0)))</f>
        <v/>
      </c>
      <c r="H1325" s="460"/>
      <c r="I1325" s="461"/>
      <c r="J1325" s="462"/>
      <c r="K1325" s="461"/>
      <c r="L1325" s="463"/>
      <c r="M1325" s="388"/>
      <c r="N1325" s="389"/>
      <c r="O1325" s="390"/>
      <c r="P1325" s="389"/>
      <c r="Q1325" s="391"/>
      <c r="R1325" s="443"/>
      <c r="S1325" s="425">
        <f t="shared" si="491"/>
        <v>0</v>
      </c>
      <c r="T1325" s="392">
        <f t="shared" si="488"/>
        <v>0</v>
      </c>
      <c r="U1325" s="392">
        <f t="shared" si="492"/>
        <v>0</v>
      </c>
      <c r="V1325" s="393">
        <f t="shared" si="493"/>
        <v>0</v>
      </c>
      <c r="W1325" s="444" t="str">
        <f t="shared" si="494"/>
        <v/>
      </c>
      <c r="X1325" s="452" t="str">
        <f t="shared" si="489"/>
        <v/>
      </c>
      <c r="Y1325" s="452" t="str">
        <f t="shared" si="490"/>
        <v/>
      </c>
    </row>
    <row r="1326" spans="1:25" ht="16.5">
      <c r="A1326" s="383">
        <f t="shared" si="487"/>
        <v>46204</v>
      </c>
      <c r="B1326" s="432" t="s">
        <v>805</v>
      </c>
      <c r="C1326" s="458"/>
      <c r="D1326" s="473"/>
      <c r="E1326" s="459"/>
      <c r="F1326" s="507" t="str">
        <f>IF(ISNA(VLOOKUP(D1326,條件!$A$1:$L$65585,5,0)),"",(VLOOKUP(D1326,條件!$A$1:$L$65585,5,0)))</f>
        <v/>
      </c>
      <c r="G1326" s="507" t="str">
        <f>IF(ISNA(VLOOKUP(D1326,條件!$A$1:$L$65585,11,0)),"",(VLOOKUP(D1326,條件!$A$1:$L$65585,11,0)))</f>
        <v/>
      </c>
      <c r="H1326" s="460"/>
      <c r="I1326" s="461"/>
      <c r="J1326" s="462"/>
      <c r="K1326" s="461"/>
      <c r="L1326" s="463"/>
      <c r="M1326" s="388"/>
      <c r="N1326" s="389"/>
      <c r="O1326" s="390"/>
      <c r="P1326" s="389"/>
      <c r="Q1326" s="391"/>
      <c r="R1326" s="443"/>
      <c r="S1326" s="425">
        <f t="shared" si="491"/>
        <v>0</v>
      </c>
      <c r="T1326" s="392">
        <f t="shared" si="488"/>
        <v>0</v>
      </c>
      <c r="U1326" s="392">
        <f t="shared" si="492"/>
        <v>0</v>
      </c>
      <c r="V1326" s="393">
        <f t="shared" si="493"/>
        <v>0</v>
      </c>
      <c r="W1326" s="444" t="str">
        <f t="shared" si="494"/>
        <v/>
      </c>
      <c r="X1326" s="452" t="str">
        <f t="shared" si="489"/>
        <v/>
      </c>
      <c r="Y1326" s="452" t="str">
        <f t="shared" si="490"/>
        <v/>
      </c>
    </row>
    <row r="1327" spans="1:25" ht="16.5">
      <c r="A1327" s="383">
        <f t="shared" si="487"/>
        <v>46204</v>
      </c>
      <c r="B1327" s="432" t="s">
        <v>805</v>
      </c>
      <c r="C1327" s="458"/>
      <c r="D1327" s="473"/>
      <c r="E1327" s="459"/>
      <c r="F1327" s="507" t="str">
        <f>IF(ISNA(VLOOKUP(D1327,條件!$A$1:$L$65585,5,0)),"",(VLOOKUP(D1327,條件!$A$1:$L$65585,5,0)))</f>
        <v/>
      </c>
      <c r="G1327" s="507" t="str">
        <f>IF(ISNA(VLOOKUP(D1327,條件!$A$1:$L$65585,11,0)),"",(VLOOKUP(D1327,條件!$A$1:$L$65585,11,0)))</f>
        <v/>
      </c>
      <c r="H1327" s="460"/>
      <c r="I1327" s="461"/>
      <c r="J1327" s="462"/>
      <c r="K1327" s="461"/>
      <c r="L1327" s="463"/>
      <c r="M1327" s="388"/>
      <c r="N1327" s="389"/>
      <c r="O1327" s="390"/>
      <c r="P1327" s="389"/>
      <c r="Q1327" s="391"/>
      <c r="R1327" s="443"/>
      <c r="S1327" s="425">
        <f t="shared" si="491"/>
        <v>0</v>
      </c>
      <c r="T1327" s="392">
        <f t="shared" si="488"/>
        <v>0</v>
      </c>
      <c r="U1327" s="392">
        <f t="shared" si="492"/>
        <v>0</v>
      </c>
      <c r="V1327" s="393">
        <f t="shared" si="493"/>
        <v>0</v>
      </c>
      <c r="W1327" s="444" t="str">
        <f t="shared" si="494"/>
        <v/>
      </c>
      <c r="X1327" s="452" t="str">
        <f t="shared" si="489"/>
        <v/>
      </c>
      <c r="Y1327" s="452" t="str">
        <f t="shared" si="490"/>
        <v/>
      </c>
    </row>
    <row r="1328" spans="1:25" ht="16.5">
      <c r="A1328" s="383">
        <f t="shared" si="487"/>
        <v>46204</v>
      </c>
      <c r="B1328" s="432" t="s">
        <v>805</v>
      </c>
      <c r="C1328" s="458"/>
      <c r="D1328" s="473"/>
      <c r="E1328" s="459"/>
      <c r="F1328" s="507" t="str">
        <f>IF(ISNA(VLOOKUP(D1328,條件!$A$1:$L$65585,5,0)),"",(VLOOKUP(D1328,條件!$A$1:$L$65585,5,0)))</f>
        <v/>
      </c>
      <c r="G1328" s="507" t="str">
        <f>IF(ISNA(VLOOKUP(D1328,條件!$A$1:$L$65585,11,0)),"",(VLOOKUP(D1328,條件!$A$1:$L$65585,11,0)))</f>
        <v/>
      </c>
      <c r="H1328" s="460"/>
      <c r="I1328" s="461"/>
      <c r="J1328" s="462"/>
      <c r="K1328" s="461"/>
      <c r="L1328" s="463"/>
      <c r="M1328" s="388"/>
      <c r="N1328" s="389"/>
      <c r="O1328" s="390"/>
      <c r="P1328" s="389"/>
      <c r="Q1328" s="391"/>
      <c r="R1328" s="443"/>
      <c r="S1328" s="425">
        <f t="shared" si="491"/>
        <v>0</v>
      </c>
      <c r="T1328" s="392">
        <f t="shared" si="488"/>
        <v>0</v>
      </c>
      <c r="U1328" s="392">
        <f t="shared" si="492"/>
        <v>0</v>
      </c>
      <c r="V1328" s="393">
        <f t="shared" si="493"/>
        <v>0</v>
      </c>
      <c r="W1328" s="444" t="str">
        <f t="shared" si="494"/>
        <v/>
      </c>
      <c r="X1328" s="452" t="str">
        <f t="shared" si="489"/>
        <v/>
      </c>
      <c r="Y1328" s="452" t="str">
        <f t="shared" si="490"/>
        <v/>
      </c>
    </row>
    <row r="1329" spans="1:25" ht="16.5">
      <c r="A1329" s="383">
        <f t="shared" si="487"/>
        <v>46204</v>
      </c>
      <c r="B1329" s="432" t="s">
        <v>805</v>
      </c>
      <c r="C1329" s="458"/>
      <c r="D1329" s="473"/>
      <c r="E1329" s="459"/>
      <c r="F1329" s="507" t="str">
        <f>IF(ISNA(VLOOKUP(D1329,條件!$A$1:$L$65585,5,0)),"",(VLOOKUP(D1329,條件!$A$1:$L$65585,5,0)))</f>
        <v/>
      </c>
      <c r="G1329" s="507" t="str">
        <f>IF(ISNA(VLOOKUP(D1329,條件!$A$1:$L$65585,11,0)),"",(VLOOKUP(D1329,條件!$A$1:$L$65585,11,0)))</f>
        <v/>
      </c>
      <c r="H1329" s="460"/>
      <c r="I1329" s="461"/>
      <c r="J1329" s="462"/>
      <c r="K1329" s="461"/>
      <c r="L1329" s="463"/>
      <c r="M1329" s="388"/>
      <c r="N1329" s="389"/>
      <c r="O1329" s="390"/>
      <c r="P1329" s="389"/>
      <c r="Q1329" s="391"/>
      <c r="R1329" s="443"/>
      <c r="S1329" s="425">
        <f t="shared" si="491"/>
        <v>0</v>
      </c>
      <c r="T1329" s="392">
        <f t="shared" si="488"/>
        <v>0</v>
      </c>
      <c r="U1329" s="392">
        <f t="shared" si="492"/>
        <v>0</v>
      </c>
      <c r="V1329" s="393">
        <f t="shared" si="493"/>
        <v>0</v>
      </c>
      <c r="W1329" s="444" t="str">
        <f t="shared" si="494"/>
        <v/>
      </c>
      <c r="X1329" s="452" t="str">
        <f t="shared" si="489"/>
        <v/>
      </c>
      <c r="Y1329" s="452" t="str">
        <f t="shared" si="490"/>
        <v/>
      </c>
    </row>
    <row r="1330" spans="1:25" ht="16.5">
      <c r="A1330" s="383">
        <f t="shared" si="487"/>
        <v>46204</v>
      </c>
      <c r="B1330" s="432" t="s">
        <v>805</v>
      </c>
      <c r="C1330" s="458"/>
      <c r="D1330" s="473"/>
      <c r="E1330" s="459"/>
      <c r="F1330" s="507" t="str">
        <f>IF(ISNA(VLOOKUP(D1330,條件!$A$1:$L$65585,5,0)),"",(VLOOKUP(D1330,條件!$A$1:$L$65585,5,0)))</f>
        <v/>
      </c>
      <c r="G1330" s="507" t="str">
        <f>IF(ISNA(VLOOKUP(D1330,條件!$A$1:$L$65585,11,0)),"",(VLOOKUP(D1330,條件!$A$1:$L$65585,11,0)))</f>
        <v/>
      </c>
      <c r="H1330" s="460"/>
      <c r="I1330" s="461"/>
      <c r="J1330" s="462"/>
      <c r="K1330" s="461"/>
      <c r="L1330" s="463"/>
      <c r="M1330" s="388"/>
      <c r="N1330" s="389"/>
      <c r="O1330" s="390"/>
      <c r="P1330" s="389"/>
      <c r="Q1330" s="391"/>
      <c r="R1330" s="443"/>
      <c r="S1330" s="425">
        <f t="shared" si="491"/>
        <v>0</v>
      </c>
      <c r="T1330" s="392">
        <f t="shared" si="488"/>
        <v>0</v>
      </c>
      <c r="U1330" s="392">
        <f t="shared" si="492"/>
        <v>0</v>
      </c>
      <c r="V1330" s="393">
        <f t="shared" si="493"/>
        <v>0</v>
      </c>
      <c r="W1330" s="444" t="str">
        <f t="shared" si="494"/>
        <v/>
      </c>
      <c r="X1330" s="452" t="str">
        <f t="shared" si="489"/>
        <v/>
      </c>
      <c r="Y1330" s="452" t="str">
        <f t="shared" si="490"/>
        <v/>
      </c>
    </row>
    <row r="1331" spans="1:25" ht="16.5">
      <c r="A1331" s="383">
        <f t="shared" si="487"/>
        <v>46204</v>
      </c>
      <c r="B1331" s="432" t="s">
        <v>805</v>
      </c>
      <c r="C1331" s="458"/>
      <c r="D1331" s="473"/>
      <c r="E1331" s="459"/>
      <c r="F1331" s="507" t="str">
        <f>IF(ISNA(VLOOKUP(D1331,條件!$A$1:$L$65585,5,0)),"",(VLOOKUP(D1331,條件!$A$1:$L$65585,5,0)))</f>
        <v/>
      </c>
      <c r="G1331" s="507" t="str">
        <f>IF(ISNA(VLOOKUP(D1331,條件!$A$1:$L$65585,11,0)),"",(VLOOKUP(D1331,條件!$A$1:$L$65585,11,0)))</f>
        <v/>
      </c>
      <c r="H1331" s="460"/>
      <c r="I1331" s="461"/>
      <c r="J1331" s="462"/>
      <c r="K1331" s="461"/>
      <c r="L1331" s="463"/>
      <c r="M1331" s="388"/>
      <c r="N1331" s="389"/>
      <c r="O1331" s="390"/>
      <c r="P1331" s="389"/>
      <c r="Q1331" s="391"/>
      <c r="R1331" s="443"/>
      <c r="S1331" s="425">
        <f t="shared" si="491"/>
        <v>0</v>
      </c>
      <c r="T1331" s="392">
        <f t="shared" si="488"/>
        <v>0</v>
      </c>
      <c r="U1331" s="392">
        <f t="shared" si="492"/>
        <v>0</v>
      </c>
      <c r="V1331" s="393">
        <f t="shared" si="493"/>
        <v>0</v>
      </c>
      <c r="W1331" s="444" t="str">
        <f t="shared" si="494"/>
        <v/>
      </c>
      <c r="X1331" s="452" t="str">
        <f t="shared" si="489"/>
        <v/>
      </c>
      <c r="Y1331" s="452" t="str">
        <f t="shared" si="490"/>
        <v/>
      </c>
    </row>
    <row r="1332" spans="1:25" ht="16.5">
      <c r="A1332" s="383">
        <f t="shared" si="487"/>
        <v>46204</v>
      </c>
      <c r="B1332" s="432" t="s">
        <v>805</v>
      </c>
      <c r="C1332" s="458"/>
      <c r="D1332" s="473"/>
      <c r="E1332" s="459"/>
      <c r="F1332" s="507" t="str">
        <f>IF(ISNA(VLOOKUP(D1332,條件!$A$1:$L$65585,5,0)),"",(VLOOKUP(D1332,條件!$A$1:$L$65585,5,0)))</f>
        <v/>
      </c>
      <c r="G1332" s="507" t="str">
        <f>IF(ISNA(VLOOKUP(D1332,條件!$A$1:$L$65585,11,0)),"",(VLOOKUP(D1332,條件!$A$1:$L$65585,11,0)))</f>
        <v/>
      </c>
      <c r="H1332" s="460"/>
      <c r="I1332" s="461"/>
      <c r="J1332" s="462"/>
      <c r="K1332" s="461"/>
      <c r="L1332" s="463"/>
      <c r="M1332" s="388"/>
      <c r="N1332" s="389"/>
      <c r="O1332" s="390"/>
      <c r="P1332" s="389"/>
      <c r="Q1332" s="391"/>
      <c r="R1332" s="443"/>
      <c r="S1332" s="425">
        <f t="shared" si="491"/>
        <v>0</v>
      </c>
      <c r="T1332" s="392">
        <f t="shared" si="488"/>
        <v>0</v>
      </c>
      <c r="U1332" s="392">
        <f t="shared" si="492"/>
        <v>0</v>
      </c>
      <c r="V1332" s="393">
        <f t="shared" si="493"/>
        <v>0</v>
      </c>
      <c r="W1332" s="444" t="str">
        <f t="shared" si="494"/>
        <v/>
      </c>
      <c r="X1332" s="452" t="str">
        <f t="shared" si="489"/>
        <v/>
      </c>
      <c r="Y1332" s="452" t="str">
        <f t="shared" si="490"/>
        <v/>
      </c>
    </row>
    <row r="1333" spans="1:25" ht="16.5">
      <c r="A1333" s="383">
        <f t="shared" si="487"/>
        <v>46204</v>
      </c>
      <c r="B1333" s="432" t="s">
        <v>805</v>
      </c>
      <c r="C1333" s="458"/>
      <c r="D1333" s="473"/>
      <c r="E1333" s="459"/>
      <c r="F1333" s="507" t="str">
        <f>IF(ISNA(VLOOKUP(D1333,條件!$A$1:$L$65585,5,0)),"",(VLOOKUP(D1333,條件!$A$1:$L$65585,5,0)))</f>
        <v/>
      </c>
      <c r="G1333" s="507" t="str">
        <f>IF(ISNA(VLOOKUP(D1333,條件!$A$1:$L$65585,11,0)),"",(VLOOKUP(D1333,條件!$A$1:$L$65585,11,0)))</f>
        <v/>
      </c>
      <c r="H1333" s="460"/>
      <c r="I1333" s="461"/>
      <c r="J1333" s="462"/>
      <c r="K1333" s="461"/>
      <c r="L1333" s="463"/>
      <c r="M1333" s="388"/>
      <c r="N1333" s="389"/>
      <c r="O1333" s="390"/>
      <c r="P1333" s="389"/>
      <c r="Q1333" s="391"/>
      <c r="R1333" s="443"/>
      <c r="S1333" s="425">
        <f t="shared" si="491"/>
        <v>0</v>
      </c>
      <c r="T1333" s="392">
        <f t="shared" si="488"/>
        <v>0</v>
      </c>
      <c r="U1333" s="392">
        <f t="shared" si="492"/>
        <v>0</v>
      </c>
      <c r="V1333" s="393">
        <f t="shared" si="493"/>
        <v>0</v>
      </c>
      <c r="W1333" s="444" t="str">
        <f t="shared" si="494"/>
        <v/>
      </c>
      <c r="X1333" s="452" t="str">
        <f t="shared" si="489"/>
        <v/>
      </c>
      <c r="Y1333" s="452" t="str">
        <f t="shared" si="490"/>
        <v/>
      </c>
    </row>
    <row r="1334" spans="1:25" ht="16.5">
      <c r="A1334" s="383">
        <f t="shared" si="487"/>
        <v>46204</v>
      </c>
      <c r="B1334" s="398" t="s">
        <v>803</v>
      </c>
      <c r="C1334" s="524"/>
      <c r="D1334" s="525"/>
      <c r="E1334" s="526"/>
      <c r="F1334" s="527">
        <v>0</v>
      </c>
      <c r="G1334" s="527"/>
      <c r="H1334" s="528"/>
      <c r="I1334" s="529">
        <f>COUNTA(I1314:I1333)</f>
        <v>0</v>
      </c>
      <c r="J1334" s="529"/>
      <c r="K1334" s="529"/>
      <c r="L1334" s="530"/>
      <c r="M1334" s="400"/>
      <c r="N1334" s="401">
        <f>SUM(N1314:N1333)</f>
        <v>0</v>
      </c>
      <c r="O1334" s="400"/>
      <c r="P1334" s="401">
        <f>SUM(P1314:P1333)</f>
        <v>0</v>
      </c>
      <c r="Q1334" s="402"/>
      <c r="R1334" s="445"/>
      <c r="S1334" s="427"/>
      <c r="T1334" s="403"/>
      <c r="U1334" s="399">
        <f>SUMIF(U1314:U1333,"&lt;9E307")</f>
        <v>0</v>
      </c>
      <c r="V1334" s="399">
        <f>SUM(V1314:V1333)</f>
        <v>0</v>
      </c>
      <c r="W1334" s="446">
        <f>IF(ISERROR(V1334/U1334),0,(V1334/U1334))</f>
        <v>0</v>
      </c>
      <c r="X1334" s="453">
        <f>SUMIF(X1314:X1333,"&lt;9E307")</f>
        <v>0</v>
      </c>
      <c r="Y1334" s="453">
        <f>SUMIF(Y1314:Y1333,"&lt;9E307")</f>
        <v>0</v>
      </c>
    </row>
    <row r="1335" spans="1:25" ht="16.5">
      <c r="A1335" s="383">
        <f t="shared" si="487"/>
        <v>46204</v>
      </c>
      <c r="B1335" s="404" t="s">
        <v>806</v>
      </c>
      <c r="C1335" s="531"/>
      <c r="D1335" s="532"/>
      <c r="E1335" s="533"/>
      <c r="F1335" s="534"/>
      <c r="G1335" s="534"/>
      <c r="H1335" s="535"/>
      <c r="I1335" s="536">
        <f>SUM(I1313,I1334)</f>
        <v>0</v>
      </c>
      <c r="J1335" s="536"/>
      <c r="K1335" s="536"/>
      <c r="L1335" s="537"/>
      <c r="M1335" s="419"/>
      <c r="N1335" s="420">
        <f>SUM(N1313,N1334)</f>
        <v>0</v>
      </c>
      <c r="O1335" s="419"/>
      <c r="P1335" s="420">
        <f>SUM(P1313,P1334)</f>
        <v>0</v>
      </c>
      <c r="Q1335" s="421"/>
      <c r="R1335" s="447"/>
      <c r="S1335" s="428"/>
      <c r="T1335" s="394"/>
      <c r="U1335" s="394">
        <f t="shared" ref="U1335:V1335" si="495">SUM(U1313,U1334)</f>
        <v>0</v>
      </c>
      <c r="V1335" s="394">
        <f t="shared" si="495"/>
        <v>0</v>
      </c>
      <c r="W1335" s="448">
        <f>IF(ISERROR(V1335/U1335),0,V1335/U1335)</f>
        <v>0</v>
      </c>
      <c r="X1335" s="454">
        <f>SUM(X1313,X1334)</f>
        <v>0</v>
      </c>
      <c r="Y1335" s="454">
        <f>SUM(Y1313,Y1334)</f>
        <v>0</v>
      </c>
    </row>
  </sheetData>
  <mergeCells count="1">
    <mergeCell ref="S1:Y1"/>
  </mergeCells>
  <phoneticPr fontId="5" type="noConversion"/>
  <dataValidations count="1">
    <dataValidation type="list" allowBlank="1" showInputMessage="1" showErrorMessage="1" sqref="Q1314:R1333 Q132:R151 Q153:R172 Q24:R43 Q3:R22 Q46:R65 Q67:R86 Q1293:R1312 Q89:R108 Q175:R194 Q196:R215 Q218:R237 Q239:R258 Q261:R280 Q304:R323 Q325:R344 Q347:R366 Q368:R387 Q390:R409 Q411:R430 Q433:R452 Q454:R473 Q476:R495 Q497:R516 Q519:R538 Q540:R559 Q562:R581 Q583:R602 Q605:R624 Q626:R645 Q648:R667 Q669:R688 Q691:R710 Q712:R731 Q734:R753 Q755:R774 Q777:R796 Q798:R817 Q820:R839 Q841:R860 Q863:R882 Q884:R903 Q906:R925 Q927:R946 Q949:R968 Q970:R989 Q992:R1011 Q1013:R1032 Q1035:R1054 Q1056:R1075 Q1078:R1097 Q1099:R1118 Q1121:R1140 Q1142:R1161 Q1164:R1183 Q1185:R1204 Q1207:R1226 Q1228:R1247 Q1250:R1269 Q1271:R1290 Q110:R129 Q282:R301">
      <formula1>FADIS</formula1>
    </dataValidation>
  </dataValidations>
  <pageMargins left="0.23622047244094491" right="0.19685039370078741" top="0.35433070866141736" bottom="0.74803149606299213" header="0.31496062992125984" footer="0.31496062992125984"/>
  <pageSetup paperSize="9" scale="68" orientation="landscape" r:id="rId1"/>
  <headerFooter>
    <oddFooter>第 &amp;P 頁 &amp;R&amp;A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95"/>
  <sheetViews>
    <sheetView workbookViewId="0">
      <pane ySplit="3" topLeftCell="A19" activePane="bottomLeft" state="frozen"/>
      <selection activeCell="C29" sqref="C29"/>
      <selection pane="bottomLeft" activeCell="M33" sqref="M33"/>
    </sheetView>
  </sheetViews>
  <sheetFormatPr defaultRowHeight="16.5"/>
  <cols>
    <col min="1" max="1" width="6.375" customWidth="1"/>
    <col min="2" max="2" width="6.125" style="237" customWidth="1"/>
    <col min="3" max="3" width="9" style="318" customWidth="1"/>
    <col min="4" max="4" width="10.625" customWidth="1"/>
    <col min="5" max="5" width="36.125" customWidth="1"/>
    <col min="6" max="6" width="9.25" style="318" customWidth="1"/>
    <col min="7" max="7" width="30.5" customWidth="1"/>
    <col min="8" max="8" width="12.875" style="237" customWidth="1"/>
    <col min="9" max="9" width="9.5" customWidth="1"/>
    <col min="10" max="10" width="10.125" style="237" customWidth="1"/>
  </cols>
  <sheetData>
    <row r="1" spans="1:15" ht="28.5" customHeight="1">
      <c r="A1" s="951" t="s">
        <v>339</v>
      </c>
      <c r="B1" s="951"/>
      <c r="C1" s="951"/>
      <c r="D1" s="951"/>
      <c r="E1" s="951"/>
      <c r="F1" s="951"/>
      <c r="G1" s="951"/>
      <c r="H1" s="951"/>
      <c r="I1" s="951"/>
      <c r="J1" s="951"/>
    </row>
    <row r="2" spans="1:15" ht="21" customHeight="1" thickBot="1">
      <c r="A2" s="952"/>
      <c r="B2" s="952"/>
      <c r="C2" s="952"/>
      <c r="D2" s="952"/>
      <c r="E2" s="301"/>
      <c r="F2" s="302"/>
      <c r="G2" s="301"/>
      <c r="H2" s="303"/>
      <c r="I2" s="953">
        <f>'１１直送'!A3</f>
        <v>46174</v>
      </c>
      <c r="J2" s="953"/>
    </row>
    <row r="3" spans="1:15" ht="33.75" thickBot="1">
      <c r="A3" s="304" t="s">
        <v>340</v>
      </c>
      <c r="B3" s="305" t="s">
        <v>341</v>
      </c>
      <c r="C3" s="306" t="s">
        <v>342</v>
      </c>
      <c r="D3" s="307" t="s">
        <v>343</v>
      </c>
      <c r="E3" s="307" t="s">
        <v>344</v>
      </c>
      <c r="F3" s="308" t="s">
        <v>345</v>
      </c>
      <c r="G3" s="307" t="s">
        <v>346</v>
      </c>
      <c r="H3" s="307" t="s">
        <v>347</v>
      </c>
      <c r="I3" s="307" t="s">
        <v>348</v>
      </c>
      <c r="J3" s="307" t="s">
        <v>349</v>
      </c>
    </row>
    <row r="4" spans="1:15" ht="19.5" thickBot="1">
      <c r="A4" s="309">
        <v>1</v>
      </c>
      <c r="B4" s="310" t="s">
        <v>2833</v>
      </c>
      <c r="C4" s="311">
        <v>46174</v>
      </c>
      <c r="D4" s="310" t="s">
        <v>12</v>
      </c>
      <c r="E4" s="312" t="s">
        <v>2834</v>
      </c>
      <c r="F4" s="313" t="s">
        <v>2835</v>
      </c>
      <c r="G4" s="312" t="s">
        <v>2836</v>
      </c>
      <c r="H4" s="314">
        <v>46174</v>
      </c>
      <c r="I4" s="310" t="s">
        <v>2837</v>
      </c>
      <c r="J4" s="310" t="s">
        <v>2837</v>
      </c>
    </row>
    <row r="5" spans="1:15" ht="19.5" thickBot="1">
      <c r="A5" s="309">
        <v>2</v>
      </c>
      <c r="B5" s="310" t="s">
        <v>2833</v>
      </c>
      <c r="C5" s="311">
        <v>46174</v>
      </c>
      <c r="D5" s="310" t="s">
        <v>1476</v>
      </c>
      <c r="E5" s="312" t="s">
        <v>2924</v>
      </c>
      <c r="F5" s="313" t="s">
        <v>2835</v>
      </c>
      <c r="G5" s="312" t="s">
        <v>2925</v>
      </c>
      <c r="H5" s="314">
        <v>46174</v>
      </c>
      <c r="I5" s="310" t="s">
        <v>1476</v>
      </c>
      <c r="J5" s="310" t="s">
        <v>1476</v>
      </c>
    </row>
    <row r="6" spans="1:15" ht="19.5" thickBot="1">
      <c r="A6" s="309">
        <v>3</v>
      </c>
      <c r="B6" s="310" t="s">
        <v>2833</v>
      </c>
      <c r="C6" s="311">
        <v>46175</v>
      </c>
      <c r="D6" s="310" t="s">
        <v>12</v>
      </c>
      <c r="E6" s="315" t="s">
        <v>2834</v>
      </c>
      <c r="F6" s="313" t="s">
        <v>2835</v>
      </c>
      <c r="G6" s="312" t="s">
        <v>2836</v>
      </c>
      <c r="H6" s="314">
        <v>46175</v>
      </c>
      <c r="I6" s="310" t="s">
        <v>2837</v>
      </c>
      <c r="J6" s="310" t="s">
        <v>2837</v>
      </c>
    </row>
    <row r="7" spans="1:15" ht="19.5" thickBot="1">
      <c r="A7" s="309">
        <v>4</v>
      </c>
      <c r="B7" s="310" t="s">
        <v>2833</v>
      </c>
      <c r="C7" s="311">
        <v>46175</v>
      </c>
      <c r="D7" s="310" t="s">
        <v>1476</v>
      </c>
      <c r="E7" s="312" t="s">
        <v>3058</v>
      </c>
      <c r="F7" s="313" t="s">
        <v>3059</v>
      </c>
      <c r="G7" s="312"/>
      <c r="H7" s="314"/>
      <c r="I7" s="310"/>
      <c r="J7" s="310"/>
    </row>
    <row r="8" spans="1:15" ht="19.5" thickBot="1">
      <c r="A8" s="309">
        <v>5</v>
      </c>
      <c r="B8" s="310" t="s">
        <v>2833</v>
      </c>
      <c r="C8" s="311">
        <v>46176</v>
      </c>
      <c r="D8" s="310" t="s">
        <v>20</v>
      </c>
      <c r="E8" s="312" t="s">
        <v>3146</v>
      </c>
      <c r="F8" s="313" t="s">
        <v>2835</v>
      </c>
      <c r="G8" s="312" t="s">
        <v>3147</v>
      </c>
      <c r="H8" s="311">
        <v>46176</v>
      </c>
      <c r="I8" s="310" t="s">
        <v>20</v>
      </c>
      <c r="J8" s="310" t="s">
        <v>3148</v>
      </c>
    </row>
    <row r="9" spans="1:15" ht="19.5" thickBot="1">
      <c r="A9" s="309">
        <v>6</v>
      </c>
      <c r="B9" s="310" t="s">
        <v>2833</v>
      </c>
      <c r="C9" s="311">
        <v>46176</v>
      </c>
      <c r="D9" s="310" t="s">
        <v>985</v>
      </c>
      <c r="E9" s="315" t="s">
        <v>3165</v>
      </c>
      <c r="F9" s="313" t="s">
        <v>2835</v>
      </c>
      <c r="G9" s="312" t="s">
        <v>3166</v>
      </c>
      <c r="H9" s="314">
        <v>46176</v>
      </c>
      <c r="I9" s="310" t="s">
        <v>3167</v>
      </c>
      <c r="J9" s="310" t="s">
        <v>3167</v>
      </c>
    </row>
    <row r="10" spans="1:15" ht="19.5" thickBot="1">
      <c r="A10" s="309">
        <v>7</v>
      </c>
      <c r="B10" s="310" t="s">
        <v>2833</v>
      </c>
      <c r="C10" s="311">
        <v>46177</v>
      </c>
      <c r="D10" s="310" t="s">
        <v>20</v>
      </c>
      <c r="E10" s="312" t="s">
        <v>3213</v>
      </c>
      <c r="F10" s="313" t="s">
        <v>2914</v>
      </c>
      <c r="G10" s="312"/>
      <c r="H10" s="314"/>
      <c r="I10" s="310"/>
      <c r="J10" s="310"/>
    </row>
    <row r="11" spans="1:15" ht="33.75" thickBot="1">
      <c r="A11" s="309">
        <v>8</v>
      </c>
      <c r="B11" s="310" t="s">
        <v>2833</v>
      </c>
      <c r="C11" s="311">
        <v>46177</v>
      </c>
      <c r="D11" s="310" t="s">
        <v>985</v>
      </c>
      <c r="E11" s="312" t="s">
        <v>3243</v>
      </c>
      <c r="F11" s="313" t="s">
        <v>2835</v>
      </c>
      <c r="G11" s="312" t="s">
        <v>3166</v>
      </c>
      <c r="H11" s="316">
        <v>46177</v>
      </c>
      <c r="I11" s="310" t="s">
        <v>2875</v>
      </c>
      <c r="J11" s="310" t="s">
        <v>3167</v>
      </c>
    </row>
    <row r="12" spans="1:15" ht="19.5" thickBot="1">
      <c r="A12" s="309">
        <v>9</v>
      </c>
      <c r="B12" s="310" t="s">
        <v>2833</v>
      </c>
      <c r="C12" s="311">
        <v>46178</v>
      </c>
      <c r="D12" s="310" t="s">
        <v>20</v>
      </c>
      <c r="E12" s="312" t="s">
        <v>3291</v>
      </c>
      <c r="F12" s="313" t="s">
        <v>2835</v>
      </c>
      <c r="G12" s="312" t="s">
        <v>3292</v>
      </c>
      <c r="H12" s="316">
        <v>46178</v>
      </c>
      <c r="I12" s="310" t="s">
        <v>3048</v>
      </c>
      <c r="J12" s="310" t="s">
        <v>3148</v>
      </c>
      <c r="O12" s="317"/>
    </row>
    <row r="13" spans="1:15" ht="19.5" thickBot="1">
      <c r="A13" s="309">
        <v>10</v>
      </c>
      <c r="B13" s="310" t="s">
        <v>2833</v>
      </c>
      <c r="C13" s="311">
        <v>46178</v>
      </c>
      <c r="D13" s="310" t="s">
        <v>12</v>
      </c>
      <c r="E13" s="312" t="s">
        <v>3317</v>
      </c>
      <c r="F13" s="313" t="s">
        <v>2835</v>
      </c>
      <c r="G13" s="312" t="s">
        <v>3318</v>
      </c>
      <c r="H13" s="316">
        <v>46178</v>
      </c>
      <c r="I13" s="310" t="s">
        <v>2837</v>
      </c>
      <c r="J13" s="310" t="s">
        <v>1550</v>
      </c>
      <c r="O13" s="317"/>
    </row>
    <row r="14" spans="1:15" ht="24" customHeight="1" thickBot="1">
      <c r="A14" s="309">
        <v>11</v>
      </c>
      <c r="B14" s="310" t="s">
        <v>2833</v>
      </c>
      <c r="C14" s="311">
        <v>46179</v>
      </c>
      <c r="D14" s="310" t="s">
        <v>1476</v>
      </c>
      <c r="E14" s="312" t="s">
        <v>3363</v>
      </c>
      <c r="F14" s="313" t="s">
        <v>3367</v>
      </c>
      <c r="G14" s="312" t="s">
        <v>3364</v>
      </c>
      <c r="H14" s="316">
        <v>46179</v>
      </c>
      <c r="I14" s="310" t="s">
        <v>3366</v>
      </c>
      <c r="J14" s="310" t="s">
        <v>1476</v>
      </c>
      <c r="O14" s="317"/>
    </row>
    <row r="15" spans="1:15" ht="19.5" thickBot="1">
      <c r="A15" s="309">
        <v>12</v>
      </c>
      <c r="B15" s="310" t="s">
        <v>3377</v>
      </c>
      <c r="C15" s="311">
        <v>46179</v>
      </c>
      <c r="D15" s="310" t="s">
        <v>20</v>
      </c>
      <c r="E15" s="312" t="s">
        <v>3378</v>
      </c>
      <c r="F15" s="313" t="s">
        <v>3379</v>
      </c>
      <c r="G15" s="312" t="s">
        <v>3380</v>
      </c>
      <c r="H15" s="316">
        <v>46179</v>
      </c>
      <c r="I15" s="310" t="s">
        <v>20</v>
      </c>
      <c r="J15" s="310" t="s">
        <v>1019</v>
      </c>
      <c r="O15" s="317"/>
    </row>
    <row r="16" spans="1:15" ht="19.5" thickBot="1">
      <c r="A16" s="309">
        <v>13</v>
      </c>
      <c r="B16" s="310" t="s">
        <v>3377</v>
      </c>
      <c r="C16" s="311">
        <v>46179</v>
      </c>
      <c r="D16" s="310" t="s">
        <v>12</v>
      </c>
      <c r="E16" s="312" t="s">
        <v>3398</v>
      </c>
      <c r="F16" s="313" t="s">
        <v>3379</v>
      </c>
      <c r="G16" s="312" t="s">
        <v>3380</v>
      </c>
      <c r="H16" s="316">
        <v>46179</v>
      </c>
      <c r="I16" s="310" t="s">
        <v>12</v>
      </c>
      <c r="J16" s="310" t="s">
        <v>12</v>
      </c>
      <c r="O16" s="317"/>
    </row>
    <row r="17" spans="1:15" ht="19.5" thickBot="1">
      <c r="A17" s="309">
        <v>14</v>
      </c>
      <c r="B17" s="310" t="s">
        <v>2833</v>
      </c>
      <c r="C17" s="311">
        <v>46180</v>
      </c>
      <c r="D17" s="310" t="s">
        <v>1476</v>
      </c>
      <c r="E17" s="312" t="s">
        <v>3430</v>
      </c>
      <c r="F17" s="313" t="s">
        <v>3428</v>
      </c>
      <c r="G17" s="312" t="s">
        <v>3426</v>
      </c>
      <c r="H17" s="316">
        <v>46180</v>
      </c>
      <c r="I17" s="310" t="s">
        <v>3427</v>
      </c>
      <c r="J17" s="310" t="s">
        <v>1476</v>
      </c>
      <c r="O17" s="317"/>
    </row>
    <row r="18" spans="1:15" ht="19.5" thickBot="1">
      <c r="A18" s="309">
        <v>15</v>
      </c>
      <c r="B18" s="310" t="s">
        <v>3461</v>
      </c>
      <c r="C18" s="311">
        <v>46180</v>
      </c>
      <c r="D18" s="310" t="s">
        <v>3462</v>
      </c>
      <c r="E18" s="312" t="s">
        <v>3463</v>
      </c>
      <c r="F18" s="313" t="s">
        <v>3464</v>
      </c>
      <c r="G18" s="312" t="s">
        <v>3380</v>
      </c>
      <c r="H18" s="316">
        <v>46180</v>
      </c>
      <c r="I18" s="310" t="s">
        <v>971</v>
      </c>
      <c r="J18" s="310" t="s">
        <v>971</v>
      </c>
      <c r="O18" s="317"/>
    </row>
    <row r="19" spans="1:15" ht="19.5" thickBot="1">
      <c r="A19" s="309">
        <v>16</v>
      </c>
      <c r="B19" s="310" t="s">
        <v>3461</v>
      </c>
      <c r="C19" s="311">
        <v>46180</v>
      </c>
      <c r="D19" s="310" t="s">
        <v>12</v>
      </c>
      <c r="E19" s="312" t="s">
        <v>3475</v>
      </c>
      <c r="F19" s="313" t="s">
        <v>3476</v>
      </c>
      <c r="G19" s="312" t="s">
        <v>3477</v>
      </c>
      <c r="H19" s="316">
        <v>46180</v>
      </c>
      <c r="I19" s="310" t="s">
        <v>12</v>
      </c>
      <c r="J19" s="310" t="s">
        <v>3478</v>
      </c>
      <c r="O19" s="317"/>
    </row>
    <row r="20" spans="1:15" ht="19.5" thickBot="1">
      <c r="A20" s="309">
        <v>17</v>
      </c>
      <c r="B20" s="310" t="s">
        <v>3598</v>
      </c>
      <c r="C20" s="311">
        <v>46181</v>
      </c>
      <c r="D20" s="310" t="s">
        <v>971</v>
      </c>
      <c r="E20" s="312" t="s">
        <v>3599</v>
      </c>
      <c r="F20" s="313" t="s">
        <v>3600</v>
      </c>
      <c r="G20" s="312" t="s">
        <v>3380</v>
      </c>
      <c r="H20" s="316">
        <v>46181</v>
      </c>
      <c r="I20" s="310" t="s">
        <v>971</v>
      </c>
      <c r="J20" s="310" t="s">
        <v>971</v>
      </c>
      <c r="O20" s="317"/>
    </row>
    <row r="21" spans="1:15" ht="19.5" thickBot="1">
      <c r="A21" s="309">
        <v>18</v>
      </c>
      <c r="B21" s="310" t="s">
        <v>3598</v>
      </c>
      <c r="C21" s="311">
        <v>46181</v>
      </c>
      <c r="D21" s="310" t="s">
        <v>20</v>
      </c>
      <c r="E21" s="312" t="s">
        <v>3620</v>
      </c>
      <c r="F21" s="313" t="s">
        <v>3621</v>
      </c>
      <c r="G21" s="312" t="s">
        <v>3622</v>
      </c>
      <c r="H21" s="316">
        <v>46181</v>
      </c>
      <c r="I21" s="310" t="s">
        <v>3623</v>
      </c>
      <c r="J21" s="310" t="s">
        <v>1019</v>
      </c>
      <c r="O21" s="317"/>
    </row>
    <row r="22" spans="1:15" ht="33.75" thickBot="1">
      <c r="A22" s="309">
        <v>19</v>
      </c>
      <c r="B22" s="310" t="s">
        <v>3598</v>
      </c>
      <c r="C22" s="311">
        <v>46182</v>
      </c>
      <c r="D22" s="310" t="s">
        <v>1476</v>
      </c>
      <c r="E22" s="312" t="s">
        <v>3683</v>
      </c>
      <c r="F22" s="313" t="s">
        <v>3621</v>
      </c>
      <c r="G22" s="312" t="s">
        <v>3681</v>
      </c>
      <c r="H22" s="316">
        <v>46182</v>
      </c>
      <c r="I22" s="310" t="s">
        <v>3682</v>
      </c>
      <c r="J22" s="310" t="s">
        <v>1476</v>
      </c>
      <c r="O22" s="317"/>
    </row>
    <row r="23" spans="1:15" ht="19.5" thickBot="1">
      <c r="A23" s="309">
        <v>20</v>
      </c>
      <c r="B23" s="310" t="s">
        <v>3598</v>
      </c>
      <c r="C23" s="311">
        <v>46182</v>
      </c>
      <c r="D23" s="310" t="s">
        <v>20</v>
      </c>
      <c r="E23" s="312" t="s">
        <v>3691</v>
      </c>
      <c r="F23" s="313" t="s">
        <v>3600</v>
      </c>
      <c r="G23" s="312" t="s">
        <v>3692</v>
      </c>
      <c r="H23" s="316">
        <v>46182</v>
      </c>
      <c r="I23" s="310" t="s">
        <v>20</v>
      </c>
      <c r="J23" s="310" t="s">
        <v>1019</v>
      </c>
      <c r="O23" s="317"/>
    </row>
    <row r="24" spans="1:15" ht="19.5" thickBot="1">
      <c r="A24" s="309">
        <v>21</v>
      </c>
      <c r="B24" s="310" t="s">
        <v>2833</v>
      </c>
      <c r="C24" s="311">
        <v>46183</v>
      </c>
      <c r="D24" s="310" t="s">
        <v>1476</v>
      </c>
      <c r="E24" s="312" t="s">
        <v>3757</v>
      </c>
      <c r="F24" s="313" t="s">
        <v>3756</v>
      </c>
      <c r="G24" s="312" t="s">
        <v>3754</v>
      </c>
      <c r="H24" s="316">
        <v>46183</v>
      </c>
      <c r="I24" s="310" t="s">
        <v>1476</v>
      </c>
      <c r="J24" s="310" t="s">
        <v>1476</v>
      </c>
      <c r="O24" s="317"/>
    </row>
    <row r="25" spans="1:15" ht="19.5" thickBot="1">
      <c r="A25" s="309">
        <v>22</v>
      </c>
      <c r="B25" s="310" t="s">
        <v>3776</v>
      </c>
      <c r="C25" s="311">
        <v>46183</v>
      </c>
      <c r="D25" s="310" t="s">
        <v>20</v>
      </c>
      <c r="E25" s="312" t="s">
        <v>3777</v>
      </c>
      <c r="F25" s="313" t="s">
        <v>3755</v>
      </c>
      <c r="G25" s="312" t="s">
        <v>3775</v>
      </c>
      <c r="H25" s="316">
        <v>46183</v>
      </c>
      <c r="I25" s="310" t="s">
        <v>20</v>
      </c>
      <c r="J25" s="310" t="s">
        <v>1019</v>
      </c>
      <c r="O25" s="317"/>
    </row>
    <row r="26" spans="1:15" ht="19.5" thickBot="1">
      <c r="A26" s="309">
        <v>23</v>
      </c>
      <c r="B26" s="310" t="s">
        <v>3776</v>
      </c>
      <c r="C26" s="311">
        <v>46184</v>
      </c>
      <c r="D26" s="310" t="s">
        <v>971</v>
      </c>
      <c r="E26" s="312" t="s">
        <v>3826</v>
      </c>
      <c r="F26" s="313" t="s">
        <v>3756</v>
      </c>
      <c r="G26" s="312" t="s">
        <v>3805</v>
      </c>
      <c r="H26" s="316">
        <v>46184</v>
      </c>
      <c r="I26" s="310" t="s">
        <v>971</v>
      </c>
      <c r="J26" s="310" t="s">
        <v>971</v>
      </c>
      <c r="O26" s="317"/>
    </row>
    <row r="27" spans="1:15" ht="19.5" thickBot="1">
      <c r="A27" s="309">
        <v>24</v>
      </c>
      <c r="B27" s="310" t="s">
        <v>3776</v>
      </c>
      <c r="C27" s="311">
        <v>46184</v>
      </c>
      <c r="D27" s="310" t="s">
        <v>12</v>
      </c>
      <c r="E27" s="312" t="s">
        <v>3830</v>
      </c>
      <c r="F27" s="313" t="s">
        <v>3756</v>
      </c>
      <c r="G27" s="312" t="s">
        <v>3831</v>
      </c>
      <c r="H27" s="316">
        <v>46184</v>
      </c>
      <c r="I27" s="310" t="s">
        <v>3832</v>
      </c>
      <c r="J27" s="310" t="s">
        <v>3832</v>
      </c>
      <c r="O27" s="317"/>
    </row>
    <row r="28" spans="1:15" ht="19.5" thickBot="1">
      <c r="A28" s="309">
        <v>25</v>
      </c>
      <c r="B28" s="310" t="s">
        <v>3776</v>
      </c>
      <c r="C28" s="311">
        <v>46184</v>
      </c>
      <c r="D28" s="310" t="s">
        <v>20</v>
      </c>
      <c r="E28" s="312" t="s">
        <v>3870</v>
      </c>
      <c r="F28" s="313" t="s">
        <v>3871</v>
      </c>
      <c r="G28" s="312" t="s">
        <v>3872</v>
      </c>
      <c r="H28" s="316">
        <v>46184</v>
      </c>
      <c r="I28" s="310" t="s">
        <v>20</v>
      </c>
      <c r="J28" s="310" t="s">
        <v>1019</v>
      </c>
      <c r="O28" s="317"/>
    </row>
    <row r="29" spans="1:15" ht="19.5" thickBot="1">
      <c r="A29" s="309">
        <v>26</v>
      </c>
      <c r="B29" s="310"/>
      <c r="C29" s="311"/>
      <c r="D29" s="310"/>
      <c r="E29" s="312"/>
      <c r="F29" s="313"/>
      <c r="G29" s="312"/>
      <c r="H29" s="316"/>
      <c r="I29" s="310"/>
      <c r="J29" s="310"/>
      <c r="O29" s="317"/>
    </row>
    <row r="30" spans="1:15" ht="19.5" thickBot="1">
      <c r="A30" s="309">
        <v>27</v>
      </c>
      <c r="B30" s="310"/>
      <c r="C30" s="311"/>
      <c r="D30" s="310"/>
      <c r="E30" s="312"/>
      <c r="F30" s="313"/>
      <c r="G30" s="312"/>
      <c r="H30" s="316"/>
      <c r="I30" s="310"/>
      <c r="J30" s="310"/>
      <c r="O30" s="317"/>
    </row>
    <row r="31" spans="1:15" ht="19.5" thickBot="1">
      <c r="A31" s="309">
        <v>28</v>
      </c>
      <c r="B31" s="310"/>
      <c r="C31" s="311"/>
      <c r="D31" s="310"/>
      <c r="E31" s="312"/>
      <c r="F31" s="313"/>
      <c r="G31" s="312"/>
      <c r="H31" s="316"/>
      <c r="I31" s="310"/>
      <c r="J31" s="310"/>
      <c r="O31" s="317"/>
    </row>
    <row r="32" spans="1:15" ht="19.5" thickBot="1">
      <c r="A32" s="309">
        <v>29</v>
      </c>
      <c r="B32" s="310"/>
      <c r="C32" s="311"/>
      <c r="D32" s="310"/>
      <c r="E32" s="312"/>
      <c r="F32" s="313"/>
      <c r="G32" s="312"/>
      <c r="H32" s="316"/>
      <c r="I32" s="310"/>
      <c r="J32" s="310"/>
      <c r="O32" s="317"/>
    </row>
    <row r="33" spans="1:15" ht="19.5" thickBot="1">
      <c r="A33" s="309">
        <v>30</v>
      </c>
      <c r="B33" s="310"/>
      <c r="C33" s="311"/>
      <c r="D33" s="310"/>
      <c r="E33" s="312"/>
      <c r="F33" s="313"/>
      <c r="G33" s="312"/>
      <c r="H33" s="316"/>
      <c r="I33" s="310"/>
      <c r="J33" s="310"/>
      <c r="O33" s="317"/>
    </row>
    <row r="34" spans="1:15" ht="19.5" thickBot="1">
      <c r="A34" s="309">
        <v>31</v>
      </c>
      <c r="B34" s="310"/>
      <c r="C34" s="311"/>
      <c r="D34" s="310"/>
      <c r="E34" s="312"/>
      <c r="F34" s="313"/>
      <c r="G34" s="312"/>
      <c r="H34" s="316"/>
      <c r="I34" s="310"/>
      <c r="J34" s="310"/>
      <c r="O34" s="317"/>
    </row>
    <row r="35" spans="1:15" ht="19.5" thickBot="1">
      <c r="A35" s="309">
        <v>32</v>
      </c>
      <c r="B35" s="310"/>
      <c r="C35" s="311"/>
      <c r="D35" s="310"/>
      <c r="E35" s="312"/>
      <c r="F35" s="313"/>
      <c r="G35" s="312"/>
      <c r="H35" s="316"/>
      <c r="I35" s="310"/>
      <c r="J35" s="310"/>
      <c r="O35" s="317"/>
    </row>
    <row r="36" spans="1:15" ht="19.5" thickBot="1">
      <c r="A36" s="309">
        <v>33</v>
      </c>
      <c r="B36" s="310"/>
      <c r="C36" s="311"/>
      <c r="D36" s="310"/>
      <c r="E36" s="312"/>
      <c r="F36" s="313"/>
      <c r="G36" s="312"/>
      <c r="H36" s="316"/>
      <c r="I36" s="310"/>
      <c r="J36" s="310"/>
      <c r="O36" s="317"/>
    </row>
    <row r="37" spans="1:15" ht="19.5" thickBot="1">
      <c r="A37" s="309">
        <v>34</v>
      </c>
      <c r="B37" s="310"/>
      <c r="C37" s="311"/>
      <c r="D37" s="310"/>
      <c r="E37" s="312"/>
      <c r="F37" s="313"/>
      <c r="G37" s="312"/>
      <c r="H37" s="316"/>
      <c r="I37" s="310"/>
      <c r="J37" s="310"/>
      <c r="O37" s="317"/>
    </row>
    <row r="38" spans="1:15" ht="19.5" thickBot="1">
      <c r="A38" s="309">
        <v>35</v>
      </c>
      <c r="B38" s="310"/>
      <c r="C38" s="311"/>
      <c r="D38" s="310"/>
      <c r="E38" s="312"/>
      <c r="F38" s="313"/>
      <c r="G38" s="312"/>
      <c r="H38" s="316"/>
      <c r="I38" s="310"/>
      <c r="J38" s="310"/>
      <c r="O38" s="317"/>
    </row>
    <row r="39" spans="1:15" ht="19.5" thickBot="1">
      <c r="A39" s="309">
        <v>36</v>
      </c>
      <c r="B39" s="310"/>
      <c r="C39" s="311"/>
      <c r="D39" s="310"/>
      <c r="E39" s="312"/>
      <c r="F39" s="313"/>
      <c r="G39" s="312"/>
      <c r="H39" s="316"/>
      <c r="I39" s="310"/>
      <c r="J39" s="310"/>
      <c r="O39" s="317"/>
    </row>
    <row r="40" spans="1:15" ht="19.5" thickBot="1">
      <c r="A40" s="309">
        <v>37</v>
      </c>
      <c r="B40" s="310"/>
      <c r="C40" s="311"/>
      <c r="D40" s="310"/>
      <c r="E40" s="312"/>
      <c r="F40" s="313"/>
      <c r="G40" s="312"/>
      <c r="H40" s="316"/>
      <c r="I40" s="310"/>
      <c r="J40" s="310"/>
      <c r="O40" s="317"/>
    </row>
    <row r="41" spans="1:15" ht="19.5" thickBot="1">
      <c r="A41" s="309">
        <v>38</v>
      </c>
      <c r="B41" s="310"/>
      <c r="C41" s="311"/>
      <c r="D41" s="310"/>
      <c r="E41" s="312"/>
      <c r="F41" s="313"/>
      <c r="G41" s="312"/>
      <c r="H41" s="316"/>
      <c r="I41" s="310"/>
      <c r="J41" s="310"/>
      <c r="O41" s="317"/>
    </row>
    <row r="42" spans="1:15" ht="19.5" thickBot="1">
      <c r="A42" s="309">
        <v>39</v>
      </c>
      <c r="B42" s="310"/>
      <c r="C42" s="311"/>
      <c r="D42" s="310"/>
      <c r="E42" s="312"/>
      <c r="F42" s="313"/>
      <c r="G42" s="312"/>
      <c r="H42" s="316"/>
      <c r="I42" s="310"/>
      <c r="J42" s="310"/>
      <c r="O42" s="317"/>
    </row>
    <row r="43" spans="1:15" ht="19.5" thickBot="1">
      <c r="A43" s="309">
        <v>40</v>
      </c>
      <c r="B43" s="310"/>
      <c r="C43" s="311"/>
      <c r="D43" s="310"/>
      <c r="E43" s="312"/>
      <c r="F43" s="313"/>
      <c r="G43" s="312"/>
      <c r="H43" s="316"/>
      <c r="I43" s="310"/>
      <c r="J43" s="310"/>
      <c r="O43" s="317"/>
    </row>
    <row r="44" spans="1:15" ht="19.5" thickBot="1">
      <c r="A44" s="309">
        <v>41</v>
      </c>
      <c r="B44" s="310"/>
      <c r="C44" s="311"/>
      <c r="D44" s="310"/>
      <c r="E44" s="312"/>
      <c r="F44" s="313"/>
      <c r="G44" s="312"/>
      <c r="H44" s="316"/>
      <c r="I44" s="310"/>
      <c r="J44" s="310"/>
      <c r="O44" s="317"/>
    </row>
    <row r="45" spans="1:15" ht="19.5" thickBot="1">
      <c r="A45" s="309">
        <v>42</v>
      </c>
      <c r="B45" s="310"/>
      <c r="C45" s="311"/>
      <c r="D45" s="310"/>
      <c r="E45" s="312"/>
      <c r="F45" s="313"/>
      <c r="G45" s="312"/>
      <c r="H45" s="316"/>
      <c r="I45" s="310"/>
      <c r="J45" s="310"/>
      <c r="O45" s="317"/>
    </row>
    <row r="46" spans="1:15" ht="19.5" thickBot="1">
      <c r="A46" s="309">
        <v>43</v>
      </c>
      <c r="B46" s="310"/>
      <c r="C46" s="311"/>
      <c r="D46" s="310"/>
      <c r="E46" s="312"/>
      <c r="F46" s="313"/>
      <c r="G46" s="312"/>
      <c r="H46" s="316"/>
      <c r="I46" s="310"/>
      <c r="J46" s="310"/>
      <c r="O46" s="317"/>
    </row>
    <row r="47" spans="1:15" ht="19.5" thickBot="1">
      <c r="A47" s="309">
        <v>44</v>
      </c>
      <c r="B47" s="310"/>
      <c r="C47" s="311"/>
      <c r="D47" s="310"/>
      <c r="E47" s="312"/>
      <c r="F47" s="313"/>
      <c r="G47" s="312"/>
      <c r="H47" s="316"/>
      <c r="I47" s="310"/>
      <c r="J47" s="310"/>
      <c r="O47" s="317"/>
    </row>
    <row r="48" spans="1:15" ht="19.5" thickBot="1">
      <c r="A48" s="309">
        <v>45</v>
      </c>
      <c r="B48" s="310"/>
      <c r="C48" s="311"/>
      <c r="D48" s="310"/>
      <c r="E48" s="312"/>
      <c r="F48" s="313"/>
      <c r="G48" s="312"/>
      <c r="H48" s="316"/>
      <c r="I48" s="310"/>
      <c r="J48" s="310"/>
      <c r="O48" s="317"/>
    </row>
    <row r="49" spans="1:15" ht="19.5" thickBot="1">
      <c r="A49" s="309">
        <v>46</v>
      </c>
      <c r="B49" s="310"/>
      <c r="C49" s="311"/>
      <c r="D49" s="310"/>
      <c r="E49" s="312"/>
      <c r="F49" s="313"/>
      <c r="G49" s="312"/>
      <c r="H49" s="316"/>
      <c r="I49" s="310"/>
      <c r="J49" s="310"/>
      <c r="O49" s="317"/>
    </row>
    <row r="50" spans="1:15" ht="19.5" thickBot="1">
      <c r="A50" s="309">
        <v>47</v>
      </c>
      <c r="B50" s="310"/>
      <c r="C50" s="311"/>
      <c r="D50" s="310"/>
      <c r="E50" s="312"/>
      <c r="F50" s="313"/>
      <c r="G50" s="312"/>
      <c r="H50" s="316"/>
      <c r="I50" s="310"/>
      <c r="J50" s="310"/>
      <c r="O50" s="317"/>
    </row>
    <row r="51" spans="1:15" ht="19.5" thickBot="1">
      <c r="A51" s="309">
        <v>48</v>
      </c>
      <c r="B51" s="310"/>
      <c r="C51" s="311"/>
      <c r="D51" s="310"/>
      <c r="E51" s="312"/>
      <c r="F51" s="313"/>
      <c r="G51" s="312"/>
      <c r="H51" s="316"/>
      <c r="I51" s="310"/>
      <c r="J51" s="310"/>
      <c r="O51" s="317"/>
    </row>
    <row r="52" spans="1:15" ht="19.5" thickBot="1">
      <c r="A52" s="309">
        <v>49</v>
      </c>
      <c r="B52" s="310"/>
      <c r="C52" s="311"/>
      <c r="D52" s="310"/>
      <c r="E52" s="312"/>
      <c r="F52" s="313"/>
      <c r="G52" s="312"/>
      <c r="H52" s="316"/>
      <c r="I52" s="310"/>
      <c r="J52" s="310"/>
      <c r="O52" s="317"/>
    </row>
    <row r="53" spans="1:15" ht="19.5" thickBot="1">
      <c r="A53" s="309">
        <v>50</v>
      </c>
      <c r="B53" s="310"/>
      <c r="C53" s="311"/>
      <c r="D53" s="310"/>
      <c r="E53" s="312"/>
      <c r="F53" s="313"/>
      <c r="G53" s="312"/>
      <c r="H53" s="316"/>
      <c r="I53" s="310"/>
      <c r="J53" s="310"/>
      <c r="O53" s="317"/>
    </row>
    <row r="54" spans="1:15" ht="19.5" thickBot="1">
      <c r="A54" s="309">
        <v>51</v>
      </c>
      <c r="B54" s="310"/>
      <c r="C54" s="311"/>
      <c r="D54" s="310"/>
      <c r="E54" s="312"/>
      <c r="F54" s="313"/>
      <c r="G54" s="312"/>
      <c r="H54" s="316"/>
      <c r="I54" s="310"/>
      <c r="J54" s="310"/>
      <c r="O54" s="317"/>
    </row>
    <row r="55" spans="1:15" ht="19.5" thickBot="1">
      <c r="A55" s="309">
        <v>52</v>
      </c>
      <c r="B55" s="310"/>
      <c r="C55" s="311"/>
      <c r="D55" s="310"/>
      <c r="E55" s="312"/>
      <c r="F55" s="313"/>
      <c r="G55" s="312"/>
      <c r="H55" s="316"/>
      <c r="I55" s="310"/>
      <c r="J55" s="310"/>
      <c r="O55" s="317"/>
    </row>
    <row r="56" spans="1:15" ht="19.5" thickBot="1">
      <c r="A56" s="309">
        <v>53</v>
      </c>
      <c r="B56" s="310"/>
      <c r="C56" s="311"/>
      <c r="D56" s="310"/>
      <c r="E56" s="312"/>
      <c r="F56" s="313"/>
      <c r="G56" s="312"/>
      <c r="H56" s="316"/>
      <c r="I56" s="310"/>
      <c r="J56" s="310"/>
      <c r="O56" s="317"/>
    </row>
    <row r="57" spans="1:15" ht="19.5" thickBot="1">
      <c r="A57" s="309">
        <v>54</v>
      </c>
      <c r="B57" s="310"/>
      <c r="C57" s="311"/>
      <c r="D57" s="310"/>
      <c r="E57" s="312"/>
      <c r="F57" s="313"/>
      <c r="G57" s="312"/>
      <c r="H57" s="316"/>
      <c r="I57" s="310"/>
      <c r="J57" s="310"/>
      <c r="O57" s="317"/>
    </row>
    <row r="58" spans="1:15" ht="19.5" thickBot="1">
      <c r="A58" s="309">
        <v>55</v>
      </c>
      <c r="B58" s="310"/>
      <c r="C58" s="311"/>
      <c r="D58" s="310"/>
      <c r="E58" s="312"/>
      <c r="F58" s="313"/>
      <c r="G58" s="312"/>
      <c r="H58" s="316"/>
      <c r="I58" s="310"/>
      <c r="J58" s="310"/>
      <c r="O58" s="317"/>
    </row>
    <row r="59" spans="1:15" ht="19.5" thickBot="1">
      <c r="A59" s="309">
        <v>56</v>
      </c>
      <c r="B59" s="310"/>
      <c r="C59" s="311"/>
      <c r="D59" s="310"/>
      <c r="E59" s="312"/>
      <c r="F59" s="313"/>
      <c r="G59" s="312"/>
      <c r="H59" s="316"/>
      <c r="I59" s="310"/>
      <c r="J59" s="310"/>
      <c r="O59" s="317"/>
    </row>
    <row r="60" spans="1:15" ht="19.5" thickBot="1">
      <c r="A60" s="309">
        <v>57</v>
      </c>
      <c r="B60" s="310"/>
      <c r="C60" s="311"/>
      <c r="D60" s="310"/>
      <c r="E60" s="312"/>
      <c r="F60" s="313"/>
      <c r="G60" s="312"/>
      <c r="H60" s="316"/>
      <c r="I60" s="310"/>
      <c r="J60" s="310"/>
      <c r="O60" s="317"/>
    </row>
    <row r="61" spans="1:15" ht="19.5" thickBot="1">
      <c r="A61" s="309">
        <v>58</v>
      </c>
      <c r="B61" s="310"/>
      <c r="C61" s="311"/>
      <c r="D61" s="310"/>
      <c r="E61" s="312"/>
      <c r="F61" s="313"/>
      <c r="G61" s="312"/>
      <c r="H61" s="316"/>
      <c r="I61" s="310"/>
      <c r="J61" s="310"/>
      <c r="O61" s="317"/>
    </row>
    <row r="62" spans="1:15" ht="19.5" thickBot="1">
      <c r="A62" s="309">
        <v>59</v>
      </c>
      <c r="B62" s="310"/>
      <c r="C62" s="311"/>
      <c r="D62" s="310"/>
      <c r="E62" s="312"/>
      <c r="F62" s="313"/>
      <c r="G62" s="312"/>
      <c r="H62" s="316"/>
      <c r="I62" s="310"/>
      <c r="J62" s="310"/>
      <c r="O62" s="317"/>
    </row>
    <row r="63" spans="1:15" ht="19.5" thickBot="1">
      <c r="A63" s="309">
        <v>60</v>
      </c>
      <c r="B63" s="310"/>
      <c r="C63" s="311"/>
      <c r="D63" s="310"/>
      <c r="E63" s="312"/>
      <c r="F63" s="313"/>
      <c r="G63" s="312"/>
      <c r="H63" s="316"/>
      <c r="I63" s="310"/>
      <c r="J63" s="310"/>
      <c r="O63" s="317"/>
    </row>
    <row r="64" spans="1:15" ht="19.5" thickBot="1">
      <c r="A64" s="309">
        <v>61</v>
      </c>
      <c r="B64" s="310"/>
      <c r="C64" s="311"/>
      <c r="D64" s="310"/>
      <c r="E64" s="312"/>
      <c r="F64" s="313"/>
      <c r="G64" s="312"/>
      <c r="H64" s="316"/>
      <c r="I64" s="310"/>
      <c r="J64" s="310"/>
      <c r="O64" s="317"/>
    </row>
    <row r="65" spans="1:15" ht="19.5" thickBot="1">
      <c r="A65" s="309">
        <v>62</v>
      </c>
      <c r="B65" s="310"/>
      <c r="C65" s="311"/>
      <c r="D65" s="310"/>
      <c r="E65" s="312"/>
      <c r="F65" s="313"/>
      <c r="G65" s="312"/>
      <c r="H65" s="316"/>
      <c r="I65" s="310"/>
      <c r="J65" s="310"/>
      <c r="O65" s="317"/>
    </row>
    <row r="66" spans="1:15" ht="19.5" thickBot="1">
      <c r="A66" s="309">
        <v>63</v>
      </c>
      <c r="B66" s="310"/>
      <c r="C66" s="311"/>
      <c r="D66" s="310"/>
      <c r="E66" s="312"/>
      <c r="F66" s="313"/>
      <c r="G66" s="312"/>
      <c r="H66" s="316"/>
      <c r="I66" s="310"/>
      <c r="J66" s="310"/>
      <c r="O66" s="317"/>
    </row>
    <row r="67" spans="1:15" ht="19.5" thickBot="1">
      <c r="A67" s="309">
        <v>64</v>
      </c>
      <c r="B67" s="310"/>
      <c r="C67" s="311"/>
      <c r="D67" s="310"/>
      <c r="E67" s="312"/>
      <c r="F67" s="313"/>
      <c r="G67" s="312"/>
      <c r="H67" s="316"/>
      <c r="I67" s="310"/>
      <c r="J67" s="310"/>
      <c r="O67" s="317"/>
    </row>
    <row r="68" spans="1:15" ht="19.5" thickBot="1">
      <c r="A68" s="309">
        <v>65</v>
      </c>
      <c r="B68" s="310"/>
      <c r="C68" s="311"/>
      <c r="D68" s="310"/>
      <c r="E68" s="312"/>
      <c r="F68" s="313"/>
      <c r="G68" s="312"/>
      <c r="H68" s="316"/>
      <c r="I68" s="310"/>
      <c r="J68" s="310"/>
      <c r="O68" s="317"/>
    </row>
    <row r="69" spans="1:15" ht="19.5" thickBot="1">
      <c r="A69" s="309">
        <v>66</v>
      </c>
      <c r="B69" s="310"/>
      <c r="C69" s="311"/>
      <c r="D69" s="310"/>
      <c r="E69" s="312"/>
      <c r="F69" s="313"/>
      <c r="G69" s="312"/>
      <c r="H69" s="316"/>
      <c r="I69" s="310"/>
      <c r="J69" s="310"/>
      <c r="O69" s="317"/>
    </row>
    <row r="70" spans="1:15" ht="19.5" thickBot="1">
      <c r="A70" s="309">
        <v>67</v>
      </c>
      <c r="B70" s="310"/>
      <c r="C70" s="311"/>
      <c r="D70" s="310"/>
      <c r="E70" s="312"/>
      <c r="F70" s="313"/>
      <c r="G70" s="312"/>
      <c r="H70" s="316"/>
      <c r="I70" s="310"/>
      <c r="J70" s="310"/>
      <c r="O70" s="317"/>
    </row>
    <row r="71" spans="1:15" ht="19.5" thickBot="1">
      <c r="A71" s="309">
        <v>68</v>
      </c>
      <c r="B71" s="310"/>
      <c r="C71" s="311"/>
      <c r="D71" s="310"/>
      <c r="E71" s="312"/>
      <c r="F71" s="313"/>
      <c r="G71" s="312"/>
      <c r="H71" s="316"/>
      <c r="I71" s="310"/>
      <c r="J71" s="310"/>
      <c r="O71" s="317"/>
    </row>
    <row r="72" spans="1:15" ht="19.5" thickBot="1">
      <c r="A72" s="309">
        <v>69</v>
      </c>
      <c r="B72" s="310"/>
      <c r="C72" s="311"/>
      <c r="D72" s="310"/>
      <c r="E72" s="312"/>
      <c r="F72" s="313"/>
      <c r="G72" s="312"/>
      <c r="H72" s="316"/>
      <c r="I72" s="310"/>
      <c r="J72" s="310"/>
      <c r="O72" s="317"/>
    </row>
    <row r="73" spans="1:15" ht="19.5" thickBot="1">
      <c r="A73" s="309">
        <v>70</v>
      </c>
      <c r="B73" s="310"/>
      <c r="C73" s="311"/>
      <c r="D73" s="310"/>
      <c r="E73" s="312"/>
      <c r="F73" s="313"/>
      <c r="G73" s="312"/>
      <c r="H73" s="316"/>
      <c r="I73" s="310"/>
      <c r="J73" s="310"/>
      <c r="O73" s="317"/>
    </row>
    <row r="74" spans="1:15" ht="19.5" thickBot="1">
      <c r="A74" s="309">
        <v>71</v>
      </c>
      <c r="B74" s="310"/>
      <c r="C74" s="311"/>
      <c r="D74" s="310"/>
      <c r="E74" s="312"/>
      <c r="F74" s="313"/>
      <c r="G74" s="312"/>
      <c r="H74" s="316"/>
      <c r="I74" s="310"/>
      <c r="J74" s="310"/>
      <c r="O74" s="317"/>
    </row>
    <row r="75" spans="1:15" ht="19.5" thickBot="1">
      <c r="A75" s="309">
        <v>72</v>
      </c>
      <c r="B75" s="310"/>
      <c r="C75" s="311"/>
      <c r="D75" s="310"/>
      <c r="E75" s="312"/>
      <c r="F75" s="313"/>
      <c r="G75" s="312"/>
      <c r="H75" s="316"/>
      <c r="I75" s="310"/>
      <c r="J75" s="310"/>
      <c r="O75" s="317"/>
    </row>
    <row r="76" spans="1:15" ht="19.5" thickBot="1">
      <c r="A76" s="309">
        <v>73</v>
      </c>
      <c r="B76" s="310"/>
      <c r="C76" s="311"/>
      <c r="D76" s="310"/>
      <c r="E76" s="312"/>
      <c r="F76" s="313"/>
      <c r="G76" s="312"/>
      <c r="H76" s="316"/>
      <c r="I76" s="310"/>
      <c r="J76" s="310"/>
      <c r="O76" s="317"/>
    </row>
    <row r="77" spans="1:15" ht="19.5" thickBot="1">
      <c r="A77" s="309">
        <v>74</v>
      </c>
      <c r="B77" s="310"/>
      <c r="C77" s="311"/>
      <c r="D77" s="310"/>
      <c r="E77" s="312"/>
      <c r="F77" s="313"/>
      <c r="G77" s="312"/>
      <c r="H77" s="316"/>
      <c r="I77" s="310"/>
      <c r="J77" s="310"/>
      <c r="O77" s="317"/>
    </row>
    <row r="78" spans="1:15" ht="19.5" thickBot="1">
      <c r="A78" s="309">
        <v>75</v>
      </c>
      <c r="B78" s="310"/>
      <c r="C78" s="311"/>
      <c r="D78" s="310"/>
      <c r="E78" s="312"/>
      <c r="F78" s="313"/>
      <c r="G78" s="312"/>
      <c r="H78" s="316"/>
      <c r="I78" s="310"/>
      <c r="J78" s="310"/>
      <c r="O78" s="317"/>
    </row>
    <row r="79" spans="1:15" ht="19.5" thickBot="1">
      <c r="A79" s="309">
        <v>76</v>
      </c>
      <c r="B79" s="310"/>
      <c r="C79" s="311"/>
      <c r="D79" s="310"/>
      <c r="E79" s="312"/>
      <c r="F79" s="313"/>
      <c r="G79" s="312"/>
      <c r="H79" s="316"/>
      <c r="I79" s="310"/>
      <c r="J79" s="310"/>
      <c r="O79" s="317"/>
    </row>
    <row r="80" spans="1:15" ht="19.5" thickBot="1">
      <c r="A80" s="309">
        <v>77</v>
      </c>
      <c r="B80" s="310"/>
      <c r="C80" s="311"/>
      <c r="D80" s="310"/>
      <c r="E80" s="312"/>
      <c r="F80" s="313"/>
      <c r="G80" s="312"/>
      <c r="H80" s="316"/>
      <c r="I80" s="310"/>
      <c r="J80" s="310"/>
      <c r="O80" s="317"/>
    </row>
    <row r="81" spans="1:15" ht="19.5" thickBot="1">
      <c r="A81" s="309">
        <v>78</v>
      </c>
      <c r="B81" s="310"/>
      <c r="C81" s="311"/>
      <c r="D81" s="310"/>
      <c r="E81" s="312"/>
      <c r="F81" s="313"/>
      <c r="G81" s="312"/>
      <c r="H81" s="316"/>
      <c r="I81" s="310"/>
      <c r="J81" s="310"/>
      <c r="O81" s="317"/>
    </row>
    <row r="82" spans="1:15" ht="19.5" thickBot="1">
      <c r="A82" s="309">
        <v>79</v>
      </c>
      <c r="B82" s="310"/>
      <c r="C82" s="311"/>
      <c r="D82" s="310"/>
      <c r="E82" s="312"/>
      <c r="F82" s="313"/>
      <c r="G82" s="312"/>
      <c r="H82" s="316"/>
      <c r="I82" s="310"/>
      <c r="J82" s="310"/>
      <c r="O82" s="317"/>
    </row>
    <row r="83" spans="1:15" ht="19.5" thickBot="1">
      <c r="A83" s="309">
        <v>80</v>
      </c>
      <c r="B83" s="310"/>
      <c r="C83" s="311"/>
      <c r="D83" s="310"/>
      <c r="E83" s="312"/>
      <c r="F83" s="313"/>
      <c r="G83" s="312"/>
      <c r="H83" s="316"/>
      <c r="I83" s="310"/>
      <c r="J83" s="310"/>
      <c r="O83" s="317"/>
    </row>
    <row r="84" spans="1:15" ht="19.5" thickBot="1">
      <c r="A84" s="309">
        <v>81</v>
      </c>
      <c r="B84" s="310"/>
      <c r="C84" s="311"/>
      <c r="D84" s="310"/>
      <c r="E84" s="312"/>
      <c r="F84" s="313"/>
      <c r="G84" s="312"/>
      <c r="H84" s="316"/>
      <c r="I84" s="310"/>
      <c r="J84" s="310"/>
      <c r="O84" s="317"/>
    </row>
    <row r="85" spans="1:15" ht="19.5" thickBot="1">
      <c r="A85" s="309">
        <v>82</v>
      </c>
      <c r="B85" s="310"/>
      <c r="C85" s="311"/>
      <c r="D85" s="310"/>
      <c r="E85" s="312"/>
      <c r="F85" s="313"/>
      <c r="G85" s="312"/>
      <c r="H85" s="316"/>
      <c r="I85" s="310"/>
      <c r="J85" s="310"/>
      <c r="O85" s="317"/>
    </row>
    <row r="86" spans="1:15" ht="19.5" thickBot="1">
      <c r="A86" s="309">
        <v>83</v>
      </c>
      <c r="B86" s="310"/>
      <c r="C86" s="311"/>
      <c r="D86" s="310"/>
      <c r="E86" s="312"/>
      <c r="F86" s="313"/>
      <c r="G86" s="312"/>
      <c r="H86" s="316"/>
      <c r="I86" s="310"/>
      <c r="J86" s="310"/>
      <c r="O86" s="317"/>
    </row>
    <row r="87" spans="1:15" ht="19.5" thickBot="1">
      <c r="A87" s="309">
        <v>84</v>
      </c>
      <c r="B87" s="310"/>
      <c r="C87" s="311"/>
      <c r="D87" s="310"/>
      <c r="E87" s="312"/>
      <c r="F87" s="313"/>
      <c r="G87" s="312"/>
      <c r="H87" s="316"/>
      <c r="I87" s="310"/>
      <c r="J87" s="310"/>
      <c r="O87" s="317"/>
    </row>
    <row r="88" spans="1:15" ht="19.5" thickBot="1">
      <c r="A88" s="309">
        <v>85</v>
      </c>
      <c r="B88" s="310"/>
      <c r="C88" s="311"/>
      <c r="D88" s="310"/>
      <c r="E88" s="312"/>
      <c r="F88" s="313"/>
      <c r="G88" s="312"/>
      <c r="H88" s="316"/>
      <c r="I88" s="310"/>
      <c r="J88" s="310"/>
      <c r="O88" s="317"/>
    </row>
    <row r="89" spans="1:15" ht="19.5" thickBot="1">
      <c r="A89" s="309">
        <v>86</v>
      </c>
      <c r="B89" s="310"/>
      <c r="C89" s="311"/>
      <c r="D89" s="310"/>
      <c r="E89" s="312"/>
      <c r="F89" s="313"/>
      <c r="G89" s="312"/>
      <c r="H89" s="316"/>
      <c r="I89" s="310"/>
      <c r="J89" s="310"/>
      <c r="O89" s="317"/>
    </row>
    <row r="90" spans="1:15" ht="19.5" thickBot="1">
      <c r="A90" s="309">
        <v>87</v>
      </c>
      <c r="B90" s="310"/>
      <c r="C90" s="311"/>
      <c r="D90" s="310"/>
      <c r="E90" s="312"/>
      <c r="F90" s="313"/>
      <c r="G90" s="312"/>
      <c r="H90" s="316"/>
      <c r="I90" s="310"/>
      <c r="J90" s="310"/>
      <c r="O90" s="317"/>
    </row>
    <row r="91" spans="1:15" ht="19.5" thickBot="1">
      <c r="A91" s="309">
        <v>88</v>
      </c>
      <c r="B91" s="310"/>
      <c r="C91" s="311"/>
      <c r="D91" s="310"/>
      <c r="E91" s="312"/>
      <c r="F91" s="313"/>
      <c r="G91" s="312"/>
      <c r="H91" s="316"/>
      <c r="I91" s="310"/>
      <c r="J91" s="310"/>
      <c r="O91" s="317"/>
    </row>
    <row r="92" spans="1:15" ht="19.5" thickBot="1">
      <c r="A92" s="309">
        <v>89</v>
      </c>
      <c r="B92" s="310"/>
      <c r="C92" s="311"/>
      <c r="D92" s="310"/>
      <c r="E92" s="312"/>
      <c r="F92" s="313"/>
      <c r="G92" s="312"/>
      <c r="H92" s="316"/>
      <c r="I92" s="310"/>
      <c r="J92" s="310"/>
      <c r="O92" s="317"/>
    </row>
    <row r="93" spans="1:15" ht="19.5" thickBot="1">
      <c r="A93" s="309">
        <v>90</v>
      </c>
      <c r="B93" s="310"/>
      <c r="C93" s="311"/>
      <c r="D93" s="310"/>
      <c r="E93" s="312"/>
      <c r="F93" s="313"/>
      <c r="G93" s="312"/>
      <c r="H93" s="316"/>
      <c r="I93" s="310"/>
      <c r="J93" s="310"/>
    </row>
    <row r="94" spans="1:15">
      <c r="E94" s="319" t="s">
        <v>350</v>
      </c>
    </row>
    <row r="95" spans="1:15" ht="18.75">
      <c r="A95" s="954" t="s">
        <v>351</v>
      </c>
      <c r="B95" s="954"/>
      <c r="C95" s="954"/>
      <c r="D95" s="954"/>
      <c r="E95" s="954"/>
      <c r="F95" s="954"/>
      <c r="G95" s="954"/>
      <c r="H95" s="954"/>
      <c r="I95" s="954"/>
      <c r="J95" s="954"/>
    </row>
  </sheetData>
  <mergeCells count="4">
    <mergeCell ref="A1:J1"/>
    <mergeCell ref="A2:D2"/>
    <mergeCell ref="I2:J2"/>
    <mergeCell ref="A95:J95"/>
  </mergeCells>
  <phoneticPr fontId="5" type="noConversion"/>
  <dataValidations count="1">
    <dataValidation type="list" allowBlank="1" showInputMessage="1" showErrorMessage="1" sqref="J5 J16:J18 J9 J14 J11 J22 J20 D4:D93 I24:J24 I4:I23 J26 I25:I93">
      <formula1>值班主管</formula1>
    </dataValidation>
  </dataValidations>
  <pageMargins left="0.36" right="0.24" top="0.3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
  <sheetViews>
    <sheetView workbookViewId="0">
      <pane xSplit="1" ySplit="8" topLeftCell="B19" activePane="bottomRight" state="frozen"/>
      <selection pane="topRight" activeCell="B1" sqref="B1"/>
      <selection pane="bottomLeft" activeCell="A9" sqref="A9"/>
      <selection pane="bottomRight" activeCell="E30" sqref="E30"/>
    </sheetView>
  </sheetViews>
  <sheetFormatPr defaultRowHeight="16.5"/>
  <cols>
    <col min="1" max="1" width="15.875" customWidth="1"/>
    <col min="2" max="2" width="7.375" customWidth="1"/>
    <col min="3" max="3" width="10.75" customWidth="1"/>
    <col min="4" max="4" width="5.875" customWidth="1"/>
    <col min="5" max="5" width="98.5" customWidth="1"/>
  </cols>
  <sheetData>
    <row r="1" spans="1:5" ht="28.5" thickBot="1">
      <c r="A1" s="951" t="s">
        <v>1126</v>
      </c>
      <c r="B1" s="951"/>
      <c r="C1" s="951"/>
      <c r="D1" s="951"/>
      <c r="E1" s="951"/>
    </row>
    <row r="2" spans="1:5" ht="33.75" thickBot="1">
      <c r="A2" s="304" t="s">
        <v>1127</v>
      </c>
      <c r="B2" s="305" t="s">
        <v>1128</v>
      </c>
      <c r="C2" s="306" t="s">
        <v>1129</v>
      </c>
      <c r="D2" s="306" t="s">
        <v>1135</v>
      </c>
      <c r="E2" s="307" t="s">
        <v>1130</v>
      </c>
    </row>
    <row r="3" spans="1:5" ht="20.25" customHeight="1" thickBot="1">
      <c r="A3" s="955">
        <f>'１１直送'!A3</f>
        <v>46174</v>
      </c>
      <c r="B3" s="554" t="s">
        <v>1131</v>
      </c>
      <c r="C3" s="555" t="s">
        <v>1665</v>
      </c>
      <c r="D3" s="555" t="s">
        <v>1666</v>
      </c>
      <c r="E3" s="556" t="s">
        <v>1667</v>
      </c>
    </row>
    <row r="4" spans="1:5" ht="20.25" customHeight="1" thickBot="1">
      <c r="A4" s="956"/>
      <c r="B4" s="554" t="s">
        <v>1132</v>
      </c>
      <c r="C4" s="555" t="s">
        <v>2838</v>
      </c>
      <c r="D4" s="555" t="s">
        <v>1687</v>
      </c>
      <c r="E4" s="556" t="s">
        <v>1686</v>
      </c>
    </row>
    <row r="5" spans="1:5" ht="20.25" customHeight="1" thickBot="1">
      <c r="A5" s="957"/>
      <c r="B5" s="554" t="s">
        <v>1133</v>
      </c>
      <c r="C5" s="555" t="s">
        <v>2923</v>
      </c>
      <c r="D5" s="555" t="s">
        <v>2922</v>
      </c>
      <c r="E5" s="556" t="s">
        <v>2921</v>
      </c>
    </row>
    <row r="6" spans="1:5" ht="20.25" customHeight="1" thickBot="1">
      <c r="A6" s="955">
        <f>A3+1</f>
        <v>46175</v>
      </c>
      <c r="B6" s="554" t="s">
        <v>1131</v>
      </c>
      <c r="C6" s="555" t="s">
        <v>2999</v>
      </c>
      <c r="D6" s="555" t="s">
        <v>3000</v>
      </c>
      <c r="E6" s="556" t="s">
        <v>3001</v>
      </c>
    </row>
    <row r="7" spans="1:5" ht="20.25" customHeight="1" thickBot="1">
      <c r="A7" s="956"/>
      <c r="B7" s="554" t="s">
        <v>1132</v>
      </c>
      <c r="C7" s="555" t="s">
        <v>3008</v>
      </c>
      <c r="D7" s="555" t="s">
        <v>3010</v>
      </c>
      <c r="E7" s="556" t="s">
        <v>3011</v>
      </c>
    </row>
    <row r="8" spans="1:5" ht="20.25" customHeight="1" thickBot="1">
      <c r="A8" s="957"/>
      <c r="B8" s="554" t="s">
        <v>1133</v>
      </c>
      <c r="C8" s="555" t="s">
        <v>3065</v>
      </c>
      <c r="D8" s="555" t="s">
        <v>2922</v>
      </c>
      <c r="E8" s="556" t="s">
        <v>2921</v>
      </c>
    </row>
    <row r="9" spans="1:5" ht="20.25" customHeight="1" thickBot="1">
      <c r="A9" s="955">
        <f t="shared" ref="A9" si="0">A6+1</f>
        <v>46176</v>
      </c>
      <c r="B9" s="554" t="s">
        <v>2</v>
      </c>
      <c r="C9" s="555" t="s">
        <v>3110</v>
      </c>
      <c r="D9" s="555" t="s">
        <v>3000</v>
      </c>
      <c r="E9" s="556" t="s">
        <v>3001</v>
      </c>
    </row>
    <row r="10" spans="1:5" ht="20.25" customHeight="1" thickBot="1">
      <c r="A10" s="956"/>
      <c r="B10" s="554" t="s">
        <v>1132</v>
      </c>
      <c r="C10" s="555" t="s">
        <v>3149</v>
      </c>
      <c r="D10" s="555" t="s">
        <v>3150</v>
      </c>
      <c r="E10" s="556" t="s">
        <v>3152</v>
      </c>
    </row>
    <row r="11" spans="1:5" ht="20.25" customHeight="1" thickBot="1">
      <c r="A11" s="957"/>
      <c r="B11" s="554" t="s">
        <v>1133</v>
      </c>
      <c r="C11" s="555" t="s">
        <v>3159</v>
      </c>
      <c r="D11" s="555" t="s">
        <v>3010</v>
      </c>
      <c r="E11" s="556" t="s">
        <v>3158</v>
      </c>
    </row>
    <row r="12" spans="1:5" ht="20.25" customHeight="1" thickBot="1">
      <c r="A12" s="955">
        <f t="shared" ref="A12" si="1">A9+1</f>
        <v>46177</v>
      </c>
      <c r="B12" s="554" t="s">
        <v>1131</v>
      </c>
      <c r="C12" s="555" t="s">
        <v>3201</v>
      </c>
      <c r="D12" s="555" t="s">
        <v>1687</v>
      </c>
      <c r="E12" s="556" t="s">
        <v>3202</v>
      </c>
    </row>
    <row r="13" spans="1:5" ht="20.25" customHeight="1" thickBot="1">
      <c r="A13" s="956"/>
      <c r="B13" s="554" t="s">
        <v>1132</v>
      </c>
      <c r="C13" s="555" t="s">
        <v>3216</v>
      </c>
      <c r="D13" s="555" t="s">
        <v>3010</v>
      </c>
      <c r="E13" s="556" t="s">
        <v>3011</v>
      </c>
    </row>
    <row r="14" spans="1:5" ht="20.25" customHeight="1" thickBot="1">
      <c r="A14" s="957"/>
      <c r="B14" s="554" t="s">
        <v>1133</v>
      </c>
      <c r="C14" s="555" t="s">
        <v>3244</v>
      </c>
      <c r="D14" s="555" t="s">
        <v>3009</v>
      </c>
      <c r="E14" s="556" t="s">
        <v>3234</v>
      </c>
    </row>
    <row r="15" spans="1:5" ht="20.25" customHeight="1" thickBot="1">
      <c r="A15" s="955">
        <f t="shared" ref="A15" si="2">A12+1</f>
        <v>46178</v>
      </c>
      <c r="B15" s="554" t="s">
        <v>1131</v>
      </c>
      <c r="C15" s="555" t="s">
        <v>3288</v>
      </c>
      <c r="D15" s="555" t="s">
        <v>3000</v>
      </c>
      <c r="E15" s="556" t="s">
        <v>3001</v>
      </c>
    </row>
    <row r="16" spans="1:5" ht="20.25" customHeight="1" thickBot="1">
      <c r="A16" s="956"/>
      <c r="B16" s="554" t="s">
        <v>1132</v>
      </c>
      <c r="C16" s="555" t="s">
        <v>3216</v>
      </c>
      <c r="D16" s="555" t="s">
        <v>3010</v>
      </c>
      <c r="E16" s="556" t="s">
        <v>3151</v>
      </c>
    </row>
    <row r="17" spans="1:5" ht="20.25" customHeight="1" thickBot="1">
      <c r="A17" s="957"/>
      <c r="B17" s="554" t="s">
        <v>1133</v>
      </c>
      <c r="C17" s="555" t="s">
        <v>3159</v>
      </c>
      <c r="D17" s="555" t="s">
        <v>3010</v>
      </c>
      <c r="E17" s="557" t="s">
        <v>3319</v>
      </c>
    </row>
    <row r="18" spans="1:5" ht="20.25" customHeight="1" thickBot="1">
      <c r="A18" s="955">
        <f t="shared" ref="A18" si="3">A15+1</f>
        <v>46179</v>
      </c>
      <c r="B18" s="554" t="s">
        <v>1131</v>
      </c>
      <c r="C18" s="555" t="s">
        <v>3351</v>
      </c>
      <c r="D18" s="555" t="s">
        <v>3010</v>
      </c>
      <c r="E18" s="557" t="s">
        <v>3350</v>
      </c>
    </row>
    <row r="19" spans="1:5" ht="20.25" customHeight="1" thickBot="1">
      <c r="A19" s="956"/>
      <c r="B19" s="554" t="s">
        <v>1132</v>
      </c>
      <c r="C19" s="555" t="s">
        <v>3381</v>
      </c>
      <c r="D19" s="555" t="s">
        <v>3009</v>
      </c>
      <c r="E19" s="556" t="s">
        <v>3382</v>
      </c>
    </row>
    <row r="20" spans="1:5" ht="20.25" customHeight="1" thickBot="1">
      <c r="A20" s="957"/>
      <c r="B20" s="554" t="s">
        <v>1133</v>
      </c>
      <c r="C20" s="555" t="s">
        <v>3399</v>
      </c>
      <c r="D20" s="555" t="s">
        <v>3400</v>
      </c>
      <c r="E20" s="557" t="s">
        <v>3401</v>
      </c>
    </row>
    <row r="21" spans="1:5" ht="20.25" customHeight="1" thickBot="1">
      <c r="A21" s="955">
        <f t="shared" ref="A21" si="4">A18+1</f>
        <v>46180</v>
      </c>
      <c r="B21" s="554" t="s">
        <v>1131</v>
      </c>
      <c r="C21" s="555" t="s">
        <v>3435</v>
      </c>
      <c r="D21" s="555" t="s">
        <v>3009</v>
      </c>
      <c r="E21" s="556" t="s">
        <v>3434</v>
      </c>
    </row>
    <row r="22" spans="1:5" ht="20.25" customHeight="1" thickBot="1">
      <c r="A22" s="956"/>
      <c r="B22" s="554" t="s">
        <v>1132</v>
      </c>
      <c r="C22" s="555" t="s">
        <v>3441</v>
      </c>
      <c r="D22" s="555" t="s">
        <v>3442</v>
      </c>
      <c r="E22" s="556" t="s">
        <v>3443</v>
      </c>
    </row>
    <row r="23" spans="1:5" ht="20.25" customHeight="1" thickBot="1">
      <c r="A23" s="957"/>
      <c r="B23" s="554" t="s">
        <v>1133</v>
      </c>
      <c r="C23" s="555" t="s">
        <v>3472</v>
      </c>
      <c r="D23" s="555" t="s">
        <v>3473</v>
      </c>
      <c r="E23" s="557" t="s">
        <v>3687</v>
      </c>
    </row>
    <row r="24" spans="1:5" ht="20.25" customHeight="1" thickBot="1">
      <c r="A24" s="955">
        <f t="shared" ref="A24" si="5">A21+1</f>
        <v>46181</v>
      </c>
      <c r="B24" s="554" t="s">
        <v>1131</v>
      </c>
      <c r="C24" s="555" t="s">
        <v>3511</v>
      </c>
      <c r="D24" s="555" t="s">
        <v>3512</v>
      </c>
      <c r="E24" s="557" t="s">
        <v>3688</v>
      </c>
    </row>
    <row r="25" spans="1:5" ht="20.25" customHeight="1" thickBot="1">
      <c r="A25" s="956"/>
      <c r="B25" s="554" t="s">
        <v>1132</v>
      </c>
      <c r="C25" s="555" t="s">
        <v>3557</v>
      </c>
      <c r="D25" s="555" t="s">
        <v>3558</v>
      </c>
      <c r="E25" s="556" t="s">
        <v>3559</v>
      </c>
    </row>
    <row r="26" spans="1:5" ht="20.25" customHeight="1" thickBot="1">
      <c r="A26" s="957"/>
      <c r="B26" s="554" t="s">
        <v>1133</v>
      </c>
      <c r="C26" s="555" t="s">
        <v>3618</v>
      </c>
      <c r="D26" s="555" t="s">
        <v>3009</v>
      </c>
      <c r="E26" s="556" t="s">
        <v>3619</v>
      </c>
    </row>
    <row r="27" spans="1:5" ht="20.25" customHeight="1" thickBot="1">
      <c r="A27" s="955">
        <f t="shared" ref="A27" si="6">A24+1</f>
        <v>46182</v>
      </c>
      <c r="B27" s="554" t="s">
        <v>1131</v>
      </c>
      <c r="C27" s="555">
        <v>0.375</v>
      </c>
      <c r="D27" s="555"/>
      <c r="E27" s="556"/>
    </row>
    <row r="28" spans="1:5" ht="20.25" customHeight="1" thickBot="1">
      <c r="A28" s="956"/>
      <c r="B28" s="554" t="s">
        <v>1132</v>
      </c>
      <c r="C28" s="555" t="s">
        <v>3686</v>
      </c>
      <c r="D28" s="555" t="s">
        <v>3010</v>
      </c>
      <c r="E28" s="556" t="s">
        <v>3685</v>
      </c>
    </row>
    <row r="29" spans="1:5" ht="20.25" customHeight="1" thickBot="1">
      <c r="A29" s="957"/>
      <c r="B29" s="554" t="s">
        <v>1133</v>
      </c>
      <c r="C29" s="555" t="s">
        <v>3701</v>
      </c>
      <c r="D29" s="555" t="s">
        <v>3512</v>
      </c>
      <c r="E29" s="557" t="s">
        <v>3702</v>
      </c>
    </row>
    <row r="30" spans="1:5" ht="20.25" customHeight="1" thickBot="1">
      <c r="A30" s="955">
        <f t="shared" ref="A30" si="7">A27+1</f>
        <v>46183</v>
      </c>
      <c r="B30" s="554" t="s">
        <v>1131</v>
      </c>
      <c r="C30" s="555" t="s">
        <v>3709</v>
      </c>
      <c r="D30" s="555" t="s">
        <v>3000</v>
      </c>
      <c r="E30" s="556" t="s">
        <v>3001</v>
      </c>
    </row>
    <row r="31" spans="1:5" ht="20.25" customHeight="1" thickBot="1">
      <c r="A31" s="956"/>
      <c r="B31" s="554" t="s">
        <v>1132</v>
      </c>
      <c r="C31" s="555" t="s">
        <v>3767</v>
      </c>
      <c r="D31" s="555" t="s">
        <v>3010</v>
      </c>
      <c r="E31" s="556" t="s">
        <v>3685</v>
      </c>
    </row>
    <row r="32" spans="1:5" ht="20.25" customHeight="1" thickBot="1">
      <c r="A32" s="957"/>
      <c r="B32" s="554" t="s">
        <v>1133</v>
      </c>
      <c r="C32" s="555" t="s">
        <v>3785</v>
      </c>
      <c r="D32" s="555" t="s">
        <v>3010</v>
      </c>
      <c r="E32" s="556" t="s">
        <v>3786</v>
      </c>
    </row>
    <row r="33" spans="1:10" ht="20.25" customHeight="1" thickBot="1">
      <c r="A33" s="955">
        <f t="shared" ref="A33" si="8">A30+1</f>
        <v>46184</v>
      </c>
      <c r="B33" s="554" t="s">
        <v>1131</v>
      </c>
      <c r="C33" s="555" t="s">
        <v>3823</v>
      </c>
      <c r="D33" s="555" t="s">
        <v>3824</v>
      </c>
      <c r="E33" s="556" t="s">
        <v>3825</v>
      </c>
    </row>
    <row r="34" spans="1:10" ht="20.25" customHeight="1" thickBot="1">
      <c r="A34" s="956"/>
      <c r="B34" s="554" t="s">
        <v>1132</v>
      </c>
      <c r="C34" s="555" t="s">
        <v>3833</v>
      </c>
      <c r="D34" s="555" t="s">
        <v>3834</v>
      </c>
      <c r="E34" s="557" t="s">
        <v>3835</v>
      </c>
    </row>
    <row r="35" spans="1:10" ht="20.25" customHeight="1" thickBot="1">
      <c r="A35" s="957"/>
      <c r="B35" s="554" t="s">
        <v>1133</v>
      </c>
      <c r="C35" s="555" t="s">
        <v>3883</v>
      </c>
      <c r="D35" s="555" t="s">
        <v>3009</v>
      </c>
      <c r="E35" s="556" t="s">
        <v>3884</v>
      </c>
    </row>
    <row r="36" spans="1:10" ht="20.25" customHeight="1" thickBot="1">
      <c r="A36" s="955">
        <f t="shared" ref="A36" si="9">A33+1</f>
        <v>46185</v>
      </c>
      <c r="B36" s="554" t="s">
        <v>1131</v>
      </c>
      <c r="C36" s="555">
        <v>0.63888888888888895</v>
      </c>
      <c r="D36" s="555"/>
      <c r="E36" s="556"/>
    </row>
    <row r="37" spans="1:10" ht="20.25" customHeight="1" thickBot="1">
      <c r="A37" s="956"/>
      <c r="B37" s="554" t="s">
        <v>1132</v>
      </c>
      <c r="C37" s="555">
        <v>0.82638888888888884</v>
      </c>
      <c r="D37" s="555"/>
      <c r="E37" s="557"/>
    </row>
    <row r="38" spans="1:10" ht="20.25" customHeight="1" thickBot="1">
      <c r="A38" s="957"/>
      <c r="B38" s="554" t="s">
        <v>1133</v>
      </c>
      <c r="C38" s="555">
        <v>0.19652777777777777</v>
      </c>
      <c r="D38" s="555"/>
      <c r="E38" s="556"/>
    </row>
    <row r="39" spans="1:10" ht="20.25" customHeight="1" thickBot="1">
      <c r="A39" s="955">
        <f t="shared" ref="A39" si="10">A36+1</f>
        <v>46186</v>
      </c>
      <c r="B39" s="554" t="s">
        <v>1131</v>
      </c>
      <c r="C39" s="555">
        <v>0.53263888888888888</v>
      </c>
      <c r="D39" s="555"/>
      <c r="E39" s="557"/>
    </row>
    <row r="40" spans="1:10" ht="20.25" customHeight="1" thickBot="1">
      <c r="A40" s="956"/>
      <c r="B40" s="554" t="s">
        <v>1132</v>
      </c>
      <c r="C40" s="555">
        <v>0.83888888888888891</v>
      </c>
      <c r="D40" s="555"/>
      <c r="E40" s="556"/>
    </row>
    <row r="41" spans="1:10" ht="20.25" customHeight="1" thickBot="1">
      <c r="A41" s="957"/>
      <c r="B41" s="554" t="s">
        <v>1133</v>
      </c>
      <c r="C41" s="555">
        <v>0.10208333333333335</v>
      </c>
      <c r="D41" s="555"/>
      <c r="E41" s="557"/>
    </row>
    <row r="42" spans="1:10" ht="20.25" customHeight="1" thickBot="1">
      <c r="A42" s="955">
        <f t="shared" ref="A42" si="11">A39+1</f>
        <v>46187</v>
      </c>
      <c r="B42" s="554" t="s">
        <v>1131</v>
      </c>
      <c r="C42" s="555">
        <v>0.53749999999999998</v>
      </c>
      <c r="D42" s="555"/>
      <c r="E42" s="556"/>
    </row>
    <row r="43" spans="1:10" ht="20.25" customHeight="1" thickBot="1">
      <c r="A43" s="956"/>
      <c r="B43" s="554" t="s">
        <v>1132</v>
      </c>
      <c r="C43" s="555">
        <v>0.71527777777777779</v>
      </c>
      <c r="D43" s="555"/>
      <c r="E43" s="556"/>
    </row>
    <row r="44" spans="1:10" ht="20.25" customHeight="1" thickBot="1">
      <c r="A44" s="957"/>
      <c r="B44" s="554" t="s">
        <v>1133</v>
      </c>
      <c r="C44" s="555">
        <v>0.11388888888888889</v>
      </c>
      <c r="D44" s="555"/>
      <c r="E44" s="557"/>
    </row>
    <row r="45" spans="1:10" ht="20.25" customHeight="1" thickBot="1">
      <c r="A45" s="955">
        <f t="shared" ref="A45" si="12">A42+1</f>
        <v>46188</v>
      </c>
      <c r="B45" s="554" t="s">
        <v>1131</v>
      </c>
      <c r="C45" s="555">
        <v>0.37083333333333335</v>
      </c>
      <c r="D45" s="555"/>
      <c r="E45" s="557"/>
    </row>
    <row r="46" spans="1:10" ht="20.25" customHeight="1" thickBot="1">
      <c r="A46" s="956"/>
      <c r="B46" s="554" t="s">
        <v>1132</v>
      </c>
      <c r="C46" s="555">
        <v>0.6743055555555556</v>
      </c>
      <c r="D46" s="555"/>
      <c r="E46" s="556"/>
    </row>
    <row r="47" spans="1:10" ht="20.25" customHeight="1" thickBot="1">
      <c r="A47" s="957"/>
      <c r="B47" s="554" t="s">
        <v>1133</v>
      </c>
      <c r="C47" s="555">
        <v>0.12291666666666667</v>
      </c>
      <c r="D47" s="555"/>
      <c r="E47" s="556"/>
    </row>
    <row r="48" spans="1:10" ht="20.25" customHeight="1" thickBot="1">
      <c r="A48" s="955">
        <f t="shared" ref="A48" si="13">A45+1</f>
        <v>46189</v>
      </c>
      <c r="B48" s="554" t="s">
        <v>1131</v>
      </c>
      <c r="C48" s="555">
        <v>0.44444444444444442</v>
      </c>
      <c r="D48" s="555"/>
      <c r="E48" s="556"/>
      <c r="J48" t="s">
        <v>1134</v>
      </c>
    </row>
    <row r="49" spans="1:5" ht="20.25" customHeight="1" thickBot="1">
      <c r="A49" s="956"/>
      <c r="B49" s="554" t="s">
        <v>1132</v>
      </c>
      <c r="C49" s="555">
        <v>0.74444444444444446</v>
      </c>
      <c r="D49" s="555"/>
      <c r="E49" s="556"/>
    </row>
    <row r="50" spans="1:5" ht="20.25" customHeight="1" thickBot="1">
      <c r="A50" s="957"/>
      <c r="B50" s="554" t="s">
        <v>1133</v>
      </c>
      <c r="C50" s="555">
        <v>1.1805555555555555E-2</v>
      </c>
      <c r="D50" s="555"/>
      <c r="E50" s="557"/>
    </row>
    <row r="51" spans="1:5" ht="20.25" customHeight="1" thickBot="1">
      <c r="A51" s="955">
        <f t="shared" ref="A51" si="14">A48+1</f>
        <v>46190</v>
      </c>
      <c r="B51" s="554" t="s">
        <v>1131</v>
      </c>
      <c r="C51" s="555">
        <v>0.58333333333333337</v>
      </c>
      <c r="D51" s="555"/>
      <c r="E51" s="556"/>
    </row>
    <row r="52" spans="1:5" ht="20.25" customHeight="1" thickBot="1">
      <c r="A52" s="956"/>
      <c r="B52" s="554" t="s">
        <v>1132</v>
      </c>
      <c r="C52" s="555">
        <v>0.8027777777777777</v>
      </c>
      <c r="D52" s="555"/>
      <c r="E52" s="557"/>
    </row>
    <row r="53" spans="1:5" ht="20.25" customHeight="1" thickBot="1">
      <c r="A53" s="957"/>
      <c r="B53" s="554" t="s">
        <v>1133</v>
      </c>
      <c r="C53" s="555">
        <v>5.9027777777777783E-2</v>
      </c>
      <c r="D53" s="555"/>
      <c r="E53" s="557"/>
    </row>
    <row r="54" spans="1:5" ht="20.25" customHeight="1" thickBot="1">
      <c r="A54" s="955">
        <f t="shared" ref="A54" si="15">A51+1</f>
        <v>46191</v>
      </c>
      <c r="B54" s="554" t="s">
        <v>1131</v>
      </c>
      <c r="C54" s="555">
        <v>0.40069444444444446</v>
      </c>
      <c r="D54" s="555"/>
      <c r="E54" s="556"/>
    </row>
    <row r="55" spans="1:5" ht="20.25" customHeight="1" thickBot="1">
      <c r="A55" s="956"/>
      <c r="B55" s="554" t="s">
        <v>1132</v>
      </c>
      <c r="C55" s="555">
        <v>0.70763888888888893</v>
      </c>
      <c r="D55" s="555"/>
      <c r="E55" s="556"/>
    </row>
    <row r="56" spans="1:5" ht="20.25" customHeight="1" thickBot="1">
      <c r="A56" s="957"/>
      <c r="B56" s="554" t="s">
        <v>1133</v>
      </c>
      <c r="C56" s="555">
        <v>0.3125</v>
      </c>
      <c r="D56" s="555"/>
      <c r="E56" s="557"/>
    </row>
    <row r="57" spans="1:5" ht="20.25" customHeight="1" thickBot="1">
      <c r="A57" s="955">
        <f t="shared" ref="A57" si="16">A54+1</f>
        <v>46192</v>
      </c>
      <c r="B57" s="554" t="s">
        <v>1131</v>
      </c>
      <c r="C57" s="555">
        <v>0.37916666666666665</v>
      </c>
      <c r="D57" s="555"/>
      <c r="E57" s="556"/>
    </row>
    <row r="58" spans="1:5" ht="20.25" customHeight="1" thickBot="1">
      <c r="A58" s="956"/>
      <c r="B58" s="554" t="s">
        <v>1132</v>
      </c>
      <c r="C58" s="555">
        <v>0.6958333333333333</v>
      </c>
      <c r="D58" s="555"/>
      <c r="E58" s="557"/>
    </row>
    <row r="59" spans="1:5" ht="20.25" customHeight="1" thickBot="1">
      <c r="A59" s="957"/>
      <c r="B59" s="554" t="s">
        <v>1133</v>
      </c>
      <c r="C59" s="555">
        <v>0.2986111111111111</v>
      </c>
      <c r="D59" s="555"/>
      <c r="E59" s="557"/>
    </row>
    <row r="60" spans="1:5" ht="20.25" customHeight="1" thickBot="1">
      <c r="A60" s="955">
        <f t="shared" ref="A60" si="17">A57+1</f>
        <v>46193</v>
      </c>
      <c r="B60" s="554" t="s">
        <v>1131</v>
      </c>
      <c r="C60" s="555">
        <v>0.39583333333333331</v>
      </c>
      <c r="D60" s="555"/>
      <c r="E60" s="557"/>
    </row>
    <row r="61" spans="1:5" ht="20.25" customHeight="1" thickBot="1">
      <c r="A61" s="956"/>
      <c r="B61" s="554" t="s">
        <v>1132</v>
      </c>
      <c r="C61" s="555">
        <v>0.67499999999999993</v>
      </c>
      <c r="D61" s="555"/>
      <c r="E61" s="556"/>
    </row>
    <row r="62" spans="1:5" ht="20.25" customHeight="1" thickBot="1">
      <c r="A62" s="957"/>
      <c r="B62" s="554" t="s">
        <v>1133</v>
      </c>
      <c r="C62" s="555">
        <v>5.8333333333333327E-2</v>
      </c>
      <c r="D62" s="555"/>
      <c r="E62" s="556"/>
    </row>
    <row r="63" spans="1:5" ht="20.25" customHeight="1" thickBot="1">
      <c r="A63" s="955">
        <f t="shared" ref="A63" si="18">A60+1</f>
        <v>46194</v>
      </c>
      <c r="B63" s="554" t="s">
        <v>1131</v>
      </c>
      <c r="C63" s="555">
        <v>0.35694444444444445</v>
      </c>
      <c r="D63" s="555"/>
      <c r="E63" s="556"/>
    </row>
    <row r="64" spans="1:5" ht="20.25" customHeight="1" thickBot="1">
      <c r="A64" s="956"/>
      <c r="B64" s="554" t="s">
        <v>1132</v>
      </c>
      <c r="C64" s="555">
        <v>0.72222222222222221</v>
      </c>
      <c r="D64" s="555"/>
      <c r="E64" s="557"/>
    </row>
    <row r="65" spans="1:5" ht="20.25" customHeight="1" thickBot="1">
      <c r="A65" s="957"/>
      <c r="B65" s="554" t="s">
        <v>1133</v>
      </c>
      <c r="C65" s="555">
        <v>8.7500000000000008E-2</v>
      </c>
      <c r="D65" s="555"/>
      <c r="E65" s="556"/>
    </row>
    <row r="66" spans="1:5" ht="20.25" customHeight="1" thickBot="1">
      <c r="A66" s="955">
        <f t="shared" ref="A66" si="19">A63+1</f>
        <v>46195</v>
      </c>
      <c r="B66" s="554" t="s">
        <v>1131</v>
      </c>
      <c r="C66" s="555">
        <v>0.38472222222222219</v>
      </c>
      <c r="D66" s="555"/>
      <c r="E66" s="556"/>
    </row>
    <row r="67" spans="1:5" ht="20.25" customHeight="1" thickBot="1">
      <c r="A67" s="956"/>
      <c r="B67" s="554" t="s">
        <v>1132</v>
      </c>
      <c r="C67" s="555">
        <v>0.75763888888888886</v>
      </c>
      <c r="D67" s="555"/>
      <c r="E67" s="557"/>
    </row>
    <row r="68" spans="1:5" ht="20.25" customHeight="1" thickBot="1">
      <c r="A68" s="957"/>
      <c r="B68" s="554" t="s">
        <v>1133</v>
      </c>
      <c r="C68" s="555">
        <v>9.930555555555555E-2</v>
      </c>
      <c r="D68" s="555"/>
      <c r="E68" s="556"/>
    </row>
    <row r="69" spans="1:5" ht="20.25" customHeight="1" thickBot="1">
      <c r="A69" s="955">
        <f t="shared" ref="A69" si="20">A66+1</f>
        <v>46196</v>
      </c>
      <c r="B69" s="554" t="s">
        <v>1131</v>
      </c>
      <c r="C69" s="555">
        <v>0.57222222222222219</v>
      </c>
      <c r="D69" s="555"/>
      <c r="E69" s="556"/>
    </row>
    <row r="70" spans="1:5" ht="20.25" customHeight="1" thickBot="1">
      <c r="A70" s="956"/>
      <c r="B70" s="554" t="s">
        <v>1132</v>
      </c>
      <c r="C70" s="555">
        <v>0.97083333333333333</v>
      </c>
      <c r="D70" s="555"/>
      <c r="E70" s="556"/>
    </row>
    <row r="71" spans="1:5" ht="20.25" customHeight="1" thickBot="1">
      <c r="A71" s="957"/>
      <c r="B71" s="554" t="s">
        <v>1133</v>
      </c>
      <c r="C71" s="555">
        <v>5.9722222222222225E-2</v>
      </c>
      <c r="D71" s="555"/>
      <c r="E71" s="557"/>
    </row>
    <row r="72" spans="1:5" ht="20.25" customHeight="1" thickBot="1">
      <c r="A72" s="955">
        <f t="shared" ref="A72" si="21">A69+1</f>
        <v>46197</v>
      </c>
      <c r="B72" s="554" t="s">
        <v>1131</v>
      </c>
      <c r="C72" s="555">
        <v>0.58333333333333337</v>
      </c>
      <c r="D72" s="555"/>
      <c r="E72" s="556"/>
    </row>
    <row r="73" spans="1:5" ht="20.25" customHeight="1" thickBot="1">
      <c r="A73" s="956"/>
      <c r="B73" s="554" t="s">
        <v>1132</v>
      </c>
      <c r="C73" s="555">
        <v>0.875</v>
      </c>
      <c r="D73" s="555"/>
      <c r="E73" s="557"/>
    </row>
    <row r="74" spans="1:5" ht="20.25" customHeight="1" thickBot="1">
      <c r="A74" s="957"/>
      <c r="B74" s="554" t="s">
        <v>1133</v>
      </c>
      <c r="C74" s="555">
        <v>7.2222222222222229E-2</v>
      </c>
      <c r="D74" s="555"/>
      <c r="E74" s="556"/>
    </row>
    <row r="75" spans="1:5" ht="20.25" customHeight="1" thickBot="1">
      <c r="A75" s="955">
        <f t="shared" ref="A75" si="22">A72+1</f>
        <v>46198</v>
      </c>
      <c r="B75" s="554" t="s">
        <v>1131</v>
      </c>
      <c r="C75" s="555">
        <v>0.55555555555555558</v>
      </c>
      <c r="D75" s="555"/>
      <c r="E75" s="556"/>
    </row>
    <row r="76" spans="1:5" ht="20.25" customHeight="1" thickBot="1">
      <c r="A76" s="956"/>
      <c r="B76" s="554" t="s">
        <v>1132</v>
      </c>
      <c r="C76" s="555">
        <v>0.4680555555555555</v>
      </c>
      <c r="D76" s="555"/>
      <c r="E76" s="556"/>
    </row>
    <row r="77" spans="1:5" ht="20.25" customHeight="1" thickBot="1">
      <c r="A77" s="957"/>
      <c r="B77" s="554" t="s">
        <v>1133</v>
      </c>
      <c r="C77" s="555">
        <v>4.6527777777777779E-2</v>
      </c>
      <c r="D77" s="555"/>
      <c r="E77" s="556"/>
    </row>
    <row r="78" spans="1:5" ht="20.25" customHeight="1" thickBot="1">
      <c r="A78" s="955">
        <f t="shared" ref="A78" si="23">A75+1</f>
        <v>46199</v>
      </c>
      <c r="B78" s="554" t="s">
        <v>1131</v>
      </c>
      <c r="C78" s="555">
        <v>0.4375</v>
      </c>
      <c r="D78" s="555"/>
      <c r="E78" s="556"/>
    </row>
    <row r="79" spans="1:5" ht="20.25" customHeight="1" thickBot="1">
      <c r="A79" s="956"/>
      <c r="B79" s="554" t="s">
        <v>1132</v>
      </c>
      <c r="C79" s="555">
        <v>0.8881944444444444</v>
      </c>
      <c r="D79" s="555"/>
      <c r="E79" s="556"/>
    </row>
    <row r="80" spans="1:5" ht="20.25" customHeight="1" thickBot="1">
      <c r="A80" s="957"/>
      <c r="B80" s="554" t="s">
        <v>1133</v>
      </c>
      <c r="C80" s="555">
        <v>4.3055555555555562E-2</v>
      </c>
      <c r="D80" s="555"/>
      <c r="E80" s="556"/>
    </row>
    <row r="81" spans="1:5" ht="20.25" customHeight="1" thickBot="1">
      <c r="A81" s="955">
        <f t="shared" ref="A81" si="24">A78+1</f>
        <v>46200</v>
      </c>
      <c r="B81" s="554" t="s">
        <v>1131</v>
      </c>
      <c r="C81" s="555">
        <v>0.4513888888888889</v>
      </c>
      <c r="D81" s="555"/>
      <c r="E81" s="557"/>
    </row>
    <row r="82" spans="1:5" ht="20.25" customHeight="1" thickBot="1">
      <c r="A82" s="956"/>
      <c r="B82" s="554" t="s">
        <v>1132</v>
      </c>
      <c r="C82" s="555">
        <v>0.85833333333333339</v>
      </c>
      <c r="D82" s="555"/>
      <c r="E82" s="557"/>
    </row>
    <row r="83" spans="1:5" ht="20.25" customHeight="1" thickBot="1">
      <c r="A83" s="957"/>
      <c r="B83" s="554" t="s">
        <v>1133</v>
      </c>
      <c r="C83" s="555">
        <v>5.8333333333333327E-2</v>
      </c>
      <c r="D83" s="555"/>
      <c r="E83" s="556"/>
    </row>
    <row r="84" spans="1:5" ht="20.25" customHeight="1" thickBot="1">
      <c r="A84" s="955">
        <f t="shared" ref="A84" si="25">A81+1</f>
        <v>46201</v>
      </c>
      <c r="B84" s="554" t="s">
        <v>1131</v>
      </c>
      <c r="C84" s="555">
        <v>0.57152777777777775</v>
      </c>
      <c r="D84" s="555"/>
      <c r="E84" s="556"/>
    </row>
    <row r="85" spans="1:5" ht="20.25" customHeight="1" thickBot="1">
      <c r="A85" s="956"/>
      <c r="B85" s="554" t="s">
        <v>1132</v>
      </c>
      <c r="C85" s="555">
        <v>0.71805555555555556</v>
      </c>
      <c r="D85" s="555"/>
      <c r="E85" s="556"/>
    </row>
    <row r="86" spans="1:5" ht="20.25" customHeight="1" thickBot="1">
      <c r="A86" s="957"/>
      <c r="B86" s="554" t="s">
        <v>1133</v>
      </c>
      <c r="C86" s="555">
        <v>0.10972222222222222</v>
      </c>
      <c r="D86" s="555"/>
      <c r="E86" s="556"/>
    </row>
    <row r="87" spans="1:5" ht="20.25" customHeight="1" thickBot="1">
      <c r="A87" s="955">
        <f t="shared" ref="A87" si="26">A84+1</f>
        <v>46202</v>
      </c>
      <c r="B87" s="554" t="s">
        <v>1131</v>
      </c>
      <c r="C87" s="555">
        <v>0.6118055555555556</v>
      </c>
      <c r="D87" s="555"/>
      <c r="E87" s="556"/>
    </row>
    <row r="88" spans="1:5" ht="20.25" customHeight="1" thickBot="1">
      <c r="A88" s="956"/>
      <c r="B88" s="554" t="s">
        <v>1132</v>
      </c>
      <c r="C88" s="555">
        <v>0.87777777777777777</v>
      </c>
      <c r="D88" s="555"/>
      <c r="E88" s="557"/>
    </row>
    <row r="89" spans="1:5" ht="20.25" customHeight="1" thickBot="1">
      <c r="A89" s="957"/>
      <c r="B89" s="554" t="s">
        <v>1133</v>
      </c>
      <c r="C89" s="555">
        <v>0.28541666666666665</v>
      </c>
      <c r="D89" s="555"/>
      <c r="E89" s="557"/>
    </row>
    <row r="90" spans="1:5" ht="20.25" customHeight="1" thickBot="1">
      <c r="A90" s="955">
        <f t="shared" ref="A90" si="27">A87+1</f>
        <v>46203</v>
      </c>
      <c r="B90" s="554" t="s">
        <v>1131</v>
      </c>
      <c r="C90" s="555">
        <v>0.51041666666666663</v>
      </c>
      <c r="D90" s="555"/>
      <c r="E90" s="556"/>
    </row>
    <row r="91" spans="1:5" ht="20.25" customHeight="1" thickBot="1">
      <c r="A91" s="956"/>
      <c r="B91" s="554" t="s">
        <v>1132</v>
      </c>
      <c r="C91" s="555">
        <v>0.87013888888888891</v>
      </c>
      <c r="D91" s="555"/>
      <c r="E91" s="557"/>
    </row>
    <row r="92" spans="1:5" ht="20.25" customHeight="1" thickBot="1">
      <c r="A92" s="957"/>
      <c r="B92" s="554" t="s">
        <v>1133</v>
      </c>
      <c r="C92" s="555">
        <v>2.361111111111111E-2</v>
      </c>
      <c r="D92" s="555"/>
      <c r="E92" s="557"/>
    </row>
    <row r="93" spans="1:5" ht="20.25" customHeight="1" thickBot="1">
      <c r="A93" s="955">
        <f t="shared" ref="A93" si="28">A90+1</f>
        <v>46204</v>
      </c>
      <c r="B93" s="554" t="s">
        <v>1131</v>
      </c>
      <c r="C93" s="555">
        <v>0.36527777777777781</v>
      </c>
      <c r="D93" s="555"/>
      <c r="E93" s="556"/>
    </row>
    <row r="94" spans="1:5" ht="20.25" customHeight="1" thickBot="1">
      <c r="A94" s="956"/>
      <c r="B94" s="554" t="s">
        <v>1132</v>
      </c>
      <c r="C94" s="555">
        <v>0.9243055555555556</v>
      </c>
      <c r="D94" s="555"/>
      <c r="E94" s="557"/>
    </row>
    <row r="95" spans="1:5" ht="20.25" customHeight="1" thickBot="1">
      <c r="A95" s="957"/>
      <c r="B95" s="554" t="s">
        <v>1133</v>
      </c>
      <c r="C95" s="555">
        <v>0.30138888888888887</v>
      </c>
      <c r="D95" s="555"/>
      <c r="E95" s="556"/>
    </row>
  </sheetData>
  <mergeCells count="32">
    <mergeCell ref="A90:A92"/>
    <mergeCell ref="A93:A95"/>
    <mergeCell ref="A72:A74"/>
    <mergeCell ref="A75:A77"/>
    <mergeCell ref="A78:A80"/>
    <mergeCell ref="A81:A83"/>
    <mergeCell ref="A84:A86"/>
    <mergeCell ref="A87:A89"/>
    <mergeCell ref="A69:A71"/>
    <mergeCell ref="A36:A38"/>
    <mergeCell ref="A39:A41"/>
    <mergeCell ref="A42:A44"/>
    <mergeCell ref="A45:A47"/>
    <mergeCell ref="A48:A50"/>
    <mergeCell ref="A51:A53"/>
    <mergeCell ref="A54:A56"/>
    <mergeCell ref="A57:A59"/>
    <mergeCell ref="A60:A62"/>
    <mergeCell ref="A63:A65"/>
    <mergeCell ref="A66:A68"/>
    <mergeCell ref="A33:A35"/>
    <mergeCell ref="A1:E1"/>
    <mergeCell ref="A3:A5"/>
    <mergeCell ref="A6:A8"/>
    <mergeCell ref="A9:A11"/>
    <mergeCell ref="A12:A14"/>
    <mergeCell ref="A15:A17"/>
    <mergeCell ref="A18:A20"/>
    <mergeCell ref="A21:A23"/>
    <mergeCell ref="A24:A26"/>
    <mergeCell ref="A27:A29"/>
    <mergeCell ref="A30:A32"/>
  </mergeCells>
  <phoneticPr fontId="5" type="noConversion"/>
  <pageMargins left="0.51181102362204722" right="0.27559055118110237" top="0.23622047244094491" bottom="0.39370078740157483" header="0.23622047244094491" footer="0.19685039370078741"/>
  <pageSetup paperSize="9" scale="95" orientation="landscape" horizontalDpi="4294967293" verticalDpi="0" r:id="rId1"/>
  <headerFooter>
    <oddFooter>&amp;A&amp;R第 &amp;P 頁</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466"/>
  <sheetViews>
    <sheetView showGridLines="0" zoomScale="110" zoomScaleNormal="110" workbookViewId="0">
      <pane xSplit="3" ySplit="1" topLeftCell="D147" activePane="bottomRight" state="frozen"/>
      <selection activeCell="F12" sqref="F12"/>
      <selection pane="topRight" activeCell="F12" sqref="F12"/>
      <selection pane="bottomLeft" activeCell="F12" sqref="F12"/>
      <selection pane="bottomRight" activeCell="H166" sqref="H166"/>
    </sheetView>
  </sheetViews>
  <sheetFormatPr defaultRowHeight="21" customHeight="1"/>
  <cols>
    <col min="1" max="1" width="8.875" style="224" customWidth="1"/>
    <col min="2" max="2" width="13.625" style="235" customWidth="1"/>
    <col min="3" max="3" width="12.25" style="227" customWidth="1"/>
    <col min="4" max="7" width="12.875" style="235" customWidth="1"/>
    <col min="8" max="16384" width="9" style="227"/>
  </cols>
  <sheetData>
    <row r="1" spans="1:7" s="224" customFormat="1" ht="21" customHeight="1" thickBot="1">
      <c r="A1" s="220" t="s">
        <v>91</v>
      </c>
      <c r="B1" s="221" t="s">
        <v>108</v>
      </c>
      <c r="C1" s="222" t="s">
        <v>169</v>
      </c>
      <c r="D1" s="223" t="s">
        <v>170</v>
      </c>
      <c r="E1" s="223" t="s">
        <v>171</v>
      </c>
      <c r="F1" s="223" t="s">
        <v>171</v>
      </c>
      <c r="G1" s="223" t="s">
        <v>172</v>
      </c>
    </row>
    <row r="2" spans="1:7" ht="18" customHeight="1">
      <c r="A2" s="958">
        <f>'１１直送'!A3</f>
        <v>46174</v>
      </c>
      <c r="B2" s="961" t="s">
        <v>173</v>
      </c>
      <c r="C2" s="961" t="s">
        <v>174</v>
      </c>
      <c r="D2" s="228"/>
      <c r="E2" s="226"/>
      <c r="F2" s="226"/>
      <c r="G2" s="226"/>
    </row>
    <row r="3" spans="1:7" ht="18" customHeight="1">
      <c r="A3" s="958"/>
      <c r="B3" s="961"/>
      <c r="C3" s="962"/>
      <c r="D3" s="225" t="s">
        <v>2789</v>
      </c>
      <c r="E3" s="225" t="s">
        <v>2816</v>
      </c>
      <c r="F3" s="225" t="s">
        <v>2816</v>
      </c>
      <c r="G3" s="225" t="s">
        <v>2877</v>
      </c>
    </row>
    <row r="4" spans="1:7" ht="18" customHeight="1">
      <c r="A4" s="959"/>
      <c r="B4" s="961"/>
      <c r="C4" s="963" t="s">
        <v>175</v>
      </c>
      <c r="D4" s="228"/>
      <c r="E4" s="228"/>
      <c r="F4" s="228"/>
      <c r="G4" s="228"/>
    </row>
    <row r="5" spans="1:7" ht="18" customHeight="1">
      <c r="A5" s="959"/>
      <c r="B5" s="961"/>
      <c r="C5" s="962"/>
      <c r="D5" s="229" t="s">
        <v>2788</v>
      </c>
      <c r="E5" s="229" t="s">
        <v>2816</v>
      </c>
      <c r="F5" s="229" t="s">
        <v>2816</v>
      </c>
      <c r="G5" s="229" t="s">
        <v>2816</v>
      </c>
    </row>
    <row r="6" spans="1:7" ht="18" customHeight="1">
      <c r="A6" s="959"/>
      <c r="B6" s="961"/>
      <c r="C6" s="961" t="s">
        <v>176</v>
      </c>
      <c r="D6" s="225"/>
      <c r="E6" s="225"/>
      <c r="F6" s="225"/>
      <c r="G6" s="225"/>
    </row>
    <row r="7" spans="1:7" ht="18" customHeight="1">
      <c r="A7" s="959"/>
      <c r="B7" s="961"/>
      <c r="C7" s="962"/>
      <c r="D7" s="229" t="s">
        <v>2788</v>
      </c>
      <c r="E7" s="229" t="s">
        <v>2816</v>
      </c>
      <c r="F7" s="229" t="s">
        <v>2816</v>
      </c>
      <c r="G7" s="229" t="s">
        <v>2816</v>
      </c>
    </row>
    <row r="8" spans="1:7" ht="18" customHeight="1">
      <c r="A8" s="959"/>
      <c r="B8" s="964" t="s">
        <v>177</v>
      </c>
      <c r="C8" s="379" t="s">
        <v>178</v>
      </c>
      <c r="D8" s="231"/>
      <c r="E8" s="231"/>
      <c r="F8" s="231"/>
      <c r="G8" s="231"/>
    </row>
    <row r="9" spans="1:7" ht="18" customHeight="1">
      <c r="A9" s="959"/>
      <c r="B9" s="964"/>
      <c r="C9" s="379" t="s">
        <v>179</v>
      </c>
      <c r="D9" s="231" t="s">
        <v>2787</v>
      </c>
      <c r="E9" s="231" t="s">
        <v>2817</v>
      </c>
      <c r="F9" s="231" t="s">
        <v>2817</v>
      </c>
      <c r="G9" s="231" t="s">
        <v>2878</v>
      </c>
    </row>
    <row r="10" spans="1:7" ht="18" customHeight="1">
      <c r="A10" s="959"/>
      <c r="B10" s="961" t="s">
        <v>180</v>
      </c>
      <c r="C10" s="380" t="s">
        <v>181</v>
      </c>
      <c r="D10" s="229" t="s">
        <v>2790</v>
      </c>
      <c r="E10" s="229" t="s">
        <v>2817</v>
      </c>
      <c r="F10" s="229" t="s">
        <v>2817</v>
      </c>
      <c r="G10" s="229" t="s">
        <v>2879</v>
      </c>
    </row>
    <row r="11" spans="1:7" ht="18" customHeight="1">
      <c r="A11" s="959"/>
      <c r="B11" s="961"/>
      <c r="C11" s="486" t="s">
        <v>1064</v>
      </c>
      <c r="D11" s="231"/>
      <c r="E11" s="231"/>
      <c r="F11" s="231"/>
      <c r="G11" s="231" t="s">
        <v>2880</v>
      </c>
    </row>
    <row r="12" spans="1:7" ht="18" customHeight="1">
      <c r="A12" s="959"/>
      <c r="B12" s="961"/>
      <c r="C12" s="381" t="s">
        <v>182</v>
      </c>
      <c r="D12" s="231"/>
      <c r="E12" s="231"/>
      <c r="F12" s="231"/>
      <c r="G12" s="231"/>
    </row>
    <row r="13" spans="1:7" ht="18" customHeight="1">
      <c r="A13" s="959"/>
      <c r="B13" s="961"/>
      <c r="C13" s="965" t="s">
        <v>183</v>
      </c>
      <c r="D13" s="225" t="s">
        <v>2791</v>
      </c>
      <c r="E13" s="225" t="s">
        <v>2818</v>
      </c>
      <c r="F13" s="225" t="s">
        <v>2818</v>
      </c>
      <c r="G13" s="225" t="s">
        <v>2881</v>
      </c>
    </row>
    <row r="14" spans="1:7" ht="18" customHeight="1">
      <c r="A14" s="959"/>
      <c r="B14" s="961"/>
      <c r="C14" s="966"/>
      <c r="D14" s="231"/>
      <c r="E14" s="231"/>
      <c r="F14" s="231"/>
      <c r="G14" s="231"/>
    </row>
    <row r="15" spans="1:7" ht="18" customHeight="1">
      <c r="A15" s="959"/>
      <c r="B15" s="961"/>
      <c r="C15" s="967" t="s">
        <v>184</v>
      </c>
      <c r="D15" s="231" t="s">
        <v>2792</v>
      </c>
      <c r="E15" s="231" t="s">
        <v>883</v>
      </c>
      <c r="F15" s="231" t="s">
        <v>883</v>
      </c>
      <c r="G15" s="231" t="s">
        <v>884</v>
      </c>
    </row>
    <row r="16" spans="1:7" ht="18" customHeight="1" thickBot="1">
      <c r="A16" s="960"/>
      <c r="B16" s="961"/>
      <c r="C16" s="965"/>
      <c r="D16" s="234" t="s">
        <v>2793</v>
      </c>
      <c r="E16" s="234" t="s">
        <v>2819</v>
      </c>
      <c r="F16" s="234" t="s">
        <v>2819</v>
      </c>
      <c r="G16" s="234" t="s">
        <v>879</v>
      </c>
    </row>
    <row r="17" spans="1:7" ht="18" customHeight="1">
      <c r="A17" s="968">
        <f>A2+1</f>
        <v>46175</v>
      </c>
      <c r="B17" s="970" t="s">
        <v>173</v>
      </c>
      <c r="C17" s="970" t="s">
        <v>174</v>
      </c>
      <c r="D17" s="228"/>
      <c r="E17" s="228"/>
      <c r="F17" s="228"/>
      <c r="G17" s="228"/>
    </row>
    <row r="18" spans="1:7" ht="18" customHeight="1">
      <c r="A18" s="969"/>
      <c r="B18" s="971"/>
      <c r="C18" s="972"/>
      <c r="D18" s="229" t="s">
        <v>2816</v>
      </c>
      <c r="E18" s="229" t="s">
        <v>2816</v>
      </c>
      <c r="F18" s="229" t="s">
        <v>2816</v>
      </c>
      <c r="G18" s="229" t="s">
        <v>2816</v>
      </c>
    </row>
    <row r="19" spans="1:7" ht="18" customHeight="1">
      <c r="A19" s="968"/>
      <c r="B19" s="971"/>
      <c r="C19" s="970" t="s">
        <v>175</v>
      </c>
      <c r="D19" s="228"/>
      <c r="E19" s="228"/>
      <c r="F19" s="228"/>
      <c r="G19" s="228"/>
    </row>
    <row r="20" spans="1:7" ht="18" customHeight="1">
      <c r="A20" s="968"/>
      <c r="B20" s="971"/>
      <c r="C20" s="972"/>
      <c r="D20" s="229" t="s">
        <v>2816</v>
      </c>
      <c r="E20" s="229" t="s">
        <v>2816</v>
      </c>
      <c r="F20" s="229" t="s">
        <v>2816</v>
      </c>
      <c r="G20" s="229" t="s">
        <v>2816</v>
      </c>
    </row>
    <row r="21" spans="1:7" ht="18" customHeight="1">
      <c r="A21" s="968"/>
      <c r="B21" s="971"/>
      <c r="C21" s="971" t="s">
        <v>176</v>
      </c>
      <c r="D21" s="225"/>
      <c r="E21" s="225"/>
      <c r="F21" s="225"/>
      <c r="G21" s="225"/>
    </row>
    <row r="22" spans="1:7" ht="18" customHeight="1">
      <c r="A22" s="968"/>
      <c r="B22" s="971"/>
      <c r="C22" s="972"/>
      <c r="D22" s="229" t="s">
        <v>2816</v>
      </c>
      <c r="E22" s="229" t="s">
        <v>2816</v>
      </c>
      <c r="F22" s="229" t="s">
        <v>2816</v>
      </c>
      <c r="G22" s="229" t="s">
        <v>2816</v>
      </c>
    </row>
    <row r="23" spans="1:7" ht="18" customHeight="1">
      <c r="A23" s="968"/>
      <c r="B23" s="973" t="s">
        <v>177</v>
      </c>
      <c r="C23" s="230" t="s">
        <v>178</v>
      </c>
      <c r="D23" s="231"/>
      <c r="E23" s="231"/>
      <c r="F23" s="231"/>
      <c r="G23" s="231"/>
    </row>
    <row r="24" spans="1:7" ht="18" customHeight="1">
      <c r="A24" s="968"/>
      <c r="B24" s="973"/>
      <c r="C24" s="230" t="s">
        <v>179</v>
      </c>
      <c r="D24" s="231" t="s">
        <v>2787</v>
      </c>
      <c r="E24" s="231" t="s">
        <v>2817</v>
      </c>
      <c r="F24" s="231" t="s">
        <v>2817</v>
      </c>
      <c r="G24" s="231" t="s">
        <v>2878</v>
      </c>
    </row>
    <row r="25" spans="1:7" ht="18" customHeight="1">
      <c r="A25" s="968"/>
      <c r="B25" s="971" t="s">
        <v>180</v>
      </c>
      <c r="C25" s="232" t="s">
        <v>181</v>
      </c>
      <c r="D25" s="229" t="s">
        <v>2791</v>
      </c>
      <c r="E25" s="229" t="s">
        <v>2817</v>
      </c>
      <c r="F25" s="229" t="s">
        <v>2817</v>
      </c>
      <c r="G25" s="229" t="s">
        <v>2879</v>
      </c>
    </row>
    <row r="26" spans="1:7" ht="18" customHeight="1">
      <c r="A26" s="968"/>
      <c r="B26" s="971"/>
      <c r="C26" s="801" t="s">
        <v>181</v>
      </c>
      <c r="D26" s="231" t="s">
        <v>2944</v>
      </c>
      <c r="E26" s="231" t="s">
        <v>3007</v>
      </c>
      <c r="F26" s="231" t="s">
        <v>3007</v>
      </c>
      <c r="G26" s="231" t="s">
        <v>2880</v>
      </c>
    </row>
    <row r="27" spans="1:7" ht="18" customHeight="1">
      <c r="A27" s="968"/>
      <c r="B27" s="971"/>
      <c r="C27" s="233" t="s">
        <v>182</v>
      </c>
      <c r="D27" s="231"/>
      <c r="E27" s="231"/>
      <c r="F27" s="231"/>
      <c r="G27" s="231"/>
    </row>
    <row r="28" spans="1:7" ht="18" customHeight="1">
      <c r="A28" s="968"/>
      <c r="B28" s="971"/>
      <c r="C28" s="974" t="s">
        <v>183</v>
      </c>
      <c r="D28" s="231" t="s">
        <v>2787</v>
      </c>
      <c r="E28" s="225" t="s">
        <v>1498</v>
      </c>
      <c r="F28" s="225" t="s">
        <v>1498</v>
      </c>
      <c r="G28" s="225" t="s">
        <v>2881</v>
      </c>
    </row>
    <row r="29" spans="1:7" ht="18" customHeight="1">
      <c r="A29" s="968"/>
      <c r="B29" s="971"/>
      <c r="C29" s="975"/>
      <c r="D29" s="231"/>
      <c r="E29" s="231" t="s">
        <v>2818</v>
      </c>
      <c r="F29" s="231" t="s">
        <v>2818</v>
      </c>
      <c r="G29" s="231"/>
    </row>
    <row r="30" spans="1:7" ht="18" customHeight="1">
      <c r="A30" s="968"/>
      <c r="B30" s="971"/>
      <c r="C30" s="976" t="s">
        <v>184</v>
      </c>
      <c r="D30" s="231" t="s">
        <v>2792</v>
      </c>
      <c r="E30" s="231" t="s">
        <v>883</v>
      </c>
      <c r="F30" s="231" t="s">
        <v>883</v>
      </c>
      <c r="G30" s="231" t="s">
        <v>884</v>
      </c>
    </row>
    <row r="31" spans="1:7" ht="18" customHeight="1" thickBot="1">
      <c r="A31" s="968"/>
      <c r="B31" s="972"/>
      <c r="C31" s="975"/>
      <c r="D31" s="234" t="s">
        <v>2793</v>
      </c>
      <c r="E31" s="234" t="s">
        <v>881</v>
      </c>
      <c r="F31" s="234" t="s">
        <v>881</v>
      </c>
      <c r="G31" s="234" t="s">
        <v>879</v>
      </c>
    </row>
    <row r="32" spans="1:7" ht="18" customHeight="1">
      <c r="A32" s="977">
        <f>A17+1</f>
        <v>46176</v>
      </c>
      <c r="B32" s="961" t="s">
        <v>173</v>
      </c>
      <c r="C32" s="961" t="s">
        <v>174</v>
      </c>
      <c r="D32" s="225"/>
      <c r="E32" s="225"/>
      <c r="F32" s="225"/>
      <c r="G32" s="225"/>
    </row>
    <row r="33" spans="1:7" ht="18" customHeight="1">
      <c r="A33" s="977"/>
      <c r="B33" s="961"/>
      <c r="C33" s="962"/>
      <c r="D33" s="225" t="s">
        <v>2816</v>
      </c>
      <c r="E33" s="225" t="s">
        <v>2816</v>
      </c>
      <c r="F33" s="225" t="s">
        <v>2816</v>
      </c>
      <c r="G33" s="225" t="s">
        <v>2816</v>
      </c>
    </row>
    <row r="34" spans="1:7" ht="18" customHeight="1">
      <c r="A34" s="978"/>
      <c r="B34" s="961"/>
      <c r="C34" s="963" t="s">
        <v>175</v>
      </c>
      <c r="D34" s="228"/>
      <c r="E34" s="228"/>
      <c r="F34" s="228"/>
      <c r="G34" s="228"/>
    </row>
    <row r="35" spans="1:7" ht="18" customHeight="1">
      <c r="A35" s="978"/>
      <c r="B35" s="961"/>
      <c r="C35" s="962"/>
      <c r="D35" s="229" t="s">
        <v>2816</v>
      </c>
      <c r="E35" s="229" t="s">
        <v>2816</v>
      </c>
      <c r="F35" s="229" t="s">
        <v>2816</v>
      </c>
      <c r="G35" s="229" t="s">
        <v>2816</v>
      </c>
    </row>
    <row r="36" spans="1:7" ht="18" customHeight="1">
      <c r="A36" s="978"/>
      <c r="B36" s="961"/>
      <c r="C36" s="961" t="s">
        <v>176</v>
      </c>
      <c r="D36" s="225"/>
      <c r="E36" s="225"/>
      <c r="F36" s="225"/>
      <c r="G36" s="225"/>
    </row>
    <row r="37" spans="1:7" ht="18" customHeight="1">
      <c r="A37" s="978"/>
      <c r="B37" s="961"/>
      <c r="C37" s="962"/>
      <c r="D37" s="229" t="s">
        <v>2816</v>
      </c>
      <c r="E37" s="229" t="s">
        <v>2816</v>
      </c>
      <c r="F37" s="229" t="s">
        <v>2816</v>
      </c>
      <c r="G37" s="229" t="s">
        <v>2816</v>
      </c>
    </row>
    <row r="38" spans="1:7" ht="18" customHeight="1">
      <c r="A38" s="978"/>
      <c r="B38" s="964" t="s">
        <v>177</v>
      </c>
      <c r="C38" s="379" t="s">
        <v>178</v>
      </c>
      <c r="D38" s="231"/>
      <c r="E38" s="231"/>
      <c r="F38" s="231"/>
      <c r="G38" s="231"/>
    </row>
    <row r="39" spans="1:7" ht="18" customHeight="1">
      <c r="A39" s="978"/>
      <c r="B39" s="964"/>
      <c r="C39" s="379" t="s">
        <v>179</v>
      </c>
      <c r="D39" s="231" t="s">
        <v>2816</v>
      </c>
      <c r="E39" s="231" t="s">
        <v>2816</v>
      </c>
      <c r="F39" s="231" t="s">
        <v>2816</v>
      </c>
      <c r="G39" s="231" t="s">
        <v>2816</v>
      </c>
    </row>
    <row r="40" spans="1:7" ht="18" customHeight="1">
      <c r="A40" s="978"/>
      <c r="B40" s="961" t="s">
        <v>180</v>
      </c>
      <c r="C40" s="380" t="s">
        <v>3111</v>
      </c>
      <c r="D40" s="229" t="s">
        <v>2790</v>
      </c>
      <c r="E40" s="229" t="s">
        <v>2817</v>
      </c>
      <c r="F40" s="229" t="s">
        <v>2817</v>
      </c>
      <c r="G40" s="229" t="s">
        <v>2879</v>
      </c>
    </row>
    <row r="41" spans="1:7" ht="18" customHeight="1">
      <c r="A41" s="978"/>
      <c r="B41" s="961"/>
      <c r="C41" s="382" t="s">
        <v>3111</v>
      </c>
      <c r="D41" s="231" t="s">
        <v>2944</v>
      </c>
      <c r="E41" s="231"/>
      <c r="F41" s="231"/>
      <c r="G41" s="231"/>
    </row>
    <row r="42" spans="1:7" ht="18" customHeight="1">
      <c r="A42" s="978"/>
      <c r="B42" s="961"/>
      <c r="C42" s="381" t="s">
        <v>182</v>
      </c>
      <c r="D42" s="231"/>
      <c r="E42" s="231"/>
      <c r="F42" s="231"/>
      <c r="G42" s="231"/>
    </row>
    <row r="43" spans="1:7" ht="18" customHeight="1">
      <c r="A43" s="978"/>
      <c r="B43" s="961"/>
      <c r="C43" s="965" t="s">
        <v>183</v>
      </c>
      <c r="D43" s="225" t="s">
        <v>2792</v>
      </c>
      <c r="E43" s="225" t="s">
        <v>2818</v>
      </c>
      <c r="F43" s="225" t="s">
        <v>2818</v>
      </c>
      <c r="G43" s="225" t="s">
        <v>3126</v>
      </c>
    </row>
    <row r="44" spans="1:7" ht="18" customHeight="1">
      <c r="A44" s="978"/>
      <c r="B44" s="961"/>
      <c r="C44" s="966"/>
      <c r="D44" s="231"/>
      <c r="E44" s="231" t="s">
        <v>1662</v>
      </c>
      <c r="F44" s="231" t="s">
        <v>1662</v>
      </c>
      <c r="G44" s="231" t="s">
        <v>880</v>
      </c>
    </row>
    <row r="45" spans="1:7" ht="18" customHeight="1">
      <c r="A45" s="978"/>
      <c r="B45" s="961"/>
      <c r="C45" s="967" t="s">
        <v>184</v>
      </c>
      <c r="D45" s="231" t="s">
        <v>2793</v>
      </c>
      <c r="E45" s="231" t="s">
        <v>883</v>
      </c>
      <c r="F45" s="231" t="s">
        <v>883</v>
      </c>
      <c r="G45" s="231" t="s">
        <v>884</v>
      </c>
    </row>
    <row r="46" spans="1:7" ht="18" customHeight="1" thickBot="1">
      <c r="A46" s="979"/>
      <c r="B46" s="961"/>
      <c r="C46" s="965"/>
      <c r="D46" s="234"/>
      <c r="E46" s="234" t="s">
        <v>881</v>
      </c>
      <c r="F46" s="234" t="s">
        <v>881</v>
      </c>
      <c r="G46" s="234" t="s">
        <v>3127</v>
      </c>
    </row>
    <row r="47" spans="1:7" ht="18" customHeight="1">
      <c r="A47" s="968">
        <f>A32+1</f>
        <v>46177</v>
      </c>
      <c r="B47" s="970" t="s">
        <v>173</v>
      </c>
      <c r="C47" s="970" t="s">
        <v>174</v>
      </c>
      <c r="D47" s="228"/>
      <c r="E47" s="228"/>
      <c r="F47" s="228"/>
      <c r="G47" s="228"/>
    </row>
    <row r="48" spans="1:7" ht="18" customHeight="1">
      <c r="A48" s="969"/>
      <c r="B48" s="971"/>
      <c r="C48" s="972"/>
      <c r="D48" s="229" t="s">
        <v>2816</v>
      </c>
      <c r="E48" s="229" t="s">
        <v>2816</v>
      </c>
      <c r="F48" s="229" t="s">
        <v>2816</v>
      </c>
      <c r="G48" s="229" t="s">
        <v>2816</v>
      </c>
    </row>
    <row r="49" spans="1:7" ht="18" customHeight="1">
      <c r="A49" s="968"/>
      <c r="B49" s="971"/>
      <c r="C49" s="970" t="s">
        <v>175</v>
      </c>
      <c r="D49" s="228"/>
      <c r="E49" s="228"/>
      <c r="F49" s="228"/>
      <c r="G49" s="228"/>
    </row>
    <row r="50" spans="1:7" ht="18" customHeight="1">
      <c r="A50" s="968"/>
      <c r="B50" s="971"/>
      <c r="C50" s="972"/>
      <c r="D50" s="229" t="s">
        <v>885</v>
      </c>
      <c r="E50" s="229" t="s">
        <v>885</v>
      </c>
      <c r="F50" s="229" t="s">
        <v>885</v>
      </c>
      <c r="G50" s="229" t="s">
        <v>885</v>
      </c>
    </row>
    <row r="51" spans="1:7" ht="18" customHeight="1">
      <c r="A51" s="968"/>
      <c r="B51" s="971"/>
      <c r="C51" s="971" t="s">
        <v>176</v>
      </c>
      <c r="D51" s="225"/>
      <c r="E51" s="225"/>
      <c r="F51" s="225"/>
      <c r="G51" s="225"/>
    </row>
    <row r="52" spans="1:7" ht="18" customHeight="1">
      <c r="A52" s="968"/>
      <c r="B52" s="971"/>
      <c r="C52" s="972"/>
      <c r="D52" s="225" t="s">
        <v>885</v>
      </c>
      <c r="E52" s="225" t="s">
        <v>885</v>
      </c>
      <c r="F52" s="225" t="s">
        <v>885</v>
      </c>
      <c r="G52" s="225" t="s">
        <v>885</v>
      </c>
    </row>
    <row r="53" spans="1:7" ht="18" customHeight="1">
      <c r="A53" s="968"/>
      <c r="B53" s="973" t="s">
        <v>177</v>
      </c>
      <c r="C53" s="230" t="s">
        <v>178</v>
      </c>
      <c r="D53" s="231"/>
      <c r="E53" s="231"/>
      <c r="F53" s="231"/>
      <c r="G53" s="231"/>
    </row>
    <row r="54" spans="1:7" ht="18" customHeight="1">
      <c r="A54" s="968"/>
      <c r="B54" s="973"/>
      <c r="C54" s="230" t="s">
        <v>179</v>
      </c>
      <c r="D54" s="231" t="s">
        <v>2816</v>
      </c>
      <c r="E54" s="231" t="s">
        <v>2816</v>
      </c>
      <c r="F54" s="231" t="s">
        <v>2816</v>
      </c>
      <c r="G54" s="231" t="s">
        <v>2816</v>
      </c>
    </row>
    <row r="55" spans="1:7" ht="18" customHeight="1">
      <c r="A55" s="968"/>
      <c r="B55" s="971" t="s">
        <v>180</v>
      </c>
      <c r="C55" s="438" t="s">
        <v>181</v>
      </c>
      <c r="D55" s="229" t="s">
        <v>2791</v>
      </c>
      <c r="E55" s="229" t="s">
        <v>914</v>
      </c>
      <c r="F55" s="229" t="s">
        <v>914</v>
      </c>
      <c r="G55" s="229" t="s">
        <v>1502</v>
      </c>
    </row>
    <row r="56" spans="1:7" ht="18" customHeight="1">
      <c r="A56" s="968"/>
      <c r="B56" s="971"/>
      <c r="C56" s="487" t="s">
        <v>1065</v>
      </c>
      <c r="D56" s="231" t="s">
        <v>2788</v>
      </c>
      <c r="E56" s="231" t="s">
        <v>2787</v>
      </c>
      <c r="F56" s="231" t="s">
        <v>2787</v>
      </c>
      <c r="G56" s="231"/>
    </row>
    <row r="57" spans="1:7" ht="18" customHeight="1">
      <c r="A57" s="968"/>
      <c r="B57" s="971"/>
      <c r="C57" s="233" t="s">
        <v>182</v>
      </c>
      <c r="D57" s="231"/>
      <c r="E57" s="231"/>
      <c r="F57" s="231"/>
      <c r="G57" s="231"/>
    </row>
    <row r="58" spans="1:7" ht="18" customHeight="1">
      <c r="A58" s="968"/>
      <c r="B58" s="971"/>
      <c r="C58" s="974" t="s">
        <v>183</v>
      </c>
      <c r="D58" s="225" t="s">
        <v>3160</v>
      </c>
      <c r="E58" s="225" t="s">
        <v>1662</v>
      </c>
      <c r="F58" s="225" t="s">
        <v>1662</v>
      </c>
      <c r="G58" s="225" t="s">
        <v>880</v>
      </c>
    </row>
    <row r="59" spans="1:7" ht="18" customHeight="1">
      <c r="A59" s="968"/>
      <c r="B59" s="971"/>
      <c r="C59" s="975"/>
      <c r="D59" s="231" t="s">
        <v>2790</v>
      </c>
      <c r="E59" s="231" t="s">
        <v>2818</v>
      </c>
      <c r="F59" s="231" t="s">
        <v>2818</v>
      </c>
      <c r="G59" s="231" t="s">
        <v>904</v>
      </c>
    </row>
    <row r="60" spans="1:7" ht="18" customHeight="1">
      <c r="A60" s="968"/>
      <c r="B60" s="971"/>
      <c r="C60" s="976" t="s">
        <v>184</v>
      </c>
      <c r="D60" s="231" t="s">
        <v>2819</v>
      </c>
      <c r="E60" s="231" t="s">
        <v>881</v>
      </c>
      <c r="F60" s="231" t="s">
        <v>881</v>
      </c>
      <c r="G60" s="231" t="s">
        <v>884</v>
      </c>
    </row>
    <row r="61" spans="1:7" ht="18" customHeight="1" thickBot="1">
      <c r="A61" s="968"/>
      <c r="B61" s="972"/>
      <c r="C61" s="975"/>
      <c r="D61" s="234" t="s">
        <v>2792</v>
      </c>
      <c r="E61" s="234" t="s">
        <v>1094</v>
      </c>
      <c r="F61" s="234" t="s">
        <v>1094</v>
      </c>
      <c r="G61" s="234" t="s">
        <v>1094</v>
      </c>
    </row>
    <row r="62" spans="1:7" ht="18" customHeight="1">
      <c r="A62" s="977">
        <f>A47+1</f>
        <v>46178</v>
      </c>
      <c r="B62" s="961" t="s">
        <v>173</v>
      </c>
      <c r="C62" s="961" t="s">
        <v>174</v>
      </c>
      <c r="D62" s="225"/>
      <c r="E62" s="225"/>
      <c r="F62" s="225"/>
      <c r="G62" s="225"/>
    </row>
    <row r="63" spans="1:7" ht="18" customHeight="1">
      <c r="A63" s="977"/>
      <c r="B63" s="961"/>
      <c r="C63" s="962"/>
      <c r="D63" s="225" t="s">
        <v>2816</v>
      </c>
      <c r="E63" s="225" t="s">
        <v>2816</v>
      </c>
      <c r="F63" s="225" t="s">
        <v>2816</v>
      </c>
      <c r="G63" s="225" t="s">
        <v>2816</v>
      </c>
    </row>
    <row r="64" spans="1:7" ht="18" customHeight="1">
      <c r="A64" s="978"/>
      <c r="B64" s="961"/>
      <c r="C64" s="963" t="s">
        <v>175</v>
      </c>
      <c r="D64" s="228"/>
      <c r="E64" s="228"/>
      <c r="F64" s="228"/>
      <c r="G64" s="228"/>
    </row>
    <row r="65" spans="1:7" ht="18" customHeight="1">
      <c r="A65" s="978"/>
      <c r="B65" s="961"/>
      <c r="C65" s="962"/>
      <c r="D65" s="229" t="s">
        <v>885</v>
      </c>
      <c r="E65" s="229" t="s">
        <v>885</v>
      </c>
      <c r="F65" s="229" t="s">
        <v>885</v>
      </c>
      <c r="G65" s="229" t="s">
        <v>885</v>
      </c>
    </row>
    <row r="66" spans="1:7" ht="18" customHeight="1">
      <c r="A66" s="978"/>
      <c r="B66" s="961"/>
      <c r="C66" s="961" t="s">
        <v>176</v>
      </c>
      <c r="D66" s="225"/>
      <c r="E66" s="225"/>
      <c r="F66" s="225"/>
      <c r="G66" s="225"/>
    </row>
    <row r="67" spans="1:7" ht="18" customHeight="1">
      <c r="A67" s="978"/>
      <c r="B67" s="961"/>
      <c r="C67" s="962"/>
      <c r="D67" s="229" t="s">
        <v>885</v>
      </c>
      <c r="E67" s="229" t="s">
        <v>885</v>
      </c>
      <c r="F67" s="229" t="s">
        <v>885</v>
      </c>
      <c r="G67" s="229" t="s">
        <v>885</v>
      </c>
    </row>
    <row r="68" spans="1:7" ht="18" customHeight="1">
      <c r="A68" s="978"/>
      <c r="B68" s="964" t="s">
        <v>177</v>
      </c>
      <c r="C68" s="379" t="s">
        <v>178</v>
      </c>
      <c r="D68" s="231"/>
      <c r="E68" s="231"/>
      <c r="F68" s="231"/>
      <c r="G68" s="231"/>
    </row>
    <row r="69" spans="1:7" ht="18" customHeight="1">
      <c r="A69" s="978"/>
      <c r="B69" s="964"/>
      <c r="C69" s="379" t="s">
        <v>179</v>
      </c>
      <c r="D69" s="231" t="s">
        <v>2816</v>
      </c>
      <c r="E69" s="231" t="s">
        <v>2816</v>
      </c>
      <c r="F69" s="231" t="s">
        <v>2816</v>
      </c>
      <c r="G69" s="231" t="s">
        <v>2816</v>
      </c>
    </row>
    <row r="70" spans="1:7" ht="18" customHeight="1">
      <c r="A70" s="978"/>
      <c r="B70" s="961" t="s">
        <v>180</v>
      </c>
      <c r="C70" s="436" t="s">
        <v>181</v>
      </c>
      <c r="D70" s="229" t="s">
        <v>2791</v>
      </c>
      <c r="E70" s="229" t="s">
        <v>2787</v>
      </c>
      <c r="F70" s="229" t="s">
        <v>2787</v>
      </c>
      <c r="G70" s="229" t="s">
        <v>3126</v>
      </c>
    </row>
    <row r="71" spans="1:7" ht="18" customHeight="1">
      <c r="A71" s="978"/>
      <c r="B71" s="961"/>
      <c r="C71" s="437" t="s">
        <v>185</v>
      </c>
      <c r="D71" s="231" t="s">
        <v>3233</v>
      </c>
      <c r="E71" s="231"/>
      <c r="F71" s="231"/>
      <c r="G71" s="231"/>
    </row>
    <row r="72" spans="1:7" ht="18" customHeight="1">
      <c r="A72" s="978"/>
      <c r="B72" s="961"/>
      <c r="C72" s="381" t="s">
        <v>182</v>
      </c>
      <c r="D72" s="231"/>
      <c r="E72" s="231"/>
      <c r="F72" s="231"/>
      <c r="G72" s="231"/>
    </row>
    <row r="73" spans="1:7" ht="18" customHeight="1">
      <c r="A73" s="978"/>
      <c r="B73" s="961"/>
      <c r="C73" s="965" t="s">
        <v>183</v>
      </c>
      <c r="D73" s="225" t="s">
        <v>3160</v>
      </c>
      <c r="E73" s="225" t="s">
        <v>1498</v>
      </c>
      <c r="F73" s="225" t="s">
        <v>1498</v>
      </c>
      <c r="G73" s="225" t="s">
        <v>880</v>
      </c>
    </row>
    <row r="74" spans="1:7" ht="18" customHeight="1">
      <c r="A74" s="978"/>
      <c r="B74" s="961"/>
      <c r="C74" s="966"/>
      <c r="D74" s="231" t="s">
        <v>2790</v>
      </c>
      <c r="E74" s="231" t="s">
        <v>2818</v>
      </c>
      <c r="F74" s="231" t="s">
        <v>2818</v>
      </c>
      <c r="G74" s="231" t="s">
        <v>2881</v>
      </c>
    </row>
    <row r="75" spans="1:7" ht="18" customHeight="1">
      <c r="A75" s="978"/>
      <c r="B75" s="961"/>
      <c r="C75" s="967" t="s">
        <v>184</v>
      </c>
      <c r="D75" s="231" t="s">
        <v>879</v>
      </c>
      <c r="E75" s="231" t="s">
        <v>1483</v>
      </c>
      <c r="F75" s="231" t="s">
        <v>1483</v>
      </c>
      <c r="G75" s="231" t="s">
        <v>3127</v>
      </c>
    </row>
    <row r="76" spans="1:7" ht="18" customHeight="1" thickBot="1">
      <c r="A76" s="979"/>
      <c r="B76" s="961"/>
      <c r="C76" s="965"/>
      <c r="D76" s="234" t="s">
        <v>2792</v>
      </c>
      <c r="E76" s="234" t="s">
        <v>3289</v>
      </c>
      <c r="F76" s="234" t="s">
        <v>3289</v>
      </c>
      <c r="G76" s="234" t="s">
        <v>3290</v>
      </c>
    </row>
    <row r="77" spans="1:7" ht="18" customHeight="1">
      <c r="A77" s="968">
        <f>A62+1</f>
        <v>46179</v>
      </c>
      <c r="B77" s="970" t="s">
        <v>173</v>
      </c>
      <c r="C77" s="970" t="s">
        <v>174</v>
      </c>
      <c r="D77" s="228"/>
      <c r="E77" s="228"/>
      <c r="F77" s="228"/>
      <c r="G77" s="228"/>
    </row>
    <row r="78" spans="1:7" ht="18" customHeight="1">
      <c r="A78" s="969"/>
      <c r="B78" s="971"/>
      <c r="C78" s="972"/>
      <c r="D78" s="225" t="s">
        <v>1657</v>
      </c>
      <c r="E78" s="225" t="s">
        <v>1657</v>
      </c>
      <c r="F78" s="225" t="s">
        <v>1657</v>
      </c>
      <c r="G78" s="225" t="s">
        <v>1657</v>
      </c>
    </row>
    <row r="79" spans="1:7" ht="18" customHeight="1">
      <c r="A79" s="968"/>
      <c r="B79" s="971"/>
      <c r="C79" s="970" t="s">
        <v>175</v>
      </c>
      <c r="D79" s="228"/>
      <c r="E79" s="228"/>
      <c r="F79" s="228"/>
      <c r="G79" s="228"/>
    </row>
    <row r="80" spans="1:7" ht="18" customHeight="1">
      <c r="A80" s="968"/>
      <c r="B80" s="971"/>
      <c r="C80" s="972"/>
      <c r="D80" s="229" t="s">
        <v>885</v>
      </c>
      <c r="E80" s="229" t="s">
        <v>885</v>
      </c>
      <c r="F80" s="229" t="s">
        <v>885</v>
      </c>
      <c r="G80" s="229" t="s">
        <v>885</v>
      </c>
    </row>
    <row r="81" spans="1:7" ht="18" customHeight="1">
      <c r="A81" s="968"/>
      <c r="B81" s="971"/>
      <c r="C81" s="971" t="s">
        <v>176</v>
      </c>
      <c r="D81" s="225"/>
      <c r="E81" s="225"/>
      <c r="F81" s="225"/>
      <c r="G81" s="225"/>
    </row>
    <row r="82" spans="1:7" ht="18" customHeight="1">
      <c r="A82" s="968"/>
      <c r="B82" s="971"/>
      <c r="C82" s="972"/>
      <c r="D82" s="229" t="s">
        <v>885</v>
      </c>
      <c r="E82" s="229" t="s">
        <v>885</v>
      </c>
      <c r="F82" s="229" t="s">
        <v>885</v>
      </c>
      <c r="G82" s="229" t="s">
        <v>885</v>
      </c>
    </row>
    <row r="83" spans="1:7" ht="18" customHeight="1">
      <c r="A83" s="968"/>
      <c r="B83" s="973" t="s">
        <v>177</v>
      </c>
      <c r="C83" s="230" t="s">
        <v>178</v>
      </c>
      <c r="D83" s="231"/>
      <c r="E83" s="231"/>
      <c r="F83" s="231"/>
      <c r="G83" s="231"/>
    </row>
    <row r="84" spans="1:7" ht="18" customHeight="1">
      <c r="A84" s="968"/>
      <c r="B84" s="973"/>
      <c r="C84" s="230" t="s">
        <v>179</v>
      </c>
      <c r="D84" s="231" t="s">
        <v>1657</v>
      </c>
      <c r="E84" s="231" t="s">
        <v>1657</v>
      </c>
      <c r="F84" s="231" t="s">
        <v>1657</v>
      </c>
      <c r="G84" s="231" t="s">
        <v>1657</v>
      </c>
    </row>
    <row r="85" spans="1:7" ht="18" customHeight="1">
      <c r="A85" s="968"/>
      <c r="B85" s="971" t="s">
        <v>180</v>
      </c>
      <c r="C85" s="438" t="s">
        <v>181</v>
      </c>
      <c r="D85" s="229" t="s">
        <v>3340</v>
      </c>
      <c r="E85" s="229" t="s">
        <v>3345</v>
      </c>
      <c r="F85" s="229" t="s">
        <v>3345</v>
      </c>
      <c r="G85" s="229" t="s">
        <v>2879</v>
      </c>
    </row>
    <row r="86" spans="1:7" ht="18" customHeight="1">
      <c r="A86" s="968"/>
      <c r="B86" s="971"/>
      <c r="C86" s="487" t="s">
        <v>1065</v>
      </c>
      <c r="D86" s="231" t="s">
        <v>3341</v>
      </c>
      <c r="E86" s="231"/>
      <c r="F86" s="231"/>
      <c r="G86" s="231"/>
    </row>
    <row r="87" spans="1:7" ht="18" customHeight="1">
      <c r="A87" s="968"/>
      <c r="B87" s="971"/>
      <c r="C87" s="233" t="s">
        <v>182</v>
      </c>
      <c r="D87" s="231"/>
      <c r="E87" s="231"/>
      <c r="F87" s="231"/>
      <c r="G87" s="231"/>
    </row>
    <row r="88" spans="1:7" ht="18" customHeight="1">
      <c r="A88" s="968"/>
      <c r="B88" s="971"/>
      <c r="C88" s="974" t="s">
        <v>183</v>
      </c>
      <c r="D88" s="225" t="s">
        <v>3343</v>
      </c>
      <c r="E88" s="225" t="s">
        <v>1662</v>
      </c>
      <c r="F88" s="225" t="s">
        <v>3344</v>
      </c>
      <c r="G88" s="225" t="s">
        <v>1498</v>
      </c>
    </row>
    <row r="89" spans="1:7" ht="18" customHeight="1">
      <c r="A89" s="968"/>
      <c r="B89" s="971"/>
      <c r="C89" s="975"/>
      <c r="D89" s="231" t="s">
        <v>3342</v>
      </c>
      <c r="E89" s="231" t="s">
        <v>3346</v>
      </c>
      <c r="F89" s="231" t="s">
        <v>3346</v>
      </c>
      <c r="G89" s="231" t="s">
        <v>3126</v>
      </c>
    </row>
    <row r="90" spans="1:7" ht="18" customHeight="1">
      <c r="A90" s="968"/>
      <c r="B90" s="971"/>
      <c r="C90" s="976" t="s">
        <v>184</v>
      </c>
      <c r="D90" s="231" t="s">
        <v>879</v>
      </c>
      <c r="E90" s="231" t="s">
        <v>1483</v>
      </c>
      <c r="F90" s="231" t="s">
        <v>1483</v>
      </c>
      <c r="G90" s="231" t="s">
        <v>883</v>
      </c>
    </row>
    <row r="91" spans="1:7" ht="18" customHeight="1" thickBot="1">
      <c r="A91" s="968"/>
      <c r="B91" s="972"/>
      <c r="C91" s="975"/>
      <c r="D91" s="234" t="s">
        <v>2792</v>
      </c>
      <c r="E91" s="234" t="s">
        <v>1022</v>
      </c>
      <c r="F91" s="234" t="s">
        <v>1022</v>
      </c>
      <c r="G91" s="234" t="s">
        <v>1022</v>
      </c>
    </row>
    <row r="92" spans="1:7" ht="18" customHeight="1">
      <c r="A92" s="977">
        <f>A77+1</f>
        <v>46180</v>
      </c>
      <c r="B92" s="961" t="s">
        <v>173</v>
      </c>
      <c r="C92" s="961" t="s">
        <v>174</v>
      </c>
      <c r="D92" s="225"/>
      <c r="E92" s="225"/>
      <c r="F92" s="225"/>
      <c r="G92" s="225"/>
    </row>
    <row r="93" spans="1:7" ht="18" customHeight="1">
      <c r="A93" s="977"/>
      <c r="B93" s="961"/>
      <c r="C93" s="962"/>
      <c r="D93" s="225" t="s">
        <v>1657</v>
      </c>
      <c r="E93" s="225" t="s">
        <v>1657</v>
      </c>
      <c r="F93" s="225" t="s">
        <v>1657</v>
      </c>
      <c r="G93" s="225" t="s">
        <v>885</v>
      </c>
    </row>
    <row r="94" spans="1:7" ht="18" customHeight="1">
      <c r="A94" s="978"/>
      <c r="B94" s="961"/>
      <c r="C94" s="963" t="s">
        <v>175</v>
      </c>
      <c r="D94" s="228"/>
      <c r="E94" s="228"/>
      <c r="F94" s="228"/>
      <c r="G94" s="228"/>
    </row>
    <row r="95" spans="1:7" ht="18" customHeight="1">
      <c r="A95" s="978"/>
      <c r="B95" s="961"/>
      <c r="C95" s="962"/>
      <c r="D95" s="229" t="s">
        <v>885</v>
      </c>
      <c r="E95" s="229" t="s">
        <v>885</v>
      </c>
      <c r="F95" s="229" t="s">
        <v>885</v>
      </c>
      <c r="G95" s="229" t="s">
        <v>885</v>
      </c>
    </row>
    <row r="96" spans="1:7" ht="18" customHeight="1">
      <c r="A96" s="978"/>
      <c r="B96" s="961"/>
      <c r="C96" s="961" t="s">
        <v>176</v>
      </c>
      <c r="D96" s="225"/>
      <c r="E96" s="225"/>
      <c r="F96" s="225"/>
      <c r="G96" s="225"/>
    </row>
    <row r="97" spans="1:7" ht="18" customHeight="1">
      <c r="A97" s="978"/>
      <c r="B97" s="961"/>
      <c r="C97" s="962"/>
      <c r="D97" s="229" t="s">
        <v>885</v>
      </c>
      <c r="E97" s="229" t="s">
        <v>885</v>
      </c>
      <c r="F97" s="229" t="s">
        <v>885</v>
      </c>
      <c r="G97" s="229" t="s">
        <v>885</v>
      </c>
    </row>
    <row r="98" spans="1:7" ht="18" customHeight="1">
      <c r="A98" s="978"/>
      <c r="B98" s="964" t="s">
        <v>177</v>
      </c>
      <c r="C98" s="379" t="s">
        <v>178</v>
      </c>
      <c r="D98" s="231"/>
      <c r="E98" s="231"/>
      <c r="F98" s="231"/>
      <c r="G98" s="231"/>
    </row>
    <row r="99" spans="1:7" ht="18" customHeight="1">
      <c r="A99" s="978"/>
      <c r="B99" s="964"/>
      <c r="C99" s="379" t="s">
        <v>179</v>
      </c>
      <c r="D99" s="231" t="s">
        <v>1657</v>
      </c>
      <c r="E99" s="231" t="s">
        <v>1657</v>
      </c>
      <c r="F99" s="231" t="s">
        <v>1657</v>
      </c>
      <c r="G99" s="231" t="s">
        <v>885</v>
      </c>
    </row>
    <row r="100" spans="1:7" ht="18" customHeight="1">
      <c r="A100" s="978"/>
      <c r="B100" s="961" t="s">
        <v>180</v>
      </c>
      <c r="C100" s="436" t="s">
        <v>181</v>
      </c>
      <c r="D100" s="229" t="s">
        <v>2791</v>
      </c>
      <c r="E100" s="229" t="s">
        <v>1092</v>
      </c>
      <c r="F100" s="229" t="s">
        <v>1092</v>
      </c>
      <c r="G100" s="229" t="s">
        <v>3465</v>
      </c>
    </row>
    <row r="101" spans="1:7" ht="18" customHeight="1">
      <c r="A101" s="978"/>
      <c r="B101" s="961"/>
      <c r="C101" s="437" t="s">
        <v>185</v>
      </c>
      <c r="D101" s="231" t="s">
        <v>3233</v>
      </c>
      <c r="E101" s="231" t="s">
        <v>3419</v>
      </c>
      <c r="F101" s="231" t="s">
        <v>3419</v>
      </c>
      <c r="G101" s="231" t="s">
        <v>3466</v>
      </c>
    </row>
    <row r="102" spans="1:7" ht="18" customHeight="1">
      <c r="A102" s="978"/>
      <c r="B102" s="961"/>
      <c r="C102" s="381" t="s">
        <v>182</v>
      </c>
      <c r="D102" s="231"/>
      <c r="E102" s="231"/>
      <c r="F102" s="231"/>
      <c r="G102" s="231"/>
    </row>
    <row r="103" spans="1:7" ht="18" customHeight="1">
      <c r="A103" s="978"/>
      <c r="B103" s="961"/>
      <c r="C103" s="965" t="s">
        <v>183</v>
      </c>
      <c r="D103" s="225" t="s">
        <v>3160</v>
      </c>
      <c r="E103" s="225" t="s">
        <v>1662</v>
      </c>
      <c r="F103" s="225" t="s">
        <v>1662</v>
      </c>
      <c r="G103" s="225" t="s">
        <v>3467</v>
      </c>
    </row>
    <row r="104" spans="1:7" ht="18" customHeight="1">
      <c r="A104" s="978"/>
      <c r="B104" s="961"/>
      <c r="C104" s="966"/>
      <c r="D104" s="231" t="s">
        <v>2944</v>
      </c>
      <c r="E104" s="231" t="s">
        <v>1464</v>
      </c>
      <c r="F104" s="231" t="s">
        <v>1464</v>
      </c>
      <c r="G104" s="231" t="s">
        <v>3469</v>
      </c>
    </row>
    <row r="105" spans="1:7" ht="18" customHeight="1">
      <c r="A105" s="978"/>
      <c r="B105" s="961"/>
      <c r="C105" s="967" t="s">
        <v>184</v>
      </c>
      <c r="D105" s="231" t="s">
        <v>879</v>
      </c>
      <c r="E105" s="231" t="s">
        <v>1483</v>
      </c>
      <c r="F105" s="231" t="s">
        <v>1483</v>
      </c>
      <c r="G105" s="231" t="s">
        <v>3468</v>
      </c>
    </row>
    <row r="106" spans="1:7" ht="18" customHeight="1" thickBot="1">
      <c r="A106" s="979"/>
      <c r="B106" s="961"/>
      <c r="C106" s="965"/>
      <c r="D106" s="234" t="s">
        <v>2790</v>
      </c>
      <c r="E106" s="234" t="s">
        <v>1022</v>
      </c>
      <c r="F106" s="234" t="s">
        <v>1022</v>
      </c>
      <c r="G106" s="234" t="s">
        <v>3127</v>
      </c>
    </row>
    <row r="107" spans="1:7" ht="18" customHeight="1">
      <c r="A107" s="968">
        <f>A92+1</f>
        <v>46181</v>
      </c>
      <c r="B107" s="970" t="s">
        <v>173</v>
      </c>
      <c r="C107" s="970" t="s">
        <v>174</v>
      </c>
      <c r="D107" s="228"/>
      <c r="E107" s="228"/>
      <c r="F107" s="228"/>
      <c r="G107" s="228"/>
    </row>
    <row r="108" spans="1:7" ht="18" customHeight="1">
      <c r="A108" s="969"/>
      <c r="B108" s="971"/>
      <c r="C108" s="972"/>
      <c r="D108" s="225" t="s">
        <v>1657</v>
      </c>
      <c r="E108" s="225" t="s">
        <v>885</v>
      </c>
      <c r="F108" s="225" t="s">
        <v>885</v>
      </c>
      <c r="G108" s="225" t="s">
        <v>885</v>
      </c>
    </row>
    <row r="109" spans="1:7" ht="18" customHeight="1">
      <c r="A109" s="968"/>
      <c r="B109" s="971"/>
      <c r="C109" s="970" t="s">
        <v>175</v>
      </c>
      <c r="D109" s="228"/>
      <c r="E109" s="228"/>
      <c r="F109" s="228"/>
      <c r="G109" s="228"/>
    </row>
    <row r="110" spans="1:7" ht="18" customHeight="1">
      <c r="A110" s="968"/>
      <c r="B110" s="971"/>
      <c r="C110" s="972"/>
      <c r="D110" s="229" t="s">
        <v>885</v>
      </c>
      <c r="E110" s="229" t="s">
        <v>885</v>
      </c>
      <c r="F110" s="229" t="s">
        <v>885</v>
      </c>
      <c r="G110" s="229" t="s">
        <v>885</v>
      </c>
    </row>
    <row r="111" spans="1:7" ht="18" customHeight="1">
      <c r="A111" s="968"/>
      <c r="B111" s="971"/>
      <c r="C111" s="971" t="s">
        <v>176</v>
      </c>
      <c r="D111" s="225"/>
      <c r="E111" s="225"/>
      <c r="F111" s="225"/>
      <c r="G111" s="225"/>
    </row>
    <row r="112" spans="1:7" ht="18" customHeight="1">
      <c r="A112" s="968"/>
      <c r="B112" s="971"/>
      <c r="C112" s="972"/>
      <c r="D112" s="229" t="s">
        <v>885</v>
      </c>
      <c r="E112" s="229" t="s">
        <v>885</v>
      </c>
      <c r="F112" s="229" t="s">
        <v>885</v>
      </c>
      <c r="G112" s="229" t="s">
        <v>885</v>
      </c>
    </row>
    <row r="113" spans="1:7" ht="18" customHeight="1">
      <c r="A113" s="968"/>
      <c r="B113" s="973" t="s">
        <v>177</v>
      </c>
      <c r="C113" s="230" t="s">
        <v>178</v>
      </c>
      <c r="D113" s="231"/>
      <c r="E113" s="231"/>
      <c r="F113" s="231"/>
      <c r="G113" s="231"/>
    </row>
    <row r="114" spans="1:7" ht="18" customHeight="1">
      <c r="A114" s="968"/>
      <c r="B114" s="973"/>
      <c r="C114" s="230" t="s">
        <v>179</v>
      </c>
      <c r="D114" s="231" t="s">
        <v>1657</v>
      </c>
      <c r="E114" s="231" t="s">
        <v>885</v>
      </c>
      <c r="F114" s="231" t="s">
        <v>885</v>
      </c>
      <c r="G114" s="231" t="s">
        <v>885</v>
      </c>
    </row>
    <row r="115" spans="1:7" ht="18" customHeight="1">
      <c r="A115" s="968"/>
      <c r="B115" s="971" t="s">
        <v>180</v>
      </c>
      <c r="C115" s="438" t="s">
        <v>181</v>
      </c>
      <c r="D115" s="229" t="s">
        <v>2790</v>
      </c>
      <c r="E115" s="229" t="s">
        <v>3560</v>
      </c>
      <c r="F115" s="229" t="s">
        <v>904</v>
      </c>
      <c r="G115" s="229" t="s">
        <v>3566</v>
      </c>
    </row>
    <row r="116" spans="1:7" ht="18" customHeight="1">
      <c r="A116" s="968"/>
      <c r="B116" s="971"/>
      <c r="C116" s="487" t="s">
        <v>1065</v>
      </c>
      <c r="D116" s="231" t="s">
        <v>2878</v>
      </c>
      <c r="E116" s="231" t="s">
        <v>3561</v>
      </c>
      <c r="F116" s="231" t="s">
        <v>895</v>
      </c>
      <c r="G116" s="231" t="s">
        <v>3007</v>
      </c>
    </row>
    <row r="117" spans="1:7" ht="18" customHeight="1">
      <c r="A117" s="968"/>
      <c r="B117" s="971"/>
      <c r="C117" s="233" t="s">
        <v>182</v>
      </c>
      <c r="D117" s="231"/>
      <c r="E117" s="231"/>
      <c r="F117" s="231"/>
      <c r="G117" s="231"/>
    </row>
    <row r="118" spans="1:7" ht="18" customHeight="1">
      <c r="A118" s="968"/>
      <c r="B118" s="971"/>
      <c r="C118" s="974" t="s">
        <v>183</v>
      </c>
      <c r="D118" s="225" t="s">
        <v>3570</v>
      </c>
      <c r="E118" s="225" t="s">
        <v>3562</v>
      </c>
      <c r="F118" s="225" t="s">
        <v>880</v>
      </c>
      <c r="G118" s="225" t="s">
        <v>3567</v>
      </c>
    </row>
    <row r="119" spans="1:7" ht="18" customHeight="1">
      <c r="A119" s="968"/>
      <c r="B119" s="971"/>
      <c r="C119" s="975"/>
      <c r="D119" s="231" t="s">
        <v>3569</v>
      </c>
      <c r="E119" s="231" t="s">
        <v>3563</v>
      </c>
      <c r="F119" s="231" t="s">
        <v>914</v>
      </c>
      <c r="G119" s="231" t="s">
        <v>3568</v>
      </c>
    </row>
    <row r="120" spans="1:7" ht="18" customHeight="1">
      <c r="A120" s="968"/>
      <c r="B120" s="971"/>
      <c r="C120" s="976" t="s">
        <v>184</v>
      </c>
      <c r="D120" s="231" t="s">
        <v>3513</v>
      </c>
      <c r="E120" s="231" t="s">
        <v>3564</v>
      </c>
      <c r="F120" s="231" t="s">
        <v>881</v>
      </c>
      <c r="G120" s="231" t="s">
        <v>3127</v>
      </c>
    </row>
    <row r="121" spans="1:7" ht="18" customHeight="1" thickBot="1">
      <c r="A121" s="968"/>
      <c r="B121" s="972"/>
      <c r="C121" s="975"/>
      <c r="D121" s="234" t="s">
        <v>3514</v>
      </c>
      <c r="E121" s="234" t="s">
        <v>3565</v>
      </c>
      <c r="F121" s="234" t="s">
        <v>1022</v>
      </c>
      <c r="G121" s="234" t="s">
        <v>977</v>
      </c>
    </row>
    <row r="122" spans="1:7" ht="18" customHeight="1">
      <c r="A122" s="977">
        <f>A107+1</f>
        <v>46182</v>
      </c>
      <c r="B122" s="961" t="s">
        <v>173</v>
      </c>
      <c r="C122" s="961" t="s">
        <v>174</v>
      </c>
      <c r="D122" s="225"/>
      <c r="E122" s="225"/>
      <c r="F122" s="225"/>
      <c r="G122" s="225"/>
    </row>
    <row r="123" spans="1:7" ht="18" customHeight="1">
      <c r="A123" s="977"/>
      <c r="B123" s="961"/>
      <c r="C123" s="962"/>
      <c r="D123" s="225" t="s">
        <v>1657</v>
      </c>
      <c r="E123" s="225" t="s">
        <v>1657</v>
      </c>
      <c r="F123" s="225" t="s">
        <v>1657</v>
      </c>
      <c r="G123" s="225" t="s">
        <v>885</v>
      </c>
    </row>
    <row r="124" spans="1:7" ht="18" customHeight="1">
      <c r="A124" s="978"/>
      <c r="B124" s="961"/>
      <c r="C124" s="963" t="s">
        <v>175</v>
      </c>
      <c r="D124" s="228"/>
      <c r="E124" s="228"/>
      <c r="F124" s="228"/>
      <c r="G124" s="228"/>
    </row>
    <row r="125" spans="1:7" ht="18" customHeight="1">
      <c r="A125" s="978"/>
      <c r="B125" s="961"/>
      <c r="C125" s="962"/>
      <c r="D125" s="229" t="s">
        <v>885</v>
      </c>
      <c r="E125" s="229" t="s">
        <v>885</v>
      </c>
      <c r="F125" s="229" t="s">
        <v>885</v>
      </c>
      <c r="G125" s="229" t="s">
        <v>885</v>
      </c>
    </row>
    <row r="126" spans="1:7" ht="18" customHeight="1">
      <c r="A126" s="978"/>
      <c r="B126" s="961"/>
      <c r="C126" s="961" t="s">
        <v>176</v>
      </c>
      <c r="D126" s="225"/>
      <c r="E126" s="225"/>
      <c r="F126" s="225"/>
      <c r="G126" s="225"/>
    </row>
    <row r="127" spans="1:7" ht="18" customHeight="1">
      <c r="A127" s="978"/>
      <c r="B127" s="961"/>
      <c r="C127" s="962"/>
      <c r="D127" s="229" t="s">
        <v>885</v>
      </c>
      <c r="E127" s="229" t="s">
        <v>885</v>
      </c>
      <c r="F127" s="229" t="s">
        <v>885</v>
      </c>
      <c r="G127" s="229" t="s">
        <v>885</v>
      </c>
    </row>
    <row r="128" spans="1:7" ht="18" customHeight="1">
      <c r="A128" s="978"/>
      <c r="B128" s="964" t="s">
        <v>177</v>
      </c>
      <c r="C128" s="379" t="s">
        <v>178</v>
      </c>
      <c r="D128" s="231"/>
      <c r="E128" s="231"/>
      <c r="F128" s="231"/>
      <c r="G128" s="231"/>
    </row>
    <row r="129" spans="1:7" ht="18" customHeight="1">
      <c r="A129" s="978"/>
      <c r="B129" s="964"/>
      <c r="C129" s="379" t="s">
        <v>179</v>
      </c>
      <c r="D129" s="231" t="s">
        <v>1657</v>
      </c>
      <c r="E129" s="231" t="s">
        <v>1657</v>
      </c>
      <c r="F129" s="231" t="s">
        <v>1657</v>
      </c>
      <c r="G129" s="231" t="s">
        <v>885</v>
      </c>
    </row>
    <row r="130" spans="1:7" ht="18" customHeight="1">
      <c r="A130" s="978"/>
      <c r="B130" s="961" t="s">
        <v>180</v>
      </c>
      <c r="C130" s="436" t="s">
        <v>181</v>
      </c>
      <c r="D130" s="229" t="s">
        <v>2790</v>
      </c>
      <c r="E130" s="229" t="s">
        <v>3563</v>
      </c>
      <c r="F130" s="229" t="s">
        <v>3563</v>
      </c>
      <c r="G130" s="229" t="s">
        <v>3566</v>
      </c>
    </row>
    <row r="131" spans="1:7" ht="18" customHeight="1">
      <c r="A131" s="978"/>
      <c r="B131" s="961"/>
      <c r="C131" s="437" t="s">
        <v>185</v>
      </c>
      <c r="D131" s="231" t="s">
        <v>2878</v>
      </c>
      <c r="E131" s="231" t="s">
        <v>3668</v>
      </c>
      <c r="F131" s="231" t="s">
        <v>3668</v>
      </c>
      <c r="G131" s="231"/>
    </row>
    <row r="132" spans="1:7" ht="18" customHeight="1">
      <c r="A132" s="978"/>
      <c r="B132" s="961"/>
      <c r="C132" s="381" t="s">
        <v>182</v>
      </c>
      <c r="D132" s="231"/>
      <c r="E132" s="231"/>
      <c r="F132" s="231"/>
      <c r="G132" s="231"/>
    </row>
    <row r="133" spans="1:7" ht="18" customHeight="1">
      <c r="A133" s="978"/>
      <c r="B133" s="961"/>
      <c r="C133" s="965" t="s">
        <v>183</v>
      </c>
      <c r="D133" s="225" t="s">
        <v>3570</v>
      </c>
      <c r="E133" s="225" t="s">
        <v>3562</v>
      </c>
      <c r="F133" s="225" t="s">
        <v>3562</v>
      </c>
      <c r="G133" s="225" t="s">
        <v>1662</v>
      </c>
    </row>
    <row r="134" spans="1:7" ht="18" customHeight="1">
      <c r="A134" s="978"/>
      <c r="B134" s="961"/>
      <c r="C134" s="966"/>
      <c r="D134" s="231" t="s">
        <v>3569</v>
      </c>
      <c r="E134" s="231" t="s">
        <v>3667</v>
      </c>
      <c r="F134" s="231"/>
      <c r="G134" s="231" t="s">
        <v>3750</v>
      </c>
    </row>
    <row r="135" spans="1:7" ht="18" customHeight="1">
      <c r="A135" s="978"/>
      <c r="B135" s="961"/>
      <c r="C135" s="967" t="s">
        <v>184</v>
      </c>
      <c r="D135" s="231" t="s">
        <v>3513</v>
      </c>
      <c r="E135" s="231" t="s">
        <v>881</v>
      </c>
      <c r="F135" s="231" t="s">
        <v>881</v>
      </c>
      <c r="G135" s="231" t="s">
        <v>3127</v>
      </c>
    </row>
    <row r="136" spans="1:7" ht="18" customHeight="1" thickBot="1">
      <c r="A136" s="979"/>
      <c r="B136" s="961"/>
      <c r="C136" s="965"/>
      <c r="D136" s="234" t="s">
        <v>3514</v>
      </c>
      <c r="E136" s="234" t="s">
        <v>1483</v>
      </c>
      <c r="F136" s="234" t="s">
        <v>1483</v>
      </c>
      <c r="G136" s="234" t="s">
        <v>977</v>
      </c>
    </row>
    <row r="137" spans="1:7" ht="18" customHeight="1">
      <c r="A137" s="968">
        <f>A122+1</f>
        <v>46183</v>
      </c>
      <c r="B137" s="970" t="s">
        <v>173</v>
      </c>
      <c r="C137" s="970" t="s">
        <v>174</v>
      </c>
      <c r="D137" s="228"/>
      <c r="E137" s="228"/>
      <c r="F137" s="228"/>
      <c r="G137" s="228"/>
    </row>
    <row r="138" spans="1:7" ht="18" customHeight="1">
      <c r="A138" s="969"/>
      <c r="B138" s="971"/>
      <c r="C138" s="972"/>
      <c r="D138" s="225" t="s">
        <v>1657</v>
      </c>
      <c r="E138" s="225" t="s">
        <v>1657</v>
      </c>
      <c r="F138" s="225" t="s">
        <v>1657</v>
      </c>
      <c r="G138" s="225" t="s">
        <v>885</v>
      </c>
    </row>
    <row r="139" spans="1:7" ht="18" customHeight="1">
      <c r="A139" s="968"/>
      <c r="B139" s="971"/>
      <c r="C139" s="970" t="s">
        <v>175</v>
      </c>
      <c r="D139" s="228"/>
      <c r="E139" s="228"/>
      <c r="F139" s="228"/>
      <c r="G139" s="228"/>
    </row>
    <row r="140" spans="1:7" ht="18" customHeight="1">
      <c r="A140" s="968"/>
      <c r="B140" s="971"/>
      <c r="C140" s="972"/>
      <c r="D140" s="229" t="s">
        <v>885</v>
      </c>
      <c r="E140" s="229" t="s">
        <v>885</v>
      </c>
      <c r="F140" s="229" t="s">
        <v>885</v>
      </c>
      <c r="G140" s="229" t="s">
        <v>885</v>
      </c>
    </row>
    <row r="141" spans="1:7" ht="18" customHeight="1">
      <c r="A141" s="968"/>
      <c r="B141" s="971"/>
      <c r="C141" s="971" t="s">
        <v>176</v>
      </c>
      <c r="D141" s="225"/>
      <c r="E141" s="225"/>
      <c r="F141" s="225"/>
      <c r="G141" s="225"/>
    </row>
    <row r="142" spans="1:7" ht="18" customHeight="1">
      <c r="A142" s="968"/>
      <c r="B142" s="971"/>
      <c r="C142" s="972"/>
      <c r="D142" s="229" t="s">
        <v>885</v>
      </c>
      <c r="E142" s="229" t="s">
        <v>885</v>
      </c>
      <c r="F142" s="229" t="s">
        <v>885</v>
      </c>
      <c r="G142" s="229" t="s">
        <v>885</v>
      </c>
    </row>
    <row r="143" spans="1:7" ht="18" customHeight="1">
      <c r="A143" s="968"/>
      <c r="B143" s="973" t="s">
        <v>177</v>
      </c>
      <c r="C143" s="230" t="s">
        <v>178</v>
      </c>
      <c r="D143" s="231"/>
      <c r="E143" s="231"/>
      <c r="F143" s="231"/>
      <c r="G143" s="231"/>
    </row>
    <row r="144" spans="1:7" ht="18" customHeight="1">
      <c r="A144" s="968"/>
      <c r="B144" s="973"/>
      <c r="C144" s="230" t="s">
        <v>179</v>
      </c>
      <c r="D144" s="231" t="s">
        <v>1657</v>
      </c>
      <c r="E144" s="231" t="s">
        <v>1657</v>
      </c>
      <c r="F144" s="231" t="s">
        <v>1657</v>
      </c>
      <c r="G144" s="231" t="s">
        <v>885</v>
      </c>
    </row>
    <row r="145" spans="1:7" ht="18" customHeight="1">
      <c r="A145" s="968"/>
      <c r="B145" s="971" t="s">
        <v>180</v>
      </c>
      <c r="C145" s="438" t="s">
        <v>181</v>
      </c>
      <c r="D145" s="229" t="s">
        <v>3569</v>
      </c>
      <c r="E145" s="229" t="s">
        <v>1657</v>
      </c>
      <c r="F145" s="229" t="s">
        <v>1657</v>
      </c>
      <c r="G145" s="229" t="s">
        <v>2818</v>
      </c>
    </row>
    <row r="146" spans="1:7" ht="18" customHeight="1">
      <c r="A146" s="968"/>
      <c r="B146" s="971"/>
      <c r="C146" s="487" t="s">
        <v>1065</v>
      </c>
      <c r="D146" s="231" t="s">
        <v>2878</v>
      </c>
      <c r="E146" s="229" t="s">
        <v>1657</v>
      </c>
      <c r="F146" s="229" t="s">
        <v>1657</v>
      </c>
      <c r="G146" s="229" t="s">
        <v>1657</v>
      </c>
    </row>
    <row r="147" spans="1:7" ht="18" customHeight="1">
      <c r="A147" s="968"/>
      <c r="B147" s="971"/>
      <c r="C147" s="233" t="s">
        <v>182</v>
      </c>
      <c r="D147" s="231"/>
      <c r="E147" s="231"/>
      <c r="F147" s="231"/>
      <c r="G147" s="231"/>
    </row>
    <row r="148" spans="1:7" ht="18" customHeight="1">
      <c r="A148" s="968"/>
      <c r="B148" s="971"/>
      <c r="C148" s="974" t="s">
        <v>183</v>
      </c>
      <c r="D148" s="225" t="s">
        <v>3705</v>
      </c>
      <c r="E148" s="231" t="s">
        <v>3748</v>
      </c>
      <c r="F148" s="231" t="s">
        <v>3748</v>
      </c>
      <c r="G148" s="225" t="s">
        <v>1662</v>
      </c>
    </row>
    <row r="149" spans="1:7" ht="18" customHeight="1">
      <c r="A149" s="968"/>
      <c r="B149" s="971"/>
      <c r="C149" s="975"/>
      <c r="D149" s="231"/>
      <c r="E149" s="225" t="s">
        <v>3749</v>
      </c>
      <c r="F149" s="225" t="s">
        <v>3749</v>
      </c>
      <c r="G149" s="231" t="s">
        <v>3750</v>
      </c>
    </row>
    <row r="150" spans="1:7" ht="18" customHeight="1">
      <c r="A150" s="968"/>
      <c r="B150" s="971"/>
      <c r="C150" s="976" t="s">
        <v>184</v>
      </c>
      <c r="D150" s="231" t="s">
        <v>3513</v>
      </c>
      <c r="E150" s="231" t="s">
        <v>3468</v>
      </c>
      <c r="F150" s="231" t="s">
        <v>3468</v>
      </c>
      <c r="G150" s="231" t="s">
        <v>3127</v>
      </c>
    </row>
    <row r="151" spans="1:7" ht="18" customHeight="1" thickBot="1">
      <c r="A151" s="968"/>
      <c r="B151" s="972"/>
      <c r="C151" s="975"/>
      <c r="D151" s="234" t="s">
        <v>2792</v>
      </c>
      <c r="E151" s="234" t="s">
        <v>3747</v>
      </c>
      <c r="F151" s="234" t="s">
        <v>3747</v>
      </c>
      <c r="G151" s="234" t="s">
        <v>977</v>
      </c>
    </row>
    <row r="152" spans="1:7" ht="18" customHeight="1">
      <c r="A152" s="977">
        <f>A137+1</f>
        <v>46184</v>
      </c>
      <c r="B152" s="961" t="s">
        <v>173</v>
      </c>
      <c r="C152" s="961" t="s">
        <v>174</v>
      </c>
      <c r="D152" s="225"/>
      <c r="E152" s="225"/>
      <c r="F152" s="225"/>
      <c r="G152" s="225"/>
    </row>
    <row r="153" spans="1:7" ht="18" customHeight="1">
      <c r="A153" s="977"/>
      <c r="B153" s="961"/>
      <c r="C153" s="962"/>
      <c r="D153" s="225" t="s">
        <v>3793</v>
      </c>
      <c r="E153" s="225" t="s">
        <v>885</v>
      </c>
      <c r="F153" s="225" t="s">
        <v>885</v>
      </c>
      <c r="G153" s="225" t="s">
        <v>885</v>
      </c>
    </row>
    <row r="154" spans="1:7" ht="18" customHeight="1">
      <c r="A154" s="978"/>
      <c r="B154" s="961"/>
      <c r="C154" s="963" t="s">
        <v>175</v>
      </c>
      <c r="D154" s="228"/>
      <c r="E154" s="228"/>
      <c r="F154" s="228"/>
      <c r="G154" s="228"/>
    </row>
    <row r="155" spans="1:7" ht="18" customHeight="1">
      <c r="A155" s="978"/>
      <c r="B155" s="961"/>
      <c r="C155" s="962"/>
      <c r="D155" s="229" t="s">
        <v>885</v>
      </c>
      <c r="E155" s="229" t="s">
        <v>885</v>
      </c>
      <c r="F155" s="229" t="s">
        <v>885</v>
      </c>
      <c r="G155" s="229" t="s">
        <v>885</v>
      </c>
    </row>
    <row r="156" spans="1:7" ht="18" customHeight="1">
      <c r="A156" s="978"/>
      <c r="B156" s="961"/>
      <c r="C156" s="961" t="s">
        <v>176</v>
      </c>
      <c r="D156" s="225"/>
      <c r="E156" s="225"/>
      <c r="F156" s="225"/>
      <c r="G156" s="225"/>
    </row>
    <row r="157" spans="1:7" ht="18" customHeight="1">
      <c r="A157" s="978"/>
      <c r="B157" s="961"/>
      <c r="C157" s="962"/>
      <c r="D157" s="229" t="s">
        <v>885</v>
      </c>
      <c r="E157" s="229" t="s">
        <v>885</v>
      </c>
      <c r="F157" s="229" t="s">
        <v>885</v>
      </c>
      <c r="G157" s="229" t="s">
        <v>885</v>
      </c>
    </row>
    <row r="158" spans="1:7" ht="18" customHeight="1">
      <c r="A158" s="978"/>
      <c r="B158" s="964" t="s">
        <v>177</v>
      </c>
      <c r="C158" s="379" t="s">
        <v>178</v>
      </c>
      <c r="D158" s="231"/>
      <c r="E158" s="231"/>
      <c r="F158" s="231"/>
      <c r="G158" s="231"/>
    </row>
    <row r="159" spans="1:7" ht="18" customHeight="1">
      <c r="A159" s="978"/>
      <c r="B159" s="964"/>
      <c r="C159" s="379" t="s">
        <v>179</v>
      </c>
      <c r="D159" s="231" t="s">
        <v>3793</v>
      </c>
      <c r="E159" s="231" t="s">
        <v>885</v>
      </c>
      <c r="F159" s="231" t="s">
        <v>885</v>
      </c>
      <c r="G159" s="231" t="s">
        <v>885</v>
      </c>
    </row>
    <row r="160" spans="1:7" ht="18" customHeight="1">
      <c r="A160" s="978"/>
      <c r="B160" s="961" t="s">
        <v>180</v>
      </c>
      <c r="C160" s="436" t="s">
        <v>181</v>
      </c>
      <c r="D160" s="229" t="s">
        <v>3799</v>
      </c>
      <c r="E160" s="229" t="s">
        <v>3749</v>
      </c>
      <c r="F160" s="229" t="s">
        <v>904</v>
      </c>
      <c r="G160" s="229" t="s">
        <v>3750</v>
      </c>
    </row>
    <row r="161" spans="1:7" ht="18" customHeight="1">
      <c r="A161" s="978"/>
      <c r="B161" s="961"/>
      <c r="C161" s="437" t="s">
        <v>185</v>
      </c>
      <c r="D161" s="231" t="s">
        <v>2878</v>
      </c>
      <c r="E161" s="231" t="s">
        <v>3803</v>
      </c>
      <c r="F161" s="231" t="s">
        <v>1094</v>
      </c>
      <c r="G161" s="231" t="s">
        <v>3790</v>
      </c>
    </row>
    <row r="162" spans="1:7" ht="18" customHeight="1">
      <c r="A162" s="978"/>
      <c r="B162" s="961"/>
      <c r="C162" s="381" t="s">
        <v>182</v>
      </c>
      <c r="D162" s="231"/>
      <c r="E162" s="231"/>
      <c r="F162" s="231"/>
      <c r="G162" s="231"/>
    </row>
    <row r="163" spans="1:7" ht="18" customHeight="1">
      <c r="A163" s="978"/>
      <c r="B163" s="961"/>
      <c r="C163" s="965" t="s">
        <v>183</v>
      </c>
      <c r="D163" s="225" t="s">
        <v>3800</v>
      </c>
      <c r="E163" s="225" t="s">
        <v>3748</v>
      </c>
      <c r="F163" s="225" t="s">
        <v>1498</v>
      </c>
      <c r="G163" s="231" t="s">
        <v>880</v>
      </c>
    </row>
    <row r="164" spans="1:7" ht="18" customHeight="1">
      <c r="A164" s="978"/>
      <c r="B164" s="961"/>
      <c r="C164" s="966"/>
      <c r="D164" s="231" t="s">
        <v>3801</v>
      </c>
      <c r="E164" s="231" t="s">
        <v>1464</v>
      </c>
      <c r="F164" s="231" t="s">
        <v>904</v>
      </c>
      <c r="G164" s="231" t="s">
        <v>2818</v>
      </c>
    </row>
    <row r="165" spans="1:7" ht="18" customHeight="1">
      <c r="A165" s="978"/>
      <c r="B165" s="961"/>
      <c r="C165" s="967" t="s">
        <v>184</v>
      </c>
      <c r="D165" s="231" t="s">
        <v>3802</v>
      </c>
      <c r="E165" s="231" t="s">
        <v>3804</v>
      </c>
      <c r="F165" s="231" t="s">
        <v>884</v>
      </c>
      <c r="G165" s="231" t="s">
        <v>879</v>
      </c>
    </row>
    <row r="166" spans="1:7" ht="18" customHeight="1" thickBot="1">
      <c r="A166" s="979"/>
      <c r="B166" s="961"/>
      <c r="C166" s="965"/>
      <c r="D166" s="234" t="s">
        <v>2792</v>
      </c>
      <c r="E166" s="234" t="s">
        <v>3747</v>
      </c>
      <c r="F166" s="234" t="s">
        <v>1483</v>
      </c>
      <c r="G166" s="234" t="s">
        <v>977</v>
      </c>
    </row>
    <row r="167" spans="1:7" ht="18" customHeight="1">
      <c r="A167" s="968">
        <f>A152+1</f>
        <v>46185</v>
      </c>
      <c r="B167" s="970" t="s">
        <v>173</v>
      </c>
      <c r="C167" s="970" t="s">
        <v>174</v>
      </c>
      <c r="D167" s="228"/>
      <c r="E167" s="228"/>
      <c r="F167" s="228"/>
      <c r="G167" s="228"/>
    </row>
    <row r="168" spans="1:7" ht="18" customHeight="1">
      <c r="A168" s="969"/>
      <c r="B168" s="971"/>
      <c r="C168" s="972"/>
      <c r="D168" s="225"/>
      <c r="E168" s="225"/>
      <c r="F168" s="225"/>
      <c r="G168" s="225"/>
    </row>
    <row r="169" spans="1:7" ht="18" customHeight="1">
      <c r="A169" s="968"/>
      <c r="B169" s="971"/>
      <c r="C169" s="970" t="s">
        <v>175</v>
      </c>
      <c r="D169" s="228"/>
      <c r="E169" s="228"/>
      <c r="F169" s="228"/>
      <c r="G169" s="228"/>
    </row>
    <row r="170" spans="1:7" ht="18" customHeight="1">
      <c r="A170" s="968"/>
      <c r="B170" s="971"/>
      <c r="C170" s="972"/>
      <c r="D170" s="229"/>
      <c r="E170" s="229"/>
      <c r="F170" s="229"/>
      <c r="G170" s="229"/>
    </row>
    <row r="171" spans="1:7" ht="18" customHeight="1">
      <c r="A171" s="968"/>
      <c r="B171" s="971"/>
      <c r="C171" s="971" t="s">
        <v>176</v>
      </c>
      <c r="D171" s="225"/>
      <c r="E171" s="225"/>
      <c r="F171" s="225"/>
      <c r="G171" s="225"/>
    </row>
    <row r="172" spans="1:7" ht="18" customHeight="1">
      <c r="A172" s="968"/>
      <c r="B172" s="971"/>
      <c r="C172" s="972"/>
      <c r="D172" s="229"/>
      <c r="E172" s="229"/>
      <c r="F172" s="229"/>
      <c r="G172" s="229"/>
    </row>
    <row r="173" spans="1:7" ht="18" customHeight="1">
      <c r="A173" s="968"/>
      <c r="B173" s="973" t="s">
        <v>177</v>
      </c>
      <c r="C173" s="230" t="s">
        <v>178</v>
      </c>
      <c r="D173" s="231"/>
      <c r="E173" s="231"/>
      <c r="F173" s="231"/>
      <c r="G173" s="231"/>
    </row>
    <row r="174" spans="1:7" ht="18" customHeight="1">
      <c r="A174" s="968"/>
      <c r="B174" s="973"/>
      <c r="C174" s="230" t="s">
        <v>179</v>
      </c>
      <c r="D174" s="231"/>
      <c r="E174" s="231"/>
      <c r="F174" s="231"/>
      <c r="G174" s="231"/>
    </row>
    <row r="175" spans="1:7" ht="18" customHeight="1">
      <c r="A175" s="968"/>
      <c r="B175" s="971" t="s">
        <v>180</v>
      </c>
      <c r="C175" s="438" t="s">
        <v>181</v>
      </c>
      <c r="D175" s="229"/>
      <c r="E175" s="229"/>
      <c r="F175" s="229"/>
      <c r="G175" s="229"/>
    </row>
    <row r="176" spans="1:7" ht="18" customHeight="1">
      <c r="A176" s="968"/>
      <c r="B176" s="971"/>
      <c r="C176" s="487" t="s">
        <v>1065</v>
      </c>
      <c r="D176" s="231"/>
      <c r="E176" s="231"/>
      <c r="F176" s="231"/>
      <c r="G176" s="231"/>
    </row>
    <row r="177" spans="1:7" ht="18" customHeight="1">
      <c r="A177" s="968"/>
      <c r="B177" s="971"/>
      <c r="C177" s="233" t="s">
        <v>182</v>
      </c>
      <c r="D177" s="231"/>
      <c r="E177" s="231"/>
      <c r="F177" s="231"/>
      <c r="G177" s="231"/>
    </row>
    <row r="178" spans="1:7" ht="18" customHeight="1">
      <c r="A178" s="968"/>
      <c r="B178" s="971"/>
      <c r="C178" s="974" t="s">
        <v>183</v>
      </c>
      <c r="D178" s="225"/>
      <c r="E178" s="225"/>
      <c r="F178" s="225"/>
      <c r="G178" s="225"/>
    </row>
    <row r="179" spans="1:7" ht="18" customHeight="1">
      <c r="A179" s="968"/>
      <c r="B179" s="971"/>
      <c r="C179" s="975"/>
      <c r="D179" s="231"/>
      <c r="E179" s="231"/>
      <c r="F179" s="231"/>
      <c r="G179" s="231"/>
    </row>
    <row r="180" spans="1:7" ht="18" customHeight="1">
      <c r="A180" s="968"/>
      <c r="B180" s="971"/>
      <c r="C180" s="976" t="s">
        <v>184</v>
      </c>
      <c r="D180" s="231"/>
      <c r="E180" s="231"/>
      <c r="F180" s="231"/>
      <c r="G180" s="231"/>
    </row>
    <row r="181" spans="1:7" ht="18" customHeight="1" thickBot="1">
      <c r="A181" s="968"/>
      <c r="B181" s="972"/>
      <c r="C181" s="975"/>
      <c r="D181" s="234"/>
      <c r="E181" s="234"/>
      <c r="F181" s="234"/>
      <c r="G181" s="234"/>
    </row>
    <row r="182" spans="1:7" ht="18" customHeight="1">
      <c r="A182" s="977">
        <f>A167+1</f>
        <v>46186</v>
      </c>
      <c r="B182" s="961" t="s">
        <v>173</v>
      </c>
      <c r="C182" s="961" t="s">
        <v>174</v>
      </c>
      <c r="D182" s="225"/>
      <c r="E182" s="225"/>
      <c r="F182" s="225"/>
      <c r="G182" s="225"/>
    </row>
    <row r="183" spans="1:7" ht="18" customHeight="1">
      <c r="A183" s="977"/>
      <c r="B183" s="961"/>
      <c r="C183" s="962"/>
      <c r="D183" s="225"/>
      <c r="E183" s="225"/>
      <c r="F183" s="225"/>
      <c r="G183" s="225"/>
    </row>
    <row r="184" spans="1:7" ht="18" customHeight="1">
      <c r="A184" s="978"/>
      <c r="B184" s="961"/>
      <c r="C184" s="963" t="s">
        <v>175</v>
      </c>
      <c r="D184" s="228"/>
      <c r="E184" s="228"/>
      <c r="F184" s="228"/>
      <c r="G184" s="228"/>
    </row>
    <row r="185" spans="1:7" ht="18" customHeight="1">
      <c r="A185" s="978"/>
      <c r="B185" s="961"/>
      <c r="C185" s="962"/>
      <c r="D185" s="229"/>
      <c r="E185" s="229"/>
      <c r="F185" s="229"/>
      <c r="G185" s="229"/>
    </row>
    <row r="186" spans="1:7" ht="18" customHeight="1">
      <c r="A186" s="978"/>
      <c r="B186" s="961"/>
      <c r="C186" s="961" t="s">
        <v>176</v>
      </c>
      <c r="D186" s="225"/>
      <c r="E186" s="225"/>
      <c r="F186" s="225"/>
      <c r="G186" s="225"/>
    </row>
    <row r="187" spans="1:7" ht="18" customHeight="1">
      <c r="A187" s="978"/>
      <c r="B187" s="961"/>
      <c r="C187" s="962"/>
      <c r="D187" s="229"/>
      <c r="E187" s="229"/>
      <c r="F187" s="229"/>
      <c r="G187" s="229"/>
    </row>
    <row r="188" spans="1:7" ht="18" customHeight="1">
      <c r="A188" s="978"/>
      <c r="B188" s="964" t="s">
        <v>177</v>
      </c>
      <c r="C188" s="379" t="s">
        <v>178</v>
      </c>
      <c r="D188" s="231"/>
      <c r="E188" s="231"/>
      <c r="F188" s="231"/>
      <c r="G188" s="231"/>
    </row>
    <row r="189" spans="1:7" ht="18" customHeight="1">
      <c r="A189" s="978"/>
      <c r="B189" s="964"/>
      <c r="C189" s="379" t="s">
        <v>179</v>
      </c>
      <c r="D189" s="231"/>
      <c r="E189" s="231"/>
      <c r="F189" s="231"/>
      <c r="G189" s="231"/>
    </row>
    <row r="190" spans="1:7" ht="18" customHeight="1">
      <c r="A190" s="978"/>
      <c r="B190" s="961" t="s">
        <v>180</v>
      </c>
      <c r="C190" s="436" t="s">
        <v>181</v>
      </c>
      <c r="D190" s="229"/>
      <c r="E190" s="229"/>
      <c r="F190" s="229"/>
      <c r="G190" s="229"/>
    </row>
    <row r="191" spans="1:7" ht="18" customHeight="1">
      <c r="A191" s="978"/>
      <c r="B191" s="961"/>
      <c r="C191" s="437" t="s">
        <v>185</v>
      </c>
      <c r="D191" s="231"/>
      <c r="E191" s="231"/>
      <c r="F191" s="231"/>
      <c r="G191" s="231"/>
    </row>
    <row r="192" spans="1:7" ht="18" customHeight="1">
      <c r="A192" s="978"/>
      <c r="B192" s="961"/>
      <c r="C192" s="381" t="s">
        <v>182</v>
      </c>
      <c r="D192" s="231"/>
      <c r="E192" s="231"/>
      <c r="F192" s="231"/>
      <c r="G192" s="231"/>
    </row>
    <row r="193" spans="1:7" ht="18" customHeight="1">
      <c r="A193" s="978"/>
      <c r="B193" s="961"/>
      <c r="C193" s="965" t="s">
        <v>183</v>
      </c>
      <c r="D193" s="225"/>
      <c r="E193" s="225"/>
      <c r="F193" s="225"/>
      <c r="G193" s="231"/>
    </row>
    <row r="194" spans="1:7" ht="18" customHeight="1">
      <c r="A194" s="978"/>
      <c r="B194" s="961"/>
      <c r="C194" s="966"/>
      <c r="D194" s="231"/>
      <c r="E194" s="231"/>
      <c r="F194" s="231"/>
      <c r="G194" s="231"/>
    </row>
    <row r="195" spans="1:7" ht="18" customHeight="1">
      <c r="A195" s="978"/>
      <c r="B195" s="961"/>
      <c r="C195" s="967" t="s">
        <v>184</v>
      </c>
      <c r="D195" s="231"/>
      <c r="E195" s="231"/>
      <c r="F195" s="231"/>
      <c r="G195" s="231"/>
    </row>
    <row r="196" spans="1:7" ht="18" customHeight="1" thickBot="1">
      <c r="A196" s="979"/>
      <c r="B196" s="961"/>
      <c r="C196" s="965"/>
      <c r="D196" s="234"/>
      <c r="E196" s="234"/>
      <c r="F196" s="234"/>
      <c r="G196" s="234"/>
    </row>
    <row r="197" spans="1:7" ht="18" customHeight="1">
      <c r="A197" s="968">
        <f>A182+1</f>
        <v>46187</v>
      </c>
      <c r="B197" s="970" t="s">
        <v>173</v>
      </c>
      <c r="C197" s="970" t="s">
        <v>174</v>
      </c>
      <c r="D197" s="228"/>
      <c r="E197" s="228"/>
      <c r="F197" s="228"/>
      <c r="G197" s="228"/>
    </row>
    <row r="198" spans="1:7" ht="18" customHeight="1">
      <c r="A198" s="969"/>
      <c r="B198" s="971"/>
      <c r="C198" s="972"/>
      <c r="D198" s="225"/>
      <c r="E198" s="225"/>
      <c r="F198" s="225"/>
      <c r="G198" s="225"/>
    </row>
    <row r="199" spans="1:7" ht="18" customHeight="1">
      <c r="A199" s="968"/>
      <c r="B199" s="971"/>
      <c r="C199" s="970" t="s">
        <v>175</v>
      </c>
      <c r="D199" s="228"/>
      <c r="E199" s="228"/>
      <c r="F199" s="228"/>
      <c r="G199" s="228"/>
    </row>
    <row r="200" spans="1:7" ht="18" customHeight="1">
      <c r="A200" s="968"/>
      <c r="B200" s="971"/>
      <c r="C200" s="972"/>
      <c r="D200" s="229"/>
      <c r="E200" s="229"/>
      <c r="F200" s="229"/>
      <c r="G200" s="229"/>
    </row>
    <row r="201" spans="1:7" ht="18" customHeight="1">
      <c r="A201" s="968"/>
      <c r="B201" s="971"/>
      <c r="C201" s="971" t="s">
        <v>176</v>
      </c>
      <c r="D201" s="225"/>
      <c r="E201" s="225"/>
      <c r="F201" s="225"/>
      <c r="G201" s="225"/>
    </row>
    <row r="202" spans="1:7" ht="18" customHeight="1">
      <c r="A202" s="968"/>
      <c r="B202" s="971"/>
      <c r="C202" s="972"/>
      <c r="D202" s="229"/>
      <c r="E202" s="229"/>
      <c r="F202" s="229"/>
      <c r="G202" s="229"/>
    </row>
    <row r="203" spans="1:7" ht="18" customHeight="1">
      <c r="A203" s="968"/>
      <c r="B203" s="973" t="s">
        <v>177</v>
      </c>
      <c r="C203" s="230" t="s">
        <v>178</v>
      </c>
      <c r="D203" s="231"/>
      <c r="E203" s="231"/>
      <c r="F203" s="231"/>
      <c r="G203" s="231"/>
    </row>
    <row r="204" spans="1:7" ht="18" customHeight="1">
      <c r="A204" s="968"/>
      <c r="B204" s="973"/>
      <c r="C204" s="230" t="s">
        <v>179</v>
      </c>
      <c r="D204" s="231"/>
      <c r="E204" s="231"/>
      <c r="F204" s="231"/>
      <c r="G204" s="231"/>
    </row>
    <row r="205" spans="1:7" ht="18" customHeight="1">
      <c r="A205" s="968"/>
      <c r="B205" s="971" t="s">
        <v>180</v>
      </c>
      <c r="C205" s="438" t="s">
        <v>181</v>
      </c>
      <c r="D205" s="229"/>
      <c r="E205" s="229"/>
      <c r="F205" s="229"/>
      <c r="G205" s="229"/>
    </row>
    <row r="206" spans="1:7" ht="18" customHeight="1">
      <c r="A206" s="968"/>
      <c r="B206" s="971"/>
      <c r="C206" s="487" t="s">
        <v>1065</v>
      </c>
      <c r="D206" s="231"/>
      <c r="E206" s="231"/>
      <c r="F206" s="231"/>
      <c r="G206" s="231"/>
    </row>
    <row r="207" spans="1:7" ht="18" customHeight="1">
      <c r="A207" s="968"/>
      <c r="B207" s="971"/>
      <c r="C207" s="233" t="s">
        <v>182</v>
      </c>
      <c r="D207" s="231"/>
      <c r="E207" s="231"/>
      <c r="F207" s="231"/>
      <c r="G207" s="231"/>
    </row>
    <row r="208" spans="1:7" ht="18" customHeight="1">
      <c r="A208" s="968"/>
      <c r="B208" s="971"/>
      <c r="C208" s="974" t="s">
        <v>183</v>
      </c>
      <c r="D208" s="225"/>
      <c r="E208" s="225"/>
      <c r="F208" s="225"/>
      <c r="G208" s="225"/>
    </row>
    <row r="209" spans="1:7" ht="18" customHeight="1">
      <c r="A209" s="968"/>
      <c r="B209" s="971"/>
      <c r="C209" s="975"/>
      <c r="D209" s="231"/>
      <c r="E209" s="231"/>
      <c r="F209" s="231"/>
      <c r="G209" s="231"/>
    </row>
    <row r="210" spans="1:7" ht="18" customHeight="1">
      <c r="A210" s="968"/>
      <c r="B210" s="971"/>
      <c r="C210" s="976" t="s">
        <v>184</v>
      </c>
      <c r="D210" s="231"/>
      <c r="E210" s="231"/>
      <c r="F210" s="231"/>
      <c r="G210" s="231"/>
    </row>
    <row r="211" spans="1:7" ht="18" customHeight="1" thickBot="1">
      <c r="A211" s="968"/>
      <c r="B211" s="972"/>
      <c r="C211" s="975"/>
      <c r="D211" s="234"/>
      <c r="E211" s="234"/>
      <c r="F211" s="234"/>
      <c r="G211" s="234"/>
    </row>
    <row r="212" spans="1:7" ht="18" customHeight="1">
      <c r="A212" s="977">
        <f>A197+1</f>
        <v>46188</v>
      </c>
      <c r="B212" s="961" t="s">
        <v>173</v>
      </c>
      <c r="C212" s="961" t="s">
        <v>174</v>
      </c>
      <c r="D212" s="225"/>
      <c r="E212" s="225"/>
      <c r="F212" s="225"/>
      <c r="G212" s="225"/>
    </row>
    <row r="213" spans="1:7" ht="18" customHeight="1">
      <c r="A213" s="977"/>
      <c r="B213" s="961"/>
      <c r="C213" s="962"/>
      <c r="D213" s="225"/>
      <c r="E213" s="225"/>
      <c r="F213" s="225"/>
      <c r="G213" s="225"/>
    </row>
    <row r="214" spans="1:7" ht="18" customHeight="1">
      <c r="A214" s="978"/>
      <c r="B214" s="961"/>
      <c r="C214" s="963" t="s">
        <v>175</v>
      </c>
      <c r="D214" s="228"/>
      <c r="E214" s="228"/>
      <c r="F214" s="228"/>
      <c r="G214" s="228"/>
    </row>
    <row r="215" spans="1:7" ht="18" customHeight="1">
      <c r="A215" s="978"/>
      <c r="B215" s="961"/>
      <c r="C215" s="962"/>
      <c r="D215" s="229"/>
      <c r="E215" s="229"/>
      <c r="F215" s="229"/>
      <c r="G215" s="229"/>
    </row>
    <row r="216" spans="1:7" ht="18" customHeight="1">
      <c r="A216" s="978"/>
      <c r="B216" s="961"/>
      <c r="C216" s="961" t="s">
        <v>176</v>
      </c>
      <c r="D216" s="225"/>
      <c r="E216" s="225"/>
      <c r="F216" s="225"/>
      <c r="G216" s="225"/>
    </row>
    <row r="217" spans="1:7" ht="18" customHeight="1">
      <c r="A217" s="978"/>
      <c r="B217" s="961"/>
      <c r="C217" s="962"/>
      <c r="D217" s="229"/>
      <c r="E217" s="229"/>
      <c r="F217" s="229"/>
      <c r="G217" s="229"/>
    </row>
    <row r="218" spans="1:7" ht="18" customHeight="1">
      <c r="A218" s="978"/>
      <c r="B218" s="964" t="s">
        <v>177</v>
      </c>
      <c r="C218" s="379" t="s">
        <v>178</v>
      </c>
      <c r="D218" s="231"/>
      <c r="E218" s="231"/>
      <c r="F218" s="231"/>
      <c r="G218" s="231"/>
    </row>
    <row r="219" spans="1:7" ht="18" customHeight="1">
      <c r="A219" s="978"/>
      <c r="B219" s="964"/>
      <c r="C219" s="379" t="s">
        <v>179</v>
      </c>
      <c r="D219" s="231"/>
      <c r="E219" s="231"/>
      <c r="F219" s="231"/>
      <c r="G219" s="231"/>
    </row>
    <row r="220" spans="1:7" ht="18" customHeight="1">
      <c r="A220" s="978"/>
      <c r="B220" s="961" t="s">
        <v>180</v>
      </c>
      <c r="C220" s="436" t="s">
        <v>181</v>
      </c>
      <c r="D220" s="229"/>
      <c r="E220" s="229"/>
      <c r="F220" s="229"/>
      <c r="G220" s="229"/>
    </row>
    <row r="221" spans="1:7" ht="18" customHeight="1">
      <c r="A221" s="978"/>
      <c r="B221" s="961"/>
      <c r="C221" s="437" t="s">
        <v>185</v>
      </c>
      <c r="D221" s="231"/>
      <c r="E221" s="231"/>
      <c r="F221" s="231"/>
      <c r="G221" s="231"/>
    </row>
    <row r="222" spans="1:7" ht="18" customHeight="1">
      <c r="A222" s="978"/>
      <c r="B222" s="961"/>
      <c r="C222" s="381" t="s">
        <v>182</v>
      </c>
      <c r="D222" s="231"/>
      <c r="E222" s="231"/>
      <c r="F222" s="231"/>
      <c r="G222" s="231"/>
    </row>
    <row r="223" spans="1:7" ht="18" customHeight="1">
      <c r="A223" s="978"/>
      <c r="B223" s="961"/>
      <c r="C223" s="965" t="s">
        <v>183</v>
      </c>
      <c r="D223" s="225"/>
      <c r="E223" s="225"/>
      <c r="F223" s="225"/>
      <c r="G223" s="231"/>
    </row>
    <row r="224" spans="1:7" ht="18" customHeight="1">
      <c r="A224" s="978"/>
      <c r="B224" s="961"/>
      <c r="C224" s="966"/>
      <c r="D224" s="231"/>
      <c r="E224" s="231"/>
      <c r="F224" s="231"/>
      <c r="G224" s="231"/>
    </row>
    <row r="225" spans="1:7" ht="18" customHeight="1">
      <c r="A225" s="978"/>
      <c r="B225" s="961"/>
      <c r="C225" s="967" t="s">
        <v>184</v>
      </c>
      <c r="D225" s="231"/>
      <c r="E225" s="231"/>
      <c r="F225" s="231"/>
      <c r="G225" s="231"/>
    </row>
    <row r="226" spans="1:7" ht="18" customHeight="1" thickBot="1">
      <c r="A226" s="979"/>
      <c r="B226" s="961"/>
      <c r="C226" s="965"/>
      <c r="D226" s="234"/>
      <c r="E226" s="234"/>
      <c r="F226" s="234"/>
      <c r="G226" s="234"/>
    </row>
    <row r="227" spans="1:7" ht="18" customHeight="1">
      <c r="A227" s="968">
        <f>A212+1</f>
        <v>46189</v>
      </c>
      <c r="B227" s="970" t="s">
        <v>173</v>
      </c>
      <c r="C227" s="970" t="s">
        <v>174</v>
      </c>
      <c r="D227" s="228"/>
      <c r="E227" s="228"/>
      <c r="F227" s="228"/>
      <c r="G227" s="228"/>
    </row>
    <row r="228" spans="1:7" ht="18" customHeight="1">
      <c r="A228" s="969"/>
      <c r="B228" s="971"/>
      <c r="C228" s="972"/>
      <c r="D228" s="225"/>
      <c r="E228" s="225"/>
      <c r="F228" s="225"/>
      <c r="G228" s="225"/>
    </row>
    <row r="229" spans="1:7" ht="18" customHeight="1">
      <c r="A229" s="968"/>
      <c r="B229" s="971"/>
      <c r="C229" s="970" t="s">
        <v>175</v>
      </c>
      <c r="D229" s="228"/>
      <c r="E229" s="228"/>
      <c r="F229" s="228"/>
      <c r="G229" s="228"/>
    </row>
    <row r="230" spans="1:7" ht="18" customHeight="1">
      <c r="A230" s="968"/>
      <c r="B230" s="971"/>
      <c r="C230" s="972"/>
      <c r="D230" s="229"/>
      <c r="E230" s="229"/>
      <c r="F230" s="229"/>
      <c r="G230" s="229"/>
    </row>
    <row r="231" spans="1:7" ht="18" customHeight="1">
      <c r="A231" s="968"/>
      <c r="B231" s="971"/>
      <c r="C231" s="971" t="s">
        <v>176</v>
      </c>
      <c r="D231" s="225"/>
      <c r="E231" s="225"/>
      <c r="F231" s="225"/>
      <c r="G231" s="225"/>
    </row>
    <row r="232" spans="1:7" ht="18" customHeight="1">
      <c r="A232" s="968"/>
      <c r="B232" s="971"/>
      <c r="C232" s="972"/>
      <c r="D232" s="229"/>
      <c r="E232" s="229"/>
      <c r="F232" s="229"/>
      <c r="G232" s="229"/>
    </row>
    <row r="233" spans="1:7" ht="18" customHeight="1">
      <c r="A233" s="968"/>
      <c r="B233" s="973" t="s">
        <v>177</v>
      </c>
      <c r="C233" s="230" t="s">
        <v>178</v>
      </c>
      <c r="D233" s="231"/>
      <c r="E233" s="231"/>
      <c r="F233" s="231"/>
      <c r="G233" s="231"/>
    </row>
    <row r="234" spans="1:7" ht="18" customHeight="1">
      <c r="A234" s="968"/>
      <c r="B234" s="973"/>
      <c r="C234" s="230" t="s">
        <v>179</v>
      </c>
      <c r="D234" s="231"/>
      <c r="E234" s="231"/>
      <c r="F234" s="231"/>
      <c r="G234" s="231"/>
    </row>
    <row r="235" spans="1:7" ht="18" customHeight="1">
      <c r="A235" s="968"/>
      <c r="B235" s="971" t="s">
        <v>180</v>
      </c>
      <c r="C235" s="438" t="s">
        <v>181</v>
      </c>
      <c r="D235" s="229"/>
      <c r="E235" s="229"/>
      <c r="F235" s="229"/>
      <c r="G235" s="229"/>
    </row>
    <row r="236" spans="1:7" ht="18" customHeight="1">
      <c r="A236" s="968"/>
      <c r="B236" s="971"/>
      <c r="C236" s="438" t="s">
        <v>181</v>
      </c>
      <c r="D236" s="231"/>
      <c r="E236" s="231"/>
      <c r="F236" s="231"/>
      <c r="G236" s="231"/>
    </row>
    <row r="237" spans="1:7" ht="18" customHeight="1">
      <c r="A237" s="968"/>
      <c r="B237" s="971"/>
      <c r="C237" s="233" t="s">
        <v>182</v>
      </c>
      <c r="D237" s="231"/>
      <c r="E237" s="231"/>
      <c r="F237" s="231"/>
      <c r="G237" s="231"/>
    </row>
    <row r="238" spans="1:7" ht="18" customHeight="1">
      <c r="A238" s="968"/>
      <c r="B238" s="971"/>
      <c r="C238" s="974" t="s">
        <v>183</v>
      </c>
      <c r="D238" s="225"/>
      <c r="E238" s="225"/>
      <c r="F238" s="225"/>
      <c r="G238" s="225"/>
    </row>
    <row r="239" spans="1:7" ht="18" customHeight="1">
      <c r="A239" s="968"/>
      <c r="B239" s="971"/>
      <c r="C239" s="975"/>
      <c r="D239" s="231"/>
      <c r="E239" s="231"/>
      <c r="F239" s="231"/>
      <c r="G239" s="231"/>
    </row>
    <row r="240" spans="1:7" ht="18" customHeight="1">
      <c r="A240" s="968"/>
      <c r="B240" s="971"/>
      <c r="C240" s="976" t="s">
        <v>184</v>
      </c>
      <c r="D240" s="231"/>
      <c r="E240" s="231"/>
      <c r="F240" s="231"/>
      <c r="G240" s="231"/>
    </row>
    <row r="241" spans="1:7" ht="18" customHeight="1" thickBot="1">
      <c r="A241" s="968"/>
      <c r="B241" s="972"/>
      <c r="C241" s="975"/>
      <c r="D241" s="234"/>
      <c r="E241" s="234"/>
      <c r="F241" s="234"/>
      <c r="G241" s="234"/>
    </row>
    <row r="242" spans="1:7" ht="18" customHeight="1">
      <c r="A242" s="977">
        <f>A227+1</f>
        <v>46190</v>
      </c>
      <c r="B242" s="961" t="s">
        <v>173</v>
      </c>
      <c r="C242" s="961" t="s">
        <v>174</v>
      </c>
      <c r="D242" s="225"/>
      <c r="E242" s="225"/>
      <c r="F242" s="225"/>
      <c r="G242" s="225"/>
    </row>
    <row r="243" spans="1:7" ht="18" customHeight="1">
      <c r="A243" s="977"/>
      <c r="B243" s="961"/>
      <c r="C243" s="962"/>
      <c r="D243" s="225"/>
      <c r="E243" s="225"/>
      <c r="F243" s="225"/>
      <c r="G243" s="225"/>
    </row>
    <row r="244" spans="1:7" ht="18" customHeight="1">
      <c r="A244" s="978"/>
      <c r="B244" s="961"/>
      <c r="C244" s="963" t="s">
        <v>175</v>
      </c>
      <c r="D244" s="228"/>
      <c r="E244" s="228"/>
      <c r="F244" s="228"/>
      <c r="G244" s="228"/>
    </row>
    <row r="245" spans="1:7" ht="18" customHeight="1">
      <c r="A245" s="978"/>
      <c r="B245" s="961"/>
      <c r="C245" s="962"/>
      <c r="D245" s="229"/>
      <c r="E245" s="229"/>
      <c r="F245" s="229"/>
      <c r="G245" s="229"/>
    </row>
    <row r="246" spans="1:7" ht="18" customHeight="1">
      <c r="A246" s="978"/>
      <c r="B246" s="961"/>
      <c r="C246" s="961" t="s">
        <v>176</v>
      </c>
      <c r="D246" s="225"/>
      <c r="E246" s="225"/>
      <c r="F246" s="225"/>
      <c r="G246" s="225"/>
    </row>
    <row r="247" spans="1:7" ht="18" customHeight="1">
      <c r="A247" s="978"/>
      <c r="B247" s="961"/>
      <c r="C247" s="962"/>
      <c r="D247" s="229"/>
      <c r="E247" s="229"/>
      <c r="F247" s="229"/>
      <c r="G247" s="229"/>
    </row>
    <row r="248" spans="1:7" ht="18" customHeight="1">
      <c r="A248" s="978"/>
      <c r="B248" s="964" t="s">
        <v>177</v>
      </c>
      <c r="C248" s="379" t="s">
        <v>178</v>
      </c>
      <c r="D248" s="231"/>
      <c r="E248" s="231"/>
      <c r="F248" s="231"/>
      <c r="G248" s="231"/>
    </row>
    <row r="249" spans="1:7" ht="18" customHeight="1">
      <c r="A249" s="978"/>
      <c r="B249" s="964"/>
      <c r="C249" s="379" t="s">
        <v>179</v>
      </c>
      <c r="D249" s="231"/>
      <c r="E249" s="231"/>
      <c r="F249" s="231"/>
      <c r="G249" s="231"/>
    </row>
    <row r="250" spans="1:7" ht="18" customHeight="1">
      <c r="A250" s="978"/>
      <c r="B250" s="961" t="s">
        <v>180</v>
      </c>
      <c r="C250" s="436" t="s">
        <v>181</v>
      </c>
      <c r="D250" s="229"/>
      <c r="E250" s="229"/>
      <c r="F250" s="229"/>
      <c r="G250" s="229"/>
    </row>
    <row r="251" spans="1:7" ht="18" customHeight="1">
      <c r="A251" s="978"/>
      <c r="B251" s="961"/>
      <c r="C251" s="437" t="s">
        <v>185</v>
      </c>
      <c r="D251" s="231"/>
      <c r="E251" s="231"/>
      <c r="F251" s="231"/>
      <c r="G251" s="231"/>
    </row>
    <row r="252" spans="1:7" ht="18" customHeight="1">
      <c r="A252" s="978"/>
      <c r="B252" s="961"/>
      <c r="C252" s="381" t="s">
        <v>182</v>
      </c>
      <c r="D252" s="231"/>
      <c r="E252" s="231"/>
      <c r="F252" s="231"/>
      <c r="G252" s="231"/>
    </row>
    <row r="253" spans="1:7" ht="18" customHeight="1">
      <c r="A253" s="978"/>
      <c r="B253" s="961"/>
      <c r="C253" s="965" t="s">
        <v>183</v>
      </c>
      <c r="D253" s="225"/>
      <c r="E253" s="225"/>
      <c r="F253" s="225"/>
      <c r="G253" s="231"/>
    </row>
    <row r="254" spans="1:7" ht="18" customHeight="1">
      <c r="A254" s="978"/>
      <c r="B254" s="961"/>
      <c r="C254" s="966"/>
      <c r="D254" s="231"/>
      <c r="E254" s="231"/>
      <c r="F254" s="231"/>
      <c r="G254" s="231"/>
    </row>
    <row r="255" spans="1:7" ht="18" customHeight="1">
      <c r="A255" s="978"/>
      <c r="B255" s="961"/>
      <c r="C255" s="967" t="s">
        <v>184</v>
      </c>
      <c r="D255" s="231"/>
      <c r="E255" s="231"/>
      <c r="F255" s="231"/>
      <c r="G255" s="231"/>
    </row>
    <row r="256" spans="1:7" ht="18" customHeight="1" thickBot="1">
      <c r="A256" s="979"/>
      <c r="B256" s="961"/>
      <c r="C256" s="965"/>
      <c r="D256" s="234"/>
      <c r="E256" s="234"/>
      <c r="F256" s="234"/>
      <c r="G256" s="234"/>
    </row>
    <row r="257" spans="1:7" ht="18" customHeight="1">
      <c r="A257" s="968">
        <f>A242+1</f>
        <v>46191</v>
      </c>
      <c r="B257" s="970" t="s">
        <v>173</v>
      </c>
      <c r="C257" s="970" t="s">
        <v>174</v>
      </c>
      <c r="D257" s="228"/>
      <c r="E257" s="228"/>
      <c r="F257" s="228"/>
      <c r="G257" s="228"/>
    </row>
    <row r="258" spans="1:7" ht="18" customHeight="1">
      <c r="A258" s="969"/>
      <c r="B258" s="971"/>
      <c r="C258" s="972"/>
      <c r="D258" s="225"/>
      <c r="E258" s="225"/>
      <c r="F258" s="225"/>
      <c r="G258" s="225"/>
    </row>
    <row r="259" spans="1:7" ht="18" customHeight="1">
      <c r="A259" s="968"/>
      <c r="B259" s="971"/>
      <c r="C259" s="970" t="s">
        <v>175</v>
      </c>
      <c r="D259" s="228"/>
      <c r="E259" s="228"/>
      <c r="F259" s="228"/>
      <c r="G259" s="228"/>
    </row>
    <row r="260" spans="1:7" ht="18" customHeight="1">
      <c r="A260" s="968"/>
      <c r="B260" s="971"/>
      <c r="C260" s="972"/>
      <c r="D260" s="229"/>
      <c r="E260" s="229"/>
      <c r="F260" s="229"/>
      <c r="G260" s="229"/>
    </row>
    <row r="261" spans="1:7" ht="18" customHeight="1">
      <c r="A261" s="968"/>
      <c r="B261" s="971"/>
      <c r="C261" s="971" t="s">
        <v>176</v>
      </c>
      <c r="D261" s="225"/>
      <c r="E261" s="225"/>
      <c r="F261" s="225"/>
      <c r="G261" s="225"/>
    </row>
    <row r="262" spans="1:7" ht="18" customHeight="1">
      <c r="A262" s="968"/>
      <c r="B262" s="971"/>
      <c r="C262" s="972"/>
      <c r="D262" s="229"/>
      <c r="E262" s="229"/>
      <c r="F262" s="229"/>
      <c r="G262" s="229"/>
    </row>
    <row r="263" spans="1:7" ht="18" customHeight="1">
      <c r="A263" s="968"/>
      <c r="B263" s="973" t="s">
        <v>177</v>
      </c>
      <c r="C263" s="230" t="s">
        <v>178</v>
      </c>
      <c r="D263" s="231"/>
      <c r="E263" s="231"/>
      <c r="F263" s="231"/>
      <c r="G263" s="231"/>
    </row>
    <row r="264" spans="1:7" ht="18" customHeight="1">
      <c r="A264" s="968"/>
      <c r="B264" s="973"/>
      <c r="C264" s="230" t="s">
        <v>179</v>
      </c>
      <c r="D264" s="231"/>
      <c r="E264" s="231"/>
      <c r="F264" s="231"/>
      <c r="G264" s="231"/>
    </row>
    <row r="265" spans="1:7" ht="18" customHeight="1">
      <c r="A265" s="968"/>
      <c r="B265" s="971" t="s">
        <v>180</v>
      </c>
      <c r="C265" s="438" t="s">
        <v>181</v>
      </c>
      <c r="D265" s="229"/>
      <c r="E265" s="229"/>
      <c r="F265" s="229"/>
      <c r="G265" s="229"/>
    </row>
    <row r="266" spans="1:7" ht="18" customHeight="1">
      <c r="A266" s="968"/>
      <c r="B266" s="971"/>
      <c r="C266" s="438" t="s">
        <v>181</v>
      </c>
      <c r="D266" s="231"/>
      <c r="E266" s="231"/>
      <c r="F266" s="231"/>
      <c r="G266" s="231"/>
    </row>
    <row r="267" spans="1:7" ht="18" customHeight="1">
      <c r="A267" s="968"/>
      <c r="B267" s="971"/>
      <c r="C267" s="233" t="s">
        <v>182</v>
      </c>
      <c r="D267" s="231"/>
      <c r="E267" s="231"/>
      <c r="F267" s="231"/>
      <c r="G267" s="231"/>
    </row>
    <row r="268" spans="1:7" ht="18" customHeight="1">
      <c r="A268" s="968"/>
      <c r="B268" s="971"/>
      <c r="C268" s="974" t="s">
        <v>183</v>
      </c>
      <c r="D268" s="225"/>
      <c r="E268" s="225"/>
      <c r="F268" s="225"/>
      <c r="G268" s="225"/>
    </row>
    <row r="269" spans="1:7" ht="18" customHeight="1">
      <c r="A269" s="968"/>
      <c r="B269" s="971"/>
      <c r="C269" s="975"/>
      <c r="D269" s="231"/>
      <c r="E269" s="231"/>
      <c r="F269" s="231"/>
      <c r="G269" s="231"/>
    </row>
    <row r="270" spans="1:7" ht="18" customHeight="1">
      <c r="A270" s="968"/>
      <c r="B270" s="971"/>
      <c r="C270" s="976" t="s">
        <v>184</v>
      </c>
      <c r="D270" s="231"/>
      <c r="E270" s="231"/>
      <c r="F270" s="231"/>
      <c r="G270" s="231"/>
    </row>
    <row r="271" spans="1:7" ht="18" customHeight="1" thickBot="1">
      <c r="A271" s="968"/>
      <c r="B271" s="972"/>
      <c r="C271" s="975"/>
      <c r="D271" s="234"/>
      <c r="E271" s="234"/>
      <c r="F271" s="234"/>
      <c r="G271" s="234"/>
    </row>
    <row r="272" spans="1:7" ht="18" customHeight="1">
      <c r="A272" s="977">
        <f>A257+1</f>
        <v>46192</v>
      </c>
      <c r="B272" s="961" t="s">
        <v>173</v>
      </c>
      <c r="C272" s="961" t="s">
        <v>174</v>
      </c>
      <c r="D272" s="225"/>
      <c r="E272" s="225"/>
      <c r="F272" s="225"/>
      <c r="G272" s="225"/>
    </row>
    <row r="273" spans="1:7" ht="18" customHeight="1">
      <c r="A273" s="977"/>
      <c r="B273" s="961"/>
      <c r="C273" s="962"/>
      <c r="D273" s="225"/>
      <c r="E273" s="225"/>
      <c r="F273" s="225"/>
      <c r="G273" s="225"/>
    </row>
    <row r="274" spans="1:7" ht="18" customHeight="1">
      <c r="A274" s="978"/>
      <c r="B274" s="961"/>
      <c r="C274" s="963" t="s">
        <v>175</v>
      </c>
      <c r="D274" s="228"/>
      <c r="E274" s="228"/>
      <c r="F274" s="228"/>
      <c r="G274" s="228"/>
    </row>
    <row r="275" spans="1:7" ht="18" customHeight="1">
      <c r="A275" s="978"/>
      <c r="B275" s="961"/>
      <c r="C275" s="962"/>
      <c r="D275" s="229"/>
      <c r="E275" s="229"/>
      <c r="F275" s="229"/>
      <c r="G275" s="229"/>
    </row>
    <row r="276" spans="1:7" ht="18" customHeight="1">
      <c r="A276" s="978"/>
      <c r="B276" s="961"/>
      <c r="C276" s="961" t="s">
        <v>176</v>
      </c>
      <c r="D276" s="225"/>
      <c r="E276" s="225"/>
      <c r="F276" s="225"/>
      <c r="G276" s="225"/>
    </row>
    <row r="277" spans="1:7" ht="18" customHeight="1">
      <c r="A277" s="978"/>
      <c r="B277" s="961"/>
      <c r="C277" s="962"/>
      <c r="D277" s="229"/>
      <c r="E277" s="229"/>
      <c r="F277" s="229"/>
      <c r="G277" s="229"/>
    </row>
    <row r="278" spans="1:7" ht="18" customHeight="1">
      <c r="A278" s="978"/>
      <c r="B278" s="964" t="s">
        <v>177</v>
      </c>
      <c r="C278" s="379" t="s">
        <v>178</v>
      </c>
      <c r="D278" s="231"/>
      <c r="E278" s="231"/>
      <c r="F278" s="231"/>
      <c r="G278" s="231"/>
    </row>
    <row r="279" spans="1:7" ht="18" customHeight="1">
      <c r="A279" s="978"/>
      <c r="B279" s="964"/>
      <c r="C279" s="379" t="s">
        <v>179</v>
      </c>
      <c r="D279" s="231"/>
      <c r="E279" s="231"/>
      <c r="F279" s="231"/>
      <c r="G279" s="231"/>
    </row>
    <row r="280" spans="1:7" ht="18" customHeight="1">
      <c r="A280" s="978"/>
      <c r="B280" s="961" t="s">
        <v>180</v>
      </c>
      <c r="C280" s="436" t="s">
        <v>181</v>
      </c>
      <c r="D280" s="229"/>
      <c r="E280" s="229"/>
      <c r="F280" s="229"/>
      <c r="G280" s="229"/>
    </row>
    <row r="281" spans="1:7" ht="18" customHeight="1">
      <c r="A281" s="978"/>
      <c r="B281" s="961"/>
      <c r="C281" s="437" t="s">
        <v>185</v>
      </c>
      <c r="D281" s="231"/>
      <c r="E281" s="231"/>
      <c r="F281" s="231"/>
      <c r="G281" s="231"/>
    </row>
    <row r="282" spans="1:7" ht="18" customHeight="1">
      <c r="A282" s="978"/>
      <c r="B282" s="961"/>
      <c r="C282" s="381" t="s">
        <v>182</v>
      </c>
      <c r="D282" s="231"/>
      <c r="E282" s="231"/>
      <c r="F282" s="231"/>
      <c r="G282" s="231"/>
    </row>
    <row r="283" spans="1:7" ht="18" customHeight="1">
      <c r="A283" s="978"/>
      <c r="B283" s="961"/>
      <c r="C283" s="965" t="s">
        <v>183</v>
      </c>
      <c r="D283" s="225"/>
      <c r="E283" s="225"/>
      <c r="F283" s="225"/>
      <c r="G283" s="231"/>
    </row>
    <row r="284" spans="1:7" ht="18" customHeight="1">
      <c r="A284" s="978"/>
      <c r="B284" s="961"/>
      <c r="C284" s="966"/>
      <c r="D284" s="231"/>
      <c r="E284" s="231"/>
      <c r="F284" s="231"/>
      <c r="G284" s="231"/>
    </row>
    <row r="285" spans="1:7" ht="18" customHeight="1">
      <c r="A285" s="978"/>
      <c r="B285" s="961"/>
      <c r="C285" s="967" t="s">
        <v>184</v>
      </c>
      <c r="D285" s="231"/>
      <c r="E285" s="231"/>
      <c r="F285" s="231"/>
      <c r="G285" s="231"/>
    </row>
    <row r="286" spans="1:7" ht="18" customHeight="1" thickBot="1">
      <c r="A286" s="979"/>
      <c r="B286" s="961"/>
      <c r="C286" s="965"/>
      <c r="D286" s="234"/>
      <c r="E286" s="234"/>
      <c r="F286" s="234"/>
      <c r="G286" s="234"/>
    </row>
    <row r="287" spans="1:7" ht="18" customHeight="1">
      <c r="A287" s="968">
        <f>A272+1</f>
        <v>46193</v>
      </c>
      <c r="B287" s="970" t="s">
        <v>173</v>
      </c>
      <c r="C287" s="970" t="s">
        <v>174</v>
      </c>
      <c r="D287" s="228"/>
      <c r="E287" s="228"/>
      <c r="F287" s="228"/>
      <c r="G287" s="228"/>
    </row>
    <row r="288" spans="1:7" ht="18" customHeight="1">
      <c r="A288" s="969"/>
      <c r="B288" s="971"/>
      <c r="C288" s="972"/>
      <c r="D288" s="225"/>
      <c r="E288" s="225"/>
      <c r="F288" s="225"/>
      <c r="G288" s="225"/>
    </row>
    <row r="289" spans="1:7" ht="18" customHeight="1">
      <c r="A289" s="968"/>
      <c r="B289" s="971"/>
      <c r="C289" s="970" t="s">
        <v>175</v>
      </c>
      <c r="D289" s="228"/>
      <c r="E289" s="228"/>
      <c r="F289" s="228"/>
      <c r="G289" s="228"/>
    </row>
    <row r="290" spans="1:7" ht="18" customHeight="1">
      <c r="A290" s="968"/>
      <c r="B290" s="971"/>
      <c r="C290" s="972"/>
      <c r="D290" s="229"/>
      <c r="E290" s="229"/>
      <c r="F290" s="229"/>
      <c r="G290" s="229"/>
    </row>
    <row r="291" spans="1:7" ht="18" customHeight="1">
      <c r="A291" s="968"/>
      <c r="B291" s="971"/>
      <c r="C291" s="971" t="s">
        <v>176</v>
      </c>
      <c r="D291" s="225"/>
      <c r="E291" s="225"/>
      <c r="F291" s="225"/>
      <c r="G291" s="225"/>
    </row>
    <row r="292" spans="1:7" ht="18" customHeight="1">
      <c r="A292" s="968"/>
      <c r="B292" s="971"/>
      <c r="C292" s="972"/>
      <c r="D292" s="229"/>
      <c r="E292" s="229"/>
      <c r="F292" s="229"/>
      <c r="G292" s="229"/>
    </row>
    <row r="293" spans="1:7" ht="18" customHeight="1">
      <c r="A293" s="968"/>
      <c r="B293" s="973" t="s">
        <v>177</v>
      </c>
      <c r="C293" s="230" t="s">
        <v>178</v>
      </c>
      <c r="D293" s="231"/>
      <c r="E293" s="231"/>
      <c r="F293" s="231"/>
      <c r="G293" s="231"/>
    </row>
    <row r="294" spans="1:7" ht="18" customHeight="1">
      <c r="A294" s="968"/>
      <c r="B294" s="973"/>
      <c r="C294" s="230" t="s">
        <v>179</v>
      </c>
      <c r="D294" s="231"/>
      <c r="E294" s="231"/>
      <c r="F294" s="231"/>
      <c r="G294" s="231"/>
    </row>
    <row r="295" spans="1:7" ht="18" customHeight="1">
      <c r="A295" s="968"/>
      <c r="B295" s="971" t="s">
        <v>180</v>
      </c>
      <c r="C295" s="438" t="s">
        <v>181</v>
      </c>
      <c r="D295" s="229"/>
      <c r="E295" s="229"/>
      <c r="F295" s="229"/>
      <c r="G295" s="229"/>
    </row>
    <row r="296" spans="1:7" ht="18" customHeight="1">
      <c r="A296" s="968"/>
      <c r="B296" s="971"/>
      <c r="C296" s="438" t="s">
        <v>181</v>
      </c>
      <c r="D296" s="231"/>
      <c r="E296" s="231"/>
      <c r="F296" s="231"/>
      <c r="G296" s="231"/>
    </row>
    <row r="297" spans="1:7" ht="18" customHeight="1">
      <c r="A297" s="968"/>
      <c r="B297" s="971"/>
      <c r="C297" s="233" t="s">
        <v>182</v>
      </c>
      <c r="D297" s="231"/>
      <c r="E297" s="231"/>
      <c r="F297" s="231"/>
      <c r="G297" s="231"/>
    </row>
    <row r="298" spans="1:7" ht="18" customHeight="1">
      <c r="A298" s="968"/>
      <c r="B298" s="971"/>
      <c r="C298" s="974" t="s">
        <v>183</v>
      </c>
      <c r="D298" s="225"/>
      <c r="E298" s="225"/>
      <c r="F298" s="225"/>
      <c r="G298" s="225"/>
    </row>
    <row r="299" spans="1:7" ht="18" customHeight="1">
      <c r="A299" s="968"/>
      <c r="B299" s="971"/>
      <c r="C299" s="975"/>
      <c r="D299" s="231"/>
      <c r="E299" s="231"/>
      <c r="F299" s="231"/>
      <c r="G299" s="231"/>
    </row>
    <row r="300" spans="1:7" ht="18" customHeight="1">
      <c r="A300" s="968"/>
      <c r="B300" s="971"/>
      <c r="C300" s="976" t="s">
        <v>184</v>
      </c>
      <c r="D300" s="231"/>
      <c r="E300" s="231"/>
      <c r="F300" s="231"/>
      <c r="G300" s="231"/>
    </row>
    <row r="301" spans="1:7" ht="18" customHeight="1" thickBot="1">
      <c r="A301" s="968"/>
      <c r="B301" s="972"/>
      <c r="C301" s="975"/>
      <c r="D301" s="234"/>
      <c r="E301" s="234"/>
      <c r="F301" s="234"/>
      <c r="G301" s="234"/>
    </row>
    <row r="302" spans="1:7" ht="18" customHeight="1">
      <c r="A302" s="977">
        <f>A287+1</f>
        <v>46194</v>
      </c>
      <c r="B302" s="961" t="s">
        <v>173</v>
      </c>
      <c r="C302" s="961" t="s">
        <v>174</v>
      </c>
      <c r="D302" s="225"/>
      <c r="E302" s="225"/>
      <c r="F302" s="225"/>
      <c r="G302" s="225"/>
    </row>
    <row r="303" spans="1:7" ht="18" customHeight="1">
      <c r="A303" s="977"/>
      <c r="B303" s="961"/>
      <c r="C303" s="962"/>
      <c r="D303" s="225"/>
      <c r="E303" s="225"/>
      <c r="F303" s="225"/>
      <c r="G303" s="225"/>
    </row>
    <row r="304" spans="1:7" ht="18" customHeight="1">
      <c r="A304" s="978"/>
      <c r="B304" s="961"/>
      <c r="C304" s="963" t="s">
        <v>175</v>
      </c>
      <c r="D304" s="228"/>
      <c r="E304" s="228"/>
      <c r="F304" s="228"/>
      <c r="G304" s="228"/>
    </row>
    <row r="305" spans="1:7" ht="18" customHeight="1">
      <c r="A305" s="978"/>
      <c r="B305" s="961"/>
      <c r="C305" s="962"/>
      <c r="D305" s="229"/>
      <c r="E305" s="229"/>
      <c r="F305" s="229"/>
      <c r="G305" s="229"/>
    </row>
    <row r="306" spans="1:7" ht="18" customHeight="1">
      <c r="A306" s="978"/>
      <c r="B306" s="961"/>
      <c r="C306" s="961" t="s">
        <v>176</v>
      </c>
      <c r="D306" s="225"/>
      <c r="E306" s="225"/>
      <c r="F306" s="225"/>
      <c r="G306" s="225"/>
    </row>
    <row r="307" spans="1:7" ht="18" customHeight="1">
      <c r="A307" s="978"/>
      <c r="B307" s="961"/>
      <c r="C307" s="962"/>
      <c r="D307" s="229"/>
      <c r="E307" s="229"/>
      <c r="F307" s="229"/>
      <c r="G307" s="229"/>
    </row>
    <row r="308" spans="1:7" ht="18" customHeight="1">
      <c r="A308" s="978"/>
      <c r="B308" s="964" t="s">
        <v>177</v>
      </c>
      <c r="C308" s="379" t="s">
        <v>178</v>
      </c>
      <c r="D308" s="231"/>
      <c r="E308" s="231"/>
      <c r="F308" s="231"/>
      <c r="G308" s="231"/>
    </row>
    <row r="309" spans="1:7" ht="18" customHeight="1">
      <c r="A309" s="978"/>
      <c r="B309" s="964"/>
      <c r="C309" s="379" t="s">
        <v>179</v>
      </c>
      <c r="D309" s="231"/>
      <c r="E309" s="231"/>
      <c r="F309" s="231"/>
      <c r="G309" s="231"/>
    </row>
    <row r="310" spans="1:7" ht="18" customHeight="1">
      <c r="A310" s="978"/>
      <c r="B310" s="961" t="s">
        <v>180</v>
      </c>
      <c r="C310" s="436" t="s">
        <v>181</v>
      </c>
      <c r="D310" s="229"/>
      <c r="E310" s="229"/>
      <c r="F310" s="229"/>
      <c r="G310" s="229"/>
    </row>
    <row r="311" spans="1:7" ht="18" customHeight="1">
      <c r="A311" s="978"/>
      <c r="B311" s="961"/>
      <c r="C311" s="437" t="s">
        <v>185</v>
      </c>
      <c r="D311" s="231"/>
      <c r="E311" s="231"/>
      <c r="F311" s="231"/>
      <c r="G311" s="231"/>
    </row>
    <row r="312" spans="1:7" ht="18" customHeight="1">
      <c r="A312" s="978"/>
      <c r="B312" s="961"/>
      <c r="C312" s="381" t="s">
        <v>182</v>
      </c>
      <c r="D312" s="231"/>
      <c r="E312" s="231"/>
      <c r="F312" s="231"/>
      <c r="G312" s="231"/>
    </row>
    <row r="313" spans="1:7" ht="18" customHeight="1">
      <c r="A313" s="978"/>
      <c r="B313" s="961"/>
      <c r="C313" s="965" t="s">
        <v>183</v>
      </c>
      <c r="D313" s="225"/>
      <c r="E313" s="225"/>
      <c r="F313" s="225"/>
      <c r="G313" s="231"/>
    </row>
    <row r="314" spans="1:7" ht="18" customHeight="1">
      <c r="A314" s="978"/>
      <c r="B314" s="961"/>
      <c r="C314" s="966"/>
      <c r="D314" s="231"/>
      <c r="E314" s="231"/>
      <c r="F314" s="231"/>
      <c r="G314" s="231"/>
    </row>
    <row r="315" spans="1:7" ht="18" customHeight="1">
      <c r="A315" s="978"/>
      <c r="B315" s="961"/>
      <c r="C315" s="967" t="s">
        <v>184</v>
      </c>
      <c r="D315" s="231"/>
      <c r="E315" s="231"/>
      <c r="F315" s="231"/>
      <c r="G315" s="231"/>
    </row>
    <row r="316" spans="1:7" ht="18" customHeight="1" thickBot="1">
      <c r="A316" s="979"/>
      <c r="B316" s="961"/>
      <c r="C316" s="965"/>
      <c r="D316" s="234"/>
      <c r="E316" s="234"/>
      <c r="F316" s="234"/>
      <c r="G316" s="234"/>
    </row>
    <row r="317" spans="1:7" ht="18" customHeight="1">
      <c r="A317" s="968">
        <f>A302+1</f>
        <v>46195</v>
      </c>
      <c r="B317" s="970" t="s">
        <v>173</v>
      </c>
      <c r="C317" s="970" t="s">
        <v>174</v>
      </c>
      <c r="D317" s="228"/>
      <c r="E317" s="228"/>
      <c r="F317" s="228"/>
      <c r="G317" s="228"/>
    </row>
    <row r="318" spans="1:7" ht="18" customHeight="1">
      <c r="A318" s="969"/>
      <c r="B318" s="971"/>
      <c r="C318" s="972"/>
      <c r="D318" s="225"/>
      <c r="E318" s="225"/>
      <c r="F318" s="225"/>
      <c r="G318" s="225"/>
    </row>
    <row r="319" spans="1:7" ht="18" customHeight="1">
      <c r="A319" s="968"/>
      <c r="B319" s="971"/>
      <c r="C319" s="970" t="s">
        <v>175</v>
      </c>
      <c r="D319" s="228"/>
      <c r="E319" s="228"/>
      <c r="F319" s="228"/>
      <c r="G319" s="228"/>
    </row>
    <row r="320" spans="1:7" ht="18" customHeight="1">
      <c r="A320" s="968"/>
      <c r="B320" s="971"/>
      <c r="C320" s="972"/>
      <c r="D320" s="229"/>
      <c r="E320" s="229"/>
      <c r="F320" s="229"/>
      <c r="G320" s="229"/>
    </row>
    <row r="321" spans="1:7" ht="18" customHeight="1">
      <c r="A321" s="968"/>
      <c r="B321" s="971"/>
      <c r="C321" s="971" t="s">
        <v>176</v>
      </c>
      <c r="D321" s="225"/>
      <c r="E321" s="225"/>
      <c r="F321" s="225"/>
      <c r="G321" s="225"/>
    </row>
    <row r="322" spans="1:7" ht="18" customHeight="1">
      <c r="A322" s="968"/>
      <c r="B322" s="971"/>
      <c r="C322" s="972"/>
      <c r="D322" s="229"/>
      <c r="E322" s="229"/>
      <c r="F322" s="229"/>
      <c r="G322" s="229"/>
    </row>
    <row r="323" spans="1:7" ht="18" customHeight="1">
      <c r="A323" s="968"/>
      <c r="B323" s="973" t="s">
        <v>177</v>
      </c>
      <c r="C323" s="230" t="s">
        <v>178</v>
      </c>
      <c r="D323" s="231"/>
      <c r="E323" s="231"/>
      <c r="F323" s="231"/>
      <c r="G323" s="231"/>
    </row>
    <row r="324" spans="1:7" ht="18" customHeight="1">
      <c r="A324" s="968"/>
      <c r="B324" s="973"/>
      <c r="C324" s="230" t="s">
        <v>179</v>
      </c>
      <c r="D324" s="231"/>
      <c r="E324" s="231"/>
      <c r="F324" s="231"/>
      <c r="G324" s="231"/>
    </row>
    <row r="325" spans="1:7" ht="18" customHeight="1">
      <c r="A325" s="968"/>
      <c r="B325" s="971" t="s">
        <v>180</v>
      </c>
      <c r="C325" s="438" t="s">
        <v>181</v>
      </c>
      <c r="D325" s="229"/>
      <c r="E325" s="229"/>
      <c r="F325" s="229"/>
      <c r="G325" s="229"/>
    </row>
    <row r="326" spans="1:7" ht="18" customHeight="1">
      <c r="A326" s="968"/>
      <c r="B326" s="971"/>
      <c r="C326" s="438" t="s">
        <v>181</v>
      </c>
      <c r="D326" s="231"/>
      <c r="E326" s="231"/>
      <c r="F326" s="231"/>
      <c r="G326" s="231"/>
    </row>
    <row r="327" spans="1:7" ht="18" customHeight="1">
      <c r="A327" s="968"/>
      <c r="B327" s="971"/>
      <c r="C327" s="233" t="s">
        <v>182</v>
      </c>
      <c r="D327" s="231"/>
      <c r="E327" s="231"/>
      <c r="F327" s="231"/>
      <c r="G327" s="231"/>
    </row>
    <row r="328" spans="1:7" ht="18" customHeight="1">
      <c r="A328" s="968"/>
      <c r="B328" s="971"/>
      <c r="C328" s="974" t="s">
        <v>183</v>
      </c>
      <c r="D328" s="225"/>
      <c r="E328" s="225"/>
      <c r="F328" s="225"/>
      <c r="G328" s="225"/>
    </row>
    <row r="329" spans="1:7" ht="18" customHeight="1">
      <c r="A329" s="968"/>
      <c r="B329" s="971"/>
      <c r="C329" s="975"/>
      <c r="D329" s="231"/>
      <c r="E329" s="231"/>
      <c r="F329" s="231"/>
      <c r="G329" s="231"/>
    </row>
    <row r="330" spans="1:7" ht="18" customHeight="1">
      <c r="A330" s="968"/>
      <c r="B330" s="971"/>
      <c r="C330" s="976" t="s">
        <v>184</v>
      </c>
      <c r="D330" s="231"/>
      <c r="E330" s="231"/>
      <c r="F330" s="231"/>
      <c r="G330" s="231"/>
    </row>
    <row r="331" spans="1:7" ht="18" customHeight="1" thickBot="1">
      <c r="A331" s="968"/>
      <c r="B331" s="972"/>
      <c r="C331" s="975"/>
      <c r="D331" s="234"/>
      <c r="E331" s="234"/>
      <c r="F331" s="234"/>
      <c r="G331" s="234"/>
    </row>
    <row r="332" spans="1:7" ht="18" customHeight="1">
      <c r="A332" s="977">
        <f>A317+1</f>
        <v>46196</v>
      </c>
      <c r="B332" s="961" t="s">
        <v>173</v>
      </c>
      <c r="C332" s="961" t="s">
        <v>174</v>
      </c>
      <c r="D332" s="225"/>
      <c r="E332" s="225"/>
      <c r="F332" s="225"/>
      <c r="G332" s="225"/>
    </row>
    <row r="333" spans="1:7" ht="18" customHeight="1">
      <c r="A333" s="977"/>
      <c r="B333" s="961"/>
      <c r="C333" s="962"/>
      <c r="D333" s="225"/>
      <c r="E333" s="225"/>
      <c r="F333" s="225"/>
      <c r="G333" s="225"/>
    </row>
    <row r="334" spans="1:7" ht="18" customHeight="1">
      <c r="A334" s="978"/>
      <c r="B334" s="961"/>
      <c r="C334" s="963" t="s">
        <v>175</v>
      </c>
      <c r="D334" s="228"/>
      <c r="E334" s="228"/>
      <c r="F334" s="228"/>
      <c r="G334" s="228"/>
    </row>
    <row r="335" spans="1:7" ht="18" customHeight="1">
      <c r="A335" s="978"/>
      <c r="B335" s="961"/>
      <c r="C335" s="962"/>
      <c r="D335" s="229"/>
      <c r="E335" s="229"/>
      <c r="F335" s="229"/>
      <c r="G335" s="229"/>
    </row>
    <row r="336" spans="1:7" ht="18" customHeight="1">
      <c r="A336" s="978"/>
      <c r="B336" s="961"/>
      <c r="C336" s="961" t="s">
        <v>176</v>
      </c>
      <c r="D336" s="225"/>
      <c r="E336" s="225"/>
      <c r="F336" s="225"/>
      <c r="G336" s="225"/>
    </row>
    <row r="337" spans="1:7" ht="18" customHeight="1">
      <c r="A337" s="978"/>
      <c r="B337" s="961"/>
      <c r="C337" s="962"/>
      <c r="D337" s="229"/>
      <c r="E337" s="229"/>
      <c r="F337" s="229"/>
      <c r="G337" s="229"/>
    </row>
    <row r="338" spans="1:7" ht="18" customHeight="1">
      <c r="A338" s="978"/>
      <c r="B338" s="964" t="s">
        <v>177</v>
      </c>
      <c r="C338" s="379" t="s">
        <v>178</v>
      </c>
      <c r="D338" s="231"/>
      <c r="E338" s="231"/>
      <c r="F338" s="231"/>
      <c r="G338" s="231"/>
    </row>
    <row r="339" spans="1:7" ht="18" customHeight="1">
      <c r="A339" s="978"/>
      <c r="B339" s="964"/>
      <c r="C339" s="379" t="s">
        <v>179</v>
      </c>
      <c r="D339" s="231"/>
      <c r="E339" s="231"/>
      <c r="F339" s="231"/>
      <c r="G339" s="231"/>
    </row>
    <row r="340" spans="1:7" ht="18" customHeight="1">
      <c r="A340" s="978"/>
      <c r="B340" s="961" t="s">
        <v>180</v>
      </c>
      <c r="C340" s="436" t="s">
        <v>181</v>
      </c>
      <c r="D340" s="229"/>
      <c r="E340" s="229"/>
      <c r="F340" s="229"/>
      <c r="G340" s="229"/>
    </row>
    <row r="341" spans="1:7" ht="18" customHeight="1">
      <c r="A341" s="978"/>
      <c r="B341" s="961"/>
      <c r="C341" s="437" t="s">
        <v>185</v>
      </c>
      <c r="D341" s="231"/>
      <c r="E341" s="231"/>
      <c r="F341" s="231"/>
      <c r="G341" s="231"/>
    </row>
    <row r="342" spans="1:7" ht="18" customHeight="1">
      <c r="A342" s="978"/>
      <c r="B342" s="961"/>
      <c r="C342" s="381" t="s">
        <v>182</v>
      </c>
      <c r="D342" s="231"/>
      <c r="E342" s="231"/>
      <c r="F342" s="231"/>
      <c r="G342" s="231"/>
    </row>
    <row r="343" spans="1:7" ht="18" customHeight="1">
      <c r="A343" s="978"/>
      <c r="B343" s="961"/>
      <c r="C343" s="965" t="s">
        <v>183</v>
      </c>
      <c r="D343" s="225"/>
      <c r="E343" s="225"/>
      <c r="F343" s="225"/>
      <c r="G343" s="231"/>
    </row>
    <row r="344" spans="1:7" ht="18" customHeight="1">
      <c r="A344" s="978"/>
      <c r="B344" s="961"/>
      <c r="C344" s="966"/>
      <c r="D344" s="231"/>
      <c r="E344" s="231"/>
      <c r="F344" s="231"/>
      <c r="G344" s="231"/>
    </row>
    <row r="345" spans="1:7" ht="18" customHeight="1">
      <c r="A345" s="978"/>
      <c r="B345" s="961"/>
      <c r="C345" s="967" t="s">
        <v>184</v>
      </c>
      <c r="D345" s="231"/>
      <c r="E345" s="231"/>
      <c r="F345" s="231"/>
      <c r="G345" s="231"/>
    </row>
    <row r="346" spans="1:7" ht="18" customHeight="1" thickBot="1">
      <c r="A346" s="979"/>
      <c r="B346" s="961"/>
      <c r="C346" s="965"/>
      <c r="D346" s="234"/>
      <c r="E346" s="234"/>
      <c r="F346" s="234"/>
      <c r="G346" s="234"/>
    </row>
    <row r="347" spans="1:7" ht="18" customHeight="1">
      <c r="A347" s="968">
        <f>A332+1</f>
        <v>46197</v>
      </c>
      <c r="B347" s="970" t="s">
        <v>173</v>
      </c>
      <c r="C347" s="970" t="s">
        <v>174</v>
      </c>
      <c r="D347" s="228"/>
      <c r="E347" s="228"/>
      <c r="F347" s="228"/>
      <c r="G347" s="228"/>
    </row>
    <row r="348" spans="1:7" ht="18" customHeight="1">
      <c r="A348" s="969"/>
      <c r="B348" s="971"/>
      <c r="C348" s="972"/>
      <c r="D348" s="225"/>
      <c r="E348" s="225"/>
      <c r="F348" s="225"/>
      <c r="G348" s="225"/>
    </row>
    <row r="349" spans="1:7" ht="18" customHeight="1">
      <c r="A349" s="968"/>
      <c r="B349" s="971"/>
      <c r="C349" s="970" t="s">
        <v>175</v>
      </c>
      <c r="D349" s="228"/>
      <c r="E349" s="228"/>
      <c r="F349" s="228"/>
      <c r="G349" s="228"/>
    </row>
    <row r="350" spans="1:7" ht="18" customHeight="1">
      <c r="A350" s="968"/>
      <c r="B350" s="971"/>
      <c r="C350" s="972"/>
      <c r="D350" s="229"/>
      <c r="E350" s="229"/>
      <c r="F350" s="229"/>
      <c r="G350" s="229"/>
    </row>
    <row r="351" spans="1:7" ht="18" customHeight="1">
      <c r="A351" s="968"/>
      <c r="B351" s="971"/>
      <c r="C351" s="971" t="s">
        <v>176</v>
      </c>
      <c r="D351" s="225"/>
      <c r="E351" s="225"/>
      <c r="F351" s="225"/>
      <c r="G351" s="225"/>
    </row>
    <row r="352" spans="1:7" ht="18" customHeight="1">
      <c r="A352" s="968"/>
      <c r="B352" s="971"/>
      <c r="C352" s="972"/>
      <c r="D352" s="229"/>
      <c r="E352" s="229"/>
      <c r="F352" s="229"/>
      <c r="G352" s="229"/>
    </row>
    <row r="353" spans="1:7" ht="18" customHeight="1">
      <c r="A353" s="968"/>
      <c r="B353" s="973" t="s">
        <v>177</v>
      </c>
      <c r="C353" s="230" t="s">
        <v>178</v>
      </c>
      <c r="D353" s="231"/>
      <c r="E353" s="231"/>
      <c r="F353" s="231"/>
      <c r="G353" s="231"/>
    </row>
    <row r="354" spans="1:7" ht="18" customHeight="1">
      <c r="A354" s="968"/>
      <c r="B354" s="973"/>
      <c r="C354" s="230" t="s">
        <v>179</v>
      </c>
      <c r="D354" s="231"/>
      <c r="E354" s="231"/>
      <c r="F354" s="231"/>
      <c r="G354" s="231"/>
    </row>
    <row r="355" spans="1:7" ht="18" customHeight="1">
      <c r="A355" s="968"/>
      <c r="B355" s="971" t="s">
        <v>180</v>
      </c>
      <c r="C355" s="438" t="s">
        <v>181</v>
      </c>
      <c r="D355" s="229"/>
      <c r="E355" s="229"/>
      <c r="F355" s="229"/>
      <c r="G355" s="229"/>
    </row>
    <row r="356" spans="1:7" ht="18" customHeight="1">
      <c r="A356" s="968"/>
      <c r="B356" s="971"/>
      <c r="C356" s="438" t="s">
        <v>181</v>
      </c>
      <c r="D356" s="231"/>
      <c r="E356" s="231"/>
      <c r="F356" s="231"/>
      <c r="G356" s="231"/>
    </row>
    <row r="357" spans="1:7" ht="18" customHeight="1">
      <c r="A357" s="968"/>
      <c r="B357" s="971"/>
      <c r="C357" s="233" t="s">
        <v>182</v>
      </c>
      <c r="D357" s="231"/>
      <c r="E357" s="231"/>
      <c r="F357" s="231"/>
      <c r="G357" s="231"/>
    </row>
    <row r="358" spans="1:7" ht="18" customHeight="1">
      <c r="A358" s="968"/>
      <c r="B358" s="971"/>
      <c r="C358" s="974" t="s">
        <v>183</v>
      </c>
      <c r="D358" s="225"/>
      <c r="E358" s="225"/>
      <c r="F358" s="225"/>
      <c r="G358" s="225"/>
    </row>
    <row r="359" spans="1:7" ht="18" customHeight="1">
      <c r="A359" s="968"/>
      <c r="B359" s="971"/>
      <c r="C359" s="975"/>
      <c r="D359" s="231"/>
      <c r="E359" s="231"/>
      <c r="F359" s="231"/>
      <c r="G359" s="231"/>
    </row>
    <row r="360" spans="1:7" ht="18" customHeight="1">
      <c r="A360" s="968"/>
      <c r="B360" s="971"/>
      <c r="C360" s="976" t="s">
        <v>184</v>
      </c>
      <c r="D360" s="231"/>
      <c r="E360" s="231"/>
      <c r="F360" s="231"/>
      <c r="G360" s="231"/>
    </row>
    <row r="361" spans="1:7" ht="18" customHeight="1" thickBot="1">
      <c r="A361" s="968"/>
      <c r="B361" s="972"/>
      <c r="C361" s="975"/>
      <c r="D361" s="234"/>
      <c r="E361" s="234"/>
      <c r="F361" s="234"/>
      <c r="G361" s="234"/>
    </row>
    <row r="362" spans="1:7" ht="18" customHeight="1">
      <c r="A362" s="977">
        <f>A347+1</f>
        <v>46198</v>
      </c>
      <c r="B362" s="961" t="s">
        <v>173</v>
      </c>
      <c r="C362" s="961" t="s">
        <v>174</v>
      </c>
      <c r="D362" s="225"/>
      <c r="E362" s="225"/>
      <c r="F362" s="225"/>
      <c r="G362" s="225"/>
    </row>
    <row r="363" spans="1:7" ht="18" customHeight="1">
      <c r="A363" s="977"/>
      <c r="B363" s="961"/>
      <c r="C363" s="962"/>
      <c r="D363" s="225"/>
      <c r="E363" s="225"/>
      <c r="F363" s="225"/>
      <c r="G363" s="225"/>
    </row>
    <row r="364" spans="1:7" ht="18" customHeight="1">
      <c r="A364" s="978"/>
      <c r="B364" s="961"/>
      <c r="C364" s="963" t="s">
        <v>175</v>
      </c>
      <c r="D364" s="228"/>
      <c r="E364" s="228"/>
      <c r="F364" s="228"/>
      <c r="G364" s="228"/>
    </row>
    <row r="365" spans="1:7" ht="18" customHeight="1">
      <c r="A365" s="978"/>
      <c r="B365" s="961"/>
      <c r="C365" s="962"/>
      <c r="D365" s="229"/>
      <c r="E365" s="229"/>
      <c r="F365" s="229"/>
      <c r="G365" s="229"/>
    </row>
    <row r="366" spans="1:7" ht="18" customHeight="1">
      <c r="A366" s="978"/>
      <c r="B366" s="961"/>
      <c r="C366" s="961" t="s">
        <v>176</v>
      </c>
      <c r="D366" s="225"/>
      <c r="E366" s="225"/>
      <c r="F366" s="225"/>
      <c r="G366" s="225"/>
    </row>
    <row r="367" spans="1:7" ht="18" customHeight="1">
      <c r="A367" s="978"/>
      <c r="B367" s="961"/>
      <c r="C367" s="962"/>
      <c r="D367" s="229"/>
      <c r="E367" s="229"/>
      <c r="F367" s="229"/>
      <c r="G367" s="229"/>
    </row>
    <row r="368" spans="1:7" ht="18" customHeight="1">
      <c r="A368" s="978"/>
      <c r="B368" s="964" t="s">
        <v>177</v>
      </c>
      <c r="C368" s="379" t="s">
        <v>178</v>
      </c>
      <c r="D368" s="231"/>
      <c r="E368" s="231"/>
      <c r="F368" s="231"/>
      <c r="G368" s="231"/>
    </row>
    <row r="369" spans="1:7" ht="18" customHeight="1">
      <c r="A369" s="978"/>
      <c r="B369" s="964"/>
      <c r="C369" s="379" t="s">
        <v>179</v>
      </c>
      <c r="D369" s="231"/>
      <c r="E369" s="231"/>
      <c r="F369" s="231"/>
      <c r="G369" s="231"/>
    </row>
    <row r="370" spans="1:7" ht="18" customHeight="1">
      <c r="A370" s="978"/>
      <c r="B370" s="961" t="s">
        <v>180</v>
      </c>
      <c r="C370" s="436" t="s">
        <v>181</v>
      </c>
      <c r="D370" s="229"/>
      <c r="E370" s="229"/>
      <c r="F370" s="229"/>
      <c r="G370" s="229"/>
    </row>
    <row r="371" spans="1:7" ht="18" customHeight="1">
      <c r="A371" s="978"/>
      <c r="B371" s="961"/>
      <c r="C371" s="437" t="s">
        <v>185</v>
      </c>
      <c r="D371" s="231"/>
      <c r="E371" s="231"/>
      <c r="F371" s="231"/>
      <c r="G371" s="231"/>
    </row>
    <row r="372" spans="1:7" ht="18" customHeight="1">
      <c r="A372" s="978"/>
      <c r="B372" s="961"/>
      <c r="C372" s="381" t="s">
        <v>182</v>
      </c>
      <c r="D372" s="231"/>
      <c r="E372" s="231"/>
      <c r="F372" s="231"/>
      <c r="G372" s="231"/>
    </row>
    <row r="373" spans="1:7" ht="18" customHeight="1">
      <c r="A373" s="978"/>
      <c r="B373" s="961"/>
      <c r="C373" s="965" t="s">
        <v>183</v>
      </c>
      <c r="D373" s="225"/>
      <c r="E373" s="225"/>
      <c r="F373" s="225"/>
      <c r="G373" s="231"/>
    </row>
    <row r="374" spans="1:7" ht="18" customHeight="1">
      <c r="A374" s="978"/>
      <c r="B374" s="961"/>
      <c r="C374" s="966"/>
      <c r="D374" s="231"/>
      <c r="E374" s="231"/>
      <c r="F374" s="231"/>
      <c r="G374" s="231"/>
    </row>
    <row r="375" spans="1:7" ht="18" customHeight="1">
      <c r="A375" s="978"/>
      <c r="B375" s="961"/>
      <c r="C375" s="967" t="s">
        <v>184</v>
      </c>
      <c r="D375" s="231"/>
      <c r="E375" s="231"/>
      <c r="F375" s="231"/>
      <c r="G375" s="231"/>
    </row>
    <row r="376" spans="1:7" ht="18" customHeight="1" thickBot="1">
      <c r="A376" s="979"/>
      <c r="B376" s="961"/>
      <c r="C376" s="965"/>
      <c r="D376" s="234"/>
      <c r="E376" s="234"/>
      <c r="F376" s="234"/>
      <c r="G376" s="234"/>
    </row>
    <row r="377" spans="1:7" ht="18" customHeight="1">
      <c r="A377" s="968">
        <f>A362+1</f>
        <v>46199</v>
      </c>
      <c r="B377" s="970" t="s">
        <v>173</v>
      </c>
      <c r="C377" s="970" t="s">
        <v>174</v>
      </c>
      <c r="D377" s="228"/>
      <c r="E377" s="228"/>
      <c r="F377" s="228"/>
      <c r="G377" s="228"/>
    </row>
    <row r="378" spans="1:7" ht="18" customHeight="1">
      <c r="A378" s="969"/>
      <c r="B378" s="971"/>
      <c r="C378" s="972"/>
      <c r="D378" s="225"/>
      <c r="E378" s="225"/>
      <c r="F378" s="225"/>
      <c r="G378" s="225"/>
    </row>
    <row r="379" spans="1:7" ht="18" customHeight="1">
      <c r="A379" s="968"/>
      <c r="B379" s="971"/>
      <c r="C379" s="970" t="s">
        <v>175</v>
      </c>
      <c r="D379" s="228"/>
      <c r="E379" s="228"/>
      <c r="F379" s="228"/>
      <c r="G379" s="228"/>
    </row>
    <row r="380" spans="1:7" ht="18" customHeight="1">
      <c r="A380" s="968"/>
      <c r="B380" s="971"/>
      <c r="C380" s="972"/>
      <c r="D380" s="229"/>
      <c r="E380" s="229"/>
      <c r="F380" s="229"/>
      <c r="G380" s="229"/>
    </row>
    <row r="381" spans="1:7" ht="18" customHeight="1">
      <c r="A381" s="968"/>
      <c r="B381" s="971"/>
      <c r="C381" s="971" t="s">
        <v>176</v>
      </c>
      <c r="D381" s="225"/>
      <c r="E381" s="225"/>
      <c r="F381" s="225"/>
      <c r="G381" s="225"/>
    </row>
    <row r="382" spans="1:7" ht="18" customHeight="1">
      <c r="A382" s="968"/>
      <c r="B382" s="971"/>
      <c r="C382" s="972"/>
      <c r="D382" s="229"/>
      <c r="E382" s="229"/>
      <c r="F382" s="229"/>
      <c r="G382" s="229"/>
    </row>
    <row r="383" spans="1:7" ht="18" customHeight="1">
      <c r="A383" s="968"/>
      <c r="B383" s="973" t="s">
        <v>177</v>
      </c>
      <c r="C383" s="230" t="s">
        <v>178</v>
      </c>
      <c r="D383" s="231"/>
      <c r="E383" s="231"/>
      <c r="F383" s="231"/>
      <c r="G383" s="231"/>
    </row>
    <row r="384" spans="1:7" ht="18" customHeight="1">
      <c r="A384" s="968"/>
      <c r="B384" s="973"/>
      <c r="C384" s="230" t="s">
        <v>179</v>
      </c>
      <c r="D384" s="231"/>
      <c r="E384" s="231"/>
      <c r="F384" s="231"/>
      <c r="G384" s="231"/>
    </row>
    <row r="385" spans="1:7" ht="18" customHeight="1">
      <c r="A385" s="968"/>
      <c r="B385" s="971" t="s">
        <v>180</v>
      </c>
      <c r="C385" s="438" t="s">
        <v>181</v>
      </c>
      <c r="D385" s="229"/>
      <c r="E385" s="229"/>
      <c r="F385" s="229"/>
      <c r="G385" s="229"/>
    </row>
    <row r="386" spans="1:7" ht="18" customHeight="1">
      <c r="A386" s="968"/>
      <c r="B386" s="971"/>
      <c r="C386" s="438" t="s">
        <v>181</v>
      </c>
      <c r="D386" s="231"/>
      <c r="E386" s="231"/>
      <c r="F386" s="231"/>
      <c r="G386" s="231"/>
    </row>
    <row r="387" spans="1:7" ht="18" customHeight="1">
      <c r="A387" s="968"/>
      <c r="B387" s="971"/>
      <c r="C387" s="233" t="s">
        <v>182</v>
      </c>
      <c r="D387" s="231"/>
      <c r="E387" s="231"/>
      <c r="F387" s="231"/>
      <c r="G387" s="231"/>
    </row>
    <row r="388" spans="1:7" ht="18" customHeight="1">
      <c r="A388" s="968"/>
      <c r="B388" s="971"/>
      <c r="C388" s="974" t="s">
        <v>183</v>
      </c>
      <c r="D388" s="225"/>
      <c r="E388" s="225"/>
      <c r="F388" s="225"/>
      <c r="G388" s="225"/>
    </row>
    <row r="389" spans="1:7" ht="18" customHeight="1">
      <c r="A389" s="968"/>
      <c r="B389" s="971"/>
      <c r="C389" s="975"/>
      <c r="D389" s="231"/>
      <c r="E389" s="231"/>
      <c r="F389" s="231"/>
      <c r="G389" s="231"/>
    </row>
    <row r="390" spans="1:7" ht="18" customHeight="1">
      <c r="A390" s="968"/>
      <c r="B390" s="971"/>
      <c r="C390" s="976" t="s">
        <v>184</v>
      </c>
      <c r="D390" s="231"/>
      <c r="E390" s="231"/>
      <c r="F390" s="231"/>
      <c r="G390" s="231"/>
    </row>
    <row r="391" spans="1:7" ht="18" customHeight="1" thickBot="1">
      <c r="A391" s="968"/>
      <c r="B391" s="972"/>
      <c r="C391" s="975"/>
      <c r="D391" s="234"/>
      <c r="E391" s="234"/>
      <c r="F391" s="234"/>
      <c r="G391" s="234"/>
    </row>
    <row r="392" spans="1:7" ht="18" customHeight="1">
      <c r="A392" s="977">
        <f>A377+1</f>
        <v>46200</v>
      </c>
      <c r="B392" s="961" t="s">
        <v>173</v>
      </c>
      <c r="C392" s="961" t="s">
        <v>174</v>
      </c>
      <c r="D392" s="225"/>
      <c r="E392" s="225"/>
      <c r="F392" s="225"/>
      <c r="G392" s="225"/>
    </row>
    <row r="393" spans="1:7" ht="18" customHeight="1">
      <c r="A393" s="977"/>
      <c r="B393" s="961"/>
      <c r="C393" s="962"/>
      <c r="D393" s="225"/>
      <c r="E393" s="225"/>
      <c r="F393" s="225"/>
      <c r="G393" s="225"/>
    </row>
    <row r="394" spans="1:7" ht="18" customHeight="1">
      <c r="A394" s="978"/>
      <c r="B394" s="961"/>
      <c r="C394" s="963" t="s">
        <v>175</v>
      </c>
      <c r="D394" s="228"/>
      <c r="E394" s="228"/>
      <c r="F394" s="228"/>
      <c r="G394" s="228"/>
    </row>
    <row r="395" spans="1:7" ht="18" customHeight="1">
      <c r="A395" s="978"/>
      <c r="B395" s="961"/>
      <c r="C395" s="962"/>
      <c r="D395" s="229"/>
      <c r="E395" s="229"/>
      <c r="F395" s="229"/>
      <c r="G395" s="229"/>
    </row>
    <row r="396" spans="1:7" ht="18" customHeight="1">
      <c r="A396" s="978"/>
      <c r="B396" s="961"/>
      <c r="C396" s="961" t="s">
        <v>176</v>
      </c>
      <c r="D396" s="225"/>
      <c r="E396" s="225"/>
      <c r="F396" s="225"/>
      <c r="G396" s="225"/>
    </row>
    <row r="397" spans="1:7" ht="18" customHeight="1">
      <c r="A397" s="978"/>
      <c r="B397" s="961"/>
      <c r="C397" s="962"/>
      <c r="D397" s="229"/>
      <c r="E397" s="229"/>
      <c r="F397" s="229"/>
      <c r="G397" s="229"/>
    </row>
    <row r="398" spans="1:7" ht="18" customHeight="1">
      <c r="A398" s="978"/>
      <c r="B398" s="964" t="s">
        <v>177</v>
      </c>
      <c r="C398" s="379" t="s">
        <v>178</v>
      </c>
      <c r="D398" s="231"/>
      <c r="E398" s="231"/>
      <c r="F398" s="231"/>
      <c r="G398" s="231"/>
    </row>
    <row r="399" spans="1:7" ht="18" customHeight="1">
      <c r="A399" s="978"/>
      <c r="B399" s="964"/>
      <c r="C399" s="379" t="s">
        <v>179</v>
      </c>
      <c r="D399" s="231"/>
      <c r="E399" s="231"/>
      <c r="F399" s="231"/>
      <c r="G399" s="231"/>
    </row>
    <row r="400" spans="1:7" ht="18" customHeight="1">
      <c r="A400" s="978"/>
      <c r="B400" s="961" t="s">
        <v>180</v>
      </c>
      <c r="C400" s="436" t="s">
        <v>181</v>
      </c>
      <c r="D400" s="229"/>
      <c r="E400" s="229"/>
      <c r="F400" s="229"/>
      <c r="G400" s="229"/>
    </row>
    <row r="401" spans="1:7" ht="18" customHeight="1">
      <c r="A401" s="978"/>
      <c r="B401" s="961"/>
      <c r="C401" s="437" t="s">
        <v>185</v>
      </c>
      <c r="D401" s="231"/>
      <c r="E401" s="231"/>
      <c r="F401" s="231"/>
      <c r="G401" s="231"/>
    </row>
    <row r="402" spans="1:7" ht="18" customHeight="1">
      <c r="A402" s="978"/>
      <c r="B402" s="961"/>
      <c r="C402" s="381" t="s">
        <v>182</v>
      </c>
      <c r="D402" s="231"/>
      <c r="E402" s="231"/>
      <c r="F402" s="231"/>
      <c r="G402" s="231"/>
    </row>
    <row r="403" spans="1:7" ht="18" customHeight="1">
      <c r="A403" s="978"/>
      <c r="B403" s="961"/>
      <c r="C403" s="965" t="s">
        <v>183</v>
      </c>
      <c r="D403" s="225"/>
      <c r="E403" s="225"/>
      <c r="F403" s="225"/>
      <c r="G403" s="231"/>
    </row>
    <row r="404" spans="1:7" ht="18" customHeight="1">
      <c r="A404" s="978"/>
      <c r="B404" s="961"/>
      <c r="C404" s="966"/>
      <c r="D404" s="231"/>
      <c r="E404" s="231"/>
      <c r="F404" s="231"/>
      <c r="G404" s="231"/>
    </row>
    <row r="405" spans="1:7" ht="18" customHeight="1">
      <c r="A405" s="978"/>
      <c r="B405" s="961"/>
      <c r="C405" s="967" t="s">
        <v>184</v>
      </c>
      <c r="D405" s="231"/>
      <c r="E405" s="231"/>
      <c r="F405" s="231"/>
      <c r="G405" s="231"/>
    </row>
    <row r="406" spans="1:7" ht="18" customHeight="1" thickBot="1">
      <c r="A406" s="979"/>
      <c r="B406" s="961"/>
      <c r="C406" s="965"/>
      <c r="D406" s="234"/>
      <c r="E406" s="234"/>
      <c r="F406" s="234"/>
      <c r="G406" s="234"/>
    </row>
    <row r="407" spans="1:7" ht="18" customHeight="1">
      <c r="A407" s="968">
        <f>A392+1</f>
        <v>46201</v>
      </c>
      <c r="B407" s="970" t="s">
        <v>173</v>
      </c>
      <c r="C407" s="970" t="s">
        <v>174</v>
      </c>
      <c r="D407" s="228"/>
      <c r="E407" s="228"/>
      <c r="F407" s="228"/>
      <c r="G407" s="228"/>
    </row>
    <row r="408" spans="1:7" ht="18" customHeight="1">
      <c r="A408" s="969"/>
      <c r="B408" s="971"/>
      <c r="C408" s="972"/>
      <c r="D408" s="225"/>
      <c r="E408" s="225"/>
      <c r="F408" s="225"/>
      <c r="G408" s="225"/>
    </row>
    <row r="409" spans="1:7" ht="18" customHeight="1">
      <c r="A409" s="968"/>
      <c r="B409" s="971"/>
      <c r="C409" s="970" t="s">
        <v>175</v>
      </c>
      <c r="D409" s="228"/>
      <c r="E409" s="228"/>
      <c r="F409" s="228"/>
      <c r="G409" s="228"/>
    </row>
    <row r="410" spans="1:7" ht="18" customHeight="1">
      <c r="A410" s="968"/>
      <c r="B410" s="971"/>
      <c r="C410" s="972"/>
      <c r="D410" s="229"/>
      <c r="E410" s="229"/>
      <c r="F410" s="229"/>
      <c r="G410" s="229"/>
    </row>
    <row r="411" spans="1:7" ht="18" customHeight="1">
      <c r="A411" s="968"/>
      <c r="B411" s="971"/>
      <c r="C411" s="971" t="s">
        <v>176</v>
      </c>
      <c r="D411" s="225"/>
      <c r="E411" s="225"/>
      <c r="F411" s="225"/>
      <c r="G411" s="225"/>
    </row>
    <row r="412" spans="1:7" ht="18" customHeight="1">
      <c r="A412" s="968"/>
      <c r="B412" s="971"/>
      <c r="C412" s="972"/>
      <c r="D412" s="229"/>
      <c r="E412" s="229"/>
      <c r="F412" s="229"/>
      <c r="G412" s="229"/>
    </row>
    <row r="413" spans="1:7" ht="18" customHeight="1">
      <c r="A413" s="968"/>
      <c r="B413" s="973" t="s">
        <v>177</v>
      </c>
      <c r="C413" s="230" t="s">
        <v>178</v>
      </c>
      <c r="D413" s="231"/>
      <c r="E413" s="231"/>
      <c r="F413" s="231"/>
      <c r="G413" s="231"/>
    </row>
    <row r="414" spans="1:7" ht="18" customHeight="1">
      <c r="A414" s="968"/>
      <c r="B414" s="973"/>
      <c r="C414" s="230" t="s">
        <v>179</v>
      </c>
      <c r="D414" s="231"/>
      <c r="E414" s="231"/>
      <c r="F414" s="231"/>
      <c r="G414" s="231"/>
    </row>
    <row r="415" spans="1:7" ht="18" customHeight="1">
      <c r="A415" s="968"/>
      <c r="B415" s="971" t="s">
        <v>180</v>
      </c>
      <c r="C415" s="438" t="s">
        <v>181</v>
      </c>
      <c r="D415" s="229"/>
      <c r="E415" s="229"/>
      <c r="F415" s="229"/>
      <c r="G415" s="229"/>
    </row>
    <row r="416" spans="1:7" ht="18" customHeight="1">
      <c r="A416" s="968"/>
      <c r="B416" s="971"/>
      <c r="C416" s="438" t="s">
        <v>181</v>
      </c>
      <c r="D416" s="231"/>
      <c r="E416" s="231"/>
      <c r="F416" s="231"/>
      <c r="G416" s="231"/>
    </row>
    <row r="417" spans="1:7" ht="18" customHeight="1">
      <c r="A417" s="968"/>
      <c r="B417" s="971"/>
      <c r="C417" s="233" t="s">
        <v>182</v>
      </c>
      <c r="D417" s="231"/>
      <c r="E417" s="231"/>
      <c r="F417" s="231"/>
      <c r="G417" s="231"/>
    </row>
    <row r="418" spans="1:7" ht="18" customHeight="1">
      <c r="A418" s="968"/>
      <c r="B418" s="971"/>
      <c r="C418" s="974" t="s">
        <v>183</v>
      </c>
      <c r="D418" s="225"/>
      <c r="E418" s="225"/>
      <c r="F418" s="225"/>
      <c r="G418" s="225"/>
    </row>
    <row r="419" spans="1:7" ht="18" customHeight="1">
      <c r="A419" s="968"/>
      <c r="B419" s="971"/>
      <c r="C419" s="975"/>
      <c r="D419" s="231"/>
      <c r="E419" s="231"/>
      <c r="F419" s="231"/>
      <c r="G419" s="231"/>
    </row>
    <row r="420" spans="1:7" ht="18" customHeight="1">
      <c r="A420" s="968"/>
      <c r="B420" s="971"/>
      <c r="C420" s="976" t="s">
        <v>184</v>
      </c>
      <c r="D420" s="231"/>
      <c r="E420" s="231"/>
      <c r="F420" s="231"/>
      <c r="G420" s="231"/>
    </row>
    <row r="421" spans="1:7" ht="18" customHeight="1" thickBot="1">
      <c r="A421" s="968"/>
      <c r="B421" s="972"/>
      <c r="C421" s="975"/>
      <c r="D421" s="234"/>
      <c r="E421" s="234"/>
      <c r="F421" s="234"/>
      <c r="G421" s="234"/>
    </row>
    <row r="422" spans="1:7" ht="18" customHeight="1">
      <c r="A422" s="977">
        <f>A407+1</f>
        <v>46202</v>
      </c>
      <c r="B422" s="961" t="s">
        <v>173</v>
      </c>
      <c r="C422" s="961" t="s">
        <v>174</v>
      </c>
      <c r="D422" s="225"/>
      <c r="E422" s="225"/>
      <c r="F422" s="225"/>
      <c r="G422" s="225"/>
    </row>
    <row r="423" spans="1:7" ht="18" customHeight="1">
      <c r="A423" s="977"/>
      <c r="B423" s="961"/>
      <c r="C423" s="962"/>
      <c r="D423" s="225"/>
      <c r="E423" s="225"/>
      <c r="F423" s="225"/>
      <c r="G423" s="225"/>
    </row>
    <row r="424" spans="1:7" ht="18" customHeight="1">
      <c r="A424" s="978"/>
      <c r="B424" s="961"/>
      <c r="C424" s="963" t="s">
        <v>175</v>
      </c>
      <c r="D424" s="228"/>
      <c r="E424" s="228"/>
      <c r="F424" s="228"/>
      <c r="G424" s="228"/>
    </row>
    <row r="425" spans="1:7" ht="18" customHeight="1">
      <c r="A425" s="978"/>
      <c r="B425" s="961"/>
      <c r="C425" s="962"/>
      <c r="D425" s="229"/>
      <c r="E425" s="229"/>
      <c r="F425" s="229"/>
      <c r="G425" s="229"/>
    </row>
    <row r="426" spans="1:7" ht="18" customHeight="1">
      <c r="A426" s="978"/>
      <c r="B426" s="961"/>
      <c r="C426" s="961" t="s">
        <v>176</v>
      </c>
      <c r="D426" s="225"/>
      <c r="E426" s="225"/>
      <c r="F426" s="225"/>
      <c r="G426" s="225"/>
    </row>
    <row r="427" spans="1:7" ht="18" customHeight="1">
      <c r="A427" s="978"/>
      <c r="B427" s="961"/>
      <c r="C427" s="962"/>
      <c r="D427" s="229"/>
      <c r="E427" s="229"/>
      <c r="F427" s="229"/>
      <c r="G427" s="229"/>
    </row>
    <row r="428" spans="1:7" ht="18" customHeight="1">
      <c r="A428" s="978"/>
      <c r="B428" s="964" t="s">
        <v>177</v>
      </c>
      <c r="C428" s="379" t="s">
        <v>178</v>
      </c>
      <c r="D428" s="231"/>
      <c r="E428" s="231"/>
      <c r="F428" s="231"/>
      <c r="G428" s="231"/>
    </row>
    <row r="429" spans="1:7" ht="18" customHeight="1">
      <c r="A429" s="978"/>
      <c r="B429" s="964"/>
      <c r="C429" s="379" t="s">
        <v>179</v>
      </c>
      <c r="D429" s="231"/>
      <c r="E429" s="231"/>
      <c r="F429" s="231"/>
      <c r="G429" s="231"/>
    </row>
    <row r="430" spans="1:7" ht="18" customHeight="1">
      <c r="A430" s="978"/>
      <c r="B430" s="961" t="s">
        <v>180</v>
      </c>
      <c r="C430" s="436" t="s">
        <v>181</v>
      </c>
      <c r="D430" s="229"/>
      <c r="E430" s="229"/>
      <c r="F430" s="229"/>
      <c r="G430" s="229"/>
    </row>
    <row r="431" spans="1:7" ht="18" customHeight="1">
      <c r="A431" s="978"/>
      <c r="B431" s="961"/>
      <c r="C431" s="437" t="s">
        <v>185</v>
      </c>
      <c r="D431" s="231"/>
      <c r="E431" s="231"/>
      <c r="F431" s="231"/>
      <c r="G431" s="231"/>
    </row>
    <row r="432" spans="1:7" ht="18" customHeight="1">
      <c r="A432" s="978"/>
      <c r="B432" s="961"/>
      <c r="C432" s="381" t="s">
        <v>182</v>
      </c>
      <c r="D432" s="231"/>
      <c r="E432" s="231"/>
      <c r="F432" s="231"/>
      <c r="G432" s="231"/>
    </row>
    <row r="433" spans="1:7" ht="18" customHeight="1">
      <c r="A433" s="978"/>
      <c r="B433" s="961"/>
      <c r="C433" s="965" t="s">
        <v>183</v>
      </c>
      <c r="D433" s="225"/>
      <c r="E433" s="225"/>
      <c r="F433" s="225"/>
      <c r="G433" s="231"/>
    </row>
    <row r="434" spans="1:7" ht="18" customHeight="1">
      <c r="A434" s="978"/>
      <c r="B434" s="961"/>
      <c r="C434" s="966"/>
      <c r="D434" s="231"/>
      <c r="E434" s="231"/>
      <c r="F434" s="231"/>
      <c r="G434" s="231"/>
    </row>
    <row r="435" spans="1:7" ht="18" customHeight="1">
      <c r="A435" s="978"/>
      <c r="B435" s="961"/>
      <c r="C435" s="967" t="s">
        <v>184</v>
      </c>
      <c r="D435" s="231"/>
      <c r="E435" s="231"/>
      <c r="F435" s="231"/>
      <c r="G435" s="231"/>
    </row>
    <row r="436" spans="1:7" ht="18" customHeight="1" thickBot="1">
      <c r="A436" s="979"/>
      <c r="B436" s="961"/>
      <c r="C436" s="965"/>
      <c r="D436" s="234"/>
      <c r="E436" s="234"/>
      <c r="F436" s="234"/>
      <c r="G436" s="234"/>
    </row>
    <row r="437" spans="1:7" ht="18" customHeight="1">
      <c r="A437" s="968">
        <f>A422+1</f>
        <v>46203</v>
      </c>
      <c r="B437" s="970" t="s">
        <v>173</v>
      </c>
      <c r="C437" s="970" t="s">
        <v>174</v>
      </c>
      <c r="D437" s="228"/>
      <c r="E437" s="228"/>
      <c r="F437" s="228"/>
      <c r="G437" s="228"/>
    </row>
    <row r="438" spans="1:7" ht="18" customHeight="1">
      <c r="A438" s="969"/>
      <c r="B438" s="971"/>
      <c r="C438" s="972"/>
      <c r="D438" s="225"/>
      <c r="E438" s="225"/>
      <c r="F438" s="225"/>
      <c r="G438" s="225"/>
    </row>
    <row r="439" spans="1:7" ht="18" customHeight="1">
      <c r="A439" s="968"/>
      <c r="B439" s="971"/>
      <c r="C439" s="970" t="s">
        <v>175</v>
      </c>
      <c r="D439" s="228"/>
      <c r="E439" s="228"/>
      <c r="F439" s="228"/>
      <c r="G439" s="228"/>
    </row>
    <row r="440" spans="1:7" ht="18" customHeight="1">
      <c r="A440" s="968"/>
      <c r="B440" s="971"/>
      <c r="C440" s="972"/>
      <c r="D440" s="229"/>
      <c r="E440" s="229"/>
      <c r="F440" s="229"/>
      <c r="G440" s="229"/>
    </row>
    <row r="441" spans="1:7" ht="18" customHeight="1">
      <c r="A441" s="968"/>
      <c r="B441" s="971"/>
      <c r="C441" s="971" t="s">
        <v>176</v>
      </c>
      <c r="D441" s="225"/>
      <c r="E441" s="225"/>
      <c r="F441" s="225"/>
      <c r="G441" s="225"/>
    </row>
    <row r="442" spans="1:7" ht="18" customHeight="1">
      <c r="A442" s="968"/>
      <c r="B442" s="971"/>
      <c r="C442" s="972"/>
      <c r="D442" s="229"/>
      <c r="E442" s="229"/>
      <c r="F442" s="229"/>
      <c r="G442" s="229"/>
    </row>
    <row r="443" spans="1:7" ht="18" customHeight="1">
      <c r="A443" s="968"/>
      <c r="B443" s="973" t="s">
        <v>177</v>
      </c>
      <c r="C443" s="230" t="s">
        <v>178</v>
      </c>
      <c r="D443" s="231"/>
      <c r="E443" s="231"/>
      <c r="F443" s="231"/>
      <c r="G443" s="231"/>
    </row>
    <row r="444" spans="1:7" ht="18" customHeight="1">
      <c r="A444" s="968"/>
      <c r="B444" s="973"/>
      <c r="C444" s="230" t="s">
        <v>179</v>
      </c>
      <c r="D444" s="231"/>
      <c r="E444" s="231"/>
      <c r="F444" s="231"/>
      <c r="G444" s="231"/>
    </row>
    <row r="445" spans="1:7" ht="18" customHeight="1">
      <c r="A445" s="968"/>
      <c r="B445" s="971" t="s">
        <v>180</v>
      </c>
      <c r="C445" s="438" t="s">
        <v>181</v>
      </c>
      <c r="D445" s="229"/>
      <c r="E445" s="229"/>
      <c r="F445" s="229"/>
      <c r="G445" s="229"/>
    </row>
    <row r="446" spans="1:7" ht="18" customHeight="1">
      <c r="A446" s="968"/>
      <c r="B446" s="971"/>
      <c r="C446" s="438" t="s">
        <v>181</v>
      </c>
      <c r="D446" s="231"/>
      <c r="E446" s="231"/>
      <c r="F446" s="231"/>
      <c r="G446" s="231"/>
    </row>
    <row r="447" spans="1:7" ht="18" customHeight="1">
      <c r="A447" s="968"/>
      <c r="B447" s="971"/>
      <c r="C447" s="233" t="s">
        <v>182</v>
      </c>
      <c r="D447" s="231"/>
      <c r="E447" s="231"/>
      <c r="F447" s="231"/>
      <c r="G447" s="231"/>
    </row>
    <row r="448" spans="1:7" ht="18" customHeight="1">
      <c r="A448" s="968"/>
      <c r="B448" s="971"/>
      <c r="C448" s="974" t="s">
        <v>183</v>
      </c>
      <c r="D448" s="225"/>
      <c r="E448" s="225"/>
      <c r="F448" s="225"/>
      <c r="G448" s="225"/>
    </row>
    <row r="449" spans="1:7" ht="18" customHeight="1">
      <c r="A449" s="968"/>
      <c r="B449" s="971"/>
      <c r="C449" s="975"/>
      <c r="D449" s="231"/>
      <c r="E449" s="231"/>
      <c r="F449" s="231"/>
      <c r="G449" s="231"/>
    </row>
    <row r="450" spans="1:7" ht="18" customHeight="1">
      <c r="A450" s="968"/>
      <c r="B450" s="971"/>
      <c r="C450" s="976" t="s">
        <v>184</v>
      </c>
      <c r="D450" s="231"/>
      <c r="E450" s="231"/>
      <c r="F450" s="231"/>
      <c r="G450" s="231"/>
    </row>
    <row r="451" spans="1:7" ht="18" customHeight="1" thickBot="1">
      <c r="A451" s="968"/>
      <c r="B451" s="972"/>
      <c r="C451" s="975"/>
      <c r="D451" s="234"/>
      <c r="E451" s="234"/>
      <c r="F451" s="234"/>
      <c r="G451" s="234"/>
    </row>
    <row r="452" spans="1:7" ht="18" customHeight="1">
      <c r="A452" s="977">
        <f>A437+1</f>
        <v>46204</v>
      </c>
      <c r="B452" s="961" t="s">
        <v>173</v>
      </c>
      <c r="C452" s="961" t="s">
        <v>174</v>
      </c>
      <c r="D452" s="225"/>
      <c r="E452" s="225"/>
      <c r="F452" s="225"/>
      <c r="G452" s="225"/>
    </row>
    <row r="453" spans="1:7" ht="18" customHeight="1">
      <c r="A453" s="977"/>
      <c r="B453" s="961"/>
      <c r="C453" s="962"/>
      <c r="D453" s="225"/>
      <c r="E453" s="225"/>
      <c r="F453" s="225"/>
      <c r="G453" s="225"/>
    </row>
    <row r="454" spans="1:7" ht="18" customHeight="1">
      <c r="A454" s="978"/>
      <c r="B454" s="961"/>
      <c r="C454" s="963" t="s">
        <v>175</v>
      </c>
      <c r="D454" s="228"/>
      <c r="E454" s="228"/>
      <c r="F454" s="228"/>
      <c r="G454" s="228"/>
    </row>
    <row r="455" spans="1:7" ht="18" customHeight="1">
      <c r="A455" s="978"/>
      <c r="B455" s="961"/>
      <c r="C455" s="962"/>
      <c r="D455" s="229"/>
      <c r="E455" s="229"/>
      <c r="F455" s="229"/>
      <c r="G455" s="229"/>
    </row>
    <row r="456" spans="1:7" ht="18" customHeight="1">
      <c r="A456" s="978"/>
      <c r="B456" s="961"/>
      <c r="C456" s="961" t="s">
        <v>176</v>
      </c>
      <c r="D456" s="225"/>
      <c r="E456" s="225"/>
      <c r="F456" s="225"/>
      <c r="G456" s="225"/>
    </row>
    <row r="457" spans="1:7" ht="18" customHeight="1">
      <c r="A457" s="978"/>
      <c r="B457" s="961"/>
      <c r="C457" s="962"/>
      <c r="D457" s="229"/>
      <c r="E457" s="229"/>
      <c r="F457" s="229"/>
      <c r="G457" s="229"/>
    </row>
    <row r="458" spans="1:7" ht="18" customHeight="1">
      <c r="A458" s="978"/>
      <c r="B458" s="964" t="s">
        <v>177</v>
      </c>
      <c r="C458" s="379" t="s">
        <v>178</v>
      </c>
      <c r="D458" s="231"/>
      <c r="E458" s="231"/>
      <c r="F458" s="231"/>
      <c r="G458" s="231"/>
    </row>
    <row r="459" spans="1:7" ht="18" customHeight="1">
      <c r="A459" s="978"/>
      <c r="B459" s="964"/>
      <c r="C459" s="379" t="s">
        <v>179</v>
      </c>
      <c r="D459" s="231"/>
      <c r="E459" s="231"/>
      <c r="F459" s="231"/>
      <c r="G459" s="231"/>
    </row>
    <row r="460" spans="1:7" ht="18" customHeight="1">
      <c r="A460" s="978"/>
      <c r="B460" s="961" t="s">
        <v>180</v>
      </c>
      <c r="C460" s="436" t="s">
        <v>181</v>
      </c>
      <c r="D460" s="229"/>
      <c r="E460" s="229"/>
      <c r="F460" s="229"/>
      <c r="G460" s="229"/>
    </row>
    <row r="461" spans="1:7" ht="18" customHeight="1">
      <c r="A461" s="978"/>
      <c r="B461" s="961"/>
      <c r="C461" s="437" t="s">
        <v>185</v>
      </c>
      <c r="D461" s="231"/>
      <c r="E461" s="231"/>
      <c r="F461" s="231"/>
      <c r="G461" s="231"/>
    </row>
    <row r="462" spans="1:7" ht="18" customHeight="1">
      <c r="A462" s="978"/>
      <c r="B462" s="961"/>
      <c r="C462" s="381" t="s">
        <v>182</v>
      </c>
      <c r="D462" s="231"/>
      <c r="E462" s="231"/>
      <c r="F462" s="231"/>
      <c r="G462" s="231"/>
    </row>
    <row r="463" spans="1:7" ht="18" customHeight="1">
      <c r="A463" s="978"/>
      <c r="B463" s="961"/>
      <c r="C463" s="965" t="s">
        <v>183</v>
      </c>
      <c r="D463" s="225"/>
      <c r="E463" s="225"/>
      <c r="F463" s="225"/>
      <c r="G463" s="231"/>
    </row>
    <row r="464" spans="1:7" ht="18" customHeight="1">
      <c r="A464" s="978"/>
      <c r="B464" s="961"/>
      <c r="C464" s="966"/>
      <c r="D464" s="231"/>
      <c r="E464" s="231"/>
      <c r="F464" s="231"/>
      <c r="G464" s="231"/>
    </row>
    <row r="465" spans="1:7" ht="18" customHeight="1">
      <c r="A465" s="978"/>
      <c r="B465" s="961"/>
      <c r="C465" s="967" t="s">
        <v>184</v>
      </c>
      <c r="D465" s="231"/>
      <c r="E465" s="231"/>
      <c r="F465" s="231"/>
      <c r="G465" s="231"/>
    </row>
    <row r="466" spans="1:7" ht="18" customHeight="1" thickBot="1">
      <c r="A466" s="979"/>
      <c r="B466" s="961"/>
      <c r="C466" s="965"/>
      <c r="D466" s="234"/>
      <c r="E466" s="234"/>
      <c r="F466" s="234"/>
      <c r="G466" s="234"/>
    </row>
  </sheetData>
  <mergeCells count="279">
    <mergeCell ref="A452:A466"/>
    <mergeCell ref="B452:B457"/>
    <mergeCell ref="C452:C453"/>
    <mergeCell ref="C454:C455"/>
    <mergeCell ref="C456:C457"/>
    <mergeCell ref="B458:B459"/>
    <mergeCell ref="B460:B466"/>
    <mergeCell ref="C463:C464"/>
    <mergeCell ref="C465:C466"/>
    <mergeCell ref="A437:A451"/>
    <mergeCell ref="B437:B442"/>
    <mergeCell ref="C437:C438"/>
    <mergeCell ref="C439:C440"/>
    <mergeCell ref="C441:C442"/>
    <mergeCell ref="B443:B444"/>
    <mergeCell ref="B445:B451"/>
    <mergeCell ref="C448:C449"/>
    <mergeCell ref="C450:C451"/>
    <mergeCell ref="A422:A436"/>
    <mergeCell ref="B422:B427"/>
    <mergeCell ref="C422:C423"/>
    <mergeCell ref="C424:C425"/>
    <mergeCell ref="C426:C427"/>
    <mergeCell ref="B428:B429"/>
    <mergeCell ref="B430:B436"/>
    <mergeCell ref="C433:C434"/>
    <mergeCell ref="C435:C436"/>
    <mergeCell ref="A407:A421"/>
    <mergeCell ref="B407:B412"/>
    <mergeCell ref="C407:C408"/>
    <mergeCell ref="C409:C410"/>
    <mergeCell ref="C411:C412"/>
    <mergeCell ref="B413:B414"/>
    <mergeCell ref="B415:B421"/>
    <mergeCell ref="C418:C419"/>
    <mergeCell ref="C420:C421"/>
    <mergeCell ref="A392:A406"/>
    <mergeCell ref="B392:B397"/>
    <mergeCell ref="C392:C393"/>
    <mergeCell ref="C394:C395"/>
    <mergeCell ref="C396:C397"/>
    <mergeCell ref="B398:B399"/>
    <mergeCell ref="B400:B406"/>
    <mergeCell ref="C403:C404"/>
    <mergeCell ref="C405:C406"/>
    <mergeCell ref="A377:A391"/>
    <mergeCell ref="B377:B382"/>
    <mergeCell ref="C377:C378"/>
    <mergeCell ref="C379:C380"/>
    <mergeCell ref="C381:C382"/>
    <mergeCell ref="B383:B384"/>
    <mergeCell ref="B385:B391"/>
    <mergeCell ref="C388:C389"/>
    <mergeCell ref="C390:C391"/>
    <mergeCell ref="A362:A376"/>
    <mergeCell ref="B362:B367"/>
    <mergeCell ref="C362:C363"/>
    <mergeCell ref="C364:C365"/>
    <mergeCell ref="C366:C367"/>
    <mergeCell ref="B368:B369"/>
    <mergeCell ref="B370:B376"/>
    <mergeCell ref="C373:C374"/>
    <mergeCell ref="C375:C376"/>
    <mergeCell ref="A347:A361"/>
    <mergeCell ref="B347:B352"/>
    <mergeCell ref="C347:C348"/>
    <mergeCell ref="C349:C350"/>
    <mergeCell ref="C351:C352"/>
    <mergeCell ref="B353:B354"/>
    <mergeCell ref="B355:B361"/>
    <mergeCell ref="C358:C359"/>
    <mergeCell ref="C360:C361"/>
    <mergeCell ref="A332:A346"/>
    <mergeCell ref="B332:B337"/>
    <mergeCell ref="C332:C333"/>
    <mergeCell ref="C334:C335"/>
    <mergeCell ref="C336:C337"/>
    <mergeCell ref="B338:B339"/>
    <mergeCell ref="B340:B346"/>
    <mergeCell ref="C343:C344"/>
    <mergeCell ref="C345:C346"/>
    <mergeCell ref="A317:A331"/>
    <mergeCell ref="B317:B322"/>
    <mergeCell ref="C317:C318"/>
    <mergeCell ref="C319:C320"/>
    <mergeCell ref="C321:C322"/>
    <mergeCell ref="B323:B324"/>
    <mergeCell ref="B325:B331"/>
    <mergeCell ref="C328:C329"/>
    <mergeCell ref="C330:C331"/>
    <mergeCell ref="A302:A316"/>
    <mergeCell ref="B302:B307"/>
    <mergeCell ref="C302:C303"/>
    <mergeCell ref="C304:C305"/>
    <mergeCell ref="C306:C307"/>
    <mergeCell ref="B308:B309"/>
    <mergeCell ref="B310:B316"/>
    <mergeCell ref="C313:C314"/>
    <mergeCell ref="C315:C316"/>
    <mergeCell ref="A287:A301"/>
    <mergeCell ref="B287:B292"/>
    <mergeCell ref="C287:C288"/>
    <mergeCell ref="C289:C290"/>
    <mergeCell ref="C291:C292"/>
    <mergeCell ref="B293:B294"/>
    <mergeCell ref="B295:B301"/>
    <mergeCell ref="C298:C299"/>
    <mergeCell ref="C300:C301"/>
    <mergeCell ref="A272:A286"/>
    <mergeCell ref="B272:B277"/>
    <mergeCell ref="C272:C273"/>
    <mergeCell ref="C274:C275"/>
    <mergeCell ref="C276:C277"/>
    <mergeCell ref="B278:B279"/>
    <mergeCell ref="B280:B286"/>
    <mergeCell ref="C283:C284"/>
    <mergeCell ref="C285:C286"/>
    <mergeCell ref="A257:A271"/>
    <mergeCell ref="B257:B262"/>
    <mergeCell ref="C257:C258"/>
    <mergeCell ref="C259:C260"/>
    <mergeCell ref="C261:C262"/>
    <mergeCell ref="B263:B264"/>
    <mergeCell ref="B265:B271"/>
    <mergeCell ref="C268:C269"/>
    <mergeCell ref="C270:C271"/>
    <mergeCell ref="A242:A256"/>
    <mergeCell ref="B242:B247"/>
    <mergeCell ref="C242:C243"/>
    <mergeCell ref="C244:C245"/>
    <mergeCell ref="C246:C247"/>
    <mergeCell ref="B248:B249"/>
    <mergeCell ref="B250:B256"/>
    <mergeCell ref="C253:C254"/>
    <mergeCell ref="C255:C256"/>
    <mergeCell ref="A227:A241"/>
    <mergeCell ref="B227:B232"/>
    <mergeCell ref="C227:C228"/>
    <mergeCell ref="C229:C230"/>
    <mergeCell ref="C231:C232"/>
    <mergeCell ref="B233:B234"/>
    <mergeCell ref="B235:B241"/>
    <mergeCell ref="C238:C239"/>
    <mergeCell ref="C240:C241"/>
    <mergeCell ref="A212:A226"/>
    <mergeCell ref="B212:B217"/>
    <mergeCell ref="C212:C213"/>
    <mergeCell ref="C214:C215"/>
    <mergeCell ref="C216:C217"/>
    <mergeCell ref="B218:B219"/>
    <mergeCell ref="B220:B226"/>
    <mergeCell ref="C223:C224"/>
    <mergeCell ref="C225:C226"/>
    <mergeCell ref="A197:A211"/>
    <mergeCell ref="B197:B202"/>
    <mergeCell ref="C197:C198"/>
    <mergeCell ref="C199:C200"/>
    <mergeCell ref="C201:C202"/>
    <mergeCell ref="B203:B204"/>
    <mergeCell ref="B205:B211"/>
    <mergeCell ref="C208:C209"/>
    <mergeCell ref="C210:C211"/>
    <mergeCell ref="A182:A196"/>
    <mergeCell ref="B182:B187"/>
    <mergeCell ref="C182:C183"/>
    <mergeCell ref="C184:C185"/>
    <mergeCell ref="C186:C187"/>
    <mergeCell ref="B188:B189"/>
    <mergeCell ref="B190:B196"/>
    <mergeCell ref="C193:C194"/>
    <mergeCell ref="C195:C196"/>
    <mergeCell ref="A167:A181"/>
    <mergeCell ref="B167:B172"/>
    <mergeCell ref="C167:C168"/>
    <mergeCell ref="C169:C170"/>
    <mergeCell ref="C171:C172"/>
    <mergeCell ref="B173:B174"/>
    <mergeCell ref="B175:B181"/>
    <mergeCell ref="C178:C179"/>
    <mergeCell ref="C180:C181"/>
    <mergeCell ref="A152:A166"/>
    <mergeCell ref="B152:B157"/>
    <mergeCell ref="C152:C153"/>
    <mergeCell ref="C154:C155"/>
    <mergeCell ref="C156:C157"/>
    <mergeCell ref="B158:B159"/>
    <mergeCell ref="B160:B166"/>
    <mergeCell ref="C163:C164"/>
    <mergeCell ref="C165:C166"/>
    <mergeCell ref="A137:A151"/>
    <mergeCell ref="B137:B142"/>
    <mergeCell ref="C137:C138"/>
    <mergeCell ref="C139:C140"/>
    <mergeCell ref="C141:C142"/>
    <mergeCell ref="B143:B144"/>
    <mergeCell ref="B145:B151"/>
    <mergeCell ref="C148:C149"/>
    <mergeCell ref="C150:C151"/>
    <mergeCell ref="A122:A136"/>
    <mergeCell ref="B122:B127"/>
    <mergeCell ref="C122:C123"/>
    <mergeCell ref="C124:C125"/>
    <mergeCell ref="C126:C127"/>
    <mergeCell ref="B128:B129"/>
    <mergeCell ref="B130:B136"/>
    <mergeCell ref="C133:C134"/>
    <mergeCell ref="C135:C136"/>
    <mergeCell ref="A107:A121"/>
    <mergeCell ref="B107:B112"/>
    <mergeCell ref="C107:C108"/>
    <mergeCell ref="C109:C110"/>
    <mergeCell ref="C111:C112"/>
    <mergeCell ref="B113:B114"/>
    <mergeCell ref="B115:B121"/>
    <mergeCell ref="C118:C119"/>
    <mergeCell ref="C120:C121"/>
    <mergeCell ref="A92:A106"/>
    <mergeCell ref="B92:B97"/>
    <mergeCell ref="C92:C93"/>
    <mergeCell ref="C94:C95"/>
    <mergeCell ref="C96:C97"/>
    <mergeCell ref="B98:B99"/>
    <mergeCell ref="B100:B106"/>
    <mergeCell ref="C103:C104"/>
    <mergeCell ref="C105:C106"/>
    <mergeCell ref="A77:A91"/>
    <mergeCell ref="B77:B82"/>
    <mergeCell ref="C77:C78"/>
    <mergeCell ref="C79:C80"/>
    <mergeCell ref="C81:C82"/>
    <mergeCell ref="B83:B84"/>
    <mergeCell ref="B85:B91"/>
    <mergeCell ref="C88:C89"/>
    <mergeCell ref="C90:C91"/>
    <mergeCell ref="A62:A76"/>
    <mergeCell ref="B62:B67"/>
    <mergeCell ref="C62:C63"/>
    <mergeCell ref="C64:C65"/>
    <mergeCell ref="C66:C67"/>
    <mergeCell ref="B68:B69"/>
    <mergeCell ref="B70:B76"/>
    <mergeCell ref="C73:C74"/>
    <mergeCell ref="C75:C76"/>
    <mergeCell ref="A47:A61"/>
    <mergeCell ref="B47:B52"/>
    <mergeCell ref="C47:C48"/>
    <mergeCell ref="C49:C50"/>
    <mergeCell ref="C51:C52"/>
    <mergeCell ref="B53:B54"/>
    <mergeCell ref="B55:B61"/>
    <mergeCell ref="C58:C59"/>
    <mergeCell ref="C60:C61"/>
    <mergeCell ref="A32:A46"/>
    <mergeCell ref="B32:B37"/>
    <mergeCell ref="C32:C33"/>
    <mergeCell ref="C34:C35"/>
    <mergeCell ref="C36:C37"/>
    <mergeCell ref="B38:B39"/>
    <mergeCell ref="B40:B46"/>
    <mergeCell ref="C43:C44"/>
    <mergeCell ref="C45:C46"/>
    <mergeCell ref="A17:A31"/>
    <mergeCell ref="B17:B22"/>
    <mergeCell ref="C17:C18"/>
    <mergeCell ref="C19:C20"/>
    <mergeCell ref="C21:C22"/>
    <mergeCell ref="B23:B24"/>
    <mergeCell ref="B25:B31"/>
    <mergeCell ref="C28:C29"/>
    <mergeCell ref="C30:C31"/>
    <mergeCell ref="A2:A16"/>
    <mergeCell ref="B2:B7"/>
    <mergeCell ref="C2:C3"/>
    <mergeCell ref="C4:C5"/>
    <mergeCell ref="C6:C7"/>
    <mergeCell ref="B8:B9"/>
    <mergeCell ref="B10:B16"/>
    <mergeCell ref="C13:C14"/>
    <mergeCell ref="C15:C16"/>
  </mergeCells>
  <phoneticPr fontId="5" type="noConversion"/>
  <dataValidations count="4">
    <dataValidation type="list" allowBlank="1" showInputMessage="1" sqref="D252:G252 D312:G312 D12:G12 D42:G42 D162:G162 D297:G297 D402:G402 D57:G57 D447:G447 D102:G102 D132:G132 D432:G432 D282:G282 D117:G117 D192:G192 F27:G27 D177:G177 D222:G222 D207:G207 D237:G237 D72:G72 D267:G267 D87:G87 D342:G342 D327:G327 D372:G372 D357:G357 D387:G387 D417:G417 D462:G462 D147:G147">
      <formula1>包裝員</formula1>
    </dataValidation>
    <dataValidation type="list" allowBlank="1" showInputMessage="1" showErrorMessage="1" sqref="D242:G247 D257:G262 D107:G112 D272:G277 D422:G427 D2:G7 D92:G97 D437:G442 D49:G52 D212:G217 D62:G67 D152:G157 D392:G397 D182:G187 D287:G292 D332:G337 D227:G232 D377:G382 D407:G412 D77:G82 D122:G127 D302:G307 D197:G202 D362:G367 D317:G322 D47:G47 D347:G352 D167:G172 D452:G457 D17:G22 D32:G37 D137:G142">
      <formula1>外觀</formula1>
    </dataValidation>
    <dataValidation type="list" allowBlank="1" showInputMessage="1" showErrorMessage="1" sqref="F23:G26 D338:G341 D398:G401 D158:G161 D428:G431 D238:G239 D308:G311 D328:G329 D368:G371 D463:G464 D268:G269 D263:G266 D208:G209 D283:G284 D298:G299 D323:G326 D293:G296 D358:G359 D388:G389 D383:G386 D418:G419 D413:G416 D433:G434 D353:G356 D163:G164 D278:G281 D233:G236 D118:G119 D403:G404 D28:G29 D178:G179 D68:G71 D53:G56 D253:G254 D203:G206 D313:G314 D173:G176 D193:G194 D248:G251 D128:G131 D343:G344 D373:G374 D188:G191 D223:G224 D218:G221 D458:G461 D448:G449 D443:G446 D113:G116 D43:G44 D13:G14 D23:E27 D88:G89 D103:G104 D8:G11 D38:G41 D48:G48 D58:G59 D73:G74 D83:G86 D98:G101 D133:G134 D148:G149 D143:G146">
      <formula1>包裝員</formula1>
    </dataValidation>
    <dataValidation type="list" allowBlank="1" showInputMessage="1" showErrorMessage="1" sqref="D45:G46 D15:G16 D465:G466 D105:G106 D30:G31 D60:G61 D75:G76 D90:G91 D120:G121 D135:G136 D165:G166 D180:G181 D195:G196 D210:G211 D225:G226 D240:G241 D255:G256 D270:G271 D285:G286 D300:G301 D315:G316 D330:G331 D345:G346 D360:G361 D375:G376 D390:G391 D405:G406 D420:G421 D435:G436 D450:G451 D150:G151">
      <formula1>編織</formula1>
    </dataValidation>
  </dataValidations>
  <pageMargins left="0.74803149606299213" right="0.74803149606299213" top="0.51181102362204722" bottom="0.98425196850393704" header="0.51181102362204722" footer="0.51181102362204722"/>
  <pageSetup paperSize="9" orientation="portrait" r:id="rId1"/>
  <headerFooter alignWithMargins="0">
    <oddFooter>第 &amp;P 頁 &amp;R&amp;A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63"/>
    <pageSetUpPr fitToPage="1"/>
  </sheetPr>
  <dimension ref="A1:AG73"/>
  <sheetViews>
    <sheetView showGridLines="0" zoomScale="70" zoomScaleNormal="70" zoomScaleSheetLayoutView="75" workbookViewId="0">
      <selection activeCell="C37" sqref="C37"/>
    </sheetView>
  </sheetViews>
  <sheetFormatPr defaultColWidth="9" defaultRowHeight="25.5"/>
  <cols>
    <col min="1" max="1" width="16" style="257" customWidth="1"/>
    <col min="2" max="2" width="9.5" style="257" customWidth="1"/>
    <col min="3" max="3" width="14" style="258" customWidth="1"/>
    <col min="4" max="4" width="44.75" style="258" customWidth="1"/>
    <col min="5" max="5" width="11.375" style="258" customWidth="1"/>
    <col min="6" max="6" width="9" style="257" customWidth="1"/>
    <col min="7" max="7" width="46.875" style="257" customWidth="1"/>
    <col min="8" max="8" width="26.75" style="258" customWidth="1"/>
    <col min="9" max="9" width="6.875" style="240" customWidth="1"/>
    <col min="10" max="10" width="6.125" style="240" customWidth="1"/>
    <col min="11" max="11" width="9.75" style="240" customWidth="1"/>
    <col min="12" max="12" width="16.25" style="240" customWidth="1"/>
    <col min="13" max="13" width="12.125" style="240" customWidth="1"/>
    <col min="14" max="14" width="13.875" style="240" customWidth="1"/>
    <col min="15" max="15" width="16.375" style="240" hidden="1" customWidth="1"/>
    <col min="16" max="18" width="16.5" style="240" customWidth="1"/>
    <col min="19" max="19" width="17.875" style="240" customWidth="1"/>
    <col min="20" max="22" width="9" style="241" customWidth="1"/>
    <col min="23" max="23" width="11.125" style="241" customWidth="1"/>
    <col min="24" max="25" width="9" style="241" customWidth="1"/>
    <col min="26" max="26" width="11.25" style="241" customWidth="1"/>
    <col min="27" max="27" width="12.375" style="241" customWidth="1"/>
    <col min="28" max="33" width="9" style="241" customWidth="1"/>
    <col min="34" max="34" width="9" style="240" customWidth="1"/>
    <col min="35" max="16384" width="9" style="240"/>
  </cols>
  <sheetData>
    <row r="1" spans="1:33" s="238" customFormat="1" ht="33" customHeight="1" thickTop="1" thickBot="1">
      <c r="A1" s="988" t="s">
        <v>194</v>
      </c>
      <c r="B1" s="989"/>
      <c r="C1" s="990">
        <v>46184</v>
      </c>
      <c r="D1" s="984"/>
      <c r="E1" s="988" t="s">
        <v>2661</v>
      </c>
      <c r="F1" s="989"/>
      <c r="G1" s="983" t="s">
        <v>3773</v>
      </c>
      <c r="H1" s="984"/>
      <c r="T1" s="239"/>
      <c r="U1" s="239"/>
      <c r="V1" s="239"/>
      <c r="W1" s="239"/>
      <c r="X1" s="239"/>
      <c r="Y1" s="239"/>
      <c r="Z1" s="239"/>
      <c r="AA1" s="239"/>
      <c r="AB1" s="239"/>
      <c r="AC1" s="239"/>
      <c r="AD1" s="239"/>
      <c r="AE1" s="239"/>
      <c r="AF1" s="239"/>
      <c r="AG1" s="239"/>
    </row>
    <row r="2" spans="1:33" ht="30" customHeight="1" thickTop="1">
      <c r="A2" s="817" t="s">
        <v>2662</v>
      </c>
      <c r="B2" s="258" t="s">
        <v>2663</v>
      </c>
      <c r="C2" s="591">
        <v>1.08</v>
      </c>
      <c r="D2" s="818"/>
      <c r="E2" s="258" t="s">
        <v>2664</v>
      </c>
      <c r="F2" s="819"/>
      <c r="G2" s="820" t="s">
        <v>2665</v>
      </c>
      <c r="H2" s="819">
        <f>C2+F2</f>
        <v>1.08</v>
      </c>
    </row>
    <row r="3" spans="1:33" ht="32.25" customHeight="1" thickBot="1">
      <c r="A3" s="242" t="s">
        <v>2666</v>
      </c>
      <c r="B3" s="592"/>
      <c r="C3" s="593"/>
      <c r="D3" s="743" t="s">
        <v>3849</v>
      </c>
      <c r="E3" s="594" t="s">
        <v>165</v>
      </c>
      <c r="F3" s="243"/>
      <c r="G3" s="629" t="s">
        <v>3751</v>
      </c>
      <c r="H3" s="595"/>
      <c r="L3" s="821" t="s">
        <v>2667</v>
      </c>
      <c r="T3" s="244" t="s">
        <v>2668</v>
      </c>
    </row>
    <row r="4" spans="1:33" ht="21" customHeight="1">
      <c r="A4" s="985" t="s">
        <v>2669</v>
      </c>
      <c r="B4" s="986"/>
      <c r="C4" s="986"/>
      <c r="D4" s="986"/>
      <c r="E4" s="986"/>
      <c r="F4" s="986"/>
      <c r="G4" s="986"/>
      <c r="H4" s="987"/>
      <c r="K4" s="258" t="s">
        <v>187</v>
      </c>
      <c r="L4" s="258" t="s">
        <v>188</v>
      </c>
      <c r="M4" s="258" t="s">
        <v>2670</v>
      </c>
      <c r="N4" s="580" t="s">
        <v>2671</v>
      </c>
      <c r="O4" s="258" t="s">
        <v>1479</v>
      </c>
      <c r="P4" s="257" t="s">
        <v>1480</v>
      </c>
      <c r="Q4" s="257" t="s">
        <v>1481</v>
      </c>
      <c r="R4" s="257" t="s">
        <v>2672</v>
      </c>
      <c r="S4" s="257" t="s">
        <v>2673</v>
      </c>
      <c r="T4" s="245" t="s">
        <v>2674</v>
      </c>
      <c r="U4" s="246" t="s">
        <v>188</v>
      </c>
      <c r="V4" s="246" t="s">
        <v>288</v>
      </c>
      <c r="W4" s="246" t="s">
        <v>226</v>
      </c>
      <c r="X4" s="246" t="s">
        <v>2675</v>
      </c>
      <c r="Y4" s="246" t="s">
        <v>227</v>
      </c>
      <c r="Z4" s="247">
        <v>42551</v>
      </c>
      <c r="AA4" s="246" t="s">
        <v>2676</v>
      </c>
      <c r="AB4" s="246" t="s">
        <v>228</v>
      </c>
      <c r="AC4" s="246" t="s">
        <v>229</v>
      </c>
      <c r="AD4" s="246" t="s">
        <v>230</v>
      </c>
      <c r="AE4" s="246" t="s">
        <v>231</v>
      </c>
      <c r="AF4" s="246" t="s">
        <v>232</v>
      </c>
      <c r="AG4" s="248" t="s">
        <v>233</v>
      </c>
    </row>
    <row r="5" spans="1:33">
      <c r="A5" s="836" t="s">
        <v>1621</v>
      </c>
      <c r="B5" s="584" t="s">
        <v>117</v>
      </c>
      <c r="C5" s="585">
        <v>0.42708333333333331</v>
      </c>
      <c r="D5" s="585" t="s">
        <v>3852</v>
      </c>
      <c r="E5" s="849" t="s">
        <v>1567</v>
      </c>
      <c r="F5" s="584" t="s">
        <v>115</v>
      </c>
      <c r="G5" s="585" t="s">
        <v>3856</v>
      </c>
      <c r="H5" s="787" t="s">
        <v>3555</v>
      </c>
      <c r="J5" s="841"/>
      <c r="K5" s="842" t="s">
        <v>1049</v>
      </c>
      <c r="L5" s="842" t="s">
        <v>2939</v>
      </c>
      <c r="M5" s="843">
        <v>247</v>
      </c>
      <c r="N5" s="582" t="str">
        <f t="shared" ref="N5:N12" si="0">IF(M5="","",(TEXT(INT(M5/60),"00") &amp; ":" &amp; TEXT(MOD(M5,60),"00")))</f>
        <v>04:07</v>
      </c>
      <c r="O5" s="840"/>
      <c r="P5" s="822">
        <v>0.25486111111111109</v>
      </c>
      <c r="Q5" s="823">
        <f t="shared" ref="Q5:Q12" si="1">IF(P5="","",N5+P5)</f>
        <v>0.42638888888888882</v>
      </c>
      <c r="R5" s="823">
        <f t="shared" ref="R5:R12" si="2">IF(Q5="","",N5+Q5)</f>
        <v>0.59791666666666654</v>
      </c>
      <c r="S5" s="823">
        <f t="shared" ref="S5:S12" si="3">IF(Q5="","",N5+R5)</f>
        <v>0.76944444444444426</v>
      </c>
      <c r="T5" s="250" t="s">
        <v>1054</v>
      </c>
      <c r="U5" s="824" t="s">
        <v>2677</v>
      </c>
      <c r="V5" s="825" t="s">
        <v>137</v>
      </c>
      <c r="W5" s="826"/>
      <c r="X5" s="827" t="str">
        <f t="shared" ref="X5:X11" si="4">IF(W5="","",(TEXT(INT(W5/60),"00") &amp; ":" &amp; TEXT(MOD(W5,60),"00")))</f>
        <v/>
      </c>
      <c r="Y5" s="828"/>
      <c r="Z5" s="829">
        <v>0.89166666666666672</v>
      </c>
      <c r="AA5" s="827" t="str">
        <f t="shared" ref="AA5:AG11" si="5">IF(W5="","",(($X5)+Z5))</f>
        <v/>
      </c>
      <c r="AB5" s="827" t="str">
        <f t="shared" si="5"/>
        <v/>
      </c>
      <c r="AC5" s="827" t="str">
        <f t="shared" si="5"/>
        <v/>
      </c>
      <c r="AD5" s="827" t="e">
        <f t="shared" si="5"/>
        <v>#VALUE!</v>
      </c>
      <c r="AE5" s="827" t="str">
        <f t="shared" si="5"/>
        <v/>
      </c>
      <c r="AF5" s="827" t="str">
        <f t="shared" si="5"/>
        <v/>
      </c>
      <c r="AG5" s="830" t="str">
        <f t="shared" si="5"/>
        <v/>
      </c>
    </row>
    <row r="6" spans="1:33">
      <c r="A6" s="836" t="s">
        <v>1620</v>
      </c>
      <c r="B6" s="584" t="s">
        <v>117</v>
      </c>
      <c r="C6" s="585">
        <v>0.33819444444444446</v>
      </c>
      <c r="D6" s="585" t="s">
        <v>3853</v>
      </c>
      <c r="E6" s="592" t="s">
        <v>2830</v>
      </c>
      <c r="F6" s="584" t="s">
        <v>3752</v>
      </c>
      <c r="G6" s="585" t="s">
        <v>3857</v>
      </c>
      <c r="H6" s="787" t="s">
        <v>2907</v>
      </c>
      <c r="J6" s="841"/>
      <c r="K6" s="842" t="s">
        <v>1620</v>
      </c>
      <c r="L6" s="842" t="s">
        <v>2940</v>
      </c>
      <c r="M6" s="843">
        <v>247</v>
      </c>
      <c r="N6" s="582" t="str">
        <f t="shared" si="0"/>
        <v>04:07</v>
      </c>
      <c r="O6" s="583"/>
      <c r="P6" s="822">
        <v>0.16666666666666666</v>
      </c>
      <c r="Q6" s="823">
        <f t="shared" si="1"/>
        <v>0.33819444444444441</v>
      </c>
      <c r="R6" s="823">
        <f t="shared" si="2"/>
        <v>0.50972222222222219</v>
      </c>
      <c r="S6" s="823">
        <f t="shared" si="3"/>
        <v>0.68124999999999991</v>
      </c>
      <c r="T6" s="250" t="s">
        <v>1055</v>
      </c>
      <c r="U6" s="824" t="s">
        <v>2679</v>
      </c>
      <c r="V6" s="825"/>
      <c r="W6" s="826"/>
      <c r="X6" s="827" t="str">
        <f t="shared" si="4"/>
        <v/>
      </c>
      <c r="Y6" s="828"/>
      <c r="Z6" s="829">
        <v>0.75486111111111109</v>
      </c>
      <c r="AA6" s="827" t="str">
        <f t="shared" si="5"/>
        <v/>
      </c>
      <c r="AB6" s="827" t="str">
        <f t="shared" si="5"/>
        <v/>
      </c>
      <c r="AC6" s="827" t="str">
        <f t="shared" si="5"/>
        <v/>
      </c>
      <c r="AD6" s="827" t="e">
        <f t="shared" si="5"/>
        <v>#VALUE!</v>
      </c>
      <c r="AE6" s="827" t="str">
        <f t="shared" si="5"/>
        <v/>
      </c>
      <c r="AF6" s="827" t="str">
        <f t="shared" si="5"/>
        <v/>
      </c>
      <c r="AG6" s="830" t="str">
        <f t="shared" si="5"/>
        <v/>
      </c>
    </row>
    <row r="7" spans="1:33">
      <c r="A7" s="1059" t="s">
        <v>1863</v>
      </c>
      <c r="B7" s="584"/>
      <c r="C7" s="585" t="s">
        <v>3548</v>
      </c>
      <c r="D7" s="881"/>
      <c r="E7" s="849" t="s">
        <v>1036</v>
      </c>
      <c r="F7" s="584" t="s">
        <v>115</v>
      </c>
      <c r="G7" s="585" t="s">
        <v>3858</v>
      </c>
      <c r="H7" s="787" t="s">
        <v>2678</v>
      </c>
      <c r="I7" s="841"/>
      <c r="J7" s="841"/>
      <c r="K7" s="842" t="s">
        <v>1863</v>
      </c>
      <c r="L7" s="842"/>
      <c r="M7" s="843"/>
      <c r="N7" s="582" t="str">
        <f t="shared" si="0"/>
        <v/>
      </c>
      <c r="O7" s="840"/>
      <c r="P7" s="822"/>
      <c r="Q7" s="823" t="str">
        <f t="shared" si="1"/>
        <v/>
      </c>
      <c r="R7" s="823" t="str">
        <f t="shared" si="2"/>
        <v/>
      </c>
      <c r="S7" s="823" t="str">
        <f t="shared" si="3"/>
        <v/>
      </c>
      <c r="T7" s="250" t="s">
        <v>236</v>
      </c>
      <c r="U7" s="824" t="s">
        <v>2680</v>
      </c>
      <c r="V7" s="825" t="s">
        <v>198</v>
      </c>
      <c r="W7" s="826">
        <v>499</v>
      </c>
      <c r="X7" s="827" t="str">
        <f t="shared" si="4"/>
        <v>08:19</v>
      </c>
      <c r="Y7" s="828">
        <v>2.885771543086173</v>
      </c>
      <c r="Z7" s="829">
        <v>0.76875000000000004</v>
      </c>
      <c r="AA7" s="827">
        <f t="shared" si="5"/>
        <v>1.1152777777777778</v>
      </c>
      <c r="AB7" s="827">
        <f t="shared" si="5"/>
        <v>1.4618055555555556</v>
      </c>
      <c r="AC7" s="827">
        <f t="shared" si="5"/>
        <v>1.8083333333333333</v>
      </c>
      <c r="AD7" s="827">
        <f t="shared" si="5"/>
        <v>2.1548611111111109</v>
      </c>
      <c r="AE7" s="827">
        <f t="shared" si="5"/>
        <v>2.5013888888888887</v>
      </c>
      <c r="AF7" s="827">
        <f t="shared" si="5"/>
        <v>2.8479166666666664</v>
      </c>
      <c r="AG7" s="830">
        <f t="shared" si="5"/>
        <v>3.1944444444444442</v>
      </c>
    </row>
    <row r="8" spans="1:33">
      <c r="A8" s="836" t="s">
        <v>1823</v>
      </c>
      <c r="B8" s="584" t="s">
        <v>119</v>
      </c>
      <c r="C8" s="585">
        <v>0.47916666666666669</v>
      </c>
      <c r="D8" s="1080" t="s">
        <v>3850</v>
      </c>
      <c r="E8" s="849" t="s">
        <v>2658</v>
      </c>
      <c r="F8" s="584" t="s">
        <v>115</v>
      </c>
      <c r="G8" s="585" t="s">
        <v>3859</v>
      </c>
      <c r="H8" s="787" t="s">
        <v>2906</v>
      </c>
      <c r="I8" s="841"/>
      <c r="J8" s="841"/>
      <c r="K8" s="842" t="s">
        <v>1823</v>
      </c>
      <c r="L8" s="842" t="s">
        <v>1908</v>
      </c>
      <c r="M8" s="843">
        <v>233</v>
      </c>
      <c r="N8" s="582" t="str">
        <f t="shared" si="0"/>
        <v>03:53</v>
      </c>
      <c r="O8" s="583"/>
      <c r="P8" s="822">
        <v>0.31597222222222221</v>
      </c>
      <c r="Q8" s="823">
        <f t="shared" si="1"/>
        <v>0.47777777777777775</v>
      </c>
      <c r="R8" s="823">
        <f t="shared" si="2"/>
        <v>0.63958333333333328</v>
      </c>
      <c r="S8" s="823">
        <f t="shared" si="3"/>
        <v>0.80138888888888882</v>
      </c>
      <c r="T8" s="250" t="s">
        <v>191</v>
      </c>
      <c r="U8" s="824" t="s">
        <v>2681</v>
      </c>
      <c r="V8" s="825"/>
      <c r="W8" s="826"/>
      <c r="X8" s="827" t="str">
        <f t="shared" si="4"/>
        <v/>
      </c>
      <c r="Y8" s="828"/>
      <c r="Z8" s="829">
        <v>0.85277777777777775</v>
      </c>
      <c r="AA8" s="827" t="str">
        <f t="shared" si="5"/>
        <v/>
      </c>
      <c r="AB8" s="827" t="str">
        <f t="shared" si="5"/>
        <v/>
      </c>
      <c r="AC8" s="827" t="str">
        <f t="shared" si="5"/>
        <v/>
      </c>
      <c r="AD8" s="827" t="e">
        <f t="shared" si="5"/>
        <v>#VALUE!</v>
      </c>
      <c r="AE8" s="827" t="str">
        <f t="shared" si="5"/>
        <v/>
      </c>
      <c r="AF8" s="827" t="str">
        <f t="shared" si="5"/>
        <v/>
      </c>
      <c r="AG8" s="830" t="str">
        <f t="shared" si="5"/>
        <v/>
      </c>
    </row>
    <row r="9" spans="1:33">
      <c r="A9" s="816" t="s">
        <v>1625</v>
      </c>
      <c r="B9" s="584" t="s">
        <v>115</v>
      </c>
      <c r="C9" s="585">
        <v>0.46875</v>
      </c>
      <c r="D9" s="883" t="s">
        <v>3774</v>
      </c>
      <c r="E9" s="850" t="s">
        <v>3012</v>
      </c>
      <c r="F9" s="623" t="s">
        <v>115</v>
      </c>
      <c r="G9" s="585" t="s">
        <v>3860</v>
      </c>
      <c r="H9" s="787" t="s">
        <v>3013</v>
      </c>
      <c r="I9" s="841"/>
      <c r="J9" s="841"/>
      <c r="K9" s="842" t="s">
        <v>1625</v>
      </c>
      <c r="L9" s="842" t="s">
        <v>3162</v>
      </c>
      <c r="M9" s="843">
        <v>451</v>
      </c>
      <c r="N9" s="582" t="str">
        <f t="shared" si="0"/>
        <v>07:31</v>
      </c>
      <c r="O9" s="840"/>
      <c r="P9" s="822">
        <v>0.84166666666666667</v>
      </c>
      <c r="Q9" s="823">
        <f t="shared" si="1"/>
        <v>1.1548611111111111</v>
      </c>
      <c r="R9" s="823">
        <f t="shared" si="2"/>
        <v>1.4680555555555554</v>
      </c>
      <c r="S9" s="823">
        <f t="shared" si="3"/>
        <v>1.78125</v>
      </c>
      <c r="T9" s="250" t="s">
        <v>237</v>
      </c>
      <c r="U9" s="824"/>
      <c r="V9" s="825" t="s">
        <v>198</v>
      </c>
      <c r="W9" s="826"/>
      <c r="X9" s="827" t="str">
        <f t="shared" si="4"/>
        <v/>
      </c>
      <c r="Y9" s="828"/>
      <c r="Z9" s="829"/>
      <c r="AA9" s="827" t="str">
        <f t="shared" si="5"/>
        <v/>
      </c>
      <c r="AB9" s="827" t="str">
        <f t="shared" si="5"/>
        <v/>
      </c>
      <c r="AC9" s="827" t="str">
        <f t="shared" si="5"/>
        <v/>
      </c>
      <c r="AD9" s="827" t="str">
        <f t="shared" si="5"/>
        <v/>
      </c>
      <c r="AE9" s="827" t="str">
        <f t="shared" si="5"/>
        <v/>
      </c>
      <c r="AF9" s="827" t="str">
        <f t="shared" si="5"/>
        <v/>
      </c>
      <c r="AG9" s="830" t="str">
        <f t="shared" si="5"/>
        <v/>
      </c>
    </row>
    <row r="10" spans="1:33">
      <c r="A10" s="816" t="s">
        <v>1893</v>
      </c>
      <c r="B10" s="584" t="s">
        <v>117</v>
      </c>
      <c r="C10" s="585">
        <v>0.46180555555555558</v>
      </c>
      <c r="D10" s="585" t="s">
        <v>3851</v>
      </c>
      <c r="E10" s="850" t="s">
        <v>3014</v>
      </c>
      <c r="F10" s="623"/>
      <c r="G10" s="881" t="s">
        <v>3772</v>
      </c>
      <c r="H10" s="788" t="s">
        <v>3015</v>
      </c>
      <c r="I10" s="841"/>
      <c r="J10" s="841"/>
      <c r="K10" s="842" t="s">
        <v>1893</v>
      </c>
      <c r="L10" s="842" t="s">
        <v>3549</v>
      </c>
      <c r="M10" s="843">
        <v>218</v>
      </c>
      <c r="N10" s="582" t="str">
        <f t="shared" si="0"/>
        <v>03:38</v>
      </c>
      <c r="O10" s="583"/>
      <c r="P10" s="822">
        <v>0.30972222222222223</v>
      </c>
      <c r="Q10" s="823">
        <f t="shared" si="1"/>
        <v>0.46111111111111114</v>
      </c>
      <c r="R10" s="823">
        <f t="shared" si="2"/>
        <v>0.61250000000000004</v>
      </c>
      <c r="S10" s="823">
        <f t="shared" si="3"/>
        <v>0.76388888888888895</v>
      </c>
      <c r="T10" s="250" t="s">
        <v>238</v>
      </c>
      <c r="U10" s="824" t="s">
        <v>2682</v>
      </c>
      <c r="V10" s="825" t="s">
        <v>196</v>
      </c>
      <c r="W10" s="826">
        <v>531</v>
      </c>
      <c r="X10" s="827" t="str">
        <f t="shared" si="4"/>
        <v>08:51</v>
      </c>
      <c r="Y10" s="828">
        <v>2.7118644067796609</v>
      </c>
      <c r="Z10" s="829">
        <v>0.8305555555555556</v>
      </c>
      <c r="AA10" s="827">
        <f t="shared" si="5"/>
        <v>1.1993055555555556</v>
      </c>
      <c r="AB10" s="827">
        <f t="shared" si="5"/>
        <v>1.5680555555555555</v>
      </c>
      <c r="AC10" s="827">
        <f t="shared" si="5"/>
        <v>1.9368055555555554</v>
      </c>
      <c r="AD10" s="827">
        <f t="shared" si="5"/>
        <v>2.3055555555555554</v>
      </c>
      <c r="AE10" s="827">
        <f t="shared" si="5"/>
        <v>2.6743055555555553</v>
      </c>
      <c r="AF10" s="827">
        <f t="shared" si="5"/>
        <v>3.0430555555555552</v>
      </c>
      <c r="AG10" s="830">
        <f t="shared" si="5"/>
        <v>3.4118055555555551</v>
      </c>
    </row>
    <row r="11" spans="1:33" ht="25.5" customHeight="1">
      <c r="A11" s="816" t="s">
        <v>3217</v>
      </c>
      <c r="B11" s="584" t="s">
        <v>117</v>
      </c>
      <c r="C11" s="585">
        <v>0.44097222222222227</v>
      </c>
      <c r="D11" s="585" t="s">
        <v>3854</v>
      </c>
      <c r="E11" s="592" t="s">
        <v>3550</v>
      </c>
      <c r="F11" s="623" t="s">
        <v>117</v>
      </c>
      <c r="G11" s="585" t="s">
        <v>3861</v>
      </c>
      <c r="H11" s="788" t="s">
        <v>3556</v>
      </c>
      <c r="I11" s="841"/>
      <c r="J11" s="841"/>
      <c r="K11" s="842" t="s">
        <v>3217</v>
      </c>
      <c r="L11" s="842" t="s">
        <v>3305</v>
      </c>
      <c r="M11" s="843">
        <v>247</v>
      </c>
      <c r="N11" s="582" t="str">
        <f t="shared" si="0"/>
        <v>04:07</v>
      </c>
      <c r="O11" s="840"/>
      <c r="P11" s="822">
        <v>0.26874999999999999</v>
      </c>
      <c r="Q11" s="823">
        <f t="shared" si="1"/>
        <v>0.44027777777777777</v>
      </c>
      <c r="R11" s="823">
        <f t="shared" si="2"/>
        <v>0.61180555555555549</v>
      </c>
      <c r="S11" s="823">
        <f t="shared" si="3"/>
        <v>0.78333333333333321</v>
      </c>
      <c r="T11" s="250" t="s">
        <v>192</v>
      </c>
      <c r="U11" s="824" t="s">
        <v>2683</v>
      </c>
      <c r="V11" s="825" t="s">
        <v>137</v>
      </c>
      <c r="W11" s="826">
        <v>471</v>
      </c>
      <c r="X11" s="827" t="str">
        <f t="shared" si="4"/>
        <v>07:51</v>
      </c>
      <c r="Y11" s="828">
        <v>3.057324840764331</v>
      </c>
      <c r="Z11" s="829">
        <v>0.93125000000000002</v>
      </c>
      <c r="AA11" s="827">
        <f t="shared" si="5"/>
        <v>1.2583333333333333</v>
      </c>
      <c r="AB11" s="827">
        <f t="shared" si="5"/>
        <v>1.5854166666666667</v>
      </c>
      <c r="AC11" s="827">
        <f t="shared" si="5"/>
        <v>1.9125000000000001</v>
      </c>
      <c r="AD11" s="827">
        <f t="shared" si="5"/>
        <v>2.2395833333333335</v>
      </c>
      <c r="AE11" s="827">
        <f t="shared" si="5"/>
        <v>2.5666666666666669</v>
      </c>
      <c r="AF11" s="827">
        <f t="shared" si="5"/>
        <v>2.8937500000000003</v>
      </c>
      <c r="AG11" s="830">
        <f t="shared" si="5"/>
        <v>3.2208333333333337</v>
      </c>
    </row>
    <row r="12" spans="1:33" ht="26.25" thickBot="1">
      <c r="A12" s="836" t="s">
        <v>1815</v>
      </c>
      <c r="B12" s="584" t="s">
        <v>117</v>
      </c>
      <c r="C12" s="585">
        <v>0.42708333333333331</v>
      </c>
      <c r="D12" s="585" t="s">
        <v>3855</v>
      </c>
      <c r="E12" s="592" t="s">
        <v>2659</v>
      </c>
      <c r="F12" s="623" t="s">
        <v>115</v>
      </c>
      <c r="G12" s="585" t="s">
        <v>3862</v>
      </c>
      <c r="H12" s="788" t="s">
        <v>3134</v>
      </c>
      <c r="K12" s="258" t="s">
        <v>1549</v>
      </c>
      <c r="L12" s="258" t="s">
        <v>2938</v>
      </c>
      <c r="M12" s="843">
        <v>247</v>
      </c>
      <c r="N12" s="582" t="str">
        <f t="shared" si="0"/>
        <v>04:07</v>
      </c>
      <c r="O12" s="583"/>
      <c r="P12" s="822">
        <v>0.25486111111111109</v>
      </c>
      <c r="Q12" s="823">
        <f t="shared" si="1"/>
        <v>0.42638888888888882</v>
      </c>
      <c r="R12" s="823">
        <f t="shared" si="2"/>
        <v>0.59791666666666654</v>
      </c>
      <c r="S12" s="857">
        <f t="shared" si="3"/>
        <v>0.76944444444444426</v>
      </c>
      <c r="T12" s="250"/>
      <c r="U12" s="886"/>
      <c r="V12" s="825"/>
      <c r="W12" s="826"/>
      <c r="X12" s="827"/>
      <c r="Y12" s="828"/>
      <c r="Z12" s="829"/>
      <c r="AA12" s="827"/>
      <c r="AB12" s="827"/>
      <c r="AC12" s="827"/>
      <c r="AD12" s="827"/>
      <c r="AE12" s="827"/>
      <c r="AF12" s="827"/>
      <c r="AG12" s="830"/>
    </row>
    <row r="13" spans="1:33" ht="28.5" customHeight="1">
      <c r="A13" s="253" t="s">
        <v>2684</v>
      </c>
      <c r="B13" s="254"/>
      <c r="C13" s="991"/>
      <c r="D13" s="986"/>
      <c r="E13" s="986"/>
      <c r="F13" s="986"/>
      <c r="G13" s="986"/>
      <c r="H13" s="987"/>
      <c r="K13" s="838"/>
      <c r="L13" s="872"/>
      <c r="M13" s="873"/>
      <c r="N13" s="873"/>
      <c r="O13" s="874"/>
      <c r="P13" s="874"/>
      <c r="Q13" s="874"/>
      <c r="R13" s="874"/>
      <c r="S13" s="874"/>
      <c r="T13" s="251"/>
      <c r="U13" s="886"/>
      <c r="V13" s="825"/>
      <c r="W13" s="826"/>
      <c r="X13" s="827"/>
      <c r="Y13" s="828"/>
      <c r="Z13" s="829"/>
      <c r="AA13" s="827"/>
      <c r="AB13" s="827"/>
      <c r="AC13" s="827"/>
      <c r="AD13" s="827"/>
      <c r="AE13" s="827"/>
      <c r="AF13" s="827"/>
      <c r="AG13" s="830"/>
    </row>
    <row r="14" spans="1:33" ht="28.5" customHeight="1">
      <c r="A14" s="628" t="s">
        <v>114</v>
      </c>
      <c r="B14" s="831" t="s">
        <v>137</v>
      </c>
      <c r="C14" s="596" t="s">
        <v>3821</v>
      </c>
      <c r="D14" s="502"/>
      <c r="E14" s="502"/>
      <c r="F14" s="505"/>
      <c r="G14" s="505"/>
      <c r="H14" s="506"/>
      <c r="K14" s="839" t="s">
        <v>2656</v>
      </c>
      <c r="L14" s="839" t="s">
        <v>3554</v>
      </c>
      <c r="M14" s="854">
        <v>1022</v>
      </c>
      <c r="N14" s="855" t="str">
        <f t="shared" ref="N14:N20" si="6">IF(M14="","",(TEXT(INT(M14/60),"00") &amp; ":" &amp; TEXT(MOD(M14,60),"00")))</f>
        <v>17:02</v>
      </c>
      <c r="O14" s="856"/>
      <c r="P14" s="822">
        <v>0.64374999999999993</v>
      </c>
      <c r="Q14" s="823">
        <f t="shared" ref="Q14" si="7">IF(P14="","",N14+P14)</f>
        <v>1.3534722222222222</v>
      </c>
      <c r="R14" s="823">
        <f t="shared" ref="R14" si="8">IF(Q14="","",N14+Q14)</f>
        <v>2.0631944444444446</v>
      </c>
      <c r="S14" s="823">
        <f t="shared" ref="S14" si="9">IF(Q14="","",N14+R14)</f>
        <v>2.7729166666666667</v>
      </c>
      <c r="T14" s="251"/>
      <c r="U14" s="886"/>
      <c r="V14" s="825"/>
      <c r="W14" s="826"/>
      <c r="X14" s="827"/>
      <c r="Y14" s="828"/>
      <c r="Z14" s="829"/>
      <c r="AA14" s="827"/>
      <c r="AB14" s="827"/>
      <c r="AC14" s="827"/>
      <c r="AD14" s="827"/>
      <c r="AE14" s="827"/>
      <c r="AF14" s="827"/>
      <c r="AG14" s="252"/>
    </row>
    <row r="15" spans="1:33" ht="28.5" customHeight="1">
      <c r="A15" s="628" t="s">
        <v>1491</v>
      </c>
      <c r="B15" s="831" t="s">
        <v>196</v>
      </c>
      <c r="C15" s="502" t="s">
        <v>1066</v>
      </c>
      <c r="D15" s="502"/>
      <c r="E15" s="502"/>
      <c r="F15" s="505"/>
      <c r="G15" s="505"/>
      <c r="H15" s="506"/>
      <c r="K15" s="839" t="s">
        <v>2830</v>
      </c>
      <c r="L15" s="839" t="s">
        <v>2832</v>
      </c>
      <c r="M15" s="843">
        <v>515</v>
      </c>
      <c r="N15" s="582" t="str">
        <f t="shared" si="6"/>
        <v>08:35</v>
      </c>
      <c r="O15" s="583"/>
      <c r="P15" s="822">
        <v>0.63888888888888895</v>
      </c>
      <c r="Q15" s="823">
        <f t="shared" ref="Q14:Q19" si="10">IF(P15="","",N15+P15)</f>
        <v>0.9965277777777779</v>
      </c>
      <c r="R15" s="823">
        <f t="shared" ref="R14:R19" si="11">IF(Q15="","",N15+Q15)</f>
        <v>1.3541666666666667</v>
      </c>
      <c r="S15" s="823">
        <f t="shared" ref="S14:S19" si="12">IF(Q15="","",N15+R15)</f>
        <v>1.7118055555555556</v>
      </c>
      <c r="T15" s="251"/>
      <c r="U15" s="886"/>
      <c r="V15" s="825"/>
      <c r="W15" s="826"/>
      <c r="X15" s="827"/>
      <c r="Y15" s="828"/>
      <c r="Z15" s="829"/>
      <c r="AA15" s="827"/>
      <c r="AB15" s="827"/>
      <c r="AC15" s="827"/>
      <c r="AD15" s="827"/>
      <c r="AE15" s="827"/>
      <c r="AF15" s="827"/>
      <c r="AG15" s="252"/>
    </row>
    <row r="16" spans="1:33" ht="28.5" customHeight="1">
      <c r="A16" s="628" t="s">
        <v>116</v>
      </c>
      <c r="B16" s="831" t="s">
        <v>146</v>
      </c>
      <c r="C16" s="502" t="s">
        <v>3822</v>
      </c>
      <c r="D16" s="503"/>
      <c r="E16" s="502"/>
      <c r="F16" s="505"/>
      <c r="G16" s="505"/>
      <c r="H16" s="506"/>
      <c r="K16" s="839" t="s">
        <v>2657</v>
      </c>
      <c r="L16" s="839" t="s">
        <v>2945</v>
      </c>
      <c r="M16" s="843">
        <v>585</v>
      </c>
      <c r="N16" s="582" t="str">
        <f t="shared" si="6"/>
        <v>09:45</v>
      </c>
      <c r="O16" s="583"/>
      <c r="P16" s="822">
        <v>5.2083333333333336E-2</v>
      </c>
      <c r="Q16" s="823">
        <f t="shared" si="10"/>
        <v>0.45833333333333331</v>
      </c>
      <c r="R16" s="823">
        <f t="shared" si="11"/>
        <v>0.86458333333333326</v>
      </c>
      <c r="S16" s="823">
        <f t="shared" si="12"/>
        <v>1.2708333333333333</v>
      </c>
      <c r="T16" s="251"/>
      <c r="U16" s="886"/>
      <c r="V16" s="825"/>
      <c r="W16" s="826"/>
      <c r="X16" s="827"/>
      <c r="Y16" s="828"/>
      <c r="Z16" s="829"/>
      <c r="AA16" s="827"/>
      <c r="AB16" s="827"/>
      <c r="AC16" s="827"/>
      <c r="AD16" s="827"/>
      <c r="AE16" s="827"/>
      <c r="AF16" s="827"/>
      <c r="AG16" s="252"/>
    </row>
    <row r="17" spans="1:33" ht="28.5" customHeight="1">
      <c r="A17" s="628" t="s">
        <v>165</v>
      </c>
      <c r="B17" s="831" t="s">
        <v>239</v>
      </c>
      <c r="C17" s="502" t="s">
        <v>3808</v>
      </c>
      <c r="D17" s="502"/>
      <c r="E17" s="502"/>
      <c r="F17" s="505"/>
      <c r="G17" s="505"/>
      <c r="H17" s="858"/>
      <c r="K17" s="839" t="s">
        <v>2658</v>
      </c>
      <c r="L17" s="839" t="s">
        <v>2733</v>
      </c>
      <c r="M17" s="843">
        <v>502</v>
      </c>
      <c r="N17" s="582" t="str">
        <f t="shared" si="6"/>
        <v>08:22</v>
      </c>
      <c r="O17" s="583"/>
      <c r="P17" s="822">
        <v>0.96805555555555556</v>
      </c>
      <c r="Q17" s="823">
        <f t="shared" si="10"/>
        <v>1.3166666666666667</v>
      </c>
      <c r="R17" s="823">
        <f t="shared" si="11"/>
        <v>1.6652777777777779</v>
      </c>
      <c r="S17" s="823">
        <f t="shared" si="12"/>
        <v>2.0138888888888888</v>
      </c>
      <c r="T17" s="251"/>
      <c r="U17" s="886"/>
      <c r="V17" s="825"/>
      <c r="W17" s="826"/>
      <c r="X17" s="827"/>
      <c r="Y17" s="828"/>
      <c r="Z17" s="829"/>
      <c r="AA17" s="827"/>
      <c r="AB17" s="827"/>
      <c r="AC17" s="827"/>
      <c r="AD17" s="827"/>
      <c r="AE17" s="827"/>
      <c r="AF17" s="827"/>
      <c r="AG17" s="252"/>
    </row>
    <row r="18" spans="1:33" ht="28.5" customHeight="1">
      <c r="A18" s="628" t="s">
        <v>120</v>
      </c>
      <c r="B18" s="831" t="s">
        <v>197</v>
      </c>
      <c r="C18" s="502" t="s">
        <v>3808</v>
      </c>
      <c r="D18" s="502"/>
      <c r="E18" s="502"/>
      <c r="F18" s="505"/>
      <c r="G18" s="505"/>
      <c r="H18" s="506"/>
      <c r="K18" s="839" t="s">
        <v>3012</v>
      </c>
      <c r="L18" s="839" t="s">
        <v>2973</v>
      </c>
      <c r="M18" s="581">
        <v>1298</v>
      </c>
      <c r="N18" s="582" t="str">
        <f t="shared" si="6"/>
        <v>21:38</v>
      </c>
      <c r="O18" s="583"/>
      <c r="P18" s="822">
        <v>0.5</v>
      </c>
      <c r="Q18" s="823">
        <f t="shared" si="10"/>
        <v>1.401388888888889</v>
      </c>
      <c r="R18" s="823">
        <f t="shared" si="11"/>
        <v>2.302777777777778</v>
      </c>
      <c r="S18" s="823">
        <f t="shared" si="12"/>
        <v>3.2041666666666671</v>
      </c>
      <c r="T18" s="251"/>
      <c r="U18" s="886"/>
      <c r="V18" s="825"/>
      <c r="W18" s="826"/>
      <c r="X18" s="827"/>
      <c r="Y18" s="828"/>
      <c r="Z18" s="829"/>
      <c r="AA18" s="827"/>
      <c r="AB18" s="827"/>
      <c r="AC18" s="827"/>
      <c r="AD18" s="827"/>
      <c r="AE18" s="827"/>
      <c r="AF18" s="827"/>
      <c r="AG18" s="252"/>
    </row>
    <row r="19" spans="1:33" ht="28.5" customHeight="1">
      <c r="A19" s="628" t="s">
        <v>1614</v>
      </c>
      <c r="B19" s="831" t="s">
        <v>3653</v>
      </c>
      <c r="C19" s="596" t="s">
        <v>3720</v>
      </c>
      <c r="D19" s="502"/>
      <c r="E19" s="502"/>
      <c r="F19" s="505"/>
      <c r="G19" s="848"/>
      <c r="H19" s="506"/>
      <c r="K19" s="839" t="s">
        <v>3014</v>
      </c>
      <c r="L19" s="839" t="s">
        <v>2971</v>
      </c>
      <c r="M19" s="581">
        <v>470</v>
      </c>
      <c r="N19" s="582" t="str">
        <f t="shared" si="6"/>
        <v>07:50</v>
      </c>
      <c r="O19" s="583"/>
      <c r="P19" s="822"/>
      <c r="Q19" s="823" t="str">
        <f t="shared" si="10"/>
        <v/>
      </c>
      <c r="R19" s="823" t="str">
        <f t="shared" si="11"/>
        <v/>
      </c>
      <c r="S19" s="823" t="str">
        <f t="shared" si="12"/>
        <v/>
      </c>
      <c r="T19" s="251"/>
      <c r="U19" s="886"/>
      <c r="V19" s="825"/>
      <c r="W19" s="826"/>
      <c r="X19" s="827"/>
      <c r="Y19" s="828"/>
      <c r="Z19" s="829"/>
      <c r="AA19" s="827"/>
      <c r="AB19" s="827"/>
      <c r="AC19" s="827"/>
      <c r="AD19" s="827"/>
      <c r="AE19" s="827"/>
      <c r="AF19" s="827"/>
      <c r="AG19" s="252"/>
    </row>
    <row r="20" spans="1:33" ht="28.5" customHeight="1">
      <c r="A20" s="628"/>
      <c r="B20" s="831" t="s">
        <v>3714</v>
      </c>
      <c r="C20" s="596" t="s">
        <v>3658</v>
      </c>
      <c r="D20" s="502"/>
      <c r="E20" s="502"/>
      <c r="F20" s="505"/>
      <c r="G20" s="848"/>
      <c r="H20" s="506"/>
      <c r="K20" s="839" t="s">
        <v>3550</v>
      </c>
      <c r="L20" s="839" t="s">
        <v>3552</v>
      </c>
      <c r="M20" s="581">
        <v>279</v>
      </c>
      <c r="N20" s="582" t="str">
        <f t="shared" si="6"/>
        <v>04:39</v>
      </c>
      <c r="O20" s="878"/>
      <c r="P20" s="822">
        <v>0.96944444444444444</v>
      </c>
      <c r="Q20" s="823">
        <f t="shared" ref="Q20" si="13">IF(P20="","",N20+P20)</f>
        <v>1.1631944444444444</v>
      </c>
      <c r="R20" s="823">
        <f t="shared" ref="R20" si="14">IF(Q20="","",N20+Q20)</f>
        <v>1.3569444444444445</v>
      </c>
      <c r="S20" s="823">
        <f t="shared" ref="S20" si="15">IF(Q20="","",N20+R20)</f>
        <v>1.5506944444444446</v>
      </c>
      <c r="T20" s="251"/>
      <c r="U20" s="886"/>
      <c r="V20" s="825"/>
      <c r="W20" s="826"/>
      <c r="X20" s="827"/>
      <c r="Y20" s="828"/>
      <c r="Z20" s="829"/>
      <c r="AA20" s="827"/>
      <c r="AB20" s="827"/>
      <c r="AC20" s="827"/>
      <c r="AD20" s="827"/>
      <c r="AE20" s="827"/>
      <c r="AF20" s="827"/>
      <c r="AG20" s="252"/>
    </row>
    <row r="21" spans="1:33" ht="28.5" customHeight="1">
      <c r="A21" s="628"/>
      <c r="B21" s="831" t="s">
        <v>3656</v>
      </c>
      <c r="C21" s="596" t="s">
        <v>3718</v>
      </c>
      <c r="D21" s="502"/>
      <c r="E21" s="502"/>
      <c r="F21" s="505"/>
      <c r="G21" s="848"/>
      <c r="H21" s="506"/>
      <c r="K21" s="842"/>
      <c r="L21" s="842"/>
      <c r="M21" s="885"/>
      <c r="N21" s="885"/>
      <c r="O21" s="879"/>
      <c r="P21" s="879"/>
      <c r="Q21" s="879"/>
      <c r="R21" s="879"/>
      <c r="S21" s="879"/>
      <c r="T21" s="251"/>
      <c r="U21" s="886"/>
      <c r="V21" s="825"/>
      <c r="W21" s="826"/>
      <c r="X21" s="827"/>
      <c r="Y21" s="828"/>
      <c r="Z21" s="829"/>
      <c r="AA21" s="827"/>
      <c r="AB21" s="827"/>
      <c r="AC21" s="827"/>
      <c r="AD21" s="827"/>
      <c r="AE21" s="827"/>
      <c r="AF21" s="827"/>
      <c r="AG21" s="252"/>
    </row>
    <row r="22" spans="1:33" ht="28.5" customHeight="1">
      <c r="A22" s="628" t="s">
        <v>1663</v>
      </c>
      <c r="B22" s="831" t="s">
        <v>1664</v>
      </c>
      <c r="C22" s="502" t="s">
        <v>3885</v>
      </c>
      <c r="D22" s="502"/>
      <c r="E22" s="502"/>
      <c r="F22" s="505"/>
      <c r="G22" s="848"/>
      <c r="H22" s="506"/>
      <c r="T22" s="251"/>
      <c r="U22" s="886"/>
      <c r="V22" s="825"/>
      <c r="W22" s="826"/>
      <c r="X22" s="827"/>
      <c r="Y22" s="828"/>
      <c r="Z22" s="829"/>
      <c r="AA22" s="827"/>
      <c r="AB22" s="827"/>
      <c r="AC22" s="827"/>
      <c r="AD22" s="827"/>
      <c r="AE22" s="827"/>
      <c r="AF22" s="827"/>
      <c r="AG22" s="252"/>
    </row>
    <row r="23" spans="1:33" ht="28.5" customHeight="1">
      <c r="A23" s="628"/>
      <c r="B23" s="831" t="s">
        <v>2802</v>
      </c>
      <c r="C23" s="596" t="s">
        <v>2690</v>
      </c>
      <c r="D23" s="502"/>
      <c r="E23" s="502"/>
      <c r="F23" s="505"/>
      <c r="G23" s="505"/>
      <c r="H23" s="506"/>
      <c r="K23" s="869" t="s">
        <v>2659</v>
      </c>
      <c r="L23" s="869" t="s">
        <v>3133</v>
      </c>
      <c r="M23" s="581">
        <v>285</v>
      </c>
      <c r="N23" s="582" t="str">
        <f t="shared" ref="N23" si="16">IF(M23="","",(TEXT(INT(M23/60),"00") &amp; ":" &amp; TEXT(MOD(M23,60),"00")))</f>
        <v>04:45</v>
      </c>
      <c r="O23" s="583"/>
      <c r="P23" s="822">
        <v>0.4861111111111111</v>
      </c>
      <c r="Q23" s="823">
        <f t="shared" ref="Q23" si="17">IF(P23="","",N23+P23)</f>
        <v>0.68402777777777779</v>
      </c>
      <c r="R23" s="823">
        <f t="shared" ref="R23" si="18">IF(Q23="","",N23+Q23)</f>
        <v>0.88194444444444442</v>
      </c>
      <c r="S23" s="823">
        <f t="shared" ref="S23" si="19">IF(Q23="","",N23+R23)</f>
        <v>1.0798611111111112</v>
      </c>
      <c r="T23" s="251"/>
      <c r="U23" s="886"/>
      <c r="V23" s="825"/>
      <c r="W23" s="826"/>
      <c r="X23" s="827"/>
      <c r="Y23" s="828"/>
      <c r="Z23" s="829"/>
      <c r="AA23" s="827"/>
      <c r="AB23" s="827"/>
      <c r="AC23" s="827"/>
      <c r="AD23" s="827"/>
      <c r="AE23" s="827"/>
      <c r="AF23" s="827"/>
      <c r="AG23" s="252"/>
    </row>
    <row r="24" spans="1:33" ht="28.5" customHeight="1">
      <c r="A24" s="628"/>
      <c r="B24" s="831" t="s">
        <v>2804</v>
      </c>
      <c r="C24" s="502" t="s">
        <v>2692</v>
      </c>
      <c r="D24" s="502"/>
      <c r="E24" s="502"/>
      <c r="F24" s="505"/>
      <c r="G24" s="505"/>
      <c r="H24" s="506"/>
      <c r="T24" s="251"/>
      <c r="U24" s="886"/>
      <c r="V24" s="825"/>
      <c r="W24" s="826"/>
      <c r="X24" s="827"/>
      <c r="Y24" s="828"/>
      <c r="Z24" s="829"/>
      <c r="AA24" s="827"/>
      <c r="AB24" s="827"/>
      <c r="AC24" s="827"/>
      <c r="AD24" s="827"/>
      <c r="AE24" s="827"/>
      <c r="AF24" s="827"/>
      <c r="AG24" s="252"/>
    </row>
    <row r="25" spans="1:33" ht="28.5" customHeight="1">
      <c r="A25" s="628" t="s">
        <v>147</v>
      </c>
      <c r="B25" s="831" t="s">
        <v>2688</v>
      </c>
      <c r="C25" s="596" t="s">
        <v>3876</v>
      </c>
      <c r="D25" s="502"/>
      <c r="E25" s="502"/>
      <c r="F25" s="505"/>
      <c r="G25" s="505"/>
      <c r="H25" s="506"/>
      <c r="T25" s="251"/>
      <c r="U25" s="886"/>
      <c r="V25" s="825"/>
      <c r="W25" s="826"/>
      <c r="X25" s="827"/>
      <c r="Y25" s="828"/>
      <c r="Z25" s="829"/>
      <c r="AA25" s="827"/>
      <c r="AB25" s="827"/>
      <c r="AC25" s="827"/>
      <c r="AD25" s="827"/>
      <c r="AE25" s="827"/>
      <c r="AF25" s="827"/>
      <c r="AG25" s="252"/>
    </row>
    <row r="26" spans="1:33" ht="28.5" customHeight="1">
      <c r="A26" s="628"/>
      <c r="B26" s="831" t="s">
        <v>2689</v>
      </c>
      <c r="C26" s="596" t="s">
        <v>3490</v>
      </c>
      <c r="D26" s="502"/>
      <c r="E26" s="502"/>
      <c r="F26" s="505"/>
      <c r="G26" s="505"/>
      <c r="H26" s="506"/>
      <c r="T26" s="251"/>
      <c r="U26" s="886"/>
      <c r="V26" s="825"/>
      <c r="W26" s="826"/>
      <c r="X26" s="827"/>
      <c r="Y26" s="828"/>
      <c r="Z26" s="829"/>
      <c r="AA26" s="827"/>
      <c r="AB26" s="827"/>
      <c r="AC26" s="827"/>
      <c r="AD26" s="827"/>
      <c r="AE26" s="827"/>
      <c r="AF26" s="827"/>
      <c r="AG26" s="252"/>
    </row>
    <row r="27" spans="1:33" ht="28.5" customHeight="1">
      <c r="A27" s="255"/>
      <c r="B27" s="631" t="s">
        <v>2691</v>
      </c>
      <c r="C27" s="502" t="s">
        <v>3879</v>
      </c>
      <c r="D27" s="503"/>
      <c r="E27" s="502"/>
      <c r="F27" s="505"/>
      <c r="G27" s="505"/>
      <c r="H27" s="506"/>
      <c r="T27" s="251"/>
      <c r="U27" s="886"/>
      <c r="V27" s="825"/>
      <c r="W27" s="826"/>
      <c r="X27" s="827"/>
      <c r="Y27" s="828"/>
      <c r="Z27" s="829"/>
      <c r="AA27" s="827"/>
      <c r="AB27" s="827"/>
      <c r="AC27" s="827"/>
      <c r="AD27" s="827"/>
      <c r="AE27" s="827"/>
      <c r="AF27" s="827"/>
      <c r="AG27" s="252"/>
    </row>
    <row r="28" spans="1:33" ht="28.5" customHeight="1">
      <c r="A28" s="628"/>
      <c r="B28" s="831" t="s">
        <v>2853</v>
      </c>
      <c r="C28" s="502" t="s">
        <v>3875</v>
      </c>
      <c r="D28" s="502"/>
      <c r="E28" s="502"/>
      <c r="F28" s="505"/>
      <c r="G28" s="505"/>
      <c r="H28" s="506"/>
      <c r="T28" s="251"/>
      <c r="U28" s="886"/>
      <c r="V28" s="825"/>
      <c r="W28" s="826"/>
      <c r="X28" s="827"/>
      <c r="Y28" s="828"/>
      <c r="Z28" s="829"/>
      <c r="AA28" s="827"/>
      <c r="AB28" s="827"/>
      <c r="AC28" s="827"/>
      <c r="AD28" s="827"/>
      <c r="AE28" s="827"/>
      <c r="AF28" s="827"/>
      <c r="AG28" s="252"/>
    </row>
    <row r="29" spans="1:33" ht="28.5" customHeight="1">
      <c r="A29" s="628" t="s">
        <v>2700</v>
      </c>
      <c r="B29" s="831" t="s">
        <v>2893</v>
      </c>
      <c r="C29" s="502" t="s">
        <v>2702</v>
      </c>
      <c r="D29" s="502"/>
      <c r="E29" s="502"/>
      <c r="F29" s="505"/>
      <c r="G29" s="505"/>
      <c r="H29" s="506"/>
      <c r="T29" s="251"/>
      <c r="U29" s="886"/>
      <c r="V29" s="825"/>
      <c r="W29" s="826"/>
      <c r="X29" s="827"/>
      <c r="Y29" s="828"/>
      <c r="Z29" s="829"/>
      <c r="AA29" s="827"/>
      <c r="AB29" s="827"/>
      <c r="AC29" s="827"/>
      <c r="AD29" s="827"/>
      <c r="AE29" s="827"/>
      <c r="AF29" s="827"/>
      <c r="AG29" s="252"/>
    </row>
    <row r="30" spans="1:33" ht="28.5" customHeight="1">
      <c r="A30" s="628" t="s">
        <v>2703</v>
      </c>
      <c r="B30" s="831" t="s">
        <v>2701</v>
      </c>
      <c r="C30" s="877" t="s">
        <v>3584</v>
      </c>
      <c r="D30" s="502"/>
      <c r="E30" s="502"/>
      <c r="F30" s="505"/>
      <c r="G30" s="505"/>
      <c r="H30" s="506"/>
      <c r="T30" s="251"/>
      <c r="U30" s="886"/>
      <c r="V30" s="825"/>
      <c r="W30" s="826"/>
      <c r="X30" s="827"/>
      <c r="Y30" s="828"/>
      <c r="Z30" s="829"/>
      <c r="AA30" s="827"/>
      <c r="AB30" s="827"/>
      <c r="AC30" s="827"/>
      <c r="AD30" s="827"/>
      <c r="AE30" s="827"/>
      <c r="AF30" s="827"/>
      <c r="AG30" s="252"/>
    </row>
    <row r="31" spans="1:33">
      <c r="A31" s="255"/>
      <c r="B31" s="631"/>
      <c r="C31" s="503"/>
      <c r="D31" s="501"/>
      <c r="E31" s="502"/>
      <c r="F31" s="505"/>
      <c r="G31" s="505"/>
      <c r="H31" s="506"/>
      <c r="T31" s="251"/>
      <c r="U31" s="886"/>
      <c r="V31" s="825"/>
      <c r="W31" s="826"/>
      <c r="X31" s="827"/>
      <c r="Y31" s="828"/>
      <c r="Z31" s="829"/>
      <c r="AA31" s="827"/>
      <c r="AB31" s="827"/>
      <c r="AC31" s="827"/>
      <c r="AD31" s="827"/>
      <c r="AE31" s="827"/>
      <c r="AF31" s="827"/>
      <c r="AG31" s="252"/>
    </row>
    <row r="32" spans="1:33">
      <c r="A32" s="628"/>
      <c r="B32" s="831"/>
      <c r="C32" s="884"/>
      <c r="D32" s="502"/>
      <c r="E32" s="502"/>
      <c r="F32" s="505"/>
      <c r="G32" s="505"/>
      <c r="H32" s="506"/>
      <c r="T32" s="251"/>
      <c r="U32" s="886"/>
      <c r="V32" s="825"/>
      <c r="W32" s="826"/>
      <c r="X32" s="827"/>
      <c r="Y32" s="828"/>
      <c r="Z32" s="829"/>
      <c r="AA32" s="827"/>
      <c r="AB32" s="827"/>
      <c r="AC32" s="827"/>
      <c r="AD32" s="827"/>
      <c r="AE32" s="827"/>
      <c r="AF32" s="827"/>
      <c r="AG32" s="252"/>
    </row>
    <row r="33" spans="1:33">
      <c r="A33" s="888"/>
      <c r="B33" s="887"/>
      <c r="C33" s="503"/>
      <c r="D33" s="502"/>
      <c r="E33" s="502"/>
      <c r="F33" s="505"/>
      <c r="G33" s="505"/>
      <c r="H33" s="506"/>
      <c r="T33" s="251"/>
      <c r="U33" s="886"/>
      <c r="V33" s="825"/>
      <c r="W33" s="826"/>
      <c r="X33" s="827"/>
      <c r="Y33" s="828"/>
      <c r="Z33" s="829"/>
      <c r="AA33" s="827"/>
      <c r="AB33" s="827"/>
      <c r="AC33" s="827"/>
      <c r="AD33" s="827"/>
      <c r="AE33" s="827"/>
      <c r="AF33" s="827"/>
      <c r="AG33" s="252"/>
    </row>
    <row r="34" spans="1:33">
      <c r="A34" s="834"/>
      <c r="B34" s="831"/>
      <c r="C34" s="503"/>
      <c r="D34" s="502"/>
      <c r="E34" s="502"/>
      <c r="F34" s="505"/>
      <c r="G34" s="505"/>
      <c r="H34" s="506"/>
      <c r="T34" s="825"/>
      <c r="U34" s="833"/>
      <c r="V34" s="825"/>
      <c r="W34" s="825"/>
      <c r="X34" s="827"/>
      <c r="Y34" s="828"/>
      <c r="Z34" s="827"/>
      <c r="AA34" s="827"/>
      <c r="AB34" s="827"/>
      <c r="AC34" s="827"/>
      <c r="AD34" s="827"/>
      <c r="AE34" s="827"/>
      <c r="AF34" s="827"/>
      <c r="AG34" s="827"/>
    </row>
    <row r="35" spans="1:33">
      <c r="A35" s="834"/>
      <c r="B35" s="831"/>
      <c r="C35" s="503" t="s">
        <v>3666</v>
      </c>
      <c r="D35" s="502"/>
      <c r="E35" s="502"/>
      <c r="F35" s="505"/>
      <c r="G35" s="505"/>
      <c r="H35" s="506"/>
      <c r="T35" s="825"/>
      <c r="U35" s="833"/>
      <c r="V35" s="825"/>
      <c r="W35" s="825"/>
      <c r="X35" s="827"/>
      <c r="Y35" s="828"/>
      <c r="Z35" s="827"/>
      <c r="AA35" s="827"/>
      <c r="AB35" s="827"/>
      <c r="AC35" s="827"/>
      <c r="AD35" s="827"/>
      <c r="AE35" s="827"/>
      <c r="AF35" s="827"/>
      <c r="AG35" s="827"/>
    </row>
    <row r="36" spans="1:33">
      <c r="A36" s="834"/>
      <c r="B36" s="834" t="s">
        <v>2708</v>
      </c>
      <c r="C36" s="501" t="s">
        <v>3109</v>
      </c>
      <c r="D36" s="832"/>
      <c r="E36" s="502"/>
      <c r="F36" s="505"/>
      <c r="G36" s="505"/>
      <c r="H36" s="506"/>
      <c r="T36" s="825"/>
      <c r="U36" s="833"/>
      <c r="V36" s="825"/>
      <c r="W36" s="825"/>
      <c r="X36" s="827"/>
      <c r="Y36" s="828"/>
      <c r="Z36" s="827"/>
      <c r="AA36" s="827"/>
      <c r="AB36" s="827"/>
      <c r="AC36" s="827"/>
      <c r="AD36" s="827"/>
      <c r="AE36" s="827"/>
      <c r="AF36" s="827"/>
      <c r="AG36" s="827"/>
    </row>
    <row r="37" spans="1:33">
      <c r="A37" s="628"/>
      <c r="B37" s="834" t="s">
        <v>2708</v>
      </c>
      <c r="C37" s="832" t="s">
        <v>2710</v>
      </c>
      <c r="D37" s="502"/>
      <c r="E37" s="832"/>
      <c r="F37" s="835"/>
      <c r="G37" s="835"/>
      <c r="H37" s="506"/>
      <c r="T37" s="825"/>
      <c r="U37" s="833"/>
      <c r="V37" s="825"/>
      <c r="W37" s="825"/>
      <c r="X37" s="827"/>
      <c r="Y37" s="828"/>
      <c r="Z37" s="827"/>
      <c r="AA37" s="827"/>
      <c r="AB37" s="827"/>
      <c r="AC37" s="827"/>
      <c r="AD37" s="827"/>
      <c r="AE37" s="827"/>
      <c r="AF37" s="827"/>
      <c r="AG37" s="827"/>
    </row>
    <row r="38" spans="1:33">
      <c r="A38" s="628"/>
      <c r="B38" s="834" t="s">
        <v>2708</v>
      </c>
      <c r="C38" s="832" t="s">
        <v>2711</v>
      </c>
      <c r="D38" s="502"/>
      <c r="E38" s="502"/>
      <c r="F38" s="505"/>
      <c r="G38" s="505"/>
      <c r="H38" s="506"/>
      <c r="T38" s="825"/>
      <c r="U38" s="833"/>
      <c r="V38" s="825"/>
      <c r="W38" s="825"/>
      <c r="X38" s="827"/>
      <c r="Y38" s="828"/>
      <c r="Z38" s="827"/>
      <c r="AA38" s="827"/>
      <c r="AB38" s="827"/>
      <c r="AC38" s="827"/>
      <c r="AD38" s="827"/>
      <c r="AE38" s="827"/>
      <c r="AF38" s="827"/>
      <c r="AG38" s="827"/>
    </row>
    <row r="39" spans="1:33">
      <c r="A39" s="628"/>
      <c r="B39" s="834" t="s">
        <v>2708</v>
      </c>
      <c r="C39" s="501" t="s">
        <v>2712</v>
      </c>
      <c r="D39" s="832"/>
      <c r="E39" s="596"/>
      <c r="F39" s="597"/>
      <c r="G39" s="597"/>
      <c r="H39" s="506"/>
      <c r="T39" s="825"/>
      <c r="U39" s="833"/>
      <c r="V39" s="825"/>
      <c r="W39" s="825"/>
      <c r="X39" s="827"/>
      <c r="Y39" s="828"/>
      <c r="Z39" s="827"/>
      <c r="AA39" s="827"/>
      <c r="AB39" s="827"/>
      <c r="AC39" s="827"/>
      <c r="AD39" s="827"/>
      <c r="AE39" s="827"/>
      <c r="AF39" s="827"/>
      <c r="AG39" s="827"/>
    </row>
    <row r="40" spans="1:33">
      <c r="A40" s="628"/>
      <c r="B40" s="831" t="s">
        <v>2713</v>
      </c>
      <c r="C40" s="596" t="s">
        <v>2714</v>
      </c>
      <c r="D40" s="596"/>
      <c r="E40" s="596"/>
      <c r="F40" s="597"/>
      <c r="G40" s="597"/>
      <c r="H40" s="506"/>
      <c r="T40" s="825"/>
      <c r="U40" s="833"/>
      <c r="V40" s="825"/>
      <c r="W40" s="825"/>
      <c r="X40" s="827"/>
      <c r="Y40" s="828"/>
      <c r="Z40" s="827"/>
      <c r="AA40" s="827"/>
      <c r="AB40" s="827"/>
      <c r="AC40" s="827"/>
      <c r="AD40" s="827"/>
      <c r="AE40" s="827"/>
      <c r="AF40" s="827"/>
      <c r="AG40" s="827"/>
    </row>
    <row r="41" spans="1:33">
      <c r="A41" s="628"/>
      <c r="B41" s="831" t="s">
        <v>2715</v>
      </c>
      <c r="C41" s="503" t="s">
        <v>2716</v>
      </c>
      <c r="D41" s="502"/>
      <c r="E41" s="502"/>
      <c r="F41" s="505"/>
      <c r="G41" s="505"/>
      <c r="H41" s="506"/>
      <c r="T41" s="825"/>
      <c r="U41" s="833"/>
      <c r="V41" s="825"/>
      <c r="W41" s="825"/>
      <c r="X41" s="827"/>
      <c r="Y41" s="828"/>
      <c r="Z41" s="827"/>
      <c r="AA41" s="827"/>
      <c r="AB41" s="827"/>
      <c r="AC41" s="827"/>
      <c r="AD41" s="827"/>
      <c r="AE41" s="827"/>
      <c r="AF41" s="827"/>
      <c r="AG41" s="827"/>
    </row>
    <row r="42" spans="1:33">
      <c r="A42" s="255"/>
      <c r="B42" s="831" t="s">
        <v>2717</v>
      </c>
      <c r="C42" s="501" t="s">
        <v>2718</v>
      </c>
      <c r="D42" s="502"/>
      <c r="E42" s="502"/>
      <c r="F42" s="505"/>
      <c r="G42" s="505"/>
      <c r="H42" s="506"/>
      <c r="T42" s="825"/>
      <c r="U42" s="833"/>
      <c r="V42" s="825"/>
      <c r="W42" s="825"/>
      <c r="X42" s="827"/>
      <c r="Y42" s="828"/>
      <c r="Z42" s="827"/>
      <c r="AA42" s="827"/>
      <c r="AB42" s="827"/>
      <c r="AC42" s="827"/>
      <c r="AD42" s="827"/>
      <c r="AE42" s="827"/>
      <c r="AF42" s="827"/>
      <c r="AG42" s="827"/>
    </row>
    <row r="43" spans="1:33" ht="25.5" customHeight="1">
      <c r="A43" s="255"/>
      <c r="B43" s="631" t="s">
        <v>2713</v>
      </c>
      <c r="C43" s="502" t="s">
        <v>2719</v>
      </c>
      <c r="D43" s="502"/>
      <c r="E43" s="502"/>
      <c r="F43" s="505"/>
      <c r="G43" s="505"/>
      <c r="H43" s="506"/>
      <c r="T43" s="825"/>
      <c r="U43" s="833"/>
      <c r="V43" s="825"/>
      <c r="W43" s="825"/>
      <c r="X43" s="827"/>
      <c r="Y43" s="828"/>
      <c r="Z43" s="827"/>
      <c r="AA43" s="827"/>
      <c r="AB43" s="827"/>
      <c r="AC43" s="827"/>
      <c r="AD43" s="827"/>
      <c r="AE43" s="827"/>
      <c r="AF43" s="827"/>
      <c r="AG43" s="827"/>
    </row>
    <row r="44" spans="1:33" ht="33.950000000000003" customHeight="1">
      <c r="A44" s="255"/>
      <c r="B44" s="631" t="s">
        <v>2713</v>
      </c>
      <c r="C44" s="502" t="s">
        <v>2720</v>
      </c>
      <c r="D44" s="502"/>
      <c r="E44" s="502"/>
      <c r="F44" s="505"/>
      <c r="G44" s="505"/>
      <c r="H44" s="506"/>
      <c r="T44" s="825"/>
      <c r="U44" s="833"/>
      <c r="V44" s="825"/>
      <c r="W44" s="825"/>
      <c r="X44" s="827"/>
      <c r="Y44" s="828"/>
      <c r="Z44" s="827"/>
      <c r="AA44" s="827"/>
      <c r="AB44" s="827"/>
      <c r="AC44" s="827"/>
      <c r="AD44" s="827"/>
      <c r="AE44" s="827"/>
      <c r="AF44" s="827"/>
      <c r="AG44" s="827"/>
    </row>
    <row r="45" spans="1:33">
      <c r="A45" s="255"/>
      <c r="B45" s="631" t="s">
        <v>2713</v>
      </c>
      <c r="C45" s="502" t="s">
        <v>2721</v>
      </c>
      <c r="D45" s="502"/>
      <c r="E45" s="502"/>
      <c r="F45" s="505"/>
      <c r="G45" s="505"/>
      <c r="H45" s="506"/>
      <c r="T45" s="825"/>
      <c r="U45" s="833"/>
      <c r="V45" s="825"/>
      <c r="W45" s="825"/>
      <c r="X45" s="827"/>
      <c r="Y45" s="828"/>
      <c r="Z45" s="827"/>
      <c r="AA45" s="827"/>
      <c r="AB45" s="827"/>
      <c r="AC45" s="827"/>
      <c r="AD45" s="827"/>
      <c r="AE45" s="827"/>
      <c r="AF45" s="827"/>
      <c r="AG45" s="827"/>
    </row>
    <row r="46" spans="1:33">
      <c r="A46" s="255"/>
      <c r="B46" s="631" t="s">
        <v>2717</v>
      </c>
      <c r="C46" s="502" t="s">
        <v>2722</v>
      </c>
      <c r="D46" s="502"/>
      <c r="E46" s="502"/>
      <c r="F46" s="505"/>
      <c r="G46" s="505"/>
      <c r="H46" s="506"/>
      <c r="T46" s="825"/>
      <c r="U46" s="833"/>
      <c r="V46" s="825"/>
      <c r="W46" s="825"/>
      <c r="X46" s="827"/>
      <c r="Y46" s="828"/>
      <c r="Z46" s="827"/>
      <c r="AA46" s="827"/>
      <c r="AB46" s="827"/>
      <c r="AC46" s="827"/>
      <c r="AD46" s="827"/>
      <c r="AE46" s="827"/>
      <c r="AF46" s="827"/>
      <c r="AG46" s="827"/>
    </row>
    <row r="47" spans="1:33">
      <c r="A47" s="255"/>
      <c r="B47" s="631" t="s">
        <v>2713</v>
      </c>
      <c r="C47" s="502" t="s">
        <v>2723</v>
      </c>
      <c r="D47" s="502"/>
      <c r="E47" s="597"/>
      <c r="F47" s="597"/>
      <c r="G47" s="505"/>
      <c r="H47" s="506"/>
      <c r="T47" s="825"/>
      <c r="U47" s="833"/>
      <c r="V47" s="825"/>
      <c r="W47" s="825"/>
      <c r="X47" s="827"/>
      <c r="Y47" s="828"/>
      <c r="Z47" s="827"/>
      <c r="AA47" s="827"/>
      <c r="AB47" s="827"/>
      <c r="AC47" s="827"/>
      <c r="AD47" s="827"/>
      <c r="AE47" s="827"/>
      <c r="AF47" s="827"/>
      <c r="AG47" s="827"/>
    </row>
    <row r="48" spans="1:33">
      <c r="A48" s="255"/>
      <c r="B48" s="631" t="s">
        <v>2713</v>
      </c>
      <c r="C48" s="502" t="s">
        <v>2724</v>
      </c>
      <c r="D48" s="502"/>
      <c r="E48" s="597"/>
      <c r="F48" s="597"/>
      <c r="G48" s="505"/>
      <c r="H48" s="506"/>
      <c r="T48" s="825"/>
      <c r="U48" s="833"/>
      <c r="V48" s="825"/>
      <c r="W48" s="825"/>
      <c r="X48" s="827"/>
      <c r="Y48" s="828"/>
      <c r="Z48" s="827"/>
      <c r="AA48" s="827"/>
      <c r="AB48" s="827"/>
      <c r="AC48" s="827"/>
      <c r="AD48" s="827"/>
      <c r="AE48" s="827"/>
      <c r="AF48" s="827"/>
      <c r="AG48" s="827"/>
    </row>
    <row r="49" spans="1:33" ht="39.75" customHeight="1">
      <c r="A49" s="628"/>
      <c r="B49" s="631" t="s">
        <v>2713</v>
      </c>
      <c r="C49" s="502" t="s">
        <v>2725</v>
      </c>
      <c r="D49" s="502"/>
      <c r="E49" s="502"/>
      <c r="F49" s="505"/>
      <c r="G49" s="505"/>
      <c r="H49" s="630"/>
    </row>
    <row r="50" spans="1:33">
      <c r="A50" s="628"/>
      <c r="B50" s="631" t="s">
        <v>2713</v>
      </c>
      <c r="C50" s="502" t="s">
        <v>2726</v>
      </c>
      <c r="D50" s="502"/>
      <c r="E50" s="502"/>
      <c r="F50" s="505"/>
      <c r="G50" s="505"/>
      <c r="H50" s="630"/>
    </row>
    <row r="51" spans="1:33">
      <c r="A51" s="255"/>
      <c r="B51" s="631" t="s">
        <v>2713</v>
      </c>
      <c r="C51" s="502" t="s">
        <v>2727</v>
      </c>
      <c r="D51" s="502"/>
      <c r="E51" s="502"/>
      <c r="F51" s="505"/>
      <c r="G51" s="505"/>
      <c r="H51" s="506"/>
    </row>
    <row r="52" spans="1:33" ht="26.25" thickBot="1">
      <c r="A52" s="255"/>
      <c r="B52" s="631" t="s">
        <v>2713</v>
      </c>
      <c r="C52" s="502" t="s">
        <v>2728</v>
      </c>
      <c r="D52" s="502"/>
      <c r="E52" s="502"/>
      <c r="F52" s="505"/>
      <c r="G52" s="505"/>
      <c r="H52" s="506"/>
    </row>
    <row r="53" spans="1:33" ht="31.5" customHeight="1" thickBot="1">
      <c r="A53" s="980" t="s">
        <v>2729</v>
      </c>
      <c r="B53" s="981"/>
      <c r="C53" s="982"/>
      <c r="D53" s="256" t="s">
        <v>20</v>
      </c>
      <c r="E53" s="980" t="s">
        <v>2730</v>
      </c>
      <c r="F53" s="982"/>
      <c r="G53" s="256" t="s">
        <v>985</v>
      </c>
      <c r="H53" s="256"/>
    </row>
    <row r="54" spans="1:33" ht="24.75" customHeight="1"/>
    <row r="55" spans="1:33" ht="24.75" customHeight="1"/>
    <row r="56" spans="1:33" ht="24.75" customHeight="1">
      <c r="K56" s="259"/>
      <c r="L56" s="259"/>
      <c r="M56" s="259"/>
      <c r="N56" s="259"/>
      <c r="O56" s="259"/>
      <c r="P56" s="259"/>
      <c r="Q56" s="259"/>
      <c r="R56" s="259"/>
    </row>
    <row r="57" spans="1:33" ht="24.75" customHeight="1"/>
    <row r="58" spans="1:33" ht="24.75" customHeight="1">
      <c r="S58" s="259"/>
    </row>
    <row r="59" spans="1:33" ht="24.75" customHeight="1"/>
    <row r="60" spans="1:33" ht="24.75" customHeight="1"/>
    <row r="61" spans="1:33" s="259" customFormat="1" ht="38.25" customHeight="1">
      <c r="A61" s="257"/>
      <c r="B61" s="257"/>
      <c r="C61" s="258"/>
      <c r="D61" s="258"/>
      <c r="E61" s="258"/>
      <c r="F61" s="257"/>
      <c r="G61" s="257"/>
      <c r="H61" s="258"/>
      <c r="K61" s="240"/>
      <c r="L61" s="240"/>
      <c r="M61" s="240"/>
      <c r="N61" s="240"/>
      <c r="O61" s="240"/>
      <c r="P61" s="240"/>
      <c r="Q61" s="240"/>
      <c r="R61" s="240"/>
      <c r="S61" s="240"/>
      <c r="T61" s="241"/>
      <c r="U61" s="241"/>
      <c r="V61" s="241"/>
      <c r="W61" s="241"/>
      <c r="X61" s="241"/>
      <c r="Y61" s="241"/>
      <c r="Z61" s="241"/>
      <c r="AA61" s="241"/>
      <c r="AB61" s="241"/>
      <c r="AC61" s="241"/>
      <c r="AD61" s="241"/>
      <c r="AE61" s="241"/>
      <c r="AF61" s="241"/>
      <c r="AG61" s="241"/>
    </row>
    <row r="73" spans="20:33" ht="30.95" customHeight="1">
      <c r="T73" s="260"/>
      <c r="U73" s="260"/>
      <c r="V73" s="260"/>
      <c r="W73" s="260"/>
      <c r="X73" s="260"/>
      <c r="Y73" s="260"/>
      <c r="Z73" s="260"/>
      <c r="AA73" s="260"/>
      <c r="AB73" s="260"/>
      <c r="AC73" s="260"/>
      <c r="AD73" s="260"/>
      <c r="AE73" s="260"/>
      <c r="AF73" s="260"/>
      <c r="AG73" s="260" t="s">
        <v>2732</v>
      </c>
    </row>
  </sheetData>
  <mergeCells count="8">
    <mergeCell ref="A53:C53"/>
    <mergeCell ref="E53:F53"/>
    <mergeCell ref="G1:H1"/>
    <mergeCell ref="A4:H4"/>
    <mergeCell ref="A1:B1"/>
    <mergeCell ref="C1:D1"/>
    <mergeCell ref="E1:F1"/>
    <mergeCell ref="C13:H13"/>
  </mergeCells>
  <phoneticPr fontId="5" type="noConversion"/>
  <conditionalFormatting sqref="A14:A32 A37:A53">
    <cfRule type="cellIs" dxfId="178" priority="15" stopIfTrue="1" operator="equal">
      <formula>"跳車"</formula>
    </cfRule>
  </conditionalFormatting>
  <conditionalFormatting sqref="U5:U48">
    <cfRule type="cellIs" dxfId="177" priority="3" stopIfTrue="1" operator="equal">
      <formula>"FINAL"</formula>
    </cfRule>
    <cfRule type="cellIs" dxfId="176" priority="4" stopIfTrue="1" operator="equal">
      <formula>"清車"</formula>
    </cfRule>
    <cfRule type="cellIs" dxfId="175" priority="5" stopIfTrue="1" operator="equal">
      <formula>"改紡"</formula>
    </cfRule>
  </conditionalFormatting>
  <dataValidations count="2">
    <dataValidation type="list" allowBlank="1" showInputMessage="1" showErrorMessage="1" sqref="G53 D53">
      <formula1>值班主管</formula1>
    </dataValidation>
    <dataValidation type="list" allowBlank="1" showInputMessage="1" showErrorMessage="1" sqref="G1:H1">
      <formula1>班別</formula1>
    </dataValidation>
  </dataValidations>
  <printOptions horizontalCentered="1" verticalCentered="1"/>
  <pageMargins left="0.31496062992125984" right="0.11811023622047245" top="0.62992125984251968" bottom="0.59055118110236227" header="0.27559055118110237" footer="0.31496062992125984"/>
  <pageSetup paperSize="9" scale="54" orientation="portrait" horizontalDpi="4294967293" r:id="rId1"/>
  <headerFooter alignWithMargins="0">
    <oddHeader>&amp;C&amp;"標楷體,標準"&amp;20撚二科 主管工作交接表</oddHeader>
    <oddFooter>&amp;R&amp;F&amp;D&amp;T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
  <sheetViews>
    <sheetView showGridLines="0" workbookViewId="0">
      <selection activeCell="E21" sqref="E21"/>
    </sheetView>
  </sheetViews>
  <sheetFormatPr defaultRowHeight="16.5"/>
  <cols>
    <col min="1" max="1" width="9" style="172"/>
    <col min="2" max="2" width="9.5" style="159" customWidth="1"/>
    <col min="3" max="3" width="11.25" style="159" customWidth="1"/>
    <col min="4" max="4" width="10.125" style="159" customWidth="1"/>
    <col min="5" max="5" width="5.375" style="159" customWidth="1"/>
    <col min="6" max="6" width="100.375" style="298" bestFit="1" customWidth="1"/>
    <col min="7" max="7" width="10.125" style="159" customWidth="1"/>
    <col min="8" max="8" width="24.875" style="159" customWidth="1"/>
    <col min="9" max="16384" width="9" style="172"/>
  </cols>
  <sheetData>
    <row r="1" spans="1:8" ht="18.95" customHeight="1" thickTop="1">
      <c r="A1" s="992">
        <v>46185</v>
      </c>
      <c r="B1" s="164"/>
      <c r="C1" s="165"/>
      <c r="D1" s="166"/>
      <c r="E1" s="166"/>
      <c r="F1" s="167"/>
      <c r="G1" s="494"/>
      <c r="H1" s="876"/>
    </row>
    <row r="2" spans="1:8" ht="21" customHeight="1">
      <c r="A2" s="992"/>
      <c r="B2" s="173"/>
      <c r="C2" s="177"/>
      <c r="D2" s="175"/>
      <c r="E2" s="175"/>
      <c r="F2" s="178"/>
      <c r="G2" s="457"/>
      <c r="H2" s="851"/>
    </row>
    <row r="3" spans="1:8" ht="18.95" customHeight="1">
      <c r="A3" s="993"/>
      <c r="B3" s="173"/>
      <c r="C3" s="183"/>
      <c r="D3" s="175"/>
      <c r="E3" s="175"/>
      <c r="F3" s="178"/>
      <c r="G3" s="508"/>
      <c r="H3" s="851"/>
    </row>
    <row r="4" spans="1:8" ht="18.95" customHeight="1">
      <c r="A4" s="993"/>
      <c r="B4" s="866"/>
      <c r="C4" s="870"/>
      <c r="D4" s="191"/>
      <c r="E4" s="191"/>
      <c r="F4" s="853"/>
      <c r="G4" s="508"/>
      <c r="H4" s="851"/>
    </row>
    <row r="5" spans="1:8" ht="18.95" customHeight="1">
      <c r="A5" s="993"/>
      <c r="B5" s="866"/>
      <c r="C5" s="870" t="s">
        <v>851</v>
      </c>
      <c r="D5" s="191" t="s">
        <v>978</v>
      </c>
      <c r="E5" s="191" t="s">
        <v>137</v>
      </c>
      <c r="F5" s="853" t="s">
        <v>1692</v>
      </c>
      <c r="G5" s="508"/>
      <c r="H5" s="851"/>
    </row>
    <row r="6" spans="1:8" ht="18.95" customHeight="1">
      <c r="A6" s="993"/>
      <c r="B6" s="866"/>
      <c r="C6" s="870"/>
      <c r="D6" s="191"/>
      <c r="E6" s="191"/>
      <c r="F6" s="853"/>
      <c r="G6" s="508"/>
      <c r="H6" s="851"/>
    </row>
    <row r="7" spans="1:8" ht="18.95" customHeight="1">
      <c r="A7" s="993"/>
      <c r="B7" s="866"/>
      <c r="C7" s="852"/>
      <c r="D7" s="191"/>
      <c r="E7" s="191"/>
      <c r="F7" s="853"/>
      <c r="G7" s="508"/>
      <c r="H7" s="510"/>
    </row>
    <row r="8" spans="1:8" ht="18.95" customHeight="1">
      <c r="A8" s="993"/>
      <c r="B8" s="173"/>
      <c r="C8" s="511"/>
      <c r="D8" s="191"/>
      <c r="E8" s="512"/>
      <c r="F8" s="513"/>
      <c r="G8" s="508"/>
      <c r="H8" s="509"/>
    </row>
    <row r="9" spans="1:8" ht="18.95" customHeight="1" thickBot="1">
      <c r="A9" s="993"/>
      <c r="B9" s="205"/>
      <c r="C9" s="624"/>
      <c r="D9" s="207"/>
      <c r="E9" s="207"/>
      <c r="F9" s="625"/>
      <c r="G9" s="626"/>
      <c r="H9" s="627"/>
    </row>
    <row r="10" spans="1:8" ht="17.25" thickTop="1"/>
  </sheetData>
  <mergeCells count="1">
    <mergeCell ref="A1:A9"/>
  </mergeCells>
  <phoneticPr fontId="5" type="noConversion"/>
  <conditionalFormatting sqref="D8:D9">
    <cfRule type="cellIs" dxfId="174" priority="426" stopIfTrue="1" operator="equal">
      <formula>"改紡"</formula>
    </cfRule>
    <cfRule type="cellIs" dxfId="173" priority="427" stopIfTrue="1" operator="equal">
      <formula>"final停"</formula>
    </cfRule>
    <cfRule type="cellIs" dxfId="172" priority="428" stopIfTrue="1" operator="equal">
      <formula>"了機"</formula>
    </cfRule>
  </conditionalFormatting>
  <conditionalFormatting sqref="D8:D9">
    <cfRule type="cellIs" dxfId="171" priority="425" stopIfTrue="1" operator="equal">
      <formula>"跳車"</formula>
    </cfRule>
  </conditionalFormatting>
  <conditionalFormatting sqref="D4:D6">
    <cfRule type="cellIs" dxfId="170" priority="32" stopIfTrue="1" operator="equal">
      <formula>"跳車"</formula>
    </cfRule>
  </conditionalFormatting>
  <conditionalFormatting sqref="D4:D6">
    <cfRule type="cellIs" dxfId="169" priority="29" stopIfTrue="1" operator="equal">
      <formula>"改紡"</formula>
    </cfRule>
    <cfRule type="cellIs" dxfId="168" priority="30" stopIfTrue="1" operator="equal">
      <formula>"final停"</formula>
    </cfRule>
    <cfRule type="cellIs" dxfId="167" priority="31" stopIfTrue="1" operator="equal">
      <formula>"了機"</formula>
    </cfRule>
  </conditionalFormatting>
  <conditionalFormatting sqref="D7">
    <cfRule type="cellIs" dxfId="166" priority="28" stopIfTrue="1" operator="equal">
      <formula>"跳車"</formula>
    </cfRule>
  </conditionalFormatting>
  <conditionalFormatting sqref="D7">
    <cfRule type="cellIs" dxfId="165" priority="25" stopIfTrue="1" operator="equal">
      <formula>"改紡"</formula>
    </cfRule>
    <cfRule type="cellIs" dxfId="164" priority="26" stopIfTrue="1" operator="equal">
      <formula>"final停"</formula>
    </cfRule>
    <cfRule type="cellIs" dxfId="163" priority="27" stopIfTrue="1" operator="equal">
      <formula>"了機"</formula>
    </cfRule>
  </conditionalFormatting>
  <conditionalFormatting sqref="E6">
    <cfRule type="cellIs" dxfId="162" priority="20" stopIfTrue="1" operator="equal">
      <formula>"跳車"</formula>
    </cfRule>
  </conditionalFormatting>
  <conditionalFormatting sqref="E6">
    <cfRule type="cellIs" dxfId="161" priority="17" stopIfTrue="1" operator="equal">
      <formula>"改紡"</formula>
    </cfRule>
    <cfRule type="cellIs" dxfId="160" priority="18" stopIfTrue="1" operator="equal">
      <formula>"final停"</formula>
    </cfRule>
    <cfRule type="cellIs" dxfId="159" priority="19" stopIfTrue="1" operator="equal">
      <formula>"了機"</formula>
    </cfRule>
  </conditionalFormatting>
  <conditionalFormatting sqref="D2:D3">
    <cfRule type="cellIs" dxfId="158" priority="8" stopIfTrue="1" operator="equal">
      <formula>"跳車"</formula>
    </cfRule>
  </conditionalFormatting>
  <conditionalFormatting sqref="D2:D3">
    <cfRule type="cellIs" dxfId="157" priority="5" stopIfTrue="1" operator="equal">
      <formula>"改紡"</formula>
    </cfRule>
    <cfRule type="cellIs" dxfId="156" priority="6" stopIfTrue="1" operator="equal">
      <formula>"final停"</formula>
    </cfRule>
    <cfRule type="cellIs" dxfId="155" priority="7" stopIfTrue="1" operator="equal">
      <formula>"了機"</formula>
    </cfRule>
  </conditionalFormatting>
  <conditionalFormatting sqref="D1">
    <cfRule type="cellIs" dxfId="154" priority="4" stopIfTrue="1" operator="equal">
      <formula>"跳車"</formula>
    </cfRule>
  </conditionalFormatting>
  <conditionalFormatting sqref="D1">
    <cfRule type="cellIs" dxfId="153" priority="1" stopIfTrue="1" operator="equal">
      <formula>"改紡"</formula>
    </cfRule>
    <cfRule type="cellIs" dxfId="152" priority="2" stopIfTrue="1" operator="equal">
      <formula>"final停"</formula>
    </cfRule>
    <cfRule type="cellIs" dxfId="151" priority="3" stopIfTrue="1" operator="equal">
      <formula>"了機"</formula>
    </cfRule>
  </conditionalFormatting>
  <dataValidations count="4">
    <dataValidation type="list" allowBlank="1" showInputMessage="1" sqref="H8:H9">
      <formula1>DTY紙管</formula1>
    </dataValidation>
    <dataValidation type="list" allowBlank="1" showInputMessage="1" sqref="C1:C9">
      <formula1>INDEX(機台,,MATCH(B1,工程師,0))</formula1>
    </dataValidation>
    <dataValidation type="list" allowBlank="1" showInputMessage="1" showErrorMessage="1" sqref="E6 D1:D9">
      <formula1>製程項目</formula1>
    </dataValidation>
    <dataValidation type="list" allowBlank="1" showInputMessage="1" showErrorMessage="1" sqref="B1:B9">
      <formula1>工程師</formula1>
    </dataValidation>
  </dataValidations>
  <pageMargins left="0.5" right="0.45" top="1" bottom="1" header="0.5" footer="0.5"/>
  <pageSetup paperSize="9" scale="75" orientation="landscape" horizontalDpi="4294967293" r:id="rId1"/>
  <headerFooter alignWithMargins="0">
    <oddHeader>&amp;A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zoomScale="85" zoomScaleNormal="85" workbookViewId="0">
      <pane ySplit="11" topLeftCell="A12" activePane="bottomLeft" state="frozen"/>
      <selection activeCell="D9" sqref="D9"/>
      <selection pane="bottomLeft" activeCell="N11" sqref="N11"/>
    </sheetView>
  </sheetViews>
  <sheetFormatPr defaultRowHeight="29.25" customHeight="1"/>
  <cols>
    <col min="1" max="1" width="5.75" style="296" customWidth="1"/>
    <col min="2" max="2" width="13.625" style="296" customWidth="1"/>
    <col min="3" max="4" width="13.25" style="296" customWidth="1"/>
    <col min="5" max="5" width="16.125" style="296" customWidth="1"/>
    <col min="6" max="6" width="48" style="297" customWidth="1"/>
    <col min="7" max="7" width="26.75" style="296" customWidth="1"/>
    <col min="8" max="16384" width="9" style="292"/>
  </cols>
  <sheetData>
    <row r="1" spans="1:7" ht="29.25" customHeight="1">
      <c r="A1" s="290" t="s">
        <v>92</v>
      </c>
      <c r="B1" s="290" t="s">
        <v>91</v>
      </c>
      <c r="C1" s="290" t="s">
        <v>262</v>
      </c>
      <c r="D1" s="290" t="s">
        <v>241</v>
      </c>
      <c r="E1" s="290" t="s">
        <v>94</v>
      </c>
      <c r="F1" s="291" t="s">
        <v>263</v>
      </c>
      <c r="G1" s="290" t="s">
        <v>249</v>
      </c>
    </row>
    <row r="2" spans="1:7" ht="31.5" customHeight="1">
      <c r="A2" s="293">
        <v>1</v>
      </c>
      <c r="B2" s="294"/>
      <c r="C2" s="293"/>
      <c r="D2" s="293"/>
      <c r="E2" s="484"/>
      <c r="F2" s="295"/>
      <c r="G2" s="293"/>
    </row>
    <row r="3" spans="1:7" ht="27" customHeight="1">
      <c r="A3" s="293">
        <v>2</v>
      </c>
      <c r="B3" s="294"/>
      <c r="C3" s="293"/>
      <c r="D3" s="293"/>
      <c r="E3" s="484"/>
      <c r="F3" s="295"/>
      <c r="G3" s="293"/>
    </row>
    <row r="4" spans="1:7" ht="27" customHeight="1">
      <c r="A4" s="293">
        <v>3</v>
      </c>
      <c r="B4" s="294"/>
      <c r="C4" s="293"/>
      <c r="D4" s="293"/>
      <c r="E4" s="484"/>
      <c r="F4" s="295"/>
      <c r="G4" s="293"/>
    </row>
    <row r="5" spans="1:7" ht="27" customHeight="1">
      <c r="A5" s="293">
        <v>4</v>
      </c>
      <c r="B5" s="294"/>
      <c r="C5" s="293"/>
      <c r="D5" s="293"/>
      <c r="E5" s="484"/>
      <c r="F5" s="295"/>
      <c r="G5" s="293"/>
    </row>
    <row r="6" spans="1:7" ht="27" customHeight="1">
      <c r="A6" s="293">
        <v>5</v>
      </c>
      <c r="B6" s="294"/>
      <c r="C6" s="293"/>
      <c r="D6" s="293"/>
      <c r="E6" s="484"/>
      <c r="F6" s="295"/>
      <c r="G6" s="293"/>
    </row>
    <row r="7" spans="1:7" ht="27" customHeight="1">
      <c r="A7" s="293">
        <v>6</v>
      </c>
      <c r="B7" s="294"/>
      <c r="C7" s="293"/>
      <c r="D7" s="293"/>
      <c r="E7" s="484"/>
      <c r="F7" s="295"/>
      <c r="G7" s="293"/>
    </row>
    <row r="8" spans="1:7" ht="27" customHeight="1">
      <c r="A8" s="293">
        <v>7</v>
      </c>
      <c r="B8" s="294"/>
      <c r="C8" s="293"/>
      <c r="D8" s="293"/>
      <c r="E8" s="484"/>
      <c r="F8" s="295"/>
      <c r="G8" s="293"/>
    </row>
    <row r="9" spans="1:7" ht="27" customHeight="1">
      <c r="A9" s="293">
        <v>8</v>
      </c>
      <c r="B9" s="294"/>
      <c r="C9" s="293"/>
      <c r="D9" s="293"/>
      <c r="E9" s="484"/>
      <c r="F9" s="295"/>
      <c r="G9" s="293"/>
    </row>
    <row r="10" spans="1:7" ht="27" customHeight="1">
      <c r="A10" s="293">
        <v>9</v>
      </c>
      <c r="B10" s="294"/>
      <c r="C10" s="293"/>
      <c r="D10" s="293"/>
      <c r="E10" s="484"/>
      <c r="F10" s="295"/>
      <c r="G10" s="293"/>
    </row>
    <row r="11" spans="1:7" ht="27" customHeight="1">
      <c r="A11" s="293">
        <v>10</v>
      </c>
      <c r="B11" s="294"/>
      <c r="C11" s="293"/>
      <c r="D11" s="293"/>
      <c r="E11" s="484"/>
      <c r="F11" s="295"/>
      <c r="G11" s="293"/>
    </row>
    <row r="12" spans="1:7" ht="27" customHeight="1">
      <c r="A12" s="293">
        <v>11</v>
      </c>
      <c r="B12" s="294"/>
      <c r="C12" s="293"/>
      <c r="D12" s="293"/>
      <c r="E12" s="484"/>
      <c r="F12" s="295"/>
      <c r="G12" s="293"/>
    </row>
    <row r="13" spans="1:7" ht="27" customHeight="1">
      <c r="A13" s="293">
        <v>12</v>
      </c>
      <c r="B13" s="294"/>
      <c r="C13" s="293"/>
      <c r="D13" s="293"/>
      <c r="E13" s="484"/>
      <c r="F13" s="295"/>
      <c r="G13" s="293"/>
    </row>
    <row r="14" spans="1:7" ht="27" customHeight="1">
      <c r="A14" s="293">
        <v>13</v>
      </c>
      <c r="B14" s="294"/>
      <c r="C14" s="293"/>
      <c r="D14" s="293"/>
      <c r="E14" s="484"/>
      <c r="F14" s="295"/>
      <c r="G14" s="293"/>
    </row>
    <row r="15" spans="1:7" ht="27" customHeight="1">
      <c r="A15" s="293">
        <v>14</v>
      </c>
      <c r="B15" s="294"/>
      <c r="C15" s="293"/>
      <c r="D15" s="293"/>
      <c r="E15" s="484"/>
      <c r="F15" s="295"/>
      <c r="G15" s="293"/>
    </row>
    <row r="16" spans="1:7" ht="27" customHeight="1">
      <c r="A16" s="293" t="s">
        <v>264</v>
      </c>
      <c r="B16" s="294"/>
      <c r="C16" s="293"/>
      <c r="D16" s="293"/>
      <c r="E16" s="484"/>
      <c r="F16" s="295"/>
      <c r="G16" s="293"/>
    </row>
    <row r="17" spans="1:7" ht="27" customHeight="1">
      <c r="A17" s="293" t="s">
        <v>265</v>
      </c>
      <c r="B17" s="294"/>
      <c r="C17" s="293"/>
      <c r="D17" s="293"/>
      <c r="E17" s="484"/>
      <c r="F17" s="295"/>
      <c r="G17" s="293"/>
    </row>
    <row r="18" spans="1:7" ht="27" customHeight="1">
      <c r="A18" s="293" t="s">
        <v>266</v>
      </c>
      <c r="B18" s="294"/>
      <c r="C18" s="293"/>
      <c r="D18" s="293"/>
      <c r="E18" s="484"/>
      <c r="F18" s="295"/>
      <c r="G18" s="293"/>
    </row>
    <row r="19" spans="1:7" ht="27" customHeight="1">
      <c r="A19" s="293" t="s">
        <v>267</v>
      </c>
      <c r="B19" s="294"/>
      <c r="C19" s="293"/>
      <c r="D19" s="293"/>
      <c r="E19" s="484"/>
      <c r="F19" s="295"/>
      <c r="G19" s="293"/>
    </row>
    <row r="20" spans="1:7" ht="27" customHeight="1">
      <c r="A20" s="293" t="s">
        <v>268</v>
      </c>
      <c r="B20" s="294"/>
      <c r="C20" s="293"/>
      <c r="D20" s="293"/>
      <c r="E20" s="484"/>
      <c r="F20" s="295"/>
      <c r="G20" s="293"/>
    </row>
    <row r="21" spans="1:7" ht="27" customHeight="1">
      <c r="A21" s="293">
        <v>20</v>
      </c>
      <c r="B21" s="294"/>
      <c r="C21" s="293"/>
      <c r="D21" s="293"/>
      <c r="E21" s="484"/>
      <c r="F21" s="295"/>
      <c r="G21" s="293"/>
    </row>
    <row r="22" spans="1:7" ht="27" customHeight="1">
      <c r="A22" s="293" t="s">
        <v>269</v>
      </c>
      <c r="B22" s="294"/>
      <c r="C22" s="293"/>
      <c r="D22" s="293"/>
      <c r="E22" s="484"/>
      <c r="F22" s="295"/>
      <c r="G22" s="293"/>
    </row>
    <row r="23" spans="1:7" ht="27" customHeight="1">
      <c r="A23" s="293" t="s">
        <v>270</v>
      </c>
      <c r="B23" s="294"/>
      <c r="C23" s="293"/>
      <c r="D23" s="293"/>
      <c r="E23" s="484"/>
      <c r="F23" s="295"/>
      <c r="G23" s="293"/>
    </row>
    <row r="24" spans="1:7" ht="27" customHeight="1">
      <c r="A24" s="293" t="s">
        <v>271</v>
      </c>
      <c r="B24" s="294"/>
      <c r="C24" s="293"/>
      <c r="D24" s="293"/>
      <c r="E24" s="484"/>
      <c r="F24" s="295"/>
      <c r="G24" s="293"/>
    </row>
    <row r="25" spans="1:7" ht="27" customHeight="1">
      <c r="A25" s="293" t="s">
        <v>272</v>
      </c>
      <c r="B25" s="294"/>
      <c r="C25" s="293"/>
      <c r="D25" s="293"/>
      <c r="E25" s="484"/>
      <c r="F25" s="295"/>
      <c r="G25" s="293"/>
    </row>
    <row r="26" spans="1:7" ht="27" customHeight="1">
      <c r="A26" s="293" t="s">
        <v>273</v>
      </c>
      <c r="B26" s="294"/>
      <c r="C26" s="293"/>
      <c r="D26" s="293"/>
      <c r="E26" s="484"/>
      <c r="F26" s="295"/>
      <c r="G26" s="293"/>
    </row>
    <row r="27" spans="1:7" ht="27" customHeight="1">
      <c r="A27" s="293" t="s">
        <v>274</v>
      </c>
      <c r="B27" s="294"/>
      <c r="C27" s="293"/>
      <c r="D27" s="293"/>
      <c r="E27" s="484"/>
      <c r="F27" s="295"/>
      <c r="G27" s="293"/>
    </row>
    <row r="28" spans="1:7" ht="27" customHeight="1">
      <c r="A28" s="293" t="s">
        <v>275</v>
      </c>
      <c r="B28" s="294"/>
      <c r="C28" s="293"/>
      <c r="D28" s="293"/>
      <c r="E28" s="484"/>
      <c r="F28" s="295"/>
      <c r="G28" s="293"/>
    </row>
    <row r="29" spans="1:7" ht="27" customHeight="1">
      <c r="A29" s="293" t="s">
        <v>276</v>
      </c>
      <c r="B29" s="294"/>
      <c r="C29" s="293"/>
      <c r="D29" s="293"/>
      <c r="E29" s="484"/>
      <c r="F29" s="295"/>
      <c r="G29" s="293"/>
    </row>
    <row r="30" spans="1:7" ht="27" customHeight="1">
      <c r="A30" s="293" t="s">
        <v>277</v>
      </c>
      <c r="B30" s="294"/>
      <c r="C30" s="293"/>
      <c r="D30" s="293"/>
      <c r="E30" s="484"/>
      <c r="F30" s="295"/>
      <c r="G30" s="293"/>
    </row>
    <row r="31" spans="1:7" ht="27" customHeight="1">
      <c r="A31" s="293" t="s">
        <v>278</v>
      </c>
      <c r="B31" s="294"/>
      <c r="C31" s="293"/>
      <c r="D31" s="293"/>
      <c r="E31" s="484"/>
      <c r="F31" s="295"/>
      <c r="G31" s="293"/>
    </row>
    <row r="32" spans="1:7" ht="27" customHeight="1">
      <c r="A32" s="293" t="s">
        <v>279</v>
      </c>
      <c r="B32" s="294"/>
      <c r="C32" s="293"/>
      <c r="D32" s="293"/>
      <c r="E32" s="484"/>
      <c r="F32" s="295"/>
      <c r="G32" s="293"/>
    </row>
    <row r="33" spans="1:7" ht="27" customHeight="1">
      <c r="A33" s="293" t="s">
        <v>280</v>
      </c>
      <c r="B33" s="294"/>
      <c r="C33" s="293"/>
      <c r="D33" s="293"/>
      <c r="E33" s="484"/>
      <c r="F33" s="295"/>
      <c r="G33" s="293"/>
    </row>
    <row r="34" spans="1:7" ht="29.25" customHeight="1">
      <c r="A34" s="293" t="s">
        <v>281</v>
      </c>
      <c r="B34" s="294"/>
      <c r="C34" s="293"/>
      <c r="D34" s="293"/>
      <c r="E34" s="484"/>
      <c r="F34" s="295"/>
      <c r="G34" s="293"/>
    </row>
    <row r="35" spans="1:7" ht="29.25" customHeight="1">
      <c r="A35" s="293" t="s">
        <v>282</v>
      </c>
      <c r="B35" s="294"/>
      <c r="C35" s="293"/>
      <c r="D35" s="293"/>
      <c r="E35" s="484"/>
      <c r="F35" s="295"/>
      <c r="G35" s="293"/>
    </row>
    <row r="36" spans="1:7" ht="29.25" customHeight="1">
      <c r="A36" s="293" t="s">
        <v>283</v>
      </c>
      <c r="B36" s="294"/>
      <c r="C36" s="293"/>
      <c r="D36" s="293"/>
      <c r="E36" s="484"/>
      <c r="F36" s="295"/>
      <c r="G36" s="293"/>
    </row>
  </sheetData>
  <phoneticPr fontId="5" type="noConversion"/>
  <conditionalFormatting sqref="E2:E36">
    <cfRule type="cellIs" dxfId="150" priority="1" stopIfTrue="1" operator="equal">
      <formula>"FINAL"</formula>
    </cfRule>
    <cfRule type="cellIs" dxfId="149" priority="2" stopIfTrue="1" operator="equal">
      <formula>"清車"</formula>
    </cfRule>
    <cfRule type="cellIs" dxfId="148" priority="3" stopIfTrue="1" operator="equal">
      <formula>"改紡"</formula>
    </cfRule>
  </conditionalFormatting>
  <dataValidations count="1">
    <dataValidation type="list" allowBlank="1" showInputMessage="1" showErrorMessage="1" sqref="C2:C36">
      <formula1>值班主管</formula1>
    </dataValidation>
  </dataValidations>
  <pageMargins left="0.31496062992125984" right="0.19685039370078741" top="0.74803149606299213" bottom="0.67" header="0.31496062992125984" footer="0.19"/>
  <pageSetup paperSize="9" orientation="landscape" r:id="rId1"/>
  <headerFooter>
    <oddHeader>&amp;L&amp;"標楷體,粗斜體"&amp;18&amp;U更新日期：   ／　&amp;C&amp;"標楷體,粗體"&amp;24包裝狀況</oddHeader>
    <oddFooter>&amp;L列印日期：&amp;D列印時間：&amp;T&amp;R第&amp;P頁；共&amp;N頁</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U313"/>
  <sheetViews>
    <sheetView showGridLines="0" zoomScale="80" zoomScaleNormal="80" workbookViewId="0">
      <pane xSplit="1" ySplit="2" topLeftCell="B48" activePane="bottomRight" state="frozen"/>
      <selection activeCell="F12" sqref="F12"/>
      <selection pane="topRight" activeCell="F12" sqref="F12"/>
      <selection pane="bottomLeft" activeCell="F12" sqref="F12"/>
      <selection pane="bottomRight" activeCell="J64" sqref="J64"/>
    </sheetView>
  </sheetViews>
  <sheetFormatPr defaultRowHeight="15.75"/>
  <cols>
    <col min="1" max="1" width="8.125" style="23" customWidth="1"/>
    <col min="2" max="2" width="5.5" style="65" customWidth="1"/>
    <col min="3" max="3" width="8.625" style="65" customWidth="1"/>
    <col min="4" max="4" width="11.625" style="65" customWidth="1"/>
    <col min="5" max="5" width="5.875" style="65" bestFit="1" customWidth="1"/>
    <col min="6" max="6" width="18.875" style="65" customWidth="1"/>
    <col min="7" max="7" width="8" style="65" bestFit="1" customWidth="1"/>
    <col min="8" max="8" width="9.625" style="65" customWidth="1"/>
    <col min="9" max="9" width="11.75" style="65" customWidth="1"/>
    <col min="10" max="10" width="10" style="65" bestFit="1" customWidth="1"/>
    <col min="11" max="11" width="12.125" style="65" bestFit="1" customWidth="1"/>
    <col min="12" max="12" width="31.125" style="66" customWidth="1"/>
    <col min="13" max="16384" width="9" style="32"/>
  </cols>
  <sheetData>
    <row r="1" spans="1:12" s="22" customFormat="1" ht="27" customHeight="1" thickBot="1">
      <c r="A1" s="21"/>
      <c r="B1" s="997" t="s">
        <v>90</v>
      </c>
      <c r="C1" s="997"/>
      <c r="D1" s="997"/>
      <c r="E1" s="997"/>
      <c r="F1" s="997"/>
      <c r="G1" s="997"/>
      <c r="H1" s="997"/>
      <c r="I1" s="997"/>
      <c r="J1" s="997"/>
      <c r="K1" s="997"/>
      <c r="L1" s="997"/>
    </row>
    <row r="2" spans="1:12" s="23" customFormat="1" ht="21.75" customHeight="1" thickTop="1" thickBot="1">
      <c r="A2" s="23" t="s">
        <v>91</v>
      </c>
      <c r="B2" s="24" t="s">
        <v>92</v>
      </c>
      <c r="C2" s="25" t="s">
        <v>93</v>
      </c>
      <c r="D2" s="25" t="s">
        <v>94</v>
      </c>
      <c r="E2" s="25" t="s">
        <v>95</v>
      </c>
      <c r="F2" s="26" t="s">
        <v>96</v>
      </c>
      <c r="G2" s="26" t="s">
        <v>97</v>
      </c>
      <c r="H2" s="26" t="s">
        <v>98</v>
      </c>
      <c r="I2" s="26" t="s">
        <v>99</v>
      </c>
      <c r="J2" s="26" t="s">
        <v>100</v>
      </c>
      <c r="K2" s="26" t="s">
        <v>101</v>
      </c>
      <c r="L2" s="27" t="s">
        <v>102</v>
      </c>
    </row>
    <row r="3" spans="1:12" ht="21.75" customHeight="1" thickTop="1">
      <c r="A3" s="994">
        <v>46174</v>
      </c>
      <c r="B3" s="28"/>
      <c r="C3" s="29"/>
      <c r="D3" s="30"/>
      <c r="E3" s="29"/>
      <c r="F3" s="29"/>
      <c r="G3" s="29"/>
      <c r="H3" s="29"/>
      <c r="I3" s="29"/>
      <c r="J3" s="29"/>
      <c r="K3" s="29"/>
      <c r="L3" s="31"/>
    </row>
    <row r="4" spans="1:12" ht="21.75" customHeight="1">
      <c r="A4" s="995"/>
      <c r="B4" s="33"/>
      <c r="C4" s="34"/>
      <c r="D4" s="35"/>
      <c r="E4" s="36"/>
      <c r="F4" s="34"/>
      <c r="G4" s="34"/>
      <c r="H4" s="34"/>
      <c r="I4" s="34"/>
      <c r="J4" s="36"/>
      <c r="K4" s="36"/>
      <c r="L4" s="37"/>
    </row>
    <row r="5" spans="1:12" ht="21.75" customHeight="1">
      <c r="A5" s="995"/>
      <c r="B5" s="33"/>
      <c r="C5" s="36"/>
      <c r="D5" s="35"/>
      <c r="E5" s="34"/>
      <c r="F5" s="34"/>
      <c r="G5" s="34"/>
      <c r="H5" s="34"/>
      <c r="I5" s="34"/>
      <c r="J5" s="36"/>
      <c r="K5" s="36"/>
      <c r="L5" s="37"/>
    </row>
    <row r="6" spans="1:12" ht="21.75" customHeight="1">
      <c r="A6" s="995"/>
      <c r="B6" s="33"/>
      <c r="C6" s="36"/>
      <c r="D6" s="35"/>
      <c r="E6" s="34"/>
      <c r="F6" s="34"/>
      <c r="G6" s="34"/>
      <c r="H6" s="34"/>
      <c r="I6" s="34"/>
      <c r="J6" s="36"/>
      <c r="K6" s="36"/>
      <c r="L6" s="37"/>
    </row>
    <row r="7" spans="1:12" ht="21.75" customHeight="1">
      <c r="A7" s="995"/>
      <c r="B7" s="33"/>
      <c r="C7" s="36"/>
      <c r="D7" s="35"/>
      <c r="E7" s="34"/>
      <c r="F7" s="34"/>
      <c r="G7" s="34"/>
      <c r="H7" s="34"/>
      <c r="I7" s="34"/>
      <c r="J7" s="36"/>
      <c r="K7" s="36"/>
      <c r="L7" s="37"/>
    </row>
    <row r="8" spans="1:12" ht="21.75" customHeight="1">
      <c r="A8" s="995"/>
      <c r="B8" s="33"/>
      <c r="C8" s="36"/>
      <c r="D8" s="35"/>
      <c r="E8" s="34"/>
      <c r="F8" s="34"/>
      <c r="G8" s="34"/>
      <c r="H8" s="34"/>
      <c r="I8" s="34"/>
      <c r="J8" s="36"/>
      <c r="K8" s="36"/>
      <c r="L8" s="37"/>
    </row>
    <row r="9" spans="1:12" ht="21.75" customHeight="1">
      <c r="A9" s="995"/>
      <c r="B9" s="33"/>
      <c r="C9" s="36"/>
      <c r="D9" s="35"/>
      <c r="E9" s="34"/>
      <c r="F9" s="34"/>
      <c r="G9" s="34"/>
      <c r="H9" s="34"/>
      <c r="I9" s="34"/>
      <c r="J9" s="36"/>
      <c r="K9" s="36"/>
      <c r="L9" s="37"/>
    </row>
    <row r="10" spans="1:12" ht="21.75" customHeight="1">
      <c r="A10" s="995"/>
      <c r="B10" s="33"/>
      <c r="C10" s="36"/>
      <c r="D10" s="35"/>
      <c r="E10" s="34"/>
      <c r="F10" s="34"/>
      <c r="G10" s="34"/>
      <c r="H10" s="34"/>
      <c r="I10" s="34"/>
      <c r="J10" s="36"/>
      <c r="K10" s="36"/>
      <c r="L10" s="37"/>
    </row>
    <row r="11" spans="1:12" ht="21.75" customHeight="1">
      <c r="A11" s="995"/>
      <c r="B11" s="33"/>
      <c r="C11" s="36"/>
      <c r="D11" s="35"/>
      <c r="E11" s="34"/>
      <c r="F11" s="34"/>
      <c r="G11" s="34"/>
      <c r="H11" s="34"/>
      <c r="I11" s="34"/>
      <c r="J11" s="36"/>
      <c r="K11" s="36"/>
      <c r="L11" s="37"/>
    </row>
    <row r="12" spans="1:12" ht="21.75" customHeight="1" thickBot="1">
      <c r="A12" s="996"/>
      <c r="B12" s="38"/>
      <c r="C12" s="39"/>
      <c r="D12" s="40"/>
      <c r="E12" s="41"/>
      <c r="F12" s="41"/>
      <c r="G12" s="41"/>
      <c r="H12" s="41"/>
      <c r="I12" s="41"/>
      <c r="J12" s="39"/>
      <c r="K12" s="39"/>
      <c r="L12" s="42"/>
    </row>
    <row r="13" spans="1:12" ht="21.75" customHeight="1" thickTop="1">
      <c r="A13" s="998">
        <f>A3+1</f>
        <v>46175</v>
      </c>
      <c r="B13" s="43"/>
      <c r="C13" s="44"/>
      <c r="D13" s="45"/>
      <c r="E13" s="44"/>
      <c r="F13" s="44"/>
      <c r="G13" s="44"/>
      <c r="H13" s="44"/>
      <c r="I13" s="44"/>
      <c r="J13" s="44"/>
      <c r="K13" s="44"/>
      <c r="L13" s="46"/>
    </row>
    <row r="14" spans="1:12" ht="21.75" customHeight="1">
      <c r="A14" s="998"/>
      <c r="B14" s="47"/>
      <c r="C14" s="48"/>
      <c r="D14" s="49"/>
      <c r="E14" s="48"/>
      <c r="F14" s="48"/>
      <c r="G14" s="48"/>
      <c r="H14" s="48"/>
      <c r="I14" s="48"/>
      <c r="J14" s="44"/>
      <c r="K14" s="44"/>
      <c r="L14" s="50"/>
    </row>
    <row r="15" spans="1:12" ht="21.75" customHeight="1">
      <c r="A15" s="998"/>
      <c r="B15" s="47"/>
      <c r="C15" s="48"/>
      <c r="D15" s="49"/>
      <c r="E15" s="48"/>
      <c r="F15" s="48"/>
      <c r="G15" s="48"/>
      <c r="H15" s="48"/>
      <c r="I15" s="48"/>
      <c r="J15" s="44"/>
      <c r="K15" s="44"/>
      <c r="L15" s="50"/>
    </row>
    <row r="16" spans="1:12" ht="21.75" customHeight="1">
      <c r="A16" s="998"/>
      <c r="B16" s="47"/>
      <c r="C16" s="48"/>
      <c r="D16" s="49"/>
      <c r="E16" s="48"/>
      <c r="F16" s="44"/>
      <c r="G16" s="48"/>
      <c r="H16" s="48"/>
      <c r="I16" s="48"/>
      <c r="J16" s="44"/>
      <c r="K16" s="44"/>
      <c r="L16" s="50"/>
    </row>
    <row r="17" spans="1:21" ht="21.75" customHeight="1">
      <c r="A17" s="998"/>
      <c r="B17" s="47"/>
      <c r="C17" s="48"/>
      <c r="D17" s="49"/>
      <c r="E17" s="48"/>
      <c r="F17" s="48"/>
      <c r="G17" s="48"/>
      <c r="H17" s="48"/>
      <c r="I17" s="48"/>
      <c r="J17" s="44"/>
      <c r="K17" s="44"/>
      <c r="L17" s="50"/>
    </row>
    <row r="18" spans="1:21" ht="21.75" customHeight="1">
      <c r="A18" s="998"/>
      <c r="B18" s="47"/>
      <c r="C18" s="48"/>
      <c r="D18" s="45"/>
      <c r="E18" s="44"/>
      <c r="F18" s="44"/>
      <c r="G18" s="44"/>
      <c r="H18" s="48"/>
      <c r="I18" s="48"/>
      <c r="J18" s="44"/>
      <c r="K18" s="44"/>
      <c r="L18" s="50"/>
    </row>
    <row r="19" spans="1:21" ht="21.75" customHeight="1">
      <c r="A19" s="998"/>
      <c r="B19" s="47"/>
      <c r="C19" s="48"/>
      <c r="D19" s="49"/>
      <c r="E19" s="48"/>
      <c r="F19" s="48"/>
      <c r="G19" s="48"/>
      <c r="H19" s="48"/>
      <c r="I19" s="48"/>
      <c r="J19" s="44"/>
      <c r="K19" s="44"/>
      <c r="L19" s="50"/>
    </row>
    <row r="20" spans="1:21" ht="21.75" customHeight="1">
      <c r="A20" s="998"/>
      <c r="B20" s="47"/>
      <c r="C20" s="48"/>
      <c r="D20" s="49"/>
      <c r="E20" s="48"/>
      <c r="F20" s="48"/>
      <c r="G20" s="48"/>
      <c r="H20" s="48"/>
      <c r="I20" s="48"/>
      <c r="J20" s="48"/>
      <c r="K20" s="48"/>
      <c r="L20" s="50"/>
      <c r="Q20" s="504"/>
      <c r="R20" s="504"/>
      <c r="S20" s="504"/>
      <c r="T20" s="504"/>
    </row>
    <row r="21" spans="1:21" ht="21.75" customHeight="1">
      <c r="A21" s="998"/>
      <c r="B21" s="47"/>
      <c r="C21" s="48"/>
      <c r="D21" s="45"/>
      <c r="E21" s="44"/>
      <c r="F21" s="44"/>
      <c r="G21" s="48"/>
      <c r="H21" s="48"/>
      <c r="I21" s="48"/>
      <c r="J21" s="48"/>
      <c r="K21" s="48"/>
      <c r="L21" s="50"/>
      <c r="S21" s="504"/>
      <c r="T21" s="504"/>
      <c r="U21" s="504"/>
    </row>
    <row r="22" spans="1:21" ht="21.75" customHeight="1" thickBot="1">
      <c r="A22" s="999"/>
      <c r="B22" s="51"/>
      <c r="C22" s="52"/>
      <c r="D22" s="53"/>
      <c r="E22" s="52"/>
      <c r="F22" s="52"/>
      <c r="G22" s="52"/>
      <c r="H22" s="52"/>
      <c r="I22" s="52"/>
      <c r="J22" s="52"/>
      <c r="K22" s="52"/>
      <c r="L22" s="54"/>
    </row>
    <row r="23" spans="1:21" ht="21.75" customHeight="1" thickTop="1">
      <c r="A23" s="994">
        <f>A13+1</f>
        <v>46176</v>
      </c>
      <c r="B23" s="55"/>
      <c r="C23" s="36"/>
      <c r="D23" s="56"/>
      <c r="E23" s="36"/>
      <c r="F23" s="36"/>
      <c r="G23" s="36"/>
      <c r="H23" s="36"/>
      <c r="I23" s="36"/>
      <c r="J23" s="36"/>
      <c r="K23" s="36"/>
      <c r="L23" s="57"/>
    </row>
    <row r="24" spans="1:21" ht="21.75" customHeight="1">
      <c r="A24" s="995"/>
      <c r="B24" s="33"/>
      <c r="C24" s="36"/>
      <c r="D24" s="56"/>
      <c r="E24" s="36"/>
      <c r="F24" s="34"/>
      <c r="G24" s="34"/>
      <c r="H24" s="34"/>
      <c r="I24" s="34"/>
      <c r="J24" s="36"/>
      <c r="K24" s="36"/>
      <c r="L24" s="37"/>
    </row>
    <row r="25" spans="1:21" ht="21.75" customHeight="1">
      <c r="A25" s="995"/>
      <c r="B25" s="33"/>
      <c r="C25" s="36"/>
      <c r="D25" s="35"/>
      <c r="E25" s="34"/>
      <c r="F25" s="34"/>
      <c r="G25" s="34"/>
      <c r="H25" s="34"/>
      <c r="I25" s="34"/>
      <c r="J25" s="36"/>
      <c r="K25" s="36"/>
      <c r="L25" s="37"/>
    </row>
    <row r="26" spans="1:21" ht="21.75" customHeight="1">
      <c r="A26" s="995"/>
      <c r="B26" s="33"/>
      <c r="C26" s="34"/>
      <c r="D26" s="35"/>
      <c r="E26" s="34"/>
      <c r="F26" s="36"/>
      <c r="G26" s="34"/>
      <c r="H26" s="34"/>
      <c r="I26" s="34"/>
      <c r="J26" s="36"/>
      <c r="K26" s="36"/>
      <c r="L26" s="37"/>
    </row>
    <row r="27" spans="1:21" ht="21.75" customHeight="1">
      <c r="A27" s="995"/>
      <c r="B27" s="33"/>
      <c r="C27" s="34"/>
      <c r="D27" s="35"/>
      <c r="E27" s="34"/>
      <c r="F27" s="36"/>
      <c r="G27" s="34"/>
      <c r="H27" s="34"/>
      <c r="I27" s="34"/>
      <c r="J27" s="36"/>
      <c r="K27" s="36"/>
      <c r="L27" s="37"/>
    </row>
    <row r="28" spans="1:21" ht="21.75" customHeight="1">
      <c r="A28" s="995"/>
      <c r="B28" s="33"/>
      <c r="C28" s="34"/>
      <c r="D28" s="35"/>
      <c r="E28" s="34"/>
      <c r="F28" s="34"/>
      <c r="G28" s="34"/>
      <c r="H28" s="34"/>
      <c r="I28" s="34"/>
      <c r="J28" s="36"/>
      <c r="K28" s="36"/>
      <c r="L28" s="37"/>
    </row>
    <row r="29" spans="1:21" ht="21.75" customHeight="1">
      <c r="A29" s="995"/>
      <c r="B29" s="33"/>
      <c r="C29" s="34"/>
      <c r="D29" s="35"/>
      <c r="E29" s="34"/>
      <c r="F29" s="34"/>
      <c r="G29" s="34"/>
      <c r="H29" s="34"/>
      <c r="I29" s="34"/>
      <c r="J29" s="34"/>
      <c r="K29" s="34"/>
      <c r="L29" s="37"/>
    </row>
    <row r="30" spans="1:21" ht="21.75" customHeight="1">
      <c r="A30" s="995"/>
      <c r="B30" s="33"/>
      <c r="C30" s="34"/>
      <c r="D30" s="35"/>
      <c r="E30" s="34"/>
      <c r="F30" s="34"/>
      <c r="G30" s="34"/>
      <c r="H30" s="34"/>
      <c r="I30" s="34"/>
      <c r="J30" s="34"/>
      <c r="K30" s="34"/>
      <c r="L30" s="37"/>
    </row>
    <row r="31" spans="1:21" ht="21.75" customHeight="1">
      <c r="A31" s="995"/>
      <c r="B31" s="33"/>
      <c r="C31" s="34"/>
      <c r="D31" s="35"/>
      <c r="E31" s="34"/>
      <c r="F31" s="34"/>
      <c r="G31" s="34"/>
      <c r="H31" s="34"/>
      <c r="I31" s="34"/>
      <c r="J31" s="34"/>
      <c r="K31" s="34"/>
      <c r="L31" s="37"/>
    </row>
    <row r="32" spans="1:21" ht="21.75" customHeight="1" thickBot="1">
      <c r="A32" s="996"/>
      <c r="B32" s="38"/>
      <c r="C32" s="41"/>
      <c r="D32" s="40"/>
      <c r="E32" s="41"/>
      <c r="F32" s="41"/>
      <c r="G32" s="41"/>
      <c r="H32" s="41"/>
      <c r="I32" s="41"/>
      <c r="J32" s="41"/>
      <c r="K32" s="41"/>
      <c r="L32" s="42"/>
    </row>
    <row r="33" spans="1:12" ht="30" customHeight="1" thickTop="1">
      <c r="A33" s="1000">
        <f>A23+1</f>
        <v>46177</v>
      </c>
      <c r="B33" s="43"/>
      <c r="C33" s="44"/>
      <c r="D33" s="45"/>
      <c r="E33" s="44"/>
      <c r="F33" s="44"/>
      <c r="G33" s="44"/>
      <c r="H33" s="44"/>
      <c r="I33" s="44"/>
      <c r="J33" s="44"/>
      <c r="K33" s="44"/>
      <c r="L33" s="46"/>
    </row>
    <row r="34" spans="1:12" ht="21.75" customHeight="1">
      <c r="A34" s="998"/>
      <c r="B34" s="47"/>
      <c r="C34" s="44"/>
      <c r="D34" s="45"/>
      <c r="E34" s="48"/>
      <c r="F34" s="48"/>
      <c r="G34" s="48"/>
      <c r="H34" s="48"/>
      <c r="I34" s="48"/>
      <c r="J34" s="44"/>
      <c r="K34" s="44"/>
      <c r="L34" s="50"/>
    </row>
    <row r="35" spans="1:12" ht="21.75" customHeight="1">
      <c r="A35" s="998"/>
      <c r="B35" s="47"/>
      <c r="C35" s="44"/>
      <c r="D35" s="49"/>
      <c r="E35" s="48"/>
      <c r="F35" s="48"/>
      <c r="G35" s="48"/>
      <c r="H35" s="48"/>
      <c r="I35" s="48"/>
      <c r="J35" s="44"/>
      <c r="K35" s="44"/>
      <c r="L35" s="50"/>
    </row>
    <row r="36" spans="1:12" ht="21.75" customHeight="1">
      <c r="A36" s="998"/>
      <c r="B36" s="47"/>
      <c r="C36" s="44"/>
      <c r="D36" s="49"/>
      <c r="E36" s="48"/>
      <c r="F36" s="48"/>
      <c r="G36" s="48"/>
      <c r="H36" s="48"/>
      <c r="I36" s="48"/>
      <c r="J36" s="44"/>
      <c r="K36" s="44"/>
      <c r="L36" s="50"/>
    </row>
    <row r="37" spans="1:12" ht="33" customHeight="1">
      <c r="A37" s="998"/>
      <c r="B37" s="47"/>
      <c r="C37" s="44"/>
      <c r="D37" s="49"/>
      <c r="E37" s="48"/>
      <c r="F37" s="48"/>
      <c r="G37" s="48"/>
      <c r="H37" s="48"/>
      <c r="I37" s="48"/>
      <c r="J37" s="44"/>
      <c r="K37" s="44"/>
      <c r="L37" s="50"/>
    </row>
    <row r="38" spans="1:12" ht="21.75" customHeight="1">
      <c r="A38" s="998"/>
      <c r="B38" s="47"/>
      <c r="C38" s="44"/>
      <c r="D38" s="49"/>
      <c r="E38" s="48"/>
      <c r="F38" s="48"/>
      <c r="G38" s="48"/>
      <c r="H38" s="48"/>
      <c r="I38" s="48"/>
      <c r="J38" s="44"/>
      <c r="K38" s="44"/>
      <c r="L38" s="50"/>
    </row>
    <row r="39" spans="1:12" ht="21.75" customHeight="1">
      <c r="A39" s="998"/>
      <c r="B39" s="47"/>
      <c r="C39" s="44"/>
      <c r="D39" s="45"/>
      <c r="E39" s="48"/>
      <c r="F39" s="48"/>
      <c r="G39" s="48"/>
      <c r="H39" s="48"/>
      <c r="I39" s="48"/>
      <c r="J39" s="44"/>
      <c r="K39" s="44"/>
      <c r="L39" s="50"/>
    </row>
    <row r="40" spans="1:12" ht="21.75" customHeight="1">
      <c r="A40" s="998"/>
      <c r="B40" s="47"/>
      <c r="C40" s="44"/>
      <c r="D40" s="49"/>
      <c r="E40" s="48"/>
      <c r="F40" s="48"/>
      <c r="G40" s="48"/>
      <c r="H40" s="48"/>
      <c r="I40" s="48"/>
      <c r="J40" s="48"/>
      <c r="K40" s="48"/>
      <c r="L40" s="50"/>
    </row>
    <row r="41" spans="1:12" ht="21.75" customHeight="1">
      <c r="A41" s="998"/>
      <c r="B41" s="47"/>
      <c r="C41" s="48"/>
      <c r="D41" s="49"/>
      <c r="E41" s="48"/>
      <c r="F41" s="48"/>
      <c r="G41" s="48"/>
      <c r="H41" s="48"/>
      <c r="I41" s="48"/>
      <c r="J41" s="48"/>
      <c r="K41" s="48"/>
      <c r="L41" s="50"/>
    </row>
    <row r="42" spans="1:12" ht="21.75" customHeight="1" thickBot="1">
      <c r="A42" s="999"/>
      <c r="B42" s="51"/>
      <c r="C42" s="52"/>
      <c r="D42" s="53"/>
      <c r="E42" s="52"/>
      <c r="F42" s="52"/>
      <c r="G42" s="52"/>
      <c r="H42" s="52"/>
      <c r="I42" s="52"/>
      <c r="J42" s="52"/>
      <c r="K42" s="52"/>
      <c r="L42" s="54"/>
    </row>
    <row r="43" spans="1:12" ht="30" customHeight="1" thickTop="1">
      <c r="A43" s="994">
        <f>A33+1</f>
        <v>46178</v>
      </c>
      <c r="B43" s="55"/>
      <c r="C43" s="36"/>
      <c r="D43" s="56"/>
      <c r="E43" s="36"/>
      <c r="F43" s="36"/>
      <c r="G43" s="36"/>
      <c r="H43" s="36"/>
      <c r="I43" s="36"/>
      <c r="J43" s="36"/>
      <c r="K43" s="36"/>
      <c r="L43" s="57"/>
    </row>
    <row r="44" spans="1:12" ht="21.75" customHeight="1">
      <c r="A44" s="995"/>
      <c r="B44" s="33"/>
      <c r="C44" s="34"/>
      <c r="D44" s="35"/>
      <c r="E44" s="34"/>
      <c r="F44" s="34"/>
      <c r="G44" s="34"/>
      <c r="H44" s="34"/>
      <c r="I44" s="34"/>
      <c r="J44" s="36"/>
      <c r="K44" s="36"/>
      <c r="L44" s="37"/>
    </row>
    <row r="45" spans="1:12" ht="21.75" customHeight="1">
      <c r="A45" s="995"/>
      <c r="B45" s="33"/>
      <c r="C45" s="34"/>
      <c r="D45" s="35"/>
      <c r="E45" s="34"/>
      <c r="F45" s="34"/>
      <c r="G45" s="34"/>
      <c r="H45" s="34"/>
      <c r="I45" s="34"/>
      <c r="J45" s="36"/>
      <c r="K45" s="36"/>
      <c r="L45" s="37"/>
    </row>
    <row r="46" spans="1:12" ht="21.75" customHeight="1">
      <c r="A46" s="995"/>
      <c r="B46" s="33"/>
      <c r="C46" s="34"/>
      <c r="D46" s="35"/>
      <c r="E46" s="34"/>
      <c r="F46" s="34"/>
      <c r="G46" s="34"/>
      <c r="H46" s="34"/>
      <c r="I46" s="34"/>
      <c r="J46" s="36"/>
      <c r="K46" s="36"/>
      <c r="L46" s="37"/>
    </row>
    <row r="47" spans="1:12" ht="30" customHeight="1">
      <c r="A47" s="995"/>
      <c r="B47" s="33"/>
      <c r="C47" s="34"/>
      <c r="D47" s="35"/>
      <c r="E47" s="34"/>
      <c r="F47" s="34" t="s">
        <v>1030</v>
      </c>
      <c r="G47" s="34"/>
      <c r="H47" s="34"/>
      <c r="I47" s="34"/>
      <c r="J47" s="36"/>
      <c r="K47" s="36"/>
      <c r="L47" s="37"/>
    </row>
    <row r="48" spans="1:12" ht="21.75" customHeight="1">
      <c r="A48" s="995"/>
      <c r="B48" s="33"/>
      <c r="C48" s="34"/>
      <c r="D48" s="35"/>
      <c r="E48" s="34"/>
      <c r="F48" s="34"/>
      <c r="G48" s="34"/>
      <c r="H48" s="34"/>
      <c r="I48" s="34"/>
      <c r="J48" s="36"/>
      <c r="K48" s="36"/>
      <c r="L48" s="37"/>
    </row>
    <row r="49" spans="1:12" ht="21.75" customHeight="1">
      <c r="A49" s="995"/>
      <c r="B49" s="33"/>
      <c r="C49" s="34"/>
      <c r="D49" s="35"/>
      <c r="E49" s="34"/>
      <c r="F49" s="34"/>
      <c r="G49" s="34"/>
      <c r="H49" s="34"/>
      <c r="I49" s="34"/>
      <c r="J49" s="36"/>
      <c r="K49" s="36"/>
      <c r="L49" s="37"/>
    </row>
    <row r="50" spans="1:12" ht="21.75" customHeight="1">
      <c r="A50" s="995"/>
      <c r="B50" s="33"/>
      <c r="C50" s="34"/>
      <c r="D50" s="35"/>
      <c r="E50" s="34"/>
      <c r="F50" s="34"/>
      <c r="G50" s="34"/>
      <c r="H50" s="34"/>
      <c r="I50" s="34"/>
      <c r="J50" s="34"/>
      <c r="K50" s="34"/>
      <c r="L50" s="37"/>
    </row>
    <row r="51" spans="1:12" ht="21.75" customHeight="1">
      <c r="A51" s="995"/>
      <c r="B51" s="33"/>
      <c r="C51" s="34"/>
      <c r="D51" s="35"/>
      <c r="E51" s="34"/>
      <c r="F51" s="34"/>
      <c r="G51" s="34"/>
      <c r="H51" s="34"/>
      <c r="I51" s="34"/>
      <c r="J51" s="34"/>
      <c r="K51" s="34"/>
      <c r="L51" s="37"/>
    </row>
    <row r="52" spans="1:12" ht="21.75" customHeight="1" thickBot="1">
      <c r="A52" s="996"/>
      <c r="B52" s="38"/>
      <c r="C52" s="41"/>
      <c r="D52" s="40"/>
      <c r="E52" s="41"/>
      <c r="F52" s="41"/>
      <c r="G52" s="41"/>
      <c r="H52" s="41"/>
      <c r="I52" s="41"/>
      <c r="J52" s="41"/>
      <c r="K52" s="41"/>
      <c r="L52" s="42"/>
    </row>
    <row r="53" spans="1:12" ht="21.75" customHeight="1" thickTop="1">
      <c r="A53" s="1000">
        <f>A43+1</f>
        <v>46179</v>
      </c>
      <c r="B53" s="43"/>
      <c r="C53" s="48" t="s">
        <v>3256</v>
      </c>
      <c r="D53" s="49" t="s">
        <v>3258</v>
      </c>
      <c r="E53" s="48" t="s">
        <v>3218</v>
      </c>
      <c r="F53" s="48"/>
      <c r="G53" s="48" t="s">
        <v>3264</v>
      </c>
      <c r="H53" s="44" t="s">
        <v>3330</v>
      </c>
      <c r="I53" s="48" t="s">
        <v>3264</v>
      </c>
      <c r="J53" s="44" t="s">
        <v>1476</v>
      </c>
      <c r="K53" s="44" t="s">
        <v>3327</v>
      </c>
      <c r="L53" s="46"/>
    </row>
    <row r="54" spans="1:12" ht="21.75" customHeight="1">
      <c r="A54" s="998"/>
      <c r="B54" s="47"/>
      <c r="C54" s="48" t="s">
        <v>3256</v>
      </c>
      <c r="D54" s="49" t="s">
        <v>3260</v>
      </c>
      <c r="E54" s="48" t="s">
        <v>3218</v>
      </c>
      <c r="F54" s="48"/>
      <c r="G54" s="48" t="s">
        <v>3266</v>
      </c>
      <c r="H54" s="48" t="s">
        <v>3331</v>
      </c>
      <c r="I54" s="48" t="s">
        <v>3266</v>
      </c>
      <c r="J54" s="44" t="s">
        <v>1476</v>
      </c>
      <c r="K54" s="44" t="s">
        <v>3328</v>
      </c>
      <c r="L54" s="50"/>
    </row>
    <row r="55" spans="1:12" ht="21.75" customHeight="1">
      <c r="A55" s="998"/>
      <c r="B55" s="47"/>
      <c r="C55" s="48" t="s">
        <v>3256</v>
      </c>
      <c r="D55" s="49" t="s">
        <v>3262</v>
      </c>
      <c r="E55" s="48" t="s">
        <v>3218</v>
      </c>
      <c r="F55" s="48"/>
      <c r="G55" s="48" t="s">
        <v>3268</v>
      </c>
      <c r="H55" s="48" t="s">
        <v>3332</v>
      </c>
      <c r="I55" s="48" t="s">
        <v>3268</v>
      </c>
      <c r="J55" s="44" t="s">
        <v>1476</v>
      </c>
      <c r="K55" s="44" t="s">
        <v>3329</v>
      </c>
      <c r="L55" s="50"/>
    </row>
    <row r="56" spans="1:12" ht="21.75" customHeight="1">
      <c r="A56" s="998"/>
      <c r="B56" s="47"/>
      <c r="C56" s="48"/>
      <c r="D56" s="49"/>
      <c r="E56" s="48"/>
      <c r="F56" s="48"/>
      <c r="G56" s="48"/>
      <c r="H56" s="48"/>
      <c r="I56" s="48"/>
      <c r="J56" s="44"/>
      <c r="K56" s="44"/>
      <c r="L56" s="50"/>
    </row>
    <row r="57" spans="1:12" ht="21.75" customHeight="1">
      <c r="A57" s="998"/>
      <c r="B57" s="47"/>
      <c r="C57" s="48"/>
      <c r="D57" s="49"/>
      <c r="E57" s="48"/>
      <c r="F57" s="48"/>
      <c r="G57" s="48"/>
      <c r="H57" s="48"/>
      <c r="I57" s="48"/>
      <c r="J57" s="48"/>
      <c r="K57" s="48"/>
      <c r="L57" s="50"/>
    </row>
    <row r="58" spans="1:12" ht="21.75" customHeight="1">
      <c r="A58" s="998"/>
      <c r="B58" s="47"/>
      <c r="C58" s="48"/>
      <c r="D58" s="49"/>
      <c r="E58" s="48"/>
      <c r="F58" s="48"/>
      <c r="G58" s="48"/>
      <c r="H58" s="48"/>
      <c r="I58" s="48"/>
      <c r="J58" s="48"/>
      <c r="K58" s="48"/>
      <c r="L58" s="50"/>
    </row>
    <row r="59" spans="1:12" ht="21.75" customHeight="1">
      <c r="A59" s="998"/>
      <c r="B59" s="47"/>
      <c r="C59" s="48"/>
      <c r="D59" s="49"/>
      <c r="E59" s="48"/>
      <c r="F59" s="48"/>
      <c r="G59" s="48"/>
      <c r="H59" s="48"/>
      <c r="I59" s="48"/>
      <c r="J59" s="48"/>
      <c r="K59" s="48"/>
      <c r="L59" s="50"/>
    </row>
    <row r="60" spans="1:12" ht="21.75" customHeight="1">
      <c r="A60" s="998"/>
      <c r="B60" s="47"/>
      <c r="C60" s="48"/>
      <c r="D60" s="49"/>
      <c r="E60" s="48"/>
      <c r="F60" s="48"/>
      <c r="G60" s="48"/>
      <c r="H60" s="48"/>
      <c r="I60" s="48"/>
      <c r="J60" s="48"/>
      <c r="K60" s="48"/>
      <c r="L60" s="50"/>
    </row>
    <row r="61" spans="1:12" ht="21.75" customHeight="1">
      <c r="A61" s="998"/>
      <c r="B61" s="47"/>
      <c r="C61" s="48"/>
      <c r="D61" s="49"/>
      <c r="E61" s="48"/>
      <c r="F61" s="48"/>
      <c r="G61" s="48"/>
      <c r="H61" s="48"/>
      <c r="I61" s="48"/>
      <c r="J61" s="48"/>
      <c r="K61" s="48"/>
      <c r="L61" s="50"/>
    </row>
    <row r="62" spans="1:12" ht="21.75" customHeight="1" thickBot="1">
      <c r="A62" s="999"/>
      <c r="B62" s="51"/>
      <c r="C62" s="52"/>
      <c r="D62" s="53"/>
      <c r="E62" s="52"/>
      <c r="F62" s="52"/>
      <c r="G62" s="52"/>
      <c r="H62" s="52"/>
      <c r="I62" s="52"/>
      <c r="J62" s="52"/>
      <c r="K62" s="52"/>
      <c r="L62" s="54"/>
    </row>
    <row r="63" spans="1:12" ht="21.75" customHeight="1" thickTop="1">
      <c r="A63" s="994">
        <f>A53+1</f>
        <v>46180</v>
      </c>
      <c r="B63" s="55"/>
      <c r="C63" s="36" t="s">
        <v>3255</v>
      </c>
      <c r="D63" s="56" t="s">
        <v>3257</v>
      </c>
      <c r="E63" s="36" t="s">
        <v>574</v>
      </c>
      <c r="F63" s="36"/>
      <c r="G63" s="36" t="s">
        <v>3263</v>
      </c>
      <c r="H63" s="36" t="s">
        <v>3414</v>
      </c>
      <c r="I63" s="36" t="s">
        <v>3263</v>
      </c>
      <c r="J63" s="36" t="s">
        <v>1476</v>
      </c>
      <c r="K63" s="36" t="s">
        <v>3409</v>
      </c>
      <c r="L63" s="57"/>
    </row>
    <row r="64" spans="1:12" ht="21.75" customHeight="1">
      <c r="A64" s="995"/>
      <c r="B64" s="33"/>
      <c r="C64" s="34" t="s">
        <v>3255</v>
      </c>
      <c r="D64" s="35" t="s">
        <v>3259</v>
      </c>
      <c r="E64" s="34" t="s">
        <v>574</v>
      </c>
      <c r="F64" s="34"/>
      <c r="G64" s="34" t="s">
        <v>3265</v>
      </c>
      <c r="H64" s="34" t="s">
        <v>3412</v>
      </c>
      <c r="I64" s="34" t="s">
        <v>3265</v>
      </c>
      <c r="J64" s="36" t="s">
        <v>1476</v>
      </c>
      <c r="K64" s="36" t="s">
        <v>3410</v>
      </c>
      <c r="L64" s="37"/>
    </row>
    <row r="65" spans="1:12" ht="21.75" customHeight="1">
      <c r="A65" s="995"/>
      <c r="B65" s="33"/>
      <c r="C65" s="34" t="s">
        <v>3255</v>
      </c>
      <c r="D65" s="35" t="s">
        <v>3261</v>
      </c>
      <c r="E65" s="34" t="s">
        <v>574</v>
      </c>
      <c r="F65" s="34"/>
      <c r="G65" s="34" t="s">
        <v>3267</v>
      </c>
      <c r="H65" s="34" t="s">
        <v>3413</v>
      </c>
      <c r="I65" s="34" t="s">
        <v>3267</v>
      </c>
      <c r="J65" s="36" t="s">
        <v>1476</v>
      </c>
      <c r="K65" s="36" t="s">
        <v>3411</v>
      </c>
      <c r="L65" s="37"/>
    </row>
    <row r="66" spans="1:12" ht="21.75" customHeight="1">
      <c r="A66" s="995"/>
      <c r="B66" s="33"/>
      <c r="C66" s="34"/>
      <c r="D66" s="35"/>
      <c r="E66" s="34"/>
      <c r="F66" s="34"/>
      <c r="G66" s="34"/>
      <c r="H66" s="34"/>
      <c r="I66" s="34"/>
      <c r="J66" s="34"/>
      <c r="K66" s="58"/>
      <c r="L66" s="37"/>
    </row>
    <row r="67" spans="1:12" ht="21.75" customHeight="1">
      <c r="A67" s="995"/>
      <c r="B67" s="33"/>
      <c r="C67" s="34"/>
      <c r="D67" s="35"/>
      <c r="E67" s="34"/>
      <c r="F67" s="34"/>
      <c r="G67" s="34"/>
      <c r="H67" s="34"/>
      <c r="I67" s="34"/>
      <c r="J67" s="34"/>
      <c r="K67" s="58"/>
      <c r="L67" s="37"/>
    </row>
    <row r="68" spans="1:12" ht="21.75" customHeight="1">
      <c r="A68" s="995"/>
      <c r="B68" s="33"/>
      <c r="C68" s="34"/>
      <c r="D68" s="35"/>
      <c r="E68" s="34"/>
      <c r="F68" s="34"/>
      <c r="G68" s="34"/>
      <c r="H68" s="34"/>
      <c r="I68" s="34"/>
      <c r="J68" s="34"/>
      <c r="K68" s="34"/>
      <c r="L68" s="37"/>
    </row>
    <row r="69" spans="1:12" ht="21.75" customHeight="1">
      <c r="A69" s="995"/>
      <c r="B69" s="33"/>
      <c r="C69" s="34"/>
      <c r="D69" s="35"/>
      <c r="E69" s="34"/>
      <c r="F69" s="34"/>
      <c r="G69" s="34"/>
      <c r="H69" s="34"/>
      <c r="I69" s="34"/>
      <c r="J69" s="34"/>
      <c r="K69" s="34"/>
      <c r="L69" s="37"/>
    </row>
    <row r="70" spans="1:12" ht="21.75" customHeight="1">
      <c r="A70" s="995"/>
      <c r="B70" s="33"/>
      <c r="C70" s="34"/>
      <c r="D70" s="35"/>
      <c r="E70" s="34"/>
      <c r="F70" s="34"/>
      <c r="G70" s="34"/>
      <c r="H70" s="34"/>
      <c r="I70" s="34"/>
      <c r="J70" s="34"/>
      <c r="K70" s="34"/>
      <c r="L70" s="37"/>
    </row>
    <row r="71" spans="1:12" ht="21.75" customHeight="1">
      <c r="A71" s="995"/>
      <c r="B71" s="33"/>
      <c r="C71" s="34"/>
      <c r="D71" s="35"/>
      <c r="E71" s="34"/>
      <c r="F71" s="34"/>
      <c r="G71" s="34"/>
      <c r="H71" s="34"/>
      <c r="I71" s="34"/>
      <c r="J71" s="34"/>
      <c r="K71" s="34"/>
      <c r="L71" s="37"/>
    </row>
    <row r="72" spans="1:12" ht="21.75" customHeight="1" thickBot="1">
      <c r="A72" s="996"/>
      <c r="B72" s="38"/>
      <c r="C72" s="41"/>
      <c r="D72" s="40"/>
      <c r="E72" s="41"/>
      <c r="F72" s="41"/>
      <c r="G72" s="41"/>
      <c r="H72" s="41"/>
      <c r="I72" s="41"/>
      <c r="J72" s="41"/>
      <c r="K72" s="41"/>
      <c r="L72" s="42"/>
    </row>
    <row r="73" spans="1:12" ht="30" customHeight="1" thickTop="1">
      <c r="A73" s="1000">
        <f>A63+1</f>
        <v>46181</v>
      </c>
      <c r="B73" s="43"/>
      <c r="C73" s="48"/>
      <c r="D73" s="49"/>
      <c r="E73" s="48"/>
      <c r="F73" s="48"/>
      <c r="G73" s="48"/>
      <c r="H73" s="44"/>
      <c r="I73" s="44"/>
      <c r="J73" s="44"/>
      <c r="K73" s="59"/>
      <c r="L73" s="46"/>
    </row>
    <row r="74" spans="1:12" ht="21.75" customHeight="1">
      <c r="A74" s="998"/>
      <c r="B74" s="47"/>
      <c r="C74" s="48"/>
      <c r="D74" s="49"/>
      <c r="E74" s="48"/>
      <c r="F74" s="48"/>
      <c r="G74" s="48"/>
      <c r="H74" s="48"/>
      <c r="I74" s="48"/>
      <c r="J74" s="44"/>
      <c r="K74" s="44"/>
      <c r="L74" s="60"/>
    </row>
    <row r="75" spans="1:12" ht="21.75" customHeight="1">
      <c r="A75" s="998"/>
      <c r="B75" s="47"/>
      <c r="C75" s="48"/>
      <c r="D75" s="49"/>
      <c r="E75" s="48"/>
      <c r="F75" s="48"/>
      <c r="G75" s="48"/>
      <c r="H75" s="48"/>
      <c r="I75" s="48"/>
      <c r="J75" s="44"/>
      <c r="K75" s="44"/>
      <c r="L75" s="50"/>
    </row>
    <row r="76" spans="1:12" ht="27.75" customHeight="1">
      <c r="A76" s="998"/>
      <c r="B76" s="47"/>
      <c r="C76" s="48"/>
      <c r="D76" s="49"/>
      <c r="E76" s="48"/>
      <c r="F76" s="48"/>
      <c r="G76" s="48"/>
      <c r="H76" s="48"/>
      <c r="I76" s="48"/>
      <c r="J76" s="44"/>
      <c r="K76" s="44"/>
      <c r="L76" s="50"/>
    </row>
    <row r="77" spans="1:12" ht="27.75" customHeight="1">
      <c r="A77" s="998"/>
      <c r="B77" s="47"/>
      <c r="C77" s="48"/>
      <c r="D77" s="49"/>
      <c r="E77" s="48"/>
      <c r="F77" s="48"/>
      <c r="G77" s="48"/>
      <c r="H77" s="48"/>
      <c r="I77" s="48"/>
      <c r="J77" s="44"/>
      <c r="K77" s="44"/>
      <c r="L77" s="50"/>
    </row>
    <row r="78" spans="1:12" ht="21.75" customHeight="1">
      <c r="A78" s="998"/>
      <c r="B78" s="47"/>
      <c r="C78" s="48"/>
      <c r="D78" s="49"/>
      <c r="E78" s="48"/>
      <c r="F78" s="48"/>
      <c r="G78" s="48"/>
      <c r="H78" s="48"/>
      <c r="I78" s="48"/>
      <c r="J78" s="48"/>
      <c r="K78" s="48"/>
      <c r="L78" s="50"/>
    </row>
    <row r="79" spans="1:12" ht="21.75" customHeight="1">
      <c r="A79" s="998"/>
      <c r="B79" s="47"/>
      <c r="C79" s="48"/>
      <c r="D79" s="49"/>
      <c r="E79" s="48"/>
      <c r="F79" s="48"/>
      <c r="G79" s="48"/>
      <c r="H79" s="48"/>
      <c r="I79" s="48"/>
      <c r="J79" s="48"/>
      <c r="K79" s="48"/>
      <c r="L79" s="50"/>
    </row>
    <row r="80" spans="1:12" ht="21.75" customHeight="1">
      <c r="A80" s="998"/>
      <c r="B80" s="47"/>
      <c r="C80" s="48"/>
      <c r="D80" s="49"/>
      <c r="E80" s="48"/>
      <c r="F80" s="48"/>
      <c r="G80" s="48"/>
      <c r="H80" s="48"/>
      <c r="I80" s="48"/>
      <c r="J80" s="48"/>
      <c r="K80" s="48"/>
      <c r="L80" s="50"/>
    </row>
    <row r="81" spans="1:12" ht="21.75" customHeight="1">
      <c r="A81" s="998"/>
      <c r="B81" s="47"/>
      <c r="C81" s="48"/>
      <c r="D81" s="49"/>
      <c r="E81" s="48"/>
      <c r="F81" s="48"/>
      <c r="G81" s="48"/>
      <c r="H81" s="48"/>
      <c r="I81" s="48"/>
      <c r="J81" s="48"/>
      <c r="K81" s="48"/>
      <c r="L81" s="50"/>
    </row>
    <row r="82" spans="1:12" ht="21.75" customHeight="1" thickBot="1">
      <c r="A82" s="999"/>
      <c r="B82" s="51"/>
      <c r="C82" s="52"/>
      <c r="D82" s="53"/>
      <c r="E82" s="52"/>
      <c r="F82" s="52"/>
      <c r="G82" s="52"/>
      <c r="H82" s="52"/>
      <c r="I82" s="52"/>
      <c r="J82" s="52"/>
      <c r="K82" s="52"/>
      <c r="L82" s="54"/>
    </row>
    <row r="83" spans="1:12" ht="21.75" customHeight="1" thickTop="1">
      <c r="A83" s="994">
        <f>A73+1</f>
        <v>46182</v>
      </c>
      <c r="B83" s="55"/>
      <c r="C83" s="34"/>
      <c r="D83" s="35"/>
      <c r="E83" s="34"/>
      <c r="F83" s="34"/>
      <c r="G83" s="34"/>
      <c r="H83" s="36"/>
      <c r="I83" s="34"/>
      <c r="J83" s="61"/>
      <c r="K83" s="61"/>
      <c r="L83" s="57"/>
    </row>
    <row r="84" spans="1:12" ht="21.75" customHeight="1">
      <c r="A84" s="995"/>
      <c r="B84" s="33"/>
      <c r="C84" s="36"/>
      <c r="D84" s="56"/>
      <c r="E84" s="36"/>
      <c r="F84" s="34"/>
      <c r="G84" s="34"/>
      <c r="H84" s="34"/>
      <c r="I84" s="34"/>
      <c r="J84" s="61"/>
      <c r="K84" s="61"/>
      <c r="L84" s="37"/>
    </row>
    <row r="85" spans="1:12" ht="21.75" customHeight="1">
      <c r="A85" s="995"/>
      <c r="B85" s="33"/>
      <c r="C85" s="36"/>
      <c r="D85" s="56"/>
      <c r="E85" s="36"/>
      <c r="F85" s="34"/>
      <c r="G85" s="34"/>
      <c r="H85" s="34"/>
      <c r="I85" s="34"/>
      <c r="J85" s="61"/>
      <c r="K85" s="61"/>
      <c r="L85" s="37"/>
    </row>
    <row r="86" spans="1:12" ht="21.75" customHeight="1">
      <c r="A86" s="995"/>
      <c r="B86" s="33"/>
      <c r="C86" s="34"/>
      <c r="D86" s="35"/>
      <c r="E86" s="34"/>
      <c r="F86" s="34"/>
      <c r="G86" s="34"/>
      <c r="H86" s="34"/>
      <c r="I86" s="34"/>
      <c r="J86" s="36"/>
      <c r="K86" s="61"/>
      <c r="L86" s="37"/>
    </row>
    <row r="87" spans="1:12" ht="21.75" customHeight="1">
      <c r="A87" s="995"/>
      <c r="B87" s="33"/>
      <c r="C87" s="34"/>
      <c r="D87" s="35"/>
      <c r="E87" s="34"/>
      <c r="F87" s="34"/>
      <c r="G87" s="34"/>
      <c r="H87" s="34"/>
      <c r="I87" s="34"/>
      <c r="J87" s="61"/>
      <c r="K87" s="61"/>
      <c r="L87" s="37"/>
    </row>
    <row r="88" spans="1:12" ht="21.75" customHeight="1">
      <c r="A88" s="995"/>
      <c r="B88" s="33"/>
      <c r="C88" s="34"/>
      <c r="D88" s="35"/>
      <c r="E88" s="34"/>
      <c r="F88" s="34"/>
      <c r="G88" s="34"/>
      <c r="H88" s="34"/>
      <c r="I88" s="34"/>
      <c r="J88" s="34"/>
      <c r="K88" s="34"/>
      <c r="L88" s="37"/>
    </row>
    <row r="89" spans="1:12" ht="21.75" customHeight="1">
      <c r="A89" s="995"/>
      <c r="B89" s="33"/>
      <c r="C89" s="34"/>
      <c r="D89" s="35"/>
      <c r="E89" s="34"/>
      <c r="F89" s="34"/>
      <c r="G89" s="34"/>
      <c r="H89" s="34"/>
      <c r="I89" s="34"/>
      <c r="J89" s="34"/>
      <c r="K89" s="34"/>
      <c r="L89" s="37"/>
    </row>
    <row r="90" spans="1:12" ht="21.75" customHeight="1">
      <c r="A90" s="995"/>
      <c r="B90" s="33"/>
      <c r="C90" s="34"/>
      <c r="D90" s="35"/>
      <c r="E90" s="34"/>
      <c r="F90" s="34"/>
      <c r="G90" s="34"/>
      <c r="H90" s="34"/>
      <c r="I90" s="34"/>
      <c r="J90" s="34"/>
      <c r="K90" s="34"/>
      <c r="L90" s="37"/>
    </row>
    <row r="91" spans="1:12" ht="21.75" customHeight="1">
      <c r="A91" s="995"/>
      <c r="B91" s="33"/>
      <c r="C91" s="34"/>
      <c r="D91" s="35"/>
      <c r="E91" s="34"/>
      <c r="F91" s="34"/>
      <c r="G91" s="34"/>
      <c r="H91" s="34"/>
      <c r="I91" s="34"/>
      <c r="J91" s="34"/>
      <c r="K91" s="34"/>
      <c r="L91" s="37"/>
    </row>
    <row r="92" spans="1:12" ht="21.75" customHeight="1" thickBot="1">
      <c r="A92" s="996"/>
      <c r="B92" s="38"/>
      <c r="C92" s="41"/>
      <c r="D92" s="40"/>
      <c r="E92" s="41"/>
      <c r="F92" s="41"/>
      <c r="G92" s="41"/>
      <c r="H92" s="41"/>
      <c r="I92" s="41"/>
      <c r="J92" s="41"/>
      <c r="K92" s="41"/>
      <c r="L92" s="42"/>
    </row>
    <row r="93" spans="1:12" ht="21.75" customHeight="1" thickTop="1">
      <c r="A93" s="1000">
        <f>A83+1</f>
        <v>46183</v>
      </c>
      <c r="B93" s="43"/>
      <c r="C93" s="48"/>
      <c r="D93" s="49"/>
      <c r="E93" s="48"/>
      <c r="F93" s="48"/>
      <c r="G93" s="48"/>
      <c r="H93" s="44"/>
      <c r="I93" s="44"/>
      <c r="J93" s="44"/>
      <c r="K93" s="44"/>
      <c r="L93" s="46"/>
    </row>
    <row r="94" spans="1:12" ht="21.75" customHeight="1">
      <c r="A94" s="998"/>
      <c r="B94" s="47"/>
      <c r="C94" s="48"/>
      <c r="D94" s="49"/>
      <c r="E94" s="48"/>
      <c r="F94" s="48"/>
      <c r="G94" s="48"/>
      <c r="H94" s="48"/>
      <c r="I94" s="48"/>
      <c r="J94" s="44"/>
      <c r="K94" s="44"/>
      <c r="L94" s="46"/>
    </row>
    <row r="95" spans="1:12" ht="21.75" customHeight="1">
      <c r="A95" s="998"/>
      <c r="B95" s="47"/>
      <c r="C95" s="48"/>
      <c r="D95" s="49"/>
      <c r="E95" s="48"/>
      <c r="F95" s="48"/>
      <c r="G95" s="48"/>
      <c r="H95" s="48"/>
      <c r="I95" s="48"/>
      <c r="J95" s="44"/>
      <c r="K95" s="44"/>
      <c r="L95" s="46"/>
    </row>
    <row r="96" spans="1:12" ht="21.75" customHeight="1">
      <c r="A96" s="998"/>
      <c r="B96" s="47"/>
      <c r="C96" s="48"/>
      <c r="D96" s="49"/>
      <c r="E96" s="48"/>
      <c r="F96" s="48"/>
      <c r="G96" s="48"/>
      <c r="H96" s="48"/>
      <c r="I96" s="48"/>
      <c r="J96" s="44"/>
      <c r="K96" s="44"/>
      <c r="L96" s="50"/>
    </row>
    <row r="97" spans="1:12" ht="21.75" customHeight="1">
      <c r="A97" s="998"/>
      <c r="B97" s="47"/>
      <c r="C97" s="48"/>
      <c r="D97" s="49"/>
      <c r="E97" s="48"/>
      <c r="F97" s="48"/>
      <c r="G97" s="48"/>
      <c r="H97" s="48"/>
      <c r="I97" s="48"/>
      <c r="J97" s="48"/>
      <c r="K97" s="48"/>
      <c r="L97" s="50"/>
    </row>
    <row r="98" spans="1:12" ht="21.75" customHeight="1">
      <c r="A98" s="998"/>
      <c r="B98" s="47"/>
      <c r="C98" s="48"/>
      <c r="D98" s="49"/>
      <c r="E98" s="48"/>
      <c r="F98" s="48"/>
      <c r="G98" s="48"/>
      <c r="H98" s="48"/>
      <c r="I98" s="48"/>
      <c r="J98" s="48"/>
      <c r="K98" s="48"/>
      <c r="L98" s="50"/>
    </row>
    <row r="99" spans="1:12" ht="21.75" customHeight="1">
      <c r="A99" s="998"/>
      <c r="B99" s="47"/>
      <c r="C99" s="48"/>
      <c r="D99" s="49"/>
      <c r="E99" s="48"/>
      <c r="F99" s="48"/>
      <c r="G99" s="48"/>
      <c r="H99" s="48"/>
      <c r="I99" s="48"/>
      <c r="J99" s="48"/>
      <c r="K99" s="48"/>
      <c r="L99" s="50"/>
    </row>
    <row r="100" spans="1:12" ht="21.75" customHeight="1">
      <c r="A100" s="998"/>
      <c r="B100" s="47"/>
      <c r="C100" s="48"/>
      <c r="D100" s="49"/>
      <c r="E100" s="48"/>
      <c r="F100" s="48"/>
      <c r="G100" s="48"/>
      <c r="H100" s="48"/>
      <c r="I100" s="48"/>
      <c r="J100" s="48"/>
      <c r="K100" s="48"/>
      <c r="L100" s="50"/>
    </row>
    <row r="101" spans="1:12" ht="21.75" customHeight="1">
      <c r="A101" s="998"/>
      <c r="B101" s="47"/>
      <c r="C101" s="48"/>
      <c r="D101" s="49"/>
      <c r="E101" s="48"/>
      <c r="F101" s="48"/>
      <c r="G101" s="48"/>
      <c r="H101" s="48"/>
      <c r="I101" s="48"/>
      <c r="J101" s="48"/>
      <c r="K101" s="48"/>
      <c r="L101" s="50"/>
    </row>
    <row r="102" spans="1:12" ht="21.75" customHeight="1" thickBot="1">
      <c r="A102" s="999"/>
      <c r="B102" s="51"/>
      <c r="C102" s="52"/>
      <c r="D102" s="53"/>
      <c r="E102" s="52"/>
      <c r="F102" s="52"/>
      <c r="G102" s="52"/>
      <c r="H102" s="52"/>
      <c r="I102" s="52"/>
      <c r="J102" s="52"/>
      <c r="K102" s="52"/>
      <c r="L102" s="54"/>
    </row>
    <row r="103" spans="1:12" ht="21.75" customHeight="1" thickTop="1">
      <c r="A103" s="994">
        <f>A93+1</f>
        <v>46184</v>
      </c>
      <c r="B103" s="55"/>
      <c r="C103" s="36"/>
      <c r="D103" s="56"/>
      <c r="E103" s="36"/>
      <c r="F103" s="36"/>
      <c r="G103" s="36"/>
      <c r="H103" s="36"/>
      <c r="I103" s="36"/>
      <c r="J103" s="36"/>
      <c r="K103" s="36"/>
      <c r="L103" s="57"/>
    </row>
    <row r="104" spans="1:12" ht="21.75" customHeight="1">
      <c r="A104" s="995"/>
      <c r="B104" s="33"/>
      <c r="C104" s="34"/>
      <c r="D104" s="35"/>
      <c r="E104" s="34"/>
      <c r="F104" s="34"/>
      <c r="G104" s="34"/>
      <c r="H104" s="34"/>
      <c r="I104" s="34"/>
      <c r="J104" s="36"/>
      <c r="K104" s="36"/>
      <c r="L104" s="37"/>
    </row>
    <row r="105" spans="1:12" ht="21.75" customHeight="1">
      <c r="A105" s="995"/>
      <c r="B105" s="33"/>
      <c r="C105" s="34"/>
      <c r="D105" s="35"/>
      <c r="E105" s="34"/>
      <c r="F105" s="34"/>
      <c r="G105" s="34"/>
      <c r="H105" s="34"/>
      <c r="I105" s="34"/>
      <c r="J105" s="36"/>
      <c r="K105" s="36"/>
      <c r="L105" s="37"/>
    </row>
    <row r="106" spans="1:12" ht="21.75" customHeight="1">
      <c r="A106" s="995"/>
      <c r="B106" s="62"/>
      <c r="C106" s="58"/>
      <c r="D106" s="63"/>
      <c r="E106" s="58"/>
      <c r="F106" s="58"/>
      <c r="G106" s="58"/>
      <c r="H106" s="34"/>
      <c r="I106" s="34"/>
      <c r="J106" s="36"/>
      <c r="K106" s="34"/>
      <c r="L106" s="37"/>
    </row>
    <row r="107" spans="1:12" ht="21.75" customHeight="1">
      <c r="A107" s="995"/>
      <c r="B107" s="62"/>
      <c r="C107" s="58"/>
      <c r="D107" s="63"/>
      <c r="E107" s="58"/>
      <c r="F107" s="58"/>
      <c r="G107" s="58"/>
      <c r="H107" s="34"/>
      <c r="I107" s="34"/>
      <c r="J107" s="36"/>
      <c r="K107" s="34"/>
      <c r="L107" s="37"/>
    </row>
    <row r="108" spans="1:12" ht="21.75" customHeight="1">
      <c r="A108" s="995"/>
      <c r="B108" s="62"/>
      <c r="C108" s="58"/>
      <c r="D108" s="63"/>
      <c r="E108" s="58"/>
      <c r="F108" s="58"/>
      <c r="G108" s="58"/>
      <c r="H108" s="34"/>
      <c r="I108" s="34"/>
      <c r="J108" s="36"/>
      <c r="K108" s="34"/>
      <c r="L108" s="37"/>
    </row>
    <row r="109" spans="1:12" ht="21.75" customHeight="1">
      <c r="A109" s="995"/>
      <c r="B109" s="33"/>
      <c r="C109" s="34"/>
      <c r="D109" s="35"/>
      <c r="E109" s="34"/>
      <c r="F109" s="34"/>
      <c r="G109" s="34"/>
      <c r="H109" s="34"/>
      <c r="I109" s="34"/>
      <c r="J109" s="34"/>
      <c r="K109" s="34"/>
      <c r="L109" s="37"/>
    </row>
    <row r="110" spans="1:12" ht="21.75" customHeight="1">
      <c r="A110" s="995"/>
      <c r="B110" s="33"/>
      <c r="C110" s="34"/>
      <c r="D110" s="35"/>
      <c r="E110" s="34"/>
      <c r="F110" s="34"/>
      <c r="G110" s="34"/>
      <c r="H110" s="34"/>
      <c r="I110" s="34"/>
      <c r="J110" s="34"/>
      <c r="K110" s="34"/>
      <c r="L110" s="37"/>
    </row>
    <row r="111" spans="1:12" ht="21.75" customHeight="1">
      <c r="A111" s="995"/>
      <c r="B111" s="33"/>
      <c r="C111" s="34"/>
      <c r="D111" s="35"/>
      <c r="E111" s="34"/>
      <c r="F111" s="34"/>
      <c r="G111" s="34"/>
      <c r="H111" s="34"/>
      <c r="I111" s="34"/>
      <c r="J111" s="34"/>
      <c r="K111" s="34"/>
      <c r="L111" s="37"/>
    </row>
    <row r="112" spans="1:12" ht="21.75" customHeight="1" thickBot="1">
      <c r="A112" s="996"/>
      <c r="B112" s="38"/>
      <c r="C112" s="41"/>
      <c r="D112" s="40"/>
      <c r="E112" s="41"/>
      <c r="F112" s="41"/>
      <c r="G112" s="41"/>
      <c r="H112" s="41"/>
      <c r="I112" s="41"/>
      <c r="J112" s="41"/>
      <c r="K112" s="41"/>
      <c r="L112" s="42"/>
    </row>
    <row r="113" spans="1:12" ht="21.75" customHeight="1" thickTop="1">
      <c r="A113" s="1000">
        <f>A103+1</f>
        <v>46185</v>
      </c>
      <c r="B113" s="43"/>
      <c r="C113" s="48"/>
      <c r="D113" s="49"/>
      <c r="E113" s="48"/>
      <c r="F113" s="48"/>
      <c r="G113" s="48"/>
      <c r="H113" s="44"/>
      <c r="I113" s="44"/>
      <c r="J113" s="44"/>
      <c r="K113" s="44"/>
      <c r="L113" s="46"/>
    </row>
    <row r="114" spans="1:12" ht="21.75" customHeight="1">
      <c r="A114" s="998"/>
      <c r="B114" s="47"/>
      <c r="C114" s="48"/>
      <c r="D114" s="49"/>
      <c r="E114" s="48"/>
      <c r="F114" s="48"/>
      <c r="G114" s="48"/>
      <c r="H114" s="48"/>
      <c r="I114" s="48"/>
      <c r="J114" s="44"/>
      <c r="K114" s="44"/>
      <c r="L114" s="50"/>
    </row>
    <row r="115" spans="1:12" ht="21.75" customHeight="1">
      <c r="A115" s="998"/>
      <c r="B115" s="47"/>
      <c r="C115" s="48"/>
      <c r="D115" s="49"/>
      <c r="E115" s="48"/>
      <c r="F115" s="48"/>
      <c r="G115" s="48"/>
      <c r="H115" s="48"/>
      <c r="I115" s="48"/>
      <c r="J115" s="44"/>
      <c r="K115" s="44"/>
      <c r="L115" s="50"/>
    </row>
    <row r="116" spans="1:12" ht="21.75" customHeight="1">
      <c r="A116" s="998"/>
      <c r="B116" s="47"/>
      <c r="C116" s="48"/>
      <c r="D116" s="49"/>
      <c r="E116" s="48"/>
      <c r="F116" s="48"/>
      <c r="G116" s="48"/>
      <c r="H116" s="48"/>
      <c r="I116" s="48"/>
      <c r="J116" s="44"/>
      <c r="K116" s="48"/>
      <c r="L116" s="50"/>
    </row>
    <row r="117" spans="1:12" ht="21.75" customHeight="1">
      <c r="A117" s="998"/>
      <c r="B117" s="47"/>
      <c r="C117" s="48"/>
      <c r="D117" s="49"/>
      <c r="E117" s="48"/>
      <c r="F117" s="48"/>
      <c r="G117" s="48"/>
      <c r="H117" s="48"/>
      <c r="I117" s="48"/>
      <c r="J117" s="44"/>
      <c r="K117" s="48"/>
      <c r="L117" s="50"/>
    </row>
    <row r="118" spans="1:12" ht="21.75" customHeight="1">
      <c r="A118" s="998"/>
      <c r="B118" s="47"/>
      <c r="C118" s="48"/>
      <c r="D118" s="49"/>
      <c r="E118" s="48"/>
      <c r="F118" s="48"/>
      <c r="G118" s="48"/>
      <c r="H118" s="48"/>
      <c r="I118" s="48"/>
      <c r="J118" s="44"/>
      <c r="K118" s="48"/>
      <c r="L118" s="50"/>
    </row>
    <row r="119" spans="1:12" ht="21.75" customHeight="1">
      <c r="A119" s="998"/>
      <c r="B119" s="47"/>
      <c r="C119" s="48"/>
      <c r="D119" s="49"/>
      <c r="E119" s="48"/>
      <c r="F119" s="48"/>
      <c r="G119" s="48"/>
      <c r="H119" s="48"/>
      <c r="I119" s="48"/>
      <c r="J119" s="48"/>
      <c r="K119" s="48"/>
      <c r="L119" s="50"/>
    </row>
    <row r="120" spans="1:12" ht="21.75" customHeight="1">
      <c r="A120" s="998"/>
      <c r="B120" s="47"/>
      <c r="C120" s="48"/>
      <c r="D120" s="49"/>
      <c r="E120" s="48"/>
      <c r="F120" s="48"/>
      <c r="G120" s="48"/>
      <c r="H120" s="48"/>
      <c r="I120" s="48"/>
      <c r="J120" s="48"/>
      <c r="K120" s="48"/>
      <c r="L120" s="50"/>
    </row>
    <row r="121" spans="1:12" ht="21.75" customHeight="1">
      <c r="A121" s="998"/>
      <c r="B121" s="47"/>
      <c r="C121" s="48"/>
      <c r="D121" s="49"/>
      <c r="E121" s="48"/>
      <c r="F121" s="48"/>
      <c r="G121" s="48"/>
      <c r="H121" s="48"/>
      <c r="I121" s="48"/>
      <c r="J121" s="48"/>
      <c r="K121" s="48"/>
      <c r="L121" s="50"/>
    </row>
    <row r="122" spans="1:12" ht="21.75" customHeight="1" thickBot="1">
      <c r="A122" s="999"/>
      <c r="B122" s="51"/>
      <c r="C122" s="52"/>
      <c r="D122" s="53"/>
      <c r="E122" s="52"/>
      <c r="F122" s="52"/>
      <c r="G122" s="52"/>
      <c r="H122" s="52"/>
      <c r="I122" s="52"/>
      <c r="J122" s="52"/>
      <c r="K122" s="52"/>
      <c r="L122" s="54"/>
    </row>
    <row r="123" spans="1:12" ht="21.75" customHeight="1" thickTop="1">
      <c r="A123" s="994">
        <f>A113+1</f>
        <v>46186</v>
      </c>
      <c r="B123" s="43"/>
      <c r="C123" s="48"/>
      <c r="D123" s="49"/>
      <c r="E123" s="48"/>
      <c r="F123" s="48"/>
      <c r="G123" s="48"/>
      <c r="H123" s="34"/>
      <c r="I123" s="34"/>
      <c r="J123" s="61"/>
      <c r="K123" s="61"/>
      <c r="L123" s="57"/>
    </row>
    <row r="124" spans="1:12" ht="21.75" customHeight="1">
      <c r="A124" s="995"/>
      <c r="B124" s="33"/>
      <c r="C124" s="34"/>
      <c r="D124" s="35"/>
      <c r="E124" s="34"/>
      <c r="F124" s="34"/>
      <c r="G124" s="34"/>
      <c r="H124" s="34"/>
      <c r="I124" s="34"/>
      <c r="J124" s="61"/>
      <c r="K124" s="61"/>
      <c r="L124" s="57"/>
    </row>
    <row r="125" spans="1:12" ht="21.75" customHeight="1">
      <c r="A125" s="995"/>
      <c r="B125" s="33"/>
      <c r="C125" s="34"/>
      <c r="D125" s="35"/>
      <c r="E125" s="34"/>
      <c r="F125" s="34"/>
      <c r="G125" s="34"/>
      <c r="H125" s="34"/>
      <c r="I125" s="34"/>
      <c r="J125" s="61"/>
      <c r="K125" s="61"/>
      <c r="L125" s="57"/>
    </row>
    <row r="126" spans="1:12" ht="21.75" customHeight="1">
      <c r="A126" s="995"/>
      <c r="B126" s="62"/>
      <c r="C126" s="58"/>
      <c r="D126" s="63"/>
      <c r="E126" s="58"/>
      <c r="F126" s="58"/>
      <c r="G126" s="58"/>
      <c r="H126" s="34"/>
      <c r="I126" s="34"/>
      <c r="J126" s="34"/>
      <c r="K126" s="34"/>
      <c r="L126" s="57"/>
    </row>
    <row r="127" spans="1:12" ht="21.75" customHeight="1">
      <c r="A127" s="995"/>
      <c r="B127" s="33"/>
      <c r="C127" s="34"/>
      <c r="D127" s="35"/>
      <c r="E127" s="34"/>
      <c r="F127" s="34"/>
      <c r="G127" s="34"/>
      <c r="H127" s="34"/>
      <c r="I127" s="34"/>
      <c r="J127" s="34"/>
      <c r="K127" s="34"/>
      <c r="L127" s="37"/>
    </row>
    <row r="128" spans="1:12" ht="21.75" customHeight="1">
      <c r="A128" s="995"/>
      <c r="B128" s="33"/>
      <c r="C128" s="34"/>
      <c r="D128" s="35"/>
      <c r="E128" s="34"/>
      <c r="F128" s="34"/>
      <c r="G128" s="34"/>
      <c r="H128" s="34"/>
      <c r="I128" s="34"/>
      <c r="J128" s="34"/>
      <c r="K128" s="34"/>
      <c r="L128" s="37"/>
    </row>
    <row r="129" spans="1:12" ht="21.75" customHeight="1">
      <c r="A129" s="995"/>
      <c r="B129" s="33"/>
      <c r="C129" s="34"/>
      <c r="D129" s="35"/>
      <c r="E129" s="34"/>
      <c r="F129" s="34"/>
      <c r="G129" s="34"/>
      <c r="H129" s="34"/>
      <c r="I129" s="34"/>
      <c r="J129" s="34"/>
      <c r="K129" s="34"/>
      <c r="L129" s="37"/>
    </row>
    <row r="130" spans="1:12" ht="21.75" customHeight="1">
      <c r="A130" s="995"/>
      <c r="B130" s="33"/>
      <c r="C130" s="34"/>
      <c r="D130" s="35"/>
      <c r="E130" s="34"/>
      <c r="F130" s="34"/>
      <c r="G130" s="34"/>
      <c r="H130" s="34"/>
      <c r="I130" s="34"/>
      <c r="J130" s="34"/>
      <c r="K130" s="34"/>
      <c r="L130" s="37"/>
    </row>
    <row r="131" spans="1:12" ht="21.75" customHeight="1">
      <c r="A131" s="995"/>
      <c r="B131" s="33"/>
      <c r="C131" s="34"/>
      <c r="D131" s="35"/>
      <c r="E131" s="34"/>
      <c r="F131" s="34"/>
      <c r="G131" s="34"/>
      <c r="H131" s="34"/>
      <c r="I131" s="34"/>
      <c r="J131" s="34"/>
      <c r="K131" s="34"/>
      <c r="L131" s="37"/>
    </row>
    <row r="132" spans="1:12" ht="21.75" customHeight="1" thickBot="1">
      <c r="A132" s="996"/>
      <c r="B132" s="38"/>
      <c r="C132" s="41"/>
      <c r="D132" s="40"/>
      <c r="E132" s="41"/>
      <c r="F132" s="41"/>
      <c r="G132" s="41"/>
      <c r="H132" s="41"/>
      <c r="I132" s="41"/>
      <c r="J132" s="41"/>
      <c r="K132" s="41"/>
      <c r="L132" s="42"/>
    </row>
    <row r="133" spans="1:12" ht="21.75" customHeight="1" thickTop="1">
      <c r="A133" s="1000">
        <f>A123+1</f>
        <v>46187</v>
      </c>
      <c r="B133" s="43"/>
      <c r="C133" s="48"/>
      <c r="D133" s="49"/>
      <c r="E133" s="48"/>
      <c r="F133" s="48"/>
      <c r="G133" s="48"/>
      <c r="H133" s="44"/>
      <c r="I133" s="44"/>
      <c r="J133" s="44"/>
      <c r="K133" s="44"/>
      <c r="L133" s="46"/>
    </row>
    <row r="134" spans="1:12" ht="21.75" customHeight="1">
      <c r="A134" s="998"/>
      <c r="B134" s="47"/>
      <c r="C134" s="48"/>
      <c r="D134" s="49"/>
      <c r="E134" s="48"/>
      <c r="F134" s="48"/>
      <c r="G134" s="48"/>
      <c r="H134" s="48"/>
      <c r="I134" s="48"/>
      <c r="J134" s="48"/>
      <c r="K134" s="48"/>
      <c r="L134" s="50"/>
    </row>
    <row r="135" spans="1:12" ht="21.75" customHeight="1">
      <c r="A135" s="998"/>
      <c r="B135" s="47"/>
      <c r="C135" s="48"/>
      <c r="D135" s="49"/>
      <c r="E135" s="48"/>
      <c r="F135" s="48"/>
      <c r="G135" s="48"/>
      <c r="H135" s="48"/>
      <c r="I135" s="48"/>
      <c r="J135" s="48"/>
      <c r="K135" s="48"/>
      <c r="L135" s="50"/>
    </row>
    <row r="136" spans="1:12" ht="21.75" customHeight="1">
      <c r="A136" s="998"/>
      <c r="B136" s="47"/>
      <c r="C136" s="48"/>
      <c r="D136" s="49"/>
      <c r="E136" s="48"/>
      <c r="F136" s="48"/>
      <c r="G136" s="48"/>
      <c r="H136" s="48"/>
      <c r="I136" s="48"/>
      <c r="J136" s="48"/>
      <c r="K136" s="48"/>
      <c r="L136" s="50"/>
    </row>
    <row r="137" spans="1:12" ht="21.75" customHeight="1">
      <c r="A137" s="998"/>
      <c r="B137" s="47"/>
      <c r="C137" s="48"/>
      <c r="D137" s="49"/>
      <c r="E137" s="48"/>
      <c r="F137" s="48"/>
      <c r="G137" s="48"/>
      <c r="H137" s="48"/>
      <c r="I137" s="48"/>
      <c r="J137" s="48"/>
      <c r="K137" s="48"/>
      <c r="L137" s="50"/>
    </row>
    <row r="138" spans="1:12" ht="21.75" customHeight="1">
      <c r="A138" s="998"/>
      <c r="B138" s="47"/>
      <c r="C138" s="48"/>
      <c r="D138" s="49"/>
      <c r="E138" s="48"/>
      <c r="F138" s="48"/>
      <c r="G138" s="48"/>
      <c r="H138" s="48"/>
      <c r="I138" s="48"/>
      <c r="J138" s="48"/>
      <c r="K138" s="48"/>
      <c r="L138" s="50"/>
    </row>
    <row r="139" spans="1:12" ht="21.75" customHeight="1">
      <c r="A139" s="998"/>
      <c r="B139" s="47"/>
      <c r="C139" s="48"/>
      <c r="D139" s="49"/>
      <c r="E139" s="48"/>
      <c r="F139" s="48"/>
      <c r="G139" s="48"/>
      <c r="H139" s="48"/>
      <c r="I139" s="48"/>
      <c r="J139" s="48"/>
      <c r="K139" s="48"/>
      <c r="L139" s="50"/>
    </row>
    <row r="140" spans="1:12" ht="21.75" customHeight="1">
      <c r="A140" s="998"/>
      <c r="B140" s="47"/>
      <c r="C140" s="48"/>
      <c r="D140" s="49"/>
      <c r="E140" s="48"/>
      <c r="F140" s="48"/>
      <c r="G140" s="48"/>
      <c r="H140" s="48"/>
      <c r="I140" s="48"/>
      <c r="J140" s="48"/>
      <c r="K140" s="48"/>
      <c r="L140" s="50"/>
    </row>
    <row r="141" spans="1:12" ht="21.75" customHeight="1">
      <c r="A141" s="998"/>
      <c r="B141" s="47"/>
      <c r="C141" s="48"/>
      <c r="D141" s="49"/>
      <c r="E141" s="48"/>
      <c r="F141" s="48"/>
      <c r="G141" s="48"/>
      <c r="H141" s="48"/>
      <c r="I141" s="48"/>
      <c r="J141" s="48"/>
      <c r="K141" s="48"/>
      <c r="L141" s="50"/>
    </row>
    <row r="142" spans="1:12" ht="21.75" customHeight="1" thickBot="1">
      <c r="A142" s="999"/>
      <c r="B142" s="51"/>
      <c r="C142" s="52"/>
      <c r="D142" s="53"/>
      <c r="E142" s="52"/>
      <c r="F142" s="52"/>
      <c r="G142" s="52"/>
      <c r="H142" s="52"/>
      <c r="I142" s="52"/>
      <c r="J142" s="52"/>
      <c r="K142" s="52"/>
      <c r="L142" s="54"/>
    </row>
    <row r="143" spans="1:12" ht="21.75" customHeight="1" thickTop="1">
      <c r="A143" s="1001">
        <f>A133+1</f>
        <v>46188</v>
      </c>
      <c r="B143" s="33"/>
      <c r="C143" s="34"/>
      <c r="D143" s="35"/>
      <c r="E143" s="34"/>
      <c r="F143" s="34"/>
      <c r="G143" s="34"/>
      <c r="H143" s="36"/>
      <c r="I143" s="36"/>
      <c r="J143" s="36"/>
      <c r="K143" s="36"/>
      <c r="L143" s="57"/>
    </row>
    <row r="144" spans="1:12" ht="21.75" customHeight="1">
      <c r="A144" s="1002"/>
      <c r="B144" s="33"/>
      <c r="C144" s="34"/>
      <c r="D144" s="35"/>
      <c r="E144" s="34"/>
      <c r="F144" s="34"/>
      <c r="G144" s="34"/>
      <c r="H144" s="34"/>
      <c r="I144" s="34"/>
      <c r="J144" s="36"/>
      <c r="K144" s="34"/>
      <c r="L144" s="37"/>
    </row>
    <row r="145" spans="1:12" ht="21.75" customHeight="1">
      <c r="A145" s="1002"/>
      <c r="B145" s="33"/>
      <c r="C145" s="34"/>
      <c r="D145" s="35"/>
      <c r="E145" s="34"/>
      <c r="F145" s="34"/>
      <c r="G145" s="34"/>
      <c r="H145" s="34"/>
      <c r="I145" s="34"/>
      <c r="J145" s="36"/>
      <c r="K145" s="34"/>
      <c r="L145" s="37"/>
    </row>
    <row r="146" spans="1:12" ht="21.75" customHeight="1">
      <c r="A146" s="1002"/>
      <c r="B146" s="33"/>
      <c r="C146" s="34"/>
      <c r="D146" s="35"/>
      <c r="E146" s="34"/>
      <c r="F146" s="34"/>
      <c r="G146" s="34"/>
      <c r="H146" s="34"/>
      <c r="I146" s="34"/>
      <c r="J146" s="36"/>
      <c r="K146" s="34"/>
      <c r="L146" s="37"/>
    </row>
    <row r="147" spans="1:12" ht="21.75" customHeight="1">
      <c r="A147" s="1002"/>
      <c r="B147" s="33"/>
      <c r="C147" s="34"/>
      <c r="D147" s="35"/>
      <c r="E147" s="34"/>
      <c r="F147" s="34"/>
      <c r="G147" s="34"/>
      <c r="H147" s="34"/>
      <c r="I147" s="34"/>
      <c r="J147" s="34"/>
      <c r="K147" s="34"/>
      <c r="L147" s="37"/>
    </row>
    <row r="148" spans="1:12" ht="21.75" customHeight="1">
      <c r="A148" s="1002"/>
      <c r="B148" s="33"/>
      <c r="C148" s="34"/>
      <c r="D148" s="35"/>
      <c r="E148" s="34"/>
      <c r="F148" s="34"/>
      <c r="G148" s="34"/>
      <c r="H148" s="34"/>
      <c r="I148" s="34"/>
      <c r="J148" s="34"/>
      <c r="K148" s="34"/>
      <c r="L148" s="37"/>
    </row>
    <row r="149" spans="1:12" ht="21.75" customHeight="1">
      <c r="A149" s="1002"/>
      <c r="B149" s="33"/>
      <c r="C149" s="34"/>
      <c r="D149" s="35"/>
      <c r="E149" s="34"/>
      <c r="F149" s="34"/>
      <c r="G149" s="34"/>
      <c r="H149" s="34"/>
      <c r="I149" s="34"/>
      <c r="J149" s="34"/>
      <c r="K149" s="34"/>
      <c r="L149" s="37"/>
    </row>
    <row r="150" spans="1:12" ht="21.75" customHeight="1">
      <c r="A150" s="1002"/>
      <c r="B150" s="33"/>
      <c r="C150" s="34"/>
      <c r="D150" s="35"/>
      <c r="E150" s="34"/>
      <c r="F150" s="34"/>
      <c r="G150" s="34"/>
      <c r="H150" s="34"/>
      <c r="I150" s="34"/>
      <c r="J150" s="34"/>
      <c r="K150" s="34"/>
      <c r="L150" s="37"/>
    </row>
    <row r="151" spans="1:12" ht="21.75" customHeight="1">
      <c r="A151" s="1002"/>
      <c r="B151" s="33"/>
      <c r="C151" s="34"/>
      <c r="D151" s="35"/>
      <c r="E151" s="34"/>
      <c r="F151" s="34"/>
      <c r="G151" s="34"/>
      <c r="H151" s="34"/>
      <c r="I151" s="34"/>
      <c r="J151" s="34"/>
      <c r="K151" s="34"/>
      <c r="L151" s="37"/>
    </row>
    <row r="152" spans="1:12" ht="21.75" customHeight="1" thickBot="1">
      <c r="A152" s="1003"/>
      <c r="B152" s="38"/>
      <c r="C152" s="41"/>
      <c r="D152" s="40"/>
      <c r="E152" s="41"/>
      <c r="F152" s="41"/>
      <c r="G152" s="41"/>
      <c r="H152" s="41"/>
      <c r="I152" s="41"/>
      <c r="J152" s="41"/>
      <c r="K152" s="41"/>
      <c r="L152" s="42"/>
    </row>
    <row r="153" spans="1:12" ht="21.75" customHeight="1" thickTop="1">
      <c r="A153" s="1000">
        <f>A143+1</f>
        <v>46189</v>
      </c>
      <c r="B153" s="43"/>
      <c r="C153" s="48"/>
      <c r="D153" s="49"/>
      <c r="E153" s="48"/>
      <c r="F153" s="48"/>
      <c r="G153" s="48"/>
      <c r="H153" s="44"/>
      <c r="I153" s="44"/>
      <c r="J153" s="44"/>
      <c r="K153" s="44"/>
      <c r="L153" s="46"/>
    </row>
    <row r="154" spans="1:12" ht="21.75" customHeight="1">
      <c r="A154" s="998"/>
      <c r="B154" s="47"/>
      <c r="C154" s="48"/>
      <c r="D154" s="49"/>
      <c r="E154" s="48"/>
      <c r="F154" s="48"/>
      <c r="G154" s="48"/>
      <c r="H154" s="48"/>
      <c r="I154" s="48"/>
      <c r="J154" s="44"/>
      <c r="K154" s="48"/>
      <c r="L154" s="50"/>
    </row>
    <row r="155" spans="1:12" ht="21.75" customHeight="1">
      <c r="A155" s="998"/>
      <c r="B155" s="47"/>
      <c r="C155" s="48"/>
      <c r="D155" s="49"/>
      <c r="E155" s="48"/>
      <c r="F155" s="48"/>
      <c r="G155" s="48"/>
      <c r="H155" s="48"/>
      <c r="I155" s="48"/>
      <c r="J155" s="48"/>
      <c r="K155" s="48"/>
      <c r="L155" s="50"/>
    </row>
    <row r="156" spans="1:12" ht="21.75" customHeight="1">
      <c r="A156" s="998"/>
      <c r="B156" s="47"/>
      <c r="C156" s="48"/>
      <c r="D156" s="49"/>
      <c r="E156" s="48"/>
      <c r="F156" s="48"/>
      <c r="G156" s="48"/>
      <c r="H156" s="48"/>
      <c r="I156" s="48"/>
      <c r="J156" s="48"/>
      <c r="K156" s="48"/>
      <c r="L156" s="50"/>
    </row>
    <row r="157" spans="1:12" ht="21.75" customHeight="1">
      <c r="A157" s="998"/>
      <c r="B157" s="47"/>
      <c r="C157" s="48"/>
      <c r="D157" s="49"/>
      <c r="E157" s="48"/>
      <c r="F157" s="48"/>
      <c r="G157" s="48"/>
      <c r="H157" s="48"/>
      <c r="I157" s="48"/>
      <c r="J157" s="48"/>
      <c r="K157" s="48"/>
      <c r="L157" s="50"/>
    </row>
    <row r="158" spans="1:12" ht="21.75" customHeight="1">
      <c r="A158" s="998"/>
      <c r="B158" s="47"/>
      <c r="C158" s="48"/>
      <c r="D158" s="49"/>
      <c r="E158" s="48"/>
      <c r="F158" s="48"/>
      <c r="G158" s="48"/>
      <c r="H158" s="48"/>
      <c r="I158" s="48"/>
      <c r="J158" s="48"/>
      <c r="K158" s="48"/>
      <c r="L158" s="50"/>
    </row>
    <row r="159" spans="1:12" ht="21.75" customHeight="1">
      <c r="A159" s="998"/>
      <c r="B159" s="47"/>
      <c r="C159" s="48"/>
      <c r="D159" s="49"/>
      <c r="E159" s="48"/>
      <c r="F159" s="48"/>
      <c r="G159" s="48"/>
      <c r="H159" s="48"/>
      <c r="I159" s="48"/>
      <c r="J159" s="48"/>
      <c r="K159" s="48"/>
      <c r="L159" s="50"/>
    </row>
    <row r="160" spans="1:12" ht="21.75" customHeight="1">
      <c r="A160" s="998"/>
      <c r="B160" s="47"/>
      <c r="C160" s="48"/>
      <c r="D160" s="49"/>
      <c r="E160" s="48"/>
      <c r="F160" s="48"/>
      <c r="G160" s="48"/>
      <c r="H160" s="48"/>
      <c r="I160" s="48"/>
      <c r="J160" s="48"/>
      <c r="K160" s="48"/>
      <c r="L160" s="50"/>
    </row>
    <row r="161" spans="1:12" ht="21.75" customHeight="1">
      <c r="A161" s="998"/>
      <c r="B161" s="47"/>
      <c r="C161" s="48"/>
      <c r="D161" s="49"/>
      <c r="E161" s="48"/>
      <c r="F161" s="48"/>
      <c r="G161" s="48"/>
      <c r="H161" s="48"/>
      <c r="I161" s="48"/>
      <c r="J161" s="48"/>
      <c r="K161" s="48"/>
      <c r="L161" s="50"/>
    </row>
    <row r="162" spans="1:12" ht="21.75" customHeight="1" thickBot="1">
      <c r="A162" s="999"/>
      <c r="B162" s="51"/>
      <c r="C162" s="52"/>
      <c r="D162" s="53"/>
      <c r="E162" s="52"/>
      <c r="F162" s="52"/>
      <c r="G162" s="52"/>
      <c r="H162" s="52"/>
      <c r="I162" s="52"/>
      <c r="J162" s="52"/>
      <c r="K162" s="52"/>
      <c r="L162" s="54"/>
    </row>
    <row r="163" spans="1:12" ht="21.75" customHeight="1" thickTop="1">
      <c r="A163" s="994">
        <f>A153+1</f>
        <v>46190</v>
      </c>
      <c r="B163" s="33"/>
      <c r="C163" s="34"/>
      <c r="D163" s="35"/>
      <c r="E163" s="34"/>
      <c r="F163" s="34"/>
      <c r="G163" s="34"/>
      <c r="H163" s="36"/>
      <c r="I163" s="34"/>
      <c r="J163" s="36"/>
      <c r="K163" s="61"/>
      <c r="L163" s="57"/>
    </row>
    <row r="164" spans="1:12" ht="21.75" customHeight="1">
      <c r="A164" s="995"/>
      <c r="B164" s="33"/>
      <c r="C164" s="34"/>
      <c r="D164" s="35"/>
      <c r="E164" s="34"/>
      <c r="F164" s="34"/>
      <c r="G164" s="34"/>
      <c r="H164" s="34"/>
      <c r="I164" s="34"/>
      <c r="J164" s="36"/>
      <c r="K164" s="61"/>
      <c r="L164" s="37"/>
    </row>
    <row r="165" spans="1:12" ht="21.75" customHeight="1">
      <c r="A165" s="995"/>
      <c r="B165" s="33"/>
      <c r="C165" s="34"/>
      <c r="D165" s="35"/>
      <c r="E165" s="34"/>
      <c r="F165" s="34"/>
      <c r="G165" s="34"/>
      <c r="H165" s="34"/>
      <c r="I165" s="34"/>
      <c r="J165" s="36"/>
      <c r="K165" s="61"/>
      <c r="L165" s="37"/>
    </row>
    <row r="166" spans="1:12" ht="21.75" customHeight="1">
      <c r="A166" s="995"/>
      <c r="B166" s="33"/>
      <c r="C166" s="34"/>
      <c r="D166" s="35"/>
      <c r="E166" s="34"/>
      <c r="F166" s="34"/>
      <c r="G166" s="34"/>
      <c r="H166" s="34"/>
      <c r="I166" s="34"/>
      <c r="J166" s="36"/>
      <c r="K166" s="61"/>
      <c r="L166" s="37"/>
    </row>
    <row r="167" spans="1:12" ht="21.75" customHeight="1">
      <c r="A167" s="995"/>
      <c r="B167" s="33"/>
      <c r="C167" s="34"/>
      <c r="D167" s="35"/>
      <c r="E167" s="34"/>
      <c r="F167" s="34"/>
      <c r="G167" s="34"/>
      <c r="H167" s="34"/>
      <c r="I167" s="34"/>
      <c r="J167" s="36"/>
      <c r="K167" s="61"/>
      <c r="L167" s="37"/>
    </row>
    <row r="168" spans="1:12" ht="21.75" customHeight="1">
      <c r="A168" s="995"/>
      <c r="B168" s="33"/>
      <c r="C168" s="34"/>
      <c r="D168" s="35"/>
      <c r="E168" s="34"/>
      <c r="F168" s="34"/>
      <c r="G168" s="34"/>
      <c r="H168" s="34"/>
      <c r="I168" s="34"/>
      <c r="J168" s="34"/>
      <c r="K168" s="61"/>
      <c r="L168" s="37"/>
    </row>
    <row r="169" spans="1:12" ht="21.75" customHeight="1">
      <c r="A169" s="995"/>
      <c r="B169" s="33"/>
      <c r="C169" s="34"/>
      <c r="D169" s="35"/>
      <c r="E169" s="34"/>
      <c r="F169" s="34"/>
      <c r="G169" s="34"/>
      <c r="H169" s="34"/>
      <c r="I169" s="34"/>
      <c r="J169" s="34"/>
      <c r="K169" s="61"/>
      <c r="L169" s="37"/>
    </row>
    <row r="170" spans="1:12" ht="21.75" customHeight="1">
      <c r="A170" s="995"/>
      <c r="B170" s="33"/>
      <c r="C170" s="34"/>
      <c r="D170" s="35"/>
      <c r="E170" s="34"/>
      <c r="F170" s="34"/>
      <c r="G170" s="34"/>
      <c r="H170" s="34"/>
      <c r="I170" s="34"/>
      <c r="J170" s="34"/>
      <c r="K170" s="34"/>
      <c r="L170" s="37"/>
    </row>
    <row r="171" spans="1:12" ht="21.75" customHeight="1">
      <c r="A171" s="995"/>
      <c r="B171" s="33"/>
      <c r="C171" s="34"/>
      <c r="D171" s="35"/>
      <c r="E171" s="34"/>
      <c r="F171" s="34"/>
      <c r="G171" s="34"/>
      <c r="H171" s="34"/>
      <c r="I171" s="34"/>
      <c r="J171" s="34"/>
      <c r="K171" s="34"/>
      <c r="L171" s="37"/>
    </row>
    <row r="172" spans="1:12" ht="21.75" customHeight="1" thickBot="1">
      <c r="A172" s="996"/>
      <c r="B172" s="38"/>
      <c r="C172" s="41"/>
      <c r="D172" s="40"/>
      <c r="E172" s="41"/>
      <c r="F172" s="41"/>
      <c r="G172" s="41"/>
      <c r="H172" s="41"/>
      <c r="I172" s="41"/>
      <c r="J172" s="41"/>
      <c r="K172" s="41"/>
      <c r="L172" s="42"/>
    </row>
    <row r="173" spans="1:12" ht="21.75" customHeight="1" thickTop="1">
      <c r="A173" s="1000">
        <f>A163+1</f>
        <v>46191</v>
      </c>
      <c r="B173" s="43"/>
      <c r="C173" s="48"/>
      <c r="D173" s="49"/>
      <c r="E173" s="48"/>
      <c r="F173" s="48"/>
      <c r="G173" s="48"/>
      <c r="H173" s="48"/>
      <c r="I173" s="48"/>
      <c r="J173" s="44"/>
      <c r="K173" s="48"/>
      <c r="L173" s="50"/>
    </row>
    <row r="174" spans="1:12" ht="21.75" customHeight="1">
      <c r="A174" s="998"/>
      <c r="B174" s="47"/>
      <c r="C174" s="48"/>
      <c r="D174" s="49"/>
      <c r="E174" s="48"/>
      <c r="F174" s="48"/>
      <c r="G174" s="48"/>
      <c r="H174" s="48"/>
      <c r="I174" s="48"/>
      <c r="J174" s="44"/>
      <c r="K174" s="48"/>
      <c r="L174" s="50"/>
    </row>
    <row r="175" spans="1:12" ht="21.75" customHeight="1">
      <c r="A175" s="998"/>
      <c r="B175" s="47"/>
      <c r="C175" s="48"/>
      <c r="D175" s="49"/>
      <c r="E175" s="48"/>
      <c r="F175" s="48"/>
      <c r="G175" s="48"/>
      <c r="H175" s="48"/>
      <c r="I175" s="48"/>
      <c r="J175" s="44"/>
      <c r="K175" s="48"/>
      <c r="L175" s="50"/>
    </row>
    <row r="176" spans="1:12" ht="21.75" customHeight="1">
      <c r="A176" s="998"/>
      <c r="B176" s="47"/>
      <c r="C176" s="48"/>
      <c r="D176" s="49"/>
      <c r="E176" s="48"/>
      <c r="F176" s="48"/>
      <c r="G176" s="48"/>
      <c r="H176" s="48"/>
      <c r="I176" s="48"/>
      <c r="J176" s="44"/>
      <c r="K176" s="48"/>
      <c r="L176" s="50"/>
    </row>
    <row r="177" spans="1:12" ht="21.75" customHeight="1">
      <c r="A177" s="998"/>
      <c r="B177" s="47"/>
      <c r="C177" s="48"/>
      <c r="D177" s="49"/>
      <c r="E177" s="48"/>
      <c r="F177" s="48"/>
      <c r="G177" s="48"/>
      <c r="H177" s="48"/>
      <c r="I177" s="48"/>
      <c r="J177" s="44"/>
      <c r="K177" s="48"/>
      <c r="L177" s="50"/>
    </row>
    <row r="178" spans="1:12" ht="21.75" customHeight="1">
      <c r="A178" s="998"/>
      <c r="B178" s="47"/>
      <c r="C178" s="48"/>
      <c r="D178" s="49"/>
      <c r="E178" s="48"/>
      <c r="F178" s="48"/>
      <c r="G178" s="48"/>
      <c r="H178" s="48"/>
      <c r="I178" s="48"/>
      <c r="J178" s="44"/>
      <c r="K178" s="48"/>
      <c r="L178" s="50"/>
    </row>
    <row r="179" spans="1:12" ht="21.75" customHeight="1">
      <c r="A179" s="998"/>
      <c r="B179" s="47"/>
      <c r="C179" s="48"/>
      <c r="D179" s="49"/>
      <c r="E179" s="48"/>
      <c r="F179" s="48"/>
      <c r="G179" s="48"/>
      <c r="H179" s="48"/>
      <c r="I179" s="48"/>
      <c r="J179" s="44"/>
      <c r="K179" s="48"/>
      <c r="L179" s="50"/>
    </row>
    <row r="180" spans="1:12" ht="21.75" customHeight="1">
      <c r="A180" s="998"/>
      <c r="B180" s="47"/>
      <c r="C180" s="48"/>
      <c r="D180" s="49"/>
      <c r="E180" s="48"/>
      <c r="F180" s="48"/>
      <c r="G180" s="48"/>
      <c r="H180" s="48"/>
      <c r="I180" s="48"/>
      <c r="J180" s="48"/>
      <c r="K180" s="48"/>
      <c r="L180" s="50"/>
    </row>
    <row r="181" spans="1:12" ht="21.75" customHeight="1">
      <c r="A181" s="998"/>
      <c r="B181" s="47"/>
      <c r="C181" s="48"/>
      <c r="D181" s="49"/>
      <c r="E181" s="48"/>
      <c r="F181" s="48"/>
      <c r="G181" s="48"/>
      <c r="H181" s="48"/>
      <c r="I181" s="48"/>
      <c r="J181" s="48"/>
      <c r="K181" s="48"/>
      <c r="L181" s="50"/>
    </row>
    <row r="182" spans="1:12" ht="21.75" customHeight="1" thickBot="1">
      <c r="A182" s="999"/>
      <c r="B182" s="51"/>
      <c r="C182" s="52"/>
      <c r="D182" s="53"/>
      <c r="E182" s="52"/>
      <c r="F182" s="52"/>
      <c r="G182" s="52"/>
      <c r="H182" s="52"/>
      <c r="I182" s="52"/>
      <c r="J182" s="52"/>
      <c r="K182" s="52"/>
      <c r="L182" s="54"/>
    </row>
    <row r="183" spans="1:12" ht="21.75" customHeight="1" thickTop="1">
      <c r="A183" s="994">
        <f>A173+1</f>
        <v>46192</v>
      </c>
      <c r="B183" s="33"/>
      <c r="C183" s="34"/>
      <c r="D183" s="35"/>
      <c r="E183" s="34"/>
      <c r="F183" s="34"/>
      <c r="G183" s="34"/>
      <c r="H183" s="36"/>
      <c r="I183" s="36"/>
      <c r="J183" s="36"/>
      <c r="K183" s="36"/>
      <c r="L183" s="57"/>
    </row>
    <row r="184" spans="1:12" ht="21.75" customHeight="1">
      <c r="A184" s="995"/>
      <c r="B184" s="33"/>
      <c r="C184" s="61"/>
      <c r="D184" s="64"/>
      <c r="E184" s="58"/>
      <c r="F184" s="61"/>
      <c r="G184" s="58"/>
      <c r="H184" s="34"/>
      <c r="I184" s="34"/>
      <c r="J184" s="36"/>
      <c r="K184" s="36"/>
      <c r="L184" s="37"/>
    </row>
    <row r="185" spans="1:12" ht="21.75" customHeight="1">
      <c r="A185" s="995"/>
      <c r="B185" s="33"/>
      <c r="C185" s="61"/>
      <c r="D185" s="64"/>
      <c r="E185" s="58"/>
      <c r="F185" s="61"/>
      <c r="G185" s="58"/>
      <c r="H185" s="34"/>
      <c r="I185" s="34"/>
      <c r="J185" s="36"/>
      <c r="K185" s="36"/>
      <c r="L185" s="37"/>
    </row>
    <row r="186" spans="1:12" ht="21.75" customHeight="1">
      <c r="A186" s="995"/>
      <c r="B186" s="33"/>
      <c r="C186" s="34"/>
      <c r="D186" s="35"/>
      <c r="E186" s="34"/>
      <c r="F186" s="34"/>
      <c r="G186" s="34"/>
      <c r="H186" s="34"/>
      <c r="I186" s="34"/>
      <c r="J186" s="36"/>
      <c r="K186" s="34"/>
      <c r="L186" s="37"/>
    </row>
    <row r="187" spans="1:12" ht="21.75" customHeight="1">
      <c r="A187" s="995"/>
      <c r="B187" s="33"/>
      <c r="C187" s="34"/>
      <c r="D187" s="35"/>
      <c r="E187" s="34"/>
      <c r="F187" s="34"/>
      <c r="G187" s="34"/>
      <c r="H187" s="34"/>
      <c r="I187" s="34"/>
      <c r="J187" s="36"/>
      <c r="K187" s="34"/>
      <c r="L187" s="37"/>
    </row>
    <row r="188" spans="1:12" ht="21.75" customHeight="1">
      <c r="A188" s="995"/>
      <c r="B188" s="33"/>
      <c r="C188" s="34"/>
      <c r="D188" s="35"/>
      <c r="E188" s="34"/>
      <c r="F188" s="34"/>
      <c r="G188" s="34"/>
      <c r="H188" s="34"/>
      <c r="I188" s="34"/>
      <c r="J188" s="36"/>
      <c r="K188" s="34"/>
      <c r="L188" s="37"/>
    </row>
    <row r="189" spans="1:12" ht="21.75" customHeight="1">
      <c r="A189" s="995"/>
      <c r="B189" s="33"/>
      <c r="C189" s="34"/>
      <c r="D189" s="35"/>
      <c r="E189" s="34"/>
      <c r="F189" s="34"/>
      <c r="G189" s="34"/>
      <c r="H189" s="34"/>
      <c r="I189" s="34"/>
      <c r="J189" s="34"/>
      <c r="K189" s="34"/>
      <c r="L189" s="37"/>
    </row>
    <row r="190" spans="1:12" ht="21.75" customHeight="1">
      <c r="A190" s="995"/>
      <c r="B190" s="33"/>
      <c r="C190" s="34"/>
      <c r="D190" s="35"/>
      <c r="E190" s="34"/>
      <c r="F190" s="34"/>
      <c r="G190" s="34"/>
      <c r="H190" s="34"/>
      <c r="I190" s="34"/>
      <c r="J190" s="34"/>
      <c r="K190" s="34"/>
      <c r="L190" s="37"/>
    </row>
    <row r="191" spans="1:12" ht="21.75" customHeight="1">
      <c r="A191" s="995"/>
      <c r="B191" s="33"/>
      <c r="C191" s="34"/>
      <c r="D191" s="35"/>
      <c r="E191" s="34"/>
      <c r="F191" s="34"/>
      <c r="G191" s="34"/>
      <c r="H191" s="34"/>
      <c r="I191" s="34"/>
      <c r="J191" s="34"/>
      <c r="K191" s="34"/>
      <c r="L191" s="37"/>
    </row>
    <row r="192" spans="1:12" ht="21.75" customHeight="1" thickBot="1">
      <c r="A192" s="996"/>
      <c r="B192" s="38"/>
      <c r="C192" s="41"/>
      <c r="D192" s="40"/>
      <c r="E192" s="41"/>
      <c r="F192" s="41"/>
      <c r="G192" s="41"/>
      <c r="H192" s="41"/>
      <c r="I192" s="41"/>
      <c r="J192" s="41"/>
      <c r="K192" s="41"/>
      <c r="L192" s="42"/>
    </row>
    <row r="193" spans="1:12" ht="21.75" customHeight="1" thickTop="1">
      <c r="A193" s="1000">
        <f>A183+1</f>
        <v>46193</v>
      </c>
      <c r="B193" s="43"/>
      <c r="C193" s="44"/>
      <c r="D193" s="45"/>
      <c r="E193" s="44"/>
      <c r="F193" s="44"/>
      <c r="G193" s="44"/>
      <c r="H193" s="44"/>
      <c r="I193" s="44"/>
      <c r="J193" s="44"/>
      <c r="K193" s="48"/>
      <c r="L193" s="46"/>
    </row>
    <row r="194" spans="1:12" ht="21.75" customHeight="1">
      <c r="A194" s="998"/>
      <c r="B194" s="47"/>
      <c r="C194" s="48"/>
      <c r="D194" s="49"/>
      <c r="E194" s="48"/>
      <c r="F194" s="48"/>
      <c r="G194" s="48"/>
      <c r="H194" s="48"/>
      <c r="I194" s="48"/>
      <c r="J194" s="48"/>
      <c r="K194" s="48"/>
      <c r="L194" s="50"/>
    </row>
    <row r="195" spans="1:12" ht="21.75" customHeight="1">
      <c r="A195" s="998"/>
      <c r="B195" s="47"/>
      <c r="C195" s="48"/>
      <c r="D195" s="49"/>
      <c r="E195" s="48"/>
      <c r="F195" s="48"/>
      <c r="G195" s="48"/>
      <c r="H195" s="48"/>
      <c r="I195" s="48"/>
      <c r="J195" s="48"/>
      <c r="K195" s="44"/>
      <c r="L195" s="50"/>
    </row>
    <row r="196" spans="1:12" ht="21.75" customHeight="1">
      <c r="A196" s="998"/>
      <c r="B196" s="47"/>
      <c r="C196" s="48"/>
      <c r="D196" s="49"/>
      <c r="E196" s="48"/>
      <c r="F196" s="48"/>
      <c r="G196" s="48"/>
      <c r="H196" s="48"/>
      <c r="I196" s="48"/>
      <c r="J196" s="48"/>
      <c r="K196" s="44"/>
      <c r="L196" s="50"/>
    </row>
    <row r="197" spans="1:12" ht="21.75" customHeight="1">
      <c r="A197" s="998"/>
      <c r="B197" s="47"/>
      <c r="C197" s="48"/>
      <c r="D197" s="49"/>
      <c r="E197" s="48"/>
      <c r="F197" s="48"/>
      <c r="G197" s="48"/>
      <c r="H197" s="48"/>
      <c r="I197" s="48"/>
      <c r="J197" s="48"/>
      <c r="K197" s="44"/>
      <c r="L197" s="50"/>
    </row>
    <row r="198" spans="1:12" ht="21.75" customHeight="1">
      <c r="A198" s="998"/>
      <c r="B198" s="47"/>
      <c r="C198" s="48"/>
      <c r="D198" s="49"/>
      <c r="E198" s="48"/>
      <c r="F198" s="48"/>
      <c r="G198" s="48"/>
      <c r="H198" s="48"/>
      <c r="I198" s="48"/>
      <c r="J198" s="48"/>
      <c r="K198" s="48"/>
      <c r="L198" s="50"/>
    </row>
    <row r="199" spans="1:12" ht="21.75" customHeight="1">
      <c r="A199" s="998"/>
      <c r="B199" s="47"/>
      <c r="C199" s="48"/>
      <c r="D199" s="49"/>
      <c r="E199" s="48"/>
      <c r="F199" s="48"/>
      <c r="G199" s="48"/>
      <c r="H199" s="48"/>
      <c r="I199" s="48"/>
      <c r="J199" s="48"/>
      <c r="K199" s="48"/>
      <c r="L199" s="50"/>
    </row>
    <row r="200" spans="1:12" ht="21.75" customHeight="1">
      <c r="A200" s="998"/>
      <c r="B200" s="47"/>
      <c r="C200" s="48"/>
      <c r="D200" s="49"/>
      <c r="E200" s="48"/>
      <c r="F200" s="48"/>
      <c r="G200" s="48"/>
      <c r="H200" s="48"/>
      <c r="I200" s="48"/>
      <c r="J200" s="48"/>
      <c r="K200" s="48"/>
      <c r="L200" s="50"/>
    </row>
    <row r="201" spans="1:12" ht="21.75" customHeight="1">
      <c r="A201" s="998"/>
      <c r="B201" s="47"/>
      <c r="C201" s="48"/>
      <c r="D201" s="49"/>
      <c r="E201" s="48"/>
      <c r="F201" s="48"/>
      <c r="G201" s="48"/>
      <c r="H201" s="48"/>
      <c r="I201" s="48"/>
      <c r="J201" s="48"/>
      <c r="K201" s="48"/>
      <c r="L201" s="50"/>
    </row>
    <row r="202" spans="1:12" ht="21.75" customHeight="1" thickBot="1">
      <c r="A202" s="999"/>
      <c r="B202" s="51"/>
      <c r="C202" s="52"/>
      <c r="D202" s="53"/>
      <c r="E202" s="52"/>
      <c r="F202" s="52"/>
      <c r="G202" s="52"/>
      <c r="H202" s="52"/>
      <c r="I202" s="52"/>
      <c r="J202" s="52"/>
      <c r="K202" s="52"/>
      <c r="L202" s="54"/>
    </row>
    <row r="203" spans="1:12" ht="21.75" customHeight="1" thickTop="1">
      <c r="A203" s="994">
        <f>A193+1</f>
        <v>46194</v>
      </c>
      <c r="B203" s="33"/>
      <c r="C203" s="34"/>
      <c r="D203" s="35"/>
      <c r="E203" s="34"/>
      <c r="F203" s="34"/>
      <c r="G203" s="34"/>
      <c r="H203" s="36"/>
      <c r="I203" s="36"/>
      <c r="J203" s="36"/>
      <c r="K203" s="36"/>
      <c r="L203" s="57"/>
    </row>
    <row r="204" spans="1:12" ht="21.75" customHeight="1">
      <c r="A204" s="995"/>
      <c r="B204" s="33"/>
      <c r="C204" s="61"/>
      <c r="D204" s="64"/>
      <c r="E204" s="58"/>
      <c r="F204" s="61"/>
      <c r="G204" s="58"/>
      <c r="H204" s="34"/>
      <c r="I204" s="34"/>
      <c r="J204" s="36"/>
      <c r="K204" s="36"/>
      <c r="L204" s="37"/>
    </row>
    <row r="205" spans="1:12" ht="21.75" customHeight="1">
      <c r="A205" s="995"/>
      <c r="B205" s="33"/>
      <c r="C205" s="61"/>
      <c r="D205" s="64"/>
      <c r="E205" s="58"/>
      <c r="F205" s="61"/>
      <c r="G205" s="58"/>
      <c r="H205" s="34"/>
      <c r="I205" s="34"/>
      <c r="J205" s="34"/>
      <c r="K205" s="34"/>
      <c r="L205" s="37"/>
    </row>
    <row r="206" spans="1:12" ht="21.75" customHeight="1">
      <c r="A206" s="995"/>
      <c r="B206" s="33"/>
      <c r="C206" s="34"/>
      <c r="D206" s="35"/>
      <c r="E206" s="34"/>
      <c r="F206" s="34"/>
      <c r="G206" s="34"/>
      <c r="H206" s="34"/>
      <c r="I206" s="34"/>
      <c r="J206" s="34"/>
      <c r="K206" s="34"/>
      <c r="L206" s="37"/>
    </row>
    <row r="207" spans="1:12" ht="21.75" customHeight="1">
      <c r="A207" s="995"/>
      <c r="B207" s="33"/>
      <c r="C207" s="34"/>
      <c r="D207" s="35"/>
      <c r="E207" s="34"/>
      <c r="F207" s="34"/>
      <c r="G207" s="34"/>
      <c r="H207" s="34"/>
      <c r="I207" s="34"/>
      <c r="J207" s="34"/>
      <c r="K207" s="34"/>
      <c r="L207" s="37"/>
    </row>
    <row r="208" spans="1:12" ht="21.75" customHeight="1">
      <c r="A208" s="995"/>
      <c r="B208" s="33"/>
      <c r="C208" s="34"/>
      <c r="D208" s="35"/>
      <c r="E208" s="34"/>
      <c r="F208" s="34"/>
      <c r="G208" s="34"/>
      <c r="H208" s="34"/>
      <c r="I208" s="34"/>
      <c r="J208" s="34"/>
      <c r="K208" s="34"/>
      <c r="L208" s="37"/>
    </row>
    <row r="209" spans="1:12" ht="21.75" customHeight="1">
      <c r="A209" s="995"/>
      <c r="B209" s="33"/>
      <c r="C209" s="34"/>
      <c r="D209" s="35"/>
      <c r="E209" s="34"/>
      <c r="F209" s="34"/>
      <c r="G209" s="34"/>
      <c r="H209" s="34"/>
      <c r="I209" s="34"/>
      <c r="J209" s="34"/>
      <c r="K209" s="34"/>
      <c r="L209" s="37"/>
    </row>
    <row r="210" spans="1:12" ht="21.75" customHeight="1">
      <c r="A210" s="995"/>
      <c r="B210" s="33"/>
      <c r="C210" s="34"/>
      <c r="D210" s="35"/>
      <c r="E210" s="34"/>
      <c r="F210" s="34"/>
      <c r="G210" s="34"/>
      <c r="H210" s="34"/>
      <c r="I210" s="34"/>
      <c r="J210" s="34"/>
      <c r="K210" s="34"/>
      <c r="L210" s="37"/>
    </row>
    <row r="211" spans="1:12" ht="21.75" customHeight="1">
      <c r="A211" s="995"/>
      <c r="B211" s="33"/>
      <c r="C211" s="34"/>
      <c r="D211" s="35"/>
      <c r="E211" s="34"/>
      <c r="F211" s="34"/>
      <c r="G211" s="34"/>
      <c r="H211" s="34"/>
      <c r="I211" s="34"/>
      <c r="J211" s="34"/>
      <c r="K211" s="34"/>
      <c r="L211" s="37"/>
    </row>
    <row r="212" spans="1:12" ht="21.75" customHeight="1" thickBot="1">
      <c r="A212" s="996"/>
      <c r="B212" s="38"/>
      <c r="C212" s="41"/>
      <c r="D212" s="40"/>
      <c r="E212" s="41"/>
      <c r="F212" s="41"/>
      <c r="G212" s="41"/>
      <c r="H212" s="41"/>
      <c r="I212" s="41"/>
      <c r="J212" s="41"/>
      <c r="K212" s="41"/>
      <c r="L212" s="42"/>
    </row>
    <row r="213" spans="1:12" ht="21.75" customHeight="1" thickTop="1">
      <c r="A213" s="1000">
        <f>A203+1</f>
        <v>46195</v>
      </c>
      <c r="B213" s="43"/>
      <c r="C213" s="44"/>
      <c r="D213" s="45"/>
      <c r="E213" s="44"/>
      <c r="F213" s="44"/>
      <c r="G213" s="44"/>
      <c r="H213" s="44"/>
      <c r="I213" s="44"/>
      <c r="J213" s="44"/>
      <c r="K213" s="44"/>
      <c r="L213" s="46"/>
    </row>
    <row r="214" spans="1:12" ht="21.75" customHeight="1">
      <c r="A214" s="998"/>
      <c r="B214" s="47"/>
      <c r="C214" s="48"/>
      <c r="D214" s="49"/>
      <c r="E214" s="48"/>
      <c r="F214" s="48"/>
      <c r="G214" s="48"/>
      <c r="H214" s="48"/>
      <c r="I214" s="48"/>
      <c r="J214" s="48"/>
      <c r="K214" s="44"/>
      <c r="L214" s="50"/>
    </row>
    <row r="215" spans="1:12" ht="21.75" customHeight="1">
      <c r="A215" s="998"/>
      <c r="B215" s="47"/>
      <c r="C215" s="48"/>
      <c r="D215" s="45"/>
      <c r="E215" s="44"/>
      <c r="F215" s="44"/>
      <c r="G215" s="48"/>
      <c r="H215" s="48"/>
      <c r="I215" s="48"/>
      <c r="J215" s="48"/>
      <c r="K215" s="44"/>
      <c r="L215" s="50"/>
    </row>
    <row r="216" spans="1:12" ht="21.75" customHeight="1">
      <c r="A216" s="998"/>
      <c r="B216" s="47"/>
      <c r="C216" s="48"/>
      <c r="D216" s="49"/>
      <c r="E216" s="48"/>
      <c r="F216" s="48"/>
      <c r="G216" s="48"/>
      <c r="H216" s="48"/>
      <c r="I216" s="48"/>
      <c r="J216" s="48"/>
      <c r="K216" s="44"/>
      <c r="L216" s="50"/>
    </row>
    <row r="217" spans="1:12" ht="21.75" customHeight="1">
      <c r="A217" s="998"/>
      <c r="B217" s="47"/>
      <c r="C217" s="48"/>
      <c r="D217" s="49"/>
      <c r="E217" s="48"/>
      <c r="F217" s="48"/>
      <c r="G217" s="48"/>
      <c r="H217" s="48"/>
      <c r="I217" s="48"/>
      <c r="J217" s="48"/>
      <c r="K217" s="44"/>
      <c r="L217" s="50"/>
    </row>
    <row r="218" spans="1:12" ht="21.75" customHeight="1">
      <c r="A218" s="998"/>
      <c r="B218" s="47"/>
      <c r="C218" s="48"/>
      <c r="D218" s="49"/>
      <c r="E218" s="48"/>
      <c r="F218" s="48"/>
      <c r="G218" s="48"/>
      <c r="H218" s="48"/>
      <c r="I218" s="48"/>
      <c r="J218" s="48"/>
      <c r="K218" s="48"/>
      <c r="L218" s="50"/>
    </row>
    <row r="219" spans="1:12" ht="21.75" customHeight="1">
      <c r="A219" s="998"/>
      <c r="B219" s="47"/>
      <c r="C219" s="48"/>
      <c r="D219" s="49"/>
      <c r="E219" s="48"/>
      <c r="F219" s="48"/>
      <c r="G219" s="48"/>
      <c r="H219" s="48"/>
      <c r="I219" s="48"/>
      <c r="J219" s="48"/>
      <c r="K219" s="48"/>
      <c r="L219" s="50"/>
    </row>
    <row r="220" spans="1:12" ht="21.75" customHeight="1">
      <c r="A220" s="998"/>
      <c r="B220" s="47"/>
      <c r="C220" s="48"/>
      <c r="D220" s="49"/>
      <c r="E220" s="48"/>
      <c r="F220" s="48"/>
      <c r="G220" s="48"/>
      <c r="H220" s="48"/>
      <c r="I220" s="48"/>
      <c r="J220" s="48"/>
      <c r="K220" s="48"/>
      <c r="L220" s="50"/>
    </row>
    <row r="221" spans="1:12" ht="21.75" customHeight="1">
      <c r="A221" s="998"/>
      <c r="B221" s="47"/>
      <c r="C221" s="48"/>
      <c r="D221" s="49"/>
      <c r="E221" s="48"/>
      <c r="F221" s="48"/>
      <c r="G221" s="48"/>
      <c r="H221" s="48"/>
      <c r="I221" s="48"/>
      <c r="J221" s="48"/>
      <c r="K221" s="48"/>
      <c r="L221" s="50"/>
    </row>
    <row r="222" spans="1:12" ht="21.75" customHeight="1" thickBot="1">
      <c r="A222" s="999"/>
      <c r="B222" s="51"/>
      <c r="C222" s="52"/>
      <c r="D222" s="53"/>
      <c r="E222" s="52"/>
      <c r="F222" s="52"/>
      <c r="G222" s="52"/>
      <c r="H222" s="52"/>
      <c r="I222" s="52"/>
      <c r="J222" s="52"/>
      <c r="K222" s="52"/>
      <c r="L222" s="54"/>
    </row>
    <row r="223" spans="1:12" ht="21.75" customHeight="1" thickTop="1">
      <c r="A223" s="994">
        <f>A213+1</f>
        <v>46196</v>
      </c>
      <c r="B223" s="33"/>
      <c r="C223" s="34"/>
      <c r="D223" s="35"/>
      <c r="E223" s="34"/>
      <c r="F223" s="34"/>
      <c r="G223" s="34"/>
      <c r="H223" s="36"/>
      <c r="I223" s="36"/>
      <c r="J223" s="36"/>
      <c r="K223" s="36"/>
      <c r="L223" s="57"/>
    </row>
    <row r="224" spans="1:12" ht="21.75" customHeight="1">
      <c r="A224" s="995"/>
      <c r="B224" s="33"/>
      <c r="C224" s="61"/>
      <c r="D224" s="64"/>
      <c r="E224" s="58"/>
      <c r="F224" s="61"/>
      <c r="G224" s="58"/>
      <c r="H224" s="34"/>
      <c r="I224" s="34"/>
      <c r="J224" s="36"/>
      <c r="K224" s="36"/>
      <c r="L224" s="37"/>
    </row>
    <row r="225" spans="1:12" ht="21.75" customHeight="1">
      <c r="A225" s="995"/>
      <c r="B225" s="33"/>
      <c r="C225" s="36"/>
      <c r="D225" s="35"/>
      <c r="E225" s="34"/>
      <c r="F225" s="34"/>
      <c r="G225" s="34"/>
      <c r="H225" s="34"/>
      <c r="I225" s="34"/>
      <c r="J225" s="36"/>
      <c r="K225" s="36"/>
      <c r="L225" s="37"/>
    </row>
    <row r="226" spans="1:12" ht="21.75" customHeight="1">
      <c r="A226" s="995"/>
      <c r="B226" s="33"/>
      <c r="C226" s="36"/>
      <c r="D226" s="35"/>
      <c r="E226" s="34"/>
      <c r="F226" s="34"/>
      <c r="G226" s="34"/>
      <c r="H226" s="34"/>
      <c r="I226" s="34"/>
      <c r="J226" s="36"/>
      <c r="K226" s="36"/>
      <c r="L226" s="37"/>
    </row>
    <row r="227" spans="1:12" ht="21.75" customHeight="1">
      <c r="A227" s="995"/>
      <c r="B227" s="33"/>
      <c r="C227" s="36"/>
      <c r="D227" s="35"/>
      <c r="E227" s="34"/>
      <c r="F227" s="34"/>
      <c r="G227" s="34"/>
      <c r="H227" s="34"/>
      <c r="I227" s="34"/>
      <c r="J227" s="36"/>
      <c r="K227" s="36"/>
      <c r="L227" s="37"/>
    </row>
    <row r="228" spans="1:12" ht="21.75" customHeight="1">
      <c r="A228" s="995"/>
      <c r="B228" s="33"/>
      <c r="C228" s="34"/>
      <c r="D228" s="35"/>
      <c r="E228" s="34"/>
      <c r="F228" s="34"/>
      <c r="G228" s="34"/>
      <c r="H228" s="34"/>
      <c r="I228" s="34"/>
      <c r="J228" s="34"/>
      <c r="K228" s="34"/>
      <c r="L228" s="37"/>
    </row>
    <row r="229" spans="1:12" ht="21.75" customHeight="1">
      <c r="A229" s="995"/>
      <c r="B229" s="33"/>
      <c r="C229" s="34"/>
      <c r="D229" s="35"/>
      <c r="E229" s="34"/>
      <c r="F229" s="34"/>
      <c r="G229" s="34"/>
      <c r="H229" s="34"/>
      <c r="I229" s="34"/>
      <c r="J229" s="34"/>
      <c r="K229" s="34"/>
      <c r="L229" s="37"/>
    </row>
    <row r="230" spans="1:12" ht="21.75" customHeight="1">
      <c r="A230" s="995"/>
      <c r="B230" s="33"/>
      <c r="C230" s="34"/>
      <c r="D230" s="35"/>
      <c r="E230" s="34"/>
      <c r="F230" s="34"/>
      <c r="G230" s="34"/>
      <c r="H230" s="34"/>
      <c r="I230" s="34"/>
      <c r="J230" s="34"/>
      <c r="K230" s="34"/>
      <c r="L230" s="37"/>
    </row>
    <row r="231" spans="1:12" ht="21.75" customHeight="1">
      <c r="A231" s="995"/>
      <c r="B231" s="33"/>
      <c r="C231" s="34"/>
      <c r="D231" s="35"/>
      <c r="E231" s="34"/>
      <c r="F231" s="34"/>
      <c r="G231" s="34"/>
      <c r="H231" s="34"/>
      <c r="I231" s="34"/>
      <c r="J231" s="34"/>
      <c r="K231" s="34"/>
      <c r="L231" s="37"/>
    </row>
    <row r="232" spans="1:12" ht="21.75" customHeight="1" thickBot="1">
      <c r="A232" s="996"/>
      <c r="B232" s="38"/>
      <c r="C232" s="41"/>
      <c r="D232" s="40"/>
      <c r="E232" s="41"/>
      <c r="F232" s="41"/>
      <c r="G232" s="41"/>
      <c r="H232" s="41"/>
      <c r="I232" s="41"/>
      <c r="J232" s="41"/>
      <c r="K232" s="41"/>
      <c r="L232" s="42"/>
    </row>
    <row r="233" spans="1:12" ht="21.75" customHeight="1" thickTop="1">
      <c r="A233" s="1000">
        <f>A223+1</f>
        <v>46197</v>
      </c>
      <c r="B233" s="43"/>
      <c r="C233" s="44"/>
      <c r="D233" s="45"/>
      <c r="E233" s="44"/>
      <c r="F233" s="44"/>
      <c r="G233" s="44"/>
      <c r="H233" s="44"/>
      <c r="I233" s="44"/>
      <c r="J233" s="44"/>
      <c r="K233" s="44"/>
      <c r="L233" s="46"/>
    </row>
    <row r="234" spans="1:12" ht="21.75" customHeight="1">
      <c r="A234" s="998"/>
      <c r="B234" s="47"/>
      <c r="C234" s="44"/>
      <c r="D234" s="49"/>
      <c r="E234" s="48"/>
      <c r="F234" s="48"/>
      <c r="G234" s="48"/>
      <c r="H234" s="48"/>
      <c r="I234" s="48"/>
      <c r="J234" s="44"/>
      <c r="K234" s="44"/>
      <c r="L234" s="50"/>
    </row>
    <row r="235" spans="1:12" ht="21.75" customHeight="1">
      <c r="A235" s="998"/>
      <c r="B235" s="47"/>
      <c r="C235" s="44"/>
      <c r="D235" s="49"/>
      <c r="E235" s="48"/>
      <c r="F235" s="48"/>
      <c r="G235" s="48"/>
      <c r="H235" s="48"/>
      <c r="I235" s="48"/>
      <c r="J235" s="44"/>
      <c r="K235" s="44"/>
      <c r="L235" s="50"/>
    </row>
    <row r="236" spans="1:12" ht="21.75" customHeight="1">
      <c r="A236" s="998"/>
      <c r="B236" s="47"/>
      <c r="C236" s="44"/>
      <c r="D236" s="49"/>
      <c r="E236" s="48"/>
      <c r="F236" s="48"/>
      <c r="G236" s="48"/>
      <c r="H236" s="48"/>
      <c r="I236" s="48"/>
      <c r="J236" s="44"/>
      <c r="K236" s="44"/>
      <c r="L236" s="50"/>
    </row>
    <row r="237" spans="1:12" ht="21.75" customHeight="1">
      <c r="A237" s="998"/>
      <c r="B237" s="47"/>
      <c r="C237" s="44"/>
      <c r="D237" s="49"/>
      <c r="E237" s="48"/>
      <c r="F237" s="48"/>
      <c r="G237" s="48"/>
      <c r="H237" s="48"/>
      <c r="I237" s="48"/>
      <c r="J237" s="48"/>
      <c r="K237" s="48"/>
      <c r="L237" s="50"/>
    </row>
    <row r="238" spans="1:12" ht="21.75" customHeight="1">
      <c r="A238" s="998"/>
      <c r="B238" s="47"/>
      <c r="C238" s="48"/>
      <c r="D238" s="49"/>
      <c r="E238" s="48"/>
      <c r="F238" s="48"/>
      <c r="G238" s="48"/>
      <c r="H238" s="48"/>
      <c r="I238" s="48"/>
      <c r="J238" s="48"/>
      <c r="K238" s="48"/>
      <c r="L238" s="50"/>
    </row>
    <row r="239" spans="1:12" ht="21.75" customHeight="1">
      <c r="A239" s="998"/>
      <c r="B239" s="47"/>
      <c r="C239" s="48"/>
      <c r="D239" s="49"/>
      <c r="E239" s="48"/>
      <c r="F239" s="48"/>
      <c r="G239" s="48"/>
      <c r="H239" s="48"/>
      <c r="I239" s="48"/>
      <c r="J239" s="48"/>
      <c r="K239" s="48"/>
      <c r="L239" s="50"/>
    </row>
    <row r="240" spans="1:12" ht="21.75" customHeight="1">
      <c r="A240" s="998"/>
      <c r="B240" s="47"/>
      <c r="C240" s="48"/>
      <c r="D240" s="49"/>
      <c r="E240" s="48"/>
      <c r="F240" s="48"/>
      <c r="G240" s="48"/>
      <c r="H240" s="48"/>
      <c r="I240" s="48"/>
      <c r="J240" s="48"/>
      <c r="K240" s="48"/>
      <c r="L240" s="50"/>
    </row>
    <row r="241" spans="1:12" ht="21.75" customHeight="1">
      <c r="A241" s="998"/>
      <c r="B241" s="47"/>
      <c r="C241" s="48"/>
      <c r="D241" s="49"/>
      <c r="E241" s="48"/>
      <c r="F241" s="48"/>
      <c r="G241" s="48"/>
      <c r="H241" s="48"/>
      <c r="I241" s="48"/>
      <c r="J241" s="48"/>
      <c r="K241" s="48"/>
      <c r="L241" s="50"/>
    </row>
    <row r="242" spans="1:12" ht="21.75" customHeight="1" thickBot="1">
      <c r="A242" s="999"/>
      <c r="B242" s="51"/>
      <c r="C242" s="52"/>
      <c r="D242" s="53"/>
      <c r="E242" s="52"/>
      <c r="F242" s="52"/>
      <c r="G242" s="52"/>
      <c r="H242" s="52"/>
      <c r="I242" s="52"/>
      <c r="J242" s="52"/>
      <c r="K242" s="52"/>
      <c r="L242" s="54"/>
    </row>
    <row r="243" spans="1:12" ht="21.75" customHeight="1" thickTop="1">
      <c r="A243" s="994">
        <f>A233+1</f>
        <v>46198</v>
      </c>
      <c r="B243" s="33"/>
      <c r="C243" s="34"/>
      <c r="D243" s="35"/>
      <c r="E243" s="34"/>
      <c r="F243" s="34"/>
      <c r="G243" s="34"/>
      <c r="H243" s="36"/>
      <c r="I243" s="36"/>
      <c r="J243" s="36"/>
      <c r="K243" s="36"/>
      <c r="L243" s="57"/>
    </row>
    <row r="244" spans="1:12" ht="21.75" customHeight="1">
      <c r="A244" s="995"/>
      <c r="B244" s="33"/>
      <c r="C244" s="61"/>
      <c r="D244" s="64"/>
      <c r="E244" s="58"/>
      <c r="F244" s="61"/>
      <c r="G244" s="58"/>
      <c r="H244" s="34"/>
      <c r="I244" s="34"/>
      <c r="J244" s="34"/>
      <c r="K244" s="34"/>
      <c r="L244" s="37"/>
    </row>
    <row r="245" spans="1:12" ht="21.75" customHeight="1">
      <c r="A245" s="995"/>
      <c r="B245" s="33"/>
      <c r="C245" s="36"/>
      <c r="D245" s="35"/>
      <c r="E245" s="34"/>
      <c r="F245" s="34"/>
      <c r="G245" s="34"/>
      <c r="H245" s="34"/>
      <c r="I245" s="34"/>
      <c r="J245" s="34"/>
      <c r="K245" s="34"/>
      <c r="L245" s="37"/>
    </row>
    <row r="246" spans="1:12" ht="21.75" customHeight="1">
      <c r="A246" s="995"/>
      <c r="B246" s="33"/>
      <c r="C246" s="36"/>
      <c r="D246" s="35"/>
      <c r="E246" s="34"/>
      <c r="F246" s="34"/>
      <c r="G246" s="34"/>
      <c r="H246" s="34"/>
      <c r="I246" s="34"/>
      <c r="J246" s="34"/>
      <c r="K246" s="34"/>
      <c r="L246" s="37"/>
    </row>
    <row r="247" spans="1:12" ht="21.75" customHeight="1">
      <c r="A247" s="995"/>
      <c r="B247" s="33"/>
      <c r="C247" s="36"/>
      <c r="D247" s="35"/>
      <c r="E247" s="34"/>
      <c r="F247" s="34"/>
      <c r="G247" s="34"/>
      <c r="H247" s="34"/>
      <c r="I247" s="34"/>
      <c r="J247" s="34"/>
      <c r="K247" s="34"/>
      <c r="L247" s="37"/>
    </row>
    <row r="248" spans="1:12" ht="21.75" customHeight="1">
      <c r="A248" s="995"/>
      <c r="B248" s="33"/>
      <c r="C248" s="34"/>
      <c r="D248" s="35"/>
      <c r="E248" s="34"/>
      <c r="F248" s="34"/>
      <c r="G248" s="34"/>
      <c r="H248" s="34"/>
      <c r="I248" s="34"/>
      <c r="J248" s="34"/>
      <c r="K248" s="34"/>
      <c r="L248" s="37"/>
    </row>
    <row r="249" spans="1:12" ht="21.75" customHeight="1">
      <c r="A249" s="995"/>
      <c r="B249" s="33"/>
      <c r="C249" s="34"/>
      <c r="D249" s="35"/>
      <c r="E249" s="34"/>
      <c r="F249" s="34"/>
      <c r="G249" s="34"/>
      <c r="H249" s="34"/>
      <c r="I249" s="34"/>
      <c r="J249" s="34"/>
      <c r="K249" s="34"/>
      <c r="L249" s="37"/>
    </row>
    <row r="250" spans="1:12" ht="21.75" customHeight="1">
      <c r="A250" s="995"/>
      <c r="B250" s="33"/>
      <c r="C250" s="34"/>
      <c r="D250" s="35"/>
      <c r="E250" s="34"/>
      <c r="F250" s="34"/>
      <c r="G250" s="34"/>
      <c r="H250" s="34"/>
      <c r="I250" s="34"/>
      <c r="J250" s="34"/>
      <c r="K250" s="34"/>
      <c r="L250" s="37"/>
    </row>
    <row r="251" spans="1:12" ht="21.75" customHeight="1">
      <c r="A251" s="995"/>
      <c r="B251" s="33"/>
      <c r="C251" s="34"/>
      <c r="D251" s="35"/>
      <c r="E251" s="34"/>
      <c r="F251" s="34"/>
      <c r="G251" s="34"/>
      <c r="H251" s="34"/>
      <c r="I251" s="34"/>
      <c r="J251" s="34"/>
      <c r="K251" s="34"/>
      <c r="L251" s="37"/>
    </row>
    <row r="252" spans="1:12" ht="21.75" customHeight="1" thickBot="1">
      <c r="A252" s="996"/>
      <c r="B252" s="38"/>
      <c r="C252" s="41"/>
      <c r="D252" s="40"/>
      <c r="E252" s="41"/>
      <c r="F252" s="41"/>
      <c r="G252" s="41"/>
      <c r="H252" s="41"/>
      <c r="I252" s="41"/>
      <c r="J252" s="41"/>
      <c r="K252" s="41"/>
      <c r="L252" s="42"/>
    </row>
    <row r="253" spans="1:12" ht="21.75" customHeight="1" thickTop="1">
      <c r="A253" s="1000">
        <f>A243+1</f>
        <v>46199</v>
      </c>
      <c r="B253" s="43"/>
      <c r="C253" s="44"/>
      <c r="D253" s="45"/>
      <c r="E253" s="44"/>
      <c r="F253" s="44"/>
      <c r="G253" s="44"/>
      <c r="H253" s="44"/>
      <c r="I253" s="44"/>
      <c r="J253" s="44"/>
      <c r="K253" s="44"/>
      <c r="L253" s="46"/>
    </row>
    <row r="254" spans="1:12" ht="21.75" customHeight="1">
      <c r="A254" s="998"/>
      <c r="B254" s="47"/>
      <c r="C254" s="44"/>
      <c r="D254" s="49"/>
      <c r="E254" s="48"/>
      <c r="F254" s="48"/>
      <c r="G254" s="48"/>
      <c r="H254" s="48"/>
      <c r="I254" s="48"/>
      <c r="J254" s="44"/>
      <c r="K254" s="44"/>
      <c r="L254" s="50"/>
    </row>
    <row r="255" spans="1:12" ht="21.75" customHeight="1">
      <c r="A255" s="998"/>
      <c r="B255" s="47"/>
      <c r="C255" s="44"/>
      <c r="D255" s="49"/>
      <c r="E255" s="48"/>
      <c r="F255" s="48"/>
      <c r="G255" s="48"/>
      <c r="H255" s="48"/>
      <c r="I255" s="48"/>
      <c r="J255" s="44"/>
      <c r="K255" s="44"/>
      <c r="L255" s="50"/>
    </row>
    <row r="256" spans="1:12" ht="21.75" customHeight="1">
      <c r="A256" s="998"/>
      <c r="B256" s="47"/>
      <c r="C256" s="44"/>
      <c r="D256" s="49"/>
      <c r="E256" s="48"/>
      <c r="F256" s="48"/>
      <c r="G256" s="48"/>
      <c r="H256" s="48"/>
      <c r="I256" s="48"/>
      <c r="J256" s="44"/>
      <c r="K256" s="44"/>
      <c r="L256" s="50"/>
    </row>
    <row r="257" spans="1:12" ht="21.75" customHeight="1">
      <c r="A257" s="998"/>
      <c r="B257" s="47"/>
      <c r="C257" s="44"/>
      <c r="D257" s="49"/>
      <c r="E257" s="48"/>
      <c r="F257" s="48"/>
      <c r="G257" s="48"/>
      <c r="H257" s="48"/>
      <c r="I257" s="48"/>
      <c r="J257" s="48"/>
      <c r="K257" s="48"/>
      <c r="L257" s="50"/>
    </row>
    <row r="258" spans="1:12" ht="21.75" customHeight="1">
      <c r="A258" s="998"/>
      <c r="B258" s="47"/>
      <c r="C258" s="48"/>
      <c r="D258" s="49"/>
      <c r="E258" s="48"/>
      <c r="F258" s="48"/>
      <c r="G258" s="48"/>
      <c r="H258" s="48"/>
      <c r="I258" s="48"/>
      <c r="J258" s="48"/>
      <c r="K258" s="48"/>
      <c r="L258" s="50"/>
    </row>
    <row r="259" spans="1:12" ht="21.75" customHeight="1">
      <c r="A259" s="998"/>
      <c r="B259" s="47"/>
      <c r="C259" s="48"/>
      <c r="D259" s="49"/>
      <c r="E259" s="48"/>
      <c r="F259" s="48"/>
      <c r="G259" s="48"/>
      <c r="H259" s="48"/>
      <c r="I259" s="48"/>
      <c r="J259" s="48"/>
      <c r="K259" s="48"/>
      <c r="L259" s="50"/>
    </row>
    <row r="260" spans="1:12" ht="21.75" customHeight="1">
      <c r="A260" s="998"/>
      <c r="B260" s="47"/>
      <c r="C260" s="48"/>
      <c r="D260" s="49"/>
      <c r="E260" s="48"/>
      <c r="F260" s="48"/>
      <c r="G260" s="48"/>
      <c r="H260" s="48"/>
      <c r="I260" s="48"/>
      <c r="J260" s="48"/>
      <c r="K260" s="48"/>
      <c r="L260" s="50"/>
    </row>
    <row r="261" spans="1:12" ht="21.75" customHeight="1">
      <c r="A261" s="998"/>
      <c r="B261" s="47"/>
      <c r="C261" s="48"/>
      <c r="D261" s="49"/>
      <c r="E261" s="48"/>
      <c r="F261" s="48"/>
      <c r="G261" s="48"/>
      <c r="H261" s="48"/>
      <c r="I261" s="48"/>
      <c r="J261" s="48"/>
      <c r="K261" s="48"/>
      <c r="L261" s="50"/>
    </row>
    <row r="262" spans="1:12" ht="21.75" customHeight="1" thickBot="1">
      <c r="A262" s="999"/>
      <c r="B262" s="51"/>
      <c r="C262" s="52"/>
      <c r="D262" s="53"/>
      <c r="E262" s="52"/>
      <c r="F262" s="52"/>
      <c r="G262" s="52"/>
      <c r="H262" s="52"/>
      <c r="I262" s="52"/>
      <c r="J262" s="52"/>
      <c r="K262" s="52"/>
      <c r="L262" s="54"/>
    </row>
    <row r="263" spans="1:12" ht="21.75" customHeight="1" thickTop="1">
      <c r="A263" s="1001">
        <f>A253+1</f>
        <v>46200</v>
      </c>
      <c r="B263" s="55"/>
      <c r="C263" s="36"/>
      <c r="D263" s="56"/>
      <c r="E263" s="36"/>
      <c r="F263" s="36"/>
      <c r="G263" s="36"/>
      <c r="H263" s="36"/>
      <c r="I263" s="36"/>
      <c r="J263" s="36"/>
      <c r="K263" s="36"/>
      <c r="L263" s="57"/>
    </row>
    <row r="264" spans="1:12" ht="21.75" customHeight="1">
      <c r="A264" s="1002"/>
      <c r="B264" s="33"/>
      <c r="C264" s="36"/>
      <c r="D264" s="35"/>
      <c r="E264" s="34"/>
      <c r="F264" s="34"/>
      <c r="G264" s="34"/>
      <c r="H264" s="34"/>
      <c r="I264" s="34"/>
      <c r="J264" s="36"/>
      <c r="K264" s="36"/>
      <c r="L264" s="37"/>
    </row>
    <row r="265" spans="1:12" ht="21.75" customHeight="1">
      <c r="A265" s="1002"/>
      <c r="B265" s="33"/>
      <c r="C265" s="36"/>
      <c r="D265" s="35"/>
      <c r="E265" s="34"/>
      <c r="F265" s="34"/>
      <c r="G265" s="34"/>
      <c r="H265" s="34"/>
      <c r="I265" s="34"/>
      <c r="J265" s="36"/>
      <c r="K265" s="36"/>
      <c r="L265" s="37"/>
    </row>
    <row r="266" spans="1:12" ht="21.75" customHeight="1">
      <c r="A266" s="1002"/>
      <c r="B266" s="33"/>
      <c r="C266" s="36"/>
      <c r="D266" s="35"/>
      <c r="E266" s="34"/>
      <c r="F266" s="34"/>
      <c r="G266" s="34"/>
      <c r="H266" s="34"/>
      <c r="I266" s="34"/>
      <c r="J266" s="36"/>
      <c r="K266" s="36"/>
      <c r="L266" s="37"/>
    </row>
    <row r="267" spans="1:12" ht="21.75" customHeight="1">
      <c r="A267" s="1002"/>
      <c r="B267" s="33"/>
      <c r="C267" s="36"/>
      <c r="D267" s="35"/>
      <c r="E267" s="34"/>
      <c r="F267" s="34"/>
      <c r="G267" s="34"/>
      <c r="H267" s="34"/>
      <c r="I267" s="34"/>
      <c r="J267" s="34"/>
      <c r="K267" s="34"/>
      <c r="L267" s="37"/>
    </row>
    <row r="268" spans="1:12" ht="21.75" customHeight="1">
      <c r="A268" s="1002"/>
      <c r="B268" s="33"/>
      <c r="C268" s="34"/>
      <c r="D268" s="35"/>
      <c r="E268" s="34"/>
      <c r="F268" s="34"/>
      <c r="G268" s="34"/>
      <c r="H268" s="34"/>
      <c r="I268" s="34"/>
      <c r="J268" s="34"/>
      <c r="K268" s="34"/>
      <c r="L268" s="37"/>
    </row>
    <row r="269" spans="1:12" ht="21.75" customHeight="1">
      <c r="A269" s="1002"/>
      <c r="B269" s="33"/>
      <c r="C269" s="34"/>
      <c r="D269" s="35"/>
      <c r="E269" s="34"/>
      <c r="F269" s="34"/>
      <c r="G269" s="34"/>
      <c r="H269" s="34"/>
      <c r="I269" s="34"/>
      <c r="J269" s="34"/>
      <c r="K269" s="34"/>
      <c r="L269" s="37"/>
    </row>
    <row r="270" spans="1:12" ht="21.75" customHeight="1">
      <c r="A270" s="1002"/>
      <c r="B270" s="33"/>
      <c r="C270" s="34"/>
      <c r="D270" s="35"/>
      <c r="E270" s="34"/>
      <c r="F270" s="34"/>
      <c r="G270" s="34"/>
      <c r="H270" s="34"/>
      <c r="I270" s="34"/>
      <c r="J270" s="34"/>
      <c r="K270" s="34"/>
      <c r="L270" s="37"/>
    </row>
    <row r="271" spans="1:12" ht="21.75" customHeight="1">
      <c r="A271" s="1002"/>
      <c r="B271" s="33"/>
      <c r="C271" s="34"/>
      <c r="D271" s="35"/>
      <c r="E271" s="34"/>
      <c r="F271" s="34"/>
      <c r="G271" s="34"/>
      <c r="H271" s="34"/>
      <c r="I271" s="34"/>
      <c r="J271" s="34"/>
      <c r="K271" s="34"/>
      <c r="L271" s="37"/>
    </row>
    <row r="272" spans="1:12" ht="21.75" customHeight="1" thickBot="1">
      <c r="A272" s="1003"/>
      <c r="B272" s="38"/>
      <c r="C272" s="41"/>
      <c r="D272" s="40"/>
      <c r="E272" s="41"/>
      <c r="F272" s="41"/>
      <c r="G272" s="41"/>
      <c r="H272" s="41"/>
      <c r="I272" s="41"/>
      <c r="J272" s="41"/>
      <c r="K272" s="41"/>
      <c r="L272" s="42"/>
    </row>
    <row r="273" spans="1:12" ht="21.75" customHeight="1" thickTop="1">
      <c r="A273" s="1000">
        <f>A263+1</f>
        <v>46201</v>
      </c>
      <c r="B273" s="43"/>
      <c r="C273" s="44"/>
      <c r="D273" s="45"/>
      <c r="E273" s="44"/>
      <c r="F273" s="44"/>
      <c r="G273" s="44"/>
      <c r="H273" s="44"/>
      <c r="I273" s="44"/>
      <c r="J273" s="44"/>
      <c r="K273" s="44"/>
      <c r="L273" s="46"/>
    </row>
    <row r="274" spans="1:12" ht="21.75" customHeight="1">
      <c r="A274" s="998"/>
      <c r="B274" s="47"/>
      <c r="C274" s="48"/>
      <c r="D274" s="49"/>
      <c r="E274" s="48"/>
      <c r="F274" s="48"/>
      <c r="G274" s="48"/>
      <c r="H274" s="48"/>
      <c r="I274" s="48"/>
      <c r="J274" s="44"/>
      <c r="K274" s="44"/>
      <c r="L274" s="50"/>
    </row>
    <row r="275" spans="1:12" ht="21.75" customHeight="1">
      <c r="A275" s="998"/>
      <c r="B275" s="47"/>
      <c r="C275" s="44"/>
      <c r="D275" s="49"/>
      <c r="E275" s="48"/>
      <c r="F275" s="48"/>
      <c r="G275" s="48"/>
      <c r="H275" s="48"/>
      <c r="I275" s="48"/>
      <c r="J275" s="44"/>
      <c r="K275" s="44"/>
      <c r="L275" s="50"/>
    </row>
    <row r="276" spans="1:12" ht="21.75" customHeight="1">
      <c r="A276" s="998"/>
      <c r="B276" s="47"/>
      <c r="C276" s="48"/>
      <c r="D276" s="49"/>
      <c r="E276" s="48"/>
      <c r="F276" s="48"/>
      <c r="G276" s="48"/>
      <c r="H276" s="48"/>
      <c r="I276" s="48"/>
      <c r="J276" s="48"/>
      <c r="K276" s="48"/>
      <c r="L276" s="50"/>
    </row>
    <row r="277" spans="1:12" ht="21.75" customHeight="1">
      <c r="A277" s="998"/>
      <c r="B277" s="47"/>
      <c r="C277" s="48"/>
      <c r="D277" s="49"/>
      <c r="E277" s="48"/>
      <c r="F277" s="48"/>
      <c r="G277" s="48"/>
      <c r="H277" s="48"/>
      <c r="I277" s="48"/>
      <c r="J277" s="48"/>
      <c r="K277" s="48"/>
      <c r="L277" s="50"/>
    </row>
    <row r="278" spans="1:12" ht="21.75" customHeight="1">
      <c r="A278" s="998"/>
      <c r="B278" s="47"/>
      <c r="C278" s="48"/>
      <c r="D278" s="49"/>
      <c r="E278" s="48"/>
      <c r="F278" s="48"/>
      <c r="G278" s="48"/>
      <c r="H278" s="48"/>
      <c r="I278" s="48"/>
      <c r="J278" s="48"/>
      <c r="K278" s="48"/>
      <c r="L278" s="50"/>
    </row>
    <row r="279" spans="1:12" ht="21.75" customHeight="1">
      <c r="A279" s="998"/>
      <c r="B279" s="47"/>
      <c r="C279" s="48"/>
      <c r="D279" s="49"/>
      <c r="E279" s="48"/>
      <c r="F279" s="48"/>
      <c r="G279" s="48"/>
      <c r="H279" s="48"/>
      <c r="I279" s="48"/>
      <c r="J279" s="48"/>
      <c r="K279" s="48"/>
      <c r="L279" s="50"/>
    </row>
    <row r="280" spans="1:12" ht="21.75" customHeight="1">
      <c r="A280" s="998"/>
      <c r="B280" s="47"/>
      <c r="C280" s="48"/>
      <c r="D280" s="49"/>
      <c r="E280" s="48"/>
      <c r="F280" s="48"/>
      <c r="G280" s="48"/>
      <c r="H280" s="48"/>
      <c r="I280" s="48"/>
      <c r="J280" s="48"/>
      <c r="K280" s="48"/>
      <c r="L280" s="50"/>
    </row>
    <row r="281" spans="1:12" ht="21.75" customHeight="1">
      <c r="A281" s="998"/>
      <c r="B281" s="47"/>
      <c r="C281" s="48"/>
      <c r="D281" s="49"/>
      <c r="E281" s="48"/>
      <c r="F281" s="48"/>
      <c r="G281" s="48"/>
      <c r="H281" s="48"/>
      <c r="I281" s="48"/>
      <c r="J281" s="48"/>
      <c r="K281" s="48"/>
      <c r="L281" s="50"/>
    </row>
    <row r="282" spans="1:12" ht="21.75" customHeight="1" thickBot="1">
      <c r="A282" s="999"/>
      <c r="B282" s="51"/>
      <c r="C282" s="52"/>
      <c r="D282" s="53"/>
      <c r="E282" s="52"/>
      <c r="F282" s="52"/>
      <c r="G282" s="52"/>
      <c r="H282" s="52"/>
      <c r="I282" s="52"/>
      <c r="J282" s="52"/>
      <c r="K282" s="52"/>
      <c r="L282" s="54"/>
    </row>
    <row r="283" spans="1:12" ht="21.75" customHeight="1" thickTop="1">
      <c r="A283" s="1001">
        <f>A273+1</f>
        <v>46202</v>
      </c>
      <c r="B283" s="55"/>
      <c r="C283" s="36"/>
      <c r="D283" s="56"/>
      <c r="E283" s="36"/>
      <c r="F283" s="36"/>
      <c r="G283" s="36"/>
      <c r="H283" s="36"/>
      <c r="I283" s="36"/>
      <c r="J283" s="36"/>
      <c r="K283" s="36"/>
      <c r="L283" s="57"/>
    </row>
    <row r="284" spans="1:12" ht="21.75" customHeight="1">
      <c r="A284" s="1002"/>
      <c r="B284" s="33"/>
      <c r="C284" s="34"/>
      <c r="D284" s="35"/>
      <c r="E284" s="34"/>
      <c r="F284" s="34"/>
      <c r="G284" s="34"/>
      <c r="H284" s="34"/>
      <c r="I284" s="34"/>
      <c r="J284" s="36"/>
      <c r="K284" s="36"/>
      <c r="L284" s="37"/>
    </row>
    <row r="285" spans="1:12" ht="21.75" customHeight="1">
      <c r="A285" s="1002"/>
      <c r="B285" s="33"/>
      <c r="C285" s="34"/>
      <c r="D285" s="35"/>
      <c r="E285" s="34"/>
      <c r="F285" s="34"/>
      <c r="G285" s="34"/>
      <c r="H285" s="34"/>
      <c r="I285" s="34"/>
      <c r="J285" s="36"/>
      <c r="K285" s="36"/>
      <c r="L285" s="37"/>
    </row>
    <row r="286" spans="1:12" ht="21.75" customHeight="1">
      <c r="A286" s="1002"/>
      <c r="B286" s="33"/>
      <c r="C286" s="34"/>
      <c r="D286" s="35"/>
      <c r="E286" s="34"/>
      <c r="F286" s="34"/>
      <c r="G286" s="34"/>
      <c r="H286" s="34"/>
      <c r="I286" s="34"/>
      <c r="J286" s="36"/>
      <c r="K286" s="36"/>
      <c r="L286" s="37"/>
    </row>
    <row r="287" spans="1:12" ht="21.75" customHeight="1">
      <c r="A287" s="1002"/>
      <c r="B287" s="33"/>
      <c r="C287" s="34"/>
      <c r="D287" s="35"/>
      <c r="E287" s="34"/>
      <c r="F287" s="34"/>
      <c r="G287" s="34"/>
      <c r="H287" s="34"/>
      <c r="I287" s="34"/>
      <c r="J287" s="34"/>
      <c r="K287" s="34"/>
      <c r="L287" s="37"/>
    </row>
    <row r="288" spans="1:12" ht="21.75" customHeight="1">
      <c r="A288" s="1002"/>
      <c r="B288" s="33"/>
      <c r="C288" s="34"/>
      <c r="D288" s="35"/>
      <c r="E288" s="34"/>
      <c r="F288" s="34"/>
      <c r="G288" s="34"/>
      <c r="H288" s="34"/>
      <c r="I288" s="34"/>
      <c r="J288" s="34"/>
      <c r="K288" s="34"/>
      <c r="L288" s="37"/>
    </row>
    <row r="289" spans="1:12" ht="21.75" customHeight="1">
      <c r="A289" s="1002"/>
      <c r="B289" s="33"/>
      <c r="C289" s="34"/>
      <c r="D289" s="35"/>
      <c r="E289" s="34"/>
      <c r="F289" s="34"/>
      <c r="G289" s="34"/>
      <c r="H289" s="34"/>
      <c r="I289" s="34"/>
      <c r="J289" s="34"/>
      <c r="K289" s="34"/>
      <c r="L289" s="37"/>
    </row>
    <row r="290" spans="1:12" ht="21.75" customHeight="1">
      <c r="A290" s="1002"/>
      <c r="B290" s="33"/>
      <c r="C290" s="34"/>
      <c r="D290" s="35"/>
      <c r="E290" s="34"/>
      <c r="F290" s="34"/>
      <c r="G290" s="34"/>
      <c r="H290" s="34"/>
      <c r="I290" s="34"/>
      <c r="J290" s="34"/>
      <c r="K290" s="34"/>
      <c r="L290" s="37"/>
    </row>
    <row r="291" spans="1:12" ht="21.75" customHeight="1">
      <c r="A291" s="1002"/>
      <c r="B291" s="33"/>
      <c r="C291" s="34"/>
      <c r="D291" s="35"/>
      <c r="E291" s="34"/>
      <c r="F291" s="34"/>
      <c r="G291" s="34"/>
      <c r="H291" s="34"/>
      <c r="I291" s="34"/>
      <c r="J291" s="34"/>
      <c r="K291" s="34"/>
      <c r="L291" s="37"/>
    </row>
    <row r="292" spans="1:12" ht="21.75" customHeight="1" thickBot="1">
      <c r="A292" s="1003"/>
      <c r="B292" s="38"/>
      <c r="C292" s="41"/>
      <c r="D292" s="40"/>
      <c r="E292" s="41"/>
      <c r="F292" s="41"/>
      <c r="G292" s="41"/>
      <c r="H292" s="41"/>
      <c r="I292" s="41"/>
      <c r="J292" s="41"/>
      <c r="K292" s="41"/>
      <c r="L292" s="42"/>
    </row>
    <row r="293" spans="1:12" ht="21.75" customHeight="1" thickTop="1">
      <c r="A293" s="1000">
        <f>A283+1</f>
        <v>46203</v>
      </c>
      <c r="B293" s="43"/>
      <c r="C293" s="44"/>
      <c r="D293" s="45"/>
      <c r="E293" s="44"/>
      <c r="F293" s="44"/>
      <c r="G293" s="44"/>
      <c r="H293" s="44"/>
      <c r="I293" s="44"/>
      <c r="J293" s="44"/>
      <c r="K293" s="44"/>
      <c r="L293" s="46"/>
    </row>
    <row r="294" spans="1:12" ht="21.75" customHeight="1">
      <c r="A294" s="998"/>
      <c r="B294" s="47"/>
      <c r="C294" s="48"/>
      <c r="D294" s="49"/>
      <c r="E294" s="48"/>
      <c r="F294" s="48"/>
      <c r="G294" s="48"/>
      <c r="H294" s="48"/>
      <c r="I294" s="48"/>
      <c r="J294" s="48"/>
      <c r="K294" s="48"/>
      <c r="L294" s="50"/>
    </row>
    <row r="295" spans="1:12" ht="21.75" customHeight="1">
      <c r="A295" s="998"/>
      <c r="B295" s="47"/>
      <c r="C295" s="48"/>
      <c r="D295" s="49"/>
      <c r="E295" s="48"/>
      <c r="F295" s="48"/>
      <c r="G295" s="48"/>
      <c r="H295" s="48"/>
      <c r="I295" s="48"/>
      <c r="J295" s="48"/>
      <c r="K295" s="48"/>
      <c r="L295" s="50"/>
    </row>
    <row r="296" spans="1:12" ht="21.75" customHeight="1">
      <c r="A296" s="998"/>
      <c r="B296" s="47"/>
      <c r="C296" s="48"/>
      <c r="D296" s="49"/>
      <c r="E296" s="48"/>
      <c r="F296" s="48"/>
      <c r="G296" s="48"/>
      <c r="H296" s="48"/>
      <c r="I296" s="48"/>
      <c r="J296" s="48"/>
      <c r="K296" s="48"/>
      <c r="L296" s="50"/>
    </row>
    <row r="297" spans="1:12" ht="21.75" customHeight="1">
      <c r="A297" s="998"/>
      <c r="B297" s="47"/>
      <c r="C297" s="48"/>
      <c r="D297" s="49"/>
      <c r="E297" s="48"/>
      <c r="F297" s="48"/>
      <c r="G297" s="48"/>
      <c r="H297" s="48"/>
      <c r="I297" s="48"/>
      <c r="J297" s="48"/>
      <c r="K297" s="48"/>
      <c r="L297" s="50"/>
    </row>
    <row r="298" spans="1:12" ht="21.75" customHeight="1">
      <c r="A298" s="998"/>
      <c r="B298" s="47"/>
      <c r="C298" s="48"/>
      <c r="D298" s="49"/>
      <c r="E298" s="48"/>
      <c r="F298" s="48"/>
      <c r="G298" s="48"/>
      <c r="H298" s="48"/>
      <c r="I298" s="48"/>
      <c r="J298" s="48"/>
      <c r="K298" s="48"/>
      <c r="L298" s="50"/>
    </row>
    <row r="299" spans="1:12" ht="21.75" customHeight="1">
      <c r="A299" s="998"/>
      <c r="B299" s="47"/>
      <c r="C299" s="48"/>
      <c r="D299" s="49"/>
      <c r="E299" s="48"/>
      <c r="F299" s="48"/>
      <c r="G299" s="48"/>
      <c r="H299" s="48"/>
      <c r="I299" s="48"/>
      <c r="J299" s="48"/>
      <c r="K299" s="48"/>
      <c r="L299" s="50"/>
    </row>
    <row r="300" spans="1:12" ht="21.75" customHeight="1">
      <c r="A300" s="998"/>
      <c r="B300" s="47"/>
      <c r="C300" s="48"/>
      <c r="D300" s="49"/>
      <c r="E300" s="48"/>
      <c r="F300" s="48"/>
      <c r="G300" s="48"/>
      <c r="H300" s="48"/>
      <c r="I300" s="48"/>
      <c r="J300" s="48"/>
      <c r="K300" s="48"/>
      <c r="L300" s="50"/>
    </row>
    <row r="301" spans="1:12" ht="21.75" customHeight="1">
      <c r="A301" s="998"/>
      <c r="B301" s="47"/>
      <c r="C301" s="48"/>
      <c r="D301" s="49"/>
      <c r="E301" s="48"/>
      <c r="F301" s="48"/>
      <c r="G301" s="48"/>
      <c r="H301" s="48"/>
      <c r="I301" s="48"/>
      <c r="J301" s="48"/>
      <c r="K301" s="48"/>
      <c r="L301" s="50"/>
    </row>
    <row r="302" spans="1:12" ht="21.75" customHeight="1" thickBot="1">
      <c r="A302" s="999"/>
      <c r="B302" s="51"/>
      <c r="C302" s="52"/>
      <c r="D302" s="53"/>
      <c r="E302" s="52"/>
      <c r="F302" s="52"/>
      <c r="G302" s="52"/>
      <c r="H302" s="52"/>
      <c r="I302" s="52"/>
      <c r="J302" s="52"/>
      <c r="K302" s="52"/>
      <c r="L302" s="54"/>
    </row>
    <row r="303" spans="1:12" ht="21.75" customHeight="1" thickTop="1">
      <c r="A303" s="1001">
        <f>A293+1</f>
        <v>46204</v>
      </c>
      <c r="B303" s="55"/>
      <c r="C303" s="36"/>
      <c r="D303" s="56"/>
      <c r="E303" s="36"/>
      <c r="F303" s="36"/>
      <c r="G303" s="36"/>
      <c r="H303" s="36"/>
      <c r="I303" s="36"/>
      <c r="J303" s="36"/>
      <c r="K303" s="36"/>
      <c r="L303" s="57"/>
    </row>
    <row r="304" spans="1:12" ht="21.75" customHeight="1">
      <c r="A304" s="1002"/>
      <c r="B304" s="33"/>
      <c r="C304" s="34"/>
      <c r="D304" s="35"/>
      <c r="E304" s="34"/>
      <c r="F304" s="34"/>
      <c r="G304" s="34"/>
      <c r="H304" s="34"/>
      <c r="I304" s="34"/>
      <c r="J304" s="34"/>
      <c r="K304" s="34"/>
      <c r="L304" s="37"/>
    </row>
    <row r="305" spans="1:12" ht="21.75" customHeight="1">
      <c r="A305" s="1002"/>
      <c r="B305" s="33"/>
      <c r="C305" s="34"/>
      <c r="D305" s="35"/>
      <c r="E305" s="34"/>
      <c r="F305" s="34"/>
      <c r="G305" s="34"/>
      <c r="H305" s="34"/>
      <c r="I305" s="34"/>
      <c r="J305" s="34"/>
      <c r="K305" s="34"/>
      <c r="L305" s="37"/>
    </row>
    <row r="306" spans="1:12" ht="21.75" customHeight="1">
      <c r="A306" s="1002"/>
      <c r="B306" s="33"/>
      <c r="C306" s="34"/>
      <c r="D306" s="35"/>
      <c r="E306" s="34"/>
      <c r="F306" s="34"/>
      <c r="G306" s="34"/>
      <c r="H306" s="34"/>
      <c r="I306" s="34"/>
      <c r="J306" s="34"/>
      <c r="K306" s="34"/>
      <c r="L306" s="37"/>
    </row>
    <row r="307" spans="1:12" ht="21.75" customHeight="1">
      <c r="A307" s="1002"/>
      <c r="B307" s="33"/>
      <c r="C307" s="34"/>
      <c r="D307" s="35"/>
      <c r="E307" s="34"/>
      <c r="F307" s="34"/>
      <c r="G307" s="34"/>
      <c r="H307" s="34"/>
      <c r="I307" s="34"/>
      <c r="J307" s="34"/>
      <c r="K307" s="34"/>
      <c r="L307" s="37"/>
    </row>
    <row r="308" spans="1:12" ht="21.75" customHeight="1">
      <c r="A308" s="1002"/>
      <c r="B308" s="33"/>
      <c r="C308" s="34"/>
      <c r="D308" s="35"/>
      <c r="E308" s="34"/>
      <c r="F308" s="34"/>
      <c r="G308" s="34"/>
      <c r="H308" s="34"/>
      <c r="I308" s="34"/>
      <c r="J308" s="34"/>
      <c r="K308" s="34"/>
      <c r="L308" s="37"/>
    </row>
    <row r="309" spans="1:12" ht="21.75" customHeight="1">
      <c r="A309" s="1002"/>
      <c r="B309" s="33"/>
      <c r="C309" s="34"/>
      <c r="D309" s="35"/>
      <c r="E309" s="34"/>
      <c r="F309" s="34"/>
      <c r="G309" s="34"/>
      <c r="H309" s="34"/>
      <c r="I309" s="34"/>
      <c r="J309" s="34"/>
      <c r="K309" s="34"/>
      <c r="L309" s="37"/>
    </row>
    <row r="310" spans="1:12" ht="21.75" customHeight="1">
      <c r="A310" s="1002"/>
      <c r="B310" s="33"/>
      <c r="C310" s="34"/>
      <c r="D310" s="35"/>
      <c r="E310" s="34"/>
      <c r="F310" s="34"/>
      <c r="G310" s="34"/>
      <c r="H310" s="34"/>
      <c r="I310" s="34"/>
      <c r="J310" s="34"/>
      <c r="K310" s="34"/>
      <c r="L310" s="37"/>
    </row>
    <row r="311" spans="1:12" ht="21.75" customHeight="1">
      <c r="A311" s="1002"/>
      <c r="B311" s="33"/>
      <c r="C311" s="34"/>
      <c r="D311" s="35"/>
      <c r="E311" s="34"/>
      <c r="F311" s="34"/>
      <c r="G311" s="34"/>
      <c r="H311" s="34"/>
      <c r="I311" s="34"/>
      <c r="J311" s="34"/>
      <c r="K311" s="34"/>
      <c r="L311" s="37"/>
    </row>
    <row r="312" spans="1:12" ht="21.75" customHeight="1" thickBot="1">
      <c r="A312" s="1003"/>
      <c r="B312" s="38"/>
      <c r="C312" s="41"/>
      <c r="D312" s="40"/>
      <c r="E312" s="41"/>
      <c r="F312" s="41"/>
      <c r="G312" s="41"/>
      <c r="H312" s="41"/>
      <c r="I312" s="41"/>
      <c r="J312" s="41"/>
      <c r="K312" s="41"/>
      <c r="L312" s="42"/>
    </row>
    <row r="313" spans="1:12" ht="16.5" thickTop="1"/>
  </sheetData>
  <mergeCells count="32">
    <mergeCell ref="A293:A302"/>
    <mergeCell ref="A303:A312"/>
    <mergeCell ref="A233:A242"/>
    <mergeCell ref="A243:A252"/>
    <mergeCell ref="A253:A262"/>
    <mergeCell ref="A263:A272"/>
    <mergeCell ref="A273:A282"/>
    <mergeCell ref="A283:A292"/>
    <mergeCell ref="A223:A232"/>
    <mergeCell ref="A113:A122"/>
    <mergeCell ref="A123:A132"/>
    <mergeCell ref="A133:A142"/>
    <mergeCell ref="A143:A152"/>
    <mergeCell ref="A153:A162"/>
    <mergeCell ref="A163:A172"/>
    <mergeCell ref="A173:A182"/>
    <mergeCell ref="A183:A192"/>
    <mergeCell ref="A193:A202"/>
    <mergeCell ref="A203:A212"/>
    <mergeCell ref="A213:A222"/>
    <mergeCell ref="A103:A112"/>
    <mergeCell ref="B1:L1"/>
    <mergeCell ref="A3:A12"/>
    <mergeCell ref="A13:A22"/>
    <mergeCell ref="A23:A32"/>
    <mergeCell ref="A33:A42"/>
    <mergeCell ref="A43:A52"/>
    <mergeCell ref="A53:A62"/>
    <mergeCell ref="A63:A72"/>
    <mergeCell ref="A73:A82"/>
    <mergeCell ref="A83:A92"/>
    <mergeCell ref="A93:A102"/>
  </mergeCells>
  <phoneticPr fontId="5" type="noConversion"/>
  <dataValidations count="1">
    <dataValidation type="list" allowBlank="1" showInputMessage="1" showErrorMessage="1" sqref="J157:J312 J3:J154">
      <formula1>值班主管</formula1>
    </dataValidation>
  </dataValidations>
  <pageMargins left="0.47244094488188981" right="0.27559055118110237" top="0.98425196850393704" bottom="0.98425196850393704" header="0.51181102362204722" footer="0.51181102362204722"/>
  <pageSetup paperSize="8" orientation="landscape" horizontalDpi="4294967293" r:id="rId1"/>
  <headerFooter alignWithMargins="0">
    <oddFooter>第 &amp;P 頁 &amp;R&amp;A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16"/>
  <sheetViews>
    <sheetView showGridLines="0" workbookViewId="0">
      <pane ySplit="3" topLeftCell="A89" activePane="bottomLeft" state="frozen"/>
      <selection pane="bottomLeft" activeCell="B102" sqref="B102"/>
    </sheetView>
  </sheetViews>
  <sheetFormatPr defaultRowHeight="20.25" customHeight="1"/>
  <cols>
    <col min="1" max="1" width="12" style="722" customWidth="1"/>
    <col min="2" max="2" width="7.375" style="722" customWidth="1"/>
    <col min="3" max="3" width="12.25" style="722" customWidth="1"/>
    <col min="4" max="5" width="16" style="722" customWidth="1"/>
    <col min="6" max="7" width="9.125" style="722" customWidth="1"/>
    <col min="8" max="8" width="14.375" style="722" customWidth="1"/>
    <col min="9" max="9" width="17.125" style="722" customWidth="1"/>
    <col min="10" max="16384" width="9" style="722"/>
  </cols>
  <sheetData>
    <row r="1" spans="1:9" ht="20.25" customHeight="1">
      <c r="A1" s="719" t="s">
        <v>0</v>
      </c>
      <c r="B1" s="720" t="s">
        <v>150</v>
      </c>
      <c r="C1" s="720" t="s">
        <v>94</v>
      </c>
      <c r="D1" s="720" t="s">
        <v>243</v>
      </c>
      <c r="E1" s="720" t="s">
        <v>284</v>
      </c>
      <c r="F1" s="720" t="s">
        <v>1641</v>
      </c>
      <c r="G1" s="720" t="s">
        <v>1642</v>
      </c>
      <c r="H1" s="720" t="s">
        <v>1643</v>
      </c>
      <c r="I1" s="721" t="s">
        <v>130</v>
      </c>
    </row>
    <row r="2" spans="1:9" ht="20.25" customHeight="1">
      <c r="A2" s="776" t="s">
        <v>1737</v>
      </c>
      <c r="B2" s="777" t="s">
        <v>1644</v>
      </c>
      <c r="C2" s="777" t="s">
        <v>1645</v>
      </c>
      <c r="D2" s="777" t="s">
        <v>1624</v>
      </c>
      <c r="E2" s="777" t="s">
        <v>1738</v>
      </c>
      <c r="F2" s="777" t="s">
        <v>1739</v>
      </c>
      <c r="G2" s="777" t="s">
        <v>1740</v>
      </c>
      <c r="H2" s="780" t="s">
        <v>1741</v>
      </c>
      <c r="I2" s="778" t="s">
        <v>1742</v>
      </c>
    </row>
    <row r="3" spans="1:9" ht="20.25" customHeight="1">
      <c r="A3" s="723">
        <v>45761</v>
      </c>
      <c r="B3" s="724" t="s">
        <v>1048</v>
      </c>
      <c r="C3" s="724" t="s">
        <v>1646</v>
      </c>
      <c r="D3" s="724" t="s">
        <v>1624</v>
      </c>
      <c r="E3" s="724"/>
      <c r="F3" s="724">
        <v>620</v>
      </c>
      <c r="G3" s="724">
        <v>610</v>
      </c>
      <c r="H3" s="725">
        <v>0.19513888888888889</v>
      </c>
      <c r="I3" s="726" t="s">
        <v>1647</v>
      </c>
    </row>
    <row r="4" spans="1:9" ht="20.25" customHeight="1">
      <c r="A4" s="723">
        <v>45761</v>
      </c>
      <c r="B4" s="724" t="s">
        <v>1046</v>
      </c>
      <c r="C4" s="724" t="s">
        <v>1648</v>
      </c>
      <c r="D4" s="724" t="s">
        <v>1637</v>
      </c>
      <c r="E4" s="724"/>
      <c r="F4" s="724">
        <v>650</v>
      </c>
      <c r="G4" s="724">
        <v>660</v>
      </c>
      <c r="H4" s="724">
        <v>467</v>
      </c>
      <c r="I4" s="726"/>
    </row>
    <row r="5" spans="1:9" ht="20.25" customHeight="1">
      <c r="A5" s="723">
        <v>45761</v>
      </c>
      <c r="B5" s="724" t="s">
        <v>1041</v>
      </c>
      <c r="C5" s="724" t="s">
        <v>1649</v>
      </c>
      <c r="D5" s="724" t="s">
        <v>1637</v>
      </c>
      <c r="E5" s="724"/>
      <c r="F5" s="724">
        <v>670</v>
      </c>
      <c r="G5" s="724">
        <v>680</v>
      </c>
      <c r="H5" s="724">
        <v>455</v>
      </c>
      <c r="I5" s="726"/>
    </row>
    <row r="6" spans="1:9" ht="20.25" customHeight="1">
      <c r="A6" s="723">
        <v>45761</v>
      </c>
      <c r="B6" s="724" t="s">
        <v>1035</v>
      </c>
      <c r="C6" s="724" t="s">
        <v>1650</v>
      </c>
      <c r="D6" s="724" t="s">
        <v>1637</v>
      </c>
      <c r="E6" s="724"/>
      <c r="F6" s="724">
        <v>670</v>
      </c>
      <c r="G6" s="724">
        <v>680</v>
      </c>
      <c r="H6" s="724">
        <v>453</v>
      </c>
      <c r="I6" s="726" t="s">
        <v>1651</v>
      </c>
    </row>
    <row r="7" spans="1:9" ht="20.25" customHeight="1">
      <c r="A7" s="723">
        <v>45761</v>
      </c>
      <c r="B7" s="724" t="s">
        <v>1043</v>
      </c>
      <c r="C7" s="724" t="s">
        <v>1821</v>
      </c>
      <c r="D7" s="724" t="s">
        <v>1637</v>
      </c>
      <c r="E7" s="724"/>
      <c r="F7" s="724">
        <v>650</v>
      </c>
      <c r="G7" s="724">
        <v>660</v>
      </c>
      <c r="H7" s="724">
        <v>467</v>
      </c>
      <c r="I7" s="726"/>
    </row>
    <row r="8" spans="1:9" ht="20.25" customHeight="1">
      <c r="A8" s="723">
        <v>45762</v>
      </c>
      <c r="B8" s="724" t="s">
        <v>1048</v>
      </c>
      <c r="C8" s="724" t="s">
        <v>1646</v>
      </c>
      <c r="D8" s="724" t="s">
        <v>1624</v>
      </c>
      <c r="E8" s="724"/>
      <c r="F8" s="724">
        <v>610</v>
      </c>
      <c r="G8" s="724">
        <v>600</v>
      </c>
      <c r="H8" s="725">
        <v>0.19236111111111112</v>
      </c>
      <c r="I8" s="726" t="s">
        <v>1822</v>
      </c>
    </row>
    <row r="9" spans="1:9" ht="20.25" customHeight="1">
      <c r="A9" s="723">
        <v>45768</v>
      </c>
      <c r="B9" s="724" t="s">
        <v>1043</v>
      </c>
      <c r="C9" s="724" t="s">
        <v>1821</v>
      </c>
      <c r="D9" s="724" t="s">
        <v>1637</v>
      </c>
      <c r="E9" s="724"/>
      <c r="F9" s="724">
        <v>660</v>
      </c>
      <c r="G9" s="724">
        <v>670</v>
      </c>
      <c r="H9" s="724">
        <v>460</v>
      </c>
      <c r="I9" s="726"/>
    </row>
    <row r="10" spans="1:9" ht="20.25" customHeight="1">
      <c r="A10" s="723">
        <v>45768</v>
      </c>
      <c r="B10" s="724" t="s">
        <v>1644</v>
      </c>
      <c r="C10" s="724" t="s">
        <v>1645</v>
      </c>
      <c r="D10" s="724" t="s">
        <v>1624</v>
      </c>
      <c r="E10" s="724"/>
      <c r="F10" s="724">
        <v>660</v>
      </c>
      <c r="G10" s="724">
        <v>670</v>
      </c>
      <c r="H10" s="725">
        <v>0.17986111111111111</v>
      </c>
      <c r="I10" s="726"/>
    </row>
    <row r="11" spans="1:9" ht="20.25" customHeight="1">
      <c r="A11" s="723">
        <v>45768</v>
      </c>
      <c r="B11" s="724" t="s">
        <v>1046</v>
      </c>
      <c r="C11" s="724" t="s">
        <v>1648</v>
      </c>
      <c r="D11" s="724" t="s">
        <v>1637</v>
      </c>
      <c r="E11" s="724"/>
      <c r="F11" s="724">
        <v>660</v>
      </c>
      <c r="G11" s="724">
        <v>670</v>
      </c>
      <c r="H11" s="724">
        <v>460</v>
      </c>
      <c r="I11" s="726"/>
    </row>
    <row r="12" spans="1:9" ht="20.25" customHeight="1">
      <c r="A12" s="723">
        <v>45768</v>
      </c>
      <c r="B12" s="724" t="s">
        <v>1041</v>
      </c>
      <c r="C12" s="724" t="s">
        <v>1649</v>
      </c>
      <c r="D12" s="724" t="s">
        <v>1637</v>
      </c>
      <c r="E12" s="724"/>
      <c r="F12" s="724">
        <v>680</v>
      </c>
      <c r="G12" s="724">
        <v>690</v>
      </c>
      <c r="H12" s="724">
        <v>449</v>
      </c>
      <c r="I12" s="726"/>
    </row>
    <row r="13" spans="1:9" ht="20.25" customHeight="1">
      <c r="A13" s="723">
        <v>45768</v>
      </c>
      <c r="B13" s="724" t="s">
        <v>1035</v>
      </c>
      <c r="C13" s="724" t="s">
        <v>1650</v>
      </c>
      <c r="D13" s="724" t="s">
        <v>1637</v>
      </c>
      <c r="E13" s="724"/>
      <c r="F13" s="724">
        <v>680</v>
      </c>
      <c r="G13" s="724">
        <v>690</v>
      </c>
      <c r="H13" s="724">
        <v>447</v>
      </c>
      <c r="I13" s="726"/>
    </row>
    <row r="14" spans="1:9" ht="20.25" customHeight="1">
      <c r="A14" s="723">
        <v>45888</v>
      </c>
      <c r="B14" s="724" t="s">
        <v>1823</v>
      </c>
      <c r="C14" s="724" t="s">
        <v>1824</v>
      </c>
      <c r="D14" s="724" t="s">
        <v>1660</v>
      </c>
      <c r="E14" s="724" t="s">
        <v>1825</v>
      </c>
      <c r="F14" s="724">
        <v>650</v>
      </c>
      <c r="G14" s="724">
        <v>640</v>
      </c>
      <c r="H14" s="725">
        <v>0.34236111111111112</v>
      </c>
      <c r="I14" s="726"/>
    </row>
    <row r="15" spans="1:9" ht="20.25" customHeight="1">
      <c r="A15" s="723">
        <v>45888</v>
      </c>
      <c r="B15" s="724" t="s">
        <v>1041</v>
      </c>
      <c r="C15" s="724" t="s">
        <v>1826</v>
      </c>
      <c r="D15" s="724" t="s">
        <v>1624</v>
      </c>
      <c r="E15" s="724" t="s">
        <v>1827</v>
      </c>
      <c r="F15" s="724">
        <v>600</v>
      </c>
      <c r="G15" s="724">
        <v>610</v>
      </c>
      <c r="H15" s="724">
        <v>261</v>
      </c>
      <c r="I15" s="726"/>
    </row>
    <row r="16" spans="1:9" ht="20.25" customHeight="1">
      <c r="A16" s="723">
        <v>45888</v>
      </c>
      <c r="B16" s="724" t="s">
        <v>1046</v>
      </c>
      <c r="C16" s="724" t="s">
        <v>1748</v>
      </c>
      <c r="D16" s="724" t="s">
        <v>1660</v>
      </c>
      <c r="E16" s="724" t="s">
        <v>1825</v>
      </c>
      <c r="F16" s="724">
        <v>600</v>
      </c>
      <c r="G16" s="724">
        <v>610</v>
      </c>
      <c r="H16" s="724">
        <v>509</v>
      </c>
      <c r="I16" s="726"/>
    </row>
    <row r="17" spans="1:9" ht="20.25" customHeight="1">
      <c r="A17" s="723">
        <v>45889</v>
      </c>
      <c r="B17" s="724" t="s">
        <v>1823</v>
      </c>
      <c r="C17" s="724" t="s">
        <v>1824</v>
      </c>
      <c r="D17" s="724" t="s">
        <v>1660</v>
      </c>
      <c r="E17" s="724" t="s">
        <v>1825</v>
      </c>
      <c r="F17" s="724">
        <v>640</v>
      </c>
      <c r="G17" s="724">
        <v>630</v>
      </c>
      <c r="H17" s="725">
        <v>0.34722222222222227</v>
      </c>
      <c r="I17" s="726"/>
    </row>
    <row r="18" spans="1:9" ht="20.25" customHeight="1">
      <c r="A18" s="723">
        <v>45894</v>
      </c>
      <c r="B18" s="724" t="s">
        <v>1828</v>
      </c>
      <c r="C18" s="724" t="s">
        <v>1829</v>
      </c>
      <c r="D18" s="724" t="s">
        <v>1675</v>
      </c>
      <c r="E18" s="724" t="s">
        <v>1830</v>
      </c>
      <c r="F18" s="724">
        <v>600</v>
      </c>
      <c r="G18" s="724">
        <v>610</v>
      </c>
      <c r="H18" s="724">
        <v>597</v>
      </c>
      <c r="I18" s="726" t="s">
        <v>1831</v>
      </c>
    </row>
    <row r="19" spans="1:9" ht="20.25" customHeight="1">
      <c r="A19" s="723">
        <v>45894</v>
      </c>
      <c r="B19" s="724" t="s">
        <v>1042</v>
      </c>
      <c r="C19" s="724" t="s">
        <v>1832</v>
      </c>
      <c r="D19" s="724" t="s">
        <v>1689</v>
      </c>
      <c r="E19" s="724" t="s">
        <v>1833</v>
      </c>
      <c r="F19" s="724">
        <v>500</v>
      </c>
      <c r="G19" s="724">
        <v>510</v>
      </c>
      <c r="H19" s="724">
        <v>475</v>
      </c>
      <c r="I19" s="726" t="s">
        <v>1834</v>
      </c>
    </row>
    <row r="20" spans="1:9" ht="20.25" customHeight="1">
      <c r="A20" s="723">
        <v>45894</v>
      </c>
      <c r="B20" s="724" t="s">
        <v>1746</v>
      </c>
      <c r="C20" s="724" t="s">
        <v>1747</v>
      </c>
      <c r="D20" s="724" t="s">
        <v>1633</v>
      </c>
      <c r="E20" s="724" t="s">
        <v>1754</v>
      </c>
      <c r="F20" s="724">
        <v>600</v>
      </c>
      <c r="G20" s="724">
        <v>610</v>
      </c>
      <c r="H20" s="724">
        <v>503</v>
      </c>
      <c r="I20" s="726"/>
    </row>
    <row r="21" spans="1:9" ht="20.25" customHeight="1">
      <c r="A21" s="723">
        <v>45894</v>
      </c>
      <c r="B21" s="724" t="s">
        <v>1041</v>
      </c>
      <c r="C21" s="724" t="s">
        <v>1826</v>
      </c>
      <c r="D21" s="724" t="s">
        <v>1624</v>
      </c>
      <c r="E21" s="724" t="s">
        <v>1827</v>
      </c>
      <c r="F21" s="724">
        <v>610</v>
      </c>
      <c r="G21" s="724">
        <v>620</v>
      </c>
      <c r="H21" s="724">
        <v>257</v>
      </c>
      <c r="I21" s="726"/>
    </row>
    <row r="22" spans="1:9" ht="20.25" customHeight="1">
      <c r="A22" s="723">
        <v>45894</v>
      </c>
      <c r="B22" s="724" t="s">
        <v>1046</v>
      </c>
      <c r="C22" s="724" t="s">
        <v>1748</v>
      </c>
      <c r="D22" s="724" t="s">
        <v>1660</v>
      </c>
      <c r="E22" s="724" t="s">
        <v>1825</v>
      </c>
      <c r="F22" s="724">
        <v>610</v>
      </c>
      <c r="G22" s="724">
        <v>620</v>
      </c>
      <c r="H22" s="724">
        <v>501</v>
      </c>
      <c r="I22" s="726"/>
    </row>
    <row r="23" spans="1:9" ht="20.25" customHeight="1">
      <c r="A23" s="723">
        <v>45894</v>
      </c>
      <c r="B23" s="724" t="s">
        <v>1028</v>
      </c>
      <c r="C23" s="724" t="s">
        <v>1835</v>
      </c>
      <c r="D23" s="724" t="s">
        <v>1638</v>
      </c>
      <c r="E23" s="724" t="s">
        <v>1836</v>
      </c>
      <c r="F23" s="724">
        <v>700</v>
      </c>
      <c r="G23" s="724">
        <v>710</v>
      </c>
      <c r="H23" s="724">
        <v>865</v>
      </c>
      <c r="I23" s="726"/>
    </row>
    <row r="24" spans="1:9" ht="20.25" customHeight="1">
      <c r="A24" s="723">
        <v>45894</v>
      </c>
      <c r="B24" s="724" t="s">
        <v>1049</v>
      </c>
      <c r="C24" s="724" t="s">
        <v>1837</v>
      </c>
      <c r="D24" s="724" t="s">
        <v>1496</v>
      </c>
      <c r="E24" s="724" t="s">
        <v>1496</v>
      </c>
      <c r="F24" s="724">
        <v>500</v>
      </c>
      <c r="G24" s="724">
        <v>510</v>
      </c>
      <c r="H24" s="725">
        <v>0.3298611111111111</v>
      </c>
      <c r="I24" s="726"/>
    </row>
    <row r="25" spans="1:9" ht="20.25" customHeight="1">
      <c r="A25" s="723">
        <v>45894</v>
      </c>
      <c r="B25" s="724" t="s">
        <v>1823</v>
      </c>
      <c r="C25" s="724" t="s">
        <v>1824</v>
      </c>
      <c r="D25" s="724" t="s">
        <v>1660</v>
      </c>
      <c r="E25" s="724" t="s">
        <v>1825</v>
      </c>
      <c r="F25" s="724">
        <v>630</v>
      </c>
      <c r="G25" s="724">
        <v>620</v>
      </c>
      <c r="H25" s="725">
        <v>0.3527777777777778</v>
      </c>
      <c r="I25" s="726"/>
    </row>
    <row r="26" spans="1:9" ht="20.25" customHeight="1">
      <c r="A26" s="723">
        <v>45894</v>
      </c>
      <c r="B26" s="724" t="s">
        <v>1044</v>
      </c>
      <c r="C26" s="724" t="s">
        <v>1838</v>
      </c>
      <c r="D26" s="724" t="s">
        <v>1627</v>
      </c>
      <c r="E26" s="724" t="s">
        <v>1839</v>
      </c>
      <c r="F26" s="724">
        <v>750</v>
      </c>
      <c r="G26" s="724">
        <v>760</v>
      </c>
      <c r="H26" s="724">
        <v>832</v>
      </c>
      <c r="I26" s="726"/>
    </row>
    <row r="27" spans="1:9" ht="20.25" customHeight="1">
      <c r="A27" s="723">
        <v>45897</v>
      </c>
      <c r="B27" s="724" t="s">
        <v>1828</v>
      </c>
      <c r="C27" s="724" t="s">
        <v>1829</v>
      </c>
      <c r="D27" s="724" t="s">
        <v>1675</v>
      </c>
      <c r="E27" s="724" t="s">
        <v>1830</v>
      </c>
      <c r="F27" s="724">
        <v>610</v>
      </c>
      <c r="G27" s="724">
        <v>620</v>
      </c>
      <c r="H27" s="724">
        <v>588</v>
      </c>
      <c r="I27" s="726" t="s">
        <v>1840</v>
      </c>
    </row>
    <row r="28" spans="1:9" ht="20.25" customHeight="1">
      <c r="A28" s="723">
        <v>45897</v>
      </c>
      <c r="B28" s="724" t="s">
        <v>1042</v>
      </c>
      <c r="C28" s="724" t="s">
        <v>1832</v>
      </c>
      <c r="D28" s="724" t="s">
        <v>1689</v>
      </c>
      <c r="E28" s="724" t="s">
        <v>1833</v>
      </c>
      <c r="F28" s="724">
        <v>510</v>
      </c>
      <c r="G28" s="724">
        <v>520</v>
      </c>
      <c r="H28" s="724">
        <v>466</v>
      </c>
      <c r="I28" s="726" t="s">
        <v>1841</v>
      </c>
    </row>
    <row r="29" spans="1:9" ht="20.25" customHeight="1">
      <c r="A29" s="723">
        <v>45897</v>
      </c>
      <c r="B29" s="724" t="s">
        <v>1746</v>
      </c>
      <c r="C29" s="724" t="s">
        <v>1747</v>
      </c>
      <c r="D29" s="724" t="s">
        <v>1633</v>
      </c>
      <c r="E29" s="724" t="s">
        <v>1754</v>
      </c>
      <c r="F29" s="724">
        <v>610</v>
      </c>
      <c r="G29" s="724">
        <v>620</v>
      </c>
      <c r="H29" s="724">
        <v>495</v>
      </c>
      <c r="I29" s="726"/>
    </row>
    <row r="30" spans="1:9" ht="20.25" customHeight="1">
      <c r="A30" s="723">
        <v>45897</v>
      </c>
      <c r="B30" s="724" t="s">
        <v>1041</v>
      </c>
      <c r="C30" s="724" t="s">
        <v>1826</v>
      </c>
      <c r="D30" s="724" t="s">
        <v>1624</v>
      </c>
      <c r="E30" s="724" t="s">
        <v>1827</v>
      </c>
      <c r="F30" s="724">
        <v>620</v>
      </c>
      <c r="G30" s="724">
        <v>630</v>
      </c>
      <c r="H30" s="724">
        <v>253</v>
      </c>
      <c r="I30" s="726" t="s">
        <v>1842</v>
      </c>
    </row>
    <row r="31" spans="1:9" ht="20.25" customHeight="1">
      <c r="A31" s="723">
        <v>45897</v>
      </c>
      <c r="B31" s="724" t="s">
        <v>1046</v>
      </c>
      <c r="C31" s="724" t="s">
        <v>1748</v>
      </c>
      <c r="D31" s="724" t="s">
        <v>1660</v>
      </c>
      <c r="E31" s="724" t="s">
        <v>1825</v>
      </c>
      <c r="F31" s="724">
        <v>620</v>
      </c>
      <c r="G31" s="724">
        <v>630</v>
      </c>
      <c r="H31" s="724">
        <v>493</v>
      </c>
      <c r="I31" s="726"/>
    </row>
    <row r="32" spans="1:9" ht="20.25" customHeight="1">
      <c r="A32" s="723">
        <v>45897</v>
      </c>
      <c r="B32" s="724" t="s">
        <v>1028</v>
      </c>
      <c r="C32" s="724" t="s">
        <v>1835</v>
      </c>
      <c r="D32" s="724" t="s">
        <v>1638</v>
      </c>
      <c r="E32" s="724" t="s">
        <v>1836</v>
      </c>
      <c r="F32" s="724">
        <v>710</v>
      </c>
      <c r="G32" s="724">
        <v>720</v>
      </c>
      <c r="H32" s="724">
        <v>854</v>
      </c>
      <c r="I32" s="726"/>
    </row>
    <row r="33" spans="1:9" ht="20.25" customHeight="1">
      <c r="A33" s="723">
        <v>45897</v>
      </c>
      <c r="B33" s="724" t="s">
        <v>1049</v>
      </c>
      <c r="C33" s="724" t="s">
        <v>1837</v>
      </c>
      <c r="D33" s="724" t="s">
        <v>1496</v>
      </c>
      <c r="E33" s="724" t="s">
        <v>1496</v>
      </c>
      <c r="F33" s="724">
        <v>510</v>
      </c>
      <c r="G33" s="724">
        <v>520</v>
      </c>
      <c r="H33" s="725">
        <v>0.32361111111111113</v>
      </c>
      <c r="I33" s="726"/>
    </row>
    <row r="34" spans="1:9" ht="20.25" customHeight="1">
      <c r="A34" s="723">
        <v>45897</v>
      </c>
      <c r="B34" s="724" t="s">
        <v>1044</v>
      </c>
      <c r="C34" s="724" t="s">
        <v>1838</v>
      </c>
      <c r="D34" s="724" t="s">
        <v>1627</v>
      </c>
      <c r="E34" s="724" t="s">
        <v>1839</v>
      </c>
      <c r="F34" s="724">
        <v>760</v>
      </c>
      <c r="G34" s="724">
        <v>770</v>
      </c>
      <c r="H34" s="724">
        <v>821</v>
      </c>
      <c r="I34" s="726"/>
    </row>
    <row r="35" spans="1:9" ht="20.25" customHeight="1">
      <c r="A35" s="723">
        <v>45897</v>
      </c>
      <c r="B35" s="724" t="s">
        <v>1823</v>
      </c>
      <c r="C35" s="724" t="s">
        <v>1824</v>
      </c>
      <c r="D35" s="724" t="s">
        <v>1660</v>
      </c>
      <c r="E35" s="724" t="s">
        <v>1825</v>
      </c>
      <c r="F35" s="724">
        <v>620</v>
      </c>
      <c r="G35" s="724">
        <v>610</v>
      </c>
      <c r="H35" s="725">
        <v>0.35902777777777778</v>
      </c>
      <c r="I35" s="726"/>
    </row>
    <row r="36" spans="1:9" ht="20.25" customHeight="1">
      <c r="A36" s="776">
        <v>45901</v>
      </c>
      <c r="B36" s="777" t="s">
        <v>1746</v>
      </c>
      <c r="C36" s="777" t="s">
        <v>1747</v>
      </c>
      <c r="D36" s="724" t="s">
        <v>1633</v>
      </c>
      <c r="E36" s="724" t="s">
        <v>1754</v>
      </c>
      <c r="F36" s="777">
        <v>620</v>
      </c>
      <c r="G36" s="777">
        <v>630</v>
      </c>
      <c r="H36" s="777">
        <v>487</v>
      </c>
      <c r="I36" s="778"/>
    </row>
    <row r="37" spans="1:9" ht="20.25" customHeight="1">
      <c r="A37" s="776">
        <v>45901</v>
      </c>
      <c r="B37" s="777" t="s">
        <v>1041</v>
      </c>
      <c r="C37" s="777" t="s">
        <v>1826</v>
      </c>
      <c r="D37" s="724" t="s">
        <v>1624</v>
      </c>
      <c r="E37" s="724" t="s">
        <v>1827</v>
      </c>
      <c r="F37" s="777">
        <v>630</v>
      </c>
      <c r="G37" s="777">
        <v>640</v>
      </c>
      <c r="H37" s="777">
        <v>248</v>
      </c>
      <c r="I37" s="778"/>
    </row>
    <row r="38" spans="1:9" ht="20.25" customHeight="1">
      <c r="A38" s="776">
        <v>45901</v>
      </c>
      <c r="B38" s="777" t="s">
        <v>1046</v>
      </c>
      <c r="C38" s="777" t="s">
        <v>1748</v>
      </c>
      <c r="D38" s="724" t="s">
        <v>1660</v>
      </c>
      <c r="E38" s="724" t="s">
        <v>1825</v>
      </c>
      <c r="F38" s="777">
        <v>630</v>
      </c>
      <c r="G38" s="777">
        <v>640</v>
      </c>
      <c r="H38" s="777">
        <v>486</v>
      </c>
      <c r="I38" s="778"/>
    </row>
    <row r="39" spans="1:9" ht="20.25" customHeight="1">
      <c r="A39" s="776">
        <v>45901</v>
      </c>
      <c r="B39" s="777" t="s">
        <v>1028</v>
      </c>
      <c r="C39" s="777" t="s">
        <v>1835</v>
      </c>
      <c r="D39" s="724" t="s">
        <v>1638</v>
      </c>
      <c r="E39" s="724" t="s">
        <v>1836</v>
      </c>
      <c r="F39" s="777">
        <v>720</v>
      </c>
      <c r="G39" s="777">
        <v>730</v>
      </c>
      <c r="H39" s="777">
        <v>843</v>
      </c>
      <c r="I39" s="778"/>
    </row>
    <row r="40" spans="1:9" ht="20.25" customHeight="1">
      <c r="A40" s="776">
        <v>45901</v>
      </c>
      <c r="B40" s="777" t="s">
        <v>1049</v>
      </c>
      <c r="C40" s="777" t="s">
        <v>1837</v>
      </c>
      <c r="D40" s="724" t="s">
        <v>1496</v>
      </c>
      <c r="E40" s="724" t="s">
        <v>1496</v>
      </c>
      <c r="F40" s="777">
        <v>520</v>
      </c>
      <c r="G40" s="777">
        <v>530</v>
      </c>
      <c r="H40" s="780">
        <v>0.31805555555555554</v>
      </c>
      <c r="I40" s="778"/>
    </row>
    <row r="41" spans="1:9" ht="20.25" customHeight="1">
      <c r="A41" s="776">
        <v>45901</v>
      </c>
      <c r="B41" s="777" t="s">
        <v>1044</v>
      </c>
      <c r="C41" s="777" t="s">
        <v>1838</v>
      </c>
      <c r="D41" s="724" t="s">
        <v>1627</v>
      </c>
      <c r="E41" s="724" t="s">
        <v>1839</v>
      </c>
      <c r="F41" s="777">
        <v>770</v>
      </c>
      <c r="G41" s="777">
        <v>780</v>
      </c>
      <c r="H41" s="777">
        <v>811</v>
      </c>
      <c r="I41" s="778"/>
    </row>
    <row r="42" spans="1:9" ht="20.25" customHeight="1">
      <c r="A42" s="776">
        <v>45901</v>
      </c>
      <c r="B42" s="777" t="s">
        <v>1823</v>
      </c>
      <c r="C42" s="777" t="s">
        <v>1824</v>
      </c>
      <c r="D42" s="724" t="s">
        <v>1660</v>
      </c>
      <c r="E42" s="724" t="s">
        <v>1825</v>
      </c>
      <c r="F42" s="777">
        <v>610</v>
      </c>
      <c r="G42" s="777">
        <v>600</v>
      </c>
      <c r="H42" s="780">
        <v>0.36527777777777781</v>
      </c>
      <c r="I42" s="778"/>
    </row>
    <row r="43" spans="1:9" ht="20.25" customHeight="1">
      <c r="A43" s="776">
        <v>45901</v>
      </c>
      <c r="B43" s="777" t="s">
        <v>1843</v>
      </c>
      <c r="C43" s="777" t="s">
        <v>1824</v>
      </c>
      <c r="D43" s="724" t="s">
        <v>1660</v>
      </c>
      <c r="E43" s="724" t="s">
        <v>1825</v>
      </c>
      <c r="F43" s="777">
        <v>600</v>
      </c>
      <c r="G43" s="777">
        <v>590</v>
      </c>
      <c r="H43" s="780">
        <v>0.37013888888888885</v>
      </c>
      <c r="I43" s="778"/>
    </row>
    <row r="44" spans="1:9" ht="20.25" customHeight="1">
      <c r="A44" s="776">
        <v>45903</v>
      </c>
      <c r="B44" s="724" t="s">
        <v>1844</v>
      </c>
      <c r="C44" s="724" t="s">
        <v>1845</v>
      </c>
      <c r="D44" s="724" t="s">
        <v>1638</v>
      </c>
      <c r="E44" s="724" t="s">
        <v>1846</v>
      </c>
      <c r="F44" s="724">
        <v>650</v>
      </c>
      <c r="G44" s="724">
        <v>670</v>
      </c>
      <c r="H44" s="777">
        <v>918</v>
      </c>
      <c r="I44" s="726" t="s">
        <v>1847</v>
      </c>
    </row>
    <row r="45" spans="1:9" ht="20.25" customHeight="1">
      <c r="A45" s="723">
        <v>45904</v>
      </c>
      <c r="B45" s="724" t="s">
        <v>1035</v>
      </c>
      <c r="C45" s="724" t="s">
        <v>1745</v>
      </c>
      <c r="D45" s="724" t="s">
        <v>1720</v>
      </c>
      <c r="E45" s="724" t="s">
        <v>1848</v>
      </c>
      <c r="F45" s="724">
        <v>600</v>
      </c>
      <c r="G45" s="724">
        <v>610</v>
      </c>
      <c r="H45" s="724">
        <v>811</v>
      </c>
      <c r="I45" s="726"/>
    </row>
    <row r="46" spans="1:9" ht="20.25" customHeight="1">
      <c r="A46" s="776">
        <v>45904</v>
      </c>
      <c r="B46" s="777" t="s">
        <v>1746</v>
      </c>
      <c r="C46" s="777" t="s">
        <v>1747</v>
      </c>
      <c r="D46" s="724" t="s">
        <v>1633</v>
      </c>
      <c r="E46" s="724" t="s">
        <v>1754</v>
      </c>
      <c r="F46" s="777">
        <v>630</v>
      </c>
      <c r="G46" s="777">
        <v>640</v>
      </c>
      <c r="H46" s="777">
        <v>480</v>
      </c>
      <c r="I46" s="726"/>
    </row>
    <row r="47" spans="1:9" ht="20.25" customHeight="1">
      <c r="A47" s="776">
        <v>45904</v>
      </c>
      <c r="B47" s="777" t="s">
        <v>1046</v>
      </c>
      <c r="C47" s="777" t="s">
        <v>1748</v>
      </c>
      <c r="D47" s="724" t="s">
        <v>1660</v>
      </c>
      <c r="E47" s="724" t="s">
        <v>1825</v>
      </c>
      <c r="F47" s="777">
        <v>640</v>
      </c>
      <c r="G47" s="777">
        <v>650</v>
      </c>
      <c r="H47" s="777">
        <v>479</v>
      </c>
      <c r="I47" s="726"/>
    </row>
    <row r="48" spans="1:9" ht="20.25" customHeight="1">
      <c r="A48" s="776">
        <v>45904</v>
      </c>
      <c r="B48" s="777" t="s">
        <v>1049</v>
      </c>
      <c r="C48" s="777" t="s">
        <v>1750</v>
      </c>
      <c r="D48" s="724" t="s">
        <v>1689</v>
      </c>
      <c r="E48" s="724" t="s">
        <v>1849</v>
      </c>
      <c r="F48" s="777">
        <v>530</v>
      </c>
      <c r="G48" s="777">
        <v>650</v>
      </c>
      <c r="H48" s="780">
        <v>0.25972222222222224</v>
      </c>
      <c r="I48" s="726" t="s">
        <v>1850</v>
      </c>
    </row>
    <row r="49" spans="1:9" ht="20.25" customHeight="1">
      <c r="A49" s="776">
        <v>45905</v>
      </c>
      <c r="B49" s="777" t="s">
        <v>1843</v>
      </c>
      <c r="C49" s="777" t="s">
        <v>1824</v>
      </c>
      <c r="D49" s="724" t="s">
        <v>1660</v>
      </c>
      <c r="E49" s="724" t="s">
        <v>1825</v>
      </c>
      <c r="F49" s="777">
        <v>590</v>
      </c>
      <c r="G49" s="777">
        <v>580</v>
      </c>
      <c r="H49" s="780">
        <v>0.37708333333333338</v>
      </c>
      <c r="I49" s="726"/>
    </row>
    <row r="50" spans="1:9" ht="20.25" customHeight="1">
      <c r="A50" s="776">
        <v>45905</v>
      </c>
      <c r="B50" s="777" t="s">
        <v>1823</v>
      </c>
      <c r="C50" s="777" t="s">
        <v>1824</v>
      </c>
      <c r="D50" s="724" t="s">
        <v>1660</v>
      </c>
      <c r="E50" s="724" t="s">
        <v>1825</v>
      </c>
      <c r="F50" s="777">
        <v>600</v>
      </c>
      <c r="G50" s="777">
        <v>590</v>
      </c>
      <c r="H50" s="780">
        <v>0.37152777777777773</v>
      </c>
      <c r="I50" s="726"/>
    </row>
    <row r="51" spans="1:9" ht="20.25" customHeight="1">
      <c r="A51" s="776">
        <v>45908</v>
      </c>
      <c r="B51" s="724" t="s">
        <v>1844</v>
      </c>
      <c r="C51" s="724" t="s">
        <v>1845</v>
      </c>
      <c r="D51" s="724" t="s">
        <v>1638</v>
      </c>
      <c r="E51" s="724" t="s">
        <v>1846</v>
      </c>
      <c r="F51" s="724">
        <v>670</v>
      </c>
      <c r="G51" s="724">
        <v>680</v>
      </c>
      <c r="H51" s="777">
        <v>905</v>
      </c>
      <c r="I51" s="726" t="s">
        <v>1851</v>
      </c>
    </row>
    <row r="52" spans="1:9" ht="20.25" customHeight="1">
      <c r="A52" s="723">
        <v>45909</v>
      </c>
      <c r="B52" s="724" t="s">
        <v>1035</v>
      </c>
      <c r="C52" s="724" t="s">
        <v>1745</v>
      </c>
      <c r="D52" s="724" t="s">
        <v>1720</v>
      </c>
      <c r="E52" s="724" t="s">
        <v>1848</v>
      </c>
      <c r="F52" s="724">
        <v>610</v>
      </c>
      <c r="G52" s="724">
        <v>620</v>
      </c>
      <c r="H52" s="724">
        <v>798</v>
      </c>
      <c r="I52" s="726"/>
    </row>
    <row r="53" spans="1:9" ht="20.25" customHeight="1">
      <c r="A53" s="776">
        <v>45909</v>
      </c>
      <c r="B53" s="777" t="s">
        <v>1746</v>
      </c>
      <c r="C53" s="777" t="s">
        <v>1747</v>
      </c>
      <c r="D53" s="724" t="s">
        <v>1633</v>
      </c>
      <c r="E53" s="724" t="s">
        <v>1754</v>
      </c>
      <c r="F53" s="777">
        <v>640</v>
      </c>
      <c r="G53" s="777">
        <v>650</v>
      </c>
      <c r="H53" s="777">
        <v>473</v>
      </c>
      <c r="I53" s="726" t="s">
        <v>1852</v>
      </c>
    </row>
    <row r="54" spans="1:9" ht="20.25" customHeight="1">
      <c r="A54" s="776">
        <v>45909</v>
      </c>
      <c r="B54" s="777" t="s">
        <v>1046</v>
      </c>
      <c r="C54" s="777" t="s">
        <v>1748</v>
      </c>
      <c r="D54" s="724" t="s">
        <v>1660</v>
      </c>
      <c r="E54" s="724" t="s">
        <v>1825</v>
      </c>
      <c r="F54" s="777">
        <v>650</v>
      </c>
      <c r="G54" s="777">
        <v>660</v>
      </c>
      <c r="H54" s="777">
        <v>472</v>
      </c>
      <c r="I54" s="726" t="s">
        <v>1758</v>
      </c>
    </row>
    <row r="55" spans="1:9" ht="20.25" customHeight="1">
      <c r="A55" s="776">
        <v>45909</v>
      </c>
      <c r="B55" s="777" t="s">
        <v>1039</v>
      </c>
      <c r="C55" s="777" t="s">
        <v>1853</v>
      </c>
      <c r="D55" s="724" t="s">
        <v>1674</v>
      </c>
      <c r="E55" s="724" t="s">
        <v>1854</v>
      </c>
      <c r="F55" s="777">
        <v>650</v>
      </c>
      <c r="G55" s="777">
        <v>660</v>
      </c>
      <c r="H55" s="777">
        <v>932</v>
      </c>
      <c r="I55" s="726"/>
    </row>
    <row r="56" spans="1:9" ht="20.25" customHeight="1">
      <c r="A56" s="776">
        <v>45911</v>
      </c>
      <c r="B56" s="724" t="s">
        <v>1844</v>
      </c>
      <c r="C56" s="724" t="s">
        <v>1845</v>
      </c>
      <c r="D56" s="724" t="s">
        <v>1638</v>
      </c>
      <c r="E56" s="724" t="s">
        <v>1846</v>
      </c>
      <c r="F56" s="724">
        <v>680</v>
      </c>
      <c r="G56" s="724">
        <v>690</v>
      </c>
      <c r="H56" s="777">
        <v>890</v>
      </c>
      <c r="I56" s="726"/>
    </row>
    <row r="57" spans="1:9" ht="20.25" customHeight="1">
      <c r="A57" s="723">
        <v>45911</v>
      </c>
      <c r="B57" s="724" t="s">
        <v>1035</v>
      </c>
      <c r="C57" s="724" t="s">
        <v>1745</v>
      </c>
      <c r="D57" s="724" t="s">
        <v>1720</v>
      </c>
      <c r="E57" s="724" t="s">
        <v>1848</v>
      </c>
      <c r="F57" s="724">
        <v>620</v>
      </c>
      <c r="G57" s="724">
        <v>630</v>
      </c>
      <c r="H57" s="724">
        <v>786</v>
      </c>
      <c r="I57" s="726"/>
    </row>
    <row r="58" spans="1:9" ht="20.25" customHeight="1">
      <c r="A58" s="776">
        <v>45911</v>
      </c>
      <c r="B58" s="777" t="s">
        <v>1746</v>
      </c>
      <c r="C58" s="777" t="s">
        <v>1747</v>
      </c>
      <c r="D58" s="724" t="s">
        <v>1633</v>
      </c>
      <c r="E58" s="724" t="s">
        <v>1754</v>
      </c>
      <c r="F58" s="777">
        <v>650</v>
      </c>
      <c r="G58" s="777">
        <v>660</v>
      </c>
      <c r="H58" s="777">
        <v>466</v>
      </c>
      <c r="I58" s="726"/>
    </row>
    <row r="59" spans="1:9" ht="20.25" customHeight="1">
      <c r="A59" s="776">
        <v>45911</v>
      </c>
      <c r="B59" s="777" t="s">
        <v>1046</v>
      </c>
      <c r="C59" s="777" t="s">
        <v>1748</v>
      </c>
      <c r="D59" s="724" t="s">
        <v>1660</v>
      </c>
      <c r="E59" s="724" t="s">
        <v>1825</v>
      </c>
      <c r="F59" s="777">
        <v>660</v>
      </c>
      <c r="G59" s="777">
        <v>670</v>
      </c>
      <c r="H59" s="777">
        <v>465</v>
      </c>
      <c r="I59" s="726"/>
    </row>
    <row r="60" spans="1:9" ht="20.25" customHeight="1">
      <c r="A60" s="723">
        <v>45916</v>
      </c>
      <c r="B60" s="724" t="s">
        <v>1035</v>
      </c>
      <c r="C60" s="724" t="s">
        <v>1745</v>
      </c>
      <c r="D60" s="724" t="s">
        <v>1720</v>
      </c>
      <c r="E60" s="724" t="s">
        <v>1848</v>
      </c>
      <c r="F60" s="724">
        <v>630</v>
      </c>
      <c r="G60" s="724">
        <v>640</v>
      </c>
      <c r="H60" s="724">
        <v>774</v>
      </c>
      <c r="I60" s="726" t="s">
        <v>1855</v>
      </c>
    </row>
    <row r="61" spans="1:9" ht="20.25" customHeight="1">
      <c r="A61" s="776">
        <v>45916</v>
      </c>
      <c r="B61" s="777" t="s">
        <v>1746</v>
      </c>
      <c r="C61" s="777" t="s">
        <v>1747</v>
      </c>
      <c r="D61" s="724" t="s">
        <v>1633</v>
      </c>
      <c r="E61" s="724" t="s">
        <v>1754</v>
      </c>
      <c r="F61" s="777">
        <v>660</v>
      </c>
      <c r="G61" s="777">
        <v>670</v>
      </c>
      <c r="H61" s="777">
        <v>461</v>
      </c>
      <c r="I61" s="726"/>
    </row>
    <row r="62" spans="1:9" ht="20.25" customHeight="1">
      <c r="A62" s="776">
        <v>45916</v>
      </c>
      <c r="B62" s="777" t="s">
        <v>1046</v>
      </c>
      <c r="C62" s="777" t="s">
        <v>1748</v>
      </c>
      <c r="D62" s="724" t="s">
        <v>1660</v>
      </c>
      <c r="E62" s="724" t="s">
        <v>1825</v>
      </c>
      <c r="F62" s="777">
        <v>670</v>
      </c>
      <c r="G62" s="777">
        <v>680</v>
      </c>
      <c r="H62" s="777">
        <v>459</v>
      </c>
      <c r="I62" s="726" t="s">
        <v>1749</v>
      </c>
    </row>
    <row r="63" spans="1:9" ht="20.25" customHeight="1">
      <c r="A63" s="776">
        <v>45916</v>
      </c>
      <c r="B63" s="777" t="s">
        <v>1049</v>
      </c>
      <c r="C63" s="777" t="s">
        <v>1750</v>
      </c>
      <c r="D63" s="724" t="s">
        <v>1689</v>
      </c>
      <c r="E63" s="724" t="s">
        <v>1849</v>
      </c>
      <c r="F63" s="777">
        <v>650</v>
      </c>
      <c r="G63" s="777">
        <v>660</v>
      </c>
      <c r="H63" s="780">
        <v>0.25555555555555559</v>
      </c>
      <c r="I63" s="726"/>
    </row>
    <row r="64" spans="1:9" ht="20.25" customHeight="1">
      <c r="A64" s="776">
        <v>45917</v>
      </c>
      <c r="B64" s="724" t="s">
        <v>1032</v>
      </c>
      <c r="C64" s="724" t="s">
        <v>1856</v>
      </c>
      <c r="D64" s="724" t="s">
        <v>1675</v>
      </c>
      <c r="E64" s="724" t="s">
        <v>1857</v>
      </c>
      <c r="F64" s="724">
        <v>620</v>
      </c>
      <c r="G64" s="724">
        <v>650</v>
      </c>
      <c r="H64" s="724">
        <v>561</v>
      </c>
      <c r="I64" s="726" t="s">
        <v>1858</v>
      </c>
    </row>
    <row r="65" spans="1:9" ht="20.25" customHeight="1">
      <c r="A65" s="776">
        <v>45918</v>
      </c>
      <c r="B65" s="724" t="s">
        <v>1035</v>
      </c>
      <c r="C65" s="724" t="s">
        <v>1745</v>
      </c>
      <c r="D65" s="724" t="s">
        <v>1720</v>
      </c>
      <c r="E65" s="724" t="s">
        <v>1848</v>
      </c>
      <c r="F65" s="724">
        <v>640</v>
      </c>
      <c r="G65" s="724">
        <v>650</v>
      </c>
      <c r="H65" s="724">
        <v>762</v>
      </c>
      <c r="I65" s="726" t="s">
        <v>1859</v>
      </c>
    </row>
    <row r="66" spans="1:9" ht="20.25" customHeight="1">
      <c r="A66" s="776">
        <v>45918</v>
      </c>
      <c r="B66" s="724" t="s">
        <v>1746</v>
      </c>
      <c r="C66" s="724" t="s">
        <v>1747</v>
      </c>
      <c r="D66" s="724" t="s">
        <v>1633</v>
      </c>
      <c r="E66" s="724" t="s">
        <v>1754</v>
      </c>
      <c r="F66" s="724">
        <v>670</v>
      </c>
      <c r="G66" s="724">
        <v>680</v>
      </c>
      <c r="H66" s="724">
        <v>454</v>
      </c>
      <c r="I66" s="726" t="s">
        <v>1860</v>
      </c>
    </row>
    <row r="67" spans="1:9" ht="20.25" customHeight="1">
      <c r="A67" s="776">
        <v>45918</v>
      </c>
      <c r="B67" s="724" t="s">
        <v>1046</v>
      </c>
      <c r="C67" s="724" t="s">
        <v>1748</v>
      </c>
      <c r="D67" s="724" t="s">
        <v>1660</v>
      </c>
      <c r="E67" s="724" t="s">
        <v>1825</v>
      </c>
      <c r="F67" s="724">
        <v>680</v>
      </c>
      <c r="G67" s="724">
        <v>690</v>
      </c>
      <c r="H67" s="724">
        <v>452</v>
      </c>
      <c r="I67" s="726" t="s">
        <v>1749</v>
      </c>
    </row>
    <row r="68" spans="1:9" ht="20.25" customHeight="1">
      <c r="A68" s="776">
        <v>45918</v>
      </c>
      <c r="B68" s="724" t="s">
        <v>1049</v>
      </c>
      <c r="C68" s="724" t="s">
        <v>1750</v>
      </c>
      <c r="D68" s="724" t="s">
        <v>1689</v>
      </c>
      <c r="E68" s="724" t="s">
        <v>1849</v>
      </c>
      <c r="F68" s="724">
        <v>660</v>
      </c>
      <c r="G68" s="724">
        <v>670</v>
      </c>
      <c r="H68" s="725">
        <v>0.25208333333333333</v>
      </c>
      <c r="I68" s="726"/>
    </row>
    <row r="69" spans="1:9" ht="20.25" customHeight="1">
      <c r="A69" s="776">
        <v>45922</v>
      </c>
      <c r="B69" s="724" t="s">
        <v>1746</v>
      </c>
      <c r="C69" s="724" t="s">
        <v>1747</v>
      </c>
      <c r="D69" s="724" t="s">
        <v>1633</v>
      </c>
      <c r="E69" s="724" t="s">
        <v>1754</v>
      </c>
      <c r="F69" s="724">
        <v>680</v>
      </c>
      <c r="G69" s="724">
        <v>690</v>
      </c>
      <c r="H69" s="724">
        <v>448</v>
      </c>
      <c r="I69" s="726"/>
    </row>
    <row r="70" spans="1:9" ht="20.25" customHeight="1">
      <c r="A70" s="776">
        <v>45922</v>
      </c>
      <c r="B70" s="724" t="s">
        <v>1046</v>
      </c>
      <c r="C70" s="724" t="s">
        <v>1748</v>
      </c>
      <c r="D70" s="724" t="s">
        <v>1660</v>
      </c>
      <c r="E70" s="724" t="s">
        <v>1825</v>
      </c>
      <c r="F70" s="724">
        <v>690</v>
      </c>
      <c r="G70" s="724">
        <v>700</v>
      </c>
      <c r="H70" s="724">
        <v>446</v>
      </c>
      <c r="I70" s="726" t="s">
        <v>1861</v>
      </c>
    </row>
    <row r="71" spans="1:9" ht="20.25" customHeight="1">
      <c r="A71" s="776">
        <v>45922</v>
      </c>
      <c r="B71" s="724" t="s">
        <v>1049</v>
      </c>
      <c r="C71" s="724" t="s">
        <v>1750</v>
      </c>
      <c r="D71" s="724" t="s">
        <v>1689</v>
      </c>
      <c r="E71" s="724" t="s">
        <v>1849</v>
      </c>
      <c r="F71" s="724">
        <v>670</v>
      </c>
      <c r="G71" s="724">
        <v>680</v>
      </c>
      <c r="H71" s="725">
        <v>0.24861111111111112</v>
      </c>
      <c r="I71" s="726" t="s">
        <v>1862</v>
      </c>
    </row>
    <row r="72" spans="1:9" ht="20.25" customHeight="1">
      <c r="A72" s="776">
        <v>45922</v>
      </c>
      <c r="B72" s="724" t="s">
        <v>1863</v>
      </c>
      <c r="C72" s="724" t="s">
        <v>1864</v>
      </c>
      <c r="D72" s="724" t="s">
        <v>1865</v>
      </c>
      <c r="E72" s="724" t="s">
        <v>1866</v>
      </c>
      <c r="F72" s="724">
        <v>600</v>
      </c>
      <c r="G72" s="724">
        <v>610</v>
      </c>
      <c r="H72" s="725">
        <v>0.21180555555555555</v>
      </c>
      <c r="I72" s="726"/>
    </row>
    <row r="73" spans="1:9" ht="20.25" customHeight="1">
      <c r="A73" s="776">
        <v>45923</v>
      </c>
      <c r="B73" s="724" t="s">
        <v>1042</v>
      </c>
      <c r="C73" s="724" t="s">
        <v>1832</v>
      </c>
      <c r="D73" s="724" t="s">
        <v>1689</v>
      </c>
      <c r="E73" s="724" t="s">
        <v>1833</v>
      </c>
      <c r="F73" s="724">
        <v>520</v>
      </c>
      <c r="G73" s="724">
        <v>530</v>
      </c>
      <c r="H73" s="777">
        <v>457</v>
      </c>
      <c r="I73" s="726" t="s">
        <v>1867</v>
      </c>
    </row>
    <row r="74" spans="1:9" ht="20.25" customHeight="1">
      <c r="A74" s="776">
        <v>45923</v>
      </c>
      <c r="B74" s="724" t="s">
        <v>1039</v>
      </c>
      <c r="C74" s="724" t="s">
        <v>1868</v>
      </c>
      <c r="D74" s="724" t="s">
        <v>1638</v>
      </c>
      <c r="E74" s="724" t="s">
        <v>1869</v>
      </c>
      <c r="F74" s="724">
        <v>750</v>
      </c>
      <c r="G74" s="724">
        <v>760</v>
      </c>
      <c r="H74" s="777">
        <v>810</v>
      </c>
      <c r="I74" s="726"/>
    </row>
    <row r="75" spans="1:9" ht="20.25" customHeight="1">
      <c r="A75" s="776">
        <v>45925</v>
      </c>
      <c r="B75" s="724" t="s">
        <v>1039</v>
      </c>
      <c r="C75" s="724" t="s">
        <v>1868</v>
      </c>
      <c r="D75" s="724" t="s">
        <v>1638</v>
      </c>
      <c r="E75" s="724" t="s">
        <v>1869</v>
      </c>
      <c r="F75" s="724">
        <v>760</v>
      </c>
      <c r="G75" s="724">
        <v>770</v>
      </c>
      <c r="H75" s="777">
        <v>800</v>
      </c>
      <c r="I75" s="726"/>
    </row>
    <row r="76" spans="1:9" ht="20.25" customHeight="1">
      <c r="A76" s="723">
        <v>45925</v>
      </c>
      <c r="B76" s="724" t="s">
        <v>1661</v>
      </c>
      <c r="C76" s="724" t="s">
        <v>1870</v>
      </c>
      <c r="D76" s="724" t="s">
        <v>1638</v>
      </c>
      <c r="E76" s="724" t="s">
        <v>1869</v>
      </c>
      <c r="F76" s="724">
        <v>750</v>
      </c>
      <c r="G76" s="724">
        <v>760</v>
      </c>
      <c r="H76" s="724">
        <v>813</v>
      </c>
      <c r="I76" s="726"/>
    </row>
    <row r="77" spans="1:9" ht="20.25" customHeight="1">
      <c r="A77" s="776">
        <v>45925</v>
      </c>
      <c r="B77" s="724" t="s">
        <v>1746</v>
      </c>
      <c r="C77" s="724" t="s">
        <v>1747</v>
      </c>
      <c r="D77" s="724" t="s">
        <v>1633</v>
      </c>
      <c r="E77" s="724" t="s">
        <v>1754</v>
      </c>
      <c r="F77" s="724">
        <v>690</v>
      </c>
      <c r="G77" s="724">
        <v>700</v>
      </c>
      <c r="H77" s="724">
        <v>442</v>
      </c>
      <c r="I77" s="726" t="s">
        <v>1871</v>
      </c>
    </row>
    <row r="78" spans="1:9" ht="20.25" customHeight="1">
      <c r="A78" s="776">
        <v>45925</v>
      </c>
      <c r="B78" s="724" t="s">
        <v>1046</v>
      </c>
      <c r="C78" s="724" t="s">
        <v>1748</v>
      </c>
      <c r="D78" s="724" t="s">
        <v>1660</v>
      </c>
      <c r="E78" s="724" t="s">
        <v>1825</v>
      </c>
      <c r="F78" s="724">
        <v>700</v>
      </c>
      <c r="G78" s="724">
        <v>710</v>
      </c>
      <c r="H78" s="724">
        <v>440</v>
      </c>
      <c r="I78" s="726"/>
    </row>
    <row r="79" spans="1:9" ht="20.25" customHeight="1">
      <c r="A79" s="776">
        <v>45925</v>
      </c>
      <c r="B79" s="724" t="s">
        <v>1049</v>
      </c>
      <c r="C79" s="724" t="s">
        <v>1750</v>
      </c>
      <c r="D79" s="724" t="s">
        <v>1689</v>
      </c>
      <c r="E79" s="724" t="s">
        <v>1849</v>
      </c>
      <c r="F79" s="724">
        <v>680</v>
      </c>
      <c r="G79" s="724">
        <v>690</v>
      </c>
      <c r="H79" s="725">
        <v>0.24513888888888888</v>
      </c>
      <c r="I79" s="726"/>
    </row>
    <row r="80" spans="1:9" ht="20.25" customHeight="1">
      <c r="A80" s="776">
        <v>45930</v>
      </c>
      <c r="B80" s="724" t="s">
        <v>1039</v>
      </c>
      <c r="C80" s="724" t="s">
        <v>1868</v>
      </c>
      <c r="D80" s="724" t="s">
        <v>1638</v>
      </c>
      <c r="E80" s="724" t="s">
        <v>1869</v>
      </c>
      <c r="F80" s="724">
        <v>770</v>
      </c>
      <c r="G80" s="724">
        <v>780</v>
      </c>
      <c r="H80" s="777">
        <v>790</v>
      </c>
      <c r="I80" s="726" t="s">
        <v>1872</v>
      </c>
    </row>
    <row r="81" spans="1:9" ht="20.25" customHeight="1">
      <c r="A81" s="776">
        <v>45932</v>
      </c>
      <c r="B81" s="724" t="s">
        <v>1049</v>
      </c>
      <c r="C81" s="724" t="s">
        <v>1750</v>
      </c>
      <c r="D81" s="724" t="s">
        <v>1689</v>
      </c>
      <c r="E81" s="724" t="s">
        <v>1849</v>
      </c>
      <c r="F81" s="724">
        <v>690</v>
      </c>
      <c r="G81" s="724">
        <v>700</v>
      </c>
      <c r="H81" s="725">
        <v>0.24166666666666667</v>
      </c>
      <c r="I81" s="726"/>
    </row>
    <row r="82" spans="1:9" ht="20.25" customHeight="1">
      <c r="A82" s="776">
        <v>45932</v>
      </c>
      <c r="B82" s="724" t="s">
        <v>1661</v>
      </c>
      <c r="C82" s="724" t="s">
        <v>1870</v>
      </c>
      <c r="D82" s="724" t="s">
        <v>1638</v>
      </c>
      <c r="E82" s="724" t="s">
        <v>1869</v>
      </c>
      <c r="F82" s="724">
        <v>760</v>
      </c>
      <c r="G82" s="724">
        <v>770</v>
      </c>
      <c r="H82" s="724">
        <v>803</v>
      </c>
      <c r="I82" s="726" t="s">
        <v>1872</v>
      </c>
    </row>
    <row r="83" spans="1:9" ht="20.25" customHeight="1">
      <c r="A83" s="786">
        <v>45932</v>
      </c>
      <c r="B83" s="782" t="s">
        <v>1035</v>
      </c>
      <c r="C83" s="782" t="s">
        <v>1873</v>
      </c>
      <c r="D83" s="782" t="s">
        <v>1720</v>
      </c>
      <c r="E83" s="782" t="s">
        <v>1874</v>
      </c>
      <c r="F83" s="782">
        <v>650</v>
      </c>
      <c r="G83" s="782">
        <v>660</v>
      </c>
      <c r="H83" s="782">
        <v>751</v>
      </c>
      <c r="I83" s="783"/>
    </row>
    <row r="84" spans="1:9" ht="20.25" customHeight="1">
      <c r="A84" s="784">
        <v>45937</v>
      </c>
      <c r="B84" s="724" t="s">
        <v>1037</v>
      </c>
      <c r="C84" s="724" t="s">
        <v>1875</v>
      </c>
      <c r="D84" s="724" t="s">
        <v>1628</v>
      </c>
      <c r="E84" s="724" t="s">
        <v>1876</v>
      </c>
      <c r="F84" s="724">
        <v>600</v>
      </c>
      <c r="G84" s="724">
        <v>650</v>
      </c>
      <c r="H84" s="724">
        <v>952</v>
      </c>
      <c r="I84" s="724" t="s">
        <v>1877</v>
      </c>
    </row>
    <row r="85" spans="1:9" ht="20.25" customHeight="1">
      <c r="A85" s="784">
        <v>45938</v>
      </c>
      <c r="B85" s="724" t="s">
        <v>1039</v>
      </c>
      <c r="C85" s="724" t="s">
        <v>1868</v>
      </c>
      <c r="D85" s="724" t="s">
        <v>1638</v>
      </c>
      <c r="E85" s="724" t="s">
        <v>1869</v>
      </c>
      <c r="F85" s="724">
        <v>780</v>
      </c>
      <c r="G85" s="724">
        <v>790</v>
      </c>
      <c r="H85" s="777">
        <v>780</v>
      </c>
      <c r="I85" s="724" t="s">
        <v>1878</v>
      </c>
    </row>
    <row r="86" spans="1:9" ht="20.25" customHeight="1">
      <c r="A86" s="785">
        <v>45944</v>
      </c>
      <c r="B86" s="724" t="s">
        <v>1661</v>
      </c>
      <c r="C86" s="724" t="s">
        <v>1870</v>
      </c>
      <c r="D86" s="724" t="s">
        <v>1638</v>
      </c>
      <c r="E86" s="724" t="s">
        <v>1869</v>
      </c>
      <c r="F86" s="724">
        <v>770</v>
      </c>
      <c r="G86" s="724">
        <v>780</v>
      </c>
      <c r="H86" s="724">
        <v>793</v>
      </c>
      <c r="I86" s="724" t="s">
        <v>1878</v>
      </c>
    </row>
    <row r="87" spans="1:9" ht="20.25" customHeight="1">
      <c r="A87" s="784">
        <v>45944</v>
      </c>
      <c r="B87" s="724" t="s">
        <v>1039</v>
      </c>
      <c r="C87" s="724" t="s">
        <v>1868</v>
      </c>
      <c r="D87" s="724" t="s">
        <v>1638</v>
      </c>
      <c r="E87" s="724" t="s">
        <v>1869</v>
      </c>
      <c r="F87" s="724">
        <v>790</v>
      </c>
      <c r="G87" s="724">
        <v>800</v>
      </c>
      <c r="H87" s="777">
        <v>770</v>
      </c>
      <c r="I87" s="724"/>
    </row>
    <row r="88" spans="1:9" ht="20.25" customHeight="1">
      <c r="A88" s="784">
        <v>45946</v>
      </c>
      <c r="B88" s="784" t="s">
        <v>1043</v>
      </c>
      <c r="C88" s="724" t="s">
        <v>1756</v>
      </c>
      <c r="D88" s="724" t="s">
        <v>1638</v>
      </c>
      <c r="E88" s="724" t="s">
        <v>1757</v>
      </c>
      <c r="F88" s="724">
        <v>700</v>
      </c>
      <c r="G88" s="724">
        <v>710</v>
      </c>
      <c r="H88" s="777">
        <v>863</v>
      </c>
      <c r="I88" s="784"/>
    </row>
    <row r="89" spans="1:9" ht="20.25" customHeight="1">
      <c r="A89" s="784">
        <v>45951</v>
      </c>
      <c r="B89" s="784" t="s">
        <v>1043</v>
      </c>
      <c r="C89" s="724" t="s">
        <v>1756</v>
      </c>
      <c r="D89" s="724" t="s">
        <v>1638</v>
      </c>
      <c r="E89" s="724" t="s">
        <v>1757</v>
      </c>
      <c r="F89" s="724">
        <v>710</v>
      </c>
      <c r="G89" s="724">
        <v>720</v>
      </c>
      <c r="H89" s="777">
        <v>851</v>
      </c>
      <c r="I89" s="724" t="s">
        <v>1879</v>
      </c>
    </row>
    <row r="90" spans="1:9" ht="20.25" customHeight="1">
      <c r="A90" s="776">
        <v>45964</v>
      </c>
      <c r="B90" s="777" t="s">
        <v>1752</v>
      </c>
      <c r="C90" s="777" t="s">
        <v>1753</v>
      </c>
      <c r="D90" s="777" t="s">
        <v>1633</v>
      </c>
      <c r="E90" s="777" t="s">
        <v>1754</v>
      </c>
      <c r="F90" s="777">
        <v>700</v>
      </c>
      <c r="G90" s="777">
        <v>600</v>
      </c>
      <c r="H90" s="724">
        <v>510</v>
      </c>
      <c r="I90" s="778" t="s">
        <v>1755</v>
      </c>
    </row>
    <row r="91" spans="1:9" ht="20.25" customHeight="1">
      <c r="A91" s="776">
        <v>45966</v>
      </c>
      <c r="B91" s="777" t="s">
        <v>1043</v>
      </c>
      <c r="C91" s="777" t="s">
        <v>1756</v>
      </c>
      <c r="D91" s="777" t="s">
        <v>1638</v>
      </c>
      <c r="E91" s="777" t="s">
        <v>1757</v>
      </c>
      <c r="F91" s="777">
        <v>720</v>
      </c>
      <c r="G91" s="777">
        <v>730</v>
      </c>
      <c r="H91" s="724">
        <v>847</v>
      </c>
      <c r="I91" s="778" t="s">
        <v>1758</v>
      </c>
    </row>
    <row r="92" spans="1:9" ht="20.25" customHeight="1">
      <c r="A92" s="776">
        <v>45978</v>
      </c>
      <c r="B92" s="777" t="s">
        <v>1043</v>
      </c>
      <c r="C92" s="777" t="s">
        <v>1756</v>
      </c>
      <c r="D92" s="777" t="s">
        <v>1638</v>
      </c>
      <c r="E92" s="777" t="s">
        <v>1757</v>
      </c>
      <c r="F92" s="777">
        <v>730</v>
      </c>
      <c r="G92" s="777">
        <v>740</v>
      </c>
      <c r="H92" s="724">
        <v>836</v>
      </c>
      <c r="I92" s="778" t="s">
        <v>1749</v>
      </c>
    </row>
    <row r="93" spans="1:9" ht="20.25" customHeight="1">
      <c r="A93" s="776">
        <v>46029</v>
      </c>
      <c r="B93" s="777" t="s">
        <v>1800</v>
      </c>
      <c r="C93" s="777" t="s">
        <v>1801</v>
      </c>
      <c r="D93" s="777" t="s">
        <v>1802</v>
      </c>
      <c r="E93" s="777" t="s">
        <v>1803</v>
      </c>
      <c r="F93" s="777">
        <v>500</v>
      </c>
      <c r="G93" s="777">
        <v>525</v>
      </c>
      <c r="H93" s="724">
        <v>480</v>
      </c>
      <c r="I93" s="778" t="s">
        <v>1804</v>
      </c>
    </row>
    <row r="94" spans="1:9" ht="20.25" customHeight="1">
      <c r="A94" s="776">
        <v>46031</v>
      </c>
      <c r="B94" s="777" t="s">
        <v>1805</v>
      </c>
      <c r="C94" s="777" t="s">
        <v>1806</v>
      </c>
      <c r="D94" s="777" t="s">
        <v>1807</v>
      </c>
      <c r="E94" s="777" t="s">
        <v>1808</v>
      </c>
      <c r="F94" s="777">
        <v>500</v>
      </c>
      <c r="G94" s="777">
        <v>600</v>
      </c>
      <c r="H94" s="724">
        <v>406</v>
      </c>
      <c r="I94" s="778" t="s">
        <v>1809</v>
      </c>
    </row>
    <row r="95" spans="1:9" ht="20.25" customHeight="1">
      <c r="A95" s="776">
        <v>46033</v>
      </c>
      <c r="B95" s="777" t="s">
        <v>1743</v>
      </c>
      <c r="C95" s="777" t="s">
        <v>1810</v>
      </c>
      <c r="D95" s="777" t="s">
        <v>1811</v>
      </c>
      <c r="E95" s="777" t="s">
        <v>1812</v>
      </c>
      <c r="F95" s="777">
        <v>600</v>
      </c>
      <c r="G95" s="777">
        <v>630</v>
      </c>
      <c r="H95" s="724">
        <v>580</v>
      </c>
      <c r="I95" s="778" t="s">
        <v>1744</v>
      </c>
    </row>
    <row r="96" spans="1:9" ht="20.25" customHeight="1">
      <c r="A96" s="776">
        <v>46036</v>
      </c>
      <c r="B96" s="777" t="s">
        <v>1623</v>
      </c>
      <c r="C96" s="777" t="s">
        <v>1813</v>
      </c>
      <c r="D96" s="777" t="s">
        <v>1668</v>
      </c>
      <c r="E96" s="777" t="s">
        <v>1814</v>
      </c>
      <c r="F96" s="777">
        <v>650</v>
      </c>
      <c r="G96" s="777">
        <v>700</v>
      </c>
      <c r="H96" s="724">
        <v>247</v>
      </c>
      <c r="I96" s="778" t="s">
        <v>1751</v>
      </c>
    </row>
    <row r="97" spans="1:9" ht="20.25" customHeight="1">
      <c r="A97" s="776">
        <v>46043</v>
      </c>
      <c r="B97" s="777" t="s">
        <v>1815</v>
      </c>
      <c r="C97" s="777" t="s">
        <v>1816</v>
      </c>
      <c r="D97" s="777" t="s">
        <v>1565</v>
      </c>
      <c r="E97" s="777" t="s">
        <v>1817</v>
      </c>
      <c r="F97" s="777">
        <v>670</v>
      </c>
      <c r="G97" s="777">
        <v>680</v>
      </c>
      <c r="H97" s="724">
        <v>254</v>
      </c>
      <c r="I97" s="778"/>
    </row>
    <row r="98" spans="1:9" ht="20.25" customHeight="1">
      <c r="A98" s="776">
        <v>46043</v>
      </c>
      <c r="B98" s="777" t="s">
        <v>1815</v>
      </c>
      <c r="C98" s="777" t="s">
        <v>1816</v>
      </c>
      <c r="D98" s="777" t="s">
        <v>1565</v>
      </c>
      <c r="E98" s="777" t="s">
        <v>1817</v>
      </c>
      <c r="F98" s="777">
        <v>680</v>
      </c>
      <c r="G98" s="777">
        <v>690</v>
      </c>
      <c r="H98" s="724">
        <v>251</v>
      </c>
      <c r="I98" s="778" t="s">
        <v>1818</v>
      </c>
    </row>
    <row r="99" spans="1:9" ht="20.25" customHeight="1">
      <c r="A99" s="776">
        <v>46051</v>
      </c>
      <c r="B99" s="777" t="s">
        <v>1819</v>
      </c>
      <c r="C99" s="777" t="s">
        <v>1816</v>
      </c>
      <c r="D99" s="777" t="s">
        <v>1565</v>
      </c>
      <c r="E99" s="777" t="s">
        <v>1817</v>
      </c>
      <c r="F99" s="777">
        <v>670</v>
      </c>
      <c r="G99" s="777">
        <v>680</v>
      </c>
      <c r="H99" s="724">
        <v>254</v>
      </c>
      <c r="I99" s="778" t="s">
        <v>1820</v>
      </c>
    </row>
    <row r="100" spans="1:9" ht="20.25" customHeight="1">
      <c r="A100" s="776">
        <v>46058</v>
      </c>
      <c r="B100" s="777" t="s">
        <v>1815</v>
      </c>
      <c r="C100" s="777" t="s">
        <v>1816</v>
      </c>
      <c r="D100" s="777" t="s">
        <v>1565</v>
      </c>
      <c r="E100" s="777" t="s">
        <v>1817</v>
      </c>
      <c r="F100" s="777">
        <v>690</v>
      </c>
      <c r="G100" s="777">
        <v>700</v>
      </c>
      <c r="H100" s="724">
        <v>247</v>
      </c>
      <c r="I100" s="778" t="s">
        <v>1818</v>
      </c>
    </row>
    <row r="101" spans="1:9" ht="20.25" customHeight="1">
      <c r="A101" s="776">
        <v>46058</v>
      </c>
      <c r="B101" s="777" t="s">
        <v>1630</v>
      </c>
      <c r="C101" s="777" t="s">
        <v>1880</v>
      </c>
      <c r="D101" s="777" t="s">
        <v>1566</v>
      </c>
      <c r="E101" s="777" t="s">
        <v>1881</v>
      </c>
      <c r="F101" s="777">
        <v>650</v>
      </c>
      <c r="G101" s="777">
        <v>680</v>
      </c>
      <c r="H101" s="724">
        <v>541</v>
      </c>
      <c r="I101" s="778" t="s">
        <v>1744</v>
      </c>
    </row>
    <row r="102" spans="1:9" ht="20.25" customHeight="1">
      <c r="A102" s="776">
        <v>46058</v>
      </c>
      <c r="B102" s="777" t="s">
        <v>1621</v>
      </c>
      <c r="C102" s="777" t="s">
        <v>1882</v>
      </c>
      <c r="D102" s="777" t="s">
        <v>1883</v>
      </c>
      <c r="E102" s="777" t="s">
        <v>1884</v>
      </c>
      <c r="F102" s="777">
        <v>650</v>
      </c>
      <c r="G102" s="777">
        <v>700</v>
      </c>
      <c r="H102" s="724">
        <v>246</v>
      </c>
      <c r="I102" s="778" t="s">
        <v>1751</v>
      </c>
    </row>
    <row r="103" spans="1:9" ht="20.25" customHeight="1">
      <c r="A103" s="776">
        <v>46062</v>
      </c>
      <c r="B103" s="777" t="s">
        <v>1819</v>
      </c>
      <c r="C103" s="777" t="s">
        <v>1816</v>
      </c>
      <c r="D103" s="777" t="s">
        <v>1565</v>
      </c>
      <c r="E103" s="777" t="s">
        <v>1817</v>
      </c>
      <c r="F103" s="777">
        <v>680</v>
      </c>
      <c r="G103" s="777">
        <v>690</v>
      </c>
      <c r="H103" s="724">
        <v>251</v>
      </c>
      <c r="I103" s="778"/>
    </row>
    <row r="104" spans="1:9" ht="20.25" customHeight="1">
      <c r="A104" s="776"/>
      <c r="B104" s="777"/>
      <c r="C104" s="777"/>
      <c r="D104" s="777"/>
      <c r="E104" s="777"/>
      <c r="F104" s="777"/>
      <c r="G104" s="777"/>
      <c r="H104" s="724"/>
      <c r="I104" s="778"/>
    </row>
    <row r="105" spans="1:9" ht="20.25" customHeight="1">
      <c r="A105" s="776"/>
      <c r="B105" s="777"/>
      <c r="C105" s="777"/>
      <c r="D105" s="777"/>
      <c r="E105" s="777"/>
      <c r="F105" s="777"/>
      <c r="G105" s="777"/>
      <c r="H105" s="724"/>
      <c r="I105" s="778"/>
    </row>
    <row r="106" spans="1:9" ht="20.25" customHeight="1">
      <c r="A106" s="776"/>
      <c r="B106" s="777"/>
      <c r="C106" s="777"/>
      <c r="D106" s="777"/>
      <c r="E106" s="777"/>
      <c r="F106" s="777"/>
      <c r="G106" s="777"/>
      <c r="H106" s="724"/>
      <c r="I106" s="778"/>
    </row>
    <row r="107" spans="1:9" ht="20.25" customHeight="1">
      <c r="A107" s="786"/>
      <c r="B107" s="781"/>
      <c r="C107" s="781"/>
      <c r="D107" s="781"/>
      <c r="E107" s="781"/>
      <c r="F107" s="781"/>
      <c r="G107" s="781"/>
      <c r="H107" s="782"/>
      <c r="I107" s="779"/>
    </row>
    <row r="108" spans="1:9" ht="20.25" customHeight="1">
      <c r="A108" s="776"/>
      <c r="B108" s="777"/>
      <c r="C108" s="777"/>
      <c r="D108" s="777"/>
      <c r="E108" s="777"/>
      <c r="F108" s="777"/>
      <c r="G108" s="777"/>
      <c r="H108" s="724"/>
      <c r="I108" s="778"/>
    </row>
    <row r="109" spans="1:9" ht="20.25" customHeight="1">
      <c r="A109" s="776"/>
      <c r="B109" s="777"/>
      <c r="C109" s="777"/>
      <c r="D109" s="777"/>
      <c r="E109" s="777"/>
      <c r="F109" s="777"/>
      <c r="G109" s="777"/>
      <c r="H109" s="724"/>
      <c r="I109" s="778"/>
    </row>
    <row r="110" spans="1:9" ht="20.25" customHeight="1">
      <c r="A110" s="776"/>
      <c r="B110" s="777"/>
      <c r="C110" s="777"/>
      <c r="D110" s="777"/>
      <c r="E110" s="777"/>
      <c r="F110" s="777"/>
      <c r="G110" s="777"/>
      <c r="H110" s="724"/>
      <c r="I110" s="778"/>
    </row>
    <row r="111" spans="1:9" ht="20.25" customHeight="1">
      <c r="A111" s="776"/>
      <c r="B111" s="777"/>
      <c r="C111" s="777"/>
      <c r="D111" s="777"/>
      <c r="E111" s="777"/>
      <c r="F111" s="777"/>
      <c r="G111" s="777"/>
      <c r="H111" s="724"/>
      <c r="I111" s="778"/>
    </row>
    <row r="112" spans="1:9" ht="20.25" customHeight="1">
      <c r="A112" s="776"/>
      <c r="B112" s="777"/>
      <c r="C112" s="777"/>
      <c r="D112" s="777"/>
      <c r="E112" s="777"/>
      <c r="F112" s="777"/>
      <c r="G112" s="777"/>
      <c r="H112" s="724"/>
      <c r="I112" s="778"/>
    </row>
    <row r="113" spans="1:9" ht="20.25" customHeight="1">
      <c r="A113" s="776"/>
      <c r="B113" s="777"/>
      <c r="C113" s="777"/>
      <c r="D113" s="777"/>
      <c r="E113" s="777"/>
      <c r="F113" s="777"/>
      <c r="G113" s="777"/>
      <c r="H113" s="724"/>
      <c r="I113" s="778"/>
    </row>
    <row r="114" spans="1:9" ht="20.25" customHeight="1">
      <c r="A114" s="776"/>
      <c r="B114" s="777"/>
      <c r="C114" s="777"/>
      <c r="D114" s="777"/>
      <c r="E114" s="777"/>
      <c r="F114" s="777"/>
      <c r="G114" s="777"/>
      <c r="H114" s="724"/>
      <c r="I114" s="778"/>
    </row>
    <row r="115" spans="1:9" ht="20.25" customHeight="1">
      <c r="A115" s="776"/>
      <c r="B115" s="777"/>
      <c r="C115" s="777"/>
      <c r="D115" s="777"/>
      <c r="E115" s="777"/>
      <c r="F115" s="777"/>
      <c r="G115" s="777"/>
      <c r="H115" s="724"/>
      <c r="I115" s="778"/>
    </row>
    <row r="116" spans="1:9" ht="20.25" customHeight="1">
      <c r="A116" s="786"/>
      <c r="B116" s="781"/>
      <c r="C116" s="781"/>
      <c r="D116" s="781"/>
      <c r="E116" s="781"/>
      <c r="F116" s="781"/>
      <c r="G116" s="781"/>
      <c r="H116" s="782"/>
      <c r="I116" s="779"/>
    </row>
  </sheetData>
  <phoneticPr fontId="5" type="noConversion"/>
  <pageMargins left="0.35433070866141736" right="0.23622047244094491" top="0.82677165354330717" bottom="0.74803149606299213" header="0.51181102362204722" footer="0.31496062992125984"/>
  <pageSetup paperSize="9" scale="85" orientation="portrait" horizontalDpi="4294967293" verticalDpi="0" r:id="rId1"/>
  <headerFooter>
    <oddHeader>&amp;A</oddHeader>
    <oddFooter>&amp;C&amp;F&amp;R&amp;D  &amp;T</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34"/>
  <sheetViews>
    <sheetView workbookViewId="0">
      <selection activeCell="M23" sqref="M23"/>
    </sheetView>
  </sheetViews>
  <sheetFormatPr defaultRowHeight="15.75"/>
  <cols>
    <col min="1" max="1" width="6.75" style="758" customWidth="1"/>
    <col min="2" max="2" width="8.125" style="758" customWidth="1"/>
    <col min="3" max="3" width="11" style="758" customWidth="1"/>
    <col min="4" max="4" width="14.25" style="758" customWidth="1"/>
    <col min="5" max="5" width="12.5" style="758" customWidth="1"/>
    <col min="6" max="6" width="12.875" style="758" customWidth="1"/>
    <col min="7" max="7" width="26.125" style="758" customWidth="1"/>
    <col min="8" max="8" width="13" style="758" bestFit="1" customWidth="1"/>
    <col min="9" max="9" width="22.375" style="758" customWidth="1"/>
    <col min="10" max="16384" width="9" style="758"/>
  </cols>
  <sheetData>
    <row r="1" spans="1:9" ht="22.5" customHeight="1">
      <c r="A1" s="755" t="s">
        <v>1694</v>
      </c>
      <c r="B1" s="756"/>
      <c r="C1" s="757"/>
      <c r="D1" s="757"/>
      <c r="E1" s="757"/>
      <c r="F1" s="757"/>
      <c r="G1" s="757"/>
      <c r="H1" s="757"/>
      <c r="I1" s="757"/>
    </row>
    <row r="2" spans="1:9" ht="22.5" customHeight="1">
      <c r="A2" s="766" t="s">
        <v>1695</v>
      </c>
      <c r="B2" s="767" t="s">
        <v>187</v>
      </c>
      <c r="C2" s="767" t="s">
        <v>1696</v>
      </c>
      <c r="D2" s="767" t="s">
        <v>1697</v>
      </c>
      <c r="E2" s="767" t="s">
        <v>1698</v>
      </c>
      <c r="F2" s="767" t="s">
        <v>1699</v>
      </c>
      <c r="G2" s="768" t="s">
        <v>1700</v>
      </c>
      <c r="H2" s="769" t="s">
        <v>1701</v>
      </c>
      <c r="I2" s="770" t="s">
        <v>1702</v>
      </c>
    </row>
    <row r="3" spans="1:9">
      <c r="A3" s="763">
        <f>ROW()-2</f>
        <v>1</v>
      </c>
      <c r="B3" s="759" t="s">
        <v>1661</v>
      </c>
      <c r="C3" s="760" t="s">
        <v>1703</v>
      </c>
      <c r="D3" s="760" t="s">
        <v>1704</v>
      </c>
      <c r="E3" s="760" t="s">
        <v>1705</v>
      </c>
      <c r="F3" s="759" t="s">
        <v>1706</v>
      </c>
      <c r="G3" s="761" t="s">
        <v>1707</v>
      </c>
      <c r="H3" s="762">
        <v>7.2</v>
      </c>
      <c r="I3" s="764" t="s">
        <v>1708</v>
      </c>
    </row>
    <row r="4" spans="1:9">
      <c r="A4" s="763">
        <f t="shared" ref="A4:A34" si="0">ROW()-2</f>
        <v>2</v>
      </c>
      <c r="B4" s="759" t="s">
        <v>1709</v>
      </c>
      <c r="C4" s="760" t="s">
        <v>1710</v>
      </c>
      <c r="D4" s="760" t="s">
        <v>1711</v>
      </c>
      <c r="E4" s="760" t="s">
        <v>1712</v>
      </c>
      <c r="F4" s="759" t="s">
        <v>1706</v>
      </c>
      <c r="G4" s="761" t="s">
        <v>1713</v>
      </c>
      <c r="H4" s="762">
        <v>0.5</v>
      </c>
      <c r="I4" s="765" t="s">
        <v>1714</v>
      </c>
    </row>
    <row r="5" spans="1:9" ht="33">
      <c r="A5" s="763">
        <f t="shared" si="0"/>
        <v>3</v>
      </c>
      <c r="B5" s="759" t="s">
        <v>1039</v>
      </c>
      <c r="C5" s="760" t="s">
        <v>1690</v>
      </c>
      <c r="D5" s="760" t="s">
        <v>1715</v>
      </c>
      <c r="E5" s="760" t="s">
        <v>1716</v>
      </c>
      <c r="F5" s="759" t="s">
        <v>1717</v>
      </c>
      <c r="G5" s="761" t="s">
        <v>1718</v>
      </c>
      <c r="H5" s="762">
        <v>3</v>
      </c>
      <c r="I5" s="765" t="s">
        <v>1714</v>
      </c>
    </row>
    <row r="6" spans="1:9">
      <c r="A6" s="763">
        <f t="shared" si="0"/>
        <v>4</v>
      </c>
      <c r="B6" s="759" t="s">
        <v>1035</v>
      </c>
      <c r="C6" s="760" t="s">
        <v>1719</v>
      </c>
      <c r="D6" s="760" t="s">
        <v>1720</v>
      </c>
      <c r="E6" s="760" t="s">
        <v>1721</v>
      </c>
      <c r="F6" s="759" t="s">
        <v>1722</v>
      </c>
      <c r="G6" s="761" t="s">
        <v>1723</v>
      </c>
      <c r="H6" s="762">
        <v>6</v>
      </c>
      <c r="I6" s="765" t="s">
        <v>1724</v>
      </c>
    </row>
    <row r="7" spans="1:9">
      <c r="A7" s="763">
        <f t="shared" si="0"/>
        <v>5</v>
      </c>
      <c r="B7" s="759" t="s">
        <v>1725</v>
      </c>
      <c r="C7" s="760" t="s">
        <v>1691</v>
      </c>
      <c r="D7" s="760" t="s">
        <v>1726</v>
      </c>
      <c r="E7" s="760" t="s">
        <v>1727</v>
      </c>
      <c r="F7" s="759" t="s">
        <v>1722</v>
      </c>
      <c r="G7" s="761" t="s">
        <v>1728</v>
      </c>
      <c r="H7" s="762">
        <v>5.6</v>
      </c>
      <c r="I7" s="765" t="s">
        <v>1714</v>
      </c>
    </row>
    <row r="8" spans="1:9">
      <c r="A8" s="763">
        <f t="shared" si="0"/>
        <v>6</v>
      </c>
      <c r="B8" s="759" t="s">
        <v>1729</v>
      </c>
      <c r="C8" s="760" t="s">
        <v>1730</v>
      </c>
      <c r="D8" s="760" t="s">
        <v>1731</v>
      </c>
      <c r="E8" s="760" t="s">
        <v>1732</v>
      </c>
      <c r="F8" s="759" t="s">
        <v>1722</v>
      </c>
      <c r="G8" s="761" t="s">
        <v>1733</v>
      </c>
      <c r="H8" s="762">
        <v>2.1</v>
      </c>
      <c r="I8" s="765" t="s">
        <v>1714</v>
      </c>
    </row>
    <row r="9" spans="1:9" ht="33">
      <c r="A9" s="763">
        <f t="shared" si="0"/>
        <v>7</v>
      </c>
      <c r="B9" s="759" t="s">
        <v>1037</v>
      </c>
      <c r="C9" s="760" t="s">
        <v>1734</v>
      </c>
      <c r="D9" s="760" t="s">
        <v>1628</v>
      </c>
      <c r="E9" s="760" t="s">
        <v>1721</v>
      </c>
      <c r="F9" s="759" t="s">
        <v>1735</v>
      </c>
      <c r="G9" s="761" t="s">
        <v>1736</v>
      </c>
      <c r="H9" s="762">
        <v>3.5</v>
      </c>
      <c r="I9" s="765" t="s">
        <v>1724</v>
      </c>
    </row>
    <row r="10" spans="1:9">
      <c r="A10" s="763">
        <f t="shared" si="0"/>
        <v>8</v>
      </c>
      <c r="B10" s="759" t="s">
        <v>1759</v>
      </c>
      <c r="C10" s="760" t="s">
        <v>1760</v>
      </c>
      <c r="D10" s="760" t="s">
        <v>1761</v>
      </c>
      <c r="E10" s="760" t="s">
        <v>1762</v>
      </c>
      <c r="F10" s="759" t="s">
        <v>1763</v>
      </c>
      <c r="G10" s="761" t="s">
        <v>1764</v>
      </c>
      <c r="H10" s="762" t="s">
        <v>1765</v>
      </c>
      <c r="I10" s="765" t="s">
        <v>1766</v>
      </c>
    </row>
    <row r="11" spans="1:9">
      <c r="A11" s="763">
        <f t="shared" si="0"/>
        <v>9</v>
      </c>
      <c r="B11" s="759"/>
      <c r="C11" s="760"/>
      <c r="D11" s="760"/>
      <c r="E11" s="760"/>
      <c r="F11" s="759"/>
      <c r="G11" s="761"/>
      <c r="H11" s="762"/>
      <c r="I11" s="765"/>
    </row>
    <row r="12" spans="1:9">
      <c r="A12" s="763">
        <f t="shared" si="0"/>
        <v>10</v>
      </c>
      <c r="B12" s="759"/>
      <c r="C12" s="760"/>
      <c r="D12" s="760"/>
      <c r="E12" s="760"/>
      <c r="F12" s="759"/>
      <c r="G12" s="761"/>
      <c r="H12" s="762"/>
      <c r="I12" s="765"/>
    </row>
    <row r="13" spans="1:9">
      <c r="A13" s="763">
        <f t="shared" si="0"/>
        <v>11</v>
      </c>
      <c r="B13" s="759"/>
      <c r="C13" s="760"/>
      <c r="D13" s="760"/>
      <c r="E13" s="760"/>
      <c r="F13" s="759"/>
      <c r="G13" s="761"/>
      <c r="H13" s="762"/>
      <c r="I13" s="765"/>
    </row>
    <row r="14" spans="1:9">
      <c r="A14" s="763">
        <f t="shared" si="0"/>
        <v>12</v>
      </c>
      <c r="B14" s="759"/>
      <c r="C14" s="760"/>
      <c r="D14" s="760"/>
      <c r="E14" s="760"/>
      <c r="F14" s="759"/>
      <c r="G14" s="761"/>
      <c r="H14" s="762"/>
      <c r="I14" s="765"/>
    </row>
    <row r="15" spans="1:9">
      <c r="A15" s="763">
        <f t="shared" si="0"/>
        <v>13</v>
      </c>
      <c r="B15" s="759"/>
      <c r="C15" s="760"/>
      <c r="D15" s="760"/>
      <c r="E15" s="760"/>
      <c r="F15" s="759"/>
      <c r="G15" s="761"/>
      <c r="H15" s="762"/>
      <c r="I15" s="765"/>
    </row>
    <row r="16" spans="1:9">
      <c r="A16" s="763">
        <f t="shared" si="0"/>
        <v>14</v>
      </c>
      <c r="B16" s="759"/>
      <c r="C16" s="760"/>
      <c r="D16" s="760"/>
      <c r="E16" s="760"/>
      <c r="F16" s="759"/>
      <c r="G16" s="761"/>
      <c r="H16" s="762"/>
      <c r="I16" s="765"/>
    </row>
    <row r="17" spans="1:9">
      <c r="A17" s="763">
        <f t="shared" si="0"/>
        <v>15</v>
      </c>
      <c r="B17" s="759"/>
      <c r="C17" s="760"/>
      <c r="D17" s="760"/>
      <c r="E17" s="760"/>
      <c r="F17" s="759"/>
      <c r="G17" s="761"/>
      <c r="H17" s="762"/>
      <c r="I17" s="765"/>
    </row>
    <row r="18" spans="1:9">
      <c r="A18" s="763">
        <f t="shared" si="0"/>
        <v>16</v>
      </c>
      <c r="B18" s="759"/>
      <c r="C18" s="760"/>
      <c r="D18" s="760"/>
      <c r="E18" s="760"/>
      <c r="F18" s="759"/>
      <c r="G18" s="761"/>
      <c r="H18" s="762"/>
      <c r="I18" s="765"/>
    </row>
    <row r="19" spans="1:9">
      <c r="A19" s="763">
        <f t="shared" si="0"/>
        <v>17</v>
      </c>
      <c r="B19" s="759"/>
      <c r="C19" s="760"/>
      <c r="D19" s="760"/>
      <c r="E19" s="760"/>
      <c r="F19" s="759"/>
      <c r="G19" s="761"/>
      <c r="H19" s="762"/>
      <c r="I19" s="765"/>
    </row>
    <row r="20" spans="1:9">
      <c r="A20" s="763">
        <f t="shared" si="0"/>
        <v>18</v>
      </c>
      <c r="B20" s="759"/>
      <c r="C20" s="760"/>
      <c r="D20" s="760"/>
      <c r="E20" s="760"/>
      <c r="F20" s="759"/>
      <c r="G20" s="761"/>
      <c r="H20" s="762"/>
      <c r="I20" s="765"/>
    </row>
    <row r="21" spans="1:9">
      <c r="A21" s="763">
        <f t="shared" si="0"/>
        <v>19</v>
      </c>
      <c r="B21" s="759"/>
      <c r="C21" s="760"/>
      <c r="D21" s="760"/>
      <c r="E21" s="760"/>
      <c r="F21" s="759"/>
      <c r="G21" s="761"/>
      <c r="H21" s="762"/>
      <c r="I21" s="765"/>
    </row>
    <row r="22" spans="1:9">
      <c r="A22" s="763">
        <f t="shared" si="0"/>
        <v>20</v>
      </c>
      <c r="B22" s="759"/>
      <c r="C22" s="760"/>
      <c r="D22" s="760"/>
      <c r="E22" s="760"/>
      <c r="F22" s="759"/>
      <c r="G22" s="760"/>
      <c r="H22" s="762"/>
      <c r="I22" s="765"/>
    </row>
    <row r="23" spans="1:9">
      <c r="A23" s="763">
        <f t="shared" si="0"/>
        <v>21</v>
      </c>
      <c r="B23" s="759"/>
      <c r="C23" s="760"/>
      <c r="D23" s="760"/>
      <c r="E23" s="760"/>
      <c r="F23" s="759"/>
      <c r="G23" s="760"/>
      <c r="H23" s="762"/>
      <c r="I23" s="765"/>
    </row>
    <row r="24" spans="1:9">
      <c r="A24" s="763">
        <f t="shared" si="0"/>
        <v>22</v>
      </c>
      <c r="B24" s="759"/>
      <c r="C24" s="760"/>
      <c r="D24" s="760"/>
      <c r="E24" s="760"/>
      <c r="F24" s="759"/>
      <c r="G24" s="760"/>
      <c r="H24" s="762"/>
      <c r="I24" s="765"/>
    </row>
    <row r="25" spans="1:9">
      <c r="A25" s="763">
        <f t="shared" si="0"/>
        <v>23</v>
      </c>
      <c r="B25" s="759"/>
      <c r="C25" s="760"/>
      <c r="D25" s="760"/>
      <c r="E25" s="760"/>
      <c r="F25" s="759"/>
      <c r="G25" s="760"/>
      <c r="H25" s="762"/>
      <c r="I25" s="765"/>
    </row>
    <row r="26" spans="1:9">
      <c r="A26" s="763">
        <f t="shared" si="0"/>
        <v>24</v>
      </c>
      <c r="B26" s="759"/>
      <c r="C26" s="760"/>
      <c r="D26" s="760"/>
      <c r="E26" s="760"/>
      <c r="F26" s="759"/>
      <c r="G26" s="760"/>
      <c r="H26" s="762"/>
      <c r="I26" s="765"/>
    </row>
    <row r="27" spans="1:9">
      <c r="A27" s="763">
        <f t="shared" si="0"/>
        <v>25</v>
      </c>
      <c r="B27" s="759"/>
      <c r="C27" s="760"/>
      <c r="D27" s="760"/>
      <c r="E27" s="760"/>
      <c r="F27" s="759"/>
      <c r="G27" s="760"/>
      <c r="H27" s="762"/>
      <c r="I27" s="765"/>
    </row>
    <row r="28" spans="1:9">
      <c r="A28" s="763">
        <f t="shared" si="0"/>
        <v>26</v>
      </c>
      <c r="B28" s="759"/>
      <c r="C28" s="760"/>
      <c r="D28" s="760"/>
      <c r="E28" s="760"/>
      <c r="F28" s="759"/>
      <c r="G28" s="760"/>
      <c r="H28" s="762"/>
      <c r="I28" s="765"/>
    </row>
    <row r="29" spans="1:9">
      <c r="A29" s="763">
        <f t="shared" si="0"/>
        <v>27</v>
      </c>
      <c r="B29" s="759"/>
      <c r="C29" s="760"/>
      <c r="D29" s="760"/>
      <c r="E29" s="760"/>
      <c r="F29" s="759"/>
      <c r="G29" s="760"/>
      <c r="H29" s="762"/>
      <c r="I29" s="765"/>
    </row>
    <row r="30" spans="1:9">
      <c r="A30" s="763">
        <f t="shared" si="0"/>
        <v>28</v>
      </c>
      <c r="B30" s="759"/>
      <c r="C30" s="760"/>
      <c r="D30" s="760"/>
      <c r="E30" s="760"/>
      <c r="F30" s="759"/>
      <c r="G30" s="760"/>
      <c r="H30" s="762"/>
      <c r="I30" s="765"/>
    </row>
    <row r="31" spans="1:9">
      <c r="A31" s="763">
        <f t="shared" si="0"/>
        <v>29</v>
      </c>
      <c r="B31" s="759"/>
      <c r="C31" s="760"/>
      <c r="D31" s="760"/>
      <c r="E31" s="760"/>
      <c r="F31" s="759"/>
      <c r="G31" s="760"/>
      <c r="H31" s="762"/>
      <c r="I31" s="765"/>
    </row>
    <row r="32" spans="1:9">
      <c r="A32" s="763">
        <f t="shared" si="0"/>
        <v>30</v>
      </c>
      <c r="B32" s="759"/>
      <c r="C32" s="760"/>
      <c r="D32" s="760"/>
      <c r="E32" s="760"/>
      <c r="F32" s="759"/>
      <c r="G32" s="760"/>
      <c r="H32" s="762"/>
      <c r="I32" s="765"/>
    </row>
    <row r="33" spans="1:9">
      <c r="A33" s="763">
        <f t="shared" si="0"/>
        <v>31</v>
      </c>
      <c r="B33" s="759"/>
      <c r="C33" s="760"/>
      <c r="D33" s="760"/>
      <c r="E33" s="760"/>
      <c r="F33" s="759"/>
      <c r="G33" s="760"/>
      <c r="H33" s="762"/>
      <c r="I33" s="765"/>
    </row>
    <row r="34" spans="1:9">
      <c r="A34" s="771">
        <f t="shared" si="0"/>
        <v>32</v>
      </c>
      <c r="B34" s="772"/>
      <c r="C34" s="773"/>
      <c r="D34" s="773"/>
      <c r="E34" s="773"/>
      <c r="F34" s="772"/>
      <c r="G34" s="773"/>
      <c r="H34" s="774"/>
      <c r="I34" s="775"/>
    </row>
  </sheetData>
  <phoneticPr fontId="5" type="noConversion"/>
  <pageMargins left="0.39370078740157483" right="0.35433070866141736" top="0.55118110236220474" bottom="0.51181102362204722" header="0.31496062992125984" footer="0.31496062992125984"/>
  <pageSetup paperSize="9" orientation="landscape" horizontalDpi="4294967293"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M26"/>
  <sheetViews>
    <sheetView zoomScale="40" zoomScaleNormal="40" zoomScaleSheetLayoutView="40" workbookViewId="0">
      <selection activeCell="A3" sqref="A3:M3"/>
    </sheetView>
  </sheetViews>
  <sheetFormatPr defaultColWidth="9" defaultRowHeight="16.5"/>
  <cols>
    <col min="1" max="1" width="18.125" style="789" customWidth="1"/>
    <col min="2" max="2" width="14.125" style="789" customWidth="1"/>
    <col min="3" max="3" width="12.75" style="789" customWidth="1"/>
    <col min="4" max="4" width="13.25" style="789" customWidth="1"/>
    <col min="5" max="5" width="16.5" style="789" customWidth="1"/>
    <col min="6" max="6" width="13.375" style="789" customWidth="1"/>
    <col min="7" max="7" width="15.875" style="789" customWidth="1"/>
    <col min="8" max="8" width="13.625" style="789" customWidth="1"/>
    <col min="9" max="10" width="9" style="789"/>
    <col min="11" max="11" width="17.625" style="789" bestFit="1" customWidth="1"/>
    <col min="12" max="12" width="17.375" style="789" customWidth="1"/>
    <col min="13" max="13" width="19.625" style="789" customWidth="1"/>
    <col min="14" max="16384" width="9" style="789"/>
  </cols>
  <sheetData>
    <row r="1" spans="1:13" ht="67.5">
      <c r="A1" s="1004" t="s">
        <v>1767</v>
      </c>
      <c r="B1" s="1004"/>
      <c r="C1" s="1004"/>
      <c r="D1" s="1004"/>
      <c r="E1" s="1004"/>
      <c r="F1" s="1004"/>
      <c r="G1" s="1004"/>
      <c r="H1" s="1004"/>
      <c r="I1" s="1004"/>
      <c r="J1" s="1004"/>
      <c r="K1" s="1004"/>
      <c r="L1" s="1004"/>
      <c r="M1" s="1004"/>
    </row>
    <row r="2" spans="1:13" ht="35.25">
      <c r="A2" s="1005" t="s">
        <v>1768</v>
      </c>
      <c r="B2" s="1006"/>
      <c r="C2" s="1006"/>
      <c r="D2" s="1006"/>
      <c r="E2" s="1006"/>
      <c r="F2" s="1006"/>
      <c r="G2" s="1006"/>
      <c r="H2" s="1006"/>
      <c r="I2" s="1006"/>
      <c r="J2" s="1006"/>
      <c r="K2" s="1006"/>
      <c r="L2" s="1006"/>
      <c r="M2" s="1006"/>
    </row>
    <row r="3" spans="1:13" ht="50.25">
      <c r="A3" s="1007" t="s">
        <v>1769</v>
      </c>
      <c r="B3" s="1007"/>
      <c r="C3" s="1007"/>
      <c r="D3" s="1007"/>
      <c r="E3" s="1007"/>
      <c r="F3" s="1007"/>
      <c r="G3" s="1007"/>
      <c r="H3" s="1007"/>
      <c r="I3" s="1007"/>
      <c r="J3" s="1007"/>
      <c r="K3" s="1007"/>
      <c r="L3" s="1007"/>
      <c r="M3" s="1007"/>
    </row>
    <row r="4" spans="1:13" ht="43.5" customHeight="1">
      <c r="A4" s="1008" t="s">
        <v>1770</v>
      </c>
      <c r="B4" s="1008"/>
      <c r="C4" s="1008"/>
      <c r="D4" s="1008"/>
      <c r="E4" s="1008"/>
      <c r="F4" s="1008"/>
      <c r="G4" s="1008"/>
      <c r="H4" s="1008"/>
      <c r="I4" s="1008"/>
      <c r="J4" s="1008"/>
      <c r="K4" s="1008"/>
      <c r="L4" s="1008"/>
      <c r="M4" s="1008"/>
    </row>
    <row r="5" spans="1:13" ht="70.5" customHeight="1">
      <c r="A5" s="1009" t="s">
        <v>1771</v>
      </c>
      <c r="B5" s="1011" t="s">
        <v>1772</v>
      </c>
      <c r="C5" s="1011"/>
      <c r="D5" s="790" t="s">
        <v>1773</v>
      </c>
      <c r="E5" s="791" t="s">
        <v>1774</v>
      </c>
      <c r="F5" s="1012"/>
      <c r="G5" s="1012"/>
      <c r="H5" s="1012"/>
      <c r="I5" s="1012"/>
      <c r="J5" s="1013"/>
      <c r="K5" s="792" t="s">
        <v>1775</v>
      </c>
      <c r="L5" s="1014"/>
      <c r="M5" s="1015"/>
    </row>
    <row r="6" spans="1:13" ht="70.5" customHeight="1">
      <c r="A6" s="1010"/>
      <c r="B6" s="1016" t="s">
        <v>1776</v>
      </c>
      <c r="C6" s="1016"/>
      <c r="D6" s="793" t="s">
        <v>1777</v>
      </c>
      <c r="E6" s="794" t="s">
        <v>1778</v>
      </c>
      <c r="F6" s="1017"/>
      <c r="G6" s="1017"/>
      <c r="H6" s="1017"/>
      <c r="I6" s="1017"/>
      <c r="J6" s="1017"/>
      <c r="K6" s="1017"/>
      <c r="L6" s="1017"/>
      <c r="M6" s="1018"/>
    </row>
    <row r="7" spans="1:13" s="795" customFormat="1" ht="48.75" customHeight="1">
      <c r="A7" s="1022" t="s">
        <v>1779</v>
      </c>
      <c r="B7" s="1023"/>
      <c r="C7" s="1023"/>
      <c r="D7" s="1023"/>
      <c r="E7" s="1023"/>
      <c r="F7" s="1023"/>
      <c r="G7" s="1023"/>
      <c r="H7" s="1023"/>
      <c r="I7" s="1023"/>
      <c r="J7" s="1023"/>
      <c r="K7" s="1023"/>
      <c r="L7" s="1023"/>
      <c r="M7" s="1024"/>
    </row>
    <row r="8" spans="1:13" ht="50.25" customHeight="1">
      <c r="A8" s="1025" t="s">
        <v>1780</v>
      </c>
      <c r="B8" s="1026"/>
      <c r="C8" s="1026"/>
      <c r="D8" s="1026"/>
      <c r="E8" s="1026"/>
      <c r="F8" s="1026"/>
      <c r="G8" s="1026"/>
      <c r="H8" s="1026"/>
      <c r="I8" s="1026"/>
      <c r="J8" s="1026"/>
      <c r="K8" s="1026"/>
      <c r="L8" s="1026"/>
      <c r="M8" s="1027"/>
    </row>
    <row r="9" spans="1:13" s="796" customFormat="1" ht="53.25" customHeight="1">
      <c r="A9" s="1028" t="s">
        <v>1781</v>
      </c>
      <c r="B9" s="1029"/>
      <c r="C9" s="1029"/>
      <c r="D9" s="1029"/>
      <c r="E9" s="1029"/>
      <c r="F9" s="1029"/>
      <c r="G9" s="1029"/>
      <c r="H9" s="1029"/>
      <c r="I9" s="1029"/>
      <c r="J9" s="1029"/>
      <c r="K9" s="1029"/>
      <c r="L9" s="1029"/>
      <c r="M9" s="1030"/>
    </row>
    <row r="10" spans="1:13" s="796" customFormat="1" ht="53.25" customHeight="1">
      <c r="A10" s="1019" t="s">
        <v>1782</v>
      </c>
      <c r="B10" s="1020"/>
      <c r="C10" s="1020"/>
      <c r="D10" s="1020"/>
      <c r="E10" s="1020"/>
      <c r="F10" s="1020"/>
      <c r="G10" s="1020"/>
      <c r="H10" s="1020"/>
      <c r="I10" s="1020"/>
      <c r="J10" s="1020"/>
      <c r="K10" s="1020"/>
      <c r="L10" s="1020"/>
      <c r="M10" s="1021"/>
    </row>
    <row r="11" spans="1:13" s="796" customFormat="1" ht="53.25" customHeight="1">
      <c r="A11" s="1019" t="s">
        <v>1783</v>
      </c>
      <c r="B11" s="1020"/>
      <c r="C11" s="1020"/>
      <c r="D11" s="1020"/>
      <c r="E11" s="1020"/>
      <c r="F11" s="1020"/>
      <c r="G11" s="1020"/>
      <c r="H11" s="1020"/>
      <c r="I11" s="1020"/>
      <c r="J11" s="1020"/>
      <c r="K11" s="1020"/>
      <c r="L11" s="1020"/>
      <c r="M11" s="1021"/>
    </row>
    <row r="12" spans="1:13" s="796" customFormat="1" ht="53.25" customHeight="1">
      <c r="A12" s="1019" t="s">
        <v>1784</v>
      </c>
      <c r="B12" s="1020"/>
      <c r="C12" s="1020"/>
      <c r="D12" s="1020"/>
      <c r="E12" s="1020"/>
      <c r="F12" s="1020"/>
      <c r="G12" s="1020"/>
      <c r="H12" s="1020"/>
      <c r="I12" s="1020"/>
      <c r="J12" s="1020"/>
      <c r="K12" s="1020"/>
      <c r="L12" s="1020"/>
      <c r="M12" s="1021"/>
    </row>
    <row r="13" spans="1:13" s="796" customFormat="1" ht="53.25" customHeight="1">
      <c r="A13" s="1019" t="s">
        <v>1785</v>
      </c>
      <c r="B13" s="1020"/>
      <c r="C13" s="1020"/>
      <c r="D13" s="1020"/>
      <c r="E13" s="1020"/>
      <c r="F13" s="1020"/>
      <c r="G13" s="1020"/>
      <c r="H13" s="1020"/>
      <c r="I13" s="1020"/>
      <c r="J13" s="1020"/>
      <c r="K13" s="1020"/>
      <c r="L13" s="1020"/>
      <c r="M13" s="1021"/>
    </row>
    <row r="14" spans="1:13" s="796" customFormat="1" ht="53.25" customHeight="1">
      <c r="A14" s="1019" t="s">
        <v>1786</v>
      </c>
      <c r="B14" s="1020"/>
      <c r="C14" s="1020"/>
      <c r="D14" s="1020"/>
      <c r="E14" s="1020"/>
      <c r="F14" s="1020"/>
      <c r="G14" s="1020"/>
      <c r="H14" s="1020"/>
      <c r="I14" s="1020"/>
      <c r="J14" s="1020"/>
      <c r="K14" s="1020"/>
      <c r="L14" s="1020"/>
      <c r="M14" s="1021"/>
    </row>
    <row r="15" spans="1:13" s="796" customFormat="1" ht="78" customHeight="1">
      <c r="A15" s="1031" t="s">
        <v>1787</v>
      </c>
      <c r="B15" s="1032"/>
      <c r="C15" s="1032"/>
      <c r="D15" s="1032"/>
      <c r="E15" s="1032"/>
      <c r="F15" s="1032"/>
      <c r="G15" s="1032"/>
      <c r="H15" s="1032"/>
      <c r="I15" s="1032"/>
      <c r="J15" s="1032"/>
      <c r="K15" s="1032"/>
      <c r="L15" s="1032"/>
      <c r="M15" s="1033"/>
    </row>
    <row r="16" spans="1:13" s="796" customFormat="1" ht="53.25" customHeight="1">
      <c r="A16" s="1019" t="s">
        <v>1788</v>
      </c>
      <c r="B16" s="1020"/>
      <c r="C16" s="1020"/>
      <c r="D16" s="1020"/>
      <c r="E16" s="1020"/>
      <c r="F16" s="1020"/>
      <c r="G16" s="1020"/>
      <c r="H16" s="1020"/>
      <c r="I16" s="1020"/>
      <c r="J16" s="1020"/>
      <c r="K16" s="1020"/>
      <c r="L16" s="1020"/>
      <c r="M16" s="1021"/>
    </row>
    <row r="17" spans="1:13" s="796" customFormat="1" ht="53.25" customHeight="1">
      <c r="A17" s="1019" t="s">
        <v>1789</v>
      </c>
      <c r="B17" s="1020"/>
      <c r="C17" s="1020"/>
      <c r="D17" s="1020"/>
      <c r="E17" s="1020"/>
      <c r="F17" s="1020"/>
      <c r="G17" s="1020"/>
      <c r="H17" s="1020"/>
      <c r="I17" s="1020"/>
      <c r="J17" s="1020"/>
      <c r="K17" s="1020"/>
      <c r="L17" s="1020"/>
      <c r="M17" s="1021"/>
    </row>
    <row r="18" spans="1:13" s="796" customFormat="1" ht="53.25" customHeight="1">
      <c r="A18" s="1019" t="s">
        <v>1790</v>
      </c>
      <c r="B18" s="1020"/>
      <c r="C18" s="1020"/>
      <c r="D18" s="1020"/>
      <c r="E18" s="1020"/>
      <c r="F18" s="1020"/>
      <c r="G18" s="1020"/>
      <c r="H18" s="1020"/>
      <c r="I18" s="1020"/>
      <c r="J18" s="1020"/>
      <c r="K18" s="1020"/>
      <c r="L18" s="1020"/>
      <c r="M18" s="1021"/>
    </row>
    <row r="19" spans="1:13" s="796" customFormat="1" ht="53.25" customHeight="1">
      <c r="A19" s="1034" t="s">
        <v>1791</v>
      </c>
      <c r="B19" s="1035"/>
      <c r="C19" s="1035"/>
      <c r="D19" s="1035"/>
      <c r="E19" s="1035"/>
      <c r="F19" s="1035"/>
      <c r="G19" s="1035"/>
      <c r="H19" s="1035"/>
      <c r="I19" s="1035"/>
      <c r="J19" s="1035"/>
      <c r="K19" s="1035"/>
      <c r="L19" s="1035"/>
      <c r="M19" s="1036"/>
    </row>
    <row r="20" spans="1:13" s="796" customFormat="1" ht="200.1" customHeight="1">
      <c r="A20" s="1037" t="s">
        <v>1792</v>
      </c>
      <c r="B20" s="1038"/>
      <c r="C20" s="1038"/>
      <c r="D20" s="1038"/>
      <c r="E20" s="1038"/>
      <c r="F20" s="1038"/>
      <c r="G20" s="1038"/>
      <c r="H20" s="1038"/>
      <c r="I20" s="1038"/>
      <c r="J20" s="1038"/>
      <c r="K20" s="1038"/>
      <c r="L20" s="1038"/>
      <c r="M20" s="1039"/>
    </row>
    <row r="21" spans="1:13" s="796" customFormat="1" ht="200.1" customHeight="1">
      <c r="A21" s="1040" t="s">
        <v>1793</v>
      </c>
      <c r="B21" s="1041"/>
      <c r="C21" s="1041"/>
      <c r="D21" s="1041"/>
      <c r="E21" s="1041"/>
      <c r="F21" s="1041"/>
      <c r="G21" s="1041"/>
      <c r="H21" s="1041"/>
      <c r="I21" s="1041"/>
      <c r="J21" s="1041"/>
      <c r="K21" s="1041"/>
      <c r="L21" s="1041"/>
      <c r="M21" s="1042"/>
    </row>
    <row r="22" spans="1:13" ht="99.95" customHeight="1">
      <c r="A22" s="1043" t="s">
        <v>1794</v>
      </c>
      <c r="B22" s="1044"/>
      <c r="C22" s="1044"/>
      <c r="D22" s="1044"/>
      <c r="E22" s="1044"/>
      <c r="F22" s="1044"/>
      <c r="G22" s="1044"/>
      <c r="H22" s="1044"/>
      <c r="I22" s="1044"/>
      <c r="J22" s="1044"/>
      <c r="K22" s="1044"/>
      <c r="L22" s="1044"/>
      <c r="M22" s="1045"/>
    </row>
    <row r="23" spans="1:13" ht="30">
      <c r="A23" s="1046" t="s">
        <v>1795</v>
      </c>
      <c r="B23" s="1047"/>
      <c r="C23" s="1047"/>
      <c r="D23" s="1048"/>
      <c r="E23" s="1046" t="s">
        <v>1796</v>
      </c>
      <c r="F23" s="1047"/>
      <c r="G23" s="1047"/>
      <c r="H23" s="1048"/>
      <c r="I23" s="1046" t="s">
        <v>1797</v>
      </c>
      <c r="J23" s="1047"/>
      <c r="K23" s="1047"/>
      <c r="L23" s="1047"/>
      <c r="M23" s="1048"/>
    </row>
    <row r="24" spans="1:13" ht="120" customHeight="1">
      <c r="A24" s="1049"/>
      <c r="B24" s="1050"/>
      <c r="C24" s="1050"/>
      <c r="D24" s="1051"/>
      <c r="E24" s="1049"/>
      <c r="F24" s="1050"/>
      <c r="G24" s="1050"/>
      <c r="H24" s="1051"/>
      <c r="I24" s="1049"/>
      <c r="J24" s="1050"/>
      <c r="K24" s="1050"/>
      <c r="L24" s="1050"/>
      <c r="M24" s="1051"/>
    </row>
    <row r="25" spans="1:13" ht="135" customHeight="1">
      <c r="A25" s="1052" t="s">
        <v>1798</v>
      </c>
      <c r="B25" s="1053"/>
      <c r="C25" s="1053"/>
      <c r="D25" s="1053"/>
      <c r="E25" s="1053"/>
      <c r="F25" s="1053"/>
      <c r="G25" s="1053"/>
      <c r="H25" s="1053"/>
      <c r="I25" s="1053"/>
      <c r="J25" s="1053"/>
      <c r="K25" s="1053"/>
      <c r="L25" s="1053"/>
      <c r="M25" s="1054"/>
    </row>
    <row r="26" spans="1:13" ht="166.5" customHeight="1">
      <c r="A26" s="1052" t="s">
        <v>1799</v>
      </c>
      <c r="B26" s="1053"/>
      <c r="C26" s="1053"/>
      <c r="D26" s="1053"/>
      <c r="E26" s="1053"/>
      <c r="F26" s="1053"/>
      <c r="G26" s="1053"/>
      <c r="H26" s="1053"/>
      <c r="I26" s="1053"/>
      <c r="J26" s="1053"/>
      <c r="K26" s="1053"/>
      <c r="L26" s="1053"/>
      <c r="M26" s="1054"/>
    </row>
  </sheetData>
  <mergeCells count="34">
    <mergeCell ref="A24:D24"/>
    <mergeCell ref="E24:H24"/>
    <mergeCell ref="I24:M24"/>
    <mergeCell ref="A25:M25"/>
    <mergeCell ref="A26:M26"/>
    <mergeCell ref="A19:M19"/>
    <mergeCell ref="A20:M20"/>
    <mergeCell ref="A21:M21"/>
    <mergeCell ref="A22:M22"/>
    <mergeCell ref="A23:D23"/>
    <mergeCell ref="E23:H23"/>
    <mergeCell ref="I23:M23"/>
    <mergeCell ref="A18:M18"/>
    <mergeCell ref="A7:M7"/>
    <mergeCell ref="A8:M8"/>
    <mergeCell ref="A9:M9"/>
    <mergeCell ref="A10:M10"/>
    <mergeCell ref="A11:M11"/>
    <mergeCell ref="A12:M12"/>
    <mergeCell ref="A13:M13"/>
    <mergeCell ref="A14:M14"/>
    <mergeCell ref="A15:M15"/>
    <mergeCell ref="A16:M16"/>
    <mergeCell ref="A17:M17"/>
    <mergeCell ref="A1:M1"/>
    <mergeCell ref="A2:M2"/>
    <mergeCell ref="A3:M3"/>
    <mergeCell ref="A4:M4"/>
    <mergeCell ref="A5:A6"/>
    <mergeCell ref="B5:C5"/>
    <mergeCell ref="F5:J5"/>
    <mergeCell ref="L5:M5"/>
    <mergeCell ref="B6:C6"/>
    <mergeCell ref="F6:M6"/>
  </mergeCells>
  <phoneticPr fontId="5" type="noConversion"/>
  <printOptions horizontalCentered="1"/>
  <pageMargins left="0.19685039370078741" right="0.19685039370078741" top="0.39370078740157483" bottom="0.19685039370078741" header="0.31496062992125984" footer="0.31496062992125984"/>
  <pageSetup paperSize="9" scale="42"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M366"/>
  <sheetViews>
    <sheetView workbookViewId="0">
      <pane ySplit="10" topLeftCell="A221" activePane="bottomLeft" state="frozen"/>
      <selection pane="bottomLeft" activeCell="A251" sqref="A251"/>
    </sheetView>
  </sheetViews>
  <sheetFormatPr defaultRowHeight="16.5" outlineLevelRow="1"/>
  <cols>
    <col min="1" max="1" width="13.5" style="559" customWidth="1"/>
    <col min="2" max="2" width="32.375" style="559" customWidth="1"/>
    <col min="3" max="5" width="11" style="574" customWidth="1"/>
    <col min="6" max="6" width="37.25" style="559" customWidth="1"/>
    <col min="7" max="9" width="11" style="574" customWidth="1"/>
    <col min="10" max="10" width="32.625" style="559" customWidth="1"/>
    <col min="11" max="13" width="11" style="574" customWidth="1"/>
    <col min="14" max="16384" width="9" style="560"/>
  </cols>
  <sheetData>
    <row r="1" spans="1:13" s="237" customFormat="1" ht="21.75" customHeight="1">
      <c r="A1" s="563" t="s">
        <v>1154</v>
      </c>
      <c r="B1" s="564" t="s">
        <v>1155</v>
      </c>
      <c r="C1" s="565" t="s">
        <v>1156</v>
      </c>
      <c r="D1" s="565" t="s">
        <v>1157</v>
      </c>
      <c r="E1" s="566" t="s">
        <v>1158</v>
      </c>
      <c r="F1" s="564" t="s">
        <v>1159</v>
      </c>
      <c r="G1" s="565" t="s">
        <v>1156</v>
      </c>
      <c r="H1" s="565" t="s">
        <v>1157</v>
      </c>
      <c r="I1" s="566" t="s">
        <v>1158</v>
      </c>
      <c r="J1" s="564" t="s">
        <v>1160</v>
      </c>
      <c r="K1" s="565" t="s">
        <v>1156</v>
      </c>
      <c r="L1" s="565" t="s">
        <v>1157</v>
      </c>
      <c r="M1" s="566" t="s">
        <v>1158</v>
      </c>
    </row>
    <row r="2" spans="1:13" s="558" customFormat="1" hidden="1" outlineLevel="1">
      <c r="A2" s="567">
        <v>43790</v>
      </c>
      <c r="B2" s="568" t="s">
        <v>1066</v>
      </c>
      <c r="C2" s="569"/>
      <c r="D2" s="570"/>
      <c r="E2" s="571"/>
      <c r="F2" s="568" t="s">
        <v>1085</v>
      </c>
      <c r="G2" s="569"/>
      <c r="H2" s="570"/>
      <c r="I2" s="571"/>
      <c r="J2" s="568" t="s">
        <v>1066</v>
      </c>
      <c r="K2" s="569"/>
      <c r="L2" s="570"/>
      <c r="M2" s="571"/>
    </row>
    <row r="3" spans="1:13" s="558" customFormat="1" hidden="1" outlineLevel="1">
      <c r="A3" s="567"/>
      <c r="B3" s="568"/>
      <c r="C3" s="569"/>
      <c r="D3" s="570"/>
      <c r="E3" s="571"/>
      <c r="F3" s="568" t="s">
        <v>1161</v>
      </c>
      <c r="G3" s="569"/>
      <c r="H3" s="570"/>
      <c r="I3" s="571"/>
      <c r="J3" s="568"/>
      <c r="K3" s="569"/>
      <c r="L3" s="570"/>
      <c r="M3" s="571"/>
    </row>
    <row r="4" spans="1:13" s="558" customFormat="1" hidden="1" outlineLevel="1">
      <c r="A4" s="567">
        <v>43791</v>
      </c>
      <c r="B4" s="568" t="s">
        <v>1162</v>
      </c>
      <c r="C4" s="569"/>
      <c r="D4" s="570"/>
      <c r="E4" s="571"/>
      <c r="F4" s="568" t="s">
        <v>1084</v>
      </c>
      <c r="G4" s="569"/>
      <c r="H4" s="570"/>
      <c r="I4" s="571"/>
      <c r="J4" s="568"/>
      <c r="K4" s="569"/>
      <c r="L4" s="570"/>
      <c r="M4" s="571"/>
    </row>
    <row r="5" spans="1:13" s="558" customFormat="1" hidden="1" outlineLevel="1">
      <c r="A5" s="567">
        <v>43792</v>
      </c>
      <c r="B5" s="568" t="s">
        <v>1083</v>
      </c>
      <c r="C5" s="569"/>
      <c r="D5" s="570"/>
      <c r="E5" s="571"/>
      <c r="F5" s="568" t="s">
        <v>1082</v>
      </c>
      <c r="G5" s="569"/>
      <c r="H5" s="570"/>
      <c r="I5" s="571"/>
      <c r="J5" s="568"/>
      <c r="K5" s="569"/>
      <c r="L5" s="570"/>
      <c r="M5" s="571"/>
    </row>
    <row r="6" spans="1:13" s="558" customFormat="1" hidden="1" outlineLevel="1">
      <c r="A6" s="567"/>
      <c r="B6" s="568"/>
      <c r="C6" s="569"/>
      <c r="D6" s="570"/>
      <c r="E6" s="571"/>
      <c r="F6" s="568" t="s">
        <v>1081</v>
      </c>
      <c r="G6" s="569"/>
      <c r="H6" s="570"/>
      <c r="I6" s="571"/>
      <c r="J6" s="568"/>
      <c r="K6" s="569"/>
      <c r="L6" s="570"/>
      <c r="M6" s="571"/>
    </row>
    <row r="7" spans="1:13" s="558" customFormat="1" hidden="1" outlineLevel="1">
      <c r="A7" s="567">
        <v>43793</v>
      </c>
      <c r="B7" s="568" t="s">
        <v>1066</v>
      </c>
      <c r="C7" s="569"/>
      <c r="D7" s="570"/>
      <c r="E7" s="571"/>
      <c r="F7" s="568" t="s">
        <v>1066</v>
      </c>
      <c r="G7" s="569"/>
      <c r="H7" s="570"/>
      <c r="I7" s="571"/>
      <c r="J7" s="568" t="s">
        <v>1066</v>
      </c>
      <c r="K7" s="569"/>
      <c r="L7" s="570"/>
      <c r="M7" s="571"/>
    </row>
    <row r="8" spans="1:13" s="558" customFormat="1" hidden="1" outlineLevel="1">
      <c r="A8" s="567">
        <v>43794</v>
      </c>
      <c r="B8" s="568" t="s">
        <v>1066</v>
      </c>
      <c r="C8" s="569"/>
      <c r="D8" s="570"/>
      <c r="E8" s="571"/>
      <c r="F8" s="568" t="s">
        <v>1066</v>
      </c>
      <c r="G8" s="569"/>
      <c r="H8" s="570"/>
      <c r="I8" s="571"/>
      <c r="J8" s="568" t="s">
        <v>1066</v>
      </c>
      <c r="K8" s="569"/>
      <c r="L8" s="570"/>
      <c r="M8" s="571"/>
    </row>
    <row r="9" spans="1:13" s="558" customFormat="1" hidden="1" outlineLevel="1">
      <c r="A9" s="567">
        <v>43795</v>
      </c>
      <c r="B9" s="568" t="s">
        <v>1066</v>
      </c>
      <c r="C9" s="569"/>
      <c r="D9" s="570"/>
      <c r="E9" s="571"/>
      <c r="F9" s="568" t="s">
        <v>1066</v>
      </c>
      <c r="G9" s="569"/>
      <c r="H9" s="570"/>
      <c r="I9" s="571"/>
      <c r="J9" s="568" t="s">
        <v>1066</v>
      </c>
      <c r="K9" s="569"/>
      <c r="L9" s="570"/>
      <c r="M9" s="571"/>
    </row>
    <row r="10" spans="1:13" s="558" customFormat="1" hidden="1" outlineLevel="1">
      <c r="A10" s="567">
        <v>43796</v>
      </c>
      <c r="B10" s="568" t="s">
        <v>1066</v>
      </c>
      <c r="C10" s="569"/>
      <c r="D10" s="570"/>
      <c r="E10" s="571"/>
      <c r="F10" s="568" t="s">
        <v>1066</v>
      </c>
      <c r="G10" s="569"/>
      <c r="H10" s="570"/>
      <c r="I10" s="571"/>
      <c r="J10" s="568" t="s">
        <v>1066</v>
      </c>
      <c r="K10" s="569"/>
      <c r="L10" s="570"/>
      <c r="M10" s="571"/>
    </row>
    <row r="11" spans="1:13" s="558" customFormat="1" hidden="1" outlineLevel="1">
      <c r="A11" s="567">
        <v>43797</v>
      </c>
      <c r="B11" s="568" t="s">
        <v>1066</v>
      </c>
      <c r="C11" s="569"/>
      <c r="D11" s="570"/>
      <c r="E11" s="571"/>
      <c r="F11" s="568" t="s">
        <v>1066</v>
      </c>
      <c r="G11" s="569"/>
      <c r="H11" s="570"/>
      <c r="I11" s="571"/>
      <c r="J11" s="568" t="s">
        <v>1066</v>
      </c>
      <c r="K11" s="569"/>
      <c r="L11" s="570"/>
      <c r="M11" s="571"/>
    </row>
    <row r="12" spans="1:13" s="558" customFormat="1" hidden="1" outlineLevel="1">
      <c r="A12" s="567">
        <v>43798</v>
      </c>
      <c r="B12" s="568" t="s">
        <v>1066</v>
      </c>
      <c r="C12" s="569"/>
      <c r="D12" s="570"/>
      <c r="E12" s="571"/>
      <c r="F12" s="568" t="s">
        <v>1066</v>
      </c>
      <c r="G12" s="569"/>
      <c r="H12" s="570"/>
      <c r="I12" s="571"/>
      <c r="J12" s="568" t="s">
        <v>1066</v>
      </c>
      <c r="K12" s="569"/>
      <c r="L12" s="570"/>
      <c r="M12" s="571"/>
    </row>
    <row r="13" spans="1:13" s="558" customFormat="1" hidden="1" outlineLevel="1">
      <c r="A13" s="567">
        <v>43799</v>
      </c>
      <c r="B13" s="568" t="s">
        <v>1066</v>
      </c>
      <c r="C13" s="569"/>
      <c r="D13" s="570"/>
      <c r="E13" s="571"/>
      <c r="F13" s="568" t="s">
        <v>1066</v>
      </c>
      <c r="G13" s="569"/>
      <c r="H13" s="570"/>
      <c r="I13" s="571"/>
      <c r="J13" s="568" t="s">
        <v>1066</v>
      </c>
      <c r="K13" s="569"/>
      <c r="L13" s="570"/>
      <c r="M13" s="571"/>
    </row>
    <row r="14" spans="1:13" s="558" customFormat="1" hidden="1" outlineLevel="1">
      <c r="A14" s="567">
        <v>43800</v>
      </c>
      <c r="B14" s="568" t="s">
        <v>1163</v>
      </c>
      <c r="C14" s="569"/>
      <c r="D14" s="570"/>
      <c r="E14" s="571"/>
      <c r="F14" s="568" t="s">
        <v>1163</v>
      </c>
      <c r="G14" s="569"/>
      <c r="H14" s="570"/>
      <c r="I14" s="571"/>
      <c r="J14" s="568" t="s">
        <v>1163</v>
      </c>
      <c r="K14" s="569"/>
      <c r="L14" s="570"/>
      <c r="M14" s="571"/>
    </row>
    <row r="15" spans="1:13" s="558" customFormat="1" hidden="1" outlineLevel="1">
      <c r="A15" s="567"/>
      <c r="B15" s="568" t="s">
        <v>1163</v>
      </c>
      <c r="C15" s="569"/>
      <c r="D15" s="570"/>
      <c r="E15" s="571"/>
      <c r="F15" s="568" t="s">
        <v>1164</v>
      </c>
      <c r="G15" s="569"/>
      <c r="H15" s="570"/>
      <c r="I15" s="571"/>
      <c r="J15" s="568" t="s">
        <v>1163</v>
      </c>
      <c r="K15" s="569"/>
      <c r="L15" s="570"/>
      <c r="M15" s="571"/>
    </row>
    <row r="16" spans="1:13" s="558" customFormat="1" hidden="1" outlineLevel="1">
      <c r="A16" s="567">
        <v>43801</v>
      </c>
      <c r="B16" s="568" t="s">
        <v>1163</v>
      </c>
      <c r="C16" s="569"/>
      <c r="D16" s="570"/>
      <c r="E16" s="571"/>
      <c r="F16" s="568" t="s">
        <v>1163</v>
      </c>
      <c r="G16" s="569"/>
      <c r="H16" s="570"/>
      <c r="I16" s="571"/>
      <c r="J16" s="568" t="s">
        <v>1165</v>
      </c>
      <c r="K16" s="569"/>
      <c r="L16" s="570"/>
      <c r="M16" s="571"/>
    </row>
    <row r="17" spans="1:13" s="558" customFormat="1" hidden="1" outlineLevel="1">
      <c r="A17" s="567">
        <v>43802</v>
      </c>
      <c r="B17" s="568" t="s">
        <v>1163</v>
      </c>
      <c r="C17" s="569"/>
      <c r="D17" s="570"/>
      <c r="E17" s="571"/>
      <c r="F17" s="568" t="s">
        <v>1166</v>
      </c>
      <c r="G17" s="569"/>
      <c r="H17" s="570"/>
      <c r="I17" s="571"/>
      <c r="J17" s="568" t="s">
        <v>1167</v>
      </c>
      <c r="K17" s="569"/>
      <c r="L17" s="570"/>
      <c r="M17" s="571"/>
    </row>
    <row r="18" spans="1:13" s="558" customFormat="1" hidden="1" outlineLevel="1">
      <c r="A18" s="567">
        <v>43803</v>
      </c>
      <c r="B18" s="568" t="s">
        <v>1163</v>
      </c>
      <c r="C18" s="569"/>
      <c r="D18" s="570"/>
      <c r="E18" s="571"/>
      <c r="F18" s="568" t="s">
        <v>1163</v>
      </c>
      <c r="G18" s="569"/>
      <c r="H18" s="570"/>
      <c r="I18" s="571"/>
      <c r="J18" s="568" t="s">
        <v>1163</v>
      </c>
      <c r="K18" s="569"/>
      <c r="L18" s="570"/>
      <c r="M18" s="571"/>
    </row>
    <row r="19" spans="1:13" s="558" customFormat="1" hidden="1" outlineLevel="1">
      <c r="A19" s="567">
        <v>43804</v>
      </c>
      <c r="B19" s="568" t="s">
        <v>1163</v>
      </c>
      <c r="C19" s="569"/>
      <c r="D19" s="570"/>
      <c r="E19" s="571"/>
      <c r="F19" s="568" t="s">
        <v>1163</v>
      </c>
      <c r="G19" s="569"/>
      <c r="H19" s="570"/>
      <c r="I19" s="571"/>
      <c r="J19" s="568" t="s">
        <v>1163</v>
      </c>
      <c r="K19" s="569"/>
      <c r="L19" s="570"/>
      <c r="M19" s="571"/>
    </row>
    <row r="20" spans="1:13" s="558" customFormat="1" hidden="1" outlineLevel="1">
      <c r="A20" s="567">
        <v>43806</v>
      </c>
      <c r="B20" s="568" t="s">
        <v>1168</v>
      </c>
      <c r="C20" s="569"/>
      <c r="D20" s="570"/>
      <c r="E20" s="571"/>
      <c r="F20" s="568" t="s">
        <v>1169</v>
      </c>
      <c r="G20" s="569"/>
      <c r="H20" s="570"/>
      <c r="I20" s="571"/>
      <c r="J20" s="568" t="s">
        <v>1163</v>
      </c>
      <c r="K20" s="569"/>
      <c r="L20" s="570"/>
      <c r="M20" s="571"/>
    </row>
    <row r="21" spans="1:13" s="558" customFormat="1" hidden="1" outlineLevel="1">
      <c r="A21" s="567">
        <v>43807</v>
      </c>
      <c r="B21" s="568" t="s">
        <v>1168</v>
      </c>
      <c r="C21" s="569"/>
      <c r="D21" s="570"/>
      <c r="E21" s="571"/>
      <c r="F21" s="568" t="s">
        <v>1170</v>
      </c>
      <c r="G21" s="569"/>
      <c r="H21" s="570"/>
      <c r="I21" s="571"/>
      <c r="J21" s="568" t="s">
        <v>1163</v>
      </c>
      <c r="K21" s="569"/>
      <c r="L21" s="570"/>
      <c r="M21" s="571"/>
    </row>
    <row r="22" spans="1:13" s="558" customFormat="1" hidden="1" outlineLevel="1">
      <c r="A22" s="567">
        <v>43808</v>
      </c>
      <c r="B22" s="568" t="s">
        <v>1163</v>
      </c>
      <c r="C22" s="569"/>
      <c r="D22" s="570"/>
      <c r="E22" s="571"/>
      <c r="F22" s="568" t="s">
        <v>1163</v>
      </c>
      <c r="G22" s="569"/>
      <c r="H22" s="570"/>
      <c r="I22" s="571"/>
      <c r="J22" s="568" t="s">
        <v>1171</v>
      </c>
      <c r="K22" s="569"/>
      <c r="L22" s="570"/>
      <c r="M22" s="571"/>
    </row>
    <row r="23" spans="1:13" s="558" customFormat="1" hidden="1" outlineLevel="1">
      <c r="A23" s="567">
        <v>43809</v>
      </c>
      <c r="B23" s="568" t="s">
        <v>1163</v>
      </c>
      <c r="C23" s="569"/>
      <c r="D23" s="570"/>
      <c r="E23" s="571"/>
      <c r="F23" s="568" t="s">
        <v>1163</v>
      </c>
      <c r="G23" s="569"/>
      <c r="H23" s="570"/>
      <c r="I23" s="571"/>
      <c r="J23" s="568" t="s">
        <v>1163</v>
      </c>
      <c r="K23" s="569"/>
      <c r="L23" s="570"/>
      <c r="M23" s="571"/>
    </row>
    <row r="24" spans="1:13" s="558" customFormat="1" hidden="1" outlineLevel="1">
      <c r="A24" s="567">
        <v>43810</v>
      </c>
      <c r="B24" s="568" t="s">
        <v>1163</v>
      </c>
      <c r="C24" s="569"/>
      <c r="D24" s="570"/>
      <c r="E24" s="571"/>
      <c r="F24" s="568" t="s">
        <v>1163</v>
      </c>
      <c r="G24" s="569"/>
      <c r="H24" s="570"/>
      <c r="I24" s="571"/>
      <c r="J24" s="568" t="s">
        <v>1163</v>
      </c>
      <c r="K24" s="569"/>
      <c r="L24" s="570"/>
      <c r="M24" s="571"/>
    </row>
    <row r="25" spans="1:13" s="558" customFormat="1" hidden="1" outlineLevel="1">
      <c r="A25" s="567">
        <v>43811</v>
      </c>
      <c r="B25" s="568" t="s">
        <v>1172</v>
      </c>
      <c r="C25" s="569"/>
      <c r="D25" s="570"/>
      <c r="E25" s="571"/>
      <c r="F25" s="568" t="s">
        <v>1173</v>
      </c>
      <c r="G25" s="569"/>
      <c r="H25" s="570"/>
      <c r="I25" s="571"/>
      <c r="J25" s="568" t="s">
        <v>1163</v>
      </c>
      <c r="K25" s="569"/>
      <c r="L25" s="570"/>
      <c r="M25" s="571"/>
    </row>
    <row r="26" spans="1:13" s="558" customFormat="1" hidden="1" outlineLevel="1">
      <c r="A26" s="567">
        <v>43812</v>
      </c>
      <c r="B26" s="568" t="s">
        <v>1174</v>
      </c>
      <c r="C26" s="569"/>
      <c r="D26" s="570"/>
      <c r="E26" s="571"/>
      <c r="F26" s="568" t="s">
        <v>1163</v>
      </c>
      <c r="G26" s="569"/>
      <c r="H26" s="570"/>
      <c r="I26" s="571"/>
      <c r="J26" s="568" t="s">
        <v>1163</v>
      </c>
      <c r="K26" s="569"/>
      <c r="L26" s="570"/>
      <c r="M26" s="571"/>
    </row>
    <row r="27" spans="1:13" s="558" customFormat="1" hidden="1" outlineLevel="1">
      <c r="A27" s="567">
        <v>43813</v>
      </c>
      <c r="B27" s="568" t="s">
        <v>1175</v>
      </c>
      <c r="C27" s="569"/>
      <c r="D27" s="570"/>
      <c r="E27" s="571"/>
      <c r="F27" s="568" t="s">
        <v>1176</v>
      </c>
      <c r="G27" s="569"/>
      <c r="H27" s="570"/>
      <c r="I27" s="571"/>
      <c r="J27" s="568" t="s">
        <v>1163</v>
      </c>
      <c r="K27" s="569"/>
      <c r="L27" s="570"/>
      <c r="M27" s="571"/>
    </row>
    <row r="28" spans="1:13" s="558" customFormat="1" ht="33" hidden="1" outlineLevel="1">
      <c r="A28" s="567">
        <v>43816</v>
      </c>
      <c r="B28" s="572" t="s">
        <v>1177</v>
      </c>
      <c r="C28" s="569"/>
      <c r="D28" s="570"/>
      <c r="E28" s="571"/>
      <c r="F28" s="568" t="s">
        <v>1163</v>
      </c>
      <c r="G28" s="569"/>
      <c r="H28" s="570"/>
      <c r="I28" s="571"/>
      <c r="J28" s="568" t="s">
        <v>1163</v>
      </c>
      <c r="K28" s="569"/>
      <c r="L28" s="570"/>
      <c r="M28" s="571"/>
    </row>
    <row r="29" spans="1:13" s="558" customFormat="1" hidden="1" outlineLevel="1">
      <c r="A29" s="567">
        <v>43819</v>
      </c>
      <c r="B29" s="568" t="s">
        <v>1178</v>
      </c>
      <c r="C29" s="569"/>
      <c r="D29" s="570"/>
      <c r="E29" s="571"/>
      <c r="F29" s="568" t="s">
        <v>1163</v>
      </c>
      <c r="G29" s="569"/>
      <c r="H29" s="570"/>
      <c r="I29" s="571"/>
      <c r="J29" s="568" t="s">
        <v>1179</v>
      </c>
      <c r="K29" s="569"/>
      <c r="L29" s="570"/>
      <c r="M29" s="571"/>
    </row>
    <row r="30" spans="1:13" s="558" customFormat="1" hidden="1" outlineLevel="1">
      <c r="A30" s="567">
        <v>43820</v>
      </c>
      <c r="B30" s="568" t="s">
        <v>1163</v>
      </c>
      <c r="C30" s="569"/>
      <c r="D30" s="570"/>
      <c r="E30" s="571"/>
      <c r="F30" s="568"/>
      <c r="G30" s="569"/>
      <c r="H30" s="570"/>
      <c r="I30" s="571"/>
      <c r="J30" s="568"/>
      <c r="K30" s="569"/>
      <c r="L30" s="570"/>
      <c r="M30" s="571"/>
    </row>
    <row r="31" spans="1:13" s="558" customFormat="1" hidden="1" outlineLevel="1">
      <c r="A31" s="567">
        <v>43821</v>
      </c>
      <c r="B31" s="568" t="s">
        <v>1180</v>
      </c>
      <c r="C31" s="569"/>
      <c r="D31" s="570"/>
      <c r="E31" s="571"/>
      <c r="F31" s="568"/>
      <c r="G31" s="569"/>
      <c r="H31" s="570"/>
      <c r="I31" s="571"/>
      <c r="J31" s="568"/>
      <c r="K31" s="569"/>
      <c r="L31" s="570"/>
      <c r="M31" s="571"/>
    </row>
    <row r="32" spans="1:13" s="558" customFormat="1" hidden="1" outlineLevel="1">
      <c r="A32" s="567">
        <v>43822</v>
      </c>
      <c r="B32" s="568" t="s">
        <v>1181</v>
      </c>
      <c r="C32" s="569"/>
      <c r="D32" s="570"/>
      <c r="E32" s="571"/>
      <c r="F32" s="568" t="s">
        <v>1182</v>
      </c>
      <c r="G32" s="569"/>
      <c r="H32" s="570"/>
      <c r="I32" s="571"/>
      <c r="J32" s="568"/>
      <c r="K32" s="569"/>
      <c r="L32" s="570"/>
      <c r="M32" s="571"/>
    </row>
    <row r="33" spans="1:13" s="558" customFormat="1" hidden="1" outlineLevel="1">
      <c r="A33" s="567">
        <v>43824</v>
      </c>
      <c r="B33" s="568" t="s">
        <v>1183</v>
      </c>
      <c r="C33" s="569"/>
      <c r="D33" s="570"/>
      <c r="E33" s="571"/>
      <c r="F33" s="568" t="s">
        <v>1184</v>
      </c>
      <c r="G33" s="569"/>
      <c r="H33" s="570"/>
      <c r="I33" s="571"/>
      <c r="J33" s="568"/>
      <c r="K33" s="569"/>
      <c r="L33" s="570"/>
      <c r="M33" s="571"/>
    </row>
    <row r="34" spans="1:13" s="558" customFormat="1" hidden="1" outlineLevel="1">
      <c r="A34" s="567">
        <v>43826</v>
      </c>
      <c r="B34" s="568"/>
      <c r="C34" s="569"/>
      <c r="D34" s="570"/>
      <c r="E34" s="571"/>
      <c r="F34" s="568" t="s">
        <v>1185</v>
      </c>
      <c r="G34" s="569"/>
      <c r="H34" s="570"/>
      <c r="I34" s="571"/>
      <c r="J34" s="568" t="s">
        <v>1186</v>
      </c>
      <c r="K34" s="569"/>
      <c r="L34" s="570"/>
      <c r="M34" s="571"/>
    </row>
    <row r="35" spans="1:13" s="558" customFormat="1" hidden="1" outlineLevel="1">
      <c r="A35" s="567">
        <v>43829</v>
      </c>
      <c r="B35" s="568"/>
      <c r="C35" s="569"/>
      <c r="D35" s="570"/>
      <c r="E35" s="571"/>
      <c r="F35" s="568"/>
      <c r="G35" s="569"/>
      <c r="H35" s="570"/>
      <c r="I35" s="571"/>
      <c r="J35" s="568" t="s">
        <v>1187</v>
      </c>
      <c r="K35" s="569"/>
      <c r="L35" s="570"/>
      <c r="M35" s="571"/>
    </row>
    <row r="36" spans="1:13" s="558" customFormat="1" hidden="1" outlineLevel="1">
      <c r="A36" s="567">
        <v>44196</v>
      </c>
      <c r="B36" s="568"/>
      <c r="C36" s="569"/>
      <c r="D36" s="570"/>
      <c r="E36" s="571"/>
      <c r="F36" s="568" t="s">
        <v>1188</v>
      </c>
      <c r="G36" s="569"/>
      <c r="H36" s="570"/>
      <c r="I36" s="571"/>
      <c r="J36" s="568" t="s">
        <v>1187</v>
      </c>
      <c r="K36" s="569"/>
      <c r="L36" s="570"/>
      <c r="M36" s="571"/>
    </row>
    <row r="37" spans="1:13" s="558" customFormat="1" hidden="1" outlineLevel="1" collapsed="1">
      <c r="A37" s="567">
        <v>43831</v>
      </c>
      <c r="B37" s="568" t="s">
        <v>1189</v>
      </c>
      <c r="C37" s="569"/>
      <c r="D37" s="570"/>
      <c r="E37" s="571"/>
      <c r="F37" s="568" t="s">
        <v>1190</v>
      </c>
      <c r="G37" s="569"/>
      <c r="H37" s="570"/>
      <c r="I37" s="571"/>
      <c r="J37" s="568"/>
      <c r="K37" s="569"/>
      <c r="L37" s="570"/>
      <c r="M37" s="571"/>
    </row>
    <row r="38" spans="1:13" s="558" customFormat="1" hidden="1" outlineLevel="1">
      <c r="A38" s="567">
        <v>43832</v>
      </c>
      <c r="B38" s="568"/>
      <c r="C38" s="569"/>
      <c r="D38" s="570"/>
      <c r="E38" s="571"/>
      <c r="F38" s="568" t="s">
        <v>1191</v>
      </c>
      <c r="G38" s="569"/>
      <c r="H38" s="570"/>
      <c r="I38" s="571"/>
      <c r="J38" s="568"/>
      <c r="K38" s="569"/>
      <c r="L38" s="570"/>
      <c r="M38" s="571"/>
    </row>
    <row r="39" spans="1:13" s="558" customFormat="1" hidden="1" outlineLevel="1">
      <c r="A39" s="567">
        <v>43834</v>
      </c>
      <c r="B39" s="568" t="s">
        <v>1192</v>
      </c>
      <c r="C39" s="569"/>
      <c r="D39" s="570"/>
      <c r="E39" s="571"/>
      <c r="F39" s="568" t="s">
        <v>1193</v>
      </c>
      <c r="G39" s="569"/>
      <c r="H39" s="570"/>
      <c r="I39" s="571"/>
      <c r="J39" s="568"/>
      <c r="K39" s="569"/>
      <c r="L39" s="570"/>
      <c r="M39" s="571"/>
    </row>
    <row r="40" spans="1:13" s="558" customFormat="1" hidden="1" outlineLevel="1">
      <c r="A40" s="567">
        <v>43835</v>
      </c>
      <c r="B40" s="568"/>
      <c r="C40" s="569"/>
      <c r="D40" s="570"/>
      <c r="E40" s="571"/>
      <c r="F40" s="568"/>
      <c r="G40" s="569"/>
      <c r="H40" s="570"/>
      <c r="I40" s="571"/>
      <c r="J40" s="568" t="s">
        <v>1194</v>
      </c>
      <c r="K40" s="569"/>
      <c r="L40" s="570"/>
      <c r="M40" s="571"/>
    </row>
    <row r="41" spans="1:13" s="558" customFormat="1" hidden="1" outlineLevel="1">
      <c r="A41" s="567">
        <v>43839</v>
      </c>
      <c r="B41" s="568" t="s">
        <v>1195</v>
      </c>
      <c r="C41" s="569"/>
      <c r="D41" s="570"/>
      <c r="E41" s="571"/>
      <c r="F41" s="568"/>
      <c r="G41" s="569"/>
      <c r="H41" s="570"/>
      <c r="I41" s="571"/>
      <c r="J41" s="568" t="s">
        <v>1196</v>
      </c>
      <c r="K41" s="569"/>
      <c r="L41" s="570"/>
      <c r="M41" s="571"/>
    </row>
    <row r="42" spans="1:13" s="558" customFormat="1" hidden="1" outlineLevel="1">
      <c r="A42" s="567">
        <v>43841</v>
      </c>
      <c r="B42" s="568"/>
      <c r="C42" s="569"/>
      <c r="D42" s="570"/>
      <c r="E42" s="571"/>
      <c r="F42" s="568"/>
      <c r="G42" s="569"/>
      <c r="H42" s="570"/>
      <c r="I42" s="571"/>
      <c r="J42" s="568"/>
      <c r="K42" s="569"/>
      <c r="L42" s="570"/>
      <c r="M42" s="571"/>
    </row>
    <row r="43" spans="1:13" s="558" customFormat="1" hidden="1" outlineLevel="1">
      <c r="A43" s="567">
        <v>43842</v>
      </c>
      <c r="B43" s="568"/>
      <c r="C43" s="569"/>
      <c r="D43" s="570"/>
      <c r="E43" s="571"/>
      <c r="F43" s="568"/>
      <c r="G43" s="569"/>
      <c r="H43" s="570"/>
      <c r="I43" s="571"/>
      <c r="J43" s="568" t="s">
        <v>1197</v>
      </c>
      <c r="K43" s="569"/>
      <c r="L43" s="570"/>
      <c r="M43" s="571"/>
    </row>
    <row r="44" spans="1:13" s="558" customFormat="1" hidden="1" outlineLevel="1">
      <c r="A44" s="567">
        <v>43845</v>
      </c>
      <c r="B44" s="568" t="s">
        <v>1198</v>
      </c>
      <c r="C44" s="569"/>
      <c r="D44" s="570"/>
      <c r="E44" s="571"/>
      <c r="F44" s="568"/>
      <c r="G44" s="569"/>
      <c r="H44" s="570"/>
      <c r="I44" s="571"/>
      <c r="J44" s="568"/>
      <c r="K44" s="569"/>
      <c r="L44" s="570"/>
      <c r="M44" s="571"/>
    </row>
    <row r="45" spans="1:13" s="558" customFormat="1" hidden="1" outlineLevel="1">
      <c r="A45" s="567">
        <v>43846</v>
      </c>
      <c r="B45" s="568" t="s">
        <v>1199</v>
      </c>
      <c r="C45" s="569"/>
      <c r="D45" s="570"/>
      <c r="E45" s="571"/>
      <c r="F45" s="568"/>
      <c r="G45" s="569"/>
      <c r="H45" s="570"/>
      <c r="I45" s="571"/>
      <c r="J45" s="568"/>
      <c r="K45" s="569"/>
      <c r="L45" s="570"/>
      <c r="M45" s="571"/>
    </row>
    <row r="46" spans="1:13" s="558" customFormat="1" hidden="1" outlineLevel="1">
      <c r="A46" s="567">
        <v>43848</v>
      </c>
      <c r="B46" s="568" t="s">
        <v>1200</v>
      </c>
      <c r="C46" s="569"/>
      <c r="D46" s="570"/>
      <c r="E46" s="571"/>
      <c r="F46" s="568"/>
      <c r="G46" s="569"/>
      <c r="H46" s="570"/>
      <c r="I46" s="571"/>
      <c r="J46" s="568"/>
      <c r="K46" s="569"/>
      <c r="L46" s="570"/>
      <c r="M46" s="571"/>
    </row>
    <row r="47" spans="1:13" s="558" customFormat="1" hidden="1" outlineLevel="1">
      <c r="A47" s="567">
        <v>43854</v>
      </c>
      <c r="B47" s="568" t="s">
        <v>1201</v>
      </c>
      <c r="C47" s="569"/>
      <c r="D47" s="570"/>
      <c r="E47" s="571"/>
      <c r="F47" s="568"/>
      <c r="G47" s="569"/>
      <c r="H47" s="570"/>
      <c r="I47" s="571"/>
      <c r="J47" s="568"/>
      <c r="K47" s="569"/>
      <c r="L47" s="570"/>
      <c r="M47" s="571"/>
    </row>
    <row r="48" spans="1:13" s="558" customFormat="1" hidden="1" outlineLevel="1">
      <c r="A48" s="567">
        <v>43860</v>
      </c>
      <c r="B48" s="568" t="s">
        <v>1202</v>
      </c>
      <c r="C48" s="569"/>
      <c r="D48" s="570"/>
      <c r="E48" s="571"/>
      <c r="F48" s="568"/>
      <c r="G48" s="569"/>
      <c r="H48" s="570"/>
      <c r="I48" s="571"/>
      <c r="J48" s="568"/>
      <c r="K48" s="569"/>
      <c r="L48" s="570"/>
      <c r="M48" s="571"/>
    </row>
    <row r="49" spans="1:13" s="558" customFormat="1" hidden="1" outlineLevel="1">
      <c r="A49" s="567">
        <v>43860</v>
      </c>
      <c r="B49" s="568"/>
      <c r="C49" s="569"/>
      <c r="D49" s="570"/>
      <c r="E49" s="571"/>
      <c r="F49" s="568" t="s">
        <v>1203</v>
      </c>
      <c r="G49" s="569"/>
      <c r="H49" s="570"/>
      <c r="I49" s="571"/>
      <c r="J49" s="568"/>
      <c r="K49" s="569"/>
      <c r="L49" s="570"/>
      <c r="M49" s="571"/>
    </row>
    <row r="50" spans="1:13" s="558" customFormat="1" hidden="1" outlineLevel="1">
      <c r="A50" s="567">
        <v>43861</v>
      </c>
      <c r="B50" s="568" t="s">
        <v>1202</v>
      </c>
      <c r="C50" s="569"/>
      <c r="D50" s="570"/>
      <c r="E50" s="571"/>
      <c r="F50" s="568"/>
      <c r="G50" s="569"/>
      <c r="H50" s="570"/>
      <c r="I50" s="571"/>
      <c r="J50" s="568"/>
      <c r="K50" s="569"/>
      <c r="L50" s="570"/>
      <c r="M50" s="571"/>
    </row>
    <row r="51" spans="1:13" s="558" customFormat="1" hidden="1" outlineLevel="1">
      <c r="A51" s="567">
        <v>43864</v>
      </c>
      <c r="B51" s="568" t="s">
        <v>1204</v>
      </c>
      <c r="C51" s="569"/>
      <c r="D51" s="570"/>
      <c r="E51" s="571"/>
      <c r="F51" s="568"/>
      <c r="G51" s="569"/>
      <c r="H51" s="570"/>
      <c r="I51" s="571"/>
      <c r="J51" s="568"/>
      <c r="K51" s="569"/>
      <c r="L51" s="570"/>
      <c r="M51" s="571"/>
    </row>
    <row r="52" spans="1:13" s="558" customFormat="1" hidden="1" outlineLevel="1">
      <c r="A52" s="567">
        <v>43864</v>
      </c>
      <c r="B52" s="568"/>
      <c r="C52" s="569"/>
      <c r="D52" s="570"/>
      <c r="E52" s="571"/>
      <c r="F52" s="568" t="s">
        <v>1205</v>
      </c>
      <c r="G52" s="569"/>
      <c r="H52" s="570"/>
      <c r="I52" s="571"/>
      <c r="J52" s="568" t="s">
        <v>1206</v>
      </c>
      <c r="K52" s="569"/>
      <c r="L52" s="570"/>
      <c r="M52" s="571"/>
    </row>
    <row r="53" spans="1:13" s="558" customFormat="1" ht="33" hidden="1" outlineLevel="1">
      <c r="A53" s="567">
        <v>43866</v>
      </c>
      <c r="B53" s="572" t="s">
        <v>1207</v>
      </c>
      <c r="C53" s="569"/>
      <c r="D53" s="570"/>
      <c r="E53" s="571"/>
      <c r="F53" s="572" t="s">
        <v>1208</v>
      </c>
      <c r="G53" s="569"/>
      <c r="H53" s="570"/>
      <c r="I53" s="571"/>
      <c r="J53" s="568"/>
      <c r="K53" s="569"/>
      <c r="L53" s="570"/>
      <c r="M53" s="571"/>
    </row>
    <row r="54" spans="1:13" s="558" customFormat="1" hidden="1" outlineLevel="1">
      <c r="A54" s="567">
        <v>43868</v>
      </c>
      <c r="B54" s="568"/>
      <c r="C54" s="569"/>
      <c r="D54" s="570"/>
      <c r="E54" s="571"/>
      <c r="F54" s="568" t="s">
        <v>1209</v>
      </c>
      <c r="G54" s="569"/>
      <c r="H54" s="570"/>
      <c r="I54" s="571"/>
      <c r="J54" s="568" t="s">
        <v>1210</v>
      </c>
      <c r="K54" s="569"/>
      <c r="L54" s="570"/>
      <c r="M54" s="571"/>
    </row>
    <row r="55" spans="1:13" s="558" customFormat="1" hidden="1" outlineLevel="1">
      <c r="A55" s="567">
        <v>43869</v>
      </c>
      <c r="B55" s="568" t="s">
        <v>1211</v>
      </c>
      <c r="C55" s="569"/>
      <c r="D55" s="570"/>
      <c r="E55" s="571"/>
      <c r="F55" s="568" t="s">
        <v>1212</v>
      </c>
      <c r="G55" s="569"/>
      <c r="H55" s="570"/>
      <c r="I55" s="571"/>
      <c r="J55" s="568"/>
      <c r="K55" s="569"/>
      <c r="L55" s="570"/>
      <c r="M55" s="571"/>
    </row>
    <row r="56" spans="1:13" s="558" customFormat="1" hidden="1" outlineLevel="1">
      <c r="A56" s="567">
        <v>43869</v>
      </c>
      <c r="B56" s="568"/>
      <c r="C56" s="569"/>
      <c r="D56" s="570"/>
      <c r="E56" s="571"/>
      <c r="F56" s="568" t="s">
        <v>1213</v>
      </c>
      <c r="G56" s="569"/>
      <c r="H56" s="570"/>
      <c r="I56" s="571"/>
      <c r="J56" s="568"/>
      <c r="K56" s="569"/>
      <c r="L56" s="570"/>
      <c r="M56" s="571"/>
    </row>
    <row r="57" spans="1:13" s="558" customFormat="1" ht="21" hidden="1" customHeight="1" outlineLevel="1">
      <c r="A57" s="567">
        <v>43870</v>
      </c>
      <c r="B57" s="568" t="s">
        <v>1214</v>
      </c>
      <c r="C57" s="569"/>
      <c r="D57" s="570"/>
      <c r="E57" s="571"/>
      <c r="F57" s="568" t="s">
        <v>1215</v>
      </c>
      <c r="G57" s="569"/>
      <c r="H57" s="570"/>
      <c r="I57" s="571"/>
      <c r="J57" s="568" t="s">
        <v>1216</v>
      </c>
      <c r="K57" s="569"/>
      <c r="L57" s="570"/>
      <c r="M57" s="571"/>
    </row>
    <row r="58" spans="1:13" s="558" customFormat="1" ht="21" hidden="1" customHeight="1" outlineLevel="1">
      <c r="A58" s="567">
        <v>43871</v>
      </c>
      <c r="B58" s="568" t="s">
        <v>1217</v>
      </c>
      <c r="C58" s="569"/>
      <c r="D58" s="570"/>
      <c r="E58" s="571"/>
      <c r="F58" s="568" t="s">
        <v>1218</v>
      </c>
      <c r="G58" s="569"/>
      <c r="H58" s="570"/>
      <c r="I58" s="571"/>
      <c r="J58" s="568"/>
      <c r="K58" s="569"/>
      <c r="L58" s="570"/>
      <c r="M58" s="571"/>
    </row>
    <row r="59" spans="1:13" s="558" customFormat="1" hidden="1" outlineLevel="1">
      <c r="A59" s="567">
        <v>43873</v>
      </c>
      <c r="B59" s="568"/>
      <c r="C59" s="569"/>
      <c r="D59" s="570"/>
      <c r="E59" s="571"/>
      <c r="F59" s="568" t="s">
        <v>1219</v>
      </c>
      <c r="G59" s="569"/>
      <c r="H59" s="570"/>
      <c r="I59" s="571"/>
      <c r="J59" s="568" t="s">
        <v>1220</v>
      </c>
      <c r="K59" s="569"/>
      <c r="L59" s="570"/>
      <c r="M59" s="571"/>
    </row>
    <row r="60" spans="1:13" s="558" customFormat="1" hidden="1" outlineLevel="1">
      <c r="A60" s="567">
        <v>43874</v>
      </c>
      <c r="B60" s="568" t="s">
        <v>1221</v>
      </c>
      <c r="C60" s="569"/>
      <c r="D60" s="570"/>
      <c r="E60" s="571"/>
      <c r="F60" s="568"/>
      <c r="G60" s="569"/>
      <c r="H60" s="570"/>
      <c r="I60" s="571"/>
      <c r="J60" s="568"/>
      <c r="K60" s="569"/>
      <c r="L60" s="570"/>
      <c r="M60" s="571"/>
    </row>
    <row r="61" spans="1:13" s="558" customFormat="1" hidden="1" outlineLevel="1">
      <c r="A61" s="567">
        <v>43875</v>
      </c>
      <c r="B61" s="568" t="s">
        <v>1222</v>
      </c>
      <c r="C61" s="569"/>
      <c r="D61" s="570"/>
      <c r="E61" s="571"/>
      <c r="F61" s="568"/>
      <c r="G61" s="569"/>
      <c r="H61" s="570"/>
      <c r="I61" s="571"/>
      <c r="J61" s="568"/>
      <c r="K61" s="569"/>
      <c r="L61" s="570"/>
      <c r="M61" s="571"/>
    </row>
    <row r="62" spans="1:13" s="558" customFormat="1" hidden="1" outlineLevel="1">
      <c r="A62" s="567">
        <v>43878</v>
      </c>
      <c r="B62" s="568"/>
      <c r="C62" s="569"/>
      <c r="D62" s="570"/>
      <c r="E62" s="571"/>
      <c r="F62" s="568" t="s">
        <v>1223</v>
      </c>
      <c r="G62" s="569"/>
      <c r="H62" s="570"/>
      <c r="I62" s="571"/>
      <c r="J62" s="568" t="s">
        <v>1223</v>
      </c>
      <c r="K62" s="569"/>
      <c r="L62" s="570"/>
      <c r="M62" s="571"/>
    </row>
    <row r="63" spans="1:13" s="558" customFormat="1" hidden="1" outlineLevel="1">
      <c r="A63" s="567">
        <v>43883</v>
      </c>
      <c r="B63" s="568"/>
      <c r="C63" s="569"/>
      <c r="D63" s="570"/>
      <c r="E63" s="571"/>
      <c r="F63" s="568" t="s">
        <v>1224</v>
      </c>
      <c r="G63" s="569"/>
      <c r="H63" s="570"/>
      <c r="I63" s="571"/>
      <c r="J63" s="568"/>
      <c r="K63" s="569"/>
      <c r="L63" s="570"/>
      <c r="M63" s="571"/>
    </row>
    <row r="64" spans="1:13" s="558" customFormat="1" hidden="1" outlineLevel="1">
      <c r="A64" s="567">
        <v>43884</v>
      </c>
      <c r="B64" s="568" t="s">
        <v>1225</v>
      </c>
      <c r="C64" s="569"/>
      <c r="D64" s="570"/>
      <c r="E64" s="571"/>
      <c r="F64" s="568" t="s">
        <v>1226</v>
      </c>
      <c r="G64" s="569"/>
      <c r="H64" s="570"/>
      <c r="I64" s="571"/>
      <c r="J64" s="568"/>
      <c r="K64" s="569"/>
      <c r="L64" s="570"/>
      <c r="M64" s="571"/>
    </row>
    <row r="65" spans="1:13" s="558" customFormat="1" hidden="1" outlineLevel="1">
      <c r="A65" s="567">
        <v>43885</v>
      </c>
      <c r="B65" s="568" t="s">
        <v>1225</v>
      </c>
      <c r="C65" s="569"/>
      <c r="D65" s="570"/>
      <c r="E65" s="571"/>
      <c r="F65" s="568" t="s">
        <v>1226</v>
      </c>
      <c r="G65" s="569"/>
      <c r="H65" s="570"/>
      <c r="I65" s="571"/>
      <c r="J65" s="568"/>
      <c r="K65" s="569"/>
      <c r="L65" s="570"/>
      <c r="M65" s="571"/>
    </row>
    <row r="66" spans="1:13" s="558" customFormat="1" hidden="1" outlineLevel="1">
      <c r="A66" s="567">
        <v>43886</v>
      </c>
      <c r="B66" s="568"/>
      <c r="C66" s="569"/>
      <c r="D66" s="570"/>
      <c r="E66" s="571"/>
      <c r="F66" s="568" t="s">
        <v>1227</v>
      </c>
      <c r="G66" s="569"/>
      <c r="H66" s="570"/>
      <c r="I66" s="571"/>
      <c r="J66" s="568"/>
      <c r="K66" s="569"/>
      <c r="L66" s="570"/>
      <c r="M66" s="571"/>
    </row>
    <row r="67" spans="1:13" s="558" customFormat="1" hidden="1" outlineLevel="1">
      <c r="A67" s="567">
        <v>43890</v>
      </c>
      <c r="B67" s="568" t="s">
        <v>1228</v>
      </c>
      <c r="C67" s="569"/>
      <c r="D67" s="570"/>
      <c r="E67" s="571"/>
      <c r="F67" s="568" t="s">
        <v>1229</v>
      </c>
      <c r="G67" s="569"/>
      <c r="H67" s="570"/>
      <c r="I67" s="571"/>
      <c r="J67" s="568"/>
      <c r="K67" s="569"/>
      <c r="L67" s="570"/>
      <c r="M67" s="571"/>
    </row>
    <row r="68" spans="1:13" s="558" customFormat="1" hidden="1" outlineLevel="1">
      <c r="A68" s="567">
        <v>43895</v>
      </c>
      <c r="B68" s="568"/>
      <c r="C68" s="569"/>
      <c r="D68" s="570"/>
      <c r="E68" s="571"/>
      <c r="F68" s="568" t="s">
        <v>1230</v>
      </c>
      <c r="G68" s="569"/>
      <c r="H68" s="570"/>
      <c r="I68" s="571"/>
      <c r="J68" s="568" t="s">
        <v>1230</v>
      </c>
      <c r="K68" s="569"/>
      <c r="L68" s="570"/>
      <c r="M68" s="571"/>
    </row>
    <row r="69" spans="1:13" s="558" customFormat="1" hidden="1" outlineLevel="1">
      <c r="A69" s="567">
        <v>43897</v>
      </c>
      <c r="B69" s="568" t="s">
        <v>1231</v>
      </c>
      <c r="C69" s="569"/>
      <c r="D69" s="570"/>
      <c r="E69" s="571"/>
      <c r="F69" s="568"/>
      <c r="G69" s="569"/>
      <c r="H69" s="570"/>
      <c r="I69" s="571"/>
      <c r="J69" s="568"/>
      <c r="K69" s="569"/>
      <c r="L69" s="570"/>
      <c r="M69" s="571"/>
    </row>
    <row r="70" spans="1:13" s="558" customFormat="1" hidden="1" outlineLevel="1">
      <c r="A70" s="567">
        <v>43899</v>
      </c>
      <c r="B70" s="568"/>
      <c r="C70" s="569"/>
      <c r="D70" s="570"/>
      <c r="E70" s="571"/>
      <c r="F70" s="568" t="s">
        <v>1232</v>
      </c>
      <c r="G70" s="569"/>
      <c r="H70" s="570"/>
      <c r="I70" s="571"/>
      <c r="J70" s="568"/>
      <c r="K70" s="569"/>
      <c r="L70" s="570"/>
      <c r="M70" s="571"/>
    </row>
    <row r="71" spans="1:13" s="558" customFormat="1" hidden="1" outlineLevel="1">
      <c r="A71" s="567">
        <v>43902</v>
      </c>
      <c r="B71" s="568"/>
      <c r="C71" s="569"/>
      <c r="D71" s="570"/>
      <c r="E71" s="571"/>
      <c r="F71" s="568" t="s">
        <v>1233</v>
      </c>
      <c r="G71" s="569"/>
      <c r="H71" s="570"/>
      <c r="I71" s="571"/>
      <c r="J71" s="568"/>
      <c r="K71" s="569"/>
      <c r="L71" s="570"/>
      <c r="M71" s="571"/>
    </row>
    <row r="72" spans="1:13" s="558" customFormat="1" hidden="1" outlineLevel="1">
      <c r="A72" s="567">
        <v>43909</v>
      </c>
      <c r="B72" s="568" t="s">
        <v>1234</v>
      </c>
      <c r="C72" s="569"/>
      <c r="D72" s="570"/>
      <c r="E72" s="571"/>
      <c r="F72" s="568"/>
      <c r="G72" s="569"/>
      <c r="H72" s="570"/>
      <c r="I72" s="571"/>
      <c r="J72" s="568"/>
      <c r="K72" s="569"/>
      <c r="L72" s="570"/>
      <c r="M72" s="571"/>
    </row>
    <row r="73" spans="1:13" s="558" customFormat="1" hidden="1" outlineLevel="1">
      <c r="A73" s="567">
        <v>43910</v>
      </c>
      <c r="B73" s="568" t="s">
        <v>1235</v>
      </c>
      <c r="C73" s="569"/>
      <c r="D73" s="570"/>
      <c r="E73" s="571"/>
      <c r="F73" s="568"/>
      <c r="G73" s="569"/>
      <c r="H73" s="570"/>
      <c r="I73" s="571"/>
      <c r="J73" s="568" t="s">
        <v>1236</v>
      </c>
      <c r="K73" s="569"/>
      <c r="L73" s="570"/>
      <c r="M73" s="571"/>
    </row>
    <row r="74" spans="1:13" s="558" customFormat="1" hidden="1" outlineLevel="1">
      <c r="A74" s="567">
        <v>43913</v>
      </c>
      <c r="B74" s="568"/>
      <c r="C74" s="569"/>
      <c r="D74" s="570"/>
      <c r="E74" s="571"/>
      <c r="F74" s="568" t="s">
        <v>1237</v>
      </c>
      <c r="G74" s="569"/>
      <c r="H74" s="570"/>
      <c r="I74" s="571"/>
      <c r="J74" s="568" t="s">
        <v>1238</v>
      </c>
      <c r="K74" s="569"/>
      <c r="L74" s="570"/>
      <c r="M74" s="571"/>
    </row>
    <row r="75" spans="1:13" s="558" customFormat="1" hidden="1" outlineLevel="1">
      <c r="A75" s="567">
        <v>43914</v>
      </c>
      <c r="B75" s="568"/>
      <c r="C75" s="569"/>
      <c r="D75" s="570"/>
      <c r="E75" s="571"/>
      <c r="F75" s="568"/>
      <c r="G75" s="569"/>
      <c r="H75" s="570"/>
      <c r="I75" s="571"/>
      <c r="J75" s="568" t="s">
        <v>1239</v>
      </c>
      <c r="K75" s="569"/>
      <c r="L75" s="570"/>
      <c r="M75" s="571"/>
    </row>
    <row r="76" spans="1:13" s="558" customFormat="1" hidden="1" outlineLevel="1">
      <c r="A76" s="567">
        <v>43916</v>
      </c>
      <c r="B76" s="568"/>
      <c r="C76" s="569"/>
      <c r="D76" s="570"/>
      <c r="E76" s="571"/>
      <c r="F76" s="568" t="s">
        <v>1240</v>
      </c>
      <c r="G76" s="569"/>
      <c r="H76" s="570"/>
      <c r="I76" s="571"/>
      <c r="J76" s="568" t="s">
        <v>1241</v>
      </c>
      <c r="K76" s="569"/>
      <c r="L76" s="570"/>
      <c r="M76" s="571"/>
    </row>
    <row r="77" spans="1:13" s="558" customFormat="1" hidden="1" outlineLevel="1">
      <c r="A77" s="567">
        <v>43918</v>
      </c>
      <c r="B77" s="568" t="s">
        <v>1242</v>
      </c>
      <c r="C77" s="569"/>
      <c r="D77" s="570"/>
      <c r="E77" s="571"/>
      <c r="F77" s="568" t="s">
        <v>1243</v>
      </c>
      <c r="G77" s="569"/>
      <c r="H77" s="570"/>
      <c r="I77" s="571"/>
      <c r="J77" s="568"/>
      <c r="K77" s="569"/>
      <c r="L77" s="570"/>
      <c r="M77" s="571"/>
    </row>
    <row r="78" spans="1:13" s="558" customFormat="1" ht="33" hidden="1" customHeight="1" outlineLevel="1">
      <c r="A78" s="567">
        <v>43919</v>
      </c>
      <c r="B78" s="568" t="s">
        <v>1244</v>
      </c>
      <c r="C78" s="569"/>
      <c r="D78" s="570"/>
      <c r="E78" s="571"/>
      <c r="F78" s="572" t="s">
        <v>1245</v>
      </c>
      <c r="G78" s="569"/>
      <c r="H78" s="570"/>
      <c r="I78" s="571"/>
      <c r="J78" s="568"/>
      <c r="K78" s="569"/>
      <c r="L78" s="570"/>
      <c r="M78" s="571"/>
    </row>
    <row r="79" spans="1:13" s="558" customFormat="1" hidden="1" outlineLevel="1">
      <c r="A79" s="567">
        <v>43923</v>
      </c>
      <c r="B79" s="568"/>
      <c r="C79" s="569"/>
      <c r="D79" s="570"/>
      <c r="E79" s="571"/>
      <c r="F79" s="568" t="s">
        <v>1246</v>
      </c>
      <c r="G79" s="569"/>
      <c r="H79" s="570"/>
      <c r="I79" s="571"/>
      <c r="J79" s="568" t="s">
        <v>1247</v>
      </c>
      <c r="K79" s="569"/>
      <c r="L79" s="570"/>
      <c r="M79" s="571"/>
    </row>
    <row r="80" spans="1:13" s="558" customFormat="1" hidden="1" outlineLevel="1">
      <c r="A80" s="567">
        <v>43924</v>
      </c>
      <c r="B80" s="568"/>
      <c r="C80" s="569"/>
      <c r="D80" s="570"/>
      <c r="E80" s="571"/>
      <c r="F80" s="568" t="s">
        <v>1248</v>
      </c>
      <c r="G80" s="569"/>
      <c r="H80" s="570"/>
      <c r="I80" s="571"/>
      <c r="J80" s="568"/>
      <c r="K80" s="569"/>
      <c r="L80" s="570"/>
      <c r="M80" s="571"/>
    </row>
    <row r="81" spans="1:13" s="558" customFormat="1" hidden="1" outlineLevel="1">
      <c r="A81" s="567">
        <v>43925</v>
      </c>
      <c r="B81" s="568" t="s">
        <v>1249</v>
      </c>
      <c r="C81" s="569"/>
      <c r="D81" s="570"/>
      <c r="E81" s="571"/>
      <c r="F81" s="568" t="s">
        <v>1250</v>
      </c>
      <c r="G81" s="569"/>
      <c r="H81" s="570"/>
      <c r="I81" s="571"/>
      <c r="J81" s="568"/>
      <c r="K81" s="569"/>
      <c r="L81" s="570"/>
      <c r="M81" s="571"/>
    </row>
    <row r="82" spans="1:13" s="558" customFormat="1" hidden="1" outlineLevel="1">
      <c r="A82" s="567">
        <v>43926</v>
      </c>
      <c r="B82" s="568" t="s">
        <v>1251</v>
      </c>
      <c r="C82" s="569"/>
      <c r="D82" s="570"/>
      <c r="E82" s="571"/>
      <c r="F82" s="568" t="s">
        <v>1252</v>
      </c>
      <c r="G82" s="569"/>
      <c r="H82" s="570"/>
      <c r="I82" s="571"/>
      <c r="J82" s="568"/>
      <c r="K82" s="569"/>
      <c r="L82" s="570"/>
      <c r="M82" s="571"/>
    </row>
    <row r="83" spans="1:13" s="558" customFormat="1" hidden="1" outlineLevel="1">
      <c r="A83" s="567">
        <v>43927</v>
      </c>
      <c r="B83" s="568"/>
      <c r="C83" s="569"/>
      <c r="D83" s="570"/>
      <c r="E83" s="571"/>
      <c r="F83" s="568" t="s">
        <v>1253</v>
      </c>
      <c r="G83" s="569"/>
      <c r="H83" s="570"/>
      <c r="I83" s="571"/>
      <c r="J83" s="568" t="s">
        <v>1254</v>
      </c>
      <c r="K83" s="569"/>
      <c r="L83" s="570"/>
      <c r="M83" s="571"/>
    </row>
    <row r="84" spans="1:13" s="558" customFormat="1" hidden="1" outlineLevel="1">
      <c r="A84" s="567">
        <v>43928</v>
      </c>
      <c r="B84" s="568" t="s">
        <v>1255</v>
      </c>
      <c r="C84" s="569"/>
      <c r="D84" s="570"/>
      <c r="E84" s="571"/>
      <c r="F84" s="568" t="s">
        <v>1256</v>
      </c>
      <c r="G84" s="569"/>
      <c r="H84" s="570"/>
      <c r="I84" s="571"/>
      <c r="J84" s="568"/>
      <c r="K84" s="569"/>
      <c r="L84" s="570"/>
      <c r="M84" s="571"/>
    </row>
    <row r="85" spans="1:13" s="558" customFormat="1" hidden="1" outlineLevel="1">
      <c r="A85" s="567">
        <v>43929</v>
      </c>
      <c r="B85" s="568" t="s">
        <v>1257</v>
      </c>
      <c r="C85" s="569"/>
      <c r="D85" s="570"/>
      <c r="E85" s="571"/>
      <c r="F85" s="568" t="s">
        <v>1258</v>
      </c>
      <c r="G85" s="569"/>
      <c r="H85" s="570"/>
      <c r="I85" s="571"/>
      <c r="J85" s="568"/>
      <c r="K85" s="569"/>
      <c r="L85" s="570"/>
      <c r="M85" s="571"/>
    </row>
    <row r="86" spans="1:13" s="558" customFormat="1" hidden="1" outlineLevel="1">
      <c r="A86" s="567">
        <v>43929</v>
      </c>
      <c r="B86" s="568"/>
      <c r="C86" s="569"/>
      <c r="D86" s="570"/>
      <c r="E86" s="571"/>
      <c r="F86" s="568" t="s">
        <v>1259</v>
      </c>
      <c r="G86" s="569"/>
      <c r="H86" s="570"/>
      <c r="I86" s="571"/>
      <c r="J86" s="568" t="s">
        <v>1260</v>
      </c>
      <c r="K86" s="569"/>
      <c r="L86" s="570"/>
      <c r="M86" s="571"/>
    </row>
    <row r="87" spans="1:13" s="558" customFormat="1" hidden="1" outlineLevel="1">
      <c r="A87" s="567">
        <v>43930</v>
      </c>
      <c r="B87" s="568"/>
      <c r="C87" s="569"/>
      <c r="D87" s="570"/>
      <c r="E87" s="571"/>
      <c r="F87" s="568" t="s">
        <v>1261</v>
      </c>
      <c r="G87" s="569"/>
      <c r="H87" s="570"/>
      <c r="I87" s="571"/>
      <c r="J87" s="568" t="s">
        <v>1260</v>
      </c>
      <c r="K87" s="569"/>
      <c r="L87" s="570"/>
      <c r="M87" s="571"/>
    </row>
    <row r="88" spans="1:13" s="558" customFormat="1" hidden="1" outlineLevel="1">
      <c r="A88" s="567">
        <v>43931</v>
      </c>
      <c r="B88" s="568" t="s">
        <v>1262</v>
      </c>
      <c r="C88" s="569"/>
      <c r="D88" s="570"/>
      <c r="E88" s="571"/>
      <c r="F88" s="568"/>
      <c r="G88" s="569"/>
      <c r="H88" s="570"/>
      <c r="I88" s="571"/>
      <c r="J88" s="568" t="s">
        <v>1260</v>
      </c>
      <c r="K88" s="569"/>
      <c r="L88" s="570"/>
      <c r="M88" s="571"/>
    </row>
    <row r="89" spans="1:13" s="558" customFormat="1" hidden="1" outlineLevel="1">
      <c r="A89" s="567">
        <v>43932</v>
      </c>
      <c r="B89" s="568" t="s">
        <v>1263</v>
      </c>
      <c r="C89" s="569"/>
      <c r="D89" s="570"/>
      <c r="E89" s="571"/>
      <c r="F89" s="568"/>
      <c r="G89" s="569"/>
      <c r="H89" s="570"/>
      <c r="I89" s="571"/>
      <c r="J89" s="568"/>
      <c r="K89" s="569"/>
      <c r="L89" s="570"/>
      <c r="M89" s="571"/>
    </row>
    <row r="90" spans="1:13" s="558" customFormat="1" hidden="1" outlineLevel="1">
      <c r="A90" s="567">
        <v>43935</v>
      </c>
      <c r="B90" s="568" t="s">
        <v>1264</v>
      </c>
      <c r="C90" s="569"/>
      <c r="D90" s="570"/>
      <c r="E90" s="571"/>
      <c r="F90" s="568"/>
      <c r="G90" s="569"/>
      <c r="H90" s="570"/>
      <c r="I90" s="571"/>
      <c r="J90" s="568"/>
      <c r="K90" s="569"/>
      <c r="L90" s="570"/>
      <c r="M90" s="571"/>
    </row>
    <row r="91" spans="1:13" s="558" customFormat="1" hidden="1" outlineLevel="1">
      <c r="A91" s="567">
        <v>43936</v>
      </c>
      <c r="B91" s="568" t="s">
        <v>1265</v>
      </c>
      <c r="C91" s="569"/>
      <c r="D91" s="570"/>
      <c r="E91" s="571"/>
      <c r="F91" s="568"/>
      <c r="G91" s="569"/>
      <c r="H91" s="570"/>
      <c r="I91" s="571"/>
      <c r="J91" s="568"/>
      <c r="K91" s="569"/>
      <c r="L91" s="570"/>
      <c r="M91" s="571"/>
    </row>
    <row r="92" spans="1:13" s="558" customFormat="1" hidden="1" outlineLevel="1">
      <c r="A92" s="567">
        <v>43939</v>
      </c>
      <c r="B92" s="568" t="s">
        <v>1266</v>
      </c>
      <c r="C92" s="569"/>
      <c r="D92" s="570"/>
      <c r="E92" s="571"/>
      <c r="F92" s="568"/>
      <c r="G92" s="569"/>
      <c r="H92" s="570"/>
      <c r="I92" s="571"/>
      <c r="J92" s="568"/>
      <c r="K92" s="569"/>
      <c r="L92" s="570"/>
      <c r="M92" s="571"/>
    </row>
    <row r="93" spans="1:13" s="558" customFormat="1" hidden="1" outlineLevel="1">
      <c r="A93" s="567">
        <v>43940</v>
      </c>
      <c r="B93" s="568" t="s">
        <v>1267</v>
      </c>
      <c r="C93" s="569"/>
      <c r="D93" s="570"/>
      <c r="E93" s="571"/>
      <c r="F93" s="568" t="s">
        <v>1268</v>
      </c>
      <c r="G93" s="569"/>
      <c r="H93" s="570"/>
      <c r="I93" s="571"/>
      <c r="J93" s="568"/>
      <c r="K93" s="569"/>
      <c r="L93" s="570"/>
      <c r="M93" s="571"/>
    </row>
    <row r="94" spans="1:13" s="558" customFormat="1" hidden="1" outlineLevel="1">
      <c r="A94" s="567">
        <v>43941</v>
      </c>
      <c r="B94" s="568" t="s">
        <v>1269</v>
      </c>
      <c r="C94" s="569"/>
      <c r="D94" s="570"/>
      <c r="E94" s="571"/>
      <c r="F94" s="568" t="s">
        <v>1270</v>
      </c>
      <c r="G94" s="569"/>
      <c r="H94" s="570"/>
      <c r="I94" s="571"/>
      <c r="J94" s="568" t="s">
        <v>1271</v>
      </c>
      <c r="K94" s="569"/>
      <c r="L94" s="570"/>
      <c r="M94" s="571"/>
    </row>
    <row r="95" spans="1:13" s="558" customFormat="1" hidden="1" outlineLevel="1">
      <c r="A95" s="567">
        <v>43942</v>
      </c>
      <c r="B95" s="568"/>
      <c r="C95" s="569"/>
      <c r="D95" s="570"/>
      <c r="E95" s="571"/>
      <c r="F95" s="568" t="s">
        <v>1268</v>
      </c>
      <c r="G95" s="569"/>
      <c r="H95" s="570"/>
      <c r="I95" s="571"/>
      <c r="J95" s="568"/>
      <c r="K95" s="569"/>
      <c r="L95" s="570"/>
      <c r="M95" s="571"/>
    </row>
    <row r="96" spans="1:13" s="558" customFormat="1" hidden="1" outlineLevel="1">
      <c r="A96" s="567">
        <v>43944</v>
      </c>
      <c r="B96" s="568" t="s">
        <v>1272</v>
      </c>
      <c r="C96" s="569"/>
      <c r="D96" s="570"/>
      <c r="E96" s="571"/>
      <c r="F96" s="568" t="s">
        <v>1273</v>
      </c>
      <c r="G96" s="569"/>
      <c r="H96" s="570"/>
      <c r="I96" s="571"/>
      <c r="J96" s="568" t="s">
        <v>1274</v>
      </c>
      <c r="K96" s="569"/>
      <c r="L96" s="570"/>
      <c r="M96" s="571"/>
    </row>
    <row r="97" spans="1:13" s="558" customFormat="1" ht="33" hidden="1" customHeight="1" outlineLevel="1">
      <c r="A97" s="567">
        <v>43945</v>
      </c>
      <c r="B97" s="572" t="s">
        <v>1275</v>
      </c>
      <c r="C97" s="569"/>
      <c r="D97" s="570"/>
      <c r="E97" s="571"/>
      <c r="F97" s="568" t="s">
        <v>1276</v>
      </c>
      <c r="G97" s="569"/>
      <c r="H97" s="570"/>
      <c r="I97" s="571"/>
      <c r="J97" s="568"/>
      <c r="K97" s="569"/>
      <c r="L97" s="570"/>
      <c r="M97" s="571"/>
    </row>
    <row r="98" spans="1:13" s="558" customFormat="1" hidden="1" outlineLevel="1">
      <c r="A98" s="567">
        <v>43946</v>
      </c>
      <c r="B98" s="568"/>
      <c r="C98" s="569"/>
      <c r="D98" s="570"/>
      <c r="E98" s="571"/>
      <c r="F98" s="568" t="s">
        <v>1277</v>
      </c>
      <c r="G98" s="569"/>
      <c r="H98" s="570"/>
      <c r="I98" s="571"/>
      <c r="J98" s="568"/>
      <c r="K98" s="569"/>
      <c r="L98" s="570"/>
      <c r="M98" s="571"/>
    </row>
    <row r="99" spans="1:13" s="558" customFormat="1" hidden="1" outlineLevel="1">
      <c r="A99" s="567">
        <v>43947</v>
      </c>
      <c r="B99" s="568" t="s">
        <v>1278</v>
      </c>
      <c r="C99" s="569"/>
      <c r="D99" s="570"/>
      <c r="E99" s="571"/>
      <c r="F99" s="568" t="s">
        <v>1279</v>
      </c>
      <c r="G99" s="569"/>
      <c r="H99" s="570"/>
      <c r="I99" s="571"/>
      <c r="J99" s="568"/>
      <c r="K99" s="569"/>
      <c r="L99" s="570"/>
      <c r="M99" s="571"/>
    </row>
    <row r="100" spans="1:13" s="558" customFormat="1" ht="34.5" hidden="1" customHeight="1" outlineLevel="1">
      <c r="A100" s="567">
        <v>43948</v>
      </c>
      <c r="B100" s="572" t="s">
        <v>1280</v>
      </c>
      <c r="C100" s="569"/>
      <c r="D100" s="570"/>
      <c r="E100" s="571"/>
      <c r="F100" s="572" t="s">
        <v>1281</v>
      </c>
      <c r="G100" s="569"/>
      <c r="H100" s="570"/>
      <c r="I100" s="571"/>
      <c r="J100" s="568"/>
      <c r="K100" s="569"/>
      <c r="L100" s="570"/>
      <c r="M100" s="571"/>
    </row>
    <row r="101" spans="1:13" s="558" customFormat="1" hidden="1" outlineLevel="1">
      <c r="A101" s="567">
        <v>43949</v>
      </c>
      <c r="B101" s="568" t="s">
        <v>1267</v>
      </c>
      <c r="C101" s="569"/>
      <c r="D101" s="570"/>
      <c r="E101" s="571"/>
      <c r="F101" s="568" t="s">
        <v>1268</v>
      </c>
      <c r="G101" s="569"/>
      <c r="H101" s="570"/>
      <c r="I101" s="571"/>
      <c r="J101" s="568"/>
      <c r="K101" s="569"/>
      <c r="L101" s="570"/>
      <c r="M101" s="571"/>
    </row>
    <row r="102" spans="1:13" s="558" customFormat="1" hidden="1" outlineLevel="1">
      <c r="A102" s="567">
        <v>43951</v>
      </c>
      <c r="B102" s="568"/>
      <c r="C102" s="569"/>
      <c r="D102" s="570"/>
      <c r="E102" s="571"/>
      <c r="F102" s="568" t="s">
        <v>1282</v>
      </c>
      <c r="G102" s="569"/>
      <c r="H102" s="570"/>
      <c r="I102" s="571"/>
      <c r="J102" s="568" t="s">
        <v>1283</v>
      </c>
      <c r="K102" s="569"/>
      <c r="L102" s="570"/>
      <c r="M102" s="571"/>
    </row>
    <row r="103" spans="1:13" s="558" customFormat="1" hidden="1" outlineLevel="1">
      <c r="A103" s="567">
        <v>43958</v>
      </c>
      <c r="B103" s="568"/>
      <c r="C103" s="569"/>
      <c r="D103" s="570"/>
      <c r="E103" s="571"/>
      <c r="F103" s="568" t="s">
        <v>1284</v>
      </c>
      <c r="G103" s="569"/>
      <c r="H103" s="570"/>
      <c r="I103" s="571"/>
      <c r="J103" s="568" t="s">
        <v>1285</v>
      </c>
      <c r="K103" s="569"/>
      <c r="L103" s="570"/>
      <c r="M103" s="571"/>
    </row>
    <row r="104" spans="1:13" s="558" customFormat="1" ht="21.75" hidden="1" customHeight="1" outlineLevel="1">
      <c r="A104" s="567">
        <v>43960</v>
      </c>
      <c r="B104" s="568" t="s">
        <v>1286</v>
      </c>
      <c r="C104" s="569"/>
      <c r="D104" s="570"/>
      <c r="E104" s="571"/>
      <c r="F104" s="568"/>
      <c r="G104" s="569"/>
      <c r="H104" s="570"/>
      <c r="I104" s="571"/>
      <c r="J104" s="568"/>
      <c r="K104" s="569"/>
      <c r="L104" s="570"/>
      <c r="M104" s="571"/>
    </row>
    <row r="105" spans="1:13" s="558" customFormat="1" hidden="1" outlineLevel="1">
      <c r="A105" s="567">
        <v>43961</v>
      </c>
      <c r="B105" s="568"/>
      <c r="C105" s="569"/>
      <c r="D105" s="570"/>
      <c r="E105" s="571"/>
      <c r="F105" s="568" t="s">
        <v>1287</v>
      </c>
      <c r="G105" s="569"/>
      <c r="H105" s="570"/>
      <c r="I105" s="571"/>
      <c r="J105" s="568" t="s">
        <v>1288</v>
      </c>
      <c r="K105" s="569"/>
      <c r="L105" s="570"/>
      <c r="M105" s="571"/>
    </row>
    <row r="106" spans="1:13" s="558" customFormat="1" hidden="1" outlineLevel="1">
      <c r="A106" s="567">
        <v>43964</v>
      </c>
      <c r="B106" s="568"/>
      <c r="C106" s="569"/>
      <c r="D106" s="570"/>
      <c r="E106" s="571"/>
      <c r="F106" s="568" t="s">
        <v>1289</v>
      </c>
      <c r="G106" s="569"/>
      <c r="H106" s="570"/>
      <c r="I106" s="571"/>
      <c r="J106" s="568" t="s">
        <v>1290</v>
      </c>
      <c r="K106" s="569"/>
      <c r="L106" s="570"/>
      <c r="M106" s="571"/>
    </row>
    <row r="107" spans="1:13" s="558" customFormat="1" hidden="1" outlineLevel="1">
      <c r="A107" s="567">
        <v>43965</v>
      </c>
      <c r="B107" s="568" t="s">
        <v>1291</v>
      </c>
      <c r="C107" s="569"/>
      <c r="D107" s="570"/>
      <c r="E107" s="571"/>
      <c r="F107" s="568" t="s">
        <v>1292</v>
      </c>
      <c r="G107" s="569"/>
      <c r="H107" s="570"/>
      <c r="I107" s="571"/>
      <c r="J107" s="568"/>
      <c r="K107" s="569"/>
      <c r="L107" s="570"/>
      <c r="M107" s="571"/>
    </row>
    <row r="108" spans="1:13" s="558" customFormat="1" hidden="1" outlineLevel="1">
      <c r="A108" s="567">
        <v>43974</v>
      </c>
      <c r="B108" s="568"/>
      <c r="C108" s="569"/>
      <c r="D108" s="570"/>
      <c r="E108" s="571"/>
      <c r="F108" s="568"/>
      <c r="G108" s="569"/>
      <c r="H108" s="570"/>
      <c r="I108" s="571"/>
      <c r="J108" s="568" t="s">
        <v>1293</v>
      </c>
      <c r="K108" s="569"/>
      <c r="L108" s="570"/>
      <c r="M108" s="571"/>
    </row>
    <row r="109" spans="1:13" s="558" customFormat="1" hidden="1" outlineLevel="1">
      <c r="A109" s="567">
        <v>43981</v>
      </c>
      <c r="B109" s="568"/>
      <c r="C109" s="569"/>
      <c r="D109" s="570"/>
      <c r="E109" s="571"/>
      <c r="F109" s="568" t="s">
        <v>1294</v>
      </c>
      <c r="G109" s="569"/>
      <c r="H109" s="570"/>
      <c r="I109" s="571"/>
      <c r="J109" s="568"/>
      <c r="K109" s="569"/>
      <c r="L109" s="570"/>
      <c r="M109" s="571"/>
    </row>
    <row r="110" spans="1:13" s="558" customFormat="1" hidden="1" outlineLevel="1">
      <c r="A110" s="567">
        <v>43982</v>
      </c>
      <c r="B110" s="568"/>
      <c r="C110" s="569"/>
      <c r="D110" s="570"/>
      <c r="E110" s="571"/>
      <c r="F110" s="568" t="s">
        <v>1294</v>
      </c>
      <c r="G110" s="569"/>
      <c r="H110" s="570"/>
      <c r="I110" s="571"/>
      <c r="J110" s="568"/>
      <c r="K110" s="569"/>
      <c r="L110" s="570"/>
      <c r="M110" s="571"/>
    </row>
    <row r="111" spans="1:13" s="558" customFormat="1" hidden="1" outlineLevel="1">
      <c r="A111" s="567">
        <v>43985</v>
      </c>
      <c r="B111" s="568"/>
      <c r="C111" s="569"/>
      <c r="D111" s="570"/>
      <c r="E111" s="571"/>
      <c r="F111" s="568" t="s">
        <v>1295</v>
      </c>
      <c r="G111" s="569"/>
      <c r="H111" s="570"/>
      <c r="I111" s="571"/>
      <c r="J111" s="568" t="s">
        <v>1296</v>
      </c>
      <c r="K111" s="569"/>
      <c r="L111" s="570"/>
      <c r="M111" s="571"/>
    </row>
    <row r="112" spans="1:13" s="558" customFormat="1" hidden="1" outlineLevel="1">
      <c r="A112" s="567">
        <v>43987</v>
      </c>
      <c r="B112" s="568"/>
      <c r="C112" s="569"/>
      <c r="D112" s="570"/>
      <c r="E112" s="571"/>
      <c r="F112" s="568" t="s">
        <v>1297</v>
      </c>
      <c r="G112" s="569"/>
      <c r="H112" s="570"/>
      <c r="I112" s="571"/>
      <c r="J112" s="568" t="s">
        <v>1298</v>
      </c>
      <c r="K112" s="569"/>
      <c r="L112" s="570"/>
      <c r="M112" s="571"/>
    </row>
    <row r="113" spans="1:13" s="558" customFormat="1" hidden="1" outlineLevel="1">
      <c r="A113" s="567">
        <v>43989</v>
      </c>
      <c r="B113" s="568" t="s">
        <v>1299</v>
      </c>
      <c r="C113" s="569"/>
      <c r="D113" s="570"/>
      <c r="E113" s="571"/>
      <c r="F113" s="568" t="s">
        <v>1300</v>
      </c>
      <c r="G113" s="569"/>
      <c r="H113" s="570"/>
      <c r="I113" s="571"/>
      <c r="J113" s="568"/>
      <c r="K113" s="569"/>
      <c r="L113" s="570"/>
      <c r="M113" s="571"/>
    </row>
    <row r="114" spans="1:13" s="558" customFormat="1" hidden="1" outlineLevel="1">
      <c r="A114" s="567">
        <v>43990</v>
      </c>
      <c r="B114" s="568" t="s">
        <v>1301</v>
      </c>
      <c r="C114" s="569"/>
      <c r="D114" s="570"/>
      <c r="E114" s="571"/>
      <c r="F114" s="568" t="s">
        <v>1302</v>
      </c>
      <c r="G114" s="569"/>
      <c r="H114" s="570"/>
      <c r="I114" s="571"/>
      <c r="J114" s="568"/>
      <c r="K114" s="569"/>
      <c r="L114" s="570"/>
      <c r="M114" s="571"/>
    </row>
    <row r="115" spans="1:13" s="558" customFormat="1" hidden="1" outlineLevel="1">
      <c r="A115" s="567">
        <v>43991</v>
      </c>
      <c r="B115" s="568" t="s">
        <v>1303</v>
      </c>
      <c r="C115" s="569"/>
      <c r="D115" s="570"/>
      <c r="E115" s="571"/>
      <c r="F115" s="568" t="s">
        <v>1304</v>
      </c>
      <c r="G115" s="569"/>
      <c r="H115" s="570"/>
      <c r="I115" s="571"/>
      <c r="J115" s="568"/>
      <c r="K115" s="569"/>
      <c r="L115" s="570"/>
      <c r="M115" s="571"/>
    </row>
    <row r="116" spans="1:13" s="558" customFormat="1" hidden="1" outlineLevel="1">
      <c r="A116" s="567">
        <v>44002</v>
      </c>
      <c r="B116" s="568"/>
      <c r="C116" s="569"/>
      <c r="D116" s="570"/>
      <c r="E116" s="571"/>
      <c r="F116" s="568" t="s">
        <v>1305</v>
      </c>
      <c r="G116" s="569"/>
      <c r="H116" s="570"/>
      <c r="I116" s="571"/>
      <c r="J116" s="568"/>
      <c r="K116" s="569"/>
      <c r="L116" s="570"/>
      <c r="M116" s="571"/>
    </row>
    <row r="117" spans="1:13" s="558" customFormat="1" hidden="1" outlineLevel="1">
      <c r="A117" s="567">
        <v>44003</v>
      </c>
      <c r="B117" s="568" t="s">
        <v>1306</v>
      </c>
      <c r="C117" s="569"/>
      <c r="D117" s="570"/>
      <c r="E117" s="571"/>
      <c r="F117" s="568" t="s">
        <v>1307</v>
      </c>
      <c r="G117" s="569"/>
      <c r="H117" s="570"/>
      <c r="I117" s="571"/>
      <c r="J117" s="568"/>
      <c r="K117" s="569"/>
      <c r="L117" s="570"/>
      <c r="M117" s="571"/>
    </row>
    <row r="118" spans="1:13" s="558" customFormat="1" hidden="1" outlineLevel="1">
      <c r="A118" s="567">
        <v>44005</v>
      </c>
      <c r="B118" s="568" t="s">
        <v>1308</v>
      </c>
      <c r="C118" s="569"/>
      <c r="D118" s="570"/>
      <c r="E118" s="571"/>
      <c r="F118" s="568" t="s">
        <v>1309</v>
      </c>
      <c r="G118" s="569"/>
      <c r="H118" s="570"/>
      <c r="I118" s="571"/>
      <c r="J118" s="568"/>
      <c r="K118" s="569"/>
      <c r="L118" s="570"/>
      <c r="M118" s="571"/>
    </row>
    <row r="119" spans="1:13" s="558" customFormat="1" hidden="1" outlineLevel="1">
      <c r="A119" s="567">
        <v>44007</v>
      </c>
      <c r="B119" s="568"/>
      <c r="C119" s="569"/>
      <c r="D119" s="570"/>
      <c r="E119" s="571"/>
      <c r="F119" s="568" t="s">
        <v>1310</v>
      </c>
      <c r="G119" s="569"/>
      <c r="H119" s="570"/>
      <c r="I119" s="571"/>
      <c r="J119" s="568" t="s">
        <v>1310</v>
      </c>
      <c r="K119" s="569"/>
      <c r="L119" s="570"/>
      <c r="M119" s="571"/>
    </row>
    <row r="120" spans="1:13" s="558" customFormat="1" hidden="1" outlineLevel="1">
      <c r="A120" s="567">
        <v>44010</v>
      </c>
      <c r="B120" s="568" t="s">
        <v>1311</v>
      </c>
      <c r="C120" s="569"/>
      <c r="D120" s="570"/>
      <c r="E120" s="571"/>
      <c r="F120" s="568" t="s">
        <v>1312</v>
      </c>
      <c r="G120" s="569"/>
      <c r="H120" s="570"/>
      <c r="I120" s="571"/>
      <c r="J120" s="568"/>
      <c r="K120" s="569"/>
      <c r="L120" s="570"/>
      <c r="M120" s="571"/>
    </row>
    <row r="121" spans="1:13" s="558" customFormat="1" hidden="1" outlineLevel="1">
      <c r="A121" s="567">
        <v>44012</v>
      </c>
      <c r="B121" s="568"/>
      <c r="C121" s="569"/>
      <c r="D121" s="570"/>
      <c r="E121" s="571"/>
      <c r="F121" s="568"/>
      <c r="G121" s="569"/>
      <c r="H121" s="570"/>
      <c r="I121" s="571"/>
      <c r="J121" s="568" t="s">
        <v>1313</v>
      </c>
      <c r="K121" s="569"/>
      <c r="L121" s="570"/>
      <c r="M121" s="571"/>
    </row>
    <row r="122" spans="1:13" s="558" customFormat="1" hidden="1" outlineLevel="1">
      <c r="A122" s="567">
        <v>44013</v>
      </c>
      <c r="B122" s="568" t="s">
        <v>1314</v>
      </c>
      <c r="C122" s="569"/>
      <c r="D122" s="570"/>
      <c r="E122" s="571"/>
      <c r="F122" s="568" t="s">
        <v>1302</v>
      </c>
      <c r="G122" s="569"/>
      <c r="H122" s="570"/>
      <c r="I122" s="571"/>
      <c r="J122" s="568"/>
      <c r="K122" s="569"/>
      <c r="L122" s="570"/>
      <c r="M122" s="571"/>
    </row>
    <row r="123" spans="1:13" s="558" customFormat="1" hidden="1" outlineLevel="1">
      <c r="A123" s="567">
        <v>44019</v>
      </c>
      <c r="B123" s="568"/>
      <c r="C123" s="569"/>
      <c r="D123" s="570"/>
      <c r="E123" s="571"/>
      <c r="F123" s="568" t="s">
        <v>1315</v>
      </c>
      <c r="G123" s="569"/>
      <c r="H123" s="570"/>
      <c r="I123" s="571"/>
      <c r="J123" s="568"/>
      <c r="K123" s="569"/>
      <c r="L123" s="570"/>
      <c r="M123" s="571"/>
    </row>
    <row r="124" spans="1:13" s="558" customFormat="1" hidden="1" outlineLevel="1">
      <c r="A124" s="567">
        <v>44026</v>
      </c>
      <c r="B124" s="568"/>
      <c r="C124" s="569"/>
      <c r="D124" s="570"/>
      <c r="E124" s="571"/>
      <c r="F124" s="568" t="s">
        <v>1307</v>
      </c>
      <c r="G124" s="569"/>
      <c r="H124" s="570"/>
      <c r="I124" s="571"/>
      <c r="J124" s="568"/>
      <c r="K124" s="569"/>
      <c r="L124" s="570"/>
      <c r="M124" s="571"/>
    </row>
    <row r="125" spans="1:13" s="558" customFormat="1" hidden="1" outlineLevel="1">
      <c r="A125" s="567">
        <v>44029</v>
      </c>
      <c r="B125" s="568"/>
      <c r="C125" s="569"/>
      <c r="D125" s="570"/>
      <c r="E125" s="571"/>
      <c r="F125" s="568" t="s">
        <v>1316</v>
      </c>
      <c r="G125" s="569"/>
      <c r="H125" s="570"/>
      <c r="I125" s="571"/>
      <c r="J125" s="568"/>
      <c r="K125" s="569"/>
      <c r="L125" s="570"/>
      <c r="M125" s="571"/>
    </row>
    <row r="126" spans="1:13" s="558" customFormat="1" hidden="1" outlineLevel="1">
      <c r="A126" s="567">
        <v>44031</v>
      </c>
      <c r="B126" s="568" t="s">
        <v>1317</v>
      </c>
      <c r="C126" s="569"/>
      <c r="D126" s="570"/>
      <c r="E126" s="571"/>
      <c r="F126" s="568" t="s">
        <v>1318</v>
      </c>
      <c r="G126" s="569"/>
      <c r="H126" s="570"/>
      <c r="I126" s="571"/>
      <c r="J126" s="568"/>
      <c r="K126" s="569"/>
      <c r="L126" s="570"/>
      <c r="M126" s="571"/>
    </row>
    <row r="127" spans="1:13" s="558" customFormat="1" hidden="1" outlineLevel="1">
      <c r="A127" s="567">
        <v>44035</v>
      </c>
      <c r="B127" s="568" t="s">
        <v>1319</v>
      </c>
      <c r="C127" s="569"/>
      <c r="D127" s="570"/>
      <c r="E127" s="571"/>
      <c r="F127" s="568" t="s">
        <v>1320</v>
      </c>
      <c r="G127" s="569"/>
      <c r="H127" s="570"/>
      <c r="I127" s="571"/>
      <c r="J127" s="568"/>
      <c r="K127" s="569"/>
      <c r="L127" s="570"/>
      <c r="M127" s="571"/>
    </row>
    <row r="128" spans="1:13" s="558" customFormat="1" hidden="1" outlineLevel="1">
      <c r="A128" s="567">
        <v>44038</v>
      </c>
      <c r="B128" s="568" t="s">
        <v>1321</v>
      </c>
      <c r="C128" s="569"/>
      <c r="D128" s="570"/>
      <c r="E128" s="571"/>
      <c r="F128" s="568" t="s">
        <v>1322</v>
      </c>
      <c r="G128" s="569"/>
      <c r="H128" s="570"/>
      <c r="I128" s="571"/>
      <c r="J128" s="568"/>
      <c r="K128" s="569"/>
      <c r="L128" s="570"/>
      <c r="M128" s="571"/>
    </row>
    <row r="129" spans="1:13" s="558" customFormat="1" hidden="1" outlineLevel="1">
      <c r="A129" s="567">
        <v>44052</v>
      </c>
      <c r="B129" s="568"/>
      <c r="C129" s="569"/>
      <c r="D129" s="570"/>
      <c r="E129" s="571"/>
      <c r="F129" s="568" t="s">
        <v>1323</v>
      </c>
      <c r="G129" s="569"/>
      <c r="H129" s="570"/>
      <c r="I129" s="571"/>
      <c r="J129" s="568" t="s">
        <v>1324</v>
      </c>
      <c r="K129" s="569"/>
      <c r="L129" s="570"/>
      <c r="M129" s="571"/>
    </row>
    <row r="130" spans="1:13" s="558" customFormat="1" hidden="1" outlineLevel="1">
      <c r="A130" s="567">
        <v>44053</v>
      </c>
      <c r="B130" s="568"/>
      <c r="C130" s="569"/>
      <c r="D130" s="570"/>
      <c r="E130" s="571"/>
      <c r="F130" s="568" t="s">
        <v>1325</v>
      </c>
      <c r="G130" s="569"/>
      <c r="H130" s="570"/>
      <c r="I130" s="571"/>
      <c r="J130" s="568"/>
      <c r="K130" s="569"/>
      <c r="L130" s="570"/>
      <c r="M130" s="571"/>
    </row>
    <row r="131" spans="1:13" s="558" customFormat="1" hidden="1" outlineLevel="1">
      <c r="A131" s="567">
        <v>44056</v>
      </c>
      <c r="B131" s="568"/>
      <c r="C131" s="569"/>
      <c r="D131" s="570"/>
      <c r="E131" s="571"/>
      <c r="F131" s="568" t="s">
        <v>1326</v>
      </c>
      <c r="G131" s="569"/>
      <c r="H131" s="570"/>
      <c r="I131" s="571"/>
      <c r="J131" s="568"/>
      <c r="K131" s="569"/>
      <c r="L131" s="570"/>
      <c r="M131" s="571"/>
    </row>
    <row r="132" spans="1:13" s="558" customFormat="1" hidden="1" outlineLevel="1">
      <c r="A132" s="567">
        <v>44060</v>
      </c>
      <c r="B132" s="568" t="s">
        <v>1327</v>
      </c>
      <c r="C132" s="569"/>
      <c r="D132" s="570"/>
      <c r="E132" s="571"/>
      <c r="F132" s="568"/>
      <c r="G132" s="569"/>
      <c r="H132" s="570"/>
      <c r="I132" s="571"/>
      <c r="J132" s="568"/>
      <c r="K132" s="569"/>
      <c r="L132" s="570"/>
      <c r="M132" s="571"/>
    </row>
    <row r="133" spans="1:13" s="558" customFormat="1" hidden="1" outlineLevel="1">
      <c r="A133" s="567">
        <v>44062</v>
      </c>
      <c r="B133" s="568" t="s">
        <v>1328</v>
      </c>
      <c r="C133" s="569"/>
      <c r="D133" s="570"/>
      <c r="E133" s="571"/>
      <c r="F133" s="568"/>
      <c r="G133" s="569"/>
      <c r="H133" s="570"/>
      <c r="I133" s="571"/>
      <c r="J133" s="568"/>
      <c r="K133" s="569"/>
      <c r="L133" s="570"/>
      <c r="M133" s="571"/>
    </row>
    <row r="134" spans="1:13" s="558" customFormat="1" hidden="1" outlineLevel="1">
      <c r="A134" s="567">
        <v>44066</v>
      </c>
      <c r="B134" s="568"/>
      <c r="C134" s="569"/>
      <c r="D134" s="570"/>
      <c r="E134" s="571"/>
      <c r="F134" s="568" t="s">
        <v>1329</v>
      </c>
      <c r="G134" s="569"/>
      <c r="H134" s="570"/>
      <c r="I134" s="571"/>
      <c r="J134" s="568" t="s">
        <v>1329</v>
      </c>
      <c r="K134" s="569"/>
      <c r="L134" s="570"/>
      <c r="M134" s="571"/>
    </row>
    <row r="135" spans="1:13" s="558" customFormat="1" hidden="1" outlineLevel="1">
      <c r="A135" s="567">
        <v>44070</v>
      </c>
      <c r="B135" s="568" t="s">
        <v>1080</v>
      </c>
      <c r="C135" s="569"/>
      <c r="D135" s="570"/>
      <c r="E135" s="571"/>
      <c r="F135" s="568" t="s">
        <v>1079</v>
      </c>
      <c r="G135" s="569"/>
      <c r="H135" s="570"/>
      <c r="I135" s="571"/>
      <c r="J135" s="568"/>
      <c r="K135" s="569"/>
      <c r="L135" s="570"/>
      <c r="M135" s="571"/>
    </row>
    <row r="136" spans="1:13" s="558" customFormat="1" hidden="1" outlineLevel="1">
      <c r="A136" s="567">
        <v>44071</v>
      </c>
      <c r="B136" s="568" t="s">
        <v>1078</v>
      </c>
      <c r="C136" s="569"/>
      <c r="D136" s="570"/>
      <c r="E136" s="571"/>
      <c r="F136" s="568" t="s">
        <v>1077</v>
      </c>
      <c r="G136" s="569"/>
      <c r="H136" s="570"/>
      <c r="I136" s="571"/>
      <c r="J136" s="568"/>
      <c r="K136" s="569"/>
      <c r="L136" s="570"/>
      <c r="M136" s="571"/>
    </row>
    <row r="137" spans="1:13" s="558" customFormat="1" hidden="1" outlineLevel="1">
      <c r="A137" s="567">
        <v>44072</v>
      </c>
      <c r="B137" s="568" t="s">
        <v>1076</v>
      </c>
      <c r="C137" s="569"/>
      <c r="D137" s="570"/>
      <c r="E137" s="571"/>
      <c r="F137" s="568"/>
      <c r="G137" s="569"/>
      <c r="H137" s="570"/>
      <c r="I137" s="571"/>
      <c r="J137" s="568"/>
      <c r="K137" s="569"/>
      <c r="L137" s="570"/>
      <c r="M137" s="571"/>
    </row>
    <row r="138" spans="1:13" s="558" customFormat="1" hidden="1" outlineLevel="1">
      <c r="A138" s="567">
        <v>44073</v>
      </c>
      <c r="B138" s="568"/>
      <c r="C138" s="569"/>
      <c r="D138" s="570"/>
      <c r="E138" s="571"/>
      <c r="F138" s="568" t="s">
        <v>1075</v>
      </c>
      <c r="G138" s="569"/>
      <c r="H138" s="570"/>
      <c r="I138" s="571"/>
      <c r="J138" s="568"/>
      <c r="K138" s="569"/>
      <c r="L138" s="570"/>
      <c r="M138" s="571"/>
    </row>
    <row r="139" spans="1:13" s="558" customFormat="1" hidden="1" outlineLevel="1">
      <c r="A139" s="567">
        <v>44074</v>
      </c>
      <c r="B139" s="568"/>
      <c r="C139" s="569"/>
      <c r="D139" s="570"/>
      <c r="E139" s="571"/>
      <c r="F139" s="568" t="s">
        <v>1074</v>
      </c>
      <c r="G139" s="569"/>
      <c r="H139" s="570"/>
      <c r="I139" s="571"/>
      <c r="J139" s="568"/>
      <c r="K139" s="569"/>
      <c r="L139" s="570"/>
      <c r="M139" s="571"/>
    </row>
    <row r="140" spans="1:13" s="558" customFormat="1" hidden="1" outlineLevel="1">
      <c r="A140" s="567">
        <v>44075</v>
      </c>
      <c r="B140" s="568"/>
      <c r="C140" s="569"/>
      <c r="D140" s="570"/>
      <c r="E140" s="571"/>
      <c r="F140" s="568" t="s">
        <v>1330</v>
      </c>
      <c r="G140" s="569"/>
      <c r="H140" s="570"/>
      <c r="I140" s="571"/>
      <c r="J140" s="568"/>
      <c r="K140" s="569"/>
      <c r="L140" s="570"/>
      <c r="M140" s="571"/>
    </row>
    <row r="141" spans="1:13" s="558" customFormat="1" hidden="1" outlineLevel="1">
      <c r="A141" s="567">
        <v>44076</v>
      </c>
      <c r="B141" s="568"/>
      <c r="C141" s="569"/>
      <c r="D141" s="570"/>
      <c r="E141" s="571"/>
      <c r="F141" s="568" t="s">
        <v>1073</v>
      </c>
      <c r="G141" s="569"/>
      <c r="H141" s="570"/>
      <c r="I141" s="571"/>
      <c r="J141" s="568"/>
      <c r="K141" s="569"/>
      <c r="L141" s="570"/>
      <c r="M141" s="571"/>
    </row>
    <row r="142" spans="1:13" s="558" customFormat="1" hidden="1" outlineLevel="1">
      <c r="A142" s="567">
        <v>44077</v>
      </c>
      <c r="B142" s="568"/>
      <c r="C142" s="569"/>
      <c r="D142" s="570"/>
      <c r="E142" s="571"/>
      <c r="F142" s="568" t="s">
        <v>1072</v>
      </c>
      <c r="G142" s="569"/>
      <c r="H142" s="570"/>
      <c r="I142" s="571"/>
      <c r="J142" s="568"/>
      <c r="K142" s="569"/>
      <c r="L142" s="570"/>
      <c r="M142" s="571"/>
    </row>
    <row r="143" spans="1:13" s="558" customFormat="1" hidden="1" outlineLevel="1">
      <c r="A143" s="567">
        <v>44078</v>
      </c>
      <c r="B143" s="568"/>
      <c r="C143" s="569"/>
      <c r="D143" s="570"/>
      <c r="E143" s="571"/>
      <c r="F143" s="568" t="s">
        <v>1071</v>
      </c>
      <c r="G143" s="569"/>
      <c r="H143" s="570"/>
      <c r="I143" s="571"/>
      <c r="J143" s="568" t="s">
        <v>1070</v>
      </c>
      <c r="K143" s="569"/>
      <c r="L143" s="570"/>
      <c r="M143" s="571"/>
    </row>
    <row r="144" spans="1:13" s="558" customFormat="1" hidden="1" outlineLevel="1">
      <c r="A144" s="567">
        <v>44087</v>
      </c>
      <c r="B144" s="568" t="s">
        <v>1069</v>
      </c>
      <c r="C144" s="569"/>
      <c r="D144" s="570"/>
      <c r="E144" s="571"/>
      <c r="F144" s="568" t="s">
        <v>1069</v>
      </c>
      <c r="G144" s="569"/>
      <c r="H144" s="570"/>
      <c r="I144" s="571"/>
      <c r="J144" s="568"/>
      <c r="K144" s="569"/>
      <c r="L144" s="570"/>
      <c r="M144" s="571"/>
    </row>
    <row r="145" spans="1:13" s="558" customFormat="1" hidden="1" outlineLevel="1">
      <c r="A145" s="567">
        <v>44089</v>
      </c>
      <c r="B145" s="568"/>
      <c r="C145" s="569"/>
      <c r="D145" s="570"/>
      <c r="E145" s="571"/>
      <c r="F145" s="568" t="s">
        <v>1331</v>
      </c>
      <c r="G145" s="569"/>
      <c r="H145" s="570"/>
      <c r="I145" s="571"/>
      <c r="J145" s="568"/>
      <c r="K145" s="569"/>
      <c r="L145" s="570"/>
      <c r="M145" s="571"/>
    </row>
    <row r="146" spans="1:13" s="558" customFormat="1" hidden="1" outlineLevel="1">
      <c r="A146" s="567">
        <v>44094</v>
      </c>
      <c r="B146" s="568"/>
      <c r="C146" s="569"/>
      <c r="D146" s="570"/>
      <c r="E146" s="571"/>
      <c r="F146" s="568" t="s">
        <v>1332</v>
      </c>
      <c r="G146" s="569"/>
      <c r="H146" s="570"/>
      <c r="I146" s="571"/>
      <c r="J146" s="568" t="s">
        <v>1333</v>
      </c>
      <c r="K146" s="569"/>
      <c r="L146" s="570"/>
      <c r="M146" s="571"/>
    </row>
    <row r="147" spans="1:13" s="558" customFormat="1" hidden="1" outlineLevel="1">
      <c r="A147" s="567">
        <v>44099</v>
      </c>
      <c r="B147" s="568" t="s">
        <v>1334</v>
      </c>
      <c r="C147" s="569"/>
      <c r="D147" s="570"/>
      <c r="E147" s="571"/>
      <c r="F147" s="568"/>
      <c r="G147" s="569"/>
      <c r="H147" s="570"/>
      <c r="I147" s="571"/>
      <c r="J147" s="568"/>
      <c r="K147" s="569"/>
      <c r="L147" s="570"/>
      <c r="M147" s="571"/>
    </row>
    <row r="148" spans="1:13" s="558" customFormat="1" hidden="1" outlineLevel="1">
      <c r="A148" s="567">
        <v>44101</v>
      </c>
      <c r="B148" s="568" t="s">
        <v>1335</v>
      </c>
      <c r="C148" s="569"/>
      <c r="D148" s="570"/>
      <c r="E148" s="571"/>
      <c r="F148" s="568"/>
      <c r="G148" s="569"/>
      <c r="H148" s="570"/>
      <c r="I148" s="571"/>
      <c r="J148" s="568"/>
      <c r="K148" s="569"/>
      <c r="L148" s="570"/>
      <c r="M148" s="571"/>
    </row>
    <row r="149" spans="1:13" s="558" customFormat="1" hidden="1" outlineLevel="1">
      <c r="A149" s="567">
        <v>44102</v>
      </c>
      <c r="B149" s="568" t="s">
        <v>1336</v>
      </c>
      <c r="C149" s="569"/>
      <c r="D149" s="570"/>
      <c r="E149" s="571"/>
      <c r="F149" s="568"/>
      <c r="G149" s="569"/>
      <c r="H149" s="570"/>
      <c r="I149" s="571"/>
      <c r="J149" s="568"/>
      <c r="K149" s="569"/>
      <c r="L149" s="570"/>
      <c r="M149" s="571"/>
    </row>
    <row r="150" spans="1:13" s="558" customFormat="1" hidden="1" outlineLevel="1">
      <c r="A150" s="567">
        <v>44104</v>
      </c>
      <c r="B150" s="568" t="s">
        <v>1337</v>
      </c>
      <c r="C150" s="569"/>
      <c r="D150" s="570"/>
      <c r="E150" s="571"/>
      <c r="F150" s="568" t="s">
        <v>1338</v>
      </c>
      <c r="G150" s="569"/>
      <c r="H150" s="570"/>
      <c r="I150" s="571"/>
      <c r="J150" s="568"/>
      <c r="K150" s="569"/>
      <c r="L150" s="570"/>
      <c r="M150" s="571"/>
    </row>
    <row r="151" spans="1:13" s="558" customFormat="1" hidden="1" outlineLevel="1">
      <c r="A151" s="567">
        <v>44109</v>
      </c>
      <c r="B151" s="568"/>
      <c r="C151" s="569"/>
      <c r="D151" s="570"/>
      <c r="E151" s="571"/>
      <c r="F151" s="568" t="s">
        <v>1339</v>
      </c>
      <c r="G151" s="569"/>
      <c r="H151" s="570"/>
      <c r="I151" s="571"/>
      <c r="J151" s="568" t="s">
        <v>1340</v>
      </c>
      <c r="K151" s="569"/>
      <c r="L151" s="570"/>
      <c r="M151" s="571"/>
    </row>
    <row r="152" spans="1:13" s="558" customFormat="1" hidden="1" outlineLevel="1">
      <c r="A152" s="567">
        <v>44116</v>
      </c>
      <c r="B152" s="568"/>
      <c r="C152" s="569"/>
      <c r="D152" s="570"/>
      <c r="E152" s="571"/>
      <c r="F152" s="568"/>
      <c r="G152" s="569"/>
      <c r="H152" s="570"/>
      <c r="I152" s="571"/>
      <c r="J152" s="568" t="s">
        <v>1341</v>
      </c>
      <c r="K152" s="569"/>
      <c r="L152" s="570"/>
      <c r="M152" s="571"/>
    </row>
    <row r="153" spans="1:13" s="558" customFormat="1" hidden="1" outlineLevel="1">
      <c r="A153" s="567">
        <v>44117</v>
      </c>
      <c r="B153" s="568" t="s">
        <v>1342</v>
      </c>
      <c r="C153" s="569"/>
      <c r="D153" s="570"/>
      <c r="E153" s="571"/>
      <c r="F153" s="568"/>
      <c r="G153" s="569"/>
      <c r="H153" s="570"/>
      <c r="I153" s="571"/>
      <c r="J153" s="568"/>
      <c r="K153" s="569"/>
      <c r="L153" s="570"/>
      <c r="M153" s="571"/>
    </row>
    <row r="154" spans="1:13" s="558" customFormat="1" hidden="1" outlineLevel="1">
      <c r="A154" s="567">
        <v>44118</v>
      </c>
      <c r="B154" s="568"/>
      <c r="C154" s="569"/>
      <c r="D154" s="570"/>
      <c r="E154" s="571"/>
      <c r="F154" s="568" t="s">
        <v>1343</v>
      </c>
      <c r="G154" s="569"/>
      <c r="H154" s="570"/>
      <c r="I154" s="571"/>
      <c r="J154" s="568"/>
      <c r="K154" s="569"/>
      <c r="L154" s="570"/>
      <c r="M154" s="571"/>
    </row>
    <row r="155" spans="1:13" s="558" customFormat="1" hidden="1" outlineLevel="1">
      <c r="A155" s="567">
        <v>44121</v>
      </c>
      <c r="B155" s="568" t="s">
        <v>1344</v>
      </c>
      <c r="C155" s="569"/>
      <c r="D155" s="570"/>
      <c r="E155" s="571"/>
      <c r="F155" s="568"/>
      <c r="G155" s="569"/>
      <c r="H155" s="570"/>
      <c r="I155" s="571"/>
      <c r="J155" s="568"/>
      <c r="K155" s="569"/>
      <c r="L155" s="570"/>
      <c r="M155" s="571"/>
    </row>
    <row r="156" spans="1:13" s="558" customFormat="1" hidden="1" outlineLevel="1">
      <c r="A156" s="567">
        <v>44123</v>
      </c>
      <c r="B156" s="568" t="s">
        <v>1345</v>
      </c>
      <c r="C156" s="569"/>
      <c r="D156" s="570"/>
      <c r="E156" s="571"/>
      <c r="F156" s="568" t="s">
        <v>1346</v>
      </c>
      <c r="G156" s="569"/>
      <c r="H156" s="570"/>
      <c r="I156" s="571"/>
      <c r="J156" s="568"/>
      <c r="K156" s="569"/>
      <c r="L156" s="570"/>
      <c r="M156" s="571"/>
    </row>
    <row r="157" spans="1:13" s="558" customFormat="1" hidden="1" outlineLevel="1">
      <c r="A157" s="567">
        <v>44127</v>
      </c>
      <c r="B157" s="568"/>
      <c r="C157" s="569"/>
      <c r="D157" s="570"/>
      <c r="E157" s="571"/>
      <c r="F157" s="568" t="s">
        <v>1347</v>
      </c>
      <c r="G157" s="569"/>
      <c r="H157" s="570"/>
      <c r="I157" s="571"/>
      <c r="J157" s="568" t="s">
        <v>1348</v>
      </c>
      <c r="K157" s="569"/>
      <c r="L157" s="570"/>
      <c r="M157" s="571"/>
    </row>
    <row r="158" spans="1:13" s="558" customFormat="1" hidden="1" outlineLevel="1">
      <c r="A158" s="567">
        <v>44128</v>
      </c>
      <c r="B158" s="568"/>
      <c r="C158" s="569"/>
      <c r="D158" s="570"/>
      <c r="E158" s="571"/>
      <c r="F158" s="568" t="s">
        <v>1349</v>
      </c>
      <c r="G158" s="569"/>
      <c r="H158" s="570"/>
      <c r="I158" s="571"/>
      <c r="J158" s="568"/>
      <c r="K158" s="569"/>
      <c r="L158" s="570"/>
      <c r="M158" s="571"/>
    </row>
    <row r="159" spans="1:13" s="558" customFormat="1" hidden="1" outlineLevel="1">
      <c r="A159" s="567">
        <v>44130</v>
      </c>
      <c r="B159" s="568" t="s">
        <v>1350</v>
      </c>
      <c r="C159" s="569"/>
      <c r="D159" s="570"/>
      <c r="E159" s="571"/>
      <c r="F159" s="568"/>
      <c r="G159" s="569"/>
      <c r="H159" s="570"/>
      <c r="I159" s="571"/>
      <c r="J159" s="568"/>
      <c r="K159" s="569"/>
      <c r="L159" s="570"/>
      <c r="M159" s="571"/>
    </row>
    <row r="160" spans="1:13" s="558" customFormat="1" hidden="1" outlineLevel="1">
      <c r="A160" s="567">
        <v>44132</v>
      </c>
      <c r="B160" s="568" t="s">
        <v>1351</v>
      </c>
      <c r="C160" s="569"/>
      <c r="D160" s="570"/>
      <c r="E160" s="571"/>
      <c r="F160" s="568" t="s">
        <v>1352</v>
      </c>
      <c r="G160" s="569"/>
      <c r="H160" s="570"/>
      <c r="I160" s="571"/>
      <c r="J160" s="568"/>
      <c r="K160" s="569"/>
      <c r="L160" s="570"/>
      <c r="M160" s="571"/>
    </row>
    <row r="161" spans="1:13" s="558" customFormat="1" hidden="1" outlineLevel="1">
      <c r="A161" s="567">
        <v>44133</v>
      </c>
      <c r="B161" s="568" t="s">
        <v>1353</v>
      </c>
      <c r="C161" s="569"/>
      <c r="D161" s="570"/>
      <c r="E161" s="571"/>
      <c r="F161" s="568"/>
      <c r="G161" s="569"/>
      <c r="H161" s="570"/>
      <c r="I161" s="571"/>
      <c r="J161" s="568"/>
      <c r="K161" s="569"/>
      <c r="L161" s="570"/>
      <c r="M161" s="571"/>
    </row>
    <row r="162" spans="1:13" s="558" customFormat="1" hidden="1" outlineLevel="1">
      <c r="A162" s="567">
        <v>44134</v>
      </c>
      <c r="B162" s="568"/>
      <c r="C162" s="569"/>
      <c r="D162" s="570"/>
      <c r="E162" s="571"/>
      <c r="F162" s="568" t="s">
        <v>1354</v>
      </c>
      <c r="G162" s="569"/>
      <c r="H162" s="570"/>
      <c r="I162" s="571"/>
      <c r="J162" s="568" t="s">
        <v>1354</v>
      </c>
      <c r="K162" s="569"/>
      <c r="L162" s="570"/>
      <c r="M162" s="571"/>
    </row>
    <row r="163" spans="1:13" s="558" customFormat="1" hidden="1" outlineLevel="1">
      <c r="A163" s="567">
        <v>44139</v>
      </c>
      <c r="B163" s="568" t="s">
        <v>1355</v>
      </c>
      <c r="C163" s="569"/>
      <c r="D163" s="570"/>
      <c r="E163" s="571"/>
      <c r="F163" s="568" t="s">
        <v>1356</v>
      </c>
      <c r="G163" s="569"/>
      <c r="H163" s="570"/>
      <c r="I163" s="571"/>
      <c r="J163" s="568" t="s">
        <v>1357</v>
      </c>
      <c r="K163" s="569"/>
      <c r="L163" s="570"/>
      <c r="M163" s="571"/>
    </row>
    <row r="164" spans="1:13" s="558" customFormat="1" hidden="1" outlineLevel="1">
      <c r="A164" s="567">
        <v>44142</v>
      </c>
      <c r="B164" s="568"/>
      <c r="C164" s="569"/>
      <c r="D164" s="570"/>
      <c r="E164" s="571"/>
      <c r="F164" s="568"/>
      <c r="G164" s="569"/>
      <c r="H164" s="570"/>
      <c r="I164" s="571"/>
      <c r="J164" s="573" t="s">
        <v>1358</v>
      </c>
      <c r="K164" s="569"/>
      <c r="L164" s="570"/>
      <c r="M164" s="571"/>
    </row>
    <row r="165" spans="1:13" s="558" customFormat="1" hidden="1" outlineLevel="1">
      <c r="A165" s="567">
        <v>44145</v>
      </c>
      <c r="B165" s="568" t="s">
        <v>1359</v>
      </c>
      <c r="C165" s="569"/>
      <c r="D165" s="570"/>
      <c r="E165" s="571"/>
      <c r="F165" s="568"/>
      <c r="G165" s="569"/>
      <c r="H165" s="570"/>
      <c r="I165" s="571"/>
      <c r="J165" s="568"/>
      <c r="K165" s="569"/>
      <c r="L165" s="570"/>
      <c r="M165" s="571"/>
    </row>
    <row r="166" spans="1:13" s="558" customFormat="1" hidden="1" outlineLevel="1">
      <c r="A166" s="567">
        <v>44149</v>
      </c>
      <c r="B166" s="568"/>
      <c r="C166" s="569"/>
      <c r="D166" s="570"/>
      <c r="E166" s="571"/>
      <c r="F166" s="568" t="s">
        <v>1360</v>
      </c>
      <c r="G166" s="569"/>
      <c r="H166" s="570"/>
      <c r="I166" s="571"/>
      <c r="J166" s="568"/>
      <c r="K166" s="569"/>
      <c r="L166" s="570"/>
      <c r="M166" s="571"/>
    </row>
    <row r="167" spans="1:13" s="558" customFormat="1" hidden="1" outlineLevel="1">
      <c r="A167" s="567">
        <v>44151</v>
      </c>
      <c r="B167" s="568" t="s">
        <v>1361</v>
      </c>
      <c r="C167" s="569"/>
      <c r="D167" s="570"/>
      <c r="E167" s="571"/>
      <c r="F167" s="568"/>
      <c r="G167" s="569"/>
      <c r="H167" s="570"/>
      <c r="I167" s="571"/>
      <c r="J167" s="568"/>
      <c r="K167" s="569"/>
      <c r="L167" s="570"/>
      <c r="M167" s="571"/>
    </row>
    <row r="168" spans="1:13" s="558" customFormat="1" hidden="1" outlineLevel="1">
      <c r="A168" s="567">
        <v>44155</v>
      </c>
      <c r="B168" s="568" t="s">
        <v>1362</v>
      </c>
      <c r="C168" s="569"/>
      <c r="D168" s="570"/>
      <c r="E168" s="571"/>
      <c r="F168" s="568" t="s">
        <v>1363</v>
      </c>
      <c r="G168" s="569"/>
      <c r="H168" s="570"/>
      <c r="I168" s="571"/>
      <c r="J168" s="568"/>
      <c r="K168" s="569"/>
      <c r="L168" s="570"/>
      <c r="M168" s="571"/>
    </row>
    <row r="169" spans="1:13" s="558" customFormat="1" hidden="1" outlineLevel="1">
      <c r="A169" s="567">
        <v>44156</v>
      </c>
      <c r="B169" s="568" t="s">
        <v>1362</v>
      </c>
      <c r="C169" s="569"/>
      <c r="D169" s="570"/>
      <c r="E169" s="571"/>
      <c r="F169" s="568" t="s">
        <v>1363</v>
      </c>
      <c r="G169" s="569"/>
      <c r="H169" s="570"/>
      <c r="I169" s="571"/>
      <c r="J169" s="568"/>
      <c r="K169" s="569"/>
      <c r="L169" s="570"/>
      <c r="M169" s="571"/>
    </row>
    <row r="170" spans="1:13" s="558" customFormat="1" hidden="1" outlineLevel="1">
      <c r="A170" s="567">
        <v>44157</v>
      </c>
      <c r="B170" s="568" t="s">
        <v>1362</v>
      </c>
      <c r="C170" s="569"/>
      <c r="D170" s="570"/>
      <c r="E170" s="571"/>
      <c r="F170" s="568" t="s">
        <v>1363</v>
      </c>
      <c r="G170" s="569"/>
      <c r="H170" s="570"/>
      <c r="I170" s="571"/>
      <c r="J170" s="568"/>
      <c r="K170" s="569"/>
      <c r="L170" s="570"/>
      <c r="M170" s="571"/>
    </row>
    <row r="171" spans="1:13" s="558" customFormat="1" hidden="1" outlineLevel="1">
      <c r="A171" s="567">
        <v>44161</v>
      </c>
      <c r="B171" s="568"/>
      <c r="C171" s="569"/>
      <c r="D171" s="570"/>
      <c r="E171" s="571"/>
      <c r="F171" s="568" t="s">
        <v>1364</v>
      </c>
      <c r="G171" s="569"/>
      <c r="H171" s="570"/>
      <c r="I171" s="571"/>
      <c r="J171" s="568" t="s">
        <v>1365</v>
      </c>
      <c r="K171" s="569"/>
      <c r="L171" s="570"/>
      <c r="M171" s="571"/>
    </row>
    <row r="172" spans="1:13" s="558" customFormat="1" hidden="1" outlineLevel="1">
      <c r="A172" s="567">
        <v>44163</v>
      </c>
      <c r="B172" s="568"/>
      <c r="C172" s="569"/>
      <c r="D172" s="570"/>
      <c r="E172" s="571"/>
      <c r="F172" s="568" t="s">
        <v>1305</v>
      </c>
      <c r="G172" s="569"/>
      <c r="H172" s="570"/>
      <c r="I172" s="571"/>
      <c r="J172" s="568"/>
      <c r="K172" s="569"/>
      <c r="L172" s="570"/>
      <c r="M172" s="571"/>
    </row>
    <row r="173" spans="1:13" s="558" customFormat="1" collapsed="1">
      <c r="A173" s="567">
        <v>44240</v>
      </c>
      <c r="B173" s="568" t="s">
        <v>1366</v>
      </c>
      <c r="C173" s="569"/>
      <c r="D173" s="570"/>
      <c r="E173" s="571"/>
      <c r="F173" s="568" t="s">
        <v>1367</v>
      </c>
      <c r="G173" s="569"/>
      <c r="H173" s="570"/>
      <c r="I173" s="571"/>
      <c r="J173" s="568"/>
      <c r="K173" s="569"/>
      <c r="L173" s="570"/>
      <c r="M173" s="571"/>
    </row>
    <row r="174" spans="1:13" s="558" customFormat="1">
      <c r="A174" s="567">
        <v>44241</v>
      </c>
      <c r="B174" s="568" t="s">
        <v>1368</v>
      </c>
      <c r="C174" s="569"/>
      <c r="D174" s="570"/>
      <c r="E174" s="571"/>
      <c r="F174" s="568" t="s">
        <v>1369</v>
      </c>
      <c r="G174" s="569"/>
      <c r="H174" s="570"/>
      <c r="I174" s="571"/>
      <c r="J174" s="568"/>
      <c r="K174" s="569"/>
      <c r="L174" s="570"/>
      <c r="M174" s="571"/>
    </row>
    <row r="175" spans="1:13" s="558" customFormat="1">
      <c r="A175" s="567">
        <v>44242</v>
      </c>
      <c r="B175" s="568" t="s">
        <v>1370</v>
      </c>
      <c r="C175" s="569"/>
      <c r="D175" s="570"/>
      <c r="E175" s="571"/>
      <c r="F175" s="568" t="s">
        <v>1371</v>
      </c>
      <c r="G175" s="569"/>
      <c r="H175" s="570"/>
      <c r="I175" s="571"/>
      <c r="J175" s="568"/>
      <c r="K175" s="569"/>
      <c r="L175" s="570"/>
      <c r="M175" s="571"/>
    </row>
    <row r="176" spans="1:13" s="558" customFormat="1">
      <c r="A176" s="567">
        <v>44243</v>
      </c>
      <c r="B176" s="568" t="s">
        <v>1372</v>
      </c>
      <c r="C176" s="569"/>
      <c r="D176" s="570"/>
      <c r="E176" s="571"/>
      <c r="F176" s="568" t="s">
        <v>1373</v>
      </c>
      <c r="G176" s="569"/>
      <c r="H176" s="570"/>
      <c r="I176" s="571"/>
      <c r="J176" s="568"/>
      <c r="K176" s="569"/>
      <c r="L176" s="570"/>
      <c r="M176" s="571"/>
    </row>
    <row r="177" spans="1:13" s="558" customFormat="1">
      <c r="A177" s="567">
        <v>44258</v>
      </c>
      <c r="B177" s="568" t="s">
        <v>1374</v>
      </c>
      <c r="C177" s="569"/>
      <c r="D177" s="570"/>
      <c r="E177" s="571"/>
      <c r="F177" s="568" t="s">
        <v>1375</v>
      </c>
      <c r="G177" s="569"/>
      <c r="H177" s="570"/>
      <c r="I177" s="571"/>
      <c r="J177" s="568"/>
      <c r="K177" s="569"/>
      <c r="L177" s="570"/>
      <c r="M177" s="571"/>
    </row>
    <row r="178" spans="1:13" s="558" customFormat="1">
      <c r="A178" s="567">
        <v>44259</v>
      </c>
      <c r="B178" s="568" t="s">
        <v>1376</v>
      </c>
      <c r="C178" s="569"/>
      <c r="D178" s="570"/>
      <c r="E178" s="571"/>
      <c r="F178" s="568" t="s">
        <v>1377</v>
      </c>
      <c r="G178" s="569"/>
      <c r="H178" s="570"/>
      <c r="I178" s="571"/>
      <c r="J178" s="568"/>
      <c r="K178" s="569"/>
      <c r="L178" s="570"/>
      <c r="M178" s="571"/>
    </row>
    <row r="179" spans="1:13" s="558" customFormat="1">
      <c r="A179" s="567">
        <v>44260</v>
      </c>
      <c r="B179" s="568" t="s">
        <v>1378</v>
      </c>
      <c r="C179" s="569"/>
      <c r="D179" s="570"/>
      <c r="E179" s="571"/>
      <c r="F179" s="568"/>
      <c r="G179" s="569"/>
      <c r="H179" s="570"/>
      <c r="I179" s="571"/>
      <c r="J179" s="568" t="s">
        <v>1379</v>
      </c>
      <c r="K179" s="569"/>
      <c r="L179" s="570"/>
      <c r="M179" s="571"/>
    </row>
    <row r="180" spans="1:13" s="558" customFormat="1">
      <c r="A180" s="567">
        <v>44261</v>
      </c>
      <c r="B180" s="568" t="s">
        <v>1380</v>
      </c>
      <c r="C180" s="569"/>
      <c r="D180" s="570"/>
      <c r="E180" s="571"/>
      <c r="F180" s="568" t="s">
        <v>1381</v>
      </c>
      <c r="G180" s="569"/>
      <c r="H180" s="570"/>
      <c r="I180" s="571"/>
      <c r="J180" s="568" t="s">
        <v>1382</v>
      </c>
      <c r="K180" s="569"/>
      <c r="L180" s="570"/>
      <c r="M180" s="571"/>
    </row>
    <row r="181" spans="1:13" s="558" customFormat="1">
      <c r="A181" s="567">
        <v>44262</v>
      </c>
      <c r="B181" s="568"/>
      <c r="C181" s="569"/>
      <c r="D181" s="570"/>
      <c r="E181" s="571"/>
      <c r="F181" s="568" t="s">
        <v>1383</v>
      </c>
      <c r="G181" s="569"/>
      <c r="H181" s="570"/>
      <c r="I181" s="571"/>
      <c r="J181" s="568" t="s">
        <v>1384</v>
      </c>
      <c r="K181" s="569"/>
      <c r="L181" s="570"/>
      <c r="M181" s="571"/>
    </row>
    <row r="182" spans="1:13" s="558" customFormat="1">
      <c r="A182" s="567">
        <v>44267</v>
      </c>
      <c r="B182" s="568"/>
      <c r="C182" s="569"/>
      <c r="D182" s="570"/>
      <c r="E182" s="571"/>
      <c r="F182" s="568" t="s">
        <v>1385</v>
      </c>
      <c r="G182" s="569"/>
      <c r="H182" s="570"/>
      <c r="I182" s="571"/>
      <c r="J182" s="568" t="s">
        <v>1386</v>
      </c>
      <c r="K182" s="569"/>
      <c r="L182" s="570"/>
      <c r="M182" s="571"/>
    </row>
    <row r="183" spans="1:13" s="558" customFormat="1">
      <c r="A183" s="567">
        <v>44263</v>
      </c>
      <c r="B183" s="568" t="s">
        <v>1387</v>
      </c>
      <c r="C183" s="569"/>
      <c r="D183" s="570"/>
      <c r="E183" s="571"/>
      <c r="F183" s="568"/>
      <c r="G183" s="569"/>
      <c r="H183" s="570"/>
      <c r="I183" s="571"/>
      <c r="J183" s="568"/>
      <c r="K183" s="569"/>
      <c r="L183" s="570"/>
      <c r="M183" s="571"/>
    </row>
    <row r="184" spans="1:13" s="558" customFormat="1">
      <c r="A184" s="567">
        <v>44265</v>
      </c>
      <c r="B184" s="568" t="s">
        <v>1388</v>
      </c>
      <c r="C184" s="569"/>
      <c r="D184" s="570"/>
      <c r="E184" s="571"/>
      <c r="F184" s="568"/>
      <c r="G184" s="569"/>
      <c r="H184" s="570"/>
      <c r="I184" s="571"/>
      <c r="J184" s="568"/>
      <c r="K184" s="569"/>
      <c r="L184" s="570"/>
      <c r="M184" s="571"/>
    </row>
    <row r="185" spans="1:13" s="558" customFormat="1">
      <c r="A185" s="567">
        <v>44268</v>
      </c>
      <c r="B185" s="573" t="s">
        <v>1389</v>
      </c>
      <c r="C185" s="569"/>
      <c r="D185" s="570"/>
      <c r="E185" s="571"/>
      <c r="F185" s="568"/>
      <c r="G185" s="569"/>
      <c r="H185" s="570"/>
      <c r="I185" s="571"/>
      <c r="J185" s="568"/>
      <c r="K185" s="569"/>
      <c r="L185" s="570"/>
      <c r="M185" s="571"/>
    </row>
    <row r="186" spans="1:13" s="558" customFormat="1">
      <c r="A186" s="567">
        <v>44269</v>
      </c>
      <c r="B186" s="573" t="s">
        <v>1390</v>
      </c>
      <c r="C186" s="569"/>
      <c r="D186" s="570"/>
      <c r="E186" s="571"/>
      <c r="F186" s="568"/>
      <c r="G186" s="569"/>
      <c r="H186" s="570"/>
      <c r="I186" s="571"/>
      <c r="J186" s="568"/>
      <c r="K186" s="569"/>
      <c r="L186" s="570"/>
      <c r="M186" s="571"/>
    </row>
    <row r="187" spans="1:13" s="558" customFormat="1">
      <c r="A187" s="567">
        <v>44270</v>
      </c>
      <c r="B187" s="573" t="s">
        <v>1391</v>
      </c>
      <c r="C187" s="569"/>
      <c r="D187" s="570"/>
      <c r="E187" s="571"/>
      <c r="F187" s="568" t="s">
        <v>1392</v>
      </c>
      <c r="G187" s="569"/>
      <c r="H187" s="570"/>
      <c r="I187" s="571"/>
      <c r="J187" s="568" t="s">
        <v>1393</v>
      </c>
      <c r="K187" s="569"/>
      <c r="L187" s="570"/>
      <c r="M187" s="571"/>
    </row>
    <row r="188" spans="1:13" s="558" customFormat="1">
      <c r="A188" s="567">
        <v>44272</v>
      </c>
      <c r="B188" s="573" t="s">
        <v>1394</v>
      </c>
      <c r="C188" s="569"/>
      <c r="D188" s="570"/>
      <c r="E188" s="571"/>
      <c r="F188" s="568"/>
      <c r="G188" s="569"/>
      <c r="H188" s="570"/>
      <c r="I188" s="571"/>
      <c r="J188" s="568"/>
      <c r="K188" s="569"/>
      <c r="L188" s="570"/>
      <c r="M188" s="571"/>
    </row>
    <row r="189" spans="1:13" s="558" customFormat="1">
      <c r="A189" s="567">
        <v>44273</v>
      </c>
      <c r="B189" s="568"/>
      <c r="C189" s="569"/>
      <c r="D189" s="570"/>
      <c r="E189" s="571"/>
      <c r="F189" s="568"/>
      <c r="G189" s="569"/>
      <c r="H189" s="570"/>
      <c r="I189" s="571"/>
      <c r="J189" s="568" t="s">
        <v>1395</v>
      </c>
      <c r="K189" s="569"/>
      <c r="L189" s="570"/>
      <c r="M189" s="571"/>
    </row>
    <row r="190" spans="1:13" s="558" customFormat="1">
      <c r="A190" s="567">
        <v>44274</v>
      </c>
      <c r="B190" s="568"/>
      <c r="C190" s="569"/>
      <c r="D190" s="570"/>
      <c r="E190" s="571"/>
      <c r="F190" s="568"/>
      <c r="G190" s="569"/>
      <c r="H190" s="570"/>
      <c r="I190" s="571"/>
      <c r="J190" s="568"/>
      <c r="K190" s="569"/>
      <c r="L190" s="570"/>
      <c r="M190" s="571"/>
    </row>
    <row r="191" spans="1:13" s="558" customFormat="1">
      <c r="A191" s="567">
        <v>44279</v>
      </c>
      <c r="B191" s="568" t="s">
        <v>1396</v>
      </c>
      <c r="C191" s="569"/>
      <c r="D191" s="570"/>
      <c r="E191" s="571"/>
      <c r="F191" s="568"/>
      <c r="G191" s="569"/>
      <c r="H191" s="570"/>
      <c r="I191" s="571"/>
      <c r="J191" s="568"/>
      <c r="K191" s="569"/>
      <c r="L191" s="570"/>
      <c r="M191" s="571"/>
    </row>
    <row r="192" spans="1:13" s="558" customFormat="1">
      <c r="A192" s="567">
        <v>44286</v>
      </c>
      <c r="B192" s="568"/>
      <c r="C192" s="569"/>
      <c r="D192" s="570"/>
      <c r="E192" s="571"/>
      <c r="F192" s="568"/>
      <c r="G192" s="569"/>
      <c r="H192" s="570"/>
      <c r="I192" s="571"/>
      <c r="J192" s="568" t="s">
        <v>1397</v>
      </c>
      <c r="K192" s="569"/>
      <c r="L192" s="570"/>
      <c r="M192" s="571"/>
    </row>
    <row r="193" spans="1:13" s="558" customFormat="1">
      <c r="A193" s="567">
        <v>44287</v>
      </c>
      <c r="B193" s="568"/>
      <c r="C193" s="569"/>
      <c r="D193" s="570"/>
      <c r="E193" s="571"/>
      <c r="F193" s="568" t="s">
        <v>1398</v>
      </c>
      <c r="G193" s="569"/>
      <c r="H193" s="570"/>
      <c r="I193" s="571"/>
      <c r="J193" s="568" t="s">
        <v>1399</v>
      </c>
      <c r="K193" s="569"/>
      <c r="L193" s="570"/>
      <c r="M193" s="571"/>
    </row>
    <row r="194" spans="1:13" s="558" customFormat="1">
      <c r="A194" s="567">
        <v>44303</v>
      </c>
      <c r="B194" s="568"/>
      <c r="C194" s="569"/>
      <c r="D194" s="570"/>
      <c r="E194" s="571"/>
      <c r="F194" s="568" t="s">
        <v>1392</v>
      </c>
      <c r="G194" s="569" t="s">
        <v>43</v>
      </c>
      <c r="H194" s="570" t="s">
        <v>1138</v>
      </c>
      <c r="I194" s="571"/>
      <c r="J194" s="568" t="s">
        <v>1400</v>
      </c>
      <c r="K194" s="569"/>
      <c r="L194" s="570"/>
      <c r="M194" s="571"/>
    </row>
    <row r="195" spans="1:13" s="558" customFormat="1">
      <c r="A195" s="567">
        <v>44304</v>
      </c>
      <c r="B195" s="568" t="s">
        <v>1401</v>
      </c>
      <c r="C195" s="569" t="s">
        <v>954</v>
      </c>
      <c r="D195" s="570"/>
      <c r="E195" s="571"/>
      <c r="F195" s="568" t="s">
        <v>1402</v>
      </c>
      <c r="G195" s="569"/>
      <c r="H195" s="570"/>
      <c r="I195" s="571"/>
      <c r="J195" s="568"/>
      <c r="K195" s="569"/>
      <c r="L195" s="570"/>
      <c r="M195" s="571"/>
    </row>
    <row r="196" spans="1:13" s="558" customFormat="1">
      <c r="A196" s="567">
        <v>44305</v>
      </c>
      <c r="B196" s="568"/>
      <c r="C196" s="569"/>
      <c r="D196" s="570"/>
      <c r="E196" s="571"/>
      <c r="F196" s="568" t="s">
        <v>1409</v>
      </c>
      <c r="G196" s="569"/>
      <c r="H196" s="570"/>
      <c r="I196" s="571"/>
      <c r="J196" s="568"/>
      <c r="K196" s="569"/>
      <c r="L196" s="570"/>
      <c r="M196" s="571"/>
    </row>
    <row r="197" spans="1:13" s="558" customFormat="1">
      <c r="A197" s="567">
        <v>44307</v>
      </c>
      <c r="B197" s="568" t="s">
        <v>1403</v>
      </c>
      <c r="C197" s="569"/>
      <c r="D197" s="570"/>
      <c r="E197" s="571"/>
      <c r="F197" s="568" t="s">
        <v>1410</v>
      </c>
      <c r="G197" s="569"/>
      <c r="H197" s="570"/>
      <c r="I197" s="571"/>
      <c r="J197" s="568"/>
      <c r="K197" s="569"/>
      <c r="L197" s="570"/>
      <c r="M197" s="571"/>
    </row>
    <row r="198" spans="1:13" s="558" customFormat="1">
      <c r="A198" s="567">
        <v>44308</v>
      </c>
      <c r="B198" s="568" t="s">
        <v>1404</v>
      </c>
      <c r="C198" s="569"/>
      <c r="D198" s="570"/>
      <c r="E198" s="571"/>
      <c r="F198" s="568" t="s">
        <v>1411</v>
      </c>
      <c r="G198" s="569"/>
      <c r="H198" s="570"/>
      <c r="I198" s="571"/>
      <c r="J198" s="568"/>
      <c r="K198" s="569"/>
      <c r="L198" s="570"/>
      <c r="M198" s="571"/>
    </row>
    <row r="199" spans="1:13" s="558" customFormat="1">
      <c r="A199" s="567">
        <v>44310</v>
      </c>
      <c r="B199" s="568" t="s">
        <v>1404</v>
      </c>
      <c r="C199" s="569"/>
      <c r="D199" s="570"/>
      <c r="E199" s="571"/>
      <c r="F199" s="568" t="s">
        <v>1411</v>
      </c>
      <c r="G199" s="569"/>
      <c r="H199" s="570"/>
      <c r="I199" s="571"/>
      <c r="J199" s="568"/>
      <c r="K199" s="569"/>
      <c r="L199" s="570"/>
      <c r="M199" s="571"/>
    </row>
    <row r="200" spans="1:13" s="558" customFormat="1">
      <c r="A200" s="567">
        <v>44312</v>
      </c>
      <c r="B200" s="568"/>
      <c r="C200" s="569"/>
      <c r="D200" s="570"/>
      <c r="E200" s="571"/>
      <c r="F200" s="568"/>
      <c r="G200" s="569"/>
      <c r="H200" s="570"/>
      <c r="I200" s="571"/>
      <c r="J200" s="568" t="s">
        <v>1405</v>
      </c>
      <c r="K200" s="569" t="s">
        <v>1144</v>
      </c>
      <c r="L200" s="570"/>
      <c r="M200" s="571"/>
    </row>
    <row r="201" spans="1:13" s="558" customFormat="1">
      <c r="A201" s="567">
        <v>44313</v>
      </c>
      <c r="B201" s="568" t="s">
        <v>1412</v>
      </c>
      <c r="C201" s="569"/>
      <c r="D201" s="570"/>
      <c r="E201" s="571"/>
      <c r="F201" s="568" t="s">
        <v>1413</v>
      </c>
      <c r="G201" s="569"/>
      <c r="H201" s="570"/>
      <c r="I201" s="571"/>
      <c r="J201" s="568" t="s">
        <v>1405</v>
      </c>
      <c r="K201" s="569" t="s">
        <v>1144</v>
      </c>
      <c r="L201" s="570"/>
      <c r="M201" s="571"/>
    </row>
    <row r="202" spans="1:13" s="558" customFormat="1">
      <c r="A202" s="567">
        <v>44313</v>
      </c>
      <c r="B202" s="568" t="s">
        <v>1414</v>
      </c>
      <c r="C202" s="569"/>
      <c r="D202" s="570"/>
      <c r="E202" s="571"/>
      <c r="F202" s="568" t="s">
        <v>1415</v>
      </c>
      <c r="G202" s="569" t="s">
        <v>1144</v>
      </c>
      <c r="H202" s="570"/>
      <c r="I202" s="571"/>
      <c r="J202" s="568"/>
      <c r="K202" s="569"/>
      <c r="L202" s="570"/>
      <c r="M202" s="571"/>
    </row>
    <row r="203" spans="1:13" s="558" customFormat="1">
      <c r="A203" s="567">
        <v>44315</v>
      </c>
      <c r="B203" s="568"/>
      <c r="C203" s="569"/>
      <c r="D203" s="570"/>
      <c r="E203" s="571"/>
      <c r="F203" s="568" t="s">
        <v>1416</v>
      </c>
      <c r="G203" s="569" t="s">
        <v>1144</v>
      </c>
      <c r="H203" s="570"/>
      <c r="I203" s="571"/>
      <c r="J203" s="568" t="s">
        <v>1416</v>
      </c>
      <c r="K203" s="569" t="s">
        <v>1144</v>
      </c>
      <c r="L203" s="570"/>
      <c r="M203" s="571"/>
    </row>
    <row r="204" spans="1:13" s="558" customFormat="1">
      <c r="A204" s="567">
        <v>44315</v>
      </c>
      <c r="B204" s="568"/>
      <c r="C204" s="569"/>
      <c r="D204" s="570"/>
      <c r="E204" s="571"/>
      <c r="F204" s="568" t="s">
        <v>1417</v>
      </c>
      <c r="G204" s="569" t="s">
        <v>1144</v>
      </c>
      <c r="H204" s="570"/>
      <c r="I204" s="571"/>
      <c r="J204" s="568" t="s">
        <v>1417</v>
      </c>
      <c r="K204" s="569" t="s">
        <v>1144</v>
      </c>
      <c r="L204" s="570"/>
      <c r="M204" s="571"/>
    </row>
    <row r="205" spans="1:13" s="558" customFormat="1">
      <c r="A205" s="567">
        <v>44316</v>
      </c>
      <c r="B205" s="568" t="s">
        <v>1418</v>
      </c>
      <c r="C205" s="569"/>
      <c r="D205" s="570"/>
      <c r="E205" s="571"/>
      <c r="F205" s="568" t="s">
        <v>1409</v>
      </c>
      <c r="G205" s="569"/>
      <c r="H205" s="570"/>
      <c r="I205" s="571"/>
      <c r="J205" s="568"/>
      <c r="K205" s="569"/>
      <c r="L205" s="570"/>
      <c r="M205" s="571"/>
    </row>
    <row r="206" spans="1:13" s="558" customFormat="1">
      <c r="A206" s="567">
        <v>44316</v>
      </c>
      <c r="B206" s="568" t="s">
        <v>1419</v>
      </c>
      <c r="C206" s="569" t="s">
        <v>43</v>
      </c>
      <c r="D206" s="570" t="s">
        <v>1138</v>
      </c>
      <c r="E206" s="571" t="s">
        <v>985</v>
      </c>
      <c r="F206" s="568"/>
      <c r="G206" s="569"/>
      <c r="H206" s="570"/>
      <c r="I206" s="571"/>
      <c r="J206" s="568"/>
      <c r="K206" s="569"/>
      <c r="L206" s="570"/>
      <c r="M206" s="571"/>
    </row>
    <row r="207" spans="1:13" s="558" customFormat="1">
      <c r="A207" s="567">
        <v>44317</v>
      </c>
      <c r="B207" s="568" t="s">
        <v>1067</v>
      </c>
      <c r="C207" s="569" t="s">
        <v>43</v>
      </c>
      <c r="D207" s="570"/>
      <c r="E207" s="571"/>
      <c r="F207" s="568"/>
      <c r="G207" s="569"/>
      <c r="H207" s="570"/>
      <c r="I207" s="571"/>
      <c r="J207" s="568"/>
      <c r="K207" s="569"/>
      <c r="L207" s="570"/>
      <c r="M207" s="571"/>
    </row>
    <row r="208" spans="1:13" s="558" customFormat="1">
      <c r="A208" s="567">
        <v>44317</v>
      </c>
      <c r="B208" s="568" t="s">
        <v>1023</v>
      </c>
      <c r="C208" s="569" t="s">
        <v>1406</v>
      </c>
      <c r="D208" s="570" t="s">
        <v>1407</v>
      </c>
      <c r="E208" s="571" t="s">
        <v>33</v>
      </c>
      <c r="F208" s="568"/>
      <c r="G208" s="569"/>
      <c r="H208" s="570"/>
      <c r="I208" s="571"/>
      <c r="J208" s="568"/>
      <c r="K208" s="569"/>
      <c r="L208" s="570"/>
      <c r="M208" s="571"/>
    </row>
    <row r="209" spans="1:13" s="558" customFormat="1">
      <c r="A209" s="567">
        <v>44318</v>
      </c>
      <c r="B209" s="568" t="s">
        <v>1067</v>
      </c>
      <c r="C209" s="569" t="s">
        <v>43</v>
      </c>
      <c r="D209" s="570"/>
      <c r="E209" s="571"/>
      <c r="F209" s="568" t="s">
        <v>1095</v>
      </c>
      <c r="G209" s="569" t="s">
        <v>1408</v>
      </c>
      <c r="H209" s="570"/>
      <c r="I209" s="571"/>
      <c r="J209" s="568"/>
      <c r="K209" s="569"/>
      <c r="L209" s="570"/>
      <c r="M209" s="571"/>
    </row>
    <row r="210" spans="1:13" s="558" customFormat="1">
      <c r="A210" s="567">
        <v>44350</v>
      </c>
      <c r="B210" s="568"/>
      <c r="C210" s="569"/>
      <c r="D210" s="570"/>
      <c r="E210" s="571"/>
      <c r="F210" s="568" t="s">
        <v>1420</v>
      </c>
      <c r="G210" s="569" t="s">
        <v>1421</v>
      </c>
      <c r="H210" s="570" t="s">
        <v>1138</v>
      </c>
      <c r="I210" s="571"/>
      <c r="J210" s="568" t="s">
        <v>1422</v>
      </c>
      <c r="K210" s="569" t="s">
        <v>1423</v>
      </c>
      <c r="L210" s="570" t="s">
        <v>1138</v>
      </c>
      <c r="M210" s="571"/>
    </row>
    <row r="211" spans="1:13" s="558" customFormat="1">
      <c r="A211" s="567">
        <v>44351</v>
      </c>
      <c r="B211" s="568"/>
      <c r="C211" s="569"/>
      <c r="D211" s="570"/>
      <c r="E211" s="571"/>
      <c r="F211" s="568" t="s">
        <v>1024</v>
      </c>
      <c r="G211" s="569" t="s">
        <v>1421</v>
      </c>
      <c r="H211" s="570" t="s">
        <v>1138</v>
      </c>
      <c r="I211" s="571"/>
      <c r="J211" s="568" t="s">
        <v>1024</v>
      </c>
      <c r="K211" s="569" t="s">
        <v>1421</v>
      </c>
      <c r="L211" s="570" t="s">
        <v>1138</v>
      </c>
      <c r="M211" s="571"/>
    </row>
    <row r="212" spans="1:13">
      <c r="A212" s="567">
        <v>44352</v>
      </c>
      <c r="B212" s="568"/>
      <c r="C212" s="569"/>
      <c r="D212" s="570"/>
      <c r="E212" s="571"/>
      <c r="F212" s="568" t="s">
        <v>1025</v>
      </c>
      <c r="G212" s="569" t="s">
        <v>1421</v>
      </c>
      <c r="H212" s="570" t="s">
        <v>1138</v>
      </c>
      <c r="I212" s="571"/>
      <c r="J212" s="568" t="s">
        <v>1025</v>
      </c>
      <c r="K212" s="569" t="s">
        <v>1421</v>
      </c>
      <c r="L212" s="570" t="s">
        <v>1138</v>
      </c>
      <c r="M212" s="571"/>
    </row>
    <row r="213" spans="1:13">
      <c r="A213" s="567">
        <v>44352</v>
      </c>
      <c r="B213" s="568"/>
      <c r="C213" s="569"/>
      <c r="D213" s="570"/>
      <c r="E213" s="571"/>
      <c r="F213" s="568" t="s">
        <v>903</v>
      </c>
      <c r="G213" s="569" t="s">
        <v>1421</v>
      </c>
      <c r="H213" s="570" t="s">
        <v>1138</v>
      </c>
      <c r="I213" s="571"/>
      <c r="J213" s="568" t="s">
        <v>903</v>
      </c>
      <c r="K213" s="569" t="s">
        <v>1421</v>
      </c>
      <c r="L213" s="570" t="s">
        <v>1138</v>
      </c>
      <c r="M213" s="571"/>
    </row>
    <row r="214" spans="1:13">
      <c r="A214" s="567">
        <v>44355</v>
      </c>
      <c r="B214" s="568" t="s">
        <v>1424</v>
      </c>
      <c r="C214" s="569" t="s">
        <v>1425</v>
      </c>
      <c r="D214" s="570" t="s">
        <v>1138</v>
      </c>
      <c r="E214" s="571"/>
      <c r="F214" s="568" t="s">
        <v>1424</v>
      </c>
      <c r="G214" s="569" t="s">
        <v>1408</v>
      </c>
      <c r="H214" s="570" t="s">
        <v>1138</v>
      </c>
      <c r="I214" s="571"/>
      <c r="J214" s="568"/>
      <c r="K214" s="569"/>
      <c r="L214" s="570"/>
      <c r="M214" s="571"/>
    </row>
    <row r="215" spans="1:13">
      <c r="A215" s="567">
        <v>44366</v>
      </c>
      <c r="B215" s="568" t="s">
        <v>1023</v>
      </c>
      <c r="C215" s="569" t="s">
        <v>1426</v>
      </c>
      <c r="D215" s="570" t="s">
        <v>1407</v>
      </c>
      <c r="E215" s="571"/>
      <c r="F215" s="568"/>
      <c r="G215" s="569"/>
      <c r="H215" s="570"/>
      <c r="I215" s="571"/>
      <c r="J215" s="568"/>
      <c r="K215" s="569"/>
      <c r="L215" s="570"/>
      <c r="M215" s="571"/>
    </row>
    <row r="216" spans="1:13">
      <c r="A216" s="567">
        <v>44368</v>
      </c>
      <c r="B216" s="568" t="s">
        <v>996</v>
      </c>
      <c r="C216" s="569" t="s">
        <v>1425</v>
      </c>
      <c r="D216" s="570" t="s">
        <v>1138</v>
      </c>
      <c r="E216" s="571"/>
      <c r="F216" s="568" t="s">
        <v>996</v>
      </c>
      <c r="G216" s="569" t="s">
        <v>1408</v>
      </c>
      <c r="H216" s="570"/>
      <c r="I216" s="571"/>
      <c r="J216" s="568"/>
      <c r="K216" s="569"/>
      <c r="L216" s="570"/>
      <c r="M216" s="571"/>
    </row>
    <row r="217" spans="1:13">
      <c r="A217" s="567">
        <v>44369</v>
      </c>
      <c r="B217" s="568"/>
      <c r="C217" s="569"/>
      <c r="D217" s="570"/>
      <c r="E217" s="571"/>
      <c r="F217" s="568" t="s">
        <v>1022</v>
      </c>
      <c r="G217" s="569" t="s">
        <v>1408</v>
      </c>
      <c r="H217" s="570"/>
      <c r="I217" s="571"/>
      <c r="J217" s="568"/>
      <c r="K217" s="569"/>
      <c r="L217" s="570"/>
      <c r="M217" s="571"/>
    </row>
    <row r="218" spans="1:13">
      <c r="A218" s="567">
        <v>44379</v>
      </c>
      <c r="B218" s="568"/>
      <c r="C218" s="569"/>
      <c r="D218" s="570"/>
      <c r="E218" s="571"/>
      <c r="F218" s="568" t="s">
        <v>1427</v>
      </c>
      <c r="G218" s="569" t="s">
        <v>1428</v>
      </c>
      <c r="H218" s="570" t="s">
        <v>1138</v>
      </c>
      <c r="I218" s="571"/>
      <c r="J218" s="568" t="s">
        <v>1427</v>
      </c>
      <c r="K218" s="569" t="s">
        <v>1429</v>
      </c>
      <c r="L218" s="570" t="s">
        <v>1138</v>
      </c>
      <c r="M218" s="571"/>
    </row>
    <row r="219" spans="1:13">
      <c r="A219" s="567">
        <v>44388</v>
      </c>
      <c r="B219" s="568" t="s">
        <v>1430</v>
      </c>
      <c r="C219" s="569" t="s">
        <v>1425</v>
      </c>
      <c r="D219" s="570" t="s">
        <v>1138</v>
      </c>
      <c r="E219" s="571"/>
      <c r="F219" s="568" t="s">
        <v>996</v>
      </c>
      <c r="G219" s="569" t="s">
        <v>1408</v>
      </c>
      <c r="H219" s="570"/>
      <c r="I219" s="571"/>
      <c r="J219" s="568"/>
      <c r="K219" s="569"/>
      <c r="L219" s="570"/>
      <c r="M219" s="571"/>
    </row>
    <row r="220" spans="1:13">
      <c r="A220" s="567">
        <v>44389</v>
      </c>
      <c r="B220" s="568" t="s">
        <v>1431</v>
      </c>
      <c r="C220" s="569" t="s">
        <v>1425</v>
      </c>
      <c r="D220" s="570" t="s">
        <v>1138</v>
      </c>
      <c r="E220" s="571"/>
      <c r="F220" s="568" t="s">
        <v>1431</v>
      </c>
      <c r="G220" s="569" t="s">
        <v>1408</v>
      </c>
      <c r="H220" s="570"/>
      <c r="I220" s="571"/>
      <c r="J220" s="568"/>
      <c r="K220" s="569"/>
      <c r="L220" s="570"/>
      <c r="M220" s="571"/>
    </row>
    <row r="221" spans="1:13">
      <c r="A221" s="567">
        <v>44398</v>
      </c>
      <c r="B221" s="568" t="s">
        <v>1432</v>
      </c>
      <c r="C221" s="576" t="s">
        <v>1433</v>
      </c>
      <c r="D221" s="570"/>
      <c r="E221" s="571"/>
      <c r="F221" s="568"/>
      <c r="G221" s="569"/>
      <c r="H221" s="570"/>
      <c r="I221" s="571"/>
      <c r="J221" s="568"/>
      <c r="K221" s="569"/>
      <c r="L221" s="570"/>
      <c r="M221" s="571"/>
    </row>
    <row r="222" spans="1:13">
      <c r="A222" s="567">
        <v>44398</v>
      </c>
      <c r="B222" s="568" t="s">
        <v>1434</v>
      </c>
      <c r="C222" s="569" t="s">
        <v>1435</v>
      </c>
      <c r="D222" s="570"/>
      <c r="E222" s="571"/>
      <c r="F222" s="568"/>
      <c r="G222" s="569"/>
      <c r="H222" s="570"/>
      <c r="I222" s="571"/>
      <c r="J222" s="568"/>
      <c r="K222" s="569"/>
      <c r="L222" s="570"/>
      <c r="M222" s="571"/>
    </row>
    <row r="223" spans="1:13">
      <c r="A223" s="567">
        <v>44398</v>
      </c>
      <c r="B223" s="568" t="s">
        <v>1436</v>
      </c>
      <c r="C223" s="569" t="s">
        <v>1437</v>
      </c>
      <c r="D223" s="570"/>
      <c r="E223" s="571"/>
      <c r="F223" s="568"/>
      <c r="G223" s="569"/>
      <c r="H223" s="570"/>
      <c r="I223" s="571"/>
      <c r="J223" s="568"/>
      <c r="K223" s="569"/>
      <c r="L223" s="570"/>
      <c r="M223" s="571"/>
    </row>
    <row r="224" spans="1:13">
      <c r="A224" s="567">
        <v>44399</v>
      </c>
      <c r="B224" s="568" t="s">
        <v>1438</v>
      </c>
      <c r="C224" s="569" t="s">
        <v>1433</v>
      </c>
      <c r="D224" s="570"/>
      <c r="E224" s="571"/>
      <c r="F224" s="568" t="s">
        <v>1439</v>
      </c>
      <c r="G224" s="569"/>
      <c r="H224" s="570"/>
      <c r="I224" s="571"/>
      <c r="J224" s="568"/>
      <c r="K224" s="569"/>
      <c r="L224" s="570"/>
      <c r="M224" s="571"/>
    </row>
    <row r="225" spans="1:13">
      <c r="A225" s="567">
        <v>44402</v>
      </c>
      <c r="B225" s="568" t="s">
        <v>1440</v>
      </c>
      <c r="C225" s="569" t="s">
        <v>1435</v>
      </c>
      <c r="D225" s="570"/>
      <c r="E225" s="571"/>
      <c r="F225" s="568" t="s">
        <v>1441</v>
      </c>
      <c r="G225" s="569"/>
      <c r="H225" s="569" t="s">
        <v>1435</v>
      </c>
      <c r="I225" s="571"/>
      <c r="J225" s="568"/>
      <c r="K225" s="569"/>
      <c r="L225" s="570"/>
      <c r="M225" s="571"/>
    </row>
    <row r="226" spans="1:13">
      <c r="A226" s="567">
        <v>44409</v>
      </c>
      <c r="B226" s="568"/>
      <c r="C226" s="569"/>
      <c r="D226" s="570"/>
      <c r="E226" s="571"/>
      <c r="F226" s="568" t="s">
        <v>1445</v>
      </c>
      <c r="G226" s="569" t="s">
        <v>1446</v>
      </c>
      <c r="H226" s="570" t="s">
        <v>1138</v>
      </c>
      <c r="I226" s="571"/>
      <c r="J226" s="568" t="s">
        <v>1447</v>
      </c>
      <c r="K226" s="569" t="s">
        <v>1446</v>
      </c>
      <c r="L226" s="570" t="s">
        <v>1138</v>
      </c>
      <c r="M226" s="571"/>
    </row>
    <row r="227" spans="1:13">
      <c r="A227" s="567">
        <v>44410</v>
      </c>
      <c r="B227" s="568"/>
      <c r="C227" s="569"/>
      <c r="D227" s="570"/>
      <c r="E227" s="571"/>
      <c r="F227" s="568" t="s">
        <v>1448</v>
      </c>
      <c r="G227" s="569" t="s">
        <v>43</v>
      </c>
      <c r="H227" s="570" t="s">
        <v>1138</v>
      </c>
      <c r="I227" s="571"/>
      <c r="J227" s="568" t="s">
        <v>1449</v>
      </c>
      <c r="K227" s="569" t="s">
        <v>43</v>
      </c>
      <c r="L227" s="570" t="s">
        <v>1138</v>
      </c>
      <c r="M227" s="571"/>
    </row>
    <row r="228" spans="1:13">
      <c r="A228" s="567">
        <v>44411</v>
      </c>
      <c r="B228" s="568"/>
      <c r="C228" s="569"/>
      <c r="D228" s="570"/>
      <c r="E228" s="571"/>
      <c r="F228" s="568" t="s">
        <v>1448</v>
      </c>
      <c r="G228" s="569" t="s">
        <v>43</v>
      </c>
      <c r="H228" s="570" t="s">
        <v>1138</v>
      </c>
      <c r="I228" s="571"/>
      <c r="J228" s="568" t="s">
        <v>1449</v>
      </c>
      <c r="K228" s="569" t="s">
        <v>43</v>
      </c>
      <c r="L228" s="570" t="s">
        <v>1138</v>
      </c>
      <c r="M228" s="571"/>
    </row>
    <row r="229" spans="1:13">
      <c r="A229" s="567">
        <v>44416</v>
      </c>
      <c r="B229" s="568"/>
      <c r="C229" s="569"/>
      <c r="D229" s="570"/>
      <c r="E229" s="571"/>
      <c r="F229" s="568" t="s">
        <v>889</v>
      </c>
      <c r="G229" s="569" t="s">
        <v>43</v>
      </c>
      <c r="H229" s="570" t="s">
        <v>1138</v>
      </c>
      <c r="I229" s="571"/>
      <c r="J229" s="568" t="s">
        <v>889</v>
      </c>
      <c r="K229" s="569" t="s">
        <v>43</v>
      </c>
      <c r="L229" s="570" t="s">
        <v>1138</v>
      </c>
      <c r="M229" s="571"/>
    </row>
    <row r="230" spans="1:13">
      <c r="A230" s="567">
        <v>44425</v>
      </c>
      <c r="B230" s="568" t="s">
        <v>1422</v>
      </c>
      <c r="C230" s="569" t="s">
        <v>1425</v>
      </c>
      <c r="D230" s="570" t="s">
        <v>1138</v>
      </c>
      <c r="E230" s="571"/>
      <c r="F230" s="568"/>
      <c r="G230" s="569"/>
      <c r="H230" s="570"/>
      <c r="I230" s="571"/>
      <c r="J230" s="568"/>
      <c r="K230" s="569"/>
      <c r="L230" s="570"/>
      <c r="M230" s="571"/>
    </row>
    <row r="231" spans="1:13">
      <c r="A231" s="567">
        <v>44428</v>
      </c>
      <c r="B231" s="568"/>
      <c r="C231" s="569"/>
      <c r="D231" s="570"/>
      <c r="E231" s="571"/>
      <c r="F231" s="568" t="s">
        <v>996</v>
      </c>
      <c r="G231" s="569" t="s">
        <v>1421</v>
      </c>
      <c r="H231" s="570" t="s">
        <v>1450</v>
      </c>
      <c r="I231" s="571"/>
      <c r="J231" s="568" t="s">
        <v>996</v>
      </c>
      <c r="K231" s="569" t="s">
        <v>1423</v>
      </c>
      <c r="L231" s="570" t="s">
        <v>1450</v>
      </c>
      <c r="M231" s="571"/>
    </row>
    <row r="232" spans="1:13">
      <c r="A232" s="567">
        <v>44435</v>
      </c>
      <c r="B232" s="568"/>
      <c r="C232" s="569"/>
      <c r="D232" s="570"/>
      <c r="E232" s="571"/>
      <c r="F232" s="568" t="s">
        <v>905</v>
      </c>
      <c r="G232" s="569" t="s">
        <v>1421</v>
      </c>
      <c r="H232" s="570" t="s">
        <v>1138</v>
      </c>
      <c r="I232" s="571"/>
      <c r="J232" s="568" t="s">
        <v>905</v>
      </c>
      <c r="K232" s="569" t="s">
        <v>1423</v>
      </c>
      <c r="L232" s="570" t="s">
        <v>1138</v>
      </c>
      <c r="M232" s="571"/>
    </row>
    <row r="233" spans="1:13">
      <c r="A233" s="567">
        <v>44439</v>
      </c>
      <c r="B233" s="568"/>
      <c r="C233" s="569"/>
      <c r="D233" s="570"/>
      <c r="E233" s="571"/>
      <c r="F233" s="568" t="s">
        <v>1451</v>
      </c>
      <c r="G233" s="569" t="s">
        <v>1421</v>
      </c>
      <c r="H233" s="570" t="s">
        <v>1138</v>
      </c>
      <c r="I233" s="571"/>
      <c r="J233" s="568" t="s">
        <v>1451</v>
      </c>
      <c r="K233" s="569" t="s">
        <v>1423</v>
      </c>
      <c r="L233" s="570" t="s">
        <v>1138</v>
      </c>
      <c r="M233" s="571"/>
    </row>
    <row r="234" spans="1:13">
      <c r="A234" s="567">
        <v>44450</v>
      </c>
      <c r="B234" s="568" t="s">
        <v>1452</v>
      </c>
      <c r="C234" s="569" t="s">
        <v>1425</v>
      </c>
      <c r="D234" s="570" t="s">
        <v>1138</v>
      </c>
      <c r="E234" s="571"/>
      <c r="F234" s="568"/>
      <c r="G234" s="569"/>
      <c r="H234" s="570"/>
      <c r="I234" s="571"/>
      <c r="J234" s="568"/>
      <c r="K234" s="569"/>
      <c r="L234" s="570"/>
      <c r="M234" s="571"/>
    </row>
    <row r="235" spans="1:13">
      <c r="A235" s="567">
        <v>44452</v>
      </c>
      <c r="B235" s="568" t="s">
        <v>1453</v>
      </c>
      <c r="C235" s="569" t="s">
        <v>1425</v>
      </c>
      <c r="D235" s="570" t="s">
        <v>1138</v>
      </c>
      <c r="E235" s="571"/>
      <c r="F235" s="568"/>
      <c r="G235" s="569"/>
      <c r="H235" s="570"/>
      <c r="I235" s="571"/>
      <c r="J235" s="568"/>
      <c r="K235" s="569"/>
      <c r="L235" s="570"/>
      <c r="M235" s="571"/>
    </row>
    <row r="236" spans="1:13">
      <c r="A236" s="567">
        <v>44459</v>
      </c>
      <c r="B236" s="568" t="s">
        <v>1454</v>
      </c>
      <c r="C236" s="569" t="s">
        <v>1425</v>
      </c>
      <c r="D236" s="570" t="s">
        <v>1450</v>
      </c>
      <c r="E236" s="571"/>
      <c r="F236" s="568"/>
      <c r="G236" s="569"/>
      <c r="H236" s="570"/>
      <c r="I236" s="571"/>
      <c r="J236" s="568"/>
      <c r="K236" s="569"/>
      <c r="L236" s="570"/>
      <c r="M236" s="571"/>
    </row>
    <row r="237" spans="1:13">
      <c r="A237" s="567">
        <v>44483</v>
      </c>
      <c r="B237" s="568" t="s">
        <v>1455</v>
      </c>
      <c r="C237" s="569" t="s">
        <v>1425</v>
      </c>
      <c r="D237" s="570" t="s">
        <v>1138</v>
      </c>
      <c r="E237" s="571"/>
      <c r="F237" s="568"/>
      <c r="G237" s="569"/>
      <c r="H237" s="570"/>
      <c r="I237" s="571"/>
      <c r="J237" s="568"/>
      <c r="K237" s="569"/>
      <c r="L237" s="570"/>
      <c r="M237" s="571"/>
    </row>
    <row r="238" spans="1:13">
      <c r="A238" s="567">
        <v>44484</v>
      </c>
      <c r="B238" s="568" t="s">
        <v>1456</v>
      </c>
      <c r="C238" s="569" t="s">
        <v>1425</v>
      </c>
      <c r="D238" s="570" t="s">
        <v>1138</v>
      </c>
      <c r="E238" s="571"/>
      <c r="F238" s="568"/>
      <c r="G238" s="569"/>
      <c r="H238" s="570"/>
      <c r="I238" s="571"/>
      <c r="J238" s="568"/>
      <c r="K238" s="569"/>
      <c r="L238" s="570"/>
      <c r="M238" s="571"/>
    </row>
    <row r="239" spans="1:13">
      <c r="A239" s="567">
        <v>44487</v>
      </c>
      <c r="B239" s="568" t="s">
        <v>1457</v>
      </c>
      <c r="C239" s="569" t="s">
        <v>1425</v>
      </c>
      <c r="D239" s="570" t="s">
        <v>1138</v>
      </c>
      <c r="E239" s="571"/>
      <c r="F239" s="568"/>
      <c r="G239" s="569"/>
      <c r="H239" s="570"/>
      <c r="I239" s="571"/>
      <c r="J239" s="568"/>
      <c r="K239" s="569"/>
      <c r="L239" s="570"/>
      <c r="M239" s="571"/>
    </row>
    <row r="240" spans="1:13">
      <c r="A240" s="567">
        <v>44533</v>
      </c>
      <c r="B240" s="568"/>
      <c r="C240" s="569"/>
      <c r="D240" s="570"/>
      <c r="E240" s="571"/>
      <c r="F240" s="568" t="s">
        <v>1460</v>
      </c>
      <c r="G240" s="569" t="s">
        <v>1421</v>
      </c>
      <c r="H240" s="570" t="s">
        <v>1138</v>
      </c>
      <c r="I240" s="571" t="s">
        <v>985</v>
      </c>
      <c r="J240" s="568" t="s">
        <v>1461</v>
      </c>
      <c r="K240" s="569" t="s">
        <v>1421</v>
      </c>
      <c r="L240" s="570" t="s">
        <v>1138</v>
      </c>
      <c r="M240" s="571" t="s">
        <v>985</v>
      </c>
    </row>
    <row r="241" spans="1:13">
      <c r="A241" s="567">
        <v>44536</v>
      </c>
      <c r="B241" s="568"/>
      <c r="C241" s="569"/>
      <c r="D241" s="570"/>
      <c r="E241" s="571"/>
      <c r="F241" s="568"/>
      <c r="G241" s="569"/>
      <c r="H241" s="570"/>
      <c r="I241" s="571"/>
      <c r="J241" s="568" t="s">
        <v>1462</v>
      </c>
      <c r="K241" s="569" t="s">
        <v>1463</v>
      </c>
      <c r="L241" s="570" t="s">
        <v>1138</v>
      </c>
      <c r="M241" s="571" t="s">
        <v>985</v>
      </c>
    </row>
    <row r="242" spans="1:13">
      <c r="A242" s="567">
        <v>44539</v>
      </c>
      <c r="B242" s="568"/>
      <c r="C242" s="569"/>
      <c r="D242" s="570"/>
      <c r="E242" s="571"/>
      <c r="F242" s="568"/>
      <c r="G242" s="569"/>
      <c r="H242" s="570"/>
      <c r="I242" s="571"/>
      <c r="J242" s="568" t="s">
        <v>1464</v>
      </c>
      <c r="K242" s="569" t="s">
        <v>1465</v>
      </c>
      <c r="L242" s="570" t="s">
        <v>1450</v>
      </c>
      <c r="M242" s="571" t="s">
        <v>985</v>
      </c>
    </row>
    <row r="243" spans="1:13">
      <c r="A243" s="567">
        <v>44545</v>
      </c>
      <c r="B243" s="568"/>
      <c r="C243" s="569"/>
      <c r="D243" s="570"/>
      <c r="E243" s="571"/>
      <c r="F243" s="568" t="s">
        <v>1466</v>
      </c>
      <c r="G243" s="569" t="s">
        <v>1467</v>
      </c>
      <c r="H243" s="570" t="s">
        <v>1468</v>
      </c>
      <c r="I243" s="571" t="s">
        <v>985</v>
      </c>
      <c r="J243" s="568" t="s">
        <v>1466</v>
      </c>
      <c r="K243" s="569" t="s">
        <v>1469</v>
      </c>
      <c r="L243" s="570" t="s">
        <v>1468</v>
      </c>
      <c r="M243" s="571" t="s">
        <v>985</v>
      </c>
    </row>
    <row r="244" spans="1:13">
      <c r="A244" s="567">
        <v>44551</v>
      </c>
      <c r="B244" s="568"/>
      <c r="C244" s="569"/>
      <c r="D244" s="570"/>
      <c r="E244" s="571"/>
      <c r="F244" s="568" t="s">
        <v>1470</v>
      </c>
      <c r="G244" s="569" t="s">
        <v>1467</v>
      </c>
      <c r="H244" s="570" t="s">
        <v>1468</v>
      </c>
      <c r="I244" s="571" t="s">
        <v>985</v>
      </c>
      <c r="J244" s="568" t="s">
        <v>1470</v>
      </c>
      <c r="K244" s="569" t="s">
        <v>1469</v>
      </c>
      <c r="L244" s="570" t="s">
        <v>1468</v>
      </c>
      <c r="M244" s="571" t="s">
        <v>985</v>
      </c>
    </row>
    <row r="245" spans="1:13">
      <c r="A245" s="567">
        <v>44555</v>
      </c>
      <c r="B245" s="568" t="s">
        <v>1471</v>
      </c>
      <c r="C245" s="569" t="s">
        <v>1472</v>
      </c>
      <c r="D245" s="570" t="s">
        <v>1138</v>
      </c>
      <c r="E245" s="571" t="s">
        <v>985</v>
      </c>
      <c r="F245" s="568"/>
      <c r="G245" s="569"/>
      <c r="H245" s="570"/>
      <c r="I245" s="571"/>
      <c r="J245" s="568"/>
      <c r="K245" s="569"/>
      <c r="L245" s="570"/>
      <c r="M245" s="571"/>
    </row>
    <row r="246" spans="1:13">
      <c r="A246" s="567">
        <v>44556</v>
      </c>
      <c r="B246" s="568" t="s">
        <v>1473</v>
      </c>
      <c r="C246" s="569" t="s">
        <v>1474</v>
      </c>
      <c r="D246" s="570" t="s">
        <v>1468</v>
      </c>
      <c r="E246" s="571" t="s">
        <v>1475</v>
      </c>
      <c r="F246" s="568"/>
      <c r="G246" s="569"/>
      <c r="H246" s="570"/>
      <c r="I246" s="571"/>
      <c r="J246" s="568"/>
      <c r="K246" s="569"/>
      <c r="L246" s="570"/>
      <c r="M246" s="571"/>
    </row>
    <row r="247" spans="1:13">
      <c r="A247" s="567">
        <v>44202</v>
      </c>
      <c r="B247" s="568"/>
      <c r="C247" s="569"/>
      <c r="D247" s="570"/>
      <c r="E247" s="571"/>
      <c r="F247" s="568" t="s">
        <v>1021</v>
      </c>
      <c r="G247" s="569" t="s">
        <v>1421</v>
      </c>
      <c r="H247" s="570" t="s">
        <v>1138</v>
      </c>
      <c r="I247" s="571" t="s">
        <v>985</v>
      </c>
      <c r="J247" s="568" t="s">
        <v>1021</v>
      </c>
      <c r="K247" s="569" t="s">
        <v>1423</v>
      </c>
      <c r="L247" s="570" t="s">
        <v>1138</v>
      </c>
      <c r="M247" s="571" t="s">
        <v>985</v>
      </c>
    </row>
    <row r="248" spans="1:13">
      <c r="A248" s="567">
        <v>44600</v>
      </c>
      <c r="B248" s="568"/>
      <c r="C248" s="569"/>
      <c r="D248" s="570"/>
      <c r="E248" s="571"/>
      <c r="F248" s="568" t="s">
        <v>996</v>
      </c>
      <c r="G248" s="569" t="s">
        <v>1421</v>
      </c>
      <c r="H248" s="570" t="s">
        <v>1450</v>
      </c>
      <c r="I248" s="571" t="s">
        <v>1476</v>
      </c>
      <c r="J248" s="568"/>
      <c r="K248" s="569"/>
      <c r="L248" s="570"/>
      <c r="M248" s="571"/>
    </row>
    <row r="249" spans="1:13">
      <c r="A249" s="567">
        <v>44608</v>
      </c>
      <c r="B249" s="568" t="s">
        <v>899</v>
      </c>
      <c r="C249" s="569" t="s">
        <v>1425</v>
      </c>
      <c r="D249" s="570" t="s">
        <v>1450</v>
      </c>
      <c r="E249" s="571" t="s">
        <v>1476</v>
      </c>
      <c r="F249" s="568"/>
      <c r="G249" s="569"/>
      <c r="H249" s="570"/>
      <c r="I249" s="571"/>
      <c r="J249" s="568"/>
      <c r="K249" s="569"/>
      <c r="L249" s="570"/>
      <c r="M249" s="571"/>
    </row>
    <row r="250" spans="1:13">
      <c r="A250" s="567">
        <v>44612</v>
      </c>
      <c r="B250" s="568"/>
      <c r="C250" s="569"/>
      <c r="D250" s="570"/>
      <c r="E250" s="571"/>
      <c r="F250" s="568"/>
      <c r="G250" s="569"/>
      <c r="H250" s="570"/>
      <c r="I250" s="571"/>
      <c r="J250" s="568" t="s">
        <v>1477</v>
      </c>
      <c r="K250" s="569" t="s">
        <v>1423</v>
      </c>
      <c r="L250" s="570" t="s">
        <v>1450</v>
      </c>
      <c r="M250" s="571" t="s">
        <v>1476</v>
      </c>
    </row>
    <row r="251" spans="1:13">
      <c r="A251" s="567"/>
      <c r="B251" s="568"/>
      <c r="C251" s="569"/>
      <c r="D251" s="570"/>
      <c r="E251" s="571"/>
      <c r="F251" s="568"/>
      <c r="G251" s="569"/>
      <c r="H251" s="570"/>
      <c r="I251" s="571"/>
      <c r="J251" s="568"/>
      <c r="K251" s="569"/>
      <c r="L251" s="570"/>
      <c r="M251" s="571"/>
    </row>
    <row r="252" spans="1:13">
      <c r="A252" s="567"/>
      <c r="B252" s="568"/>
      <c r="C252" s="569"/>
      <c r="D252" s="570"/>
      <c r="E252" s="571"/>
      <c r="F252" s="568"/>
      <c r="G252" s="569"/>
      <c r="H252" s="570"/>
      <c r="I252" s="571"/>
      <c r="J252" s="568"/>
      <c r="K252" s="569"/>
      <c r="L252" s="570"/>
      <c r="M252" s="571"/>
    </row>
    <row r="253" spans="1:13">
      <c r="A253" s="567"/>
      <c r="B253" s="568"/>
      <c r="C253" s="569"/>
      <c r="D253" s="570"/>
      <c r="E253" s="571"/>
      <c r="F253" s="568"/>
      <c r="G253" s="569"/>
      <c r="H253" s="570"/>
      <c r="I253" s="571"/>
      <c r="J253" s="568"/>
      <c r="K253" s="569"/>
      <c r="L253" s="570"/>
      <c r="M253" s="571"/>
    </row>
    <row r="254" spans="1:13">
      <c r="A254" s="567"/>
      <c r="B254" s="568"/>
      <c r="C254" s="569"/>
      <c r="D254" s="570"/>
      <c r="E254" s="571"/>
      <c r="F254" s="568"/>
      <c r="G254" s="569"/>
      <c r="H254" s="570"/>
      <c r="I254" s="571"/>
      <c r="J254" s="568"/>
      <c r="K254" s="569"/>
      <c r="L254" s="570"/>
      <c r="M254" s="571"/>
    </row>
    <row r="255" spans="1:13">
      <c r="A255" s="567"/>
      <c r="B255" s="568"/>
      <c r="C255" s="569"/>
      <c r="D255" s="570"/>
      <c r="E255" s="571"/>
      <c r="F255" s="568"/>
      <c r="G255" s="569"/>
      <c r="H255" s="570"/>
      <c r="I255" s="571"/>
      <c r="J255" s="568"/>
      <c r="K255" s="569"/>
      <c r="L255" s="570"/>
      <c r="M255" s="571"/>
    </row>
    <row r="256" spans="1:13">
      <c r="A256" s="567"/>
      <c r="B256" s="568"/>
      <c r="C256" s="569"/>
      <c r="D256" s="570"/>
      <c r="E256" s="571"/>
      <c r="F256" s="568"/>
      <c r="G256" s="569"/>
      <c r="H256" s="570"/>
      <c r="I256" s="571"/>
      <c r="J256" s="568"/>
      <c r="K256" s="569"/>
      <c r="L256" s="570"/>
      <c r="M256" s="571"/>
    </row>
    <row r="257" spans="1:13">
      <c r="A257" s="567"/>
      <c r="B257" s="568"/>
      <c r="C257" s="569"/>
      <c r="D257" s="570"/>
      <c r="E257" s="571"/>
      <c r="F257" s="568"/>
      <c r="G257" s="569"/>
      <c r="H257" s="570"/>
      <c r="I257" s="571"/>
      <c r="J257" s="568"/>
      <c r="K257" s="569"/>
      <c r="L257" s="570"/>
      <c r="M257" s="571"/>
    </row>
    <row r="258" spans="1:13">
      <c r="A258" s="567"/>
      <c r="B258" s="568"/>
      <c r="C258" s="569"/>
      <c r="D258" s="570"/>
      <c r="E258" s="571"/>
      <c r="F258" s="568"/>
      <c r="G258" s="569"/>
      <c r="H258" s="570"/>
      <c r="I258" s="571"/>
      <c r="J258" s="568"/>
      <c r="K258" s="569"/>
      <c r="L258" s="570"/>
      <c r="M258" s="571"/>
    </row>
    <row r="259" spans="1:13">
      <c r="A259" s="567"/>
      <c r="B259" s="568"/>
      <c r="C259" s="569"/>
      <c r="D259" s="570"/>
      <c r="E259" s="571"/>
      <c r="F259" s="568"/>
      <c r="G259" s="569"/>
      <c r="H259" s="570"/>
      <c r="I259" s="571"/>
      <c r="J259" s="568"/>
      <c r="K259" s="569"/>
      <c r="L259" s="570"/>
      <c r="M259" s="571"/>
    </row>
    <row r="260" spans="1:13">
      <c r="A260" s="567"/>
      <c r="B260" s="568"/>
      <c r="C260" s="569"/>
      <c r="D260" s="570"/>
      <c r="E260" s="571"/>
      <c r="F260" s="568"/>
      <c r="G260" s="569"/>
      <c r="H260" s="570"/>
      <c r="I260" s="571"/>
      <c r="J260" s="568"/>
      <c r="K260" s="569"/>
      <c r="L260" s="570"/>
      <c r="M260" s="571"/>
    </row>
    <row r="261" spans="1:13">
      <c r="A261" s="567"/>
      <c r="B261" s="568"/>
      <c r="C261" s="569"/>
      <c r="D261" s="570"/>
      <c r="E261" s="571"/>
      <c r="F261" s="568"/>
      <c r="G261" s="569"/>
      <c r="H261" s="570"/>
      <c r="I261" s="571"/>
      <c r="J261" s="568"/>
      <c r="K261" s="569"/>
      <c r="L261" s="570"/>
      <c r="M261" s="571"/>
    </row>
    <row r="262" spans="1:13">
      <c r="A262" s="567"/>
      <c r="B262" s="568"/>
      <c r="C262" s="569"/>
      <c r="D262" s="570"/>
      <c r="E262" s="571"/>
      <c r="F262" s="568"/>
      <c r="G262" s="569"/>
      <c r="H262" s="570"/>
      <c r="I262" s="571"/>
      <c r="J262" s="568"/>
      <c r="K262" s="569"/>
      <c r="L262" s="570"/>
      <c r="M262" s="571"/>
    </row>
    <row r="263" spans="1:13">
      <c r="A263" s="567"/>
      <c r="B263" s="568"/>
      <c r="C263" s="569"/>
      <c r="D263" s="570"/>
      <c r="E263" s="571"/>
      <c r="F263" s="568"/>
      <c r="G263" s="569"/>
      <c r="H263" s="570"/>
      <c r="I263" s="571"/>
      <c r="J263" s="568"/>
      <c r="K263" s="569"/>
      <c r="L263" s="570"/>
      <c r="M263" s="571"/>
    </row>
    <row r="264" spans="1:13">
      <c r="A264" s="567"/>
      <c r="B264" s="568"/>
      <c r="C264" s="569"/>
      <c r="D264" s="570"/>
      <c r="E264" s="571"/>
      <c r="F264" s="568"/>
      <c r="G264" s="569"/>
      <c r="H264" s="570"/>
      <c r="I264" s="571"/>
      <c r="J264" s="568"/>
      <c r="K264" s="569"/>
      <c r="L264" s="570"/>
      <c r="M264" s="571"/>
    </row>
    <row r="265" spans="1:13">
      <c r="A265" s="567"/>
      <c r="B265" s="568"/>
      <c r="C265" s="569"/>
      <c r="D265" s="570"/>
      <c r="E265" s="571"/>
      <c r="F265" s="568"/>
      <c r="G265" s="569"/>
      <c r="H265" s="570"/>
      <c r="I265" s="571"/>
      <c r="J265" s="568"/>
      <c r="K265" s="569"/>
      <c r="L265" s="570"/>
      <c r="M265" s="571"/>
    </row>
    <row r="266" spans="1:13">
      <c r="A266" s="567"/>
      <c r="B266" s="568"/>
      <c r="C266" s="569"/>
      <c r="D266" s="570"/>
      <c r="E266" s="571"/>
      <c r="F266" s="568"/>
      <c r="G266" s="569"/>
      <c r="H266" s="570"/>
      <c r="I266" s="571"/>
      <c r="J266" s="568"/>
      <c r="K266" s="569"/>
      <c r="L266" s="570"/>
      <c r="M266" s="571"/>
    </row>
    <row r="267" spans="1:13">
      <c r="A267" s="567"/>
      <c r="B267" s="568"/>
      <c r="C267" s="569"/>
      <c r="D267" s="570"/>
      <c r="E267" s="571"/>
      <c r="F267" s="568"/>
      <c r="G267" s="569"/>
      <c r="H267" s="570"/>
      <c r="I267" s="571"/>
      <c r="J267" s="568"/>
      <c r="K267" s="569"/>
      <c r="L267" s="570"/>
      <c r="M267" s="571"/>
    </row>
    <row r="268" spans="1:13">
      <c r="A268" s="567"/>
      <c r="B268" s="568"/>
      <c r="C268" s="569"/>
      <c r="D268" s="570"/>
      <c r="E268" s="571"/>
      <c r="F268" s="568"/>
      <c r="G268" s="569"/>
      <c r="H268" s="570"/>
      <c r="I268" s="571"/>
      <c r="J268" s="568"/>
      <c r="K268" s="569"/>
      <c r="L268" s="570"/>
      <c r="M268" s="571"/>
    </row>
    <row r="269" spans="1:13">
      <c r="A269" s="567"/>
      <c r="B269" s="568"/>
      <c r="C269" s="569"/>
      <c r="D269" s="570"/>
      <c r="E269" s="571"/>
      <c r="F269" s="568"/>
      <c r="G269" s="569"/>
      <c r="H269" s="570"/>
      <c r="I269" s="571"/>
      <c r="J269" s="568"/>
      <c r="K269" s="569"/>
      <c r="L269" s="570"/>
      <c r="M269" s="571"/>
    </row>
    <row r="270" spans="1:13">
      <c r="A270" s="567"/>
      <c r="B270" s="568"/>
      <c r="C270" s="569"/>
      <c r="D270" s="570"/>
      <c r="E270" s="571"/>
      <c r="F270" s="568"/>
      <c r="G270" s="569"/>
      <c r="H270" s="570"/>
      <c r="I270" s="571"/>
      <c r="J270" s="568"/>
      <c r="K270" s="569"/>
      <c r="L270" s="570"/>
      <c r="M270" s="571"/>
    </row>
    <row r="271" spans="1:13">
      <c r="A271" s="567"/>
      <c r="B271" s="568"/>
      <c r="C271" s="569"/>
      <c r="D271" s="570"/>
      <c r="E271" s="571"/>
      <c r="F271" s="568"/>
      <c r="G271" s="569"/>
      <c r="H271" s="570"/>
      <c r="I271" s="571"/>
      <c r="J271" s="568"/>
      <c r="K271" s="569"/>
      <c r="L271" s="570"/>
      <c r="M271" s="571"/>
    </row>
    <row r="272" spans="1:13">
      <c r="A272" s="567"/>
      <c r="B272" s="568"/>
      <c r="C272" s="569"/>
      <c r="D272" s="570"/>
      <c r="E272" s="571"/>
      <c r="F272" s="568"/>
      <c r="G272" s="569"/>
      <c r="H272" s="570"/>
      <c r="I272" s="571"/>
      <c r="J272" s="568"/>
      <c r="K272" s="569"/>
      <c r="L272" s="570"/>
      <c r="M272" s="571"/>
    </row>
    <row r="273" spans="1:13">
      <c r="A273" s="567"/>
      <c r="B273" s="568"/>
      <c r="C273" s="569"/>
      <c r="D273" s="570"/>
      <c r="E273" s="571"/>
      <c r="F273" s="568"/>
      <c r="G273" s="569"/>
      <c r="H273" s="570"/>
      <c r="I273" s="571"/>
      <c r="J273" s="568"/>
      <c r="K273" s="569"/>
      <c r="L273" s="570"/>
      <c r="M273" s="571"/>
    </row>
    <row r="274" spans="1:13">
      <c r="A274" s="567"/>
      <c r="B274" s="568"/>
      <c r="C274" s="569"/>
      <c r="D274" s="570"/>
      <c r="E274" s="571"/>
      <c r="F274" s="568"/>
      <c r="G274" s="569"/>
      <c r="H274" s="570"/>
      <c r="I274" s="571"/>
      <c r="J274" s="568"/>
      <c r="K274" s="569"/>
      <c r="L274" s="570"/>
      <c r="M274" s="571"/>
    </row>
    <row r="275" spans="1:13">
      <c r="A275" s="567"/>
      <c r="B275" s="568"/>
      <c r="C275" s="569"/>
      <c r="D275" s="570"/>
      <c r="E275" s="571"/>
      <c r="F275" s="568"/>
      <c r="G275" s="569"/>
      <c r="H275" s="570"/>
      <c r="I275" s="571"/>
      <c r="J275" s="568"/>
      <c r="K275" s="569"/>
      <c r="L275" s="570"/>
      <c r="M275" s="571"/>
    </row>
    <row r="276" spans="1:13">
      <c r="A276" s="567"/>
      <c r="B276" s="568"/>
      <c r="C276" s="569"/>
      <c r="D276" s="570"/>
      <c r="E276" s="571"/>
      <c r="F276" s="568"/>
      <c r="G276" s="569"/>
      <c r="H276" s="570"/>
      <c r="I276" s="571"/>
      <c r="J276" s="568"/>
      <c r="K276" s="569"/>
      <c r="L276" s="570"/>
      <c r="M276" s="571"/>
    </row>
    <row r="277" spans="1:13">
      <c r="A277" s="567"/>
      <c r="B277" s="568"/>
      <c r="C277" s="569"/>
      <c r="D277" s="570"/>
      <c r="E277" s="571"/>
      <c r="F277" s="568"/>
      <c r="G277" s="569"/>
      <c r="H277" s="570"/>
      <c r="I277" s="571"/>
      <c r="J277" s="568"/>
      <c r="K277" s="569"/>
      <c r="L277" s="570"/>
      <c r="M277" s="571"/>
    </row>
    <row r="278" spans="1:13">
      <c r="A278" s="567"/>
      <c r="B278" s="568"/>
      <c r="C278" s="569"/>
      <c r="D278" s="570"/>
      <c r="E278" s="571"/>
      <c r="F278" s="568"/>
      <c r="G278" s="569"/>
      <c r="H278" s="570"/>
      <c r="I278" s="571"/>
      <c r="J278" s="568"/>
      <c r="K278" s="569"/>
      <c r="L278" s="570"/>
      <c r="M278" s="571"/>
    </row>
    <row r="279" spans="1:13">
      <c r="A279" s="567"/>
      <c r="B279" s="568"/>
      <c r="C279" s="569"/>
      <c r="D279" s="570"/>
      <c r="E279" s="571"/>
      <c r="F279" s="568"/>
      <c r="G279" s="569"/>
      <c r="H279" s="570"/>
      <c r="I279" s="571"/>
      <c r="J279" s="568"/>
      <c r="K279" s="569"/>
      <c r="L279" s="570"/>
      <c r="M279" s="571"/>
    </row>
    <row r="280" spans="1:13">
      <c r="A280" s="567"/>
      <c r="B280" s="568"/>
      <c r="C280" s="569"/>
      <c r="D280" s="570"/>
      <c r="E280" s="571"/>
      <c r="F280" s="568"/>
      <c r="G280" s="569"/>
      <c r="H280" s="570"/>
      <c r="I280" s="571"/>
      <c r="J280" s="568"/>
      <c r="K280" s="569"/>
      <c r="L280" s="570"/>
      <c r="M280" s="571"/>
    </row>
    <row r="281" spans="1:13">
      <c r="A281" s="567"/>
      <c r="B281" s="568"/>
      <c r="C281" s="569"/>
      <c r="D281" s="570"/>
      <c r="E281" s="571"/>
      <c r="F281" s="568"/>
      <c r="G281" s="569"/>
      <c r="H281" s="570"/>
      <c r="I281" s="571"/>
      <c r="J281" s="568"/>
      <c r="K281" s="569"/>
      <c r="L281" s="570"/>
      <c r="M281" s="571"/>
    </row>
    <row r="282" spans="1:13">
      <c r="A282" s="567"/>
      <c r="B282" s="568"/>
      <c r="C282" s="569"/>
      <c r="D282" s="570"/>
      <c r="E282" s="571"/>
      <c r="F282" s="568"/>
      <c r="G282" s="569"/>
      <c r="H282" s="570"/>
      <c r="I282" s="571"/>
      <c r="J282" s="568"/>
      <c r="K282" s="569"/>
      <c r="L282" s="570"/>
      <c r="M282" s="571"/>
    </row>
    <row r="283" spans="1:13">
      <c r="A283" s="567"/>
      <c r="B283" s="568"/>
      <c r="C283" s="569"/>
      <c r="D283" s="570"/>
      <c r="E283" s="571"/>
      <c r="F283" s="568"/>
      <c r="G283" s="569"/>
      <c r="H283" s="570"/>
      <c r="I283" s="571"/>
      <c r="J283" s="568"/>
      <c r="K283" s="569"/>
      <c r="L283" s="570"/>
      <c r="M283" s="571"/>
    </row>
    <row r="284" spans="1:13">
      <c r="A284" s="567"/>
      <c r="B284" s="568"/>
      <c r="C284" s="569"/>
      <c r="D284" s="570"/>
      <c r="E284" s="571"/>
      <c r="F284" s="568"/>
      <c r="G284" s="569"/>
      <c r="H284" s="570"/>
      <c r="I284" s="571"/>
      <c r="J284" s="568"/>
      <c r="K284" s="569"/>
      <c r="L284" s="570"/>
      <c r="M284" s="571"/>
    </row>
    <row r="285" spans="1:13">
      <c r="A285" s="567"/>
      <c r="B285" s="568"/>
      <c r="C285" s="569"/>
      <c r="D285" s="570"/>
      <c r="E285" s="571"/>
      <c r="F285" s="568"/>
      <c r="G285" s="569"/>
      <c r="H285" s="570"/>
      <c r="I285" s="571"/>
      <c r="J285" s="568"/>
      <c r="K285" s="569"/>
      <c r="L285" s="570"/>
      <c r="M285" s="571"/>
    </row>
    <row r="286" spans="1:13">
      <c r="A286" s="567"/>
      <c r="B286" s="568"/>
      <c r="C286" s="569"/>
      <c r="D286" s="570"/>
      <c r="E286" s="571"/>
      <c r="F286" s="568"/>
      <c r="G286" s="569"/>
      <c r="H286" s="570"/>
      <c r="I286" s="571"/>
      <c r="J286" s="568"/>
      <c r="K286" s="569"/>
      <c r="L286" s="570"/>
      <c r="M286" s="571"/>
    </row>
    <row r="287" spans="1:13">
      <c r="A287" s="567"/>
      <c r="B287" s="568"/>
      <c r="C287" s="569"/>
      <c r="D287" s="570"/>
      <c r="E287" s="571"/>
      <c r="F287" s="568"/>
      <c r="G287" s="569"/>
      <c r="H287" s="570"/>
      <c r="I287" s="571"/>
      <c r="J287" s="568"/>
      <c r="K287" s="569"/>
      <c r="L287" s="570"/>
      <c r="M287" s="571"/>
    </row>
    <row r="288" spans="1:13">
      <c r="A288" s="567"/>
      <c r="B288" s="568"/>
      <c r="C288" s="569"/>
      <c r="D288" s="570"/>
      <c r="E288" s="571"/>
      <c r="F288" s="568"/>
      <c r="G288" s="569"/>
      <c r="H288" s="570"/>
      <c r="I288" s="571"/>
      <c r="J288" s="568"/>
      <c r="K288" s="569"/>
      <c r="L288" s="570"/>
      <c r="M288" s="571"/>
    </row>
    <row r="289" spans="1:13">
      <c r="A289" s="567"/>
      <c r="B289" s="568"/>
      <c r="C289" s="569"/>
      <c r="D289" s="570"/>
      <c r="E289" s="571"/>
      <c r="F289" s="568"/>
      <c r="G289" s="569"/>
      <c r="H289" s="570"/>
      <c r="I289" s="571"/>
      <c r="J289" s="568"/>
      <c r="K289" s="569"/>
      <c r="L289" s="570"/>
      <c r="M289" s="571"/>
    </row>
    <row r="290" spans="1:13">
      <c r="A290" s="567"/>
      <c r="B290" s="568"/>
      <c r="C290" s="569"/>
      <c r="D290" s="570"/>
      <c r="E290" s="571"/>
      <c r="F290" s="568"/>
      <c r="G290" s="569"/>
      <c r="H290" s="570"/>
      <c r="I290" s="571"/>
      <c r="J290" s="568"/>
      <c r="K290" s="569"/>
      <c r="L290" s="570"/>
      <c r="M290" s="571"/>
    </row>
    <row r="291" spans="1:13">
      <c r="A291" s="567"/>
      <c r="B291" s="568"/>
      <c r="C291" s="569"/>
      <c r="D291" s="570"/>
      <c r="E291" s="571"/>
      <c r="F291" s="568"/>
      <c r="G291" s="569"/>
      <c r="H291" s="570"/>
      <c r="I291" s="571"/>
      <c r="J291" s="568"/>
      <c r="K291" s="569"/>
      <c r="L291" s="570"/>
      <c r="M291" s="571"/>
    </row>
    <row r="292" spans="1:13">
      <c r="A292" s="567"/>
      <c r="B292" s="568"/>
      <c r="C292" s="569"/>
      <c r="D292" s="570"/>
      <c r="E292" s="571"/>
      <c r="F292" s="568"/>
      <c r="G292" s="569"/>
      <c r="H292" s="570"/>
      <c r="I292" s="571"/>
      <c r="J292" s="568"/>
      <c r="K292" s="569"/>
      <c r="L292" s="570"/>
      <c r="M292" s="571"/>
    </row>
    <row r="293" spans="1:13">
      <c r="A293" s="567"/>
      <c r="B293" s="568"/>
      <c r="C293" s="569"/>
      <c r="D293" s="570"/>
      <c r="E293" s="571"/>
      <c r="F293" s="568"/>
      <c r="G293" s="569"/>
      <c r="H293" s="570"/>
      <c r="I293" s="571"/>
      <c r="J293" s="568"/>
      <c r="K293" s="569"/>
      <c r="L293" s="570"/>
      <c r="M293" s="571"/>
    </row>
    <row r="294" spans="1:13">
      <c r="A294" s="567"/>
      <c r="B294" s="568"/>
      <c r="C294" s="569"/>
      <c r="D294" s="570"/>
      <c r="E294" s="571"/>
      <c r="F294" s="568"/>
      <c r="G294" s="569"/>
      <c r="H294" s="570"/>
      <c r="I294" s="571"/>
      <c r="J294" s="568"/>
      <c r="K294" s="569"/>
      <c r="L294" s="570"/>
      <c r="M294" s="571"/>
    </row>
    <row r="295" spans="1:13">
      <c r="A295" s="567"/>
      <c r="B295" s="568"/>
      <c r="C295" s="569"/>
      <c r="D295" s="570"/>
      <c r="E295" s="571"/>
      <c r="F295" s="568"/>
      <c r="G295" s="569"/>
      <c r="H295" s="570"/>
      <c r="I295" s="571"/>
      <c r="J295" s="568"/>
      <c r="K295" s="569"/>
      <c r="L295" s="570"/>
      <c r="M295" s="571"/>
    </row>
    <row r="296" spans="1:13">
      <c r="A296" s="567"/>
      <c r="B296" s="568"/>
      <c r="C296" s="569"/>
      <c r="D296" s="570"/>
      <c r="E296" s="571"/>
      <c r="F296" s="568"/>
      <c r="G296" s="569"/>
      <c r="H296" s="570"/>
      <c r="I296" s="571"/>
      <c r="J296" s="568"/>
      <c r="K296" s="569"/>
      <c r="L296" s="570"/>
      <c r="M296" s="571"/>
    </row>
    <row r="297" spans="1:13">
      <c r="A297" s="567"/>
      <c r="B297" s="568"/>
      <c r="C297" s="569"/>
      <c r="D297" s="570"/>
      <c r="E297" s="571"/>
      <c r="F297" s="568"/>
      <c r="G297" s="569"/>
      <c r="H297" s="570"/>
      <c r="I297" s="571"/>
      <c r="J297" s="568"/>
      <c r="K297" s="569"/>
      <c r="L297" s="570"/>
      <c r="M297" s="571"/>
    </row>
    <row r="298" spans="1:13">
      <c r="A298" s="567"/>
      <c r="B298" s="568"/>
      <c r="C298" s="569"/>
      <c r="D298" s="570"/>
      <c r="E298" s="571"/>
      <c r="F298" s="568"/>
      <c r="G298" s="569"/>
      <c r="H298" s="570"/>
      <c r="I298" s="571"/>
      <c r="J298" s="568"/>
      <c r="K298" s="569"/>
      <c r="L298" s="570"/>
      <c r="M298" s="571"/>
    </row>
    <row r="299" spans="1:13">
      <c r="A299" s="567"/>
      <c r="B299" s="568"/>
      <c r="C299" s="569"/>
      <c r="D299" s="570"/>
      <c r="E299" s="571"/>
      <c r="F299" s="568"/>
      <c r="G299" s="569"/>
      <c r="H299" s="570"/>
      <c r="I299" s="571"/>
      <c r="J299" s="568"/>
      <c r="K299" s="569"/>
      <c r="L299" s="570"/>
      <c r="M299" s="571"/>
    </row>
    <row r="300" spans="1:13">
      <c r="A300" s="567"/>
      <c r="B300" s="568"/>
      <c r="C300" s="569"/>
      <c r="D300" s="570"/>
      <c r="E300" s="571"/>
      <c r="F300" s="568"/>
      <c r="G300" s="569"/>
      <c r="H300" s="570"/>
      <c r="I300" s="571"/>
      <c r="J300" s="568"/>
      <c r="K300" s="569"/>
      <c r="L300" s="570"/>
      <c r="M300" s="571"/>
    </row>
    <row r="301" spans="1:13">
      <c r="A301" s="567"/>
      <c r="B301" s="568"/>
      <c r="C301" s="569"/>
      <c r="D301" s="570"/>
      <c r="E301" s="571"/>
      <c r="F301" s="568"/>
      <c r="G301" s="569"/>
      <c r="H301" s="570"/>
      <c r="I301" s="571"/>
      <c r="J301" s="568"/>
      <c r="K301" s="569"/>
      <c r="L301" s="570"/>
      <c r="M301" s="571"/>
    </row>
    <row r="302" spans="1:13">
      <c r="A302" s="567"/>
      <c r="B302" s="568"/>
      <c r="C302" s="569"/>
      <c r="D302" s="570"/>
      <c r="E302" s="571"/>
      <c r="F302" s="568"/>
      <c r="G302" s="569"/>
      <c r="H302" s="570"/>
      <c r="I302" s="571"/>
      <c r="J302" s="568"/>
      <c r="K302" s="569"/>
      <c r="L302" s="570"/>
      <c r="M302" s="571"/>
    </row>
    <row r="303" spans="1:13">
      <c r="A303" s="567"/>
      <c r="B303" s="568"/>
      <c r="C303" s="569"/>
      <c r="D303" s="570"/>
      <c r="E303" s="571"/>
      <c r="F303" s="568"/>
      <c r="G303" s="569"/>
      <c r="H303" s="570"/>
      <c r="I303" s="571"/>
      <c r="J303" s="568"/>
      <c r="K303" s="569"/>
      <c r="L303" s="570"/>
      <c r="M303" s="571"/>
    </row>
    <row r="304" spans="1:13">
      <c r="A304" s="567"/>
      <c r="B304" s="568"/>
      <c r="C304" s="569"/>
      <c r="D304" s="570"/>
      <c r="E304" s="571"/>
      <c r="F304" s="568"/>
      <c r="G304" s="569"/>
      <c r="H304" s="570"/>
      <c r="I304" s="571"/>
      <c r="J304" s="568"/>
      <c r="K304" s="569"/>
      <c r="L304" s="570"/>
      <c r="M304" s="571"/>
    </row>
    <row r="305" spans="1:13">
      <c r="A305" s="567"/>
      <c r="B305" s="568"/>
      <c r="C305" s="569"/>
      <c r="D305" s="570"/>
      <c r="E305" s="571"/>
      <c r="F305" s="568"/>
      <c r="G305" s="569"/>
      <c r="H305" s="570"/>
      <c r="I305" s="571"/>
      <c r="J305" s="568"/>
      <c r="K305" s="569"/>
      <c r="L305" s="570"/>
      <c r="M305" s="571"/>
    </row>
    <row r="306" spans="1:13">
      <c r="A306" s="567"/>
      <c r="B306" s="568"/>
      <c r="C306" s="569"/>
      <c r="D306" s="570"/>
      <c r="E306" s="571"/>
      <c r="F306" s="568"/>
      <c r="G306" s="569"/>
      <c r="H306" s="570"/>
      <c r="I306" s="571"/>
      <c r="J306" s="568"/>
      <c r="K306" s="569"/>
      <c r="L306" s="570"/>
      <c r="M306" s="571"/>
    </row>
    <row r="307" spans="1:13">
      <c r="A307" s="567"/>
      <c r="B307" s="568"/>
      <c r="C307" s="569"/>
      <c r="D307" s="570"/>
      <c r="E307" s="571"/>
      <c r="F307" s="568"/>
      <c r="G307" s="569"/>
      <c r="H307" s="570"/>
      <c r="I307" s="571"/>
      <c r="J307" s="568"/>
      <c r="K307" s="569"/>
      <c r="L307" s="570"/>
      <c r="M307" s="571"/>
    </row>
    <row r="308" spans="1:13">
      <c r="A308" s="567"/>
      <c r="B308" s="568"/>
      <c r="C308" s="569"/>
      <c r="D308" s="570"/>
      <c r="E308" s="571"/>
      <c r="F308" s="568"/>
      <c r="G308" s="569"/>
      <c r="H308" s="570"/>
      <c r="I308" s="571"/>
      <c r="J308" s="568"/>
      <c r="K308" s="569"/>
      <c r="L308" s="570"/>
      <c r="M308" s="571"/>
    </row>
    <row r="309" spans="1:13">
      <c r="A309" s="567"/>
      <c r="B309" s="568"/>
      <c r="C309" s="569"/>
      <c r="D309" s="570"/>
      <c r="E309" s="571"/>
      <c r="F309" s="568"/>
      <c r="G309" s="569"/>
      <c r="H309" s="570"/>
      <c r="I309" s="571"/>
      <c r="J309" s="568"/>
      <c r="K309" s="569"/>
      <c r="L309" s="570"/>
      <c r="M309" s="571"/>
    </row>
    <row r="310" spans="1:13">
      <c r="A310" s="567"/>
      <c r="B310" s="568"/>
      <c r="C310" s="569"/>
      <c r="D310" s="570"/>
      <c r="E310" s="571"/>
      <c r="F310" s="568"/>
      <c r="G310" s="569"/>
      <c r="H310" s="570"/>
      <c r="I310" s="571"/>
      <c r="J310" s="568"/>
      <c r="K310" s="569"/>
      <c r="L310" s="570"/>
      <c r="M310" s="571"/>
    </row>
    <row r="311" spans="1:13">
      <c r="A311" s="567"/>
      <c r="B311" s="568"/>
      <c r="C311" s="569"/>
      <c r="D311" s="570"/>
      <c r="E311" s="571"/>
      <c r="F311" s="568"/>
      <c r="G311" s="569"/>
      <c r="H311" s="570"/>
      <c r="I311" s="571"/>
      <c r="J311" s="568"/>
      <c r="K311" s="569"/>
      <c r="L311" s="570"/>
      <c r="M311" s="571"/>
    </row>
    <row r="312" spans="1:13">
      <c r="A312" s="567"/>
      <c r="B312" s="568"/>
      <c r="C312" s="569"/>
      <c r="D312" s="570"/>
      <c r="E312" s="571"/>
      <c r="F312" s="568"/>
      <c r="G312" s="569"/>
      <c r="H312" s="570"/>
      <c r="I312" s="571"/>
      <c r="J312" s="568"/>
      <c r="K312" s="569"/>
      <c r="L312" s="570"/>
      <c r="M312" s="571"/>
    </row>
    <row r="313" spans="1:13">
      <c r="A313" s="567"/>
      <c r="B313" s="568"/>
      <c r="C313" s="569"/>
      <c r="D313" s="570"/>
      <c r="E313" s="571"/>
      <c r="F313" s="568"/>
      <c r="G313" s="569"/>
      <c r="H313" s="570"/>
      <c r="I313" s="571"/>
      <c r="J313" s="568"/>
      <c r="K313" s="569"/>
      <c r="L313" s="570"/>
      <c r="M313" s="571"/>
    </row>
    <row r="314" spans="1:13">
      <c r="A314" s="567"/>
      <c r="B314" s="568"/>
      <c r="C314" s="569"/>
      <c r="D314" s="570"/>
      <c r="E314" s="571"/>
      <c r="F314" s="568"/>
      <c r="G314" s="569"/>
      <c r="H314" s="570"/>
      <c r="I314" s="571"/>
      <c r="J314" s="568"/>
      <c r="K314" s="569"/>
      <c r="L314" s="570"/>
      <c r="M314" s="571"/>
    </row>
    <row r="315" spans="1:13">
      <c r="A315" s="567"/>
      <c r="B315" s="568"/>
      <c r="C315" s="569"/>
      <c r="D315" s="570"/>
      <c r="E315" s="571"/>
      <c r="F315" s="568"/>
      <c r="G315" s="569"/>
      <c r="H315" s="570"/>
      <c r="I315" s="571"/>
      <c r="J315" s="568"/>
      <c r="K315" s="569"/>
      <c r="L315" s="570"/>
      <c r="M315" s="571"/>
    </row>
    <row r="316" spans="1:13">
      <c r="A316" s="567"/>
      <c r="B316" s="568"/>
      <c r="C316" s="569"/>
      <c r="D316" s="570"/>
      <c r="E316" s="571"/>
      <c r="F316" s="568"/>
      <c r="G316" s="569"/>
      <c r="H316" s="570"/>
      <c r="I316" s="571"/>
      <c r="J316" s="568"/>
      <c r="K316" s="569"/>
      <c r="L316" s="570"/>
      <c r="M316" s="571"/>
    </row>
    <row r="317" spans="1:13">
      <c r="A317" s="567"/>
      <c r="B317" s="568"/>
      <c r="C317" s="569"/>
      <c r="D317" s="570"/>
      <c r="E317" s="571"/>
      <c r="F317" s="568"/>
      <c r="G317" s="569"/>
      <c r="H317" s="570"/>
      <c r="I317" s="571"/>
      <c r="J317" s="568"/>
      <c r="K317" s="569"/>
      <c r="L317" s="570"/>
      <c r="M317" s="571"/>
    </row>
    <row r="318" spans="1:13">
      <c r="A318" s="567"/>
      <c r="B318" s="568"/>
      <c r="C318" s="569"/>
      <c r="D318" s="570"/>
      <c r="E318" s="571"/>
      <c r="F318" s="568"/>
      <c r="G318" s="569"/>
      <c r="H318" s="570"/>
      <c r="I318" s="571"/>
      <c r="J318" s="568"/>
      <c r="K318" s="569"/>
      <c r="L318" s="570"/>
      <c r="M318" s="571"/>
    </row>
    <row r="319" spans="1:13">
      <c r="A319" s="567"/>
      <c r="B319" s="568"/>
      <c r="C319" s="569"/>
      <c r="D319" s="570"/>
      <c r="E319" s="571"/>
      <c r="F319" s="568"/>
      <c r="G319" s="569"/>
      <c r="H319" s="570"/>
      <c r="I319" s="571"/>
      <c r="J319" s="568"/>
      <c r="K319" s="569"/>
      <c r="L319" s="570"/>
      <c r="M319" s="571"/>
    </row>
    <row r="320" spans="1:13">
      <c r="A320" s="567"/>
      <c r="B320" s="568"/>
      <c r="C320" s="569"/>
      <c r="D320" s="570"/>
      <c r="E320" s="571"/>
      <c r="F320" s="568"/>
      <c r="G320" s="569"/>
      <c r="H320" s="570"/>
      <c r="I320" s="571"/>
      <c r="J320" s="568"/>
      <c r="K320" s="569"/>
      <c r="L320" s="570"/>
      <c r="M320" s="571"/>
    </row>
    <row r="321" spans="1:13">
      <c r="A321" s="567"/>
      <c r="B321" s="568"/>
      <c r="C321" s="569"/>
      <c r="D321" s="570"/>
      <c r="E321" s="571"/>
      <c r="F321" s="568"/>
      <c r="G321" s="569"/>
      <c r="H321" s="570"/>
      <c r="I321" s="571"/>
      <c r="J321" s="568"/>
      <c r="K321" s="569"/>
      <c r="L321" s="570"/>
      <c r="M321" s="571"/>
    </row>
    <row r="322" spans="1:13">
      <c r="A322" s="567"/>
      <c r="B322" s="568"/>
      <c r="C322" s="569"/>
      <c r="D322" s="570"/>
      <c r="E322" s="571"/>
      <c r="F322" s="568"/>
      <c r="G322" s="569"/>
      <c r="H322" s="570"/>
      <c r="I322" s="571"/>
      <c r="J322" s="568"/>
      <c r="K322" s="569"/>
      <c r="L322" s="570"/>
      <c r="M322" s="571"/>
    </row>
    <row r="323" spans="1:13">
      <c r="A323" s="567"/>
      <c r="B323" s="568"/>
      <c r="C323" s="569"/>
      <c r="D323" s="570"/>
      <c r="E323" s="571"/>
      <c r="F323" s="568"/>
      <c r="G323" s="569"/>
      <c r="H323" s="570"/>
      <c r="I323" s="571"/>
      <c r="J323" s="568"/>
      <c r="K323" s="569"/>
      <c r="L323" s="570"/>
      <c r="M323" s="571"/>
    </row>
    <row r="324" spans="1:13">
      <c r="A324" s="567"/>
      <c r="B324" s="568"/>
      <c r="C324" s="569"/>
      <c r="D324" s="570"/>
      <c r="E324" s="571"/>
      <c r="F324" s="568"/>
      <c r="G324" s="569"/>
      <c r="H324" s="570"/>
      <c r="I324" s="571"/>
      <c r="J324" s="568"/>
      <c r="K324" s="569"/>
      <c r="L324" s="570"/>
      <c r="M324" s="571"/>
    </row>
    <row r="325" spans="1:13">
      <c r="A325" s="567"/>
      <c r="B325" s="568"/>
      <c r="C325" s="569"/>
      <c r="D325" s="570"/>
      <c r="E325" s="571"/>
      <c r="F325" s="568"/>
      <c r="G325" s="569"/>
      <c r="H325" s="570"/>
      <c r="I325" s="571"/>
      <c r="J325" s="568"/>
      <c r="K325" s="569"/>
      <c r="L325" s="570"/>
      <c r="M325" s="571"/>
    </row>
    <row r="326" spans="1:13">
      <c r="A326" s="567"/>
      <c r="B326" s="568"/>
      <c r="C326" s="569"/>
      <c r="D326" s="570"/>
      <c r="E326" s="571"/>
      <c r="F326" s="568"/>
      <c r="G326" s="569"/>
      <c r="H326" s="570"/>
      <c r="I326" s="571"/>
      <c r="J326" s="568"/>
      <c r="K326" s="569"/>
      <c r="L326" s="570"/>
      <c r="M326" s="571"/>
    </row>
    <row r="327" spans="1:13">
      <c r="A327" s="567"/>
      <c r="B327" s="568"/>
      <c r="C327" s="569"/>
      <c r="D327" s="570"/>
      <c r="E327" s="571"/>
      <c r="F327" s="568"/>
      <c r="G327" s="569"/>
      <c r="H327" s="570"/>
      <c r="I327" s="571"/>
      <c r="J327" s="568"/>
      <c r="K327" s="569"/>
      <c r="L327" s="570"/>
      <c r="M327" s="571"/>
    </row>
    <row r="328" spans="1:13">
      <c r="A328" s="567"/>
      <c r="B328" s="568"/>
      <c r="C328" s="569"/>
      <c r="D328" s="570"/>
      <c r="E328" s="571"/>
      <c r="F328" s="568"/>
      <c r="G328" s="569"/>
      <c r="H328" s="570"/>
      <c r="I328" s="571"/>
      <c r="J328" s="568"/>
      <c r="K328" s="569"/>
      <c r="L328" s="570"/>
      <c r="M328" s="571"/>
    </row>
    <row r="329" spans="1:13">
      <c r="A329" s="567"/>
      <c r="B329" s="568"/>
      <c r="C329" s="569"/>
      <c r="D329" s="570"/>
      <c r="E329" s="571"/>
      <c r="F329" s="568"/>
      <c r="G329" s="569"/>
      <c r="H329" s="570"/>
      <c r="I329" s="571"/>
      <c r="J329" s="568"/>
      <c r="K329" s="569"/>
      <c r="L329" s="570"/>
      <c r="M329" s="571"/>
    </row>
    <row r="330" spans="1:13">
      <c r="A330" s="567"/>
      <c r="B330" s="568"/>
      <c r="C330" s="569"/>
      <c r="D330" s="570"/>
      <c r="E330" s="571"/>
      <c r="F330" s="568"/>
      <c r="G330" s="569"/>
      <c r="H330" s="570"/>
      <c r="I330" s="571"/>
      <c r="J330" s="568"/>
      <c r="K330" s="569"/>
      <c r="L330" s="570"/>
      <c r="M330" s="571"/>
    </row>
    <row r="331" spans="1:13">
      <c r="A331" s="567"/>
      <c r="B331" s="568"/>
      <c r="C331" s="569"/>
      <c r="D331" s="570"/>
      <c r="E331" s="571"/>
      <c r="F331" s="568"/>
      <c r="G331" s="569"/>
      <c r="H331" s="570"/>
      <c r="I331" s="571"/>
      <c r="J331" s="568"/>
      <c r="K331" s="569"/>
      <c r="L331" s="570"/>
      <c r="M331" s="571"/>
    </row>
    <row r="332" spans="1:13">
      <c r="A332" s="567"/>
      <c r="B332" s="568"/>
      <c r="C332" s="569"/>
      <c r="D332" s="570"/>
      <c r="E332" s="571"/>
      <c r="F332" s="568"/>
      <c r="G332" s="569"/>
      <c r="H332" s="570"/>
      <c r="I332" s="571"/>
      <c r="J332" s="568"/>
      <c r="K332" s="569"/>
      <c r="L332" s="570"/>
      <c r="M332" s="571"/>
    </row>
    <row r="333" spans="1:13">
      <c r="A333" s="567"/>
      <c r="B333" s="568"/>
      <c r="C333" s="569"/>
      <c r="D333" s="570"/>
      <c r="E333" s="571"/>
      <c r="F333" s="568"/>
      <c r="G333" s="569"/>
      <c r="H333" s="570"/>
      <c r="I333" s="571"/>
      <c r="J333" s="568"/>
      <c r="K333" s="569"/>
      <c r="L333" s="570"/>
      <c r="M333" s="571"/>
    </row>
    <row r="334" spans="1:13">
      <c r="A334" s="567"/>
      <c r="B334" s="568"/>
      <c r="C334" s="569"/>
      <c r="D334" s="570"/>
      <c r="E334" s="571"/>
      <c r="F334" s="568"/>
      <c r="G334" s="569"/>
      <c r="H334" s="570"/>
      <c r="I334" s="571"/>
      <c r="J334" s="568"/>
      <c r="K334" s="569"/>
      <c r="L334" s="570"/>
      <c r="M334" s="571"/>
    </row>
    <row r="335" spans="1:13">
      <c r="A335" s="567"/>
      <c r="B335" s="568"/>
      <c r="C335" s="569"/>
      <c r="D335" s="570"/>
      <c r="E335" s="571"/>
      <c r="F335" s="568"/>
      <c r="G335" s="569"/>
      <c r="H335" s="570"/>
      <c r="I335" s="571"/>
      <c r="J335" s="568"/>
      <c r="K335" s="569"/>
      <c r="L335" s="570"/>
      <c r="M335" s="571"/>
    </row>
    <row r="336" spans="1:13">
      <c r="A336" s="567"/>
      <c r="B336" s="568"/>
      <c r="C336" s="569"/>
      <c r="D336" s="570"/>
      <c r="E336" s="571"/>
      <c r="F336" s="568"/>
      <c r="G336" s="569"/>
      <c r="H336" s="570"/>
      <c r="I336" s="571"/>
      <c r="J336" s="568"/>
      <c r="K336" s="569"/>
      <c r="L336" s="570"/>
      <c r="M336" s="571"/>
    </row>
    <row r="337" spans="1:13">
      <c r="A337" s="567"/>
      <c r="B337" s="568"/>
      <c r="C337" s="569"/>
      <c r="D337" s="570"/>
      <c r="E337" s="571"/>
      <c r="F337" s="568"/>
      <c r="G337" s="569"/>
      <c r="H337" s="570"/>
      <c r="I337" s="571"/>
      <c r="J337" s="568"/>
      <c r="K337" s="569"/>
      <c r="L337" s="570"/>
      <c r="M337" s="571"/>
    </row>
    <row r="338" spans="1:13">
      <c r="A338" s="567"/>
      <c r="B338" s="568"/>
      <c r="C338" s="569"/>
      <c r="D338" s="570"/>
      <c r="E338" s="571"/>
      <c r="F338" s="568"/>
      <c r="G338" s="569"/>
      <c r="H338" s="570"/>
      <c r="I338" s="571"/>
      <c r="J338" s="568"/>
      <c r="K338" s="569"/>
      <c r="L338" s="570"/>
      <c r="M338" s="571"/>
    </row>
    <row r="339" spans="1:13">
      <c r="A339" s="567"/>
      <c r="B339" s="568"/>
      <c r="C339" s="569"/>
      <c r="D339" s="570"/>
      <c r="E339" s="571"/>
      <c r="F339" s="568"/>
      <c r="G339" s="569"/>
      <c r="H339" s="570"/>
      <c r="I339" s="571"/>
      <c r="J339" s="568"/>
      <c r="K339" s="569"/>
      <c r="L339" s="570"/>
      <c r="M339" s="571"/>
    </row>
    <row r="340" spans="1:13">
      <c r="A340" s="567"/>
      <c r="B340" s="568"/>
      <c r="C340" s="569"/>
      <c r="D340" s="570"/>
      <c r="E340" s="571"/>
      <c r="F340" s="568"/>
      <c r="G340" s="569"/>
      <c r="H340" s="570"/>
      <c r="I340" s="571"/>
      <c r="J340" s="568"/>
      <c r="K340" s="569"/>
      <c r="L340" s="570"/>
      <c r="M340" s="571"/>
    </row>
    <row r="341" spans="1:13">
      <c r="A341" s="567"/>
      <c r="B341" s="568"/>
      <c r="C341" s="569"/>
      <c r="D341" s="570"/>
      <c r="E341" s="571"/>
      <c r="F341" s="568"/>
      <c r="G341" s="569"/>
      <c r="H341" s="570"/>
      <c r="I341" s="571"/>
      <c r="J341" s="568"/>
      <c r="K341" s="569"/>
      <c r="L341" s="570"/>
      <c r="M341" s="571"/>
    </row>
    <row r="342" spans="1:13">
      <c r="A342" s="567"/>
      <c r="B342" s="568"/>
      <c r="C342" s="569"/>
      <c r="D342" s="570"/>
      <c r="E342" s="571"/>
      <c r="F342" s="568"/>
      <c r="G342" s="569"/>
      <c r="H342" s="570"/>
      <c r="I342" s="571"/>
      <c r="J342" s="568"/>
      <c r="K342" s="569"/>
      <c r="L342" s="570"/>
      <c r="M342" s="571"/>
    </row>
    <row r="343" spans="1:13">
      <c r="A343" s="567"/>
      <c r="B343" s="568"/>
      <c r="C343" s="569"/>
      <c r="D343" s="570"/>
      <c r="E343" s="571"/>
      <c r="F343" s="568"/>
      <c r="G343" s="569"/>
      <c r="H343" s="570"/>
      <c r="I343" s="571"/>
      <c r="J343" s="568"/>
      <c r="K343" s="569"/>
      <c r="L343" s="570"/>
      <c r="M343" s="571"/>
    </row>
    <row r="344" spans="1:13">
      <c r="A344" s="567"/>
      <c r="B344" s="568"/>
      <c r="C344" s="569"/>
      <c r="D344" s="570"/>
      <c r="E344" s="571"/>
      <c r="F344" s="568"/>
      <c r="G344" s="569"/>
      <c r="H344" s="570"/>
      <c r="I344" s="571"/>
      <c r="J344" s="568"/>
      <c r="K344" s="569"/>
      <c r="L344" s="570"/>
      <c r="M344" s="571"/>
    </row>
    <row r="345" spans="1:13">
      <c r="A345" s="567"/>
      <c r="B345" s="568"/>
      <c r="C345" s="569"/>
      <c r="D345" s="570"/>
      <c r="E345" s="571"/>
      <c r="F345" s="568"/>
      <c r="G345" s="569"/>
      <c r="H345" s="570"/>
      <c r="I345" s="571"/>
      <c r="J345" s="568"/>
      <c r="K345" s="569"/>
      <c r="L345" s="570"/>
      <c r="M345" s="571"/>
    </row>
    <row r="346" spans="1:13">
      <c r="A346" s="567"/>
      <c r="B346" s="568"/>
      <c r="C346" s="569"/>
      <c r="D346" s="570"/>
      <c r="E346" s="571"/>
      <c r="F346" s="568"/>
      <c r="G346" s="569"/>
      <c r="H346" s="570"/>
      <c r="I346" s="571"/>
      <c r="J346" s="568"/>
      <c r="K346" s="569"/>
      <c r="L346" s="570"/>
      <c r="M346" s="571"/>
    </row>
    <row r="347" spans="1:13">
      <c r="A347" s="567"/>
      <c r="B347" s="568"/>
      <c r="C347" s="569"/>
      <c r="D347" s="570"/>
      <c r="E347" s="571"/>
      <c r="F347" s="568"/>
      <c r="G347" s="569"/>
      <c r="H347" s="570"/>
      <c r="I347" s="571"/>
      <c r="J347" s="568"/>
      <c r="K347" s="569"/>
      <c r="L347" s="570"/>
      <c r="M347" s="571"/>
    </row>
    <row r="348" spans="1:13">
      <c r="A348" s="567"/>
      <c r="B348" s="568"/>
      <c r="C348" s="569"/>
      <c r="D348" s="570"/>
      <c r="E348" s="571"/>
      <c r="F348" s="568"/>
      <c r="G348" s="569"/>
      <c r="H348" s="570"/>
      <c r="I348" s="571"/>
      <c r="J348" s="568"/>
      <c r="K348" s="569"/>
      <c r="L348" s="570"/>
      <c r="M348" s="571"/>
    </row>
    <row r="349" spans="1:13">
      <c r="A349" s="567"/>
      <c r="B349" s="568"/>
      <c r="C349" s="569"/>
      <c r="D349" s="570"/>
      <c r="E349" s="571"/>
      <c r="F349" s="568"/>
      <c r="G349" s="569"/>
      <c r="H349" s="570"/>
      <c r="I349" s="571"/>
      <c r="J349" s="568"/>
      <c r="K349" s="569"/>
      <c r="L349" s="570"/>
      <c r="M349" s="571"/>
    </row>
    <row r="350" spans="1:13">
      <c r="A350" s="567"/>
      <c r="B350" s="568"/>
      <c r="C350" s="569"/>
      <c r="D350" s="570"/>
      <c r="E350" s="571"/>
      <c r="F350" s="568"/>
      <c r="G350" s="569"/>
      <c r="H350" s="570"/>
      <c r="I350" s="571"/>
      <c r="J350" s="568"/>
      <c r="K350" s="569"/>
      <c r="L350" s="570"/>
      <c r="M350" s="571"/>
    </row>
    <row r="351" spans="1:13">
      <c r="A351" s="567"/>
      <c r="B351" s="568"/>
      <c r="C351" s="569"/>
      <c r="D351" s="570"/>
      <c r="E351" s="571"/>
      <c r="F351" s="568"/>
      <c r="G351" s="569"/>
      <c r="H351" s="570"/>
      <c r="I351" s="571"/>
      <c r="J351" s="568"/>
      <c r="K351" s="569"/>
      <c r="L351" s="570"/>
      <c r="M351" s="571"/>
    </row>
    <row r="352" spans="1:13">
      <c r="A352" s="567"/>
      <c r="B352" s="568"/>
      <c r="C352" s="569"/>
      <c r="D352" s="570"/>
      <c r="E352" s="571"/>
      <c r="F352" s="568"/>
      <c r="G352" s="569"/>
      <c r="H352" s="570"/>
      <c r="I352" s="571"/>
      <c r="J352" s="568"/>
      <c r="K352" s="569"/>
      <c r="L352" s="570"/>
      <c r="M352" s="571"/>
    </row>
    <row r="353" spans="1:13">
      <c r="A353" s="567"/>
      <c r="B353" s="568"/>
      <c r="C353" s="569"/>
      <c r="D353" s="570"/>
      <c r="E353" s="571"/>
      <c r="F353" s="568"/>
      <c r="G353" s="569"/>
      <c r="H353" s="570"/>
      <c r="I353" s="571"/>
      <c r="J353" s="568"/>
      <c r="K353" s="569"/>
      <c r="L353" s="570"/>
      <c r="M353" s="571"/>
    </row>
    <row r="354" spans="1:13">
      <c r="A354" s="567"/>
      <c r="B354" s="568"/>
      <c r="C354" s="569"/>
      <c r="D354" s="570"/>
      <c r="E354" s="571"/>
      <c r="F354" s="568"/>
      <c r="G354" s="569"/>
      <c r="H354" s="570"/>
      <c r="I354" s="571"/>
      <c r="J354" s="568"/>
      <c r="K354" s="569"/>
      <c r="L354" s="570"/>
      <c r="M354" s="571"/>
    </row>
    <row r="355" spans="1:13">
      <c r="A355" s="567"/>
      <c r="B355" s="568"/>
      <c r="C355" s="569"/>
      <c r="D355" s="570"/>
      <c r="E355" s="571"/>
      <c r="F355" s="568"/>
      <c r="G355" s="569"/>
      <c r="H355" s="570"/>
      <c r="I355" s="571"/>
      <c r="J355" s="568"/>
      <c r="K355" s="569"/>
      <c r="L355" s="570"/>
      <c r="M355" s="571"/>
    </row>
    <row r="356" spans="1:13">
      <c r="A356" s="567"/>
      <c r="B356" s="568"/>
      <c r="C356" s="569"/>
      <c r="D356" s="570"/>
      <c r="E356" s="571"/>
      <c r="F356" s="568"/>
      <c r="G356" s="569"/>
      <c r="H356" s="570"/>
      <c r="I356" s="571"/>
      <c r="J356" s="568"/>
      <c r="K356" s="569"/>
      <c r="L356" s="570"/>
      <c r="M356" s="571"/>
    </row>
    <row r="357" spans="1:13">
      <c r="A357" s="562"/>
      <c r="D357" s="575"/>
      <c r="H357" s="575"/>
      <c r="L357" s="575"/>
    </row>
    <row r="358" spans="1:13">
      <c r="A358" s="562"/>
      <c r="D358" s="575"/>
      <c r="H358" s="575"/>
      <c r="L358" s="575"/>
    </row>
    <row r="359" spans="1:13">
      <c r="A359" s="562"/>
      <c r="D359" s="575"/>
      <c r="H359" s="575"/>
      <c r="L359" s="575"/>
    </row>
    <row r="360" spans="1:13">
      <c r="A360" s="562"/>
      <c r="D360" s="575"/>
      <c r="H360" s="575"/>
      <c r="L360" s="575"/>
    </row>
    <row r="361" spans="1:13">
      <c r="A361" s="562"/>
      <c r="D361" s="575"/>
      <c r="H361" s="575"/>
      <c r="L361" s="575"/>
    </row>
    <row r="362" spans="1:13">
      <c r="A362" s="562"/>
      <c r="D362" s="575"/>
      <c r="H362" s="575"/>
      <c r="L362" s="575"/>
    </row>
    <row r="363" spans="1:13">
      <c r="A363" s="562"/>
      <c r="D363" s="575"/>
      <c r="H363" s="575"/>
      <c r="L363" s="575"/>
    </row>
    <row r="364" spans="1:13">
      <c r="A364" s="562"/>
      <c r="D364" s="575"/>
      <c r="H364" s="575"/>
      <c r="L364" s="575"/>
    </row>
    <row r="365" spans="1:13">
      <c r="A365" s="562"/>
      <c r="D365" s="575"/>
      <c r="H365" s="575"/>
      <c r="L365" s="575"/>
    </row>
    <row r="366" spans="1:13">
      <c r="A366" s="562"/>
      <c r="D366" s="575"/>
      <c r="H366" s="575"/>
      <c r="L366" s="575"/>
    </row>
  </sheetData>
  <phoneticPr fontId="5" type="noConversion"/>
  <dataValidations count="3">
    <dataValidation type="list" allowBlank="1" showInputMessage="1" showErrorMessage="1" sqref="H2:H224 L2:L366 D2:D366 H226:H366">
      <formula1>外勞處理方式</formula1>
    </dataValidation>
    <dataValidation type="list" allowBlank="1" showInputMessage="1" showErrorMessage="1" sqref="H225 K2:K366 C2:C366 G2:G366">
      <formula1>缺勤原因</formula1>
    </dataValidation>
    <dataValidation type="list" allowBlank="1" showInputMessage="1" showErrorMessage="1" sqref="E2:E366 I2:I366 M2:M366">
      <formula1>值班主管</formula1>
    </dataValidation>
  </dataValidations>
  <pageMargins left="0.24" right="0.22" top="0.51181102362204722" bottom="0.55118110236220474" header="0.31496062992125984" footer="0.31496062992125984"/>
  <pageSetup paperSize="9" scale="10" fitToHeight="10" orientation="landscape" horizontalDpi="4294967293" verticalDpi="0" r:id="rId1"/>
  <headerFooter>
    <oddFooter>&amp;A&amp;R第 &amp;P 頁</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H30"/>
  <sheetViews>
    <sheetView showGridLines="0" zoomScale="115" zoomScaleNormal="115" workbookViewId="0">
      <pane ySplit="1" topLeftCell="A2" activePane="bottomLeft" state="frozen"/>
      <selection activeCell="D9" sqref="D9"/>
      <selection pane="bottomLeft" activeCell="K9" sqref="K9"/>
    </sheetView>
  </sheetViews>
  <sheetFormatPr defaultRowHeight="15.75"/>
  <cols>
    <col min="1" max="1" width="9" style="288"/>
    <col min="2" max="2" width="6" style="288" customWidth="1"/>
    <col min="3" max="3" width="5.25" style="288" customWidth="1"/>
    <col min="4" max="4" width="10.25" style="289" customWidth="1"/>
    <col min="5" max="5" width="27.375" style="289" customWidth="1"/>
    <col min="6" max="6" width="37.125" style="288" customWidth="1"/>
    <col min="7" max="7" width="7" style="288" customWidth="1"/>
    <col min="8" max="8" width="7.75" style="288" bestFit="1" customWidth="1"/>
    <col min="9" max="16384" width="9" style="273"/>
  </cols>
  <sheetData>
    <row r="1" spans="1:8" ht="16.5">
      <c r="A1" s="271" t="s">
        <v>256</v>
      </c>
      <c r="B1" s="271" t="s">
        <v>257</v>
      </c>
      <c r="C1" s="271" t="s">
        <v>846</v>
      </c>
      <c r="D1" s="272" t="s">
        <v>107</v>
      </c>
      <c r="E1" s="272" t="s">
        <v>258</v>
      </c>
      <c r="F1" s="272" t="s">
        <v>102</v>
      </c>
      <c r="G1" s="271" t="s">
        <v>259</v>
      </c>
      <c r="H1" s="271" t="s">
        <v>260</v>
      </c>
    </row>
    <row r="2" spans="1:8">
      <c r="A2" s="274">
        <v>46177</v>
      </c>
      <c r="B2" s="275" t="s">
        <v>2830</v>
      </c>
      <c r="C2" s="275" t="s">
        <v>3218</v>
      </c>
      <c r="D2" s="276" t="s">
        <v>3219</v>
      </c>
      <c r="E2" s="277" t="s">
        <v>3220</v>
      </c>
      <c r="F2" s="277" t="s">
        <v>3301</v>
      </c>
      <c r="G2" s="278">
        <v>0.78125</v>
      </c>
      <c r="H2" s="278">
        <v>0.91666666666666663</v>
      </c>
    </row>
    <row r="3" spans="1:8">
      <c r="A3" s="274"/>
      <c r="B3" s="275"/>
      <c r="C3" s="275"/>
      <c r="D3" s="276"/>
      <c r="E3" s="277"/>
      <c r="F3" s="277"/>
      <c r="G3" s="278"/>
      <c r="H3" s="278"/>
    </row>
    <row r="4" spans="1:8" ht="16.5">
      <c r="A4" s="274"/>
      <c r="B4" s="275"/>
      <c r="C4" s="279"/>
      <c r="D4" s="276"/>
      <c r="E4" s="277"/>
      <c r="F4" s="277"/>
      <c r="G4" s="278"/>
      <c r="H4" s="278"/>
    </row>
    <row r="5" spans="1:8" ht="16.5">
      <c r="A5" s="274"/>
      <c r="B5" s="275"/>
      <c r="C5" s="279"/>
      <c r="D5" s="276"/>
      <c r="E5" s="277"/>
      <c r="F5" s="277"/>
      <c r="G5" s="278"/>
      <c r="H5" s="278"/>
    </row>
    <row r="6" spans="1:8">
      <c r="A6" s="274"/>
      <c r="B6" s="275"/>
      <c r="C6" s="275"/>
      <c r="D6" s="276"/>
      <c r="E6" s="277"/>
      <c r="F6" s="277"/>
      <c r="G6" s="278"/>
      <c r="H6" s="278"/>
    </row>
    <row r="7" spans="1:8">
      <c r="A7" s="274"/>
      <c r="B7" s="275"/>
      <c r="C7" s="275"/>
      <c r="D7" s="276"/>
      <c r="E7" s="277"/>
      <c r="F7" s="277"/>
      <c r="G7" s="278"/>
      <c r="H7" s="278"/>
    </row>
    <row r="8" spans="1:8">
      <c r="A8" s="274"/>
      <c r="B8" s="275"/>
      <c r="C8" s="275"/>
      <c r="D8" s="276"/>
      <c r="E8" s="277"/>
      <c r="F8" s="277"/>
      <c r="G8" s="278"/>
      <c r="H8" s="278"/>
    </row>
    <row r="9" spans="1:8">
      <c r="A9" s="274"/>
      <c r="B9" s="275"/>
      <c r="C9" s="275"/>
      <c r="D9" s="276"/>
      <c r="E9" s="277"/>
      <c r="F9" s="277"/>
      <c r="G9" s="278"/>
      <c r="H9" s="278"/>
    </row>
    <row r="10" spans="1:8">
      <c r="A10" s="274"/>
      <c r="B10" s="275"/>
      <c r="C10" s="275"/>
      <c r="D10" s="276"/>
      <c r="E10" s="277"/>
      <c r="F10" s="277"/>
      <c r="G10" s="278"/>
      <c r="H10" s="278"/>
    </row>
    <row r="11" spans="1:8">
      <c r="A11" s="274"/>
      <c r="B11" s="275"/>
      <c r="C11" s="275"/>
      <c r="D11" s="276"/>
      <c r="E11" s="280"/>
      <c r="F11" s="277"/>
      <c r="G11" s="281"/>
      <c r="H11" s="281"/>
    </row>
    <row r="12" spans="1:8">
      <c r="A12" s="274"/>
      <c r="B12" s="275"/>
      <c r="C12" s="275"/>
      <c r="D12" s="276"/>
      <c r="E12" s="277"/>
      <c r="F12" s="277"/>
      <c r="G12" s="278"/>
      <c r="H12" s="278"/>
    </row>
    <row r="13" spans="1:8">
      <c r="A13" s="274"/>
      <c r="B13" s="275"/>
      <c r="C13" s="275"/>
      <c r="D13" s="276"/>
      <c r="E13" s="280"/>
      <c r="F13" s="280"/>
      <c r="G13" s="278"/>
      <c r="H13" s="278"/>
    </row>
    <row r="14" spans="1:8">
      <c r="A14" s="274"/>
      <c r="B14" s="275"/>
      <c r="C14" s="275"/>
      <c r="D14" s="276"/>
      <c r="E14" s="280"/>
      <c r="F14" s="280"/>
      <c r="G14" s="278"/>
      <c r="H14" s="278"/>
    </row>
    <row r="15" spans="1:8">
      <c r="A15" s="274"/>
      <c r="B15" s="275"/>
      <c r="C15" s="275"/>
      <c r="D15" s="276"/>
      <c r="E15" s="280"/>
      <c r="F15" s="282"/>
      <c r="G15" s="278"/>
      <c r="H15" s="278"/>
    </row>
    <row r="16" spans="1:8">
      <c r="A16" s="274"/>
      <c r="B16" s="275"/>
      <c r="C16" s="283"/>
      <c r="D16" s="276"/>
      <c r="E16" s="280"/>
      <c r="F16" s="277"/>
      <c r="G16" s="278"/>
      <c r="H16" s="278"/>
    </row>
    <row r="17" spans="1:8">
      <c r="A17" s="274"/>
      <c r="B17" s="275"/>
      <c r="C17" s="275"/>
      <c r="D17" s="276"/>
      <c r="E17" s="280"/>
      <c r="F17" s="277"/>
      <c r="G17" s="278"/>
      <c r="H17" s="278"/>
    </row>
    <row r="18" spans="1:8">
      <c r="A18" s="275"/>
      <c r="B18" s="275"/>
      <c r="C18" s="275"/>
      <c r="D18" s="276"/>
      <c r="E18" s="280"/>
      <c r="F18" s="277"/>
      <c r="G18" s="278"/>
      <c r="H18" s="278"/>
    </row>
    <row r="19" spans="1:8" ht="17.25" customHeight="1">
      <c r="A19" s="275"/>
      <c r="B19" s="275"/>
      <c r="C19" s="275"/>
      <c r="D19" s="276"/>
      <c r="E19" s="280"/>
      <c r="F19" s="277"/>
      <c r="G19" s="278"/>
      <c r="H19" s="278"/>
    </row>
    <row r="20" spans="1:8" ht="17.25" customHeight="1">
      <c r="A20" s="275"/>
      <c r="B20" s="275"/>
      <c r="C20" s="275"/>
      <c r="D20" s="276"/>
      <c r="E20" s="280"/>
      <c r="F20" s="277"/>
      <c r="G20" s="278"/>
      <c r="H20" s="278"/>
    </row>
    <row r="21" spans="1:8" ht="17.25" customHeight="1">
      <c r="A21" s="275"/>
      <c r="B21" s="275"/>
      <c r="C21" s="275"/>
      <c r="D21" s="276"/>
      <c r="E21" s="280"/>
      <c r="F21" s="277"/>
      <c r="G21" s="278"/>
      <c r="H21" s="278"/>
    </row>
    <row r="22" spans="1:8" ht="17.25" customHeight="1">
      <c r="A22" s="275"/>
      <c r="B22" s="275"/>
      <c r="C22" s="275"/>
      <c r="D22" s="276"/>
      <c r="E22" s="280"/>
      <c r="F22" s="277"/>
      <c r="G22" s="278"/>
      <c r="H22" s="278"/>
    </row>
    <row r="23" spans="1:8" ht="17.25" customHeight="1">
      <c r="A23" s="275"/>
      <c r="B23" s="275"/>
      <c r="C23" s="275"/>
      <c r="D23" s="276"/>
      <c r="E23" s="280"/>
      <c r="F23" s="277"/>
      <c r="G23" s="278"/>
      <c r="H23" s="278"/>
    </row>
    <row r="24" spans="1:8">
      <c r="A24" s="275"/>
      <c r="B24" s="275"/>
      <c r="C24" s="275"/>
      <c r="D24" s="276"/>
      <c r="E24" s="280"/>
      <c r="F24" s="277"/>
      <c r="G24" s="278"/>
      <c r="H24" s="278"/>
    </row>
    <row r="25" spans="1:8" ht="17.25" customHeight="1">
      <c r="A25" s="275"/>
      <c r="B25" s="275"/>
      <c r="C25" s="275"/>
      <c r="D25" s="276"/>
      <c r="E25" s="280"/>
      <c r="F25" s="277"/>
      <c r="G25" s="278"/>
      <c r="H25" s="278"/>
    </row>
    <row r="26" spans="1:8">
      <c r="A26" s="284"/>
      <c r="B26" s="284"/>
      <c r="C26" s="284"/>
      <c r="D26" s="276"/>
      <c r="E26" s="280"/>
      <c r="F26" s="285"/>
      <c r="G26" s="281"/>
      <c r="H26" s="281"/>
    </row>
    <row r="27" spans="1:8" s="286" customFormat="1">
      <c r="A27" s="275"/>
      <c r="B27" s="275"/>
      <c r="C27" s="275"/>
      <c r="D27" s="276"/>
      <c r="E27" s="280"/>
      <c r="F27" s="277"/>
      <c r="G27" s="278"/>
      <c r="H27" s="278"/>
    </row>
    <row r="28" spans="1:8" s="287" customFormat="1">
      <c r="A28" s="284"/>
      <c r="B28" s="284"/>
      <c r="C28" s="284"/>
      <c r="D28" s="276"/>
      <c r="E28" s="280"/>
      <c r="F28" s="285"/>
      <c r="G28" s="281"/>
      <c r="H28" s="281"/>
    </row>
    <row r="29" spans="1:8">
      <c r="A29" s="284"/>
      <c r="B29" s="284"/>
      <c r="C29" s="284"/>
      <c r="D29" s="276"/>
      <c r="E29" s="280"/>
      <c r="F29" s="285"/>
      <c r="G29" s="278"/>
      <c r="H29" s="278"/>
    </row>
    <row r="30" spans="1:8">
      <c r="A30" s="284"/>
      <c r="B30" s="284"/>
      <c r="C30" s="284"/>
      <c r="D30" s="276"/>
      <c r="E30" s="280"/>
      <c r="F30" s="285"/>
      <c r="G30" s="278"/>
      <c r="H30" s="278"/>
    </row>
  </sheetData>
  <phoneticPr fontId="5" type="noConversion"/>
  <dataValidations count="1">
    <dataValidation type="list" allowBlank="1" showInputMessage="1" showErrorMessage="1" sqref="D2:D30">
      <formula1>機台故障類別</formula1>
    </dataValidation>
  </dataValidations>
  <pageMargins left="0.53" right="0.15748031496062992" top="0.51181102362204722" bottom="0.62992125984251968" header="0.51181102362204722" footer="0.27559055118110237"/>
  <pageSetup paperSize="9" scale="87" orientation="portrait" horizontalDpi="400" verticalDpi="400" r:id="rId1"/>
  <headerFooter alignWithMargins="0">
    <oddFooter>&amp;L&amp;N之&amp;P&amp;C&amp;"書法家顏楷體,標準"主任：&amp;R&amp;"書法家顏楷體,標準"製表：朱玉萍</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J123"/>
  <sheetViews>
    <sheetView showGridLines="0" workbookViewId="0">
      <pane ySplit="3" topLeftCell="A100" activePane="bottomLeft" state="frozen"/>
      <selection activeCell="F308" activeCellId="3" sqref="K286 F309 F292 F308"/>
      <selection pane="bottomLeft" activeCell="D1" sqref="D1:D2"/>
    </sheetView>
  </sheetViews>
  <sheetFormatPr defaultRowHeight="19.5" customHeight="1"/>
  <cols>
    <col min="1" max="1" width="5.375" style="17" customWidth="1"/>
    <col min="2" max="2" width="10" style="18" customWidth="1"/>
    <col min="3" max="3" width="7.125" style="17" customWidth="1"/>
    <col min="4" max="4" width="8.25" style="17" customWidth="1"/>
    <col min="5" max="5" width="9.375" style="17" customWidth="1"/>
    <col min="6" max="6" width="12.25" style="17" customWidth="1"/>
    <col min="7" max="7" width="19.125" style="5" customWidth="1"/>
    <col min="8" max="8" width="7.75" style="19" customWidth="1"/>
    <col min="9" max="9" width="16" style="20" customWidth="1"/>
    <col min="10" max="10" width="12.75" style="17" customWidth="1"/>
    <col min="11" max="16384" width="9" style="5"/>
  </cols>
  <sheetData>
    <row r="1" spans="1:10" ht="19.5" customHeight="1">
      <c r="A1" s="374" t="s">
        <v>691</v>
      </c>
      <c r="B1" s="375" t="s">
        <v>91</v>
      </c>
      <c r="C1" s="374" t="s">
        <v>374</v>
      </c>
      <c r="D1" s="374" t="s">
        <v>692</v>
      </c>
      <c r="E1" s="374" t="s">
        <v>388</v>
      </c>
      <c r="F1" s="374" t="s">
        <v>389</v>
      </c>
      <c r="G1" s="376" t="s">
        <v>693</v>
      </c>
      <c r="H1" s="377" t="s">
        <v>694</v>
      </c>
      <c r="I1" s="378" t="s">
        <v>695</v>
      </c>
      <c r="J1" s="374" t="s">
        <v>249</v>
      </c>
    </row>
    <row r="2" spans="1:10" ht="19.5" customHeight="1">
      <c r="A2" s="6" t="s">
        <v>697</v>
      </c>
      <c r="B2" s="7" t="s">
        <v>1</v>
      </c>
      <c r="C2" s="6" t="s">
        <v>2</v>
      </c>
      <c r="D2" s="6" t="s">
        <v>3</v>
      </c>
      <c r="E2" s="6">
        <v>88888</v>
      </c>
      <c r="F2" s="6" t="s">
        <v>4</v>
      </c>
      <c r="G2" s="8" t="s">
        <v>5</v>
      </c>
      <c r="H2" s="9">
        <v>-0.4</v>
      </c>
      <c r="I2" s="10" t="s">
        <v>6</v>
      </c>
      <c r="J2" s="6" t="s">
        <v>696</v>
      </c>
    </row>
    <row r="3" spans="1:10" ht="19.5" customHeight="1">
      <c r="A3" s="6" t="s">
        <v>698</v>
      </c>
      <c r="B3" s="7" t="s">
        <v>1</v>
      </c>
      <c r="C3" s="6" t="s">
        <v>2</v>
      </c>
      <c r="D3" s="6" t="s">
        <v>3</v>
      </c>
      <c r="E3" s="6">
        <v>66666</v>
      </c>
      <c r="F3" s="6" t="s">
        <v>8</v>
      </c>
      <c r="G3" s="8" t="s">
        <v>9</v>
      </c>
      <c r="H3" s="9">
        <v>-4</v>
      </c>
      <c r="I3" s="10" t="s">
        <v>10</v>
      </c>
      <c r="J3" s="6" t="s">
        <v>7</v>
      </c>
    </row>
    <row r="4" spans="1:10" ht="19.5" customHeight="1">
      <c r="A4" s="1">
        <v>1</v>
      </c>
      <c r="B4" s="2">
        <v>42986</v>
      </c>
      <c r="C4" s="1" t="s">
        <v>11</v>
      </c>
      <c r="D4" s="1" t="s">
        <v>12</v>
      </c>
      <c r="E4" s="1" t="s">
        <v>13</v>
      </c>
      <c r="F4" s="1" t="s">
        <v>14</v>
      </c>
      <c r="G4" s="11" t="s">
        <v>15</v>
      </c>
      <c r="H4" s="3">
        <v>-0.4</v>
      </c>
      <c r="I4" s="4" t="s">
        <v>6</v>
      </c>
      <c r="J4" s="1"/>
    </row>
    <row r="5" spans="1:10" ht="19.5" customHeight="1">
      <c r="A5" s="1">
        <v>2</v>
      </c>
      <c r="B5" s="2">
        <v>42986</v>
      </c>
      <c r="C5" s="1" t="s">
        <v>11</v>
      </c>
      <c r="D5" s="1" t="s">
        <v>12</v>
      </c>
      <c r="E5" s="1" t="s">
        <v>16</v>
      </c>
      <c r="F5" s="1" t="s">
        <v>17</v>
      </c>
      <c r="G5" s="11" t="s">
        <v>15</v>
      </c>
      <c r="H5" s="3">
        <v>-0.4</v>
      </c>
      <c r="I5" s="4" t="s">
        <v>18</v>
      </c>
      <c r="J5" s="1"/>
    </row>
    <row r="6" spans="1:10" ht="19.5" customHeight="1">
      <c r="A6" s="1">
        <v>3</v>
      </c>
      <c r="B6" s="2">
        <v>42986</v>
      </c>
      <c r="C6" s="1" t="s">
        <v>19</v>
      </c>
      <c r="D6" s="1" t="s">
        <v>20</v>
      </c>
      <c r="E6" s="1" t="s">
        <v>21</v>
      </c>
      <c r="F6" s="1" t="s">
        <v>22</v>
      </c>
      <c r="G6" s="11" t="s">
        <v>23</v>
      </c>
      <c r="H6" s="3">
        <v>-1</v>
      </c>
      <c r="I6" s="4" t="s">
        <v>18</v>
      </c>
      <c r="J6" s="1" t="s">
        <v>24</v>
      </c>
    </row>
    <row r="7" spans="1:10" ht="19.5" customHeight="1">
      <c r="A7" s="1">
        <v>4</v>
      </c>
      <c r="B7" s="2">
        <v>42986</v>
      </c>
      <c r="C7" s="1" t="s">
        <v>19</v>
      </c>
      <c r="D7" s="1" t="s">
        <v>20</v>
      </c>
      <c r="E7" s="1" t="s">
        <v>25</v>
      </c>
      <c r="F7" s="1" t="s">
        <v>26</v>
      </c>
      <c r="G7" s="11" t="s">
        <v>23</v>
      </c>
      <c r="H7" s="3">
        <v>-1</v>
      </c>
      <c r="I7" s="4" t="s">
        <v>6</v>
      </c>
      <c r="J7" s="1" t="s">
        <v>27</v>
      </c>
    </row>
    <row r="8" spans="1:10" ht="19.5" customHeight="1">
      <c r="A8" s="1">
        <v>5</v>
      </c>
      <c r="B8" s="2">
        <v>42987</v>
      </c>
      <c r="C8" s="1" t="s">
        <v>19</v>
      </c>
      <c r="D8" s="1" t="s">
        <v>20</v>
      </c>
      <c r="E8" s="1" t="s">
        <v>28</v>
      </c>
      <c r="F8" s="1" t="s">
        <v>29</v>
      </c>
      <c r="G8" s="11" t="s">
        <v>30</v>
      </c>
      <c r="H8" s="3">
        <v>-2</v>
      </c>
      <c r="I8" s="4" t="s">
        <v>31</v>
      </c>
      <c r="J8" s="1"/>
    </row>
    <row r="9" spans="1:10" ht="19.5" customHeight="1">
      <c r="A9" s="1">
        <v>6</v>
      </c>
      <c r="B9" s="2">
        <v>42988</v>
      </c>
      <c r="C9" s="1" t="s">
        <v>32</v>
      </c>
      <c r="D9" s="1" t="s">
        <v>33</v>
      </c>
      <c r="E9" s="1" t="s">
        <v>34</v>
      </c>
      <c r="F9" s="1" t="s">
        <v>35</v>
      </c>
      <c r="G9" s="11" t="s">
        <v>30</v>
      </c>
      <c r="H9" s="3">
        <v>-4</v>
      </c>
      <c r="I9" s="12" t="s">
        <v>10</v>
      </c>
      <c r="J9" s="1"/>
    </row>
    <row r="10" spans="1:10" ht="19.5" customHeight="1">
      <c r="A10" s="1">
        <v>7</v>
      </c>
      <c r="B10" s="2">
        <v>42988</v>
      </c>
      <c r="C10" s="1" t="s">
        <v>11</v>
      </c>
      <c r="D10" s="1" t="s">
        <v>12</v>
      </c>
      <c r="E10" s="1" t="s">
        <v>13</v>
      </c>
      <c r="F10" s="1" t="s">
        <v>14</v>
      </c>
      <c r="G10" s="11" t="s">
        <v>36</v>
      </c>
      <c r="H10" s="3">
        <v>-0.4</v>
      </c>
      <c r="I10" s="4" t="s">
        <v>18</v>
      </c>
      <c r="J10" s="1"/>
    </row>
    <row r="11" spans="1:10" ht="19.5" customHeight="1">
      <c r="A11" s="1">
        <v>8</v>
      </c>
      <c r="B11" s="2">
        <v>42990</v>
      </c>
      <c r="C11" s="1" t="s">
        <v>19</v>
      </c>
      <c r="D11" s="1" t="s">
        <v>12</v>
      </c>
      <c r="E11" s="1" t="s">
        <v>37</v>
      </c>
      <c r="F11" s="1" t="s">
        <v>38</v>
      </c>
      <c r="G11" s="11" t="s">
        <v>30</v>
      </c>
      <c r="H11" s="3">
        <v>-2</v>
      </c>
      <c r="I11" s="4" t="s">
        <v>10</v>
      </c>
      <c r="J11" s="1"/>
    </row>
    <row r="12" spans="1:10" ht="19.5" customHeight="1">
      <c r="A12" s="1">
        <v>9</v>
      </c>
      <c r="B12" s="2">
        <v>42999</v>
      </c>
      <c r="C12" s="1" t="s">
        <v>19</v>
      </c>
      <c r="D12" s="1" t="s">
        <v>20</v>
      </c>
      <c r="E12" s="1" t="s">
        <v>39</v>
      </c>
      <c r="F12" s="1" t="s">
        <v>40</v>
      </c>
      <c r="G12" s="11" t="s">
        <v>30</v>
      </c>
      <c r="H12" s="3">
        <v>-2</v>
      </c>
      <c r="I12" s="12" t="s">
        <v>10</v>
      </c>
      <c r="J12" s="1"/>
    </row>
    <row r="13" spans="1:10" ht="19.5" customHeight="1">
      <c r="A13" s="1">
        <v>10</v>
      </c>
      <c r="B13" s="2">
        <v>43003</v>
      </c>
      <c r="C13" s="1" t="s">
        <v>19</v>
      </c>
      <c r="D13" s="1" t="s">
        <v>20</v>
      </c>
      <c r="E13" s="1" t="s">
        <v>41</v>
      </c>
      <c r="F13" s="1" t="s">
        <v>42</v>
      </c>
      <c r="G13" s="11" t="s">
        <v>43</v>
      </c>
      <c r="H13" s="3">
        <v>-1</v>
      </c>
      <c r="I13" s="4" t="s">
        <v>6</v>
      </c>
      <c r="J13" s="1" t="s">
        <v>27</v>
      </c>
    </row>
    <row r="14" spans="1:10" ht="19.5" customHeight="1">
      <c r="A14" s="1">
        <v>11</v>
      </c>
      <c r="B14" s="2">
        <v>43008</v>
      </c>
      <c r="C14" s="1" t="s">
        <v>32</v>
      </c>
      <c r="D14" s="1" t="s">
        <v>33</v>
      </c>
      <c r="E14" s="1" t="s">
        <v>44</v>
      </c>
      <c r="F14" s="13" t="s">
        <v>45</v>
      </c>
      <c r="G14" s="11" t="s">
        <v>30</v>
      </c>
      <c r="H14" s="3">
        <v>-4</v>
      </c>
      <c r="I14" s="12" t="s">
        <v>10</v>
      </c>
      <c r="J14" s="1"/>
    </row>
    <row r="15" spans="1:10" ht="19.5" customHeight="1">
      <c r="A15" s="1">
        <v>12</v>
      </c>
      <c r="B15" s="2">
        <v>43008</v>
      </c>
      <c r="C15" s="1" t="s">
        <v>32</v>
      </c>
      <c r="D15" s="1" t="s">
        <v>33</v>
      </c>
      <c r="E15" s="13" t="s">
        <v>46</v>
      </c>
      <c r="F15" s="13" t="s">
        <v>47</v>
      </c>
      <c r="G15" s="11" t="s">
        <v>30</v>
      </c>
      <c r="H15" s="3">
        <v>-4</v>
      </c>
      <c r="I15" s="12" t="s">
        <v>10</v>
      </c>
      <c r="J15" s="1"/>
    </row>
    <row r="16" spans="1:10" ht="19.5" customHeight="1">
      <c r="A16" s="1">
        <v>13</v>
      </c>
      <c r="B16" s="2">
        <v>43008</v>
      </c>
      <c r="C16" s="1" t="s">
        <v>32</v>
      </c>
      <c r="D16" s="1" t="s">
        <v>33</v>
      </c>
      <c r="E16" s="13" t="s">
        <v>48</v>
      </c>
      <c r="F16" s="13" t="s">
        <v>49</v>
      </c>
      <c r="G16" s="11" t="s">
        <v>30</v>
      </c>
      <c r="H16" s="3">
        <v>-4</v>
      </c>
      <c r="I16" s="12" t="s">
        <v>10</v>
      </c>
      <c r="J16" s="1"/>
    </row>
    <row r="17" spans="1:10" ht="19.5" customHeight="1">
      <c r="A17" s="1">
        <v>14</v>
      </c>
      <c r="B17" s="2">
        <v>43008</v>
      </c>
      <c r="C17" s="1" t="s">
        <v>32</v>
      </c>
      <c r="D17" s="1" t="s">
        <v>33</v>
      </c>
      <c r="E17" s="13" t="s">
        <v>50</v>
      </c>
      <c r="F17" s="13" t="s">
        <v>51</v>
      </c>
      <c r="G17" s="11" t="s">
        <v>30</v>
      </c>
      <c r="H17" s="3">
        <v>-4</v>
      </c>
      <c r="I17" s="12" t="s">
        <v>10</v>
      </c>
      <c r="J17" s="1"/>
    </row>
    <row r="18" spans="1:10" ht="19.5" customHeight="1">
      <c r="A18" s="1">
        <v>15</v>
      </c>
      <c r="B18" s="2">
        <v>43009</v>
      </c>
      <c r="C18" s="1" t="s">
        <v>19</v>
      </c>
      <c r="D18" s="13" t="s">
        <v>52</v>
      </c>
      <c r="E18" s="1" t="s">
        <v>53</v>
      </c>
      <c r="F18" s="1" t="s">
        <v>54</v>
      </c>
      <c r="G18" s="11" t="s">
        <v>30</v>
      </c>
      <c r="H18" s="3">
        <v>-4</v>
      </c>
      <c r="I18" s="12" t="s">
        <v>10</v>
      </c>
      <c r="J18" s="1" t="s">
        <v>27</v>
      </c>
    </row>
    <row r="19" spans="1:10" ht="19.5" customHeight="1">
      <c r="A19" s="1">
        <v>16</v>
      </c>
      <c r="B19" s="2">
        <v>43010</v>
      </c>
      <c r="C19" s="1" t="s">
        <v>19</v>
      </c>
      <c r="D19" s="13" t="s">
        <v>52</v>
      </c>
      <c r="E19" s="13" t="s">
        <v>55</v>
      </c>
      <c r="F19" s="13" t="s">
        <v>56</v>
      </c>
      <c r="G19" s="11" t="s">
        <v>30</v>
      </c>
      <c r="H19" s="3">
        <v>-4</v>
      </c>
      <c r="I19" s="12" t="s">
        <v>10</v>
      </c>
      <c r="J19" s="1"/>
    </row>
    <row r="20" spans="1:10" ht="19.5" customHeight="1">
      <c r="A20" s="1">
        <v>17</v>
      </c>
      <c r="B20" s="2" t="s">
        <v>57</v>
      </c>
      <c r="C20" s="1" t="s">
        <v>19</v>
      </c>
      <c r="D20" s="13" t="s">
        <v>3</v>
      </c>
      <c r="E20" s="13" t="s">
        <v>21</v>
      </c>
      <c r="F20" s="13" t="s">
        <v>22</v>
      </c>
      <c r="G20" s="11" t="s">
        <v>58</v>
      </c>
      <c r="H20" s="3">
        <v>-4</v>
      </c>
      <c r="I20" s="12" t="s">
        <v>10</v>
      </c>
      <c r="J20" s="1"/>
    </row>
    <row r="21" spans="1:10" ht="19.5" customHeight="1">
      <c r="A21" s="1">
        <v>18</v>
      </c>
      <c r="B21" s="2">
        <v>43015</v>
      </c>
      <c r="C21" s="1" t="s">
        <v>32</v>
      </c>
      <c r="D21" s="1" t="s">
        <v>33</v>
      </c>
      <c r="E21" s="13" t="s">
        <v>59</v>
      </c>
      <c r="F21" s="13" t="s">
        <v>60</v>
      </c>
      <c r="G21" s="11" t="s">
        <v>30</v>
      </c>
      <c r="H21" s="3">
        <v>-4</v>
      </c>
      <c r="I21" s="12" t="s">
        <v>10</v>
      </c>
      <c r="J21" s="1"/>
    </row>
    <row r="22" spans="1:10" ht="19.5" customHeight="1">
      <c r="A22" s="1">
        <v>19</v>
      </c>
      <c r="B22" s="2">
        <v>43016</v>
      </c>
      <c r="C22" s="1" t="s">
        <v>32</v>
      </c>
      <c r="D22" s="1" t="s">
        <v>33</v>
      </c>
      <c r="E22" s="13" t="s">
        <v>61</v>
      </c>
      <c r="F22" s="13" t="s">
        <v>62</v>
      </c>
      <c r="G22" s="11" t="s">
        <v>30</v>
      </c>
      <c r="H22" s="3">
        <v>-4</v>
      </c>
      <c r="I22" s="12" t="s">
        <v>10</v>
      </c>
      <c r="J22" s="1"/>
    </row>
    <row r="23" spans="1:10" ht="19.5" customHeight="1">
      <c r="A23" s="1">
        <v>20</v>
      </c>
      <c r="B23" s="2">
        <v>43016</v>
      </c>
      <c r="C23" s="1" t="s">
        <v>32</v>
      </c>
      <c r="D23" s="1" t="s">
        <v>33</v>
      </c>
      <c r="E23" s="13" t="s">
        <v>50</v>
      </c>
      <c r="F23" s="13" t="s">
        <v>51</v>
      </c>
      <c r="G23" s="11" t="s">
        <v>30</v>
      </c>
      <c r="H23" s="3">
        <v>-4</v>
      </c>
      <c r="I23" s="12" t="s">
        <v>10</v>
      </c>
      <c r="J23" s="1"/>
    </row>
    <row r="24" spans="1:10" ht="19.5" customHeight="1">
      <c r="A24" s="1">
        <v>21</v>
      </c>
      <c r="B24" s="2">
        <v>43017</v>
      </c>
      <c r="C24" s="1" t="s">
        <v>32</v>
      </c>
      <c r="D24" s="1" t="s">
        <v>33</v>
      </c>
      <c r="E24" s="1" t="s">
        <v>63</v>
      </c>
      <c r="F24" s="1" t="s">
        <v>64</v>
      </c>
      <c r="G24" s="11" t="s">
        <v>30</v>
      </c>
      <c r="H24" s="3">
        <v>-4</v>
      </c>
      <c r="I24" s="12" t="s">
        <v>10</v>
      </c>
      <c r="J24" s="1"/>
    </row>
    <row r="25" spans="1:10" ht="19.5" customHeight="1">
      <c r="A25" s="1">
        <v>22</v>
      </c>
      <c r="B25" s="2">
        <v>43021</v>
      </c>
      <c r="C25" s="1" t="s">
        <v>19</v>
      </c>
      <c r="D25" s="1" t="s">
        <v>12</v>
      </c>
      <c r="E25" s="13" t="s">
        <v>65</v>
      </c>
      <c r="F25" s="13" t="s">
        <v>66</v>
      </c>
      <c r="G25" s="11" t="s">
        <v>30</v>
      </c>
      <c r="H25" s="3">
        <v>-2</v>
      </c>
      <c r="I25" s="12" t="s">
        <v>10</v>
      </c>
      <c r="J25" s="1"/>
    </row>
    <row r="26" spans="1:10" ht="19.5" customHeight="1">
      <c r="A26" s="1">
        <v>23</v>
      </c>
      <c r="B26" s="2">
        <v>43022</v>
      </c>
      <c r="C26" s="1" t="s">
        <v>19</v>
      </c>
      <c r="D26" s="1" t="s">
        <v>12</v>
      </c>
      <c r="E26" s="13" t="s">
        <v>67</v>
      </c>
      <c r="F26" s="13" t="s">
        <v>68</v>
      </c>
      <c r="G26" s="11" t="s">
        <v>30</v>
      </c>
      <c r="H26" s="3">
        <v>-4</v>
      </c>
      <c r="I26" s="12" t="s">
        <v>10</v>
      </c>
      <c r="J26" s="1"/>
    </row>
    <row r="27" spans="1:10" ht="19.5" customHeight="1">
      <c r="A27" s="1">
        <v>24</v>
      </c>
      <c r="B27" s="2">
        <v>43030</v>
      </c>
      <c r="C27" s="1" t="s">
        <v>19</v>
      </c>
      <c r="D27" s="1" t="s">
        <v>20</v>
      </c>
      <c r="E27" s="1" t="s">
        <v>69</v>
      </c>
      <c r="F27" s="1" t="s">
        <v>70</v>
      </c>
      <c r="G27" s="11" t="s">
        <v>23</v>
      </c>
      <c r="H27" s="3">
        <v>-2</v>
      </c>
      <c r="I27" s="4" t="s">
        <v>18</v>
      </c>
      <c r="J27" s="1" t="s">
        <v>27</v>
      </c>
    </row>
    <row r="28" spans="1:10" ht="19.5" customHeight="1">
      <c r="A28" s="1">
        <v>25</v>
      </c>
      <c r="B28" s="2">
        <v>43031</v>
      </c>
      <c r="C28" s="1" t="s">
        <v>19</v>
      </c>
      <c r="D28" s="1" t="s">
        <v>20</v>
      </c>
      <c r="E28" s="1" t="s">
        <v>69</v>
      </c>
      <c r="F28" s="1" t="s">
        <v>70</v>
      </c>
      <c r="G28" s="11" t="s">
        <v>23</v>
      </c>
      <c r="H28" s="3">
        <v>-1</v>
      </c>
      <c r="I28" s="4" t="s">
        <v>18</v>
      </c>
      <c r="J28" s="1" t="s">
        <v>27</v>
      </c>
    </row>
    <row r="29" spans="1:10" ht="19.5" customHeight="1">
      <c r="A29" s="1">
        <v>26</v>
      </c>
      <c r="B29" s="2" t="s">
        <v>71</v>
      </c>
      <c r="C29" s="1" t="s">
        <v>19</v>
      </c>
      <c r="D29" s="1" t="s">
        <v>12</v>
      </c>
      <c r="E29" s="1" t="s">
        <v>72</v>
      </c>
      <c r="F29" s="1" t="s">
        <v>73</v>
      </c>
      <c r="G29" s="11" t="s">
        <v>30</v>
      </c>
      <c r="H29" s="3">
        <v>-2</v>
      </c>
      <c r="I29" s="12" t="s">
        <v>18</v>
      </c>
      <c r="J29" s="1" t="s">
        <v>27</v>
      </c>
    </row>
    <row r="30" spans="1:10" ht="19.5" customHeight="1">
      <c r="A30" s="1">
        <v>27</v>
      </c>
      <c r="B30" s="2" t="s">
        <v>74</v>
      </c>
      <c r="C30" s="1" t="s">
        <v>19</v>
      </c>
      <c r="D30" s="1" t="s">
        <v>75</v>
      </c>
      <c r="E30" s="1" t="s">
        <v>76</v>
      </c>
      <c r="F30" s="1" t="s">
        <v>77</v>
      </c>
      <c r="G30" s="11" t="s">
        <v>30</v>
      </c>
      <c r="H30" s="3">
        <v>-4</v>
      </c>
      <c r="I30" s="12" t="s">
        <v>10</v>
      </c>
      <c r="J30" s="1"/>
    </row>
    <row r="31" spans="1:10" ht="19.5" customHeight="1">
      <c r="A31" s="1">
        <v>28</v>
      </c>
      <c r="B31" s="2" t="s">
        <v>74</v>
      </c>
      <c r="C31" s="1" t="s">
        <v>19</v>
      </c>
      <c r="D31" s="1" t="s">
        <v>75</v>
      </c>
      <c r="E31" s="1" t="s">
        <v>78</v>
      </c>
      <c r="F31" s="1" t="s">
        <v>79</v>
      </c>
      <c r="G31" s="11" t="s">
        <v>30</v>
      </c>
      <c r="H31" s="3">
        <v>-4</v>
      </c>
      <c r="I31" s="12" t="s">
        <v>10</v>
      </c>
      <c r="J31" s="1"/>
    </row>
    <row r="32" spans="1:10" ht="19.5" customHeight="1">
      <c r="A32" s="1">
        <v>29</v>
      </c>
      <c r="B32" s="2" t="s">
        <v>80</v>
      </c>
      <c r="C32" s="1" t="s">
        <v>2</v>
      </c>
      <c r="D32" s="13" t="s">
        <v>3</v>
      </c>
      <c r="E32" s="1" t="s">
        <v>50</v>
      </c>
      <c r="F32" s="1" t="s">
        <v>51</v>
      </c>
      <c r="G32" s="11" t="s">
        <v>81</v>
      </c>
      <c r="H32" s="14" t="s">
        <v>82</v>
      </c>
      <c r="I32" s="12" t="s">
        <v>10</v>
      </c>
      <c r="J32" s="1"/>
    </row>
    <row r="33" spans="1:10" ht="19.5" customHeight="1">
      <c r="A33" s="1">
        <v>30</v>
      </c>
      <c r="B33" s="2" t="s">
        <v>83</v>
      </c>
      <c r="C33" s="1" t="s">
        <v>19</v>
      </c>
      <c r="D33" s="1" t="s">
        <v>12</v>
      </c>
      <c r="E33" s="1" t="s">
        <v>84</v>
      </c>
      <c r="F33" s="1" t="s">
        <v>85</v>
      </c>
      <c r="G33" s="11" t="s">
        <v>86</v>
      </c>
      <c r="H33" s="3">
        <v>-1</v>
      </c>
      <c r="I33" s="12" t="s">
        <v>10</v>
      </c>
      <c r="J33" s="1"/>
    </row>
    <row r="34" spans="1:10" ht="19.5" customHeight="1">
      <c r="A34" s="1">
        <v>31</v>
      </c>
      <c r="B34" s="2" t="s">
        <v>87</v>
      </c>
      <c r="C34" s="13" t="s">
        <v>32</v>
      </c>
      <c r="D34" s="13" t="s">
        <v>3</v>
      </c>
      <c r="E34" s="13" t="s">
        <v>88</v>
      </c>
      <c r="F34" s="13" t="s">
        <v>89</v>
      </c>
      <c r="G34" s="11" t="s">
        <v>30</v>
      </c>
      <c r="H34" s="15">
        <v>-4</v>
      </c>
      <c r="I34" s="12" t="s">
        <v>10</v>
      </c>
      <c r="J34" s="1"/>
    </row>
    <row r="35" spans="1:10" ht="19.5" customHeight="1">
      <c r="A35" s="1">
        <v>32</v>
      </c>
      <c r="B35" s="2" t="s">
        <v>87</v>
      </c>
      <c r="C35" s="1" t="s">
        <v>19</v>
      </c>
      <c r="D35" s="1" t="s">
        <v>12</v>
      </c>
      <c r="E35" s="1" t="s">
        <v>687</v>
      </c>
      <c r="F35" s="1" t="s">
        <v>688</v>
      </c>
      <c r="G35" s="11" t="s">
        <v>30</v>
      </c>
      <c r="H35" s="3">
        <v>-4</v>
      </c>
      <c r="I35" s="373" t="s">
        <v>10</v>
      </c>
      <c r="J35" s="1"/>
    </row>
    <row r="36" spans="1:10" ht="19.5" customHeight="1">
      <c r="A36" s="1">
        <v>33</v>
      </c>
      <c r="B36" s="2" t="s">
        <v>689</v>
      </c>
      <c r="C36" s="13" t="s">
        <v>32</v>
      </c>
      <c r="D36" s="1" t="s">
        <v>690</v>
      </c>
      <c r="E36" s="1" t="s">
        <v>48</v>
      </c>
      <c r="F36" s="1" t="s">
        <v>49</v>
      </c>
      <c r="G36" s="11" t="s">
        <v>30</v>
      </c>
      <c r="H36" s="3">
        <v>-2</v>
      </c>
      <c r="I36" s="373" t="s">
        <v>10</v>
      </c>
      <c r="J36" s="1"/>
    </row>
    <row r="37" spans="1:10" ht="19.5" customHeight="1">
      <c r="A37" s="1">
        <v>34</v>
      </c>
      <c r="B37" s="2" t="s">
        <v>689</v>
      </c>
      <c r="C37" s="13" t="s">
        <v>32</v>
      </c>
      <c r="D37" s="1" t="s">
        <v>690</v>
      </c>
      <c r="E37" s="1" t="s">
        <v>55</v>
      </c>
      <c r="F37" s="1" t="s">
        <v>56</v>
      </c>
      <c r="G37" s="11" t="s">
        <v>30</v>
      </c>
      <c r="H37" s="3">
        <v>-2</v>
      </c>
      <c r="I37" s="373" t="s">
        <v>10</v>
      </c>
      <c r="J37" s="1"/>
    </row>
    <row r="38" spans="1:10" ht="19.5" customHeight="1">
      <c r="A38" s="1">
        <v>35</v>
      </c>
      <c r="B38" s="2">
        <v>43101</v>
      </c>
      <c r="C38" s="13" t="s">
        <v>32</v>
      </c>
      <c r="D38" s="1" t="s">
        <v>12</v>
      </c>
      <c r="E38" s="1" t="s">
        <v>700</v>
      </c>
      <c r="F38" s="1" t="s">
        <v>701</v>
      </c>
      <c r="G38" s="11" t="s">
        <v>702</v>
      </c>
      <c r="H38" s="3">
        <v>-4</v>
      </c>
      <c r="I38" s="373" t="s">
        <v>703</v>
      </c>
      <c r="J38" s="1"/>
    </row>
    <row r="39" spans="1:10" ht="19.5" customHeight="1">
      <c r="A39" s="1">
        <v>36</v>
      </c>
      <c r="B39" s="2">
        <v>43101</v>
      </c>
      <c r="C39" s="13" t="s">
        <v>32</v>
      </c>
      <c r="D39" s="1" t="s">
        <v>12</v>
      </c>
      <c r="E39" s="1" t="s">
        <v>704</v>
      </c>
      <c r="F39" s="1" t="s">
        <v>705</v>
      </c>
      <c r="G39" s="11" t="s">
        <v>702</v>
      </c>
      <c r="H39" s="3">
        <v>-4</v>
      </c>
      <c r="I39" s="373" t="s">
        <v>703</v>
      </c>
      <c r="J39" s="1"/>
    </row>
    <row r="40" spans="1:10" ht="19.5" customHeight="1">
      <c r="A40" s="1">
        <v>37</v>
      </c>
      <c r="B40" s="2">
        <v>43101</v>
      </c>
      <c r="C40" s="13" t="s">
        <v>32</v>
      </c>
      <c r="D40" s="1" t="s">
        <v>12</v>
      </c>
      <c r="E40" s="1" t="s">
        <v>706</v>
      </c>
      <c r="F40" s="1" t="s">
        <v>707</v>
      </c>
      <c r="G40" s="11" t="s">
        <v>702</v>
      </c>
      <c r="H40" s="3">
        <v>-4</v>
      </c>
      <c r="I40" s="373" t="s">
        <v>703</v>
      </c>
      <c r="J40" s="1"/>
    </row>
    <row r="41" spans="1:10" ht="19.5" customHeight="1">
      <c r="A41" s="1">
        <v>38</v>
      </c>
      <c r="B41" s="2">
        <v>43104</v>
      </c>
      <c r="C41" s="13" t="s">
        <v>32</v>
      </c>
      <c r="D41" s="1" t="s">
        <v>12</v>
      </c>
      <c r="E41" s="13" t="s">
        <v>708</v>
      </c>
      <c r="F41" s="1" t="s">
        <v>709</v>
      </c>
      <c r="G41" s="11" t="s">
        <v>702</v>
      </c>
      <c r="H41" s="3">
        <v>-2</v>
      </c>
      <c r="I41" s="373" t="s">
        <v>703</v>
      </c>
      <c r="J41" s="1"/>
    </row>
    <row r="42" spans="1:10" ht="19.5" customHeight="1">
      <c r="A42" s="1">
        <v>39</v>
      </c>
      <c r="B42" s="2">
        <v>43113</v>
      </c>
      <c r="C42" s="1" t="s">
        <v>710</v>
      </c>
      <c r="D42" s="1" t="s">
        <v>12</v>
      </c>
      <c r="E42" s="1" t="s">
        <v>711</v>
      </c>
      <c r="F42" s="1" t="s">
        <v>712</v>
      </c>
      <c r="G42" s="11" t="s">
        <v>702</v>
      </c>
      <c r="H42" s="3">
        <v>-4</v>
      </c>
      <c r="I42" s="373" t="s">
        <v>703</v>
      </c>
      <c r="J42" s="1"/>
    </row>
    <row r="43" spans="1:10" ht="19.5" customHeight="1">
      <c r="A43" s="1">
        <v>40</v>
      </c>
      <c r="B43" s="2">
        <v>43117</v>
      </c>
      <c r="C43" s="13" t="s">
        <v>32</v>
      </c>
      <c r="D43" s="1" t="s">
        <v>12</v>
      </c>
      <c r="E43" s="1" t="s">
        <v>713</v>
      </c>
      <c r="F43" s="1" t="s">
        <v>714</v>
      </c>
      <c r="G43" s="11" t="s">
        <v>715</v>
      </c>
      <c r="H43" s="3">
        <v>-1</v>
      </c>
      <c r="I43" s="373" t="s">
        <v>716</v>
      </c>
      <c r="J43" s="1"/>
    </row>
    <row r="44" spans="1:10" ht="19.5" customHeight="1">
      <c r="A44" s="1">
        <v>41</v>
      </c>
      <c r="B44" s="2" t="s">
        <v>718</v>
      </c>
      <c r="C44" s="13" t="s">
        <v>32</v>
      </c>
      <c r="D44" s="1" t="s">
        <v>719</v>
      </c>
      <c r="E44" s="1" t="s">
        <v>720</v>
      </c>
      <c r="F44" s="1" t="s">
        <v>721</v>
      </c>
      <c r="G44" s="11" t="s">
        <v>722</v>
      </c>
      <c r="H44" s="3">
        <v>-1</v>
      </c>
      <c r="I44" s="373" t="s">
        <v>723</v>
      </c>
      <c r="J44" s="1"/>
    </row>
    <row r="45" spans="1:10" ht="19.5" customHeight="1">
      <c r="A45" s="1">
        <v>42</v>
      </c>
      <c r="B45" s="2" t="s">
        <v>724</v>
      </c>
      <c r="C45" s="13" t="s">
        <v>32</v>
      </c>
      <c r="D45" s="13" t="s">
        <v>725</v>
      </c>
      <c r="E45" s="13" t="s">
        <v>726</v>
      </c>
      <c r="F45" s="13" t="s">
        <v>727</v>
      </c>
      <c r="G45" s="11" t="s">
        <v>728</v>
      </c>
      <c r="H45" s="15"/>
      <c r="I45" s="12" t="s">
        <v>729</v>
      </c>
      <c r="J45" s="1"/>
    </row>
    <row r="46" spans="1:10" ht="19.5" customHeight="1">
      <c r="A46" s="1">
        <v>43</v>
      </c>
      <c r="B46" s="2" t="s">
        <v>724</v>
      </c>
      <c r="C46" s="13" t="s">
        <v>32</v>
      </c>
      <c r="D46" s="13" t="s">
        <v>725</v>
      </c>
      <c r="E46" s="13" t="s">
        <v>730</v>
      </c>
      <c r="F46" s="13" t="s">
        <v>731</v>
      </c>
      <c r="G46" s="11" t="s">
        <v>728</v>
      </c>
      <c r="H46" s="15"/>
      <c r="I46" s="12" t="s">
        <v>729</v>
      </c>
      <c r="J46" s="1"/>
    </row>
    <row r="47" spans="1:10" ht="19.5" customHeight="1">
      <c r="A47" s="1">
        <v>44</v>
      </c>
      <c r="B47" s="2" t="s">
        <v>724</v>
      </c>
      <c r="C47" s="13" t="s">
        <v>32</v>
      </c>
      <c r="D47" s="13" t="s">
        <v>725</v>
      </c>
      <c r="E47" s="13" t="s">
        <v>732</v>
      </c>
      <c r="F47" s="13" t="s">
        <v>733</v>
      </c>
      <c r="G47" s="11" t="s">
        <v>728</v>
      </c>
      <c r="H47" s="15"/>
      <c r="I47" s="12" t="s">
        <v>729</v>
      </c>
      <c r="J47" s="1"/>
    </row>
    <row r="48" spans="1:10" ht="19.5" customHeight="1">
      <c r="A48" s="1">
        <v>45</v>
      </c>
      <c r="B48" s="2" t="s">
        <v>724</v>
      </c>
      <c r="C48" s="13" t="s">
        <v>32</v>
      </c>
      <c r="D48" s="13" t="s">
        <v>725</v>
      </c>
      <c r="E48" s="13" t="s">
        <v>734</v>
      </c>
      <c r="F48" s="13" t="s">
        <v>735</v>
      </c>
      <c r="G48" s="11" t="s">
        <v>728</v>
      </c>
      <c r="H48" s="15"/>
      <c r="I48" s="12" t="s">
        <v>729</v>
      </c>
      <c r="J48" s="1"/>
    </row>
    <row r="49" spans="1:10" ht="19.5" customHeight="1">
      <c r="A49" s="1">
        <v>46</v>
      </c>
      <c r="B49" s="2" t="s">
        <v>724</v>
      </c>
      <c r="C49" s="13" t="s">
        <v>32</v>
      </c>
      <c r="D49" s="13" t="s">
        <v>725</v>
      </c>
      <c r="E49" s="13" t="s">
        <v>736</v>
      </c>
      <c r="F49" s="13" t="s">
        <v>737</v>
      </c>
      <c r="G49" s="11" t="s">
        <v>728</v>
      </c>
      <c r="H49" s="15"/>
      <c r="I49" s="12" t="s">
        <v>729</v>
      </c>
      <c r="J49" s="1"/>
    </row>
    <row r="50" spans="1:10" ht="19.5" customHeight="1">
      <c r="A50" s="1">
        <v>47</v>
      </c>
      <c r="B50" s="2" t="s">
        <v>724</v>
      </c>
      <c r="C50" s="13" t="s">
        <v>32</v>
      </c>
      <c r="D50" s="13" t="s">
        <v>725</v>
      </c>
      <c r="E50" s="13" t="s">
        <v>738</v>
      </c>
      <c r="F50" s="13" t="s">
        <v>739</v>
      </c>
      <c r="G50" s="11" t="s">
        <v>728</v>
      </c>
      <c r="H50" s="15"/>
      <c r="I50" s="12" t="s">
        <v>729</v>
      </c>
      <c r="J50" s="1"/>
    </row>
    <row r="51" spans="1:10" ht="19.5" customHeight="1">
      <c r="A51" s="1">
        <v>48</v>
      </c>
      <c r="B51" s="2" t="s">
        <v>740</v>
      </c>
      <c r="C51" s="13" t="s">
        <v>32</v>
      </c>
      <c r="D51" s="1" t="s">
        <v>741</v>
      </c>
      <c r="E51" s="1" t="s">
        <v>742</v>
      </c>
      <c r="F51" s="1" t="s">
        <v>743</v>
      </c>
      <c r="G51" s="11" t="s">
        <v>744</v>
      </c>
      <c r="H51" s="3">
        <v>-4</v>
      </c>
      <c r="I51" s="373" t="s">
        <v>745</v>
      </c>
      <c r="J51" s="1"/>
    </row>
    <row r="52" spans="1:10" ht="19.5" customHeight="1">
      <c r="A52" s="1">
        <v>49</v>
      </c>
      <c r="B52" s="2" t="s">
        <v>746</v>
      </c>
      <c r="C52" s="13" t="s">
        <v>32</v>
      </c>
      <c r="D52" s="1" t="s">
        <v>741</v>
      </c>
      <c r="E52" s="1" t="s">
        <v>747</v>
      </c>
      <c r="F52" s="1" t="s">
        <v>748</v>
      </c>
      <c r="G52" s="11" t="s">
        <v>749</v>
      </c>
      <c r="H52" s="3">
        <v>-2</v>
      </c>
      <c r="I52" s="4" t="s">
        <v>723</v>
      </c>
      <c r="J52" s="1"/>
    </row>
    <row r="53" spans="1:10" ht="19.5" customHeight="1">
      <c r="A53" s="1">
        <v>50</v>
      </c>
      <c r="B53" s="2">
        <v>43184</v>
      </c>
      <c r="C53" s="1" t="s">
        <v>750</v>
      </c>
      <c r="D53" s="1" t="s">
        <v>12</v>
      </c>
      <c r="E53" s="1" t="s">
        <v>751</v>
      </c>
      <c r="F53" s="13" t="s">
        <v>752</v>
      </c>
      <c r="G53" s="11" t="s">
        <v>744</v>
      </c>
      <c r="H53" s="3">
        <v>-4</v>
      </c>
      <c r="I53" s="373" t="s">
        <v>745</v>
      </c>
      <c r="J53" s="1"/>
    </row>
    <row r="54" spans="1:10" ht="19.5" customHeight="1">
      <c r="A54" s="1">
        <v>51</v>
      </c>
      <c r="B54" s="2">
        <v>43184</v>
      </c>
      <c r="C54" s="1" t="s">
        <v>750</v>
      </c>
      <c r="D54" s="1" t="s">
        <v>12</v>
      </c>
      <c r="E54" s="1" t="s">
        <v>753</v>
      </c>
      <c r="F54" s="1" t="s">
        <v>754</v>
      </c>
      <c r="G54" s="11" t="s">
        <v>744</v>
      </c>
      <c r="H54" s="3">
        <v>-4</v>
      </c>
      <c r="I54" s="373" t="s">
        <v>745</v>
      </c>
      <c r="J54" s="1"/>
    </row>
    <row r="55" spans="1:10" ht="19.5" customHeight="1">
      <c r="A55" s="1">
        <v>52</v>
      </c>
      <c r="B55" s="2" t="s">
        <v>755</v>
      </c>
      <c r="C55" s="13" t="s">
        <v>32</v>
      </c>
      <c r="D55" s="13" t="s">
        <v>725</v>
      </c>
      <c r="E55" s="13" t="s">
        <v>756</v>
      </c>
      <c r="F55" s="13" t="s">
        <v>757</v>
      </c>
      <c r="G55" s="11" t="s">
        <v>744</v>
      </c>
      <c r="H55" s="15">
        <v>-4</v>
      </c>
      <c r="I55" s="12" t="s">
        <v>745</v>
      </c>
      <c r="J55" s="1"/>
    </row>
    <row r="56" spans="1:10" ht="19.5" customHeight="1">
      <c r="A56" s="1">
        <v>53</v>
      </c>
      <c r="B56" s="2" t="s">
        <v>758</v>
      </c>
      <c r="C56" s="1" t="s">
        <v>759</v>
      </c>
      <c r="D56" s="1" t="s">
        <v>12</v>
      </c>
      <c r="E56" s="1" t="s">
        <v>736</v>
      </c>
      <c r="F56" s="1" t="s">
        <v>737</v>
      </c>
      <c r="G56" s="11" t="s">
        <v>760</v>
      </c>
      <c r="H56" s="3"/>
      <c r="I56" s="373" t="s">
        <v>745</v>
      </c>
      <c r="J56" s="1"/>
    </row>
    <row r="57" spans="1:10" ht="19.5" customHeight="1">
      <c r="A57" s="1">
        <v>54</v>
      </c>
      <c r="B57" s="2">
        <v>43194</v>
      </c>
      <c r="C57" s="1" t="s">
        <v>750</v>
      </c>
      <c r="D57" s="1" t="s">
        <v>20</v>
      </c>
      <c r="E57" s="1" t="s">
        <v>761</v>
      </c>
      <c r="F57" s="1" t="s">
        <v>762</v>
      </c>
      <c r="G57" s="11" t="s">
        <v>744</v>
      </c>
      <c r="H57" s="15">
        <v>-4</v>
      </c>
      <c r="I57" s="12" t="s">
        <v>745</v>
      </c>
      <c r="J57" s="1"/>
    </row>
    <row r="58" spans="1:10" ht="19.5" customHeight="1">
      <c r="A58" s="1">
        <v>55</v>
      </c>
      <c r="B58" s="2">
        <v>43197</v>
      </c>
      <c r="C58" s="1" t="s">
        <v>763</v>
      </c>
      <c r="D58" s="1" t="s">
        <v>741</v>
      </c>
      <c r="E58" s="1" t="s">
        <v>720</v>
      </c>
      <c r="F58" s="1" t="s">
        <v>721</v>
      </c>
      <c r="G58" s="11" t="s">
        <v>744</v>
      </c>
      <c r="H58" s="15">
        <v>-4</v>
      </c>
      <c r="I58" s="12" t="s">
        <v>745</v>
      </c>
      <c r="J58" s="1"/>
    </row>
    <row r="59" spans="1:10" ht="19.5" customHeight="1">
      <c r="A59" s="1">
        <v>56</v>
      </c>
      <c r="B59" s="2" t="s">
        <v>764</v>
      </c>
      <c r="C59" s="13" t="s">
        <v>32</v>
      </c>
      <c r="D59" s="13" t="s">
        <v>725</v>
      </c>
      <c r="E59" s="13" t="s">
        <v>751</v>
      </c>
      <c r="F59" s="13" t="s">
        <v>752</v>
      </c>
      <c r="G59" s="11" t="s">
        <v>744</v>
      </c>
      <c r="H59" s="15">
        <v>-4</v>
      </c>
      <c r="I59" s="12" t="s">
        <v>745</v>
      </c>
      <c r="J59" s="1"/>
    </row>
    <row r="60" spans="1:10" ht="19.5" customHeight="1">
      <c r="A60" s="1">
        <v>57</v>
      </c>
      <c r="B60" s="2" t="s">
        <v>765</v>
      </c>
      <c r="C60" s="13" t="s">
        <v>32</v>
      </c>
      <c r="D60" s="13" t="s">
        <v>725</v>
      </c>
      <c r="E60" s="13" t="s">
        <v>751</v>
      </c>
      <c r="F60" s="13" t="s">
        <v>752</v>
      </c>
      <c r="G60" s="11" t="s">
        <v>744</v>
      </c>
      <c r="H60" s="15">
        <v>-4</v>
      </c>
      <c r="I60" s="12" t="s">
        <v>745</v>
      </c>
      <c r="J60" s="1"/>
    </row>
    <row r="61" spans="1:10" ht="19.5" customHeight="1">
      <c r="A61" s="1">
        <v>58</v>
      </c>
      <c r="B61" s="2" t="s">
        <v>766</v>
      </c>
      <c r="C61" s="13" t="s">
        <v>32</v>
      </c>
      <c r="D61" s="13" t="s">
        <v>725</v>
      </c>
      <c r="E61" s="13" t="s">
        <v>756</v>
      </c>
      <c r="F61" s="13" t="s">
        <v>757</v>
      </c>
      <c r="G61" s="11" t="s">
        <v>767</v>
      </c>
      <c r="H61" s="15">
        <v>-1</v>
      </c>
      <c r="I61" s="12" t="s">
        <v>745</v>
      </c>
      <c r="J61" s="1"/>
    </row>
    <row r="62" spans="1:10" ht="19.5" customHeight="1">
      <c r="A62" s="1">
        <v>59</v>
      </c>
      <c r="B62" s="2">
        <v>43222</v>
      </c>
      <c r="C62" s="13" t="s">
        <v>32</v>
      </c>
      <c r="D62" s="1" t="s">
        <v>12</v>
      </c>
      <c r="E62" s="1" t="s">
        <v>768</v>
      </c>
      <c r="F62" s="13" t="s">
        <v>769</v>
      </c>
      <c r="G62" s="11" t="s">
        <v>770</v>
      </c>
      <c r="H62" s="3">
        <v>-2</v>
      </c>
      <c r="I62" s="12" t="s">
        <v>771</v>
      </c>
      <c r="J62" s="1"/>
    </row>
    <row r="63" spans="1:10" ht="19.5" customHeight="1">
      <c r="A63" s="1">
        <v>60</v>
      </c>
      <c r="B63" s="2">
        <v>43225</v>
      </c>
      <c r="C63" s="13" t="s">
        <v>32</v>
      </c>
      <c r="D63" s="1" t="s">
        <v>12</v>
      </c>
      <c r="E63" s="1" t="s">
        <v>772</v>
      </c>
      <c r="F63" s="1" t="s">
        <v>773</v>
      </c>
      <c r="G63" s="11" t="s">
        <v>770</v>
      </c>
      <c r="H63" s="3">
        <v>-4</v>
      </c>
      <c r="I63" s="12" t="s">
        <v>771</v>
      </c>
      <c r="J63" s="1"/>
    </row>
    <row r="64" spans="1:10" ht="19.5" customHeight="1">
      <c r="A64" s="1">
        <v>61</v>
      </c>
      <c r="B64" s="2" t="s">
        <v>774</v>
      </c>
      <c r="C64" s="13" t="s">
        <v>32</v>
      </c>
      <c r="D64" s="13" t="s">
        <v>775</v>
      </c>
      <c r="E64" s="13" t="s">
        <v>776</v>
      </c>
      <c r="F64" s="13" t="s">
        <v>777</v>
      </c>
      <c r="G64" s="11" t="s">
        <v>778</v>
      </c>
      <c r="H64" s="15"/>
      <c r="I64" s="12" t="s">
        <v>779</v>
      </c>
      <c r="J64" s="1"/>
    </row>
    <row r="65" spans="1:10" ht="19.5" customHeight="1">
      <c r="A65" s="1">
        <v>62</v>
      </c>
      <c r="B65" s="2" t="s">
        <v>774</v>
      </c>
      <c r="C65" s="13" t="s">
        <v>32</v>
      </c>
      <c r="D65" s="13" t="s">
        <v>775</v>
      </c>
      <c r="E65" s="13" t="s">
        <v>780</v>
      </c>
      <c r="F65" s="13" t="s">
        <v>781</v>
      </c>
      <c r="G65" s="11" t="s">
        <v>778</v>
      </c>
      <c r="H65" s="15"/>
      <c r="I65" s="12" t="s">
        <v>779</v>
      </c>
      <c r="J65" s="1"/>
    </row>
    <row r="66" spans="1:10" ht="19.5" customHeight="1">
      <c r="A66" s="1">
        <v>63</v>
      </c>
      <c r="B66" s="2" t="s">
        <v>774</v>
      </c>
      <c r="C66" s="13" t="s">
        <v>32</v>
      </c>
      <c r="D66" s="13" t="s">
        <v>775</v>
      </c>
      <c r="E66" s="13" t="s">
        <v>782</v>
      </c>
      <c r="F66" s="13" t="s">
        <v>783</v>
      </c>
      <c r="G66" s="11" t="s">
        <v>784</v>
      </c>
      <c r="H66" s="15"/>
      <c r="I66" s="12" t="s">
        <v>785</v>
      </c>
      <c r="J66" s="1"/>
    </row>
    <row r="67" spans="1:10" ht="19.5" customHeight="1">
      <c r="A67" s="1">
        <v>64</v>
      </c>
      <c r="B67" s="2" t="s">
        <v>786</v>
      </c>
      <c r="C67" s="13" t="s">
        <v>32</v>
      </c>
      <c r="D67" s="13" t="s">
        <v>787</v>
      </c>
      <c r="E67" s="13" t="s">
        <v>788</v>
      </c>
      <c r="F67" s="13" t="s">
        <v>789</v>
      </c>
      <c r="G67" s="11" t="s">
        <v>790</v>
      </c>
      <c r="H67" s="15"/>
      <c r="I67" s="12" t="s">
        <v>785</v>
      </c>
      <c r="J67" s="1"/>
    </row>
    <row r="68" spans="1:10" ht="19.5" customHeight="1">
      <c r="A68" s="1">
        <v>65</v>
      </c>
      <c r="B68" s="2">
        <v>43242</v>
      </c>
      <c r="C68" s="13" t="s">
        <v>32</v>
      </c>
      <c r="D68" s="1" t="s">
        <v>791</v>
      </c>
      <c r="E68" s="1" t="s">
        <v>792</v>
      </c>
      <c r="F68" s="1" t="s">
        <v>793</v>
      </c>
      <c r="G68" s="11" t="s">
        <v>770</v>
      </c>
      <c r="H68" s="3">
        <v>-4</v>
      </c>
      <c r="I68" s="373" t="s">
        <v>771</v>
      </c>
      <c r="J68" s="1"/>
    </row>
    <row r="69" spans="1:10" ht="19.5" customHeight="1">
      <c r="A69" s="1">
        <v>66</v>
      </c>
      <c r="B69" s="2" t="s">
        <v>813</v>
      </c>
      <c r="C69" s="13" t="s">
        <v>32</v>
      </c>
      <c r="D69" s="1" t="s">
        <v>814</v>
      </c>
      <c r="E69" s="1" t="s">
        <v>815</v>
      </c>
      <c r="F69" s="1" t="s">
        <v>816</v>
      </c>
      <c r="G69" s="11" t="s">
        <v>817</v>
      </c>
      <c r="H69" s="3">
        <v>-4</v>
      </c>
      <c r="I69" s="373" t="s">
        <v>818</v>
      </c>
      <c r="J69" s="1"/>
    </row>
    <row r="70" spans="1:10" ht="19.5" customHeight="1">
      <c r="A70" s="1">
        <v>67</v>
      </c>
      <c r="B70" s="2">
        <v>43320</v>
      </c>
      <c r="C70" s="1" t="s">
        <v>819</v>
      </c>
      <c r="D70" s="1" t="s">
        <v>12</v>
      </c>
      <c r="E70" s="1" t="s">
        <v>820</v>
      </c>
      <c r="F70" s="1" t="s">
        <v>821</v>
      </c>
      <c r="G70" s="11" t="s">
        <v>817</v>
      </c>
      <c r="H70" s="3">
        <v>-2</v>
      </c>
      <c r="I70" s="373" t="s">
        <v>818</v>
      </c>
      <c r="J70" s="1"/>
    </row>
    <row r="71" spans="1:10" ht="19.5" customHeight="1">
      <c r="A71" s="1">
        <v>68</v>
      </c>
      <c r="B71" s="2" t="s">
        <v>822</v>
      </c>
      <c r="C71" s="13" t="s">
        <v>32</v>
      </c>
      <c r="D71" s="13" t="s">
        <v>823</v>
      </c>
      <c r="E71" s="13" t="s">
        <v>824</v>
      </c>
      <c r="F71" s="13" t="s">
        <v>825</v>
      </c>
      <c r="G71" s="11" t="s">
        <v>826</v>
      </c>
      <c r="H71" s="15"/>
      <c r="I71" s="12" t="s">
        <v>827</v>
      </c>
      <c r="J71" s="1"/>
    </row>
    <row r="72" spans="1:10" ht="19.5" customHeight="1">
      <c r="A72" s="1">
        <v>69</v>
      </c>
      <c r="B72" s="2">
        <v>43340</v>
      </c>
      <c r="C72" s="13" t="s">
        <v>32</v>
      </c>
      <c r="D72" s="13" t="s">
        <v>828</v>
      </c>
      <c r="E72" s="1" t="s">
        <v>829</v>
      </c>
      <c r="F72" s="1" t="s">
        <v>830</v>
      </c>
      <c r="G72" s="11" t="s">
        <v>831</v>
      </c>
      <c r="H72" s="16"/>
      <c r="I72" s="12" t="s">
        <v>827</v>
      </c>
      <c r="J72" s="1"/>
    </row>
    <row r="73" spans="1:10" ht="19.5" customHeight="1">
      <c r="A73" s="1">
        <v>70</v>
      </c>
      <c r="B73" s="2">
        <v>43355</v>
      </c>
      <c r="C73" s="13" t="s">
        <v>32</v>
      </c>
      <c r="D73" s="13" t="s">
        <v>828</v>
      </c>
      <c r="E73" s="1" t="s">
        <v>832</v>
      </c>
      <c r="F73" s="1" t="s">
        <v>833</v>
      </c>
      <c r="G73" s="11" t="s">
        <v>834</v>
      </c>
      <c r="H73" s="16"/>
      <c r="I73" s="12" t="s">
        <v>827</v>
      </c>
      <c r="J73" s="1"/>
    </row>
    <row r="74" spans="1:10" ht="19.5" customHeight="1">
      <c r="A74" s="1">
        <v>71</v>
      </c>
      <c r="B74" s="2">
        <v>43374</v>
      </c>
      <c r="C74" s="13" t="s">
        <v>32</v>
      </c>
      <c r="D74" s="13" t="s">
        <v>836</v>
      </c>
      <c r="E74" s="1" t="s">
        <v>837</v>
      </c>
      <c r="F74" s="1" t="s">
        <v>838</v>
      </c>
      <c r="G74" s="11" t="s">
        <v>839</v>
      </c>
      <c r="H74" s="16"/>
      <c r="I74" s="12" t="s">
        <v>840</v>
      </c>
      <c r="J74" s="1"/>
    </row>
    <row r="75" spans="1:10" ht="19.5" customHeight="1">
      <c r="A75" s="1">
        <v>72</v>
      </c>
      <c r="B75" s="2">
        <v>43387</v>
      </c>
      <c r="C75" s="13" t="s">
        <v>32</v>
      </c>
      <c r="D75" s="1" t="s">
        <v>12</v>
      </c>
      <c r="E75" s="1" t="s">
        <v>841</v>
      </c>
      <c r="F75" s="1" t="s">
        <v>842</v>
      </c>
      <c r="G75" s="11" t="s">
        <v>843</v>
      </c>
      <c r="H75" s="16">
        <v>-4</v>
      </c>
      <c r="I75" s="373" t="s">
        <v>844</v>
      </c>
      <c r="J75" s="1"/>
    </row>
    <row r="76" spans="1:10" ht="19.5" customHeight="1">
      <c r="A76" s="1">
        <v>73</v>
      </c>
      <c r="B76" s="2" t="s">
        <v>857</v>
      </c>
      <c r="C76" s="13" t="s">
        <v>32</v>
      </c>
      <c r="D76" s="1" t="s">
        <v>852</v>
      </c>
      <c r="E76" s="1" t="s">
        <v>853</v>
      </c>
      <c r="F76" s="1" t="s">
        <v>854</v>
      </c>
      <c r="G76" s="11" t="s">
        <v>855</v>
      </c>
      <c r="H76" s="16">
        <v>-4</v>
      </c>
      <c r="I76" s="373" t="s">
        <v>856</v>
      </c>
      <c r="J76" s="1"/>
    </row>
    <row r="77" spans="1:10" ht="19.5" customHeight="1">
      <c r="A77" s="1">
        <v>74</v>
      </c>
      <c r="B77" s="475" t="s">
        <v>928</v>
      </c>
      <c r="C77" s="476" t="s">
        <v>32</v>
      </c>
      <c r="D77" s="477" t="s">
        <v>929</v>
      </c>
      <c r="E77" s="477" t="s">
        <v>930</v>
      </c>
      <c r="F77" s="477" t="s">
        <v>931</v>
      </c>
      <c r="G77" s="478" t="s">
        <v>932</v>
      </c>
      <c r="H77" s="479">
        <v>-2</v>
      </c>
      <c r="I77" s="480" t="s">
        <v>933</v>
      </c>
      <c r="J77" s="481"/>
    </row>
    <row r="78" spans="1:10" ht="19.5" customHeight="1">
      <c r="A78" s="1">
        <v>75</v>
      </c>
      <c r="B78" s="475" t="s">
        <v>934</v>
      </c>
      <c r="C78" s="476" t="s">
        <v>32</v>
      </c>
      <c r="D78" s="477" t="s">
        <v>929</v>
      </c>
      <c r="E78" s="477" t="s">
        <v>935</v>
      </c>
      <c r="F78" s="477" t="s">
        <v>936</v>
      </c>
      <c r="G78" s="478" t="s">
        <v>937</v>
      </c>
      <c r="H78" s="479">
        <v>-4</v>
      </c>
      <c r="I78" s="480" t="s">
        <v>933</v>
      </c>
      <c r="J78" s="481" t="s">
        <v>938</v>
      </c>
    </row>
    <row r="79" spans="1:10" ht="19.5" customHeight="1">
      <c r="A79" s="1">
        <v>76</v>
      </c>
      <c r="B79" s="475" t="s">
        <v>934</v>
      </c>
      <c r="C79" s="476" t="s">
        <v>32</v>
      </c>
      <c r="D79" s="477" t="s">
        <v>929</v>
      </c>
      <c r="E79" s="477" t="s">
        <v>930</v>
      </c>
      <c r="F79" s="477" t="s">
        <v>931</v>
      </c>
      <c r="G79" s="478" t="s">
        <v>939</v>
      </c>
      <c r="H79" s="479">
        <v>-5</v>
      </c>
      <c r="I79" s="480" t="s">
        <v>940</v>
      </c>
      <c r="J79" s="481" t="s">
        <v>941</v>
      </c>
    </row>
    <row r="80" spans="1:10" ht="19.5" customHeight="1">
      <c r="A80" s="1">
        <v>77</v>
      </c>
      <c r="B80" s="475" t="s">
        <v>942</v>
      </c>
      <c r="C80" s="476" t="s">
        <v>32</v>
      </c>
      <c r="D80" s="477" t="s">
        <v>929</v>
      </c>
      <c r="E80" s="477" t="s">
        <v>943</v>
      </c>
      <c r="F80" s="477" t="s">
        <v>944</v>
      </c>
      <c r="G80" s="478" t="s">
        <v>945</v>
      </c>
      <c r="H80" s="479">
        <v>-5</v>
      </c>
      <c r="I80" s="480" t="s">
        <v>946</v>
      </c>
      <c r="J80" s="481"/>
    </row>
    <row r="81" spans="1:10" ht="19.5" customHeight="1">
      <c r="A81" s="1">
        <v>78</v>
      </c>
      <c r="B81" s="475" t="s">
        <v>947</v>
      </c>
      <c r="C81" s="476" t="s">
        <v>32</v>
      </c>
      <c r="D81" s="477" t="s">
        <v>929</v>
      </c>
      <c r="E81" s="477" t="s">
        <v>948</v>
      </c>
      <c r="F81" s="477" t="s">
        <v>949</v>
      </c>
      <c r="G81" s="478" t="s">
        <v>950</v>
      </c>
      <c r="H81" s="479">
        <v>-5</v>
      </c>
      <c r="I81" s="480" t="s">
        <v>940</v>
      </c>
      <c r="J81" s="481" t="s">
        <v>951</v>
      </c>
    </row>
    <row r="82" spans="1:10" ht="19.5" customHeight="1">
      <c r="A82" s="1">
        <v>79</v>
      </c>
      <c r="B82" s="475" t="s">
        <v>947</v>
      </c>
      <c r="C82" s="476" t="s">
        <v>32</v>
      </c>
      <c r="D82" s="477" t="s">
        <v>929</v>
      </c>
      <c r="E82" s="477" t="s">
        <v>952</v>
      </c>
      <c r="F82" s="477" t="s">
        <v>953</v>
      </c>
      <c r="G82" s="478" t="s">
        <v>954</v>
      </c>
      <c r="H82" s="479">
        <v>-5</v>
      </c>
      <c r="I82" s="480" t="s">
        <v>940</v>
      </c>
      <c r="J82" s="481"/>
    </row>
    <row r="83" spans="1:10" ht="19.5" customHeight="1">
      <c r="A83" s="1">
        <v>80</v>
      </c>
      <c r="B83" s="475" t="s">
        <v>947</v>
      </c>
      <c r="C83" s="476" t="s">
        <v>32</v>
      </c>
      <c r="D83" s="477" t="s">
        <v>929</v>
      </c>
      <c r="E83" s="477" t="s">
        <v>955</v>
      </c>
      <c r="F83" s="477" t="s">
        <v>956</v>
      </c>
      <c r="G83" s="478" t="s">
        <v>954</v>
      </c>
      <c r="H83" s="479">
        <v>-5</v>
      </c>
      <c r="I83" s="480" t="s">
        <v>940</v>
      </c>
      <c r="J83" s="481"/>
    </row>
    <row r="84" spans="1:10" ht="19.5" customHeight="1">
      <c r="A84" s="1">
        <v>81</v>
      </c>
      <c r="B84" s="475" t="s">
        <v>957</v>
      </c>
      <c r="C84" s="476" t="s">
        <v>958</v>
      </c>
      <c r="D84" s="477" t="s">
        <v>959</v>
      </c>
      <c r="E84" s="477" t="s">
        <v>960</v>
      </c>
      <c r="F84" s="477" t="s">
        <v>961</v>
      </c>
      <c r="G84" s="478" t="s">
        <v>962</v>
      </c>
      <c r="H84" s="479">
        <v>-5</v>
      </c>
      <c r="I84" s="480" t="s">
        <v>940</v>
      </c>
      <c r="J84" s="477"/>
    </row>
    <row r="85" spans="1:10" ht="19.5" customHeight="1">
      <c r="A85" s="1">
        <v>82</v>
      </c>
      <c r="B85" s="475" t="s">
        <v>957</v>
      </c>
      <c r="C85" s="476" t="s">
        <v>32</v>
      </c>
      <c r="D85" s="477" t="s">
        <v>929</v>
      </c>
      <c r="E85" s="477" t="s">
        <v>963</v>
      </c>
      <c r="F85" s="477" t="s">
        <v>964</v>
      </c>
      <c r="G85" s="478" t="s">
        <v>950</v>
      </c>
      <c r="H85" s="479">
        <v>-5</v>
      </c>
      <c r="I85" s="480" t="s">
        <v>940</v>
      </c>
      <c r="J85" s="481" t="s">
        <v>965</v>
      </c>
    </row>
    <row r="86" spans="1:10" ht="19.5" customHeight="1">
      <c r="A86" s="1">
        <v>83</v>
      </c>
      <c r="B86" s="475" t="s">
        <v>966</v>
      </c>
      <c r="C86" s="476" t="s">
        <v>958</v>
      </c>
      <c r="D86" s="477" t="s">
        <v>929</v>
      </c>
      <c r="E86" s="477" t="s">
        <v>967</v>
      </c>
      <c r="F86" s="477" t="s">
        <v>968</v>
      </c>
      <c r="G86" s="478" t="s">
        <v>962</v>
      </c>
      <c r="H86" s="479">
        <v>-5</v>
      </c>
      <c r="I86" s="480" t="s">
        <v>940</v>
      </c>
      <c r="J86" s="477"/>
    </row>
    <row r="87" spans="1:10" ht="19.5" customHeight="1">
      <c r="A87" s="1">
        <v>84</v>
      </c>
      <c r="B87" s="475" t="s">
        <v>969</v>
      </c>
      <c r="C87" s="477" t="s">
        <v>970</v>
      </c>
      <c r="D87" s="477" t="s">
        <v>971</v>
      </c>
      <c r="E87" s="477" t="s">
        <v>972</v>
      </c>
      <c r="F87" s="476" t="s">
        <v>973</v>
      </c>
      <c r="G87" s="478" t="s">
        <v>974</v>
      </c>
      <c r="H87" s="482"/>
      <c r="I87" s="483"/>
      <c r="J87" s="477"/>
    </row>
    <row r="88" spans="1:10" ht="19.5" customHeight="1">
      <c r="A88" s="1">
        <v>85</v>
      </c>
      <c r="B88" s="475" t="s">
        <v>975</v>
      </c>
      <c r="C88" s="477" t="s">
        <v>970</v>
      </c>
      <c r="D88" s="477" t="s">
        <v>971</v>
      </c>
      <c r="E88" s="477" t="s">
        <v>976</v>
      </c>
      <c r="F88" s="477" t="s">
        <v>977</v>
      </c>
      <c r="G88" s="478" t="s">
        <v>974</v>
      </c>
      <c r="H88" s="482"/>
      <c r="I88" s="483"/>
      <c r="J88" s="477"/>
    </row>
    <row r="89" spans="1:10" ht="19.5" customHeight="1">
      <c r="A89" s="1">
        <v>86</v>
      </c>
      <c r="B89" s="475" t="s">
        <v>979</v>
      </c>
      <c r="C89" s="477" t="s">
        <v>11</v>
      </c>
      <c r="D89" s="477" t="s">
        <v>1019</v>
      </c>
      <c r="E89" s="477" t="s">
        <v>980</v>
      </c>
      <c r="F89" s="477" t="s">
        <v>889</v>
      </c>
      <c r="G89" s="478" t="s">
        <v>43</v>
      </c>
      <c r="H89" s="482"/>
      <c r="I89" s="483"/>
      <c r="J89" s="477"/>
    </row>
    <row r="90" spans="1:10" ht="19.5" customHeight="1">
      <c r="A90" s="1">
        <v>87</v>
      </c>
      <c r="B90" s="475">
        <v>43869</v>
      </c>
      <c r="C90" s="477" t="s">
        <v>11</v>
      </c>
      <c r="D90" s="477" t="s">
        <v>20</v>
      </c>
      <c r="E90" s="477" t="s">
        <v>981</v>
      </c>
      <c r="F90" s="477" t="s">
        <v>982</v>
      </c>
      <c r="G90" s="478" t="s">
        <v>983</v>
      </c>
      <c r="H90" s="482"/>
      <c r="I90" s="483"/>
      <c r="J90" s="477"/>
    </row>
    <row r="91" spans="1:10" ht="19.5" customHeight="1">
      <c r="A91" s="1">
        <v>88</v>
      </c>
      <c r="B91" s="475" t="s">
        <v>984</v>
      </c>
      <c r="C91" s="477" t="s">
        <v>32</v>
      </c>
      <c r="D91" s="477" t="s">
        <v>985</v>
      </c>
      <c r="E91" s="477" t="s">
        <v>986</v>
      </c>
      <c r="F91" s="477" t="s">
        <v>987</v>
      </c>
      <c r="G91" s="478" t="s">
        <v>988</v>
      </c>
      <c r="H91" s="482"/>
      <c r="I91" s="483"/>
      <c r="J91" s="477"/>
    </row>
    <row r="92" spans="1:10" ht="19.5" customHeight="1">
      <c r="A92" s="1">
        <v>89</v>
      </c>
      <c r="B92" s="475" t="s">
        <v>984</v>
      </c>
      <c r="C92" s="477" t="s">
        <v>19</v>
      </c>
      <c r="D92" s="477" t="s">
        <v>33</v>
      </c>
      <c r="E92" s="477" t="s">
        <v>989</v>
      </c>
      <c r="F92" s="477" t="s">
        <v>990</v>
      </c>
      <c r="G92" s="478" t="s">
        <v>43</v>
      </c>
      <c r="H92" s="482"/>
      <c r="I92" s="483"/>
      <c r="J92" s="477"/>
    </row>
    <row r="93" spans="1:10" ht="19.5" customHeight="1">
      <c r="A93" s="1">
        <v>90</v>
      </c>
      <c r="B93" s="475" t="s">
        <v>991</v>
      </c>
      <c r="C93" s="477" t="s">
        <v>32</v>
      </c>
      <c r="D93" s="477" t="s">
        <v>992</v>
      </c>
      <c r="E93" s="477" t="s">
        <v>993</v>
      </c>
      <c r="F93" s="477" t="s">
        <v>888</v>
      </c>
      <c r="G93" s="478" t="s">
        <v>988</v>
      </c>
      <c r="H93" s="482"/>
      <c r="I93" s="483"/>
      <c r="J93" s="477"/>
    </row>
    <row r="94" spans="1:10" ht="19.5" customHeight="1">
      <c r="A94" s="1">
        <v>91</v>
      </c>
      <c r="B94" s="475" t="s">
        <v>994</v>
      </c>
      <c r="C94" s="477" t="s">
        <v>32</v>
      </c>
      <c r="D94" s="477" t="s">
        <v>992</v>
      </c>
      <c r="E94" s="477" t="s">
        <v>995</v>
      </c>
      <c r="F94" s="477" t="s">
        <v>996</v>
      </c>
      <c r="G94" s="478" t="s">
        <v>988</v>
      </c>
      <c r="H94" s="482"/>
      <c r="I94" s="483"/>
      <c r="J94" s="477"/>
    </row>
    <row r="95" spans="1:10" ht="19.5" customHeight="1">
      <c r="A95" s="1">
        <v>92</v>
      </c>
      <c r="B95" s="475" t="s">
        <v>997</v>
      </c>
      <c r="C95" s="477" t="s">
        <v>32</v>
      </c>
      <c r="D95" s="477" t="s">
        <v>998</v>
      </c>
      <c r="E95" s="477" t="s">
        <v>999</v>
      </c>
      <c r="F95" s="477" t="s">
        <v>913</v>
      </c>
      <c r="G95" s="478" t="s">
        <v>988</v>
      </c>
      <c r="H95" s="482"/>
      <c r="I95" s="483"/>
      <c r="J95" s="477" t="s">
        <v>1000</v>
      </c>
    </row>
    <row r="96" spans="1:10" ht="19.5" customHeight="1">
      <c r="A96" s="1">
        <v>93</v>
      </c>
      <c r="B96" s="475" t="s">
        <v>1001</v>
      </c>
      <c r="C96" s="477" t="s">
        <v>32</v>
      </c>
      <c r="D96" s="477" t="s">
        <v>1002</v>
      </c>
      <c r="E96" s="477" t="s">
        <v>999</v>
      </c>
      <c r="F96" s="476" t="s">
        <v>913</v>
      </c>
      <c r="G96" s="478" t="s">
        <v>988</v>
      </c>
      <c r="H96" s="482"/>
      <c r="I96" s="483"/>
      <c r="J96" s="477"/>
    </row>
    <row r="97" spans="1:10" ht="19.5" customHeight="1">
      <c r="A97" s="1">
        <v>94</v>
      </c>
      <c r="B97" s="475" t="s">
        <v>1003</v>
      </c>
      <c r="C97" s="477" t="s">
        <v>11</v>
      </c>
      <c r="D97" s="477" t="s">
        <v>33</v>
      </c>
      <c r="E97" s="477" t="s">
        <v>1004</v>
      </c>
      <c r="F97" s="477" t="s">
        <v>905</v>
      </c>
      <c r="G97" s="478" t="s">
        <v>1005</v>
      </c>
      <c r="H97" s="482"/>
      <c r="I97" s="483"/>
      <c r="J97" s="485"/>
    </row>
    <row r="98" spans="1:10" ht="19.5" customHeight="1">
      <c r="A98" s="1">
        <v>95</v>
      </c>
      <c r="B98" s="475" t="s">
        <v>1006</v>
      </c>
      <c r="C98" s="477" t="s">
        <v>1007</v>
      </c>
      <c r="D98" s="477" t="s">
        <v>1008</v>
      </c>
      <c r="E98" s="477" t="s">
        <v>1009</v>
      </c>
      <c r="F98" s="477" t="s">
        <v>1010</v>
      </c>
      <c r="G98" s="478" t="s">
        <v>1011</v>
      </c>
      <c r="H98" s="482"/>
      <c r="I98" s="483"/>
      <c r="J98" s="477"/>
    </row>
    <row r="99" spans="1:10" ht="19.5" customHeight="1">
      <c r="A99" s="1">
        <v>96</v>
      </c>
      <c r="B99" s="475" t="s">
        <v>1012</v>
      </c>
      <c r="C99" s="477" t="s">
        <v>1013</v>
      </c>
      <c r="D99" s="477" t="s">
        <v>985</v>
      </c>
      <c r="E99" s="477" t="s">
        <v>1014</v>
      </c>
      <c r="F99" s="477" t="s">
        <v>1015</v>
      </c>
      <c r="G99" s="478" t="s">
        <v>43</v>
      </c>
      <c r="H99" s="482"/>
      <c r="I99" s="483"/>
      <c r="J99" s="477"/>
    </row>
    <row r="100" spans="1:10" ht="19.5" customHeight="1">
      <c r="A100" s="1">
        <v>97</v>
      </c>
      <c r="B100" s="475" t="s">
        <v>1012</v>
      </c>
      <c r="C100" s="477" t="s">
        <v>1013</v>
      </c>
      <c r="D100" s="477" t="s">
        <v>985</v>
      </c>
      <c r="E100" s="477" t="s">
        <v>1016</v>
      </c>
      <c r="F100" s="477" t="s">
        <v>1017</v>
      </c>
      <c r="G100" s="478" t="s">
        <v>1018</v>
      </c>
      <c r="H100" s="482"/>
      <c r="I100" s="483"/>
      <c r="J100" s="477"/>
    </row>
    <row r="101" spans="1:10" ht="19.5" customHeight="1">
      <c r="A101" s="1">
        <v>98</v>
      </c>
      <c r="B101" s="546" t="s">
        <v>1088</v>
      </c>
      <c r="C101" s="547" t="s">
        <v>1089</v>
      </c>
      <c r="D101" s="547" t="s">
        <v>1090</v>
      </c>
      <c r="E101" s="547" t="s">
        <v>1091</v>
      </c>
      <c r="F101" s="547" t="s">
        <v>1092</v>
      </c>
      <c r="G101" s="548" t="s">
        <v>1093</v>
      </c>
      <c r="H101" s="3"/>
      <c r="I101" s="12"/>
      <c r="J101" s="1"/>
    </row>
    <row r="102" spans="1:10" ht="19.5" customHeight="1">
      <c r="A102" s="1">
        <v>99</v>
      </c>
      <c r="B102" s="546" t="s">
        <v>1096</v>
      </c>
      <c r="C102" s="547" t="s">
        <v>32</v>
      </c>
      <c r="D102" s="547" t="s">
        <v>998</v>
      </c>
      <c r="E102" s="547" t="s">
        <v>1097</v>
      </c>
      <c r="F102" s="547" t="s">
        <v>1098</v>
      </c>
      <c r="G102" s="548" t="s">
        <v>1099</v>
      </c>
      <c r="H102" s="3"/>
      <c r="I102" s="12"/>
      <c r="J102" s="1"/>
    </row>
    <row r="103" spans="1:10" ht="19.5" customHeight="1">
      <c r="A103" s="1">
        <v>100</v>
      </c>
      <c r="B103" s="546" t="s">
        <v>1100</v>
      </c>
      <c r="C103" s="547" t="s">
        <v>1101</v>
      </c>
      <c r="D103" s="547" t="s">
        <v>1102</v>
      </c>
      <c r="E103" s="547" t="s">
        <v>1104</v>
      </c>
      <c r="F103" s="547" t="s">
        <v>1106</v>
      </c>
      <c r="G103" s="548" t="s">
        <v>1108</v>
      </c>
      <c r="H103" s="3"/>
      <c r="I103" s="12"/>
      <c r="J103" s="1"/>
    </row>
    <row r="104" spans="1:10" ht="19.5" customHeight="1">
      <c r="A104" s="1">
        <v>101</v>
      </c>
      <c r="B104" s="546" t="s">
        <v>1109</v>
      </c>
      <c r="C104" s="547" t="s">
        <v>1101</v>
      </c>
      <c r="D104" s="547" t="s">
        <v>1102</v>
      </c>
      <c r="E104" s="547" t="s">
        <v>1103</v>
      </c>
      <c r="F104" s="547" t="s">
        <v>1105</v>
      </c>
      <c r="G104" s="548" t="s">
        <v>1107</v>
      </c>
      <c r="H104" s="3"/>
      <c r="I104" s="12"/>
      <c r="J104" s="1"/>
    </row>
    <row r="105" spans="1:10" ht="19.5" customHeight="1">
      <c r="A105" s="1">
        <v>102</v>
      </c>
      <c r="B105" s="546" t="s">
        <v>1110</v>
      </c>
      <c r="C105" s="547" t="s">
        <v>1101</v>
      </c>
      <c r="D105" s="547" t="s">
        <v>1102</v>
      </c>
      <c r="E105" s="547" t="s">
        <v>1103</v>
      </c>
      <c r="F105" s="547" t="s">
        <v>1105</v>
      </c>
      <c r="G105" s="548" t="s">
        <v>1107</v>
      </c>
      <c r="H105" s="3"/>
      <c r="I105" s="12"/>
      <c r="J105" s="1"/>
    </row>
    <row r="106" spans="1:10" ht="19.5" customHeight="1">
      <c r="A106" s="1">
        <v>103</v>
      </c>
      <c r="B106" s="546" t="s">
        <v>1111</v>
      </c>
      <c r="C106" s="547" t="s">
        <v>1112</v>
      </c>
      <c r="D106" s="547" t="s">
        <v>1113</v>
      </c>
      <c r="E106" s="547" t="s">
        <v>1114</v>
      </c>
      <c r="F106" s="547" t="s">
        <v>1115</v>
      </c>
      <c r="G106" s="548" t="s">
        <v>1116</v>
      </c>
      <c r="H106" s="3"/>
      <c r="I106" s="12"/>
      <c r="J106" s="1"/>
    </row>
    <row r="107" spans="1:10" ht="19.5" customHeight="1">
      <c r="A107" s="1">
        <v>104</v>
      </c>
      <c r="B107" s="2"/>
      <c r="C107" s="1"/>
      <c r="D107" s="1"/>
      <c r="E107" s="1"/>
      <c r="F107" s="1"/>
      <c r="G107" s="11"/>
      <c r="H107" s="3"/>
      <c r="I107" s="12"/>
      <c r="J107" s="1"/>
    </row>
    <row r="108" spans="1:10" ht="19.5" customHeight="1">
      <c r="A108" s="1">
        <v>105</v>
      </c>
      <c r="B108" s="2"/>
      <c r="C108" s="1"/>
      <c r="D108" s="1"/>
      <c r="E108" s="1"/>
      <c r="F108" s="1"/>
      <c r="G108" s="11"/>
      <c r="H108" s="3"/>
      <c r="I108" s="12"/>
      <c r="J108" s="1"/>
    </row>
    <row r="109" spans="1:10" ht="19.5" customHeight="1">
      <c r="A109" s="1">
        <v>106</v>
      </c>
      <c r="B109" s="2"/>
      <c r="C109" s="1"/>
      <c r="D109" s="1"/>
      <c r="E109" s="1"/>
      <c r="F109" s="1"/>
      <c r="G109" s="11"/>
      <c r="H109" s="3"/>
      <c r="I109" s="12"/>
      <c r="J109" s="1"/>
    </row>
    <row r="110" spans="1:10" ht="19.5" customHeight="1">
      <c r="A110" s="1">
        <v>107</v>
      </c>
      <c r="B110" s="2"/>
      <c r="C110" s="1"/>
      <c r="D110" s="1"/>
      <c r="E110" s="1"/>
      <c r="F110" s="1"/>
      <c r="G110" s="11"/>
      <c r="H110" s="3"/>
      <c r="I110" s="12"/>
      <c r="J110" s="1"/>
    </row>
    <row r="111" spans="1:10" ht="19.5" customHeight="1">
      <c r="A111" s="1">
        <v>108</v>
      </c>
      <c r="B111" s="2"/>
      <c r="C111" s="1"/>
      <c r="D111" s="1"/>
      <c r="E111" s="1"/>
      <c r="F111" s="1"/>
      <c r="G111" s="11"/>
      <c r="H111" s="3"/>
      <c r="I111" s="12"/>
      <c r="J111" s="1"/>
    </row>
    <row r="112" spans="1:10" ht="19.5" customHeight="1">
      <c r="A112" s="1">
        <v>109</v>
      </c>
      <c r="B112" s="2"/>
      <c r="C112" s="1"/>
      <c r="D112" s="1"/>
      <c r="E112" s="1"/>
      <c r="F112" s="1"/>
      <c r="G112" s="11"/>
      <c r="H112" s="3"/>
      <c r="I112" s="12"/>
      <c r="J112" s="1"/>
    </row>
    <row r="113" spans="1:10" ht="19.5" customHeight="1">
      <c r="A113" s="1">
        <v>110</v>
      </c>
      <c r="B113" s="2"/>
      <c r="C113" s="1"/>
      <c r="D113" s="1"/>
      <c r="E113" s="1"/>
      <c r="F113" s="1"/>
      <c r="G113" s="11"/>
      <c r="H113" s="3"/>
      <c r="I113" s="12"/>
      <c r="J113" s="1"/>
    </row>
    <row r="114" spans="1:10" ht="19.5" customHeight="1">
      <c r="A114" s="1">
        <v>111</v>
      </c>
      <c r="B114" s="2"/>
      <c r="C114" s="1"/>
      <c r="D114" s="1"/>
      <c r="E114" s="1"/>
      <c r="F114" s="1"/>
      <c r="G114" s="11"/>
      <c r="H114" s="3"/>
      <c r="I114" s="12"/>
      <c r="J114" s="1"/>
    </row>
    <row r="115" spans="1:10" ht="19.5" customHeight="1">
      <c r="A115" s="1">
        <v>112</v>
      </c>
      <c r="B115" s="2"/>
      <c r="C115" s="1"/>
      <c r="D115" s="1"/>
      <c r="E115" s="1"/>
      <c r="F115" s="1"/>
      <c r="G115" s="11"/>
      <c r="H115" s="3"/>
      <c r="I115" s="12"/>
      <c r="J115" s="1"/>
    </row>
    <row r="116" spans="1:10" ht="19.5" customHeight="1">
      <c r="A116" s="1">
        <v>113</v>
      </c>
      <c r="B116" s="2"/>
      <c r="C116" s="1"/>
      <c r="D116" s="1"/>
      <c r="E116" s="1"/>
      <c r="F116" s="1"/>
      <c r="G116" s="11"/>
      <c r="H116" s="3"/>
      <c r="I116" s="12"/>
      <c r="J116" s="1"/>
    </row>
    <row r="117" spans="1:10" ht="19.5" customHeight="1">
      <c r="A117" s="1">
        <v>114</v>
      </c>
      <c r="B117" s="2"/>
      <c r="C117" s="1"/>
      <c r="D117" s="1"/>
      <c r="E117" s="1"/>
      <c r="F117" s="1"/>
      <c r="G117" s="11"/>
      <c r="H117" s="3"/>
      <c r="I117" s="12"/>
      <c r="J117" s="1"/>
    </row>
    <row r="118" spans="1:10" ht="19.5" customHeight="1">
      <c r="A118" s="1">
        <v>115</v>
      </c>
      <c r="B118" s="2"/>
      <c r="C118" s="1"/>
      <c r="D118" s="1"/>
      <c r="E118" s="1"/>
      <c r="F118" s="1"/>
      <c r="G118" s="11"/>
      <c r="H118" s="3"/>
      <c r="I118" s="12"/>
      <c r="J118" s="1"/>
    </row>
    <row r="119" spans="1:10" ht="19.5" customHeight="1">
      <c r="A119" s="1">
        <v>116</v>
      </c>
      <c r="B119" s="2"/>
      <c r="C119" s="1"/>
      <c r="D119" s="1"/>
      <c r="E119" s="1"/>
      <c r="F119" s="1"/>
      <c r="G119" s="11"/>
      <c r="H119" s="3"/>
      <c r="I119" s="12"/>
      <c r="J119" s="1"/>
    </row>
    <row r="120" spans="1:10" ht="19.5" customHeight="1">
      <c r="A120" s="1">
        <v>117</v>
      </c>
      <c r="B120" s="2"/>
      <c r="C120" s="1"/>
      <c r="D120" s="1"/>
      <c r="E120" s="1"/>
      <c r="F120" s="1"/>
      <c r="G120" s="11"/>
      <c r="H120" s="3"/>
      <c r="I120" s="12"/>
      <c r="J120" s="1"/>
    </row>
    <row r="121" spans="1:10" ht="19.5" customHeight="1">
      <c r="A121" s="1">
        <v>118</v>
      </c>
      <c r="B121" s="2"/>
      <c r="C121" s="1"/>
      <c r="D121" s="1"/>
      <c r="E121" s="1"/>
      <c r="F121" s="1"/>
      <c r="G121" s="11"/>
      <c r="H121" s="3"/>
      <c r="I121" s="12"/>
      <c r="J121" s="1"/>
    </row>
    <row r="122" spans="1:10" ht="19.5" customHeight="1">
      <c r="A122" s="1">
        <v>119</v>
      </c>
      <c r="B122" s="2"/>
      <c r="C122" s="1"/>
      <c r="D122" s="1"/>
      <c r="E122" s="1"/>
      <c r="F122" s="1"/>
      <c r="G122" s="11"/>
      <c r="H122" s="3"/>
      <c r="I122" s="12"/>
      <c r="J122" s="1"/>
    </row>
    <row r="123" spans="1:10" ht="19.5" customHeight="1">
      <c r="A123" s="1">
        <v>120</v>
      </c>
      <c r="B123" s="2"/>
      <c r="C123" s="1"/>
      <c r="D123" s="1"/>
      <c r="E123" s="1"/>
      <c r="F123" s="1"/>
      <c r="G123" s="11"/>
      <c r="H123" s="3"/>
      <c r="I123" s="12"/>
      <c r="J123" s="1"/>
    </row>
  </sheetData>
  <phoneticPr fontId="5" type="noConversion"/>
  <dataValidations count="1">
    <dataValidation type="list" allowBlank="1" showInputMessage="1" showErrorMessage="1" sqref="I35:I44 I56 I51 I53:I54 I68:I70 I75:I123">
      <formula1>外勞處理方式</formula1>
    </dataValidation>
  </dataValidations>
  <pageMargins left="0.31496062992125984" right="0.19685039370078741" top="0.74803149606299213" bottom="0.74803149606299213" header="0.31496062992125984" footer="0.31496062992125984"/>
  <pageSetup paperSize="9" scale="90" orientation="portrait" r:id="rId1"/>
  <headerFooter>
    <oddHeader>&amp;A</oddHeader>
    <oddFooter>第 &amp;P 頁，共 &amp;N 頁</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3:BA20"/>
  <sheetViews>
    <sheetView showGridLines="0" zoomScale="85" zoomScaleNormal="85" workbookViewId="0">
      <pane xSplit="1" ySplit="10" topLeftCell="W11" activePane="bottomRight" state="frozen"/>
      <selection pane="topRight" activeCell="B1" sqref="B1"/>
      <selection pane="bottomLeft" activeCell="A11" sqref="A11"/>
      <selection pane="bottomRight" activeCell="AB27" sqref="AB27"/>
    </sheetView>
  </sheetViews>
  <sheetFormatPr defaultColWidth="10" defaultRowHeight="16.5"/>
  <cols>
    <col min="1" max="16384" width="10" style="549"/>
  </cols>
  <sheetData>
    <row r="3" spans="1:53">
      <c r="A3" s="600" t="s">
        <v>186</v>
      </c>
      <c r="B3" s="600" t="s">
        <v>187</v>
      </c>
      <c r="C3" s="601" t="s">
        <v>188</v>
      </c>
      <c r="D3" s="601" t="s">
        <v>189</v>
      </c>
      <c r="E3" s="601" t="s">
        <v>1056</v>
      </c>
      <c r="F3" s="601" t="s">
        <v>190</v>
      </c>
      <c r="G3" s="602"/>
      <c r="H3" s="602"/>
      <c r="I3" s="602"/>
      <c r="J3" s="602"/>
      <c r="K3" s="602"/>
      <c r="L3" s="602"/>
      <c r="M3" s="602"/>
      <c r="N3" s="602"/>
      <c r="O3" s="602"/>
      <c r="P3" s="602"/>
      <c r="Q3" s="602"/>
      <c r="R3" s="602"/>
      <c r="S3" s="602"/>
      <c r="T3" s="602"/>
      <c r="U3" s="602"/>
      <c r="V3" s="602"/>
      <c r="W3" s="602"/>
      <c r="X3" s="602"/>
      <c r="Y3" s="602"/>
      <c r="Z3" s="602"/>
      <c r="AA3" s="602"/>
      <c r="AB3" s="602"/>
      <c r="AC3" s="602"/>
      <c r="AD3" s="602"/>
      <c r="AE3" s="602"/>
      <c r="AF3" s="602"/>
      <c r="AG3" s="602"/>
      <c r="AH3" s="602"/>
      <c r="AI3" s="602"/>
      <c r="AJ3" s="602"/>
      <c r="AK3" s="602"/>
      <c r="AL3" s="602"/>
      <c r="AM3" s="602"/>
      <c r="AN3" s="602"/>
      <c r="AO3" s="602"/>
      <c r="AP3" s="602"/>
      <c r="AQ3" s="602"/>
      <c r="AR3" s="602"/>
      <c r="AS3" s="602"/>
      <c r="AT3" s="603"/>
      <c r="AU3"/>
      <c r="AV3"/>
      <c r="AW3"/>
      <c r="AX3"/>
      <c r="AY3"/>
      <c r="AZ3"/>
      <c r="BA3"/>
    </row>
    <row r="4" spans="1:53">
      <c r="A4" s="604"/>
      <c r="B4" s="605" t="s">
        <v>1031</v>
      </c>
      <c r="C4" s="605" t="s">
        <v>1032</v>
      </c>
      <c r="D4" s="605" t="s">
        <v>1027</v>
      </c>
      <c r="E4" s="605" t="s">
        <v>1033</v>
      </c>
      <c r="F4" s="605" t="s">
        <v>1034</v>
      </c>
      <c r="G4" s="602"/>
      <c r="H4" s="605" t="s">
        <v>1035</v>
      </c>
      <c r="I4" s="605" t="s">
        <v>1036</v>
      </c>
      <c r="J4" s="605" t="s">
        <v>1037</v>
      </c>
      <c r="K4" s="605" t="s">
        <v>1038</v>
      </c>
      <c r="L4" s="605" t="s">
        <v>1039</v>
      </c>
      <c r="M4" s="602"/>
      <c r="N4" s="605" t="s">
        <v>1040</v>
      </c>
      <c r="O4" s="605" t="s">
        <v>1041</v>
      </c>
      <c r="P4" s="605" t="s">
        <v>1042</v>
      </c>
      <c r="Q4" s="602"/>
      <c r="R4" s="605" t="s">
        <v>1043</v>
      </c>
      <c r="S4" s="605" t="s">
        <v>1044</v>
      </c>
      <c r="T4" s="605" t="s">
        <v>1045</v>
      </c>
      <c r="U4" s="602"/>
      <c r="V4" s="605" t="s">
        <v>1046</v>
      </c>
      <c r="W4" s="605" t="s">
        <v>1028</v>
      </c>
      <c r="X4" s="605" t="s">
        <v>1047</v>
      </c>
      <c r="Y4" s="605" t="s">
        <v>1029</v>
      </c>
      <c r="Z4" s="602"/>
      <c r="AA4" s="602"/>
      <c r="AB4" s="605" t="s">
        <v>1048</v>
      </c>
      <c r="AC4" s="605" t="s">
        <v>1053</v>
      </c>
      <c r="AD4" s="602"/>
      <c r="AE4" s="605" t="s">
        <v>1564</v>
      </c>
      <c r="AF4" s="605" t="s">
        <v>1049</v>
      </c>
      <c r="AG4" s="602"/>
      <c r="AH4" s="605" t="s">
        <v>1050</v>
      </c>
      <c r="AI4" s="602"/>
      <c r="AJ4" s="605" t="s">
        <v>1051</v>
      </c>
      <c r="AK4" s="602"/>
      <c r="AL4" s="602"/>
      <c r="AM4" s="605" t="s">
        <v>1052</v>
      </c>
      <c r="AN4" s="602"/>
      <c r="AO4" s="602"/>
      <c r="AP4" s="602"/>
      <c r="AQ4" s="605" t="s">
        <v>1548</v>
      </c>
      <c r="AR4" s="602"/>
      <c r="AS4" s="605" t="s">
        <v>1549</v>
      </c>
      <c r="AT4" s="606" t="s">
        <v>193</v>
      </c>
      <c r="AU4"/>
      <c r="AV4"/>
      <c r="AW4"/>
      <c r="AX4"/>
      <c r="AY4"/>
      <c r="AZ4"/>
      <c r="BA4"/>
    </row>
    <row r="5" spans="1:53">
      <c r="A5" s="604"/>
      <c r="B5" s="605" t="s">
        <v>114</v>
      </c>
      <c r="C5" s="605" t="s">
        <v>114</v>
      </c>
      <c r="D5" s="605" t="s">
        <v>114</v>
      </c>
      <c r="E5" s="605" t="s">
        <v>114</v>
      </c>
      <c r="F5" s="605" t="s">
        <v>1900</v>
      </c>
      <c r="G5" s="605" t="s">
        <v>3553</v>
      </c>
      <c r="H5" s="605" t="s">
        <v>2831</v>
      </c>
      <c r="I5" s="605" t="s">
        <v>1901</v>
      </c>
      <c r="J5" s="605" t="s">
        <v>114</v>
      </c>
      <c r="K5" s="605" t="s">
        <v>1902</v>
      </c>
      <c r="L5" s="605" t="s">
        <v>114</v>
      </c>
      <c r="M5" s="605" t="s">
        <v>2972</v>
      </c>
      <c r="N5" s="605" t="s">
        <v>114</v>
      </c>
      <c r="O5" s="605" t="s">
        <v>114</v>
      </c>
      <c r="P5" s="605" t="s">
        <v>114</v>
      </c>
      <c r="Q5" s="605" t="s">
        <v>2970</v>
      </c>
      <c r="R5" s="605" t="s">
        <v>114</v>
      </c>
      <c r="S5" s="605" t="s">
        <v>114</v>
      </c>
      <c r="T5" s="605" t="s">
        <v>114</v>
      </c>
      <c r="U5" s="605" t="s">
        <v>3551</v>
      </c>
      <c r="V5" s="605" t="s">
        <v>114</v>
      </c>
      <c r="W5" s="605" t="s">
        <v>114</v>
      </c>
      <c r="X5" s="605" t="s">
        <v>114</v>
      </c>
      <c r="Y5" s="605" t="s">
        <v>114</v>
      </c>
      <c r="Z5" s="605" t="s">
        <v>1903</v>
      </c>
      <c r="AA5" s="605" t="s">
        <v>3123</v>
      </c>
      <c r="AB5" s="605" t="s">
        <v>114</v>
      </c>
      <c r="AC5" s="605" t="s">
        <v>114</v>
      </c>
      <c r="AD5" s="605" t="s">
        <v>1914</v>
      </c>
      <c r="AE5" s="605" t="s">
        <v>1614</v>
      </c>
      <c r="AF5" s="605" t="s">
        <v>114</v>
      </c>
      <c r="AG5" s="605" t="s">
        <v>1905</v>
      </c>
      <c r="AH5" s="605" t="s">
        <v>114</v>
      </c>
      <c r="AI5" s="605" t="s">
        <v>2975</v>
      </c>
      <c r="AJ5" s="605" t="s">
        <v>114</v>
      </c>
      <c r="AK5" s="605" t="s">
        <v>1907</v>
      </c>
      <c r="AL5" s="605" t="s">
        <v>1908</v>
      </c>
      <c r="AM5" s="605" t="s">
        <v>1909</v>
      </c>
      <c r="AN5" s="605" t="s">
        <v>1916</v>
      </c>
      <c r="AO5" s="605" t="s">
        <v>3161</v>
      </c>
      <c r="AP5" s="605" t="s">
        <v>3537</v>
      </c>
      <c r="AQ5" s="605" t="s">
        <v>1911</v>
      </c>
      <c r="AR5" s="605" t="s">
        <v>3517</v>
      </c>
      <c r="AS5" s="605" t="s">
        <v>1913</v>
      </c>
      <c r="AT5" s="607"/>
      <c r="AU5"/>
      <c r="AV5"/>
      <c r="AW5"/>
      <c r="AX5"/>
      <c r="AY5"/>
      <c r="AZ5"/>
      <c r="BA5"/>
    </row>
    <row r="6" spans="1:53">
      <c r="A6" s="604"/>
      <c r="B6" s="605" t="s">
        <v>1496</v>
      </c>
      <c r="C6" s="605" t="s">
        <v>1496</v>
      </c>
      <c r="D6" s="605" t="s">
        <v>1496</v>
      </c>
      <c r="E6" s="605" t="s">
        <v>1496</v>
      </c>
      <c r="F6" s="605" t="s">
        <v>1720</v>
      </c>
      <c r="G6" s="605" t="s">
        <v>1628</v>
      </c>
      <c r="H6" s="605" t="s">
        <v>2948</v>
      </c>
      <c r="I6" s="605" t="s">
        <v>2418</v>
      </c>
      <c r="J6" s="605" t="s">
        <v>1496</v>
      </c>
      <c r="K6" s="605" t="s">
        <v>1633</v>
      </c>
      <c r="L6" s="605" t="s">
        <v>1496</v>
      </c>
      <c r="M6" s="605" t="s">
        <v>3083</v>
      </c>
      <c r="N6" s="605" t="s">
        <v>1496</v>
      </c>
      <c r="O6" s="605" t="s">
        <v>1496</v>
      </c>
      <c r="P6" s="605" t="s">
        <v>1496</v>
      </c>
      <c r="Q6" s="605" t="s">
        <v>2598</v>
      </c>
      <c r="R6" s="605" t="s">
        <v>1496</v>
      </c>
      <c r="S6" s="605" t="s">
        <v>1496</v>
      </c>
      <c r="T6" s="605" t="s">
        <v>1496</v>
      </c>
      <c r="U6" s="605" t="s">
        <v>3627</v>
      </c>
      <c r="V6" s="605" t="s">
        <v>1496</v>
      </c>
      <c r="W6" s="605" t="s">
        <v>1496</v>
      </c>
      <c r="X6" s="605" t="s">
        <v>1496</v>
      </c>
      <c r="Y6" s="605" t="s">
        <v>1496</v>
      </c>
      <c r="Z6" s="605" t="s">
        <v>2062</v>
      </c>
      <c r="AA6" s="605" t="s">
        <v>2062</v>
      </c>
      <c r="AB6" s="605" t="s">
        <v>1496</v>
      </c>
      <c r="AC6" s="605" t="s">
        <v>1496</v>
      </c>
      <c r="AD6" s="605" t="s">
        <v>2312</v>
      </c>
      <c r="AE6" s="605" t="s">
        <v>1496</v>
      </c>
      <c r="AF6" s="605" t="s">
        <v>1496</v>
      </c>
      <c r="AG6" s="605" t="s">
        <v>2062</v>
      </c>
      <c r="AH6" s="605" t="s">
        <v>1496</v>
      </c>
      <c r="AI6" s="605" t="s">
        <v>2062</v>
      </c>
      <c r="AJ6" s="605" t="s">
        <v>1496</v>
      </c>
      <c r="AK6" s="605" t="s">
        <v>2062</v>
      </c>
      <c r="AL6" s="605" t="s">
        <v>2062</v>
      </c>
      <c r="AM6" s="605" t="s">
        <v>2915</v>
      </c>
      <c r="AN6" s="605" t="s">
        <v>2068</v>
      </c>
      <c r="AO6" s="605" t="s">
        <v>1496</v>
      </c>
      <c r="AP6" s="605" t="s">
        <v>2068</v>
      </c>
      <c r="AQ6" s="605" t="s">
        <v>2062</v>
      </c>
      <c r="AR6" s="605" t="s">
        <v>2062</v>
      </c>
      <c r="AS6" s="605" t="s">
        <v>2062</v>
      </c>
      <c r="AT6" s="607"/>
      <c r="AU6"/>
      <c r="AV6"/>
      <c r="AW6"/>
      <c r="AX6"/>
      <c r="AY6"/>
      <c r="AZ6"/>
      <c r="BA6"/>
    </row>
    <row r="7" spans="1:53">
      <c r="A7" s="604"/>
      <c r="B7" s="605" t="s">
        <v>1496</v>
      </c>
      <c r="C7" s="605" t="s">
        <v>1496</v>
      </c>
      <c r="D7" s="605" t="s">
        <v>1496</v>
      </c>
      <c r="E7" s="605" t="s">
        <v>1496</v>
      </c>
      <c r="F7" s="605" t="s">
        <v>2968</v>
      </c>
      <c r="G7" s="605" t="s">
        <v>2968</v>
      </c>
      <c r="H7" s="605" t="s">
        <v>2950</v>
      </c>
      <c r="I7" s="605" t="s">
        <v>2536</v>
      </c>
      <c r="J7" s="605" t="s">
        <v>1496</v>
      </c>
      <c r="K7" s="605" t="s">
        <v>2606</v>
      </c>
      <c r="L7" s="605" t="s">
        <v>1496</v>
      </c>
      <c r="M7" s="605" t="s">
        <v>3078</v>
      </c>
      <c r="N7" s="605" t="s">
        <v>1496</v>
      </c>
      <c r="O7" s="605" t="s">
        <v>1496</v>
      </c>
      <c r="P7" s="605" t="s">
        <v>1496</v>
      </c>
      <c r="Q7" s="605" t="s">
        <v>3076</v>
      </c>
      <c r="R7" s="605" t="s">
        <v>1496</v>
      </c>
      <c r="S7" s="605" t="s">
        <v>1496</v>
      </c>
      <c r="T7" s="605" t="s">
        <v>1496</v>
      </c>
      <c r="U7" s="605" t="s">
        <v>3629</v>
      </c>
      <c r="V7" s="605" t="s">
        <v>1496</v>
      </c>
      <c r="W7" s="605" t="s">
        <v>1496</v>
      </c>
      <c r="X7" s="605" t="s">
        <v>1496</v>
      </c>
      <c r="Y7" s="605" t="s">
        <v>1496</v>
      </c>
      <c r="Z7" s="605" t="s">
        <v>2081</v>
      </c>
      <c r="AA7" s="605" t="s">
        <v>3101</v>
      </c>
      <c r="AB7" s="605" t="s">
        <v>1496</v>
      </c>
      <c r="AC7" s="605" t="s">
        <v>1496</v>
      </c>
      <c r="AD7" s="605" t="s">
        <v>2640</v>
      </c>
      <c r="AE7" s="605" t="s">
        <v>1496</v>
      </c>
      <c r="AF7" s="605" t="s">
        <v>1496</v>
      </c>
      <c r="AG7" s="605" t="s">
        <v>2962</v>
      </c>
      <c r="AH7" s="605" t="s">
        <v>1496</v>
      </c>
      <c r="AI7" s="605" t="s">
        <v>3101</v>
      </c>
      <c r="AJ7" s="605" t="s">
        <v>1496</v>
      </c>
      <c r="AK7" s="605" t="s">
        <v>2080</v>
      </c>
      <c r="AL7" s="605" t="s">
        <v>2080</v>
      </c>
      <c r="AM7" s="605" t="s">
        <v>2969</v>
      </c>
      <c r="AN7" s="605" t="s">
        <v>2076</v>
      </c>
      <c r="AO7" s="605" t="s">
        <v>1496</v>
      </c>
      <c r="AP7" s="605" t="s">
        <v>3643</v>
      </c>
      <c r="AQ7" s="605" t="s">
        <v>2083</v>
      </c>
      <c r="AR7" s="605" t="s">
        <v>2962</v>
      </c>
      <c r="AS7" s="605" t="s">
        <v>2962</v>
      </c>
      <c r="AT7" s="607"/>
      <c r="AU7"/>
      <c r="AV7"/>
      <c r="AW7"/>
      <c r="AX7"/>
      <c r="AY7"/>
      <c r="AZ7"/>
      <c r="BA7"/>
    </row>
    <row r="8" spans="1:53">
      <c r="A8" s="600" t="s">
        <v>194</v>
      </c>
      <c r="B8" s="605"/>
      <c r="C8" s="605"/>
      <c r="D8" s="605"/>
      <c r="E8" s="605"/>
      <c r="F8" s="605">
        <v>600</v>
      </c>
      <c r="G8" s="605">
        <v>600</v>
      </c>
      <c r="H8" s="605">
        <v>600</v>
      </c>
      <c r="I8" s="605">
        <v>630</v>
      </c>
      <c r="J8" s="605"/>
      <c r="K8" s="605">
        <v>600</v>
      </c>
      <c r="L8" s="605"/>
      <c r="M8" s="605">
        <v>575</v>
      </c>
      <c r="N8" s="605"/>
      <c r="O8" s="605"/>
      <c r="P8" s="605"/>
      <c r="Q8" s="605">
        <v>650</v>
      </c>
      <c r="R8" s="605"/>
      <c r="S8" s="605"/>
      <c r="T8" s="605"/>
      <c r="U8" s="605">
        <v>550</v>
      </c>
      <c r="V8" s="605"/>
      <c r="W8" s="605"/>
      <c r="X8" s="605"/>
      <c r="Y8" s="605"/>
      <c r="Z8" s="605">
        <v>600</v>
      </c>
      <c r="AA8" s="605">
        <v>600</v>
      </c>
      <c r="AB8" s="605"/>
      <c r="AC8" s="605"/>
      <c r="AD8" s="605">
        <v>600</v>
      </c>
      <c r="AE8" s="605"/>
      <c r="AF8" s="605"/>
      <c r="AG8" s="605">
        <v>700</v>
      </c>
      <c r="AH8" s="605"/>
      <c r="AI8" s="605">
        <v>700</v>
      </c>
      <c r="AJ8" s="605"/>
      <c r="AK8" s="605">
        <v>670</v>
      </c>
      <c r="AL8" s="605">
        <v>670</v>
      </c>
      <c r="AM8" s="605">
        <v>550</v>
      </c>
      <c r="AN8" s="605">
        <v>550</v>
      </c>
      <c r="AO8" s="605"/>
      <c r="AP8" s="605">
        <v>550</v>
      </c>
      <c r="AQ8" s="605">
        <v>700</v>
      </c>
      <c r="AR8" s="605">
        <v>700</v>
      </c>
      <c r="AS8" s="605">
        <v>700</v>
      </c>
      <c r="AT8" s="607"/>
      <c r="AU8"/>
      <c r="AV8"/>
      <c r="AW8"/>
      <c r="AX8"/>
      <c r="AY8"/>
      <c r="AZ8"/>
      <c r="BA8"/>
    </row>
    <row r="9" spans="1:53">
      <c r="A9" s="608">
        <v>46174</v>
      </c>
      <c r="B9" s="609"/>
      <c r="C9" s="609"/>
      <c r="D9" s="609"/>
      <c r="E9" s="609"/>
      <c r="F9" s="609">
        <v>3.8333333333333335</v>
      </c>
      <c r="G9" s="609"/>
      <c r="H9" s="609"/>
      <c r="I9" s="609">
        <v>3.3333333333333335</v>
      </c>
      <c r="J9" s="609"/>
      <c r="K9" s="609">
        <v>1.5</v>
      </c>
      <c r="L9" s="609"/>
      <c r="M9" s="609"/>
      <c r="N9" s="609"/>
      <c r="O9" s="609"/>
      <c r="P9" s="609"/>
      <c r="Q9" s="609"/>
      <c r="R9" s="609"/>
      <c r="S9" s="609"/>
      <c r="T9" s="609"/>
      <c r="U9" s="609"/>
      <c r="V9" s="609"/>
      <c r="W9" s="609"/>
      <c r="X9" s="609"/>
      <c r="Y9" s="609"/>
      <c r="Z9" s="609"/>
      <c r="AA9" s="609"/>
      <c r="AB9" s="609"/>
      <c r="AC9" s="609"/>
      <c r="AD9" s="609"/>
      <c r="AE9" s="609"/>
      <c r="AF9" s="609"/>
      <c r="AG9" s="609"/>
      <c r="AH9" s="609"/>
      <c r="AI9" s="609"/>
      <c r="AJ9" s="609"/>
      <c r="AK9" s="609">
        <v>4.75</v>
      </c>
      <c r="AL9" s="609">
        <v>4.5</v>
      </c>
      <c r="AM9" s="609"/>
      <c r="AN9" s="609"/>
      <c r="AO9" s="609"/>
      <c r="AP9" s="609"/>
      <c r="AQ9" s="609"/>
      <c r="AR9" s="609"/>
      <c r="AS9" s="609"/>
      <c r="AT9" s="610">
        <v>3.5833333333333335</v>
      </c>
      <c r="AU9"/>
      <c r="AV9"/>
      <c r="AW9"/>
      <c r="AX9"/>
      <c r="AY9"/>
      <c r="AZ9"/>
      <c r="BA9"/>
    </row>
    <row r="10" spans="1:53">
      <c r="A10" s="844">
        <v>46175</v>
      </c>
      <c r="B10" s="845"/>
      <c r="C10" s="845"/>
      <c r="D10" s="845"/>
      <c r="E10" s="845"/>
      <c r="F10" s="845">
        <v>2.75</v>
      </c>
      <c r="G10" s="845"/>
      <c r="H10" s="845">
        <v>1.625</v>
      </c>
      <c r="I10" s="845">
        <v>2.7083333333333335</v>
      </c>
      <c r="J10" s="845"/>
      <c r="K10" s="845">
        <v>1.5416666666666667</v>
      </c>
      <c r="L10" s="845"/>
      <c r="M10" s="845"/>
      <c r="N10" s="845"/>
      <c r="O10" s="845"/>
      <c r="P10" s="845"/>
      <c r="Q10" s="845"/>
      <c r="R10" s="845"/>
      <c r="S10" s="845"/>
      <c r="T10" s="845"/>
      <c r="U10" s="845"/>
      <c r="V10" s="845"/>
      <c r="W10" s="845"/>
      <c r="X10" s="845"/>
      <c r="Y10" s="845"/>
      <c r="Z10" s="845"/>
      <c r="AA10" s="845"/>
      <c r="AB10" s="845"/>
      <c r="AC10" s="845"/>
      <c r="AD10" s="845"/>
      <c r="AE10" s="845"/>
      <c r="AF10" s="845"/>
      <c r="AG10" s="845"/>
      <c r="AH10" s="845"/>
      <c r="AI10" s="845"/>
      <c r="AJ10" s="845"/>
      <c r="AK10" s="845">
        <v>4.5</v>
      </c>
      <c r="AL10" s="845">
        <v>5.916666666666667</v>
      </c>
      <c r="AM10" s="845"/>
      <c r="AN10" s="845">
        <v>5.25</v>
      </c>
      <c r="AO10" s="845"/>
      <c r="AP10" s="845"/>
      <c r="AQ10" s="845"/>
      <c r="AR10" s="845"/>
      <c r="AS10" s="845">
        <v>4.041666666666667</v>
      </c>
      <c r="AT10" s="846">
        <v>3.541666666666667</v>
      </c>
      <c r="AU10"/>
      <c r="AV10"/>
      <c r="AW10"/>
      <c r="AX10"/>
      <c r="AY10"/>
      <c r="AZ10"/>
      <c r="BA10"/>
    </row>
    <row r="11" spans="1:53">
      <c r="A11" s="844">
        <v>46176</v>
      </c>
      <c r="B11" s="845"/>
      <c r="C11" s="845"/>
      <c r="D11" s="845"/>
      <c r="E11" s="845"/>
      <c r="F11" s="845">
        <v>3.7916666666666665</v>
      </c>
      <c r="G11" s="845"/>
      <c r="H11" s="845">
        <v>1.5</v>
      </c>
      <c r="I11" s="845">
        <v>2.5</v>
      </c>
      <c r="J11" s="845"/>
      <c r="K11" s="845">
        <v>1.25</v>
      </c>
      <c r="L11" s="845"/>
      <c r="M11" s="845">
        <v>1.3333333333333333</v>
      </c>
      <c r="N11" s="845"/>
      <c r="O11" s="845"/>
      <c r="P11" s="845"/>
      <c r="Q11" s="845">
        <v>2.8333333333333335</v>
      </c>
      <c r="R11" s="845"/>
      <c r="S11" s="845"/>
      <c r="T11" s="845"/>
      <c r="U11" s="845"/>
      <c r="V11" s="845"/>
      <c r="W11" s="845"/>
      <c r="X11" s="845"/>
      <c r="Y11" s="845"/>
      <c r="Z11" s="845"/>
      <c r="AA11" s="845"/>
      <c r="AB11" s="845"/>
      <c r="AC11" s="845"/>
      <c r="AD11" s="845"/>
      <c r="AE11" s="845"/>
      <c r="AF11" s="845"/>
      <c r="AG11" s="845">
        <v>5.041666666666667</v>
      </c>
      <c r="AH11" s="845"/>
      <c r="AI11" s="845">
        <v>4.333333333333333</v>
      </c>
      <c r="AJ11" s="845"/>
      <c r="AK11" s="845">
        <v>4.333333333333333</v>
      </c>
      <c r="AL11" s="845">
        <v>4.666666666666667</v>
      </c>
      <c r="AM11" s="845"/>
      <c r="AN11" s="845">
        <v>5.833333333333333</v>
      </c>
      <c r="AO11" s="845"/>
      <c r="AP11" s="845"/>
      <c r="AQ11" s="845"/>
      <c r="AR11" s="845"/>
      <c r="AS11" s="845">
        <v>4.083333333333333</v>
      </c>
      <c r="AT11" s="846">
        <v>3.4583333333333335</v>
      </c>
      <c r="AU11"/>
      <c r="AV11"/>
      <c r="AW11"/>
      <c r="AX11"/>
      <c r="AY11"/>
      <c r="AZ11"/>
      <c r="BA11"/>
    </row>
    <row r="12" spans="1:53">
      <c r="A12" s="844">
        <v>46177</v>
      </c>
      <c r="B12" s="845"/>
      <c r="C12" s="845"/>
      <c r="D12" s="845"/>
      <c r="E12" s="845"/>
      <c r="F12" s="845">
        <v>4.125</v>
      </c>
      <c r="G12" s="845"/>
      <c r="H12" s="845">
        <v>1.1666666666666667</v>
      </c>
      <c r="I12" s="845">
        <v>2.7916666666666665</v>
      </c>
      <c r="J12" s="845"/>
      <c r="K12" s="845">
        <v>2.25</v>
      </c>
      <c r="L12" s="845"/>
      <c r="M12" s="845">
        <v>1.3333333333333333</v>
      </c>
      <c r="N12" s="845"/>
      <c r="O12" s="845"/>
      <c r="P12" s="845"/>
      <c r="Q12" s="845">
        <v>3.5416666666666665</v>
      </c>
      <c r="R12" s="845"/>
      <c r="S12" s="845"/>
      <c r="T12" s="845"/>
      <c r="U12" s="845"/>
      <c r="V12" s="845"/>
      <c r="W12" s="845"/>
      <c r="X12" s="845"/>
      <c r="Y12" s="845"/>
      <c r="Z12" s="845"/>
      <c r="AA12" s="845">
        <v>6.083333333333333</v>
      </c>
      <c r="AB12" s="845"/>
      <c r="AC12" s="845"/>
      <c r="AD12" s="845"/>
      <c r="AE12" s="845"/>
      <c r="AF12" s="845"/>
      <c r="AG12" s="845">
        <v>5.708333333333333</v>
      </c>
      <c r="AH12" s="845"/>
      <c r="AI12" s="845">
        <v>4.708333333333333</v>
      </c>
      <c r="AJ12" s="845"/>
      <c r="AK12" s="845">
        <v>7.083333333333333</v>
      </c>
      <c r="AL12" s="845">
        <v>7.666666666666667</v>
      </c>
      <c r="AM12" s="845"/>
      <c r="AN12" s="845">
        <v>5.666666666666667</v>
      </c>
      <c r="AO12" s="845"/>
      <c r="AP12" s="845"/>
      <c r="AQ12" s="845"/>
      <c r="AR12" s="845"/>
      <c r="AS12" s="845">
        <v>6.083333333333333</v>
      </c>
      <c r="AT12" s="846">
        <v>4.4775641025641022</v>
      </c>
      <c r="AU12"/>
      <c r="AV12"/>
      <c r="AW12"/>
      <c r="AX12"/>
      <c r="AY12"/>
      <c r="AZ12"/>
      <c r="BA12"/>
    </row>
    <row r="13" spans="1:53">
      <c r="A13" s="844">
        <v>46178</v>
      </c>
      <c r="B13" s="845"/>
      <c r="C13" s="845"/>
      <c r="D13" s="845"/>
      <c r="E13" s="845"/>
      <c r="F13" s="845">
        <v>3.7916666666666665</v>
      </c>
      <c r="G13" s="845"/>
      <c r="H13" s="845">
        <v>1.125</v>
      </c>
      <c r="I13" s="845">
        <v>2.0416666666666665</v>
      </c>
      <c r="J13" s="845"/>
      <c r="K13" s="845">
        <v>3.5416666666666665</v>
      </c>
      <c r="L13" s="845"/>
      <c r="M13" s="845">
        <v>2.1666666666666665</v>
      </c>
      <c r="N13" s="845"/>
      <c r="O13" s="845"/>
      <c r="P13" s="845"/>
      <c r="Q13" s="845">
        <v>1.7083333333333333</v>
      </c>
      <c r="R13" s="845"/>
      <c r="S13" s="845"/>
      <c r="T13" s="845"/>
      <c r="U13" s="845"/>
      <c r="V13" s="845"/>
      <c r="W13" s="845"/>
      <c r="X13" s="845"/>
      <c r="Y13" s="845"/>
      <c r="Z13" s="845"/>
      <c r="AA13" s="845">
        <v>7.416666666666667</v>
      </c>
      <c r="AB13" s="845"/>
      <c r="AC13" s="845"/>
      <c r="AD13" s="845"/>
      <c r="AE13" s="845"/>
      <c r="AF13" s="845"/>
      <c r="AG13" s="845">
        <v>2.25</v>
      </c>
      <c r="AH13" s="845"/>
      <c r="AI13" s="845">
        <v>4.166666666666667</v>
      </c>
      <c r="AJ13" s="845"/>
      <c r="AK13" s="845">
        <v>4.083333333333333</v>
      </c>
      <c r="AL13" s="845">
        <v>6.75</v>
      </c>
      <c r="AM13" s="845"/>
      <c r="AN13" s="845">
        <v>3.0833333333333335</v>
      </c>
      <c r="AO13" s="845">
        <v>2.25</v>
      </c>
      <c r="AP13" s="845"/>
      <c r="AQ13" s="845"/>
      <c r="AR13" s="845"/>
      <c r="AS13" s="845">
        <v>2.7916666666666665</v>
      </c>
      <c r="AT13" s="846">
        <v>3.3690476190476191</v>
      </c>
      <c r="AU13"/>
      <c r="AV13"/>
      <c r="AW13"/>
      <c r="AX13"/>
      <c r="AY13"/>
      <c r="AZ13"/>
      <c r="BA13"/>
    </row>
    <row r="14" spans="1:53">
      <c r="A14" s="844">
        <v>46179</v>
      </c>
      <c r="B14" s="845"/>
      <c r="C14" s="845"/>
      <c r="D14" s="845"/>
      <c r="E14" s="845"/>
      <c r="F14" s="845">
        <v>2.9583333333333335</v>
      </c>
      <c r="G14" s="845"/>
      <c r="H14" s="845">
        <v>1.5416666666666667</v>
      </c>
      <c r="I14" s="845">
        <v>2.125</v>
      </c>
      <c r="J14" s="845"/>
      <c r="K14" s="845">
        <v>2</v>
      </c>
      <c r="L14" s="845"/>
      <c r="M14" s="845">
        <v>1.375</v>
      </c>
      <c r="N14" s="845"/>
      <c r="O14" s="845"/>
      <c r="P14" s="845"/>
      <c r="Q14" s="845">
        <v>6.5</v>
      </c>
      <c r="R14" s="845"/>
      <c r="S14" s="845"/>
      <c r="T14" s="845"/>
      <c r="U14" s="845"/>
      <c r="V14" s="845"/>
      <c r="W14" s="845"/>
      <c r="X14" s="845"/>
      <c r="Y14" s="845"/>
      <c r="Z14" s="845"/>
      <c r="AA14" s="845">
        <v>7.041666666666667</v>
      </c>
      <c r="AB14" s="845"/>
      <c r="AC14" s="845"/>
      <c r="AD14" s="845"/>
      <c r="AE14" s="845"/>
      <c r="AF14" s="845"/>
      <c r="AG14" s="845">
        <v>5.416666666666667</v>
      </c>
      <c r="AH14" s="845"/>
      <c r="AI14" s="845">
        <v>6.083333333333333</v>
      </c>
      <c r="AJ14" s="845"/>
      <c r="AK14" s="845">
        <v>5.5</v>
      </c>
      <c r="AL14" s="845">
        <v>6.083333333333333</v>
      </c>
      <c r="AM14" s="845"/>
      <c r="AN14" s="845"/>
      <c r="AO14" s="845">
        <v>1.6666666666666667</v>
      </c>
      <c r="AP14" s="845"/>
      <c r="AQ14" s="845"/>
      <c r="AR14" s="845">
        <v>3.3333333333333335</v>
      </c>
      <c r="AS14" s="845">
        <v>5.166666666666667</v>
      </c>
      <c r="AT14" s="846">
        <v>4.0565476190476195</v>
      </c>
      <c r="AU14"/>
      <c r="AV14"/>
      <c r="AW14"/>
      <c r="AX14"/>
      <c r="AY14"/>
      <c r="AZ14"/>
      <c r="BA14"/>
    </row>
    <row r="15" spans="1:53">
      <c r="A15" s="844">
        <v>46180</v>
      </c>
      <c r="B15" s="845"/>
      <c r="C15" s="845"/>
      <c r="D15" s="845"/>
      <c r="E15" s="845"/>
      <c r="F15" s="845">
        <v>4.458333333333333</v>
      </c>
      <c r="G15" s="845"/>
      <c r="H15" s="845">
        <v>1.7083333333333333</v>
      </c>
      <c r="I15" s="845">
        <v>1.4583333333333333</v>
      </c>
      <c r="J15" s="845"/>
      <c r="K15" s="845">
        <v>1.7083333333333333</v>
      </c>
      <c r="L15" s="845"/>
      <c r="M15" s="845">
        <v>1.4166666666666667</v>
      </c>
      <c r="N15" s="845"/>
      <c r="O15" s="845"/>
      <c r="P15" s="845"/>
      <c r="Q15" s="845">
        <v>5.083333333333333</v>
      </c>
      <c r="R15" s="845"/>
      <c r="S15" s="845"/>
      <c r="T15" s="845"/>
      <c r="U15" s="845"/>
      <c r="V15" s="845"/>
      <c r="W15" s="845"/>
      <c r="X15" s="845"/>
      <c r="Y15" s="845"/>
      <c r="Z15" s="845"/>
      <c r="AA15" s="845">
        <v>4.625</v>
      </c>
      <c r="AB15" s="845"/>
      <c r="AC15" s="845"/>
      <c r="AD15" s="845"/>
      <c r="AE15" s="845"/>
      <c r="AF15" s="845"/>
      <c r="AG15" s="845">
        <v>5.083333333333333</v>
      </c>
      <c r="AH15" s="845"/>
      <c r="AI15" s="845">
        <v>5.25</v>
      </c>
      <c r="AJ15" s="845"/>
      <c r="AK15" s="845">
        <v>9.5</v>
      </c>
      <c r="AL15" s="845">
        <v>4.916666666666667</v>
      </c>
      <c r="AM15" s="845"/>
      <c r="AN15" s="845"/>
      <c r="AO15" s="845">
        <v>1.9166666666666667</v>
      </c>
      <c r="AP15" s="845"/>
      <c r="AQ15" s="845"/>
      <c r="AR15" s="845">
        <v>3.75</v>
      </c>
      <c r="AS15" s="845">
        <v>5.166666666666667</v>
      </c>
      <c r="AT15" s="846">
        <v>4.0029761904761898</v>
      </c>
      <c r="AU15"/>
      <c r="AV15"/>
      <c r="AW15"/>
      <c r="AX15"/>
      <c r="AY15"/>
      <c r="AZ15"/>
      <c r="BA15"/>
    </row>
    <row r="16" spans="1:53">
      <c r="A16" s="844">
        <v>46181</v>
      </c>
      <c r="B16" s="845"/>
      <c r="C16" s="845"/>
      <c r="D16" s="845"/>
      <c r="E16" s="845"/>
      <c r="F16" s="845"/>
      <c r="G16" s="845">
        <v>3.5416666666666665</v>
      </c>
      <c r="H16" s="845">
        <v>0.54166666666666663</v>
      </c>
      <c r="I16" s="845">
        <v>1.4166666666666667</v>
      </c>
      <c r="J16" s="845"/>
      <c r="K16" s="845">
        <v>2.5</v>
      </c>
      <c r="L16" s="845"/>
      <c r="M16" s="845">
        <v>3.125</v>
      </c>
      <c r="N16" s="845"/>
      <c r="O16" s="845"/>
      <c r="P16" s="845"/>
      <c r="Q16" s="845">
        <v>2.0416666666666665</v>
      </c>
      <c r="R16" s="845"/>
      <c r="S16" s="845"/>
      <c r="T16" s="845"/>
      <c r="U16" s="845"/>
      <c r="V16" s="845"/>
      <c r="W16" s="845"/>
      <c r="X16" s="845"/>
      <c r="Y16" s="845"/>
      <c r="Z16" s="845"/>
      <c r="AA16" s="845">
        <v>3.6666666666666665</v>
      </c>
      <c r="AB16" s="845"/>
      <c r="AC16" s="845"/>
      <c r="AD16" s="845"/>
      <c r="AE16" s="845"/>
      <c r="AF16" s="845"/>
      <c r="AG16" s="845">
        <v>5.291666666666667</v>
      </c>
      <c r="AH16" s="845"/>
      <c r="AI16" s="845">
        <v>3.5416666666666665</v>
      </c>
      <c r="AJ16" s="845"/>
      <c r="AK16" s="845">
        <v>7.833333333333333</v>
      </c>
      <c r="AL16" s="845">
        <v>6.416666666666667</v>
      </c>
      <c r="AM16" s="845"/>
      <c r="AN16" s="845"/>
      <c r="AO16" s="845">
        <v>3.9166666666666665</v>
      </c>
      <c r="AP16" s="845"/>
      <c r="AQ16" s="845"/>
      <c r="AR16" s="845">
        <v>3.7916666666666665</v>
      </c>
      <c r="AS16" s="845">
        <v>3.8333333333333335</v>
      </c>
      <c r="AT16" s="846">
        <v>3.6755952380952377</v>
      </c>
      <c r="AU16"/>
      <c r="AV16"/>
      <c r="AW16"/>
      <c r="AX16"/>
      <c r="AY16"/>
      <c r="AZ16"/>
      <c r="BA16"/>
    </row>
    <row r="17" spans="1:53">
      <c r="A17" s="844">
        <v>46182</v>
      </c>
      <c r="B17" s="845"/>
      <c r="C17" s="845"/>
      <c r="D17" s="845"/>
      <c r="E17" s="845"/>
      <c r="F17" s="845"/>
      <c r="G17" s="845">
        <v>3.125</v>
      </c>
      <c r="H17" s="845"/>
      <c r="I17" s="845">
        <v>2.2083333333333335</v>
      </c>
      <c r="J17" s="845"/>
      <c r="K17" s="845">
        <v>2</v>
      </c>
      <c r="L17" s="845"/>
      <c r="M17" s="845">
        <v>2.375</v>
      </c>
      <c r="N17" s="845"/>
      <c r="O17" s="845"/>
      <c r="P17" s="845"/>
      <c r="Q17" s="845">
        <v>3.125</v>
      </c>
      <c r="R17" s="845"/>
      <c r="S17" s="845"/>
      <c r="T17" s="845"/>
      <c r="U17" s="845">
        <v>1.9583333333333333</v>
      </c>
      <c r="V17" s="845"/>
      <c r="W17" s="845"/>
      <c r="X17" s="845"/>
      <c r="Y17" s="845"/>
      <c r="Z17" s="845"/>
      <c r="AA17" s="845">
        <v>5.375</v>
      </c>
      <c r="AB17" s="845"/>
      <c r="AC17" s="845"/>
      <c r="AD17" s="845"/>
      <c r="AE17" s="845"/>
      <c r="AF17" s="845"/>
      <c r="AG17" s="845">
        <v>5.083333333333333</v>
      </c>
      <c r="AH17" s="845"/>
      <c r="AI17" s="845">
        <v>4.791666666666667</v>
      </c>
      <c r="AJ17" s="845"/>
      <c r="AK17" s="845">
        <v>0.91666666666666663</v>
      </c>
      <c r="AL17" s="845">
        <v>6.166666666666667</v>
      </c>
      <c r="AM17" s="845"/>
      <c r="AN17" s="845"/>
      <c r="AO17" s="845"/>
      <c r="AP17" s="845">
        <v>6.666666666666667</v>
      </c>
      <c r="AQ17" s="845"/>
      <c r="AR17" s="845">
        <v>2.7916666666666665</v>
      </c>
      <c r="AS17" s="845">
        <v>5.208333333333333</v>
      </c>
      <c r="AT17" s="846">
        <v>3.6994047619047619</v>
      </c>
      <c r="AU17"/>
      <c r="AV17"/>
      <c r="AW17"/>
      <c r="AX17"/>
      <c r="AY17"/>
      <c r="AZ17"/>
      <c r="BA17"/>
    </row>
    <row r="18" spans="1:53">
      <c r="A18" s="844">
        <v>46183</v>
      </c>
      <c r="B18" s="845"/>
      <c r="C18" s="845"/>
      <c r="D18" s="845"/>
      <c r="E18" s="845"/>
      <c r="F18" s="845"/>
      <c r="G18" s="845">
        <v>3.7083333333333335</v>
      </c>
      <c r="H18" s="845"/>
      <c r="I18" s="845">
        <v>1.9583333333333333</v>
      </c>
      <c r="J18" s="845"/>
      <c r="K18" s="845">
        <v>2.1666666666666665</v>
      </c>
      <c r="L18" s="845"/>
      <c r="M18" s="845"/>
      <c r="N18" s="845"/>
      <c r="O18" s="845"/>
      <c r="P18" s="845"/>
      <c r="Q18" s="845">
        <v>0.79166666666666663</v>
      </c>
      <c r="R18" s="845"/>
      <c r="S18" s="845"/>
      <c r="T18" s="845"/>
      <c r="U18" s="845">
        <v>1.8333333333333333</v>
      </c>
      <c r="V18" s="845"/>
      <c r="W18" s="845"/>
      <c r="X18" s="845"/>
      <c r="Y18" s="845"/>
      <c r="Z18" s="845"/>
      <c r="AA18" s="845">
        <v>6.333333333333333</v>
      </c>
      <c r="AB18" s="845"/>
      <c r="AC18" s="845"/>
      <c r="AD18" s="845"/>
      <c r="AE18" s="845"/>
      <c r="AF18" s="845"/>
      <c r="AG18" s="845">
        <v>5.208333333333333</v>
      </c>
      <c r="AH18" s="845"/>
      <c r="AI18" s="845">
        <v>5.166666666666667</v>
      </c>
      <c r="AJ18" s="845"/>
      <c r="AK18" s="845"/>
      <c r="AL18" s="845"/>
      <c r="AM18" s="845"/>
      <c r="AN18" s="845"/>
      <c r="AO18" s="845"/>
      <c r="AP18" s="845">
        <v>4</v>
      </c>
      <c r="AQ18" s="845"/>
      <c r="AR18" s="845">
        <v>3.9583333333333335</v>
      </c>
      <c r="AS18" s="845">
        <v>5.583333333333333</v>
      </c>
      <c r="AT18" s="846">
        <v>3.7007575757575761</v>
      </c>
      <c r="AU18"/>
      <c r="AV18"/>
      <c r="AW18"/>
      <c r="AX18"/>
      <c r="AY18"/>
      <c r="AZ18"/>
      <c r="BA18"/>
    </row>
    <row r="19" spans="1:53">
      <c r="A19" s="844">
        <v>46184</v>
      </c>
      <c r="B19" s="845"/>
      <c r="C19" s="845"/>
      <c r="D19" s="845"/>
      <c r="E19" s="845"/>
      <c r="F19" s="845"/>
      <c r="G19" s="845">
        <v>0</v>
      </c>
      <c r="H19" s="845">
        <v>0</v>
      </c>
      <c r="I19" s="845">
        <v>0</v>
      </c>
      <c r="J19" s="845"/>
      <c r="K19" s="845">
        <v>0</v>
      </c>
      <c r="L19" s="845"/>
      <c r="M19" s="845"/>
      <c r="N19" s="845"/>
      <c r="O19" s="845"/>
      <c r="P19" s="845"/>
      <c r="Q19" s="845">
        <v>0</v>
      </c>
      <c r="R19" s="845"/>
      <c r="S19" s="845"/>
      <c r="T19" s="845"/>
      <c r="U19" s="845">
        <v>0</v>
      </c>
      <c r="V19" s="845"/>
      <c r="W19" s="845"/>
      <c r="X19" s="845"/>
      <c r="Y19" s="845"/>
      <c r="Z19" s="845"/>
      <c r="AA19" s="845">
        <v>0</v>
      </c>
      <c r="AB19" s="845"/>
      <c r="AC19" s="845"/>
      <c r="AD19" s="845"/>
      <c r="AE19" s="845"/>
      <c r="AF19" s="845"/>
      <c r="AG19" s="845">
        <v>0</v>
      </c>
      <c r="AH19" s="845"/>
      <c r="AI19" s="845">
        <v>0</v>
      </c>
      <c r="AJ19" s="845"/>
      <c r="AK19" s="845"/>
      <c r="AL19" s="845"/>
      <c r="AM19" s="845"/>
      <c r="AN19" s="845"/>
      <c r="AO19" s="845"/>
      <c r="AP19" s="845">
        <v>0</v>
      </c>
      <c r="AQ19" s="845"/>
      <c r="AR19" s="845">
        <v>0</v>
      </c>
      <c r="AS19" s="845">
        <v>0</v>
      </c>
      <c r="AT19" s="846">
        <v>0</v>
      </c>
      <c r="AU19"/>
      <c r="AV19"/>
      <c r="AW19"/>
      <c r="AX19"/>
      <c r="AY19"/>
      <c r="AZ19"/>
      <c r="BA19"/>
    </row>
    <row r="20" spans="1:53">
      <c r="A20" s="611" t="s">
        <v>193</v>
      </c>
      <c r="B20" s="612"/>
      <c r="C20" s="612"/>
      <c r="D20" s="612"/>
      <c r="E20" s="612"/>
      <c r="F20" s="612">
        <v>3.6726190476190474</v>
      </c>
      <c r="G20" s="612">
        <v>2.59375</v>
      </c>
      <c r="H20" s="612">
        <v>1.1510416666666667</v>
      </c>
      <c r="I20" s="612">
        <v>2.0492424242424239</v>
      </c>
      <c r="J20" s="612"/>
      <c r="K20" s="612">
        <v>1.8598484848484851</v>
      </c>
      <c r="L20" s="612"/>
      <c r="M20" s="612">
        <v>1.875</v>
      </c>
      <c r="N20" s="612"/>
      <c r="O20" s="612"/>
      <c r="P20" s="612"/>
      <c r="Q20" s="612">
        <v>2.8472222222222228</v>
      </c>
      <c r="R20" s="612"/>
      <c r="S20" s="612"/>
      <c r="T20" s="612"/>
      <c r="U20" s="612">
        <v>1.2638888888888888</v>
      </c>
      <c r="V20" s="612"/>
      <c r="W20" s="612"/>
      <c r="X20" s="612"/>
      <c r="Y20" s="612"/>
      <c r="Z20" s="612"/>
      <c r="AA20" s="612">
        <v>5.0677083333333339</v>
      </c>
      <c r="AB20" s="612"/>
      <c r="AC20" s="612"/>
      <c r="AD20" s="612"/>
      <c r="AE20" s="612"/>
      <c r="AF20" s="612"/>
      <c r="AG20" s="612">
        <v>4.3425925925925926</v>
      </c>
      <c r="AH20" s="612"/>
      <c r="AI20" s="612">
        <v>4.2268518518518512</v>
      </c>
      <c r="AJ20" s="612"/>
      <c r="AK20" s="612">
        <v>5.3888888888888893</v>
      </c>
      <c r="AL20" s="612">
        <v>5.8981481481481479</v>
      </c>
      <c r="AM20" s="612"/>
      <c r="AN20" s="612">
        <v>4.958333333333333</v>
      </c>
      <c r="AO20" s="612">
        <v>2.4375</v>
      </c>
      <c r="AP20" s="612">
        <v>3.5555555555555558</v>
      </c>
      <c r="AQ20" s="612"/>
      <c r="AR20" s="612">
        <v>2.9375</v>
      </c>
      <c r="AS20" s="612">
        <v>4.1958333333333337</v>
      </c>
      <c r="AT20" s="613">
        <v>3.4344783715012714</v>
      </c>
      <c r="AU20"/>
      <c r="AV20"/>
      <c r="AW20"/>
      <c r="AX20"/>
      <c r="AY20"/>
      <c r="AZ20"/>
      <c r="BA20"/>
    </row>
  </sheetData>
  <phoneticPr fontId="5" type="noConversion"/>
  <pageMargins left="0.74803149606299213" right="0.74803149606299213" top="0.98425196850393704" bottom="0.98425196850393704" header="0.51181102362204722" footer="0.51181102362204722"/>
  <pageSetup paperSize="9" scale="42" fitToWidth="2" orientation="landscape" horizontalDpi="180" verticalDpi="180"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16"/>
  <sheetViews>
    <sheetView topLeftCell="A3" workbookViewId="0">
      <selection activeCell="A3" sqref="A3"/>
    </sheetView>
  </sheetViews>
  <sheetFormatPr defaultRowHeight="16.5"/>
  <cols>
    <col min="1" max="1" width="16.25" style="549" customWidth="1"/>
    <col min="2" max="2" width="9.75" style="549" customWidth="1"/>
    <col min="3" max="3" width="11" style="549" bestFit="1" customWidth="1"/>
    <col min="4" max="4" width="10.625" style="549" customWidth="1"/>
    <col min="5" max="5" width="10.875" style="549" bestFit="1" customWidth="1"/>
    <col min="6" max="6" width="10.625" style="549" customWidth="1"/>
    <col min="7" max="7" width="5.25" style="549" bestFit="1" customWidth="1"/>
    <col min="8" max="8" width="10.75" style="549" bestFit="1" customWidth="1"/>
    <col min="9" max="9" width="11" style="549" bestFit="1" customWidth="1"/>
    <col min="10" max="10" width="11.375" style="549" bestFit="1" customWidth="1"/>
    <col min="11" max="11" width="10.75" style="549" bestFit="1" customWidth="1"/>
    <col min="12" max="12" width="11" style="549" bestFit="1" customWidth="1"/>
    <col min="13" max="14" width="10.875" style="549" bestFit="1" customWidth="1"/>
    <col min="15" max="15" width="10.625" style="549" bestFit="1" customWidth="1"/>
    <col min="16" max="16" width="6.25" style="549" bestFit="1" customWidth="1"/>
    <col min="17" max="16384" width="9" style="549"/>
  </cols>
  <sheetData>
    <row r="1" spans="1:6" hidden="1"/>
    <row r="2" spans="1:6" hidden="1"/>
    <row r="3" spans="1:6">
      <c r="A3" s="550" t="s">
        <v>811</v>
      </c>
      <c r="B3" s="550" t="s">
        <v>195</v>
      </c>
    </row>
    <row r="4" spans="1:6">
      <c r="B4" s="549" t="s">
        <v>1921</v>
      </c>
      <c r="C4" s="549" t="s">
        <v>1922</v>
      </c>
      <c r="D4" s="549" t="s">
        <v>1909</v>
      </c>
      <c r="E4" s="549" t="s">
        <v>2480</v>
      </c>
      <c r="F4" s="549" t="s">
        <v>193</v>
      </c>
    </row>
    <row r="5" spans="1:6">
      <c r="B5" s="549" t="s">
        <v>1658</v>
      </c>
      <c r="C5" s="549" t="s">
        <v>1658</v>
      </c>
      <c r="D5" s="549" t="s">
        <v>1026</v>
      </c>
      <c r="E5" s="549" t="s">
        <v>1658</v>
      </c>
    </row>
    <row r="6" spans="1:6">
      <c r="A6" s="550" t="s">
        <v>699</v>
      </c>
      <c r="B6" s="549">
        <v>4</v>
      </c>
      <c r="C6" s="549">
        <v>4</v>
      </c>
      <c r="D6" s="549">
        <v>4</v>
      </c>
      <c r="E6" s="549">
        <v>4</v>
      </c>
    </row>
    <row r="7" spans="1:6">
      <c r="A7" s="551">
        <v>46174</v>
      </c>
      <c r="B7" s="552">
        <v>0</v>
      </c>
      <c r="C7" s="552">
        <v>0</v>
      </c>
      <c r="D7" s="552"/>
      <c r="E7" s="552"/>
      <c r="F7" s="552">
        <v>0</v>
      </c>
    </row>
    <row r="8" spans="1:6">
      <c r="A8" s="551">
        <v>46175</v>
      </c>
      <c r="B8" s="552">
        <v>70</v>
      </c>
      <c r="C8" s="552">
        <v>46</v>
      </c>
      <c r="D8" s="552"/>
      <c r="E8" s="552"/>
      <c r="F8" s="552">
        <v>116</v>
      </c>
    </row>
    <row r="9" spans="1:6">
      <c r="A9" s="551">
        <v>46176</v>
      </c>
      <c r="B9" s="552">
        <v>92</v>
      </c>
      <c r="C9" s="552">
        <v>92</v>
      </c>
      <c r="D9" s="552">
        <v>72</v>
      </c>
      <c r="E9" s="552"/>
      <c r="F9" s="552">
        <v>256</v>
      </c>
    </row>
    <row r="10" spans="1:6">
      <c r="A10" s="551">
        <v>46177</v>
      </c>
      <c r="B10" s="552">
        <v>72</v>
      </c>
      <c r="C10" s="552">
        <v>125</v>
      </c>
      <c r="D10" s="552">
        <v>36</v>
      </c>
      <c r="E10" s="552">
        <v>0</v>
      </c>
      <c r="F10" s="552">
        <v>233</v>
      </c>
    </row>
    <row r="11" spans="1:6">
      <c r="A11" s="551">
        <v>46178</v>
      </c>
      <c r="B11" s="552">
        <v>24</v>
      </c>
      <c r="C11" s="552">
        <v>36</v>
      </c>
      <c r="D11" s="552"/>
      <c r="E11" s="552">
        <v>0</v>
      </c>
      <c r="F11" s="552">
        <v>60</v>
      </c>
    </row>
    <row r="12" spans="1:6">
      <c r="A12" s="551">
        <v>46179</v>
      </c>
      <c r="B12" s="552"/>
      <c r="C12" s="552">
        <v>0</v>
      </c>
      <c r="D12" s="552"/>
      <c r="E12" s="552">
        <v>36</v>
      </c>
      <c r="F12" s="552">
        <v>36</v>
      </c>
    </row>
    <row r="13" spans="1:6">
      <c r="A13" s="551">
        <v>46180</v>
      </c>
      <c r="B13" s="552"/>
      <c r="C13" s="552">
        <v>0</v>
      </c>
      <c r="D13" s="552"/>
      <c r="E13" s="552">
        <v>36</v>
      </c>
      <c r="F13" s="552">
        <v>36</v>
      </c>
    </row>
    <row r="14" spans="1:6">
      <c r="A14" s="551">
        <v>46183</v>
      </c>
      <c r="B14" s="552"/>
      <c r="C14" s="552">
        <v>22</v>
      </c>
      <c r="D14" s="552"/>
      <c r="E14" s="552">
        <v>66</v>
      </c>
      <c r="F14" s="552">
        <v>88</v>
      </c>
    </row>
    <row r="15" spans="1:6">
      <c r="A15" s="551">
        <v>46184</v>
      </c>
      <c r="B15" s="552"/>
      <c r="C15" s="552">
        <v>0</v>
      </c>
      <c r="D15" s="552"/>
      <c r="E15" s="552">
        <v>0</v>
      </c>
      <c r="F15" s="552">
        <v>0</v>
      </c>
    </row>
    <row r="16" spans="1:6">
      <c r="A16" s="551" t="s">
        <v>193</v>
      </c>
      <c r="B16" s="552">
        <v>258</v>
      </c>
      <c r="C16" s="552">
        <v>321</v>
      </c>
      <c r="D16" s="552">
        <v>108</v>
      </c>
      <c r="E16" s="552">
        <v>138</v>
      </c>
      <c r="F16" s="552">
        <v>825</v>
      </c>
    </row>
  </sheetData>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39"/>
  <sheetViews>
    <sheetView topLeftCell="A3" workbookViewId="0">
      <selection activeCell="A3" sqref="A3"/>
    </sheetView>
  </sheetViews>
  <sheetFormatPr defaultRowHeight="16.5"/>
  <cols>
    <col min="1" max="1" width="16.25" style="549" customWidth="1"/>
    <col min="2" max="2" width="9.75" style="549" customWidth="1"/>
    <col min="3" max="3" width="5.75" style="549" customWidth="1"/>
    <col min="4" max="4" width="10.625" style="549" customWidth="1"/>
    <col min="5" max="5" width="10.875" style="549" bestFit="1" customWidth="1"/>
    <col min="6" max="6" width="10.625" style="549" customWidth="1"/>
    <col min="7" max="7" width="5.25" style="549" bestFit="1" customWidth="1"/>
    <col min="8" max="8" width="10.75" style="549" bestFit="1" customWidth="1"/>
    <col min="9" max="9" width="11" style="549" bestFit="1" customWidth="1"/>
    <col min="10" max="10" width="11.375" style="549" bestFit="1" customWidth="1"/>
    <col min="11" max="11" width="10.75" style="549" bestFit="1" customWidth="1"/>
    <col min="12" max="12" width="11" style="549" bestFit="1" customWidth="1"/>
    <col min="13" max="14" width="10.875" style="549" bestFit="1" customWidth="1"/>
    <col min="15" max="15" width="10.625" style="549" bestFit="1" customWidth="1"/>
    <col min="16" max="16" width="6.25" style="549" bestFit="1" customWidth="1"/>
    <col min="17" max="16384" width="9" style="549"/>
  </cols>
  <sheetData>
    <row r="1" spans="1:4" hidden="1"/>
    <row r="2" spans="1:4" hidden="1"/>
    <row r="3" spans="1:4">
      <c r="A3" s="550" t="s">
        <v>811</v>
      </c>
      <c r="B3" s="550" t="s">
        <v>195</v>
      </c>
      <c r="D3"/>
    </row>
    <row r="4" spans="1:4">
      <c r="B4" s="549" t="s">
        <v>1026</v>
      </c>
      <c r="C4" s="549" t="s">
        <v>193</v>
      </c>
      <c r="D4"/>
    </row>
    <row r="5" spans="1:4">
      <c r="B5" s="549" t="s">
        <v>1026</v>
      </c>
      <c r="D5"/>
    </row>
    <row r="6" spans="1:4">
      <c r="A6" s="550" t="s">
        <v>699</v>
      </c>
      <c r="B6" s="549" t="s">
        <v>1026</v>
      </c>
      <c r="D6"/>
    </row>
    <row r="7" spans="1:4">
      <c r="A7" s="551" t="s">
        <v>1026</v>
      </c>
      <c r="B7" s="552"/>
      <c r="C7" s="552"/>
      <c r="D7"/>
    </row>
    <row r="8" spans="1:4">
      <c r="A8" s="551">
        <v>46174</v>
      </c>
      <c r="B8" s="552">
        <v>0</v>
      </c>
      <c r="C8" s="552">
        <v>0</v>
      </c>
    </row>
    <row r="9" spans="1:4">
      <c r="A9" s="551">
        <v>46175</v>
      </c>
      <c r="B9" s="552">
        <v>0</v>
      </c>
      <c r="C9" s="552">
        <v>0</v>
      </c>
    </row>
    <row r="10" spans="1:4">
      <c r="A10" s="551">
        <v>46176</v>
      </c>
      <c r="B10" s="552">
        <v>0</v>
      </c>
      <c r="C10" s="552">
        <v>0</v>
      </c>
    </row>
    <row r="11" spans="1:4">
      <c r="A11" s="551">
        <v>46177</v>
      </c>
      <c r="B11" s="552">
        <v>0</v>
      </c>
      <c r="C11" s="552">
        <v>0</v>
      </c>
    </row>
    <row r="12" spans="1:4">
      <c r="A12" s="551">
        <v>46178</v>
      </c>
      <c r="B12" s="552">
        <v>0</v>
      </c>
      <c r="C12" s="552">
        <v>0</v>
      </c>
    </row>
    <row r="13" spans="1:4">
      <c r="A13" s="551">
        <v>46179</v>
      </c>
      <c r="B13" s="552">
        <v>0</v>
      </c>
      <c r="C13" s="552">
        <v>0</v>
      </c>
    </row>
    <row r="14" spans="1:4">
      <c r="A14" s="551">
        <v>46180</v>
      </c>
      <c r="B14" s="552">
        <v>0</v>
      </c>
      <c r="C14" s="552">
        <v>0</v>
      </c>
    </row>
    <row r="15" spans="1:4">
      <c r="A15" s="551">
        <v>46181</v>
      </c>
      <c r="B15" s="552">
        <v>0</v>
      </c>
      <c r="C15" s="552">
        <v>0</v>
      </c>
    </row>
    <row r="16" spans="1:4">
      <c r="A16" s="551">
        <v>46182</v>
      </c>
      <c r="B16" s="552">
        <v>0</v>
      </c>
      <c r="C16" s="552">
        <v>0</v>
      </c>
    </row>
    <row r="17" spans="1:3">
      <c r="A17" s="551">
        <v>46183</v>
      </c>
      <c r="B17" s="552">
        <v>0</v>
      </c>
      <c r="C17" s="552">
        <v>0</v>
      </c>
    </row>
    <row r="18" spans="1:3">
      <c r="A18" s="551">
        <v>46184</v>
      </c>
      <c r="B18" s="552">
        <v>0</v>
      </c>
      <c r="C18" s="552">
        <v>0</v>
      </c>
    </row>
    <row r="19" spans="1:3">
      <c r="A19" s="551">
        <v>46185</v>
      </c>
      <c r="B19" s="552">
        <v>0</v>
      </c>
      <c r="C19" s="552">
        <v>0</v>
      </c>
    </row>
    <row r="20" spans="1:3">
      <c r="A20" s="551">
        <v>46186</v>
      </c>
      <c r="B20" s="552">
        <v>0</v>
      </c>
      <c r="C20" s="552">
        <v>0</v>
      </c>
    </row>
    <row r="21" spans="1:3">
      <c r="A21" s="551">
        <v>46187</v>
      </c>
      <c r="B21" s="552">
        <v>0</v>
      </c>
      <c r="C21" s="552">
        <v>0</v>
      </c>
    </row>
    <row r="22" spans="1:3">
      <c r="A22" s="551">
        <v>46188</v>
      </c>
      <c r="B22" s="552">
        <v>0</v>
      </c>
      <c r="C22" s="552">
        <v>0</v>
      </c>
    </row>
    <row r="23" spans="1:3">
      <c r="A23" s="551">
        <v>46189</v>
      </c>
      <c r="B23" s="552">
        <v>0</v>
      </c>
      <c r="C23" s="552">
        <v>0</v>
      </c>
    </row>
    <row r="24" spans="1:3">
      <c r="A24" s="551">
        <v>46190</v>
      </c>
      <c r="B24" s="552">
        <v>0</v>
      </c>
      <c r="C24" s="552">
        <v>0</v>
      </c>
    </row>
    <row r="25" spans="1:3">
      <c r="A25" s="551">
        <v>46191</v>
      </c>
      <c r="B25" s="552">
        <v>0</v>
      </c>
      <c r="C25" s="552">
        <v>0</v>
      </c>
    </row>
    <row r="26" spans="1:3">
      <c r="A26" s="551">
        <v>46192</v>
      </c>
      <c r="B26" s="552">
        <v>0</v>
      </c>
      <c r="C26" s="552">
        <v>0</v>
      </c>
    </row>
    <row r="27" spans="1:3">
      <c r="A27" s="551">
        <v>46193</v>
      </c>
      <c r="B27" s="552">
        <v>0</v>
      </c>
      <c r="C27" s="552">
        <v>0</v>
      </c>
    </row>
    <row r="28" spans="1:3">
      <c r="A28" s="551">
        <v>46194</v>
      </c>
      <c r="B28" s="552">
        <v>0</v>
      </c>
      <c r="C28" s="552">
        <v>0</v>
      </c>
    </row>
    <row r="29" spans="1:3">
      <c r="A29" s="551">
        <v>46195</v>
      </c>
      <c r="B29" s="552">
        <v>0</v>
      </c>
      <c r="C29" s="552">
        <v>0</v>
      </c>
    </row>
    <row r="30" spans="1:3">
      <c r="A30" s="551">
        <v>46196</v>
      </c>
      <c r="B30" s="552">
        <v>0</v>
      </c>
      <c r="C30" s="552">
        <v>0</v>
      </c>
    </row>
    <row r="31" spans="1:3">
      <c r="A31" s="551">
        <v>46197</v>
      </c>
      <c r="B31" s="552">
        <v>0</v>
      </c>
      <c r="C31" s="552">
        <v>0</v>
      </c>
    </row>
    <row r="32" spans="1:3">
      <c r="A32" s="551">
        <v>46198</v>
      </c>
      <c r="B32" s="552">
        <v>0</v>
      </c>
      <c r="C32" s="552">
        <v>0</v>
      </c>
    </row>
    <row r="33" spans="1:3">
      <c r="A33" s="551">
        <v>46199</v>
      </c>
      <c r="B33" s="552">
        <v>0</v>
      </c>
      <c r="C33" s="552">
        <v>0</v>
      </c>
    </row>
    <row r="34" spans="1:3">
      <c r="A34" s="551">
        <v>46200</v>
      </c>
      <c r="B34" s="552">
        <v>0</v>
      </c>
      <c r="C34" s="552">
        <v>0</v>
      </c>
    </row>
    <row r="35" spans="1:3">
      <c r="A35" s="551">
        <v>46201</v>
      </c>
      <c r="B35" s="552">
        <v>0</v>
      </c>
      <c r="C35" s="552">
        <v>0</v>
      </c>
    </row>
    <row r="36" spans="1:3">
      <c r="A36" s="551">
        <v>46202</v>
      </c>
      <c r="B36" s="552">
        <v>0</v>
      </c>
      <c r="C36" s="552">
        <v>0</v>
      </c>
    </row>
    <row r="37" spans="1:3">
      <c r="A37" s="551">
        <v>46203</v>
      </c>
      <c r="B37" s="552">
        <v>0</v>
      </c>
      <c r="C37" s="552">
        <v>0</v>
      </c>
    </row>
    <row r="38" spans="1:3">
      <c r="A38" s="551">
        <v>46204</v>
      </c>
      <c r="B38" s="552">
        <v>0</v>
      </c>
      <c r="C38" s="552">
        <v>0</v>
      </c>
    </row>
    <row r="39" spans="1:3">
      <c r="A39" s="551" t="s">
        <v>193</v>
      </c>
      <c r="B39" s="552">
        <v>0</v>
      </c>
      <c r="C39" s="552">
        <v>0</v>
      </c>
    </row>
  </sheetData>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U12"/>
  <sheetViews>
    <sheetView zoomScale="80" zoomScaleNormal="80" workbookViewId="0"/>
  </sheetViews>
  <sheetFormatPr defaultColWidth="9.875" defaultRowHeight="16.5"/>
  <cols>
    <col min="1" max="16384" width="9.875" style="159"/>
  </cols>
  <sheetData>
    <row r="1" spans="1:47" ht="27.75">
      <c r="A1" s="615" t="s">
        <v>194</v>
      </c>
      <c r="B1" s="616">
        <v>46184</v>
      </c>
      <c r="C1" s="553"/>
    </row>
    <row r="3" spans="1:47">
      <c r="A3" s="617" t="s">
        <v>195</v>
      </c>
      <c r="B3" s="862"/>
      <c r="C3" s="862"/>
      <c r="D3" s="862"/>
      <c r="E3" s="862"/>
      <c r="F3" s="862"/>
      <c r="G3" s="862"/>
      <c r="H3" s="862"/>
      <c r="I3" s="862"/>
      <c r="J3" s="862"/>
      <c r="K3" s="862"/>
      <c r="L3" s="862"/>
      <c r="M3" s="862"/>
      <c r="N3" s="862"/>
      <c r="O3" s="862"/>
      <c r="P3" s="862"/>
      <c r="Q3" s="862"/>
      <c r="R3" s="862"/>
      <c r="S3" s="862"/>
      <c r="T3" s="862"/>
      <c r="U3" s="862"/>
      <c r="V3" s="862"/>
      <c r="W3" s="862"/>
      <c r="X3" s="862"/>
      <c r="Y3" s="862"/>
      <c r="Z3" s="862"/>
      <c r="AA3" s="862"/>
      <c r="AB3" s="862"/>
      <c r="AC3" s="862"/>
      <c r="AD3" s="862"/>
      <c r="AE3" s="618"/>
      <c r="AF3"/>
      <c r="AG3"/>
      <c r="AH3"/>
      <c r="AI3"/>
      <c r="AJ3"/>
      <c r="AK3"/>
      <c r="AL3"/>
      <c r="AM3"/>
      <c r="AN3"/>
      <c r="AO3"/>
      <c r="AP3"/>
      <c r="AQ3" s="172"/>
      <c r="AR3" s="172"/>
      <c r="AS3" s="172"/>
      <c r="AT3" s="172"/>
      <c r="AU3" s="172"/>
    </row>
    <row r="4" spans="1:47">
      <c r="A4" s="619" t="s">
        <v>1564</v>
      </c>
      <c r="B4" s="619" t="s">
        <v>1031</v>
      </c>
      <c r="C4" s="619" t="s">
        <v>1032</v>
      </c>
      <c r="D4" s="619" t="s">
        <v>1027</v>
      </c>
      <c r="E4" s="619" t="s">
        <v>1033</v>
      </c>
      <c r="F4" s="619" t="s">
        <v>1034</v>
      </c>
      <c r="G4" s="619" t="s">
        <v>1035</v>
      </c>
      <c r="H4" s="619" t="s">
        <v>1036</v>
      </c>
      <c r="I4" s="619" t="s">
        <v>1037</v>
      </c>
      <c r="J4" s="619" t="s">
        <v>1038</v>
      </c>
      <c r="K4" s="619" t="s">
        <v>1039</v>
      </c>
      <c r="L4" s="619" t="s">
        <v>1040</v>
      </c>
      <c r="M4" s="619" t="s">
        <v>1041</v>
      </c>
      <c r="N4" s="619" t="s">
        <v>1042</v>
      </c>
      <c r="O4" s="619" t="s">
        <v>1043</v>
      </c>
      <c r="P4" s="619" t="s">
        <v>1044</v>
      </c>
      <c r="Q4" s="619" t="s">
        <v>1045</v>
      </c>
      <c r="R4" s="619" t="s">
        <v>1046</v>
      </c>
      <c r="S4" s="619" t="s">
        <v>1028</v>
      </c>
      <c r="T4" s="619" t="s">
        <v>1047</v>
      </c>
      <c r="U4" s="619" t="s">
        <v>1029</v>
      </c>
      <c r="V4" s="619" t="s">
        <v>1048</v>
      </c>
      <c r="W4" s="619" t="s">
        <v>1049</v>
      </c>
      <c r="X4" s="619" t="s">
        <v>1050</v>
      </c>
      <c r="Y4" s="619" t="s">
        <v>1051</v>
      </c>
      <c r="Z4" s="862"/>
      <c r="AA4" s="619" t="s">
        <v>1052</v>
      </c>
      <c r="AB4" s="862"/>
      <c r="AC4" s="619" t="s">
        <v>1548</v>
      </c>
      <c r="AD4" s="619" t="s">
        <v>1549</v>
      </c>
      <c r="AE4" s="620" t="s">
        <v>1053</v>
      </c>
      <c r="AF4"/>
      <c r="AG4"/>
      <c r="AH4"/>
      <c r="AI4"/>
      <c r="AJ4"/>
      <c r="AK4"/>
      <c r="AL4"/>
      <c r="AM4"/>
      <c r="AN4"/>
      <c r="AO4"/>
      <c r="AP4"/>
      <c r="AQ4" s="172"/>
      <c r="AR4" s="172"/>
      <c r="AS4" s="172"/>
      <c r="AT4" s="172"/>
      <c r="AU4" s="172"/>
    </row>
    <row r="5" spans="1:47">
      <c r="A5" s="619" t="s">
        <v>1614</v>
      </c>
      <c r="B5" s="619" t="s">
        <v>114</v>
      </c>
      <c r="C5" s="619" t="s">
        <v>114</v>
      </c>
      <c r="D5" s="619" t="s">
        <v>114</v>
      </c>
      <c r="E5" s="619" t="s">
        <v>114</v>
      </c>
      <c r="F5" s="619" t="s">
        <v>3553</v>
      </c>
      <c r="G5" s="619" t="s">
        <v>2831</v>
      </c>
      <c r="H5" s="619" t="s">
        <v>1901</v>
      </c>
      <c r="I5" s="619" t="s">
        <v>114</v>
      </c>
      <c r="J5" s="619" t="s">
        <v>1902</v>
      </c>
      <c r="K5" s="619" t="s">
        <v>2972</v>
      </c>
      <c r="L5" s="619" t="s">
        <v>114</v>
      </c>
      <c r="M5" s="619" t="s">
        <v>114</v>
      </c>
      <c r="N5" s="619" t="s">
        <v>2970</v>
      </c>
      <c r="O5" s="619" t="s">
        <v>114</v>
      </c>
      <c r="P5" s="619" t="s">
        <v>114</v>
      </c>
      <c r="Q5" s="619" t="s">
        <v>3551</v>
      </c>
      <c r="R5" s="619" t="s">
        <v>114</v>
      </c>
      <c r="S5" s="619" t="s">
        <v>114</v>
      </c>
      <c r="T5" s="619" t="s">
        <v>114</v>
      </c>
      <c r="U5" s="619" t="s">
        <v>3123</v>
      </c>
      <c r="V5" s="619" t="s">
        <v>114</v>
      </c>
      <c r="W5" s="619" t="s">
        <v>1905</v>
      </c>
      <c r="X5" s="619" t="s">
        <v>2975</v>
      </c>
      <c r="Y5" s="619" t="s">
        <v>114</v>
      </c>
      <c r="Z5" s="619" t="s">
        <v>1908</v>
      </c>
      <c r="AA5" s="619" t="s">
        <v>3161</v>
      </c>
      <c r="AB5" s="619" t="s">
        <v>3537</v>
      </c>
      <c r="AC5" s="619" t="s">
        <v>3517</v>
      </c>
      <c r="AD5" s="619" t="s">
        <v>1913</v>
      </c>
      <c r="AE5" s="620" t="s">
        <v>114</v>
      </c>
      <c r="AF5"/>
      <c r="AG5"/>
      <c r="AH5"/>
      <c r="AI5"/>
      <c r="AJ5"/>
      <c r="AK5"/>
      <c r="AL5"/>
      <c r="AM5"/>
      <c r="AN5"/>
      <c r="AO5"/>
      <c r="AP5"/>
      <c r="AQ5" s="172"/>
      <c r="AR5" s="172"/>
      <c r="AS5" s="172"/>
      <c r="AT5" s="172"/>
      <c r="AU5" s="172"/>
    </row>
    <row r="6" spans="1:47">
      <c r="A6" s="619" t="s">
        <v>1026</v>
      </c>
      <c r="B6" s="619" t="s">
        <v>1026</v>
      </c>
      <c r="C6" s="619" t="s">
        <v>1026</v>
      </c>
      <c r="D6" s="619" t="s">
        <v>1026</v>
      </c>
      <c r="E6" s="619" t="s">
        <v>1026</v>
      </c>
      <c r="F6" s="619" t="s">
        <v>1026</v>
      </c>
      <c r="G6" s="619" t="s">
        <v>1026</v>
      </c>
      <c r="H6" s="619" t="s">
        <v>572</v>
      </c>
      <c r="I6" s="619" t="s">
        <v>1026</v>
      </c>
      <c r="J6" s="619" t="s">
        <v>1026</v>
      </c>
      <c r="K6" s="619" t="s">
        <v>1026</v>
      </c>
      <c r="L6" s="619" t="s">
        <v>1026</v>
      </c>
      <c r="M6" s="619" t="s">
        <v>1026</v>
      </c>
      <c r="N6" s="619" t="s">
        <v>1026</v>
      </c>
      <c r="O6" s="619" t="s">
        <v>1026</v>
      </c>
      <c r="P6" s="619" t="s">
        <v>1026</v>
      </c>
      <c r="Q6" s="619" t="s">
        <v>1026</v>
      </c>
      <c r="R6" s="619" t="s">
        <v>1026</v>
      </c>
      <c r="S6" s="619" t="s">
        <v>1026</v>
      </c>
      <c r="T6" s="619" t="s">
        <v>1026</v>
      </c>
      <c r="U6" s="619" t="s">
        <v>579</v>
      </c>
      <c r="V6" s="619" t="s">
        <v>1026</v>
      </c>
      <c r="W6" s="619" t="s">
        <v>579</v>
      </c>
      <c r="X6" s="619" t="s">
        <v>579</v>
      </c>
      <c r="Y6" s="619" t="s">
        <v>1026</v>
      </c>
      <c r="Z6" s="619" t="s">
        <v>1026</v>
      </c>
      <c r="AA6" s="619" t="s">
        <v>1026</v>
      </c>
      <c r="AB6" s="619" t="s">
        <v>579</v>
      </c>
      <c r="AC6" s="619" t="s">
        <v>579</v>
      </c>
      <c r="AD6" s="619" t="s">
        <v>579</v>
      </c>
      <c r="AE6" s="620" t="s">
        <v>1026</v>
      </c>
      <c r="AF6"/>
      <c r="AG6"/>
      <c r="AH6"/>
      <c r="AI6"/>
      <c r="AJ6"/>
      <c r="AK6"/>
      <c r="AL6"/>
      <c r="AM6"/>
      <c r="AN6"/>
      <c r="AO6"/>
      <c r="AP6"/>
      <c r="AQ6" s="172"/>
      <c r="AR6" s="172"/>
      <c r="AS6" s="172"/>
      <c r="AT6" s="172"/>
      <c r="AU6" s="172"/>
    </row>
    <row r="7" spans="1:47">
      <c r="A7" s="619"/>
      <c r="B7" s="619"/>
      <c r="C7" s="619"/>
      <c r="D7" s="619"/>
      <c r="E7" s="619"/>
      <c r="F7" s="619" t="s">
        <v>1628</v>
      </c>
      <c r="G7" s="619" t="s">
        <v>2948</v>
      </c>
      <c r="H7" s="619" t="s">
        <v>2418</v>
      </c>
      <c r="I7" s="619"/>
      <c r="J7" s="619" t="s">
        <v>1633</v>
      </c>
      <c r="K7" s="619" t="s">
        <v>3083</v>
      </c>
      <c r="L7" s="619"/>
      <c r="M7" s="619"/>
      <c r="N7" s="619" t="s">
        <v>2598</v>
      </c>
      <c r="O7" s="619"/>
      <c r="P7" s="619"/>
      <c r="Q7" s="619" t="s">
        <v>3627</v>
      </c>
      <c r="R7" s="619"/>
      <c r="S7" s="619"/>
      <c r="T7" s="619"/>
      <c r="U7" s="619" t="s">
        <v>2062</v>
      </c>
      <c r="V7" s="619"/>
      <c r="W7" s="619" t="s">
        <v>2062</v>
      </c>
      <c r="X7" s="619" t="s">
        <v>2062</v>
      </c>
      <c r="Y7" s="619"/>
      <c r="Z7" s="619" t="s">
        <v>2062</v>
      </c>
      <c r="AA7" s="619"/>
      <c r="AB7" s="619" t="s">
        <v>2068</v>
      </c>
      <c r="AC7" s="619" t="s">
        <v>2062</v>
      </c>
      <c r="AD7" s="619" t="s">
        <v>2062</v>
      </c>
      <c r="AE7" s="620"/>
      <c r="AF7"/>
      <c r="AG7"/>
      <c r="AH7"/>
      <c r="AI7"/>
      <c r="AJ7"/>
      <c r="AK7"/>
      <c r="AL7"/>
      <c r="AM7"/>
      <c r="AN7"/>
      <c r="AO7"/>
      <c r="AP7"/>
      <c r="AQ7" s="172"/>
      <c r="AR7" s="172"/>
      <c r="AS7" s="172"/>
      <c r="AT7" s="172"/>
      <c r="AU7" s="172"/>
    </row>
    <row r="8" spans="1:47">
      <c r="A8" s="619"/>
      <c r="B8" s="619"/>
      <c r="C8" s="619"/>
      <c r="D8" s="619"/>
      <c r="E8" s="619"/>
      <c r="F8" s="619" t="s">
        <v>219</v>
      </c>
      <c r="G8" s="619" t="s">
        <v>330</v>
      </c>
      <c r="H8" s="619" t="s">
        <v>207</v>
      </c>
      <c r="I8" s="619"/>
      <c r="J8" s="619" t="s">
        <v>1061</v>
      </c>
      <c r="K8" s="619" t="s">
        <v>205</v>
      </c>
      <c r="L8" s="619"/>
      <c r="M8" s="619"/>
      <c r="N8" s="619" t="s">
        <v>203</v>
      </c>
      <c r="O8" s="619"/>
      <c r="P8" s="619"/>
      <c r="Q8" s="619" t="s">
        <v>251</v>
      </c>
      <c r="R8" s="619"/>
      <c r="S8" s="619"/>
      <c r="T8" s="619"/>
      <c r="U8" s="619" t="s">
        <v>3189</v>
      </c>
      <c r="V8" s="619"/>
      <c r="W8" s="619" t="s">
        <v>317</v>
      </c>
      <c r="X8" s="619" t="s">
        <v>308</v>
      </c>
      <c r="Y8" s="619"/>
      <c r="Z8" s="619" t="s">
        <v>298</v>
      </c>
      <c r="AA8" s="619"/>
      <c r="AB8" s="619" t="s">
        <v>313</v>
      </c>
      <c r="AC8" s="619" t="s">
        <v>318</v>
      </c>
      <c r="AD8" s="619" t="s">
        <v>322</v>
      </c>
      <c r="AE8" s="620"/>
      <c r="AF8"/>
      <c r="AG8"/>
      <c r="AH8"/>
      <c r="AI8"/>
      <c r="AJ8"/>
      <c r="AK8"/>
      <c r="AL8"/>
      <c r="AM8"/>
      <c r="AN8"/>
      <c r="AO8"/>
      <c r="AP8"/>
      <c r="AQ8" s="172"/>
      <c r="AR8" s="172"/>
      <c r="AS8" s="172"/>
      <c r="AT8" s="172"/>
      <c r="AU8" s="172"/>
    </row>
    <row r="9" spans="1:47">
      <c r="A9" s="619"/>
      <c r="B9" s="619"/>
      <c r="C9" s="619"/>
      <c r="D9" s="619"/>
      <c r="E9" s="619"/>
      <c r="F9" s="619" t="s">
        <v>2968</v>
      </c>
      <c r="G9" s="619" t="s">
        <v>2950</v>
      </c>
      <c r="H9" s="619" t="s">
        <v>2536</v>
      </c>
      <c r="I9" s="619"/>
      <c r="J9" s="619" t="s">
        <v>2606</v>
      </c>
      <c r="K9" s="619" t="s">
        <v>3078</v>
      </c>
      <c r="L9" s="619"/>
      <c r="M9" s="619"/>
      <c r="N9" s="619" t="s">
        <v>3076</v>
      </c>
      <c r="O9" s="619"/>
      <c r="P9" s="619"/>
      <c r="Q9" s="619" t="s">
        <v>3629</v>
      </c>
      <c r="R9" s="619"/>
      <c r="S9" s="619"/>
      <c r="T9" s="619"/>
      <c r="U9" s="619" t="s">
        <v>3101</v>
      </c>
      <c r="V9" s="619"/>
      <c r="W9" s="619" t="s">
        <v>2962</v>
      </c>
      <c r="X9" s="619" t="s">
        <v>3101</v>
      </c>
      <c r="Y9" s="619"/>
      <c r="Z9" s="619" t="s">
        <v>2080</v>
      </c>
      <c r="AA9" s="619"/>
      <c r="AB9" s="619" t="s">
        <v>3643</v>
      </c>
      <c r="AC9" s="619" t="s">
        <v>2962</v>
      </c>
      <c r="AD9" s="619" t="s">
        <v>2962</v>
      </c>
      <c r="AE9" s="620"/>
      <c r="AF9"/>
      <c r="AG9"/>
      <c r="AH9"/>
      <c r="AI9"/>
      <c r="AJ9"/>
      <c r="AK9"/>
      <c r="AL9"/>
      <c r="AM9"/>
      <c r="AN9"/>
      <c r="AO9"/>
      <c r="AP9"/>
      <c r="AQ9" s="172"/>
      <c r="AR9" s="172"/>
      <c r="AS9" s="172"/>
      <c r="AT9" s="172"/>
      <c r="AU9" s="172"/>
    </row>
    <row r="10" spans="1:47">
      <c r="A10" s="619"/>
      <c r="B10" s="619"/>
      <c r="C10" s="619"/>
      <c r="D10" s="619"/>
      <c r="E10" s="619"/>
      <c r="F10" s="619">
        <v>600</v>
      </c>
      <c r="G10" s="619">
        <v>600</v>
      </c>
      <c r="H10" s="619">
        <v>630</v>
      </c>
      <c r="I10" s="619"/>
      <c r="J10" s="619">
        <v>600</v>
      </c>
      <c r="K10" s="619">
        <v>575</v>
      </c>
      <c r="L10" s="619"/>
      <c r="M10" s="619"/>
      <c r="N10" s="619">
        <v>650</v>
      </c>
      <c r="O10" s="619"/>
      <c r="P10" s="619"/>
      <c r="Q10" s="619">
        <v>550</v>
      </c>
      <c r="R10" s="619"/>
      <c r="S10" s="619"/>
      <c r="T10" s="619"/>
      <c r="U10" s="619">
        <v>600</v>
      </c>
      <c r="V10" s="619"/>
      <c r="W10" s="619">
        <v>700</v>
      </c>
      <c r="X10" s="619">
        <v>700</v>
      </c>
      <c r="Y10" s="619"/>
      <c r="Z10" s="619">
        <v>670</v>
      </c>
      <c r="AA10" s="619"/>
      <c r="AB10" s="619">
        <v>550</v>
      </c>
      <c r="AC10" s="619">
        <v>700</v>
      </c>
      <c r="AD10" s="619">
        <v>700</v>
      </c>
      <c r="AE10" s="620"/>
      <c r="AF10"/>
      <c r="AG10"/>
      <c r="AH10"/>
      <c r="AI10"/>
      <c r="AJ10"/>
      <c r="AK10"/>
      <c r="AL10"/>
      <c r="AM10"/>
      <c r="AN10"/>
      <c r="AO10"/>
      <c r="AP10"/>
      <c r="AQ10" s="172"/>
      <c r="AR10" s="172"/>
      <c r="AS10" s="172"/>
      <c r="AT10" s="172"/>
      <c r="AU10" s="172"/>
    </row>
    <row r="11" spans="1:47">
      <c r="A11" s="621"/>
      <c r="B11" s="621"/>
      <c r="C11" s="621"/>
      <c r="D11" s="621"/>
      <c r="E11" s="621"/>
      <c r="F11" s="621">
        <v>5</v>
      </c>
      <c r="G11" s="621">
        <v>5</v>
      </c>
      <c r="H11" s="621">
        <v>2</v>
      </c>
      <c r="I11" s="621"/>
      <c r="J11" s="621">
        <v>5</v>
      </c>
      <c r="K11" s="621">
        <v>4</v>
      </c>
      <c r="L11" s="621"/>
      <c r="M11" s="621"/>
      <c r="N11" s="621">
        <v>5</v>
      </c>
      <c r="O11" s="621"/>
      <c r="P11" s="621"/>
      <c r="Q11" s="621">
        <v>5</v>
      </c>
      <c r="R11" s="621"/>
      <c r="S11" s="621"/>
      <c r="T11" s="621"/>
      <c r="U11" s="621">
        <v>5.5</v>
      </c>
      <c r="V11" s="621"/>
      <c r="W11" s="621">
        <v>5.5</v>
      </c>
      <c r="X11" s="621">
        <v>5.5</v>
      </c>
      <c r="Y11" s="621"/>
      <c r="Z11" s="621">
        <v>5</v>
      </c>
      <c r="AA11" s="621"/>
      <c r="AB11" s="621">
        <v>5.5</v>
      </c>
      <c r="AC11" s="621">
        <v>5.5</v>
      </c>
      <c r="AD11" s="621">
        <v>5.5</v>
      </c>
      <c r="AE11" s="622"/>
      <c r="AF11"/>
      <c r="AG11"/>
      <c r="AH11"/>
      <c r="AI11"/>
      <c r="AJ11"/>
      <c r="AK11"/>
      <c r="AL11"/>
      <c r="AM11"/>
      <c r="AN11"/>
      <c r="AO11"/>
      <c r="AP11"/>
      <c r="AQ11" s="172"/>
      <c r="AR11" s="172"/>
      <c r="AS11" s="172"/>
      <c r="AT11" s="172"/>
      <c r="AU11" s="172"/>
    </row>
    <row r="12" spans="1:47" ht="25.5" customHeight="1"/>
  </sheetData>
  <phoneticPr fontId="5" type="noConversion"/>
  <pageMargins left="0.70866141732283472" right="0.70866141732283472" top="0.74803149606299213" bottom="0.74803149606299213" header="0.31496062992125984" footer="0.31496062992125984"/>
  <pageSetup paperSize="9" scale="56" fitToWidth="2" orientation="landscape" r:id="rId2"/>
  <drawing r:id="rId3"/>
  <extLst>
    <ext xmlns:x14="http://schemas.microsoft.com/office/spreadsheetml/2009/9/main" uri="{A8765BA9-456A-4dab-B4F3-ACF838C121DE}">
      <x14:slicerList>
        <x14:slicer r:id="rId4"/>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3:BA20"/>
  <sheetViews>
    <sheetView showGridLines="0" zoomScale="85" zoomScaleNormal="85" workbookViewId="0">
      <pane ySplit="10" topLeftCell="A11" activePane="bottomLeft" state="frozen"/>
      <selection pane="bottomLeft" activeCell="A3" sqref="A3"/>
    </sheetView>
  </sheetViews>
  <sheetFormatPr defaultColWidth="10.75" defaultRowHeight="16.5"/>
  <cols>
    <col min="1" max="16384" width="10.75" style="549"/>
  </cols>
  <sheetData>
    <row r="3" spans="1:53">
      <c r="A3" s="600" t="s">
        <v>1490</v>
      </c>
      <c r="B3" s="600" t="s">
        <v>187</v>
      </c>
      <c r="C3" s="601" t="s">
        <v>188</v>
      </c>
      <c r="D3" s="601" t="s">
        <v>189</v>
      </c>
      <c r="E3" s="601" t="s">
        <v>1056</v>
      </c>
      <c r="F3" s="601" t="s">
        <v>190</v>
      </c>
      <c r="G3" s="602"/>
      <c r="H3" s="602"/>
      <c r="I3" s="602"/>
      <c r="J3" s="602"/>
      <c r="K3" s="602"/>
      <c r="L3" s="602"/>
      <c r="M3" s="602"/>
      <c r="N3" s="602"/>
      <c r="O3" s="602"/>
      <c r="P3" s="602"/>
      <c r="Q3" s="602"/>
      <c r="R3" s="602"/>
      <c r="S3" s="602"/>
      <c r="T3" s="602"/>
      <c r="U3" s="602"/>
      <c r="V3" s="602"/>
      <c r="W3" s="602"/>
      <c r="X3" s="602"/>
      <c r="Y3" s="602"/>
      <c r="Z3" s="602"/>
      <c r="AA3" s="602"/>
      <c r="AB3" s="602"/>
      <c r="AC3" s="602"/>
      <c r="AD3" s="602"/>
      <c r="AE3" s="602"/>
      <c r="AF3" s="602"/>
      <c r="AG3" s="602"/>
      <c r="AH3" s="602"/>
      <c r="AI3" s="602"/>
      <c r="AJ3" s="602"/>
      <c r="AK3" s="602"/>
      <c r="AL3" s="602"/>
      <c r="AM3" s="602"/>
      <c r="AN3" s="602"/>
      <c r="AO3" s="602"/>
      <c r="AP3" s="602"/>
      <c r="AQ3" s="602"/>
      <c r="AR3" s="602"/>
      <c r="AS3" s="602"/>
      <c r="AT3" s="603"/>
      <c r="AU3"/>
      <c r="AV3"/>
      <c r="AW3"/>
      <c r="AX3"/>
      <c r="AY3"/>
      <c r="AZ3"/>
      <c r="BA3"/>
    </row>
    <row r="4" spans="1:53">
      <c r="A4" s="604"/>
      <c r="B4" s="605" t="s">
        <v>1031</v>
      </c>
      <c r="C4" s="605" t="s">
        <v>1032</v>
      </c>
      <c r="D4" s="605" t="s">
        <v>1027</v>
      </c>
      <c r="E4" s="605" t="s">
        <v>1033</v>
      </c>
      <c r="F4" s="605" t="s">
        <v>1034</v>
      </c>
      <c r="G4" s="602"/>
      <c r="H4" s="605" t="s">
        <v>1035</v>
      </c>
      <c r="I4" s="605" t="s">
        <v>1036</v>
      </c>
      <c r="J4" s="605" t="s">
        <v>1037</v>
      </c>
      <c r="K4" s="605" t="s">
        <v>1038</v>
      </c>
      <c r="L4" s="605" t="s">
        <v>1039</v>
      </c>
      <c r="M4" s="602"/>
      <c r="N4" s="605" t="s">
        <v>1040</v>
      </c>
      <c r="O4" s="605" t="s">
        <v>1041</v>
      </c>
      <c r="P4" s="605" t="s">
        <v>1042</v>
      </c>
      <c r="Q4" s="602"/>
      <c r="R4" s="605" t="s">
        <v>1043</v>
      </c>
      <c r="S4" s="605" t="s">
        <v>1044</v>
      </c>
      <c r="T4" s="605" t="s">
        <v>1045</v>
      </c>
      <c r="U4" s="602"/>
      <c r="V4" s="605" t="s">
        <v>1046</v>
      </c>
      <c r="W4" s="605" t="s">
        <v>1028</v>
      </c>
      <c r="X4" s="605" t="s">
        <v>1047</v>
      </c>
      <c r="Y4" s="605" t="s">
        <v>1029</v>
      </c>
      <c r="Z4" s="602"/>
      <c r="AA4" s="602"/>
      <c r="AB4" s="605" t="s">
        <v>1048</v>
      </c>
      <c r="AC4" s="605" t="s">
        <v>1053</v>
      </c>
      <c r="AD4" s="602"/>
      <c r="AE4" s="605" t="s">
        <v>1564</v>
      </c>
      <c r="AF4" s="605" t="s">
        <v>1049</v>
      </c>
      <c r="AG4" s="602"/>
      <c r="AH4" s="605" t="s">
        <v>1050</v>
      </c>
      <c r="AI4" s="602"/>
      <c r="AJ4" s="605" t="s">
        <v>1051</v>
      </c>
      <c r="AK4" s="602"/>
      <c r="AL4" s="602"/>
      <c r="AM4" s="605" t="s">
        <v>1052</v>
      </c>
      <c r="AN4" s="602"/>
      <c r="AO4" s="602"/>
      <c r="AP4" s="602"/>
      <c r="AQ4" s="605" t="s">
        <v>1548</v>
      </c>
      <c r="AR4" s="602"/>
      <c r="AS4" s="605" t="s">
        <v>1549</v>
      </c>
      <c r="AT4" s="606" t="s">
        <v>193</v>
      </c>
      <c r="AU4"/>
      <c r="AV4"/>
      <c r="AW4"/>
      <c r="AX4"/>
      <c r="AY4"/>
      <c r="AZ4"/>
      <c r="BA4"/>
    </row>
    <row r="5" spans="1:53">
      <c r="A5" s="604"/>
      <c r="B5" s="605" t="s">
        <v>114</v>
      </c>
      <c r="C5" s="605" t="s">
        <v>114</v>
      </c>
      <c r="D5" s="605" t="s">
        <v>114</v>
      </c>
      <c r="E5" s="605" t="s">
        <v>114</v>
      </c>
      <c r="F5" s="605" t="s">
        <v>1900</v>
      </c>
      <c r="G5" s="605" t="s">
        <v>3553</v>
      </c>
      <c r="H5" s="605" t="s">
        <v>2831</v>
      </c>
      <c r="I5" s="605" t="s">
        <v>1901</v>
      </c>
      <c r="J5" s="605" t="s">
        <v>114</v>
      </c>
      <c r="K5" s="605" t="s">
        <v>1902</v>
      </c>
      <c r="L5" s="605" t="s">
        <v>114</v>
      </c>
      <c r="M5" s="605" t="s">
        <v>2972</v>
      </c>
      <c r="N5" s="605" t="s">
        <v>114</v>
      </c>
      <c r="O5" s="605" t="s">
        <v>114</v>
      </c>
      <c r="P5" s="605" t="s">
        <v>114</v>
      </c>
      <c r="Q5" s="605" t="s">
        <v>2970</v>
      </c>
      <c r="R5" s="605" t="s">
        <v>114</v>
      </c>
      <c r="S5" s="605" t="s">
        <v>114</v>
      </c>
      <c r="T5" s="605" t="s">
        <v>114</v>
      </c>
      <c r="U5" s="605" t="s">
        <v>3551</v>
      </c>
      <c r="V5" s="605" t="s">
        <v>114</v>
      </c>
      <c r="W5" s="605" t="s">
        <v>114</v>
      </c>
      <c r="X5" s="605" t="s">
        <v>114</v>
      </c>
      <c r="Y5" s="605" t="s">
        <v>114</v>
      </c>
      <c r="Z5" s="605" t="s">
        <v>1903</v>
      </c>
      <c r="AA5" s="605" t="s">
        <v>3123</v>
      </c>
      <c r="AB5" s="605" t="s">
        <v>114</v>
      </c>
      <c r="AC5" s="605" t="s">
        <v>114</v>
      </c>
      <c r="AD5" s="605" t="s">
        <v>1914</v>
      </c>
      <c r="AE5" s="605" t="s">
        <v>1614</v>
      </c>
      <c r="AF5" s="605" t="s">
        <v>114</v>
      </c>
      <c r="AG5" s="605" t="s">
        <v>1905</v>
      </c>
      <c r="AH5" s="605" t="s">
        <v>114</v>
      </c>
      <c r="AI5" s="605" t="s">
        <v>2975</v>
      </c>
      <c r="AJ5" s="605" t="s">
        <v>114</v>
      </c>
      <c r="AK5" s="605" t="s">
        <v>1907</v>
      </c>
      <c r="AL5" s="605" t="s">
        <v>1908</v>
      </c>
      <c r="AM5" s="605" t="s">
        <v>1909</v>
      </c>
      <c r="AN5" s="605" t="s">
        <v>1916</v>
      </c>
      <c r="AO5" s="605" t="s">
        <v>3161</v>
      </c>
      <c r="AP5" s="605" t="s">
        <v>3537</v>
      </c>
      <c r="AQ5" s="605" t="s">
        <v>1911</v>
      </c>
      <c r="AR5" s="605" t="s">
        <v>3517</v>
      </c>
      <c r="AS5" s="605" t="s">
        <v>1913</v>
      </c>
      <c r="AT5" s="607"/>
      <c r="AU5"/>
      <c r="AV5"/>
      <c r="AW5"/>
      <c r="AX5"/>
      <c r="AY5"/>
      <c r="AZ5"/>
      <c r="BA5"/>
    </row>
    <row r="6" spans="1:53">
      <c r="A6" s="604"/>
      <c r="B6" s="605" t="s">
        <v>1496</v>
      </c>
      <c r="C6" s="605" t="s">
        <v>1496</v>
      </c>
      <c r="D6" s="605" t="s">
        <v>1496</v>
      </c>
      <c r="E6" s="605" t="s">
        <v>1496</v>
      </c>
      <c r="F6" s="605" t="s">
        <v>1720</v>
      </c>
      <c r="G6" s="605" t="s">
        <v>1628</v>
      </c>
      <c r="H6" s="605" t="s">
        <v>2948</v>
      </c>
      <c r="I6" s="605" t="s">
        <v>2418</v>
      </c>
      <c r="J6" s="605" t="s">
        <v>1496</v>
      </c>
      <c r="K6" s="605" t="s">
        <v>1633</v>
      </c>
      <c r="L6" s="605" t="s">
        <v>1496</v>
      </c>
      <c r="M6" s="605" t="s">
        <v>3083</v>
      </c>
      <c r="N6" s="605" t="s">
        <v>1496</v>
      </c>
      <c r="O6" s="605" t="s">
        <v>1496</v>
      </c>
      <c r="P6" s="605" t="s">
        <v>1496</v>
      </c>
      <c r="Q6" s="605" t="s">
        <v>2598</v>
      </c>
      <c r="R6" s="605" t="s">
        <v>1496</v>
      </c>
      <c r="S6" s="605" t="s">
        <v>1496</v>
      </c>
      <c r="T6" s="605" t="s">
        <v>1496</v>
      </c>
      <c r="U6" s="605" t="s">
        <v>3627</v>
      </c>
      <c r="V6" s="605" t="s">
        <v>1496</v>
      </c>
      <c r="W6" s="605" t="s">
        <v>1496</v>
      </c>
      <c r="X6" s="605" t="s">
        <v>1496</v>
      </c>
      <c r="Y6" s="605" t="s">
        <v>1496</v>
      </c>
      <c r="Z6" s="605" t="s">
        <v>2062</v>
      </c>
      <c r="AA6" s="605" t="s">
        <v>2062</v>
      </c>
      <c r="AB6" s="605" t="s">
        <v>1496</v>
      </c>
      <c r="AC6" s="605" t="s">
        <v>1496</v>
      </c>
      <c r="AD6" s="605" t="s">
        <v>2312</v>
      </c>
      <c r="AE6" s="605" t="s">
        <v>1496</v>
      </c>
      <c r="AF6" s="605" t="s">
        <v>1496</v>
      </c>
      <c r="AG6" s="605" t="s">
        <v>2062</v>
      </c>
      <c r="AH6" s="605" t="s">
        <v>1496</v>
      </c>
      <c r="AI6" s="605" t="s">
        <v>2062</v>
      </c>
      <c r="AJ6" s="605" t="s">
        <v>1496</v>
      </c>
      <c r="AK6" s="605" t="s">
        <v>2062</v>
      </c>
      <c r="AL6" s="605" t="s">
        <v>2062</v>
      </c>
      <c r="AM6" s="605" t="s">
        <v>2915</v>
      </c>
      <c r="AN6" s="605" t="s">
        <v>2068</v>
      </c>
      <c r="AO6" s="605" t="s">
        <v>1496</v>
      </c>
      <c r="AP6" s="605" t="s">
        <v>2068</v>
      </c>
      <c r="AQ6" s="605" t="s">
        <v>2062</v>
      </c>
      <c r="AR6" s="605" t="s">
        <v>2062</v>
      </c>
      <c r="AS6" s="605" t="s">
        <v>2062</v>
      </c>
      <c r="AT6" s="607"/>
      <c r="AU6"/>
      <c r="AV6"/>
      <c r="AW6"/>
      <c r="AX6"/>
      <c r="AY6"/>
      <c r="AZ6"/>
      <c r="BA6"/>
    </row>
    <row r="7" spans="1:53">
      <c r="A7" s="604"/>
      <c r="B7" s="605" t="s">
        <v>1496</v>
      </c>
      <c r="C7" s="605" t="s">
        <v>1496</v>
      </c>
      <c r="D7" s="605" t="s">
        <v>1496</v>
      </c>
      <c r="E7" s="605" t="s">
        <v>1496</v>
      </c>
      <c r="F7" s="605" t="s">
        <v>2968</v>
      </c>
      <c r="G7" s="605" t="s">
        <v>2968</v>
      </c>
      <c r="H7" s="605" t="s">
        <v>2950</v>
      </c>
      <c r="I7" s="605" t="s">
        <v>2536</v>
      </c>
      <c r="J7" s="605" t="s">
        <v>1496</v>
      </c>
      <c r="K7" s="605" t="s">
        <v>2606</v>
      </c>
      <c r="L7" s="605" t="s">
        <v>1496</v>
      </c>
      <c r="M7" s="605" t="s">
        <v>3078</v>
      </c>
      <c r="N7" s="605" t="s">
        <v>1496</v>
      </c>
      <c r="O7" s="605" t="s">
        <v>1496</v>
      </c>
      <c r="P7" s="605" t="s">
        <v>1496</v>
      </c>
      <c r="Q7" s="605" t="s">
        <v>3076</v>
      </c>
      <c r="R7" s="605" t="s">
        <v>1496</v>
      </c>
      <c r="S7" s="605" t="s">
        <v>1496</v>
      </c>
      <c r="T7" s="605" t="s">
        <v>1496</v>
      </c>
      <c r="U7" s="605" t="s">
        <v>3629</v>
      </c>
      <c r="V7" s="605" t="s">
        <v>1496</v>
      </c>
      <c r="W7" s="605" t="s">
        <v>1496</v>
      </c>
      <c r="X7" s="605" t="s">
        <v>1496</v>
      </c>
      <c r="Y7" s="605" t="s">
        <v>1496</v>
      </c>
      <c r="Z7" s="605" t="s">
        <v>2081</v>
      </c>
      <c r="AA7" s="605" t="s">
        <v>3101</v>
      </c>
      <c r="AB7" s="605" t="s">
        <v>1496</v>
      </c>
      <c r="AC7" s="605" t="s">
        <v>1496</v>
      </c>
      <c r="AD7" s="605" t="s">
        <v>2640</v>
      </c>
      <c r="AE7" s="605" t="s">
        <v>1496</v>
      </c>
      <c r="AF7" s="605" t="s">
        <v>1496</v>
      </c>
      <c r="AG7" s="605" t="s">
        <v>2962</v>
      </c>
      <c r="AH7" s="605" t="s">
        <v>1496</v>
      </c>
      <c r="AI7" s="605" t="s">
        <v>3101</v>
      </c>
      <c r="AJ7" s="605" t="s">
        <v>1496</v>
      </c>
      <c r="AK7" s="605" t="s">
        <v>2080</v>
      </c>
      <c r="AL7" s="605" t="s">
        <v>2080</v>
      </c>
      <c r="AM7" s="605" t="s">
        <v>2969</v>
      </c>
      <c r="AN7" s="605" t="s">
        <v>2076</v>
      </c>
      <c r="AO7" s="605" t="s">
        <v>1496</v>
      </c>
      <c r="AP7" s="605" t="s">
        <v>3643</v>
      </c>
      <c r="AQ7" s="605" t="s">
        <v>2083</v>
      </c>
      <c r="AR7" s="605" t="s">
        <v>2962</v>
      </c>
      <c r="AS7" s="605" t="s">
        <v>2962</v>
      </c>
      <c r="AT7" s="607"/>
      <c r="AU7"/>
      <c r="AV7"/>
      <c r="AW7"/>
      <c r="AX7"/>
      <c r="AY7"/>
      <c r="AZ7"/>
      <c r="BA7"/>
    </row>
    <row r="8" spans="1:53">
      <c r="A8" s="600" t="s">
        <v>194</v>
      </c>
      <c r="B8" s="605"/>
      <c r="C8" s="605"/>
      <c r="D8" s="605"/>
      <c r="E8" s="605"/>
      <c r="F8" s="605">
        <v>600</v>
      </c>
      <c r="G8" s="605">
        <v>600</v>
      </c>
      <c r="H8" s="605">
        <v>600</v>
      </c>
      <c r="I8" s="605">
        <v>630</v>
      </c>
      <c r="J8" s="605"/>
      <c r="K8" s="605">
        <v>600</v>
      </c>
      <c r="L8" s="605"/>
      <c r="M8" s="605">
        <v>575</v>
      </c>
      <c r="N8" s="605"/>
      <c r="O8" s="605"/>
      <c r="P8" s="605"/>
      <c r="Q8" s="605">
        <v>650</v>
      </c>
      <c r="R8" s="605"/>
      <c r="S8" s="605"/>
      <c r="T8" s="605"/>
      <c r="U8" s="605">
        <v>550</v>
      </c>
      <c r="V8" s="605"/>
      <c r="W8" s="605"/>
      <c r="X8" s="605"/>
      <c r="Y8" s="605"/>
      <c r="Z8" s="605">
        <v>600</v>
      </c>
      <c r="AA8" s="605">
        <v>600</v>
      </c>
      <c r="AB8" s="605"/>
      <c r="AC8" s="605"/>
      <c r="AD8" s="605">
        <v>600</v>
      </c>
      <c r="AE8" s="605"/>
      <c r="AF8" s="605"/>
      <c r="AG8" s="605">
        <v>700</v>
      </c>
      <c r="AH8" s="605"/>
      <c r="AI8" s="605">
        <v>700</v>
      </c>
      <c r="AJ8" s="605"/>
      <c r="AK8" s="605">
        <v>670</v>
      </c>
      <c r="AL8" s="605">
        <v>670</v>
      </c>
      <c r="AM8" s="605">
        <v>550</v>
      </c>
      <c r="AN8" s="605">
        <v>550</v>
      </c>
      <c r="AO8" s="605"/>
      <c r="AP8" s="605">
        <v>550</v>
      </c>
      <c r="AQ8" s="605">
        <v>700</v>
      </c>
      <c r="AR8" s="605">
        <v>700</v>
      </c>
      <c r="AS8" s="605">
        <v>700</v>
      </c>
      <c r="AT8" s="607"/>
      <c r="AU8"/>
      <c r="AV8"/>
      <c r="AW8"/>
      <c r="AX8"/>
      <c r="AY8"/>
      <c r="AZ8"/>
      <c r="BA8"/>
    </row>
    <row r="9" spans="1:53">
      <c r="A9" s="608">
        <v>46174</v>
      </c>
      <c r="B9" s="609"/>
      <c r="C9" s="609"/>
      <c r="D9" s="609"/>
      <c r="E9" s="609"/>
      <c r="F9" s="609">
        <v>91.951666666666654</v>
      </c>
      <c r="G9" s="609"/>
      <c r="H9" s="609"/>
      <c r="I9" s="609">
        <v>90.861666666666665</v>
      </c>
      <c r="J9" s="609"/>
      <c r="K9" s="609">
        <v>90.581666666666663</v>
      </c>
      <c r="L9" s="609"/>
      <c r="M9" s="609"/>
      <c r="N9" s="609"/>
      <c r="O9" s="609"/>
      <c r="P9" s="609"/>
      <c r="Q9" s="609"/>
      <c r="R9" s="609"/>
      <c r="S9" s="609"/>
      <c r="T9" s="609"/>
      <c r="U9" s="609"/>
      <c r="V9" s="609"/>
      <c r="W9" s="609"/>
      <c r="X9" s="609"/>
      <c r="Y9" s="609"/>
      <c r="Z9" s="609"/>
      <c r="AA9" s="609"/>
      <c r="AB9" s="609"/>
      <c r="AC9" s="609"/>
      <c r="AD9" s="609"/>
      <c r="AE9" s="609"/>
      <c r="AF9" s="609"/>
      <c r="AG9" s="609"/>
      <c r="AH9" s="609"/>
      <c r="AI9" s="609"/>
      <c r="AJ9" s="609"/>
      <c r="AK9" s="609">
        <v>86.733333333333334</v>
      </c>
      <c r="AL9" s="609">
        <v>94.1</v>
      </c>
      <c r="AM9" s="609"/>
      <c r="AN9" s="609"/>
      <c r="AO9" s="609"/>
      <c r="AP9" s="609"/>
      <c r="AQ9" s="609"/>
      <c r="AR9" s="609"/>
      <c r="AS9" s="609"/>
      <c r="AT9" s="610">
        <v>90.845666666666673</v>
      </c>
      <c r="AU9"/>
      <c r="AV9"/>
      <c r="AW9"/>
      <c r="AX9"/>
      <c r="AY9"/>
      <c r="AZ9"/>
      <c r="BA9"/>
    </row>
    <row r="10" spans="1:53">
      <c r="A10" s="844">
        <v>46175</v>
      </c>
      <c r="B10" s="845"/>
      <c r="C10" s="845"/>
      <c r="D10" s="845"/>
      <c r="E10" s="845"/>
      <c r="F10" s="845">
        <v>94.973333333333343</v>
      </c>
      <c r="G10" s="845"/>
      <c r="H10" s="845">
        <v>95.385000000000005</v>
      </c>
      <c r="I10" s="845">
        <v>92.458333333333343</v>
      </c>
      <c r="J10" s="845"/>
      <c r="K10" s="845">
        <v>91.618333333333339</v>
      </c>
      <c r="L10" s="845"/>
      <c r="M10" s="845"/>
      <c r="N10" s="845"/>
      <c r="O10" s="845"/>
      <c r="P10" s="845"/>
      <c r="Q10" s="845"/>
      <c r="R10" s="845"/>
      <c r="S10" s="845"/>
      <c r="T10" s="845"/>
      <c r="U10" s="845"/>
      <c r="V10" s="845"/>
      <c r="W10" s="845"/>
      <c r="X10" s="845"/>
      <c r="Y10" s="845"/>
      <c r="Z10" s="845"/>
      <c r="AA10" s="845"/>
      <c r="AB10" s="845"/>
      <c r="AC10" s="845"/>
      <c r="AD10" s="845"/>
      <c r="AE10" s="845"/>
      <c r="AF10" s="845"/>
      <c r="AG10" s="845"/>
      <c r="AH10" s="845"/>
      <c r="AI10" s="845"/>
      <c r="AJ10" s="845"/>
      <c r="AK10" s="845">
        <v>82.1</v>
      </c>
      <c r="AL10" s="845">
        <v>85.166666666666657</v>
      </c>
      <c r="AM10" s="845"/>
      <c r="AN10" s="845">
        <v>91.36666666666666</v>
      </c>
      <c r="AO10" s="845"/>
      <c r="AP10" s="845"/>
      <c r="AQ10" s="845"/>
      <c r="AR10" s="845"/>
      <c r="AS10" s="845">
        <v>94.466666666666654</v>
      </c>
      <c r="AT10" s="846">
        <v>90.94187500000001</v>
      </c>
      <c r="AU10"/>
      <c r="AV10"/>
      <c r="AW10"/>
      <c r="AX10"/>
      <c r="AY10"/>
      <c r="AZ10"/>
      <c r="BA10"/>
    </row>
    <row r="11" spans="1:53">
      <c r="A11" s="844">
        <v>46176</v>
      </c>
      <c r="B11" s="845"/>
      <c r="C11" s="845"/>
      <c r="D11" s="845"/>
      <c r="E11" s="845"/>
      <c r="F11" s="845">
        <v>93.608333333333334</v>
      </c>
      <c r="G11" s="845"/>
      <c r="H11" s="845">
        <v>97.073333333333338</v>
      </c>
      <c r="I11" s="845">
        <v>92.428333333333342</v>
      </c>
      <c r="J11" s="845"/>
      <c r="K11" s="845">
        <v>91.753333333333345</v>
      </c>
      <c r="L11" s="845"/>
      <c r="M11" s="845">
        <v>90.217999999999989</v>
      </c>
      <c r="N11" s="845"/>
      <c r="O11" s="845"/>
      <c r="P11" s="845"/>
      <c r="Q11" s="845">
        <v>90.818333333333342</v>
      </c>
      <c r="R11" s="845"/>
      <c r="S11" s="845"/>
      <c r="T11" s="845"/>
      <c r="U11" s="845"/>
      <c r="V11" s="845"/>
      <c r="W11" s="845"/>
      <c r="X11" s="845"/>
      <c r="Y11" s="845"/>
      <c r="Z11" s="845"/>
      <c r="AA11" s="845"/>
      <c r="AB11" s="845"/>
      <c r="AC11" s="845"/>
      <c r="AD11" s="845"/>
      <c r="AE11" s="845"/>
      <c r="AF11" s="845"/>
      <c r="AG11" s="845">
        <v>86.13333333333334</v>
      </c>
      <c r="AH11" s="845"/>
      <c r="AI11" s="845">
        <v>89.433333333333337</v>
      </c>
      <c r="AJ11" s="845"/>
      <c r="AK11" s="845">
        <v>86.753333333333345</v>
      </c>
      <c r="AL11" s="845">
        <v>95.36666666666666</v>
      </c>
      <c r="AM11" s="845"/>
      <c r="AN11" s="845">
        <v>90.4</v>
      </c>
      <c r="AO11" s="845"/>
      <c r="AP11" s="845"/>
      <c r="AQ11" s="845"/>
      <c r="AR11" s="845"/>
      <c r="AS11" s="845">
        <v>94.983333333333334</v>
      </c>
      <c r="AT11" s="846">
        <v>91.580805555555557</v>
      </c>
      <c r="AU11"/>
      <c r="AV11"/>
      <c r="AW11"/>
      <c r="AX11"/>
      <c r="AY11"/>
      <c r="AZ11"/>
      <c r="BA11"/>
    </row>
    <row r="12" spans="1:53">
      <c r="A12" s="844">
        <v>46177</v>
      </c>
      <c r="B12" s="845"/>
      <c r="C12" s="845"/>
      <c r="D12" s="845"/>
      <c r="E12" s="845"/>
      <c r="F12" s="845">
        <v>90.984999999999999</v>
      </c>
      <c r="G12" s="845"/>
      <c r="H12" s="845">
        <v>94.207999999999998</v>
      </c>
      <c r="I12" s="845">
        <v>91.733333333333334</v>
      </c>
      <c r="J12" s="845"/>
      <c r="K12" s="845">
        <v>87.65</v>
      </c>
      <c r="L12" s="845"/>
      <c r="M12" s="845">
        <v>94.011666666666656</v>
      </c>
      <c r="N12" s="845"/>
      <c r="O12" s="845"/>
      <c r="P12" s="845"/>
      <c r="Q12" s="845">
        <v>91.168333333333337</v>
      </c>
      <c r="R12" s="845"/>
      <c r="S12" s="845"/>
      <c r="T12" s="845"/>
      <c r="U12" s="845"/>
      <c r="V12" s="845"/>
      <c r="W12" s="845"/>
      <c r="X12" s="845"/>
      <c r="Y12" s="845"/>
      <c r="Z12" s="845"/>
      <c r="AA12" s="845">
        <v>63.3</v>
      </c>
      <c r="AB12" s="845"/>
      <c r="AC12" s="845"/>
      <c r="AD12" s="845"/>
      <c r="AE12" s="845"/>
      <c r="AF12" s="845"/>
      <c r="AG12" s="845">
        <v>85.35</v>
      </c>
      <c r="AH12" s="845"/>
      <c r="AI12" s="845">
        <v>81.95</v>
      </c>
      <c r="AJ12" s="845"/>
      <c r="AK12" s="845">
        <v>79.933333333333337</v>
      </c>
      <c r="AL12" s="845">
        <v>78.099999999999994</v>
      </c>
      <c r="AM12" s="845"/>
      <c r="AN12" s="845">
        <v>91.966666666666654</v>
      </c>
      <c r="AO12" s="845"/>
      <c r="AP12" s="845"/>
      <c r="AQ12" s="845"/>
      <c r="AR12" s="845"/>
      <c r="AS12" s="845">
        <v>90.183333333333337</v>
      </c>
      <c r="AT12" s="846">
        <v>86.195358974358967</v>
      </c>
      <c r="AU12"/>
      <c r="AV12"/>
      <c r="AW12"/>
      <c r="AX12"/>
      <c r="AY12"/>
      <c r="AZ12"/>
      <c r="BA12"/>
    </row>
    <row r="13" spans="1:53">
      <c r="A13" s="844">
        <v>46178</v>
      </c>
      <c r="B13" s="845"/>
      <c r="C13" s="845"/>
      <c r="D13" s="845"/>
      <c r="E13" s="845"/>
      <c r="F13" s="845">
        <v>90.583333333333343</v>
      </c>
      <c r="G13" s="845"/>
      <c r="H13" s="845">
        <v>95.806666666666658</v>
      </c>
      <c r="I13" s="845">
        <v>92.344999999999999</v>
      </c>
      <c r="J13" s="845"/>
      <c r="K13" s="845">
        <v>90.05</v>
      </c>
      <c r="L13" s="845"/>
      <c r="M13" s="845">
        <v>91.983333333333334</v>
      </c>
      <c r="N13" s="845"/>
      <c r="O13" s="845"/>
      <c r="P13" s="845"/>
      <c r="Q13" s="845">
        <v>89.224999999999994</v>
      </c>
      <c r="R13" s="845"/>
      <c r="S13" s="845"/>
      <c r="T13" s="845"/>
      <c r="U13" s="845"/>
      <c r="V13" s="845"/>
      <c r="W13" s="845"/>
      <c r="X13" s="845"/>
      <c r="Y13" s="845"/>
      <c r="Z13" s="845"/>
      <c r="AA13" s="845">
        <v>63.033333333333331</v>
      </c>
      <c r="AB13" s="845"/>
      <c r="AC13" s="845"/>
      <c r="AD13" s="845"/>
      <c r="AE13" s="845"/>
      <c r="AF13" s="845"/>
      <c r="AG13" s="845">
        <v>74.7</v>
      </c>
      <c r="AH13" s="845"/>
      <c r="AI13" s="845">
        <v>79.066666666666663</v>
      </c>
      <c r="AJ13" s="845"/>
      <c r="AK13" s="845">
        <v>80.866666666666674</v>
      </c>
      <c r="AL13" s="845">
        <v>77.766666666666666</v>
      </c>
      <c r="AM13" s="845"/>
      <c r="AN13" s="845">
        <v>82.533333333333346</v>
      </c>
      <c r="AO13" s="845">
        <v>60.5</v>
      </c>
      <c r="AP13" s="845"/>
      <c r="AQ13" s="845"/>
      <c r="AR13" s="845"/>
      <c r="AS13" s="845">
        <v>77.849999999999994</v>
      </c>
      <c r="AT13" s="846">
        <v>81.879285714285714</v>
      </c>
      <c r="AU13"/>
      <c r="AV13"/>
      <c r="AW13"/>
      <c r="AX13"/>
      <c r="AY13"/>
      <c r="AZ13"/>
      <c r="BA13"/>
    </row>
    <row r="14" spans="1:53">
      <c r="A14" s="844">
        <v>46179</v>
      </c>
      <c r="B14" s="845"/>
      <c r="C14" s="845"/>
      <c r="D14" s="845"/>
      <c r="E14" s="845"/>
      <c r="F14" s="845">
        <v>88.215000000000003</v>
      </c>
      <c r="G14" s="845"/>
      <c r="H14" s="845">
        <v>94.4</v>
      </c>
      <c r="I14" s="845">
        <v>92.71</v>
      </c>
      <c r="J14" s="845"/>
      <c r="K14" s="845">
        <v>86.766666666666666</v>
      </c>
      <c r="L14" s="845"/>
      <c r="M14" s="845">
        <v>93.74</v>
      </c>
      <c r="N14" s="845"/>
      <c r="O14" s="845"/>
      <c r="P14" s="845"/>
      <c r="Q14" s="845">
        <v>83.761666666666656</v>
      </c>
      <c r="R14" s="845"/>
      <c r="S14" s="845"/>
      <c r="T14" s="845"/>
      <c r="U14" s="845"/>
      <c r="V14" s="845"/>
      <c r="W14" s="845"/>
      <c r="X14" s="845"/>
      <c r="Y14" s="845"/>
      <c r="Z14" s="845"/>
      <c r="AA14" s="845">
        <v>70.2</v>
      </c>
      <c r="AB14" s="845"/>
      <c r="AC14" s="845"/>
      <c r="AD14" s="845"/>
      <c r="AE14" s="845"/>
      <c r="AF14" s="845"/>
      <c r="AG14" s="845">
        <v>80.866666666666674</v>
      </c>
      <c r="AH14" s="845"/>
      <c r="AI14" s="845">
        <v>85.63333333333334</v>
      </c>
      <c r="AJ14" s="845"/>
      <c r="AK14" s="845">
        <v>74.066666666666663</v>
      </c>
      <c r="AL14" s="845">
        <v>89.5</v>
      </c>
      <c r="AM14" s="845"/>
      <c r="AN14" s="845"/>
      <c r="AO14" s="845">
        <v>63.3</v>
      </c>
      <c r="AP14" s="845"/>
      <c r="AQ14" s="845"/>
      <c r="AR14" s="845">
        <v>81.166666666666671</v>
      </c>
      <c r="AS14" s="845">
        <v>84.833333333333343</v>
      </c>
      <c r="AT14" s="846">
        <v>83.511428571428567</v>
      </c>
      <c r="AU14"/>
      <c r="AV14"/>
      <c r="AW14"/>
      <c r="AX14"/>
      <c r="AY14"/>
      <c r="AZ14"/>
      <c r="BA14"/>
    </row>
    <row r="15" spans="1:53">
      <c r="A15" s="844">
        <v>46180</v>
      </c>
      <c r="B15" s="845"/>
      <c r="C15" s="845"/>
      <c r="D15" s="845"/>
      <c r="E15" s="845"/>
      <c r="F15" s="845">
        <v>90.78</v>
      </c>
      <c r="G15" s="845"/>
      <c r="H15" s="845">
        <v>93.698333333333338</v>
      </c>
      <c r="I15" s="845">
        <v>94.004999999999995</v>
      </c>
      <c r="J15" s="845"/>
      <c r="K15" s="845">
        <v>86.48</v>
      </c>
      <c r="L15" s="845"/>
      <c r="M15" s="845">
        <v>94.625</v>
      </c>
      <c r="N15" s="845"/>
      <c r="O15" s="845"/>
      <c r="P15" s="845"/>
      <c r="Q15" s="845">
        <v>87.795000000000002</v>
      </c>
      <c r="R15" s="845"/>
      <c r="S15" s="845"/>
      <c r="T15" s="845"/>
      <c r="U15" s="845"/>
      <c r="V15" s="845"/>
      <c r="W15" s="845"/>
      <c r="X15" s="845"/>
      <c r="Y15" s="845"/>
      <c r="Z15" s="845"/>
      <c r="AA15" s="845">
        <v>69.3</v>
      </c>
      <c r="AB15" s="845"/>
      <c r="AC15" s="845"/>
      <c r="AD15" s="845"/>
      <c r="AE15" s="845"/>
      <c r="AF15" s="845"/>
      <c r="AG15" s="845">
        <v>83.5</v>
      </c>
      <c r="AH15" s="845"/>
      <c r="AI15" s="845">
        <v>88.333333333333343</v>
      </c>
      <c r="AJ15" s="845"/>
      <c r="AK15" s="845">
        <v>68.8</v>
      </c>
      <c r="AL15" s="845">
        <v>74.7</v>
      </c>
      <c r="AM15" s="845"/>
      <c r="AN15" s="845"/>
      <c r="AO15" s="845">
        <v>59.866666666666667</v>
      </c>
      <c r="AP15" s="845"/>
      <c r="AQ15" s="845"/>
      <c r="AR15" s="845">
        <v>78.866666666666674</v>
      </c>
      <c r="AS15" s="845">
        <v>78.083333333333329</v>
      </c>
      <c r="AT15" s="846">
        <v>82.05952380952381</v>
      </c>
      <c r="AU15"/>
      <c r="AV15"/>
      <c r="AW15"/>
      <c r="AX15"/>
      <c r="AY15"/>
      <c r="AZ15"/>
      <c r="BA15"/>
    </row>
    <row r="16" spans="1:53">
      <c r="A16" s="844">
        <v>46181</v>
      </c>
      <c r="B16" s="845"/>
      <c r="C16" s="845"/>
      <c r="D16" s="845"/>
      <c r="E16" s="845"/>
      <c r="F16" s="845"/>
      <c r="G16" s="845">
        <v>84.793333333333337</v>
      </c>
      <c r="H16" s="845">
        <v>89.18</v>
      </c>
      <c r="I16" s="845">
        <v>92.665000000000006</v>
      </c>
      <c r="J16" s="845"/>
      <c r="K16" s="845">
        <v>84.88333333333334</v>
      </c>
      <c r="L16" s="845"/>
      <c r="M16" s="845">
        <v>92.915000000000006</v>
      </c>
      <c r="N16" s="845"/>
      <c r="O16" s="845"/>
      <c r="P16" s="845"/>
      <c r="Q16" s="845">
        <v>91.306666666666658</v>
      </c>
      <c r="R16" s="845"/>
      <c r="S16" s="845"/>
      <c r="T16" s="845"/>
      <c r="U16" s="845"/>
      <c r="V16" s="845"/>
      <c r="W16" s="845"/>
      <c r="X16" s="845"/>
      <c r="Y16" s="845"/>
      <c r="Z16" s="845"/>
      <c r="AA16" s="845">
        <v>68.8</v>
      </c>
      <c r="AB16" s="845"/>
      <c r="AC16" s="845"/>
      <c r="AD16" s="845"/>
      <c r="AE16" s="845"/>
      <c r="AF16" s="845"/>
      <c r="AG16" s="845">
        <v>90.433333333333337</v>
      </c>
      <c r="AH16" s="845"/>
      <c r="AI16" s="845">
        <v>82.7</v>
      </c>
      <c r="AJ16" s="845"/>
      <c r="AK16" s="845">
        <v>77.733333333333334</v>
      </c>
      <c r="AL16" s="845">
        <v>82.433333333333337</v>
      </c>
      <c r="AM16" s="845"/>
      <c r="AN16" s="845"/>
      <c r="AO16" s="845">
        <v>58.666666666666671</v>
      </c>
      <c r="AP16" s="845"/>
      <c r="AQ16" s="845"/>
      <c r="AR16" s="845">
        <v>80.083333333333329</v>
      </c>
      <c r="AS16" s="845">
        <v>85.5</v>
      </c>
      <c r="AT16" s="846">
        <v>83.006666666666675</v>
      </c>
      <c r="AU16"/>
      <c r="AV16"/>
      <c r="AW16"/>
      <c r="AX16"/>
      <c r="AY16"/>
      <c r="AZ16"/>
      <c r="BA16"/>
    </row>
    <row r="17" spans="1:53">
      <c r="A17" s="844">
        <v>46182</v>
      </c>
      <c r="B17" s="845"/>
      <c r="C17" s="845"/>
      <c r="D17" s="845"/>
      <c r="E17" s="845"/>
      <c r="F17" s="845"/>
      <c r="G17" s="845">
        <v>87.458333333333343</v>
      </c>
      <c r="H17" s="845"/>
      <c r="I17" s="845">
        <v>92.526666666666657</v>
      </c>
      <c r="J17" s="845"/>
      <c r="K17" s="845">
        <v>86.775000000000006</v>
      </c>
      <c r="L17" s="845"/>
      <c r="M17" s="845">
        <v>95.001666666666665</v>
      </c>
      <c r="N17" s="845"/>
      <c r="O17" s="845"/>
      <c r="P17" s="845"/>
      <c r="Q17" s="845">
        <v>91.495000000000005</v>
      </c>
      <c r="R17" s="845"/>
      <c r="S17" s="845"/>
      <c r="T17" s="845"/>
      <c r="U17" s="845">
        <v>80.618333333333325</v>
      </c>
      <c r="V17" s="845"/>
      <c r="W17" s="845"/>
      <c r="X17" s="845"/>
      <c r="Y17" s="845"/>
      <c r="Z17" s="845"/>
      <c r="AA17" s="845">
        <v>64.349999999999994</v>
      </c>
      <c r="AB17" s="845"/>
      <c r="AC17" s="845"/>
      <c r="AD17" s="845"/>
      <c r="AE17" s="845"/>
      <c r="AF17" s="845"/>
      <c r="AG17" s="845">
        <v>87.95</v>
      </c>
      <c r="AH17" s="845"/>
      <c r="AI17" s="845">
        <v>84.05</v>
      </c>
      <c r="AJ17" s="845"/>
      <c r="AK17" s="845">
        <v>42.15</v>
      </c>
      <c r="AL17" s="845">
        <v>72.233333333333334</v>
      </c>
      <c r="AM17" s="845"/>
      <c r="AN17" s="845"/>
      <c r="AO17" s="845"/>
      <c r="AP17" s="845">
        <v>82.4</v>
      </c>
      <c r="AQ17" s="845"/>
      <c r="AR17" s="845">
        <v>85.333333333333343</v>
      </c>
      <c r="AS17" s="845">
        <v>71.766666666666666</v>
      </c>
      <c r="AT17" s="846">
        <v>80.293452380952388</v>
      </c>
      <c r="AU17"/>
      <c r="AV17"/>
      <c r="AW17"/>
      <c r="AX17"/>
      <c r="AY17"/>
      <c r="AZ17"/>
      <c r="BA17"/>
    </row>
    <row r="18" spans="1:53">
      <c r="A18" s="844">
        <v>46183</v>
      </c>
      <c r="B18" s="845"/>
      <c r="C18" s="845"/>
      <c r="D18" s="845"/>
      <c r="E18" s="845"/>
      <c r="F18" s="845"/>
      <c r="G18" s="845">
        <v>89.326666666666654</v>
      </c>
      <c r="H18" s="845"/>
      <c r="I18" s="845">
        <v>93.533333333333346</v>
      </c>
      <c r="J18" s="845"/>
      <c r="K18" s="845">
        <v>88.125</v>
      </c>
      <c r="L18" s="845"/>
      <c r="M18" s="845"/>
      <c r="N18" s="845"/>
      <c r="O18" s="845"/>
      <c r="P18" s="845"/>
      <c r="Q18" s="845">
        <v>89.99</v>
      </c>
      <c r="R18" s="845"/>
      <c r="S18" s="845"/>
      <c r="T18" s="845"/>
      <c r="U18" s="845">
        <v>87.571666666666658</v>
      </c>
      <c r="V18" s="845"/>
      <c r="W18" s="845"/>
      <c r="X18" s="845"/>
      <c r="Y18" s="845"/>
      <c r="Z18" s="845"/>
      <c r="AA18" s="845">
        <v>68</v>
      </c>
      <c r="AB18" s="845"/>
      <c r="AC18" s="845"/>
      <c r="AD18" s="845"/>
      <c r="AE18" s="845"/>
      <c r="AF18" s="845"/>
      <c r="AG18" s="845">
        <v>86.283333333333346</v>
      </c>
      <c r="AH18" s="845"/>
      <c r="AI18" s="845">
        <v>87.75</v>
      </c>
      <c r="AJ18" s="845"/>
      <c r="AK18" s="845"/>
      <c r="AL18" s="845"/>
      <c r="AM18" s="845"/>
      <c r="AN18" s="845"/>
      <c r="AO18" s="845"/>
      <c r="AP18" s="845">
        <v>90.733333333333334</v>
      </c>
      <c r="AQ18" s="845"/>
      <c r="AR18" s="845">
        <v>85.5</v>
      </c>
      <c r="AS18" s="845">
        <v>84.55</v>
      </c>
      <c r="AT18" s="846">
        <v>86.487575757575755</v>
      </c>
      <c r="AU18"/>
      <c r="AV18"/>
      <c r="AW18"/>
      <c r="AX18"/>
      <c r="AY18"/>
      <c r="AZ18"/>
      <c r="BA18"/>
    </row>
    <row r="19" spans="1:53">
      <c r="A19" s="844">
        <v>46184</v>
      </c>
      <c r="B19" s="845"/>
      <c r="C19" s="845"/>
      <c r="D19" s="845"/>
      <c r="E19" s="845"/>
      <c r="F19" s="845"/>
      <c r="G19" s="845"/>
      <c r="H19" s="845"/>
      <c r="I19" s="845"/>
      <c r="J19" s="845"/>
      <c r="K19" s="845"/>
      <c r="L19" s="845"/>
      <c r="M19" s="845"/>
      <c r="N19" s="845"/>
      <c r="O19" s="845"/>
      <c r="P19" s="845"/>
      <c r="Q19" s="845"/>
      <c r="R19" s="845"/>
      <c r="S19" s="845"/>
      <c r="T19" s="845"/>
      <c r="U19" s="845"/>
      <c r="V19" s="845"/>
      <c r="W19" s="845"/>
      <c r="X19" s="845"/>
      <c r="Y19" s="845"/>
      <c r="Z19" s="845"/>
      <c r="AA19" s="845"/>
      <c r="AB19" s="845"/>
      <c r="AC19" s="845"/>
      <c r="AD19" s="845"/>
      <c r="AE19" s="845"/>
      <c r="AF19" s="845"/>
      <c r="AG19" s="845"/>
      <c r="AH19" s="845"/>
      <c r="AI19" s="845"/>
      <c r="AJ19" s="845"/>
      <c r="AK19" s="845"/>
      <c r="AL19" s="845"/>
      <c r="AM19" s="845"/>
      <c r="AN19" s="845"/>
      <c r="AO19" s="845"/>
      <c r="AP19" s="845"/>
      <c r="AQ19" s="845"/>
      <c r="AR19" s="845"/>
      <c r="AS19" s="845"/>
      <c r="AT19" s="846"/>
      <c r="AU19"/>
      <c r="AV19"/>
      <c r="AW19"/>
      <c r="AX19"/>
      <c r="AY19"/>
      <c r="AZ19"/>
      <c r="BA19"/>
    </row>
    <row r="20" spans="1:53">
      <c r="A20" s="611" t="s">
        <v>193</v>
      </c>
      <c r="B20" s="612"/>
      <c r="C20" s="612"/>
      <c r="D20" s="612"/>
      <c r="E20" s="612"/>
      <c r="F20" s="612">
        <v>91.585238095238097</v>
      </c>
      <c r="G20" s="612">
        <v>87.192777777777778</v>
      </c>
      <c r="H20" s="612">
        <v>94.250190476190483</v>
      </c>
      <c r="I20" s="612">
        <v>92.526666666666671</v>
      </c>
      <c r="J20" s="612"/>
      <c r="K20" s="612">
        <v>88.468333333333334</v>
      </c>
      <c r="L20" s="612"/>
      <c r="M20" s="612">
        <v>93.213523809523807</v>
      </c>
      <c r="N20" s="612"/>
      <c r="O20" s="612"/>
      <c r="P20" s="612"/>
      <c r="Q20" s="612">
        <v>89.445000000000007</v>
      </c>
      <c r="R20" s="612"/>
      <c r="S20" s="612"/>
      <c r="T20" s="612"/>
      <c r="U20" s="612">
        <v>84.094999999999999</v>
      </c>
      <c r="V20" s="612"/>
      <c r="W20" s="612"/>
      <c r="X20" s="612"/>
      <c r="Y20" s="612"/>
      <c r="Z20" s="612"/>
      <c r="AA20" s="612">
        <v>66.711904761904762</v>
      </c>
      <c r="AB20" s="612"/>
      <c r="AC20" s="612"/>
      <c r="AD20" s="612"/>
      <c r="AE20" s="612"/>
      <c r="AF20" s="612"/>
      <c r="AG20" s="612">
        <v>84.402083333333337</v>
      </c>
      <c r="AH20" s="612"/>
      <c r="AI20" s="612">
        <v>84.864583333333329</v>
      </c>
      <c r="AJ20" s="612"/>
      <c r="AK20" s="612">
        <v>75.459629629629632</v>
      </c>
      <c r="AL20" s="612">
        <v>83.262962962962973</v>
      </c>
      <c r="AM20" s="612"/>
      <c r="AN20" s="612">
        <v>89.066666666666663</v>
      </c>
      <c r="AO20" s="612">
        <v>60.583333333333329</v>
      </c>
      <c r="AP20" s="612">
        <v>86.566666666666663</v>
      </c>
      <c r="AQ20" s="612"/>
      <c r="AR20" s="612">
        <v>82.190000000000012</v>
      </c>
      <c r="AS20" s="612">
        <v>84.69074074074075</v>
      </c>
      <c r="AT20" s="613">
        <v>84.90034453781513</v>
      </c>
      <c r="AU20"/>
      <c r="AV20"/>
      <c r="AW20"/>
      <c r="AX20"/>
      <c r="AY20"/>
      <c r="AZ20"/>
      <c r="BA20"/>
    </row>
  </sheetData>
  <phoneticPr fontId="5" type="noConversion"/>
  <pageMargins left="0.74803149606299213" right="0.74803149606299213" top="0.98425196850393704" bottom="0.98425196850393704" header="0.51181102362204722" footer="0.51181102362204722"/>
  <pageSetup paperSize="9" scale="42" fitToWidth="2" orientation="landscape" horizontalDpi="180" verticalDpi="180" r:id="rId2"/>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Z1071"/>
  <sheetViews>
    <sheetView showGridLines="0" zoomScale="90" zoomScaleNormal="90" workbookViewId="0">
      <pane ySplit="3" topLeftCell="A280" activePane="bottomLeft" state="frozen"/>
      <selection pane="bottomLeft" activeCell="S296" sqref="S296"/>
    </sheetView>
  </sheetViews>
  <sheetFormatPr defaultRowHeight="19.5"/>
  <cols>
    <col min="1" max="1" width="12.125" style="810" customWidth="1"/>
    <col min="2" max="2" width="8.5" style="23" customWidth="1"/>
    <col min="3" max="4" width="6.375" style="23" hidden="1" customWidth="1"/>
    <col min="5" max="5" width="16.75" style="397" bestFit="1" customWidth="1"/>
    <col min="6" max="6" width="18.5" style="397" customWidth="1"/>
    <col min="7" max="7" width="5.875" style="397" customWidth="1"/>
    <col min="8" max="8" width="10.25" style="23" customWidth="1"/>
    <col min="9" max="9" width="6.5" style="23" bestFit="1" customWidth="1"/>
    <col min="10" max="10" width="9" style="23" customWidth="1"/>
    <col min="11" max="11" width="13.5" style="397" customWidth="1"/>
    <col min="12" max="12" width="9" style="32" customWidth="1"/>
    <col min="13" max="13" width="9" style="638" customWidth="1"/>
    <col min="14" max="14" width="8.125" style="639" customWidth="1"/>
    <col min="15" max="15" width="11.125" style="639" customWidth="1"/>
    <col min="16" max="17" width="6.875" style="639" customWidth="1"/>
    <col min="18" max="18" width="6.875" style="23" customWidth="1"/>
    <col min="19" max="19" width="5.5" style="809" customWidth="1"/>
    <col min="20" max="20" width="5.5" style="65" customWidth="1"/>
    <col min="21" max="21" width="10.125" style="65" customWidth="1"/>
    <col min="22" max="22" width="5.5" style="65" customWidth="1"/>
    <col min="23" max="24" width="10.625" style="367" customWidth="1"/>
    <col min="25" max="26" width="8.625" style="369" customWidth="1"/>
    <col min="27" max="16384" width="9" style="236"/>
  </cols>
  <sheetData>
    <row r="1" spans="1:26" s="299" customFormat="1" ht="59.25" customHeight="1" thickBot="1">
      <c r="A1" s="803" t="s">
        <v>188</v>
      </c>
      <c r="B1" s="395" t="s">
        <v>226</v>
      </c>
      <c r="C1" s="395" t="s">
        <v>227</v>
      </c>
      <c r="D1" s="395" t="s">
        <v>3082</v>
      </c>
      <c r="E1" s="632" t="s">
        <v>189</v>
      </c>
      <c r="F1" s="632" t="s">
        <v>1056</v>
      </c>
      <c r="G1" s="632" t="s">
        <v>190</v>
      </c>
      <c r="H1" s="395" t="s">
        <v>1057</v>
      </c>
      <c r="I1" s="395" t="s">
        <v>1058</v>
      </c>
      <c r="J1" s="395" t="s">
        <v>1059</v>
      </c>
      <c r="K1" s="456" t="s">
        <v>1060</v>
      </c>
      <c r="L1" s="396" t="s">
        <v>291</v>
      </c>
      <c r="M1" s="633" t="s">
        <v>1923</v>
      </c>
      <c r="N1" s="634" t="s">
        <v>1924</v>
      </c>
      <c r="O1" s="634" t="s">
        <v>1925</v>
      </c>
      <c r="P1" s="634" t="s">
        <v>1926</v>
      </c>
      <c r="Q1" s="804" t="s">
        <v>1927</v>
      </c>
      <c r="R1" s="634" t="s">
        <v>1928</v>
      </c>
      <c r="S1" s="805" t="s">
        <v>1929</v>
      </c>
      <c r="T1" s="806" t="s">
        <v>1930</v>
      </c>
      <c r="U1" s="806" t="s">
        <v>1931</v>
      </c>
      <c r="V1" s="806" t="s">
        <v>1932</v>
      </c>
      <c r="W1" s="366"/>
      <c r="X1" s="366"/>
      <c r="Y1" s="370" t="s">
        <v>290</v>
      </c>
      <c r="Z1" s="370" t="s">
        <v>810</v>
      </c>
    </row>
    <row r="2" spans="1:26" ht="20.25" thickBot="1">
      <c r="A2" s="807" t="s">
        <v>1933</v>
      </c>
      <c r="B2" s="635">
        <v>0.33819444444444452</v>
      </c>
      <c r="C2" s="636">
        <f t="shared" ref="C2:C65" si="0">IFERROR(1440/D2, "")</f>
        <v>2.9568788501026688</v>
      </c>
      <c r="D2" s="808">
        <f t="shared" ref="D2:D65" si="1">IF(B2="", "", IF(B2&lt;1, B2*1440, B2))</f>
        <v>487.00000000000011</v>
      </c>
      <c r="E2" s="490" t="s">
        <v>1934</v>
      </c>
      <c r="F2" s="490" t="s">
        <v>1935</v>
      </c>
      <c r="G2" s="490">
        <v>500</v>
      </c>
      <c r="H2" s="489" t="s">
        <v>1936</v>
      </c>
      <c r="I2" s="489">
        <v>1.8</v>
      </c>
      <c r="J2" s="489" t="s">
        <v>296</v>
      </c>
      <c r="K2" s="490" t="s">
        <v>222</v>
      </c>
      <c r="L2" s="637">
        <v>4</v>
      </c>
      <c r="M2" s="712">
        <v>46027</v>
      </c>
      <c r="N2" s="713" t="s">
        <v>1823</v>
      </c>
      <c r="O2" s="713" t="s">
        <v>1937</v>
      </c>
      <c r="P2" s="713">
        <v>1.71</v>
      </c>
      <c r="Q2" s="713">
        <v>1.69</v>
      </c>
      <c r="R2" s="23">
        <v>0.4</v>
      </c>
      <c r="Y2" s="371">
        <v>20</v>
      </c>
      <c r="Z2" s="371">
        <v>700</v>
      </c>
    </row>
    <row r="3" spans="1:26" ht="20.25" thickBot="1">
      <c r="A3" s="807" t="s">
        <v>1938</v>
      </c>
      <c r="B3" s="635">
        <v>0.28263888888888888</v>
      </c>
      <c r="C3" s="636">
        <f t="shared" si="0"/>
        <v>3.538083538083538</v>
      </c>
      <c r="D3" s="808">
        <f t="shared" si="1"/>
        <v>407</v>
      </c>
      <c r="E3" s="490" t="s">
        <v>1689</v>
      </c>
      <c r="F3" s="490" t="s">
        <v>1833</v>
      </c>
      <c r="G3" s="490">
        <v>600</v>
      </c>
      <c r="H3" s="489" t="s">
        <v>1936</v>
      </c>
      <c r="I3" s="491">
        <v>1.5</v>
      </c>
      <c r="J3" s="489" t="s">
        <v>296</v>
      </c>
      <c r="K3" s="490" t="s">
        <v>225</v>
      </c>
      <c r="L3" s="637">
        <v>4</v>
      </c>
      <c r="M3" s="712">
        <v>46034</v>
      </c>
      <c r="N3" s="713" t="s">
        <v>1863</v>
      </c>
      <c r="O3" s="713" t="s">
        <v>1939</v>
      </c>
      <c r="P3" s="713">
        <v>1.645</v>
      </c>
      <c r="Q3" s="713">
        <v>1.78</v>
      </c>
      <c r="R3" s="23">
        <v>0.45</v>
      </c>
      <c r="Y3" s="371">
        <v>30</v>
      </c>
      <c r="Z3" s="371">
        <v>700</v>
      </c>
    </row>
    <row r="4" spans="1:26" ht="20.25" thickBot="1">
      <c r="A4" s="807" t="s">
        <v>1921</v>
      </c>
      <c r="B4" s="635">
        <v>0.28263888888888888</v>
      </c>
      <c r="C4" s="636">
        <f t="shared" si="0"/>
        <v>3.538083538083538</v>
      </c>
      <c r="D4" s="808">
        <f t="shared" si="1"/>
        <v>407</v>
      </c>
      <c r="E4" s="490" t="s">
        <v>1689</v>
      </c>
      <c r="F4" s="490" t="s">
        <v>1833</v>
      </c>
      <c r="G4" s="490">
        <v>600</v>
      </c>
      <c r="H4" s="489" t="s">
        <v>1936</v>
      </c>
      <c r="I4" s="491">
        <v>1.5</v>
      </c>
      <c r="J4" s="489" t="s">
        <v>293</v>
      </c>
      <c r="K4" s="490" t="s">
        <v>332</v>
      </c>
      <c r="L4" s="637">
        <v>4</v>
      </c>
      <c r="M4" s="712">
        <v>46031</v>
      </c>
      <c r="N4" s="713" t="s">
        <v>1052</v>
      </c>
      <c r="O4" s="713" t="s">
        <v>1939</v>
      </c>
      <c r="P4" s="713">
        <v>1.65</v>
      </c>
      <c r="Q4" s="713">
        <v>1.73</v>
      </c>
      <c r="R4" s="23">
        <v>0.5</v>
      </c>
      <c r="Y4" s="371">
        <v>35</v>
      </c>
      <c r="Z4" s="371">
        <v>700</v>
      </c>
    </row>
    <row r="5" spans="1:26" ht="20.25" thickBot="1">
      <c r="A5" s="807" t="s">
        <v>1940</v>
      </c>
      <c r="B5" s="635">
        <v>0.28194444444444439</v>
      </c>
      <c r="C5" s="636">
        <f t="shared" si="0"/>
        <v>3.5467980295566508</v>
      </c>
      <c r="D5" s="808">
        <f t="shared" si="1"/>
        <v>405.99999999999994</v>
      </c>
      <c r="E5" s="490" t="s">
        <v>1689</v>
      </c>
      <c r="F5" s="490" t="s">
        <v>1941</v>
      </c>
      <c r="G5" s="490">
        <v>600</v>
      </c>
      <c r="H5" s="489" t="s">
        <v>1936</v>
      </c>
      <c r="I5" s="491">
        <v>1.5</v>
      </c>
      <c r="J5" s="489" t="s">
        <v>293</v>
      </c>
      <c r="K5" s="490" t="s">
        <v>1635</v>
      </c>
      <c r="L5" s="637">
        <v>4</v>
      </c>
      <c r="M5" s="712">
        <v>46087</v>
      </c>
      <c r="N5" s="713" t="s">
        <v>1843</v>
      </c>
      <c r="O5" s="713" t="s">
        <v>1942</v>
      </c>
      <c r="P5" s="713">
        <v>1.65</v>
      </c>
      <c r="Q5" s="713">
        <v>1.69</v>
      </c>
      <c r="R5" s="23">
        <v>0.5</v>
      </c>
      <c r="U5" s="809"/>
      <c r="Y5" s="371">
        <v>40</v>
      </c>
      <c r="Z5" s="371">
        <v>700</v>
      </c>
    </row>
    <row r="6" spans="1:26" ht="20.25" thickBot="1">
      <c r="A6" s="807" t="s">
        <v>1943</v>
      </c>
      <c r="B6" s="635">
        <v>0.19722222222222219</v>
      </c>
      <c r="C6" s="636">
        <f t="shared" si="0"/>
        <v>5.0704225352112688</v>
      </c>
      <c r="D6" s="808">
        <f t="shared" si="1"/>
        <v>283.99999999999994</v>
      </c>
      <c r="E6" s="490" t="s">
        <v>1624</v>
      </c>
      <c r="F6" s="490" t="s">
        <v>1944</v>
      </c>
      <c r="G6" s="490">
        <v>600</v>
      </c>
      <c r="H6" s="23" t="s">
        <v>1945</v>
      </c>
      <c r="I6" s="491">
        <v>2.9</v>
      </c>
      <c r="J6" s="489" t="s">
        <v>293</v>
      </c>
      <c r="K6" s="490" t="s">
        <v>210</v>
      </c>
      <c r="L6" s="637">
        <v>5.5</v>
      </c>
      <c r="M6" s="712">
        <v>45803</v>
      </c>
      <c r="N6" s="713" t="s">
        <v>1029</v>
      </c>
      <c r="O6" s="713" t="s">
        <v>1946</v>
      </c>
      <c r="P6" s="713">
        <v>1.7549999999999999</v>
      </c>
      <c r="Q6" s="713"/>
      <c r="R6" s="23">
        <v>0.6</v>
      </c>
      <c r="Y6" s="371">
        <v>50</v>
      </c>
      <c r="Z6" s="371">
        <v>1100</v>
      </c>
    </row>
    <row r="7" spans="1:26" ht="20.25" thickBot="1">
      <c r="A7" s="807" t="s">
        <v>1947</v>
      </c>
      <c r="B7" s="635">
        <v>0.1847222222222222</v>
      </c>
      <c r="C7" s="636">
        <f t="shared" si="0"/>
        <v>5.4135338345864659</v>
      </c>
      <c r="D7" s="808">
        <f t="shared" si="1"/>
        <v>266</v>
      </c>
      <c r="E7" s="490" t="s">
        <v>1624</v>
      </c>
      <c r="F7" s="490" t="s">
        <v>1948</v>
      </c>
      <c r="G7" s="490">
        <v>650</v>
      </c>
      <c r="H7" s="23" t="s">
        <v>1949</v>
      </c>
      <c r="I7" s="491">
        <v>2.7</v>
      </c>
      <c r="J7" s="489" t="s">
        <v>293</v>
      </c>
      <c r="K7" s="490" t="s">
        <v>1622</v>
      </c>
      <c r="L7" s="637">
        <v>5.5</v>
      </c>
      <c r="M7" s="712">
        <v>45814</v>
      </c>
      <c r="N7" s="713" t="s">
        <v>1050</v>
      </c>
      <c r="O7" s="713" t="s">
        <v>202</v>
      </c>
      <c r="P7" s="713">
        <v>1.8049999999999999</v>
      </c>
      <c r="Q7" s="713" t="s">
        <v>1950</v>
      </c>
      <c r="R7" s="23">
        <v>0.8</v>
      </c>
      <c r="Y7" s="371">
        <v>51</v>
      </c>
      <c r="Z7" s="371">
        <v>770</v>
      </c>
    </row>
    <row r="8" spans="1:26" ht="20.25" thickBot="1">
      <c r="A8" s="807" t="s">
        <v>1951</v>
      </c>
      <c r="B8" s="635">
        <v>0.19722222222222219</v>
      </c>
      <c r="C8" s="636">
        <f t="shared" si="0"/>
        <v>5.0704225352112688</v>
      </c>
      <c r="D8" s="808">
        <f t="shared" si="1"/>
        <v>283.99999999999994</v>
      </c>
      <c r="E8" s="490" t="s">
        <v>1624</v>
      </c>
      <c r="F8" s="490" t="s">
        <v>1948</v>
      </c>
      <c r="G8" s="490">
        <v>600</v>
      </c>
      <c r="H8" s="23" t="s">
        <v>1952</v>
      </c>
      <c r="I8" s="491">
        <v>2.2000000000000002</v>
      </c>
      <c r="J8" s="489" t="s">
        <v>293</v>
      </c>
      <c r="K8" s="490" t="s">
        <v>253</v>
      </c>
      <c r="L8" s="637">
        <v>5.5</v>
      </c>
      <c r="M8" s="712">
        <v>45814</v>
      </c>
      <c r="N8" s="713" t="s">
        <v>1047</v>
      </c>
      <c r="O8" s="713" t="s">
        <v>202</v>
      </c>
      <c r="P8" s="713">
        <v>1.77</v>
      </c>
      <c r="Q8" s="713"/>
      <c r="R8" s="23">
        <v>0.6</v>
      </c>
      <c r="Y8" s="371">
        <v>75</v>
      </c>
      <c r="Z8" s="371">
        <v>1060</v>
      </c>
    </row>
    <row r="9" spans="1:26" ht="20.25" thickBot="1">
      <c r="A9" s="807" t="s">
        <v>1953</v>
      </c>
      <c r="B9" s="635">
        <v>0.16388888888888889</v>
      </c>
      <c r="C9" s="636">
        <f t="shared" si="0"/>
        <v>6.101694915254237</v>
      </c>
      <c r="D9" s="808">
        <f t="shared" si="1"/>
        <v>236</v>
      </c>
      <c r="E9" s="490" t="s">
        <v>1954</v>
      </c>
      <c r="F9" s="490" t="s">
        <v>1955</v>
      </c>
      <c r="G9" s="490">
        <v>650</v>
      </c>
      <c r="H9" s="23" t="s">
        <v>1949</v>
      </c>
      <c r="I9" s="491">
        <v>1</v>
      </c>
      <c r="J9" s="489" t="s">
        <v>293</v>
      </c>
      <c r="K9" s="490" t="s">
        <v>222</v>
      </c>
      <c r="L9" s="637">
        <v>5</v>
      </c>
      <c r="M9" s="712">
        <v>45819</v>
      </c>
      <c r="N9" s="713" t="s">
        <v>1725</v>
      </c>
      <c r="O9" s="713" t="s">
        <v>1956</v>
      </c>
      <c r="P9" s="713">
        <v>1.76</v>
      </c>
      <c r="Q9" s="713">
        <v>1.81</v>
      </c>
      <c r="R9" s="23">
        <v>0.8</v>
      </c>
      <c r="Y9" s="371">
        <v>100</v>
      </c>
      <c r="Z9" s="371">
        <v>900</v>
      </c>
    </row>
    <row r="10" spans="1:26" ht="20.25" thickBot="1">
      <c r="A10" s="807" t="s">
        <v>1957</v>
      </c>
      <c r="B10" s="635">
        <v>0.1791666666666667</v>
      </c>
      <c r="C10" s="636">
        <f t="shared" si="0"/>
        <v>5.5813953488372077</v>
      </c>
      <c r="D10" s="808">
        <f t="shared" si="1"/>
        <v>258.00000000000006</v>
      </c>
      <c r="E10" s="490" t="s">
        <v>1624</v>
      </c>
      <c r="F10" s="490" t="s">
        <v>1958</v>
      </c>
      <c r="G10" s="490">
        <v>670</v>
      </c>
      <c r="H10" s="23" t="s">
        <v>1949</v>
      </c>
      <c r="I10" s="491">
        <v>2.8</v>
      </c>
      <c r="J10" s="489" t="s">
        <v>296</v>
      </c>
      <c r="K10" s="490" t="s">
        <v>1959</v>
      </c>
      <c r="L10" s="637">
        <v>5.5</v>
      </c>
      <c r="M10" s="712">
        <v>45825</v>
      </c>
      <c r="N10" s="713" t="s">
        <v>1960</v>
      </c>
      <c r="O10" s="713" t="s">
        <v>253</v>
      </c>
      <c r="P10" s="713">
        <v>1.79</v>
      </c>
      <c r="Q10" s="713">
        <v>1.76</v>
      </c>
      <c r="R10" s="23">
        <v>0.8</v>
      </c>
      <c r="Y10" s="371">
        <v>150</v>
      </c>
      <c r="Z10" s="371">
        <v>1060</v>
      </c>
    </row>
    <row r="11" spans="1:26" ht="20.25" thickBot="1">
      <c r="A11" s="807" t="s">
        <v>1961</v>
      </c>
      <c r="B11" s="635">
        <v>0.20416666666666669</v>
      </c>
      <c r="C11" s="636">
        <f t="shared" si="0"/>
        <v>4.8979591836734686</v>
      </c>
      <c r="D11" s="808">
        <f t="shared" si="1"/>
        <v>294.00000000000006</v>
      </c>
      <c r="E11" s="490" t="s">
        <v>1731</v>
      </c>
      <c r="F11" s="490" t="s">
        <v>1962</v>
      </c>
      <c r="G11" s="490">
        <v>600</v>
      </c>
      <c r="H11" s="489" t="s">
        <v>1949</v>
      </c>
      <c r="I11" s="491">
        <v>3.7</v>
      </c>
      <c r="J11" s="489" t="s">
        <v>296</v>
      </c>
      <c r="K11" s="490" t="s">
        <v>1632</v>
      </c>
      <c r="L11" s="637">
        <v>5.5</v>
      </c>
      <c r="M11" s="712">
        <v>45848</v>
      </c>
      <c r="N11" s="713" t="s">
        <v>1729</v>
      </c>
      <c r="O11" s="713" t="s">
        <v>1963</v>
      </c>
      <c r="P11" s="713">
        <v>1.84</v>
      </c>
      <c r="Q11" s="713">
        <v>1.86</v>
      </c>
      <c r="R11" s="23">
        <v>0.85</v>
      </c>
      <c r="Y11" s="430">
        <v>165</v>
      </c>
      <c r="Z11" s="430">
        <v>1060</v>
      </c>
    </row>
    <row r="12" spans="1:26" ht="20.25" thickBot="1">
      <c r="A12" s="807" t="s">
        <v>1964</v>
      </c>
      <c r="B12" s="635">
        <v>0.17291666666666669</v>
      </c>
      <c r="C12" s="636">
        <f t="shared" si="0"/>
        <v>5.783132530120481</v>
      </c>
      <c r="D12" s="808">
        <f t="shared" si="1"/>
        <v>249.00000000000003</v>
      </c>
      <c r="E12" s="490" t="s">
        <v>1659</v>
      </c>
      <c r="F12" s="397" t="s">
        <v>1965</v>
      </c>
      <c r="G12" s="490">
        <v>550</v>
      </c>
      <c r="H12" s="489" t="s">
        <v>1949</v>
      </c>
      <c r="I12" s="489">
        <v>3.6</v>
      </c>
      <c r="J12" s="489" t="s">
        <v>296</v>
      </c>
      <c r="K12" s="490" t="s">
        <v>320</v>
      </c>
      <c r="L12" s="637">
        <v>4.5</v>
      </c>
      <c r="M12" s="712">
        <v>45849</v>
      </c>
      <c r="N12" s="713" t="s">
        <v>1823</v>
      </c>
      <c r="O12" s="713" t="s">
        <v>1966</v>
      </c>
      <c r="P12" s="713">
        <v>1.76</v>
      </c>
      <c r="Q12" s="713">
        <v>1.93</v>
      </c>
      <c r="R12" s="23">
        <v>0.75</v>
      </c>
      <c r="Y12" s="371">
        <v>300</v>
      </c>
      <c r="Z12" s="371">
        <v>1125</v>
      </c>
    </row>
    <row r="13" spans="1:26" ht="20.25" thickBot="1">
      <c r="A13" s="807" t="s">
        <v>1967</v>
      </c>
      <c r="B13" s="635">
        <v>0.1645833333333333</v>
      </c>
      <c r="C13" s="636">
        <f t="shared" si="0"/>
        <v>6.0759493670886089</v>
      </c>
      <c r="D13" s="808">
        <f t="shared" si="1"/>
        <v>236.99999999999994</v>
      </c>
      <c r="E13" s="490" t="s">
        <v>1954</v>
      </c>
      <c r="F13" s="490" t="s">
        <v>1968</v>
      </c>
      <c r="G13" s="490">
        <v>650</v>
      </c>
      <c r="H13" s="489" t="s">
        <v>1949</v>
      </c>
      <c r="I13" s="489">
        <v>1</v>
      </c>
      <c r="J13" s="489" t="s">
        <v>296</v>
      </c>
      <c r="K13" s="490" t="s">
        <v>314</v>
      </c>
      <c r="L13" s="637">
        <v>5</v>
      </c>
      <c r="M13" s="712">
        <v>45854</v>
      </c>
      <c r="N13" s="713" t="s">
        <v>1863</v>
      </c>
      <c r="O13" s="713" t="s">
        <v>1946</v>
      </c>
      <c r="P13" s="713">
        <v>1.76</v>
      </c>
      <c r="Q13" s="713">
        <v>1.86</v>
      </c>
      <c r="R13" s="23">
        <v>0.8</v>
      </c>
      <c r="Y13" s="430">
        <v>450</v>
      </c>
      <c r="Z13" s="430">
        <v>700</v>
      </c>
    </row>
    <row r="14" spans="1:26">
      <c r="A14" s="807" t="s">
        <v>1969</v>
      </c>
      <c r="B14" s="635">
        <v>0.18194444444444441</v>
      </c>
      <c r="C14" s="636">
        <f t="shared" si="0"/>
        <v>5.4961832061068714</v>
      </c>
      <c r="D14" s="808">
        <f t="shared" si="1"/>
        <v>261.99999999999994</v>
      </c>
      <c r="E14" s="490" t="s">
        <v>1731</v>
      </c>
      <c r="F14" s="490" t="s">
        <v>1962</v>
      </c>
      <c r="G14" s="490">
        <v>600</v>
      </c>
      <c r="H14" s="489" t="s">
        <v>1945</v>
      </c>
      <c r="I14" s="489">
        <v>1.7</v>
      </c>
      <c r="J14" s="489" t="s">
        <v>296</v>
      </c>
      <c r="K14" s="490" t="s">
        <v>313</v>
      </c>
      <c r="L14" s="637">
        <v>5</v>
      </c>
      <c r="M14" s="712">
        <v>45860</v>
      </c>
      <c r="N14" s="713" t="s">
        <v>1729</v>
      </c>
      <c r="O14" s="713" t="s">
        <v>1963</v>
      </c>
      <c r="P14" s="713">
        <v>1.8049999999999999</v>
      </c>
      <c r="Q14" s="713">
        <v>1.83</v>
      </c>
      <c r="R14" s="23">
        <v>0.85</v>
      </c>
    </row>
    <row r="15" spans="1:26">
      <c r="A15" s="807" t="s">
        <v>1970</v>
      </c>
      <c r="B15" s="635">
        <v>0.16388888888888889</v>
      </c>
      <c r="C15" s="636">
        <f t="shared" si="0"/>
        <v>6.101694915254237</v>
      </c>
      <c r="D15" s="808">
        <f t="shared" si="1"/>
        <v>236</v>
      </c>
      <c r="E15" s="490" t="s">
        <v>1954</v>
      </c>
      <c r="F15" s="490" t="s">
        <v>1968</v>
      </c>
      <c r="G15" s="490">
        <v>650</v>
      </c>
      <c r="H15" s="489" t="s">
        <v>1949</v>
      </c>
      <c r="I15" s="491">
        <v>1</v>
      </c>
      <c r="J15" s="489" t="s">
        <v>296</v>
      </c>
      <c r="K15" s="490" t="s">
        <v>303</v>
      </c>
      <c r="L15" s="637">
        <v>5</v>
      </c>
      <c r="M15" s="712">
        <v>45860</v>
      </c>
      <c r="N15" s="713" t="s">
        <v>1725</v>
      </c>
      <c r="O15" s="713" t="s">
        <v>1946</v>
      </c>
      <c r="P15" s="713">
        <v>1.76</v>
      </c>
      <c r="Q15" s="713">
        <v>1.97</v>
      </c>
      <c r="R15" s="23">
        <v>0.7</v>
      </c>
    </row>
    <row r="16" spans="1:26">
      <c r="A16" s="807" t="s">
        <v>1971</v>
      </c>
      <c r="B16" s="635">
        <v>0.18333333333333329</v>
      </c>
      <c r="C16" s="636">
        <f t="shared" si="0"/>
        <v>5.4545454545454559</v>
      </c>
      <c r="D16" s="808">
        <f t="shared" si="1"/>
        <v>263.99999999999994</v>
      </c>
      <c r="E16" s="490" t="s">
        <v>1972</v>
      </c>
      <c r="F16" s="490" t="s">
        <v>1973</v>
      </c>
      <c r="G16" s="490">
        <v>600</v>
      </c>
      <c r="H16" s="489" t="s">
        <v>1949</v>
      </c>
      <c r="I16" s="489">
        <v>1.3</v>
      </c>
      <c r="J16" s="489" t="s">
        <v>296</v>
      </c>
      <c r="K16" s="490" t="s">
        <v>298</v>
      </c>
      <c r="L16" s="637">
        <v>5</v>
      </c>
      <c r="M16" s="712">
        <v>45881</v>
      </c>
      <c r="N16" s="713" t="s">
        <v>1729</v>
      </c>
      <c r="O16" s="713" t="s">
        <v>1974</v>
      </c>
      <c r="P16" s="713">
        <v>1.81</v>
      </c>
      <c r="Q16" s="713">
        <v>1.78</v>
      </c>
      <c r="R16" s="23">
        <v>0.95</v>
      </c>
    </row>
    <row r="17" spans="1:24">
      <c r="A17" s="807" t="s">
        <v>1691</v>
      </c>
      <c r="B17" s="635">
        <v>0.24444444444444441</v>
      </c>
      <c r="C17" s="636">
        <f t="shared" si="0"/>
        <v>4.0909090909090917</v>
      </c>
      <c r="D17" s="808">
        <f t="shared" si="1"/>
        <v>351.99999999999994</v>
      </c>
      <c r="E17" s="490" t="s">
        <v>1726</v>
      </c>
      <c r="F17" s="490" t="s">
        <v>1975</v>
      </c>
      <c r="G17" s="490">
        <v>500</v>
      </c>
      <c r="H17" s="489" t="s">
        <v>1952</v>
      </c>
      <c r="I17" s="489">
        <v>2</v>
      </c>
      <c r="J17" s="489" t="s">
        <v>296</v>
      </c>
      <c r="K17" s="490" t="s">
        <v>216</v>
      </c>
      <c r="L17" s="637">
        <v>5.5</v>
      </c>
      <c r="M17" s="712">
        <v>45894</v>
      </c>
      <c r="N17" s="713" t="s">
        <v>1729</v>
      </c>
      <c r="O17" s="713" t="s">
        <v>1976</v>
      </c>
      <c r="P17" s="713">
        <v>1.75</v>
      </c>
      <c r="Q17" s="713">
        <v>1.82</v>
      </c>
      <c r="R17" s="23">
        <v>0.8</v>
      </c>
    </row>
    <row r="18" spans="1:24">
      <c r="A18" s="807" t="s">
        <v>1730</v>
      </c>
      <c r="B18" s="635">
        <v>0.18194444444444441</v>
      </c>
      <c r="C18" s="636">
        <f t="shared" si="0"/>
        <v>5.4961832061068714</v>
      </c>
      <c r="D18" s="808">
        <f t="shared" si="1"/>
        <v>261.99999999999994</v>
      </c>
      <c r="E18" s="490" t="s">
        <v>1731</v>
      </c>
      <c r="F18" s="490" t="s">
        <v>1977</v>
      </c>
      <c r="G18" s="490">
        <v>600</v>
      </c>
      <c r="H18" s="489" t="s">
        <v>1945</v>
      </c>
      <c r="I18" s="489">
        <v>1.7</v>
      </c>
      <c r="J18" s="489" t="s">
        <v>296</v>
      </c>
      <c r="K18" s="490" t="s">
        <v>222</v>
      </c>
      <c r="L18" s="637">
        <v>5</v>
      </c>
      <c r="M18" s="712">
        <v>45897</v>
      </c>
      <c r="N18" s="713" t="s">
        <v>1725</v>
      </c>
      <c r="O18" s="713" t="s">
        <v>311</v>
      </c>
      <c r="P18" s="713">
        <v>1.8049999999999999</v>
      </c>
      <c r="Q18" s="713">
        <v>1.87</v>
      </c>
      <c r="R18" s="23">
        <v>0.85</v>
      </c>
    </row>
    <row r="19" spans="1:24">
      <c r="A19" s="807" t="s">
        <v>1978</v>
      </c>
      <c r="B19" s="635">
        <v>0.1986111111111111</v>
      </c>
      <c r="C19" s="636">
        <f t="shared" si="0"/>
        <v>5.034965034965035</v>
      </c>
      <c r="D19" s="808">
        <f t="shared" si="1"/>
        <v>286</v>
      </c>
      <c r="E19" s="490" t="s">
        <v>1979</v>
      </c>
      <c r="F19" s="490" t="s">
        <v>1980</v>
      </c>
      <c r="G19" s="490">
        <v>600</v>
      </c>
      <c r="H19" s="489" t="s">
        <v>1952</v>
      </c>
      <c r="I19" s="489">
        <v>1.7</v>
      </c>
      <c r="J19" s="489" t="s">
        <v>296</v>
      </c>
      <c r="K19" s="490" t="s">
        <v>223</v>
      </c>
      <c r="L19" s="637">
        <v>5.5</v>
      </c>
      <c r="M19" s="712">
        <v>45916</v>
      </c>
      <c r="N19" s="713" t="s">
        <v>1729</v>
      </c>
      <c r="O19" s="713" t="s">
        <v>1942</v>
      </c>
      <c r="P19" s="713">
        <v>1.77</v>
      </c>
      <c r="Q19" s="713">
        <v>1.67</v>
      </c>
      <c r="R19" s="23">
        <v>0.8</v>
      </c>
    </row>
    <row r="20" spans="1:24">
      <c r="A20" s="807" t="s">
        <v>1981</v>
      </c>
      <c r="B20" s="635">
        <v>0.19722222222222219</v>
      </c>
      <c r="C20" s="636">
        <f t="shared" si="0"/>
        <v>5.0704225352112688</v>
      </c>
      <c r="D20" s="808">
        <f t="shared" si="1"/>
        <v>283.99999999999994</v>
      </c>
      <c r="E20" s="490" t="s">
        <v>1624</v>
      </c>
      <c r="F20" s="490" t="s">
        <v>1958</v>
      </c>
      <c r="G20" s="490">
        <v>600</v>
      </c>
      <c r="H20" s="489" t="s">
        <v>1945</v>
      </c>
      <c r="I20" s="492">
        <v>3</v>
      </c>
      <c r="J20" s="489" t="s">
        <v>293</v>
      </c>
      <c r="K20" s="490" t="s">
        <v>302</v>
      </c>
      <c r="L20" s="637">
        <v>5.5</v>
      </c>
      <c r="M20" s="712">
        <v>45912</v>
      </c>
      <c r="N20" s="713" t="s">
        <v>1048</v>
      </c>
      <c r="O20" s="713" t="s">
        <v>253</v>
      </c>
      <c r="P20" s="713">
        <v>1.77</v>
      </c>
      <c r="Q20" s="713">
        <v>1.68</v>
      </c>
      <c r="R20" s="23">
        <v>0.7</v>
      </c>
    </row>
    <row r="21" spans="1:24">
      <c r="A21" s="807" t="s">
        <v>1982</v>
      </c>
      <c r="B21" s="635">
        <v>0.1965277777777778</v>
      </c>
      <c r="C21" s="636">
        <f t="shared" si="0"/>
        <v>5.0883392226148398</v>
      </c>
      <c r="D21" s="808">
        <f t="shared" si="1"/>
        <v>283.00000000000006</v>
      </c>
      <c r="E21" s="490" t="s">
        <v>1624</v>
      </c>
      <c r="F21" s="490" t="s">
        <v>1983</v>
      </c>
      <c r="G21" s="490">
        <v>600</v>
      </c>
      <c r="H21" s="489" t="s">
        <v>1945</v>
      </c>
      <c r="I21" s="491">
        <v>2.9</v>
      </c>
      <c r="J21" s="489" t="s">
        <v>293</v>
      </c>
      <c r="K21" s="490" t="s">
        <v>1554</v>
      </c>
      <c r="L21" s="637">
        <v>5.5</v>
      </c>
      <c r="M21" s="712">
        <v>45917</v>
      </c>
      <c r="N21" s="713" t="s">
        <v>1029</v>
      </c>
      <c r="O21" s="713" t="s">
        <v>1966</v>
      </c>
      <c r="P21" s="713">
        <v>1.7649999999999999</v>
      </c>
      <c r="Q21" s="713">
        <v>1.72</v>
      </c>
      <c r="R21" s="23">
        <v>0.6</v>
      </c>
    </row>
    <row r="22" spans="1:24">
      <c r="A22" s="807" t="s">
        <v>1984</v>
      </c>
      <c r="B22" s="635">
        <v>0.16875000000000001</v>
      </c>
      <c r="C22" s="636">
        <f t="shared" si="0"/>
        <v>5.9259259259259256</v>
      </c>
      <c r="D22" s="808">
        <f t="shared" si="1"/>
        <v>243.00000000000003</v>
      </c>
      <c r="E22" s="490" t="s">
        <v>1954</v>
      </c>
      <c r="F22" s="490" t="s">
        <v>1985</v>
      </c>
      <c r="G22" s="490">
        <v>700</v>
      </c>
      <c r="H22" s="489" t="s">
        <v>1949</v>
      </c>
      <c r="I22" s="491">
        <v>2</v>
      </c>
      <c r="J22" s="489" t="s">
        <v>293</v>
      </c>
      <c r="K22" s="490" t="s">
        <v>298</v>
      </c>
      <c r="L22" s="637">
        <v>5.5</v>
      </c>
      <c r="M22" s="712">
        <v>45931</v>
      </c>
      <c r="N22" s="713" t="s">
        <v>1863</v>
      </c>
      <c r="O22" s="713" t="s">
        <v>313</v>
      </c>
      <c r="P22" s="713">
        <v>1.78</v>
      </c>
      <c r="Q22" s="713">
        <v>1.8</v>
      </c>
      <c r="R22" s="23">
        <v>0.95</v>
      </c>
    </row>
    <row r="23" spans="1:24">
      <c r="A23" s="807" t="s">
        <v>1986</v>
      </c>
      <c r="B23" s="635">
        <v>0.20416666666666669</v>
      </c>
      <c r="C23" s="636">
        <f t="shared" si="0"/>
        <v>4.8979591836734686</v>
      </c>
      <c r="D23" s="808">
        <f t="shared" si="1"/>
        <v>294.00000000000006</v>
      </c>
      <c r="E23" s="490" t="s">
        <v>1731</v>
      </c>
      <c r="F23" s="490" t="s">
        <v>1987</v>
      </c>
      <c r="G23" s="490">
        <v>600</v>
      </c>
      <c r="H23" s="489" t="s">
        <v>1949</v>
      </c>
      <c r="I23" s="489">
        <v>3.8</v>
      </c>
      <c r="J23" s="489" t="s">
        <v>296</v>
      </c>
      <c r="K23" s="490" t="s">
        <v>223</v>
      </c>
      <c r="L23" s="637">
        <v>5.5</v>
      </c>
      <c r="M23" s="712">
        <v>45944</v>
      </c>
      <c r="N23" s="713" t="s">
        <v>1729</v>
      </c>
      <c r="O23" s="713" t="s">
        <v>1988</v>
      </c>
      <c r="P23" s="713">
        <v>1.84</v>
      </c>
      <c r="Q23" s="713">
        <v>1.82</v>
      </c>
      <c r="R23" s="23">
        <v>0.85</v>
      </c>
    </row>
    <row r="24" spans="1:24">
      <c r="A24" s="807" t="s">
        <v>1989</v>
      </c>
      <c r="B24" s="635">
        <v>0.18333333333333329</v>
      </c>
      <c r="C24" s="636">
        <f t="shared" si="0"/>
        <v>5.4545454545454559</v>
      </c>
      <c r="D24" s="808">
        <f t="shared" si="1"/>
        <v>263.99999999999994</v>
      </c>
      <c r="E24" s="490" t="s">
        <v>1954</v>
      </c>
      <c r="F24" s="490" t="s">
        <v>1983</v>
      </c>
      <c r="G24" s="490">
        <v>650</v>
      </c>
      <c r="H24" s="489" t="s">
        <v>1949</v>
      </c>
      <c r="I24" s="489">
        <v>2.7</v>
      </c>
      <c r="J24" s="489" t="s">
        <v>293</v>
      </c>
      <c r="K24" s="490" t="s">
        <v>313</v>
      </c>
      <c r="L24" s="637">
        <v>5.5</v>
      </c>
      <c r="M24" s="712">
        <v>45938</v>
      </c>
      <c r="N24" s="713" t="s">
        <v>1990</v>
      </c>
      <c r="O24" s="713" t="s">
        <v>1966</v>
      </c>
      <c r="P24" s="713">
        <v>1.7949999999999999</v>
      </c>
      <c r="Q24" s="713">
        <v>1.88</v>
      </c>
      <c r="R24" s="23">
        <v>0.75</v>
      </c>
    </row>
    <row r="25" spans="1:24">
      <c r="A25" s="807" t="s">
        <v>1991</v>
      </c>
      <c r="B25" s="635">
        <v>0.2409722222222222</v>
      </c>
      <c r="C25" s="636">
        <f t="shared" si="0"/>
        <v>4.1498559077809807</v>
      </c>
      <c r="D25" s="808">
        <f t="shared" si="1"/>
        <v>346.99999999999994</v>
      </c>
      <c r="E25" s="490" t="s">
        <v>1726</v>
      </c>
      <c r="F25" s="490" t="s">
        <v>1975</v>
      </c>
      <c r="G25" s="490">
        <v>500</v>
      </c>
      <c r="H25" s="489" t="s">
        <v>1952</v>
      </c>
      <c r="I25" s="489">
        <v>2.9</v>
      </c>
      <c r="J25" s="489" t="s">
        <v>293</v>
      </c>
      <c r="K25" s="490" t="s">
        <v>218</v>
      </c>
      <c r="L25" s="637">
        <v>5.5</v>
      </c>
      <c r="M25" s="712">
        <v>45951</v>
      </c>
      <c r="N25" s="713" t="s">
        <v>1992</v>
      </c>
      <c r="O25" s="713" t="s">
        <v>1976</v>
      </c>
      <c r="P25" s="713">
        <v>1.75</v>
      </c>
      <c r="Q25" s="713">
        <v>1.85</v>
      </c>
      <c r="R25" s="23">
        <v>0.8</v>
      </c>
    </row>
    <row r="26" spans="1:24">
      <c r="A26" s="807" t="s">
        <v>1993</v>
      </c>
      <c r="B26" s="635">
        <v>0.16875000000000001</v>
      </c>
      <c r="C26" s="636">
        <f t="shared" si="0"/>
        <v>5.9259259259259256</v>
      </c>
      <c r="D26" s="808">
        <f t="shared" si="1"/>
        <v>243.00000000000003</v>
      </c>
      <c r="E26" s="490" t="s">
        <v>1624</v>
      </c>
      <c r="F26" s="490" t="s">
        <v>1994</v>
      </c>
      <c r="G26" s="490">
        <v>700</v>
      </c>
      <c r="H26" s="489" t="s">
        <v>1949</v>
      </c>
      <c r="I26" s="489">
        <v>2</v>
      </c>
      <c r="J26" s="489" t="s">
        <v>293</v>
      </c>
      <c r="K26" s="490" t="s">
        <v>307</v>
      </c>
      <c r="L26" s="637">
        <v>5.5</v>
      </c>
      <c r="M26" s="712">
        <v>45968</v>
      </c>
      <c r="N26" s="713" t="s">
        <v>1863</v>
      </c>
      <c r="O26" s="713" t="s">
        <v>1974</v>
      </c>
      <c r="P26" s="713">
        <v>1.78</v>
      </c>
      <c r="Q26" s="713">
        <v>1.83</v>
      </c>
      <c r="R26" s="23">
        <v>0.95</v>
      </c>
    </row>
    <row r="27" spans="1:24">
      <c r="A27" s="807" t="s">
        <v>1995</v>
      </c>
      <c r="B27" s="635">
        <v>0.1791666666666667</v>
      </c>
      <c r="C27" s="636">
        <f t="shared" si="0"/>
        <v>5.5813953488372077</v>
      </c>
      <c r="D27" s="808">
        <f t="shared" si="1"/>
        <v>258.00000000000006</v>
      </c>
      <c r="E27" s="490" t="s">
        <v>1624</v>
      </c>
      <c r="F27" s="490" t="s">
        <v>1996</v>
      </c>
      <c r="G27" s="490">
        <v>670</v>
      </c>
      <c r="H27" s="489" t="s">
        <v>1949</v>
      </c>
      <c r="I27" s="491">
        <v>2.8</v>
      </c>
      <c r="J27" s="489" t="s">
        <v>293</v>
      </c>
      <c r="K27" s="490" t="s">
        <v>315</v>
      </c>
      <c r="L27" s="637">
        <v>5.5</v>
      </c>
      <c r="M27" s="712">
        <v>45985</v>
      </c>
      <c r="N27" s="713" t="s">
        <v>1997</v>
      </c>
      <c r="O27" s="713" t="s">
        <v>1998</v>
      </c>
      <c r="P27" s="713">
        <v>1.7949999999999999</v>
      </c>
      <c r="Q27" s="713">
        <v>1.88</v>
      </c>
      <c r="R27" s="23">
        <v>0.7</v>
      </c>
    </row>
    <row r="28" spans="1:24">
      <c r="A28" s="807" t="s">
        <v>1999</v>
      </c>
      <c r="B28" s="635">
        <v>0.16944444444444451</v>
      </c>
      <c r="C28" s="636">
        <f t="shared" si="0"/>
        <v>5.9016393442622928</v>
      </c>
      <c r="D28" s="808">
        <f t="shared" si="1"/>
        <v>244.00000000000009</v>
      </c>
      <c r="E28" s="490" t="s">
        <v>1624</v>
      </c>
      <c r="F28" s="490" t="s">
        <v>1994</v>
      </c>
      <c r="G28" s="490">
        <v>700</v>
      </c>
      <c r="H28" s="489" t="s">
        <v>1949</v>
      </c>
      <c r="I28" s="491">
        <v>2</v>
      </c>
      <c r="J28" s="489" t="s">
        <v>296</v>
      </c>
      <c r="K28" s="490" t="s">
        <v>322</v>
      </c>
      <c r="L28" s="637">
        <v>5.5</v>
      </c>
      <c r="M28" s="712">
        <v>45996</v>
      </c>
      <c r="N28" s="713" t="s">
        <v>1729</v>
      </c>
      <c r="O28" s="713" t="s">
        <v>1974</v>
      </c>
      <c r="P28" s="713">
        <v>1.78</v>
      </c>
      <c r="Q28" s="713">
        <v>1.78</v>
      </c>
      <c r="R28" s="23">
        <v>1</v>
      </c>
      <c r="W28" s="368"/>
      <c r="X28" s="368"/>
    </row>
    <row r="29" spans="1:24">
      <c r="A29" s="807" t="s">
        <v>2000</v>
      </c>
      <c r="B29" s="635">
        <v>0.19791666666666671</v>
      </c>
      <c r="C29" s="636">
        <f t="shared" si="0"/>
        <v>5.0526315789473673</v>
      </c>
      <c r="D29" s="808">
        <f t="shared" si="1"/>
        <v>285.00000000000006</v>
      </c>
      <c r="E29" s="490" t="s">
        <v>1624</v>
      </c>
      <c r="F29" s="490" t="s">
        <v>1996</v>
      </c>
      <c r="G29" s="490">
        <v>600</v>
      </c>
      <c r="H29" s="489" t="s">
        <v>1945</v>
      </c>
      <c r="I29" s="491">
        <v>3.1</v>
      </c>
      <c r="J29" s="489" t="s">
        <v>296</v>
      </c>
      <c r="K29" s="490" t="s">
        <v>252</v>
      </c>
      <c r="L29" s="637">
        <v>5.5</v>
      </c>
      <c r="M29" s="712">
        <v>45999</v>
      </c>
      <c r="N29" s="713" t="s">
        <v>1048</v>
      </c>
      <c r="O29" s="713" t="s">
        <v>2001</v>
      </c>
      <c r="P29" s="713">
        <v>1.77</v>
      </c>
      <c r="Q29" s="713">
        <v>1.68</v>
      </c>
      <c r="R29" s="23">
        <v>0.8</v>
      </c>
      <c r="U29" s="809"/>
      <c r="W29" s="368"/>
      <c r="X29" s="368"/>
    </row>
    <row r="30" spans="1:24">
      <c r="A30" s="807" t="s">
        <v>2002</v>
      </c>
      <c r="B30" s="635">
        <v>0.19722222222222219</v>
      </c>
      <c r="C30" s="636">
        <f t="shared" si="0"/>
        <v>5.0704225352112688</v>
      </c>
      <c r="D30" s="808">
        <f t="shared" si="1"/>
        <v>283.99999999999994</v>
      </c>
      <c r="E30" s="490" t="s">
        <v>1624</v>
      </c>
      <c r="F30" s="490" t="s">
        <v>2003</v>
      </c>
      <c r="G30" s="490">
        <v>600</v>
      </c>
      <c r="H30" s="489" t="s">
        <v>1952</v>
      </c>
      <c r="I30" s="491">
        <v>2.2000000000000002</v>
      </c>
      <c r="J30" s="489" t="s">
        <v>293</v>
      </c>
      <c r="K30" s="490" t="s">
        <v>330</v>
      </c>
      <c r="L30" s="637">
        <v>5.5</v>
      </c>
      <c r="M30" s="712">
        <v>46000</v>
      </c>
      <c r="N30" s="713" t="s">
        <v>1047</v>
      </c>
      <c r="O30" s="713" t="s">
        <v>253</v>
      </c>
      <c r="P30" s="713">
        <v>1.77</v>
      </c>
      <c r="Q30" s="713">
        <v>1.84</v>
      </c>
      <c r="R30" s="23">
        <v>0.7</v>
      </c>
    </row>
    <row r="31" spans="1:24">
      <c r="A31" s="807" t="s">
        <v>2004</v>
      </c>
      <c r="B31" s="635">
        <v>0.1847222222222222</v>
      </c>
      <c r="C31" s="636">
        <f t="shared" si="0"/>
        <v>5.4135338345864659</v>
      </c>
      <c r="D31" s="808">
        <f t="shared" si="1"/>
        <v>266</v>
      </c>
      <c r="E31" s="490" t="s">
        <v>1624</v>
      </c>
      <c r="F31" s="490" t="s">
        <v>2003</v>
      </c>
      <c r="G31" s="490">
        <v>650</v>
      </c>
      <c r="H31" s="23" t="s">
        <v>1949</v>
      </c>
      <c r="I31" s="491">
        <v>2.7</v>
      </c>
      <c r="J31" s="489" t="s">
        <v>293</v>
      </c>
      <c r="K31" s="490" t="s">
        <v>2005</v>
      </c>
      <c r="L31" s="637">
        <v>5.5</v>
      </c>
      <c r="M31" s="712">
        <v>46001</v>
      </c>
      <c r="N31" s="713" t="s">
        <v>1050</v>
      </c>
      <c r="O31" s="713" t="s">
        <v>253</v>
      </c>
      <c r="P31" s="713">
        <v>1.8049999999999999</v>
      </c>
      <c r="Q31" s="713">
        <v>1.81</v>
      </c>
      <c r="R31" s="23">
        <v>0.8</v>
      </c>
    </row>
    <row r="32" spans="1:24">
      <c r="A32" s="807" t="s">
        <v>2006</v>
      </c>
      <c r="B32" s="635">
        <v>0.19722222222222219</v>
      </c>
      <c r="C32" s="636">
        <f t="shared" si="0"/>
        <v>5.0704225352112688</v>
      </c>
      <c r="D32" s="808">
        <f t="shared" si="1"/>
        <v>283.99999999999994</v>
      </c>
      <c r="E32" s="490" t="s">
        <v>1624</v>
      </c>
      <c r="F32" s="490" t="s">
        <v>2007</v>
      </c>
      <c r="G32" s="490">
        <v>600</v>
      </c>
      <c r="H32" s="489" t="s">
        <v>1945</v>
      </c>
      <c r="I32" s="491">
        <v>2.8</v>
      </c>
      <c r="J32" s="489" t="s">
        <v>296</v>
      </c>
      <c r="K32" s="490" t="s">
        <v>1061</v>
      </c>
      <c r="L32" s="637">
        <v>5.5</v>
      </c>
      <c r="M32" s="712">
        <v>46006</v>
      </c>
      <c r="N32" s="713" t="s">
        <v>1029</v>
      </c>
      <c r="O32" s="713" t="s">
        <v>211</v>
      </c>
      <c r="P32" s="713">
        <v>1.7649999999999999</v>
      </c>
      <c r="Q32" s="713">
        <v>1.68</v>
      </c>
      <c r="R32" s="23">
        <v>0.6</v>
      </c>
    </row>
    <row r="33" spans="1:18">
      <c r="A33" s="807" t="s">
        <v>2008</v>
      </c>
      <c r="B33" s="635">
        <v>0.18263888888888891</v>
      </c>
      <c r="C33" s="636">
        <f t="shared" si="0"/>
        <v>5.4752851711026613</v>
      </c>
      <c r="D33" s="808">
        <f t="shared" si="1"/>
        <v>263</v>
      </c>
      <c r="E33" s="490" t="s">
        <v>1624</v>
      </c>
      <c r="F33" s="490" t="s">
        <v>2007</v>
      </c>
      <c r="G33" s="397">
        <v>650</v>
      </c>
      <c r="H33" s="23" t="s">
        <v>1949</v>
      </c>
      <c r="I33" s="23">
        <v>2.7</v>
      </c>
      <c r="J33" s="489" t="s">
        <v>296</v>
      </c>
      <c r="K33" s="490" t="s">
        <v>314</v>
      </c>
      <c r="L33" s="637">
        <v>5.5</v>
      </c>
      <c r="M33" s="712">
        <v>46009</v>
      </c>
      <c r="N33" s="713" t="s">
        <v>2009</v>
      </c>
      <c r="O33" s="713" t="s">
        <v>211</v>
      </c>
      <c r="P33" s="713">
        <v>1.7949999999999999</v>
      </c>
      <c r="Q33" s="713">
        <v>1.855</v>
      </c>
      <c r="R33" s="23">
        <v>0.75</v>
      </c>
    </row>
    <row r="34" spans="1:18">
      <c r="A34" s="807" t="s">
        <v>2010</v>
      </c>
      <c r="B34" s="635">
        <v>0.1847222222222222</v>
      </c>
      <c r="C34" s="636">
        <f t="shared" si="0"/>
        <v>5.4135338345864659</v>
      </c>
      <c r="D34" s="808">
        <f t="shared" si="1"/>
        <v>266</v>
      </c>
      <c r="E34" s="490" t="s">
        <v>1954</v>
      </c>
      <c r="F34" s="490" t="s">
        <v>2011</v>
      </c>
      <c r="G34" s="490">
        <v>650</v>
      </c>
      <c r="H34" s="489" t="s">
        <v>1949</v>
      </c>
      <c r="I34" s="491">
        <v>2.8</v>
      </c>
      <c r="J34" s="489" t="s">
        <v>296</v>
      </c>
      <c r="K34" s="490" t="s">
        <v>298</v>
      </c>
      <c r="L34" s="637">
        <v>5.5</v>
      </c>
      <c r="M34" s="712">
        <v>46020</v>
      </c>
      <c r="N34" s="713" t="s">
        <v>1725</v>
      </c>
      <c r="O34" s="713" t="s">
        <v>2012</v>
      </c>
      <c r="P34" s="713">
        <v>1.8</v>
      </c>
      <c r="Q34" s="713">
        <v>1.75</v>
      </c>
      <c r="R34" s="23">
        <v>0.75</v>
      </c>
    </row>
    <row r="35" spans="1:18">
      <c r="A35" s="807" t="s">
        <v>2013</v>
      </c>
      <c r="B35" s="635">
        <v>0.20208333333333331</v>
      </c>
      <c r="C35" s="636">
        <f t="shared" si="0"/>
        <v>4.9484536082474238</v>
      </c>
      <c r="D35" s="808">
        <f t="shared" si="1"/>
        <v>290.99999999999994</v>
      </c>
      <c r="E35" s="490" t="s">
        <v>1731</v>
      </c>
      <c r="F35" s="490" t="s">
        <v>2014</v>
      </c>
      <c r="G35" s="490">
        <v>600</v>
      </c>
      <c r="H35" s="489" t="s">
        <v>1949</v>
      </c>
      <c r="I35" s="489">
        <v>3.8</v>
      </c>
      <c r="J35" s="489" t="s">
        <v>296</v>
      </c>
      <c r="K35" s="490" t="s">
        <v>224</v>
      </c>
      <c r="L35" s="637">
        <v>5.5</v>
      </c>
      <c r="M35" s="712">
        <v>46017</v>
      </c>
      <c r="N35" s="713" t="s">
        <v>1863</v>
      </c>
      <c r="O35" s="713" t="s">
        <v>2015</v>
      </c>
      <c r="P35" s="713">
        <v>1.84</v>
      </c>
      <c r="Q35" s="713">
        <v>1.91</v>
      </c>
      <c r="R35" s="23">
        <v>0.85</v>
      </c>
    </row>
    <row r="36" spans="1:18">
      <c r="A36" s="807" t="s">
        <v>2016</v>
      </c>
      <c r="B36" s="635">
        <v>0.17152777777777781</v>
      </c>
      <c r="C36" s="636">
        <f t="shared" si="0"/>
        <v>5.8299595141700395</v>
      </c>
      <c r="D36" s="808">
        <f t="shared" si="1"/>
        <v>247.00000000000003</v>
      </c>
      <c r="E36" s="490" t="s">
        <v>1954</v>
      </c>
      <c r="F36" s="490" t="s">
        <v>2017</v>
      </c>
      <c r="G36" s="490">
        <v>700</v>
      </c>
      <c r="H36" s="489" t="s">
        <v>1949</v>
      </c>
      <c r="I36" s="489">
        <v>2.9</v>
      </c>
      <c r="J36" s="489" t="s">
        <v>296</v>
      </c>
      <c r="K36" s="490" t="s">
        <v>307</v>
      </c>
      <c r="L36" s="637">
        <v>5.5</v>
      </c>
      <c r="M36" s="712">
        <v>46036</v>
      </c>
      <c r="N36" s="713" t="s">
        <v>1725</v>
      </c>
      <c r="O36" s="713" t="s">
        <v>202</v>
      </c>
      <c r="P36" s="713">
        <v>1.8</v>
      </c>
      <c r="Q36" s="713">
        <v>1.76</v>
      </c>
      <c r="R36" s="23">
        <v>0.75</v>
      </c>
    </row>
    <row r="37" spans="1:18">
      <c r="A37" s="807" t="s">
        <v>2018</v>
      </c>
      <c r="B37" s="635">
        <v>0.17152777777777781</v>
      </c>
      <c r="C37" s="636">
        <f t="shared" si="0"/>
        <v>5.8299595141700395</v>
      </c>
      <c r="D37" s="808">
        <f t="shared" si="1"/>
        <v>247.00000000000003</v>
      </c>
      <c r="E37" s="490" t="s">
        <v>1624</v>
      </c>
      <c r="F37" s="490" t="s">
        <v>2019</v>
      </c>
      <c r="G37" s="490">
        <v>700</v>
      </c>
      <c r="H37" s="489" t="s">
        <v>1949</v>
      </c>
      <c r="I37" s="489">
        <v>2.8</v>
      </c>
      <c r="J37" s="489" t="s">
        <v>293</v>
      </c>
      <c r="K37" s="490" t="s">
        <v>224</v>
      </c>
      <c r="L37" s="637">
        <v>5.5</v>
      </c>
      <c r="M37" s="712">
        <v>46038</v>
      </c>
      <c r="N37" s="713" t="s">
        <v>1549</v>
      </c>
      <c r="O37" s="713" t="s">
        <v>299</v>
      </c>
      <c r="P37" s="713">
        <v>1.7949999999999999</v>
      </c>
      <c r="Q37" s="713">
        <v>1.927</v>
      </c>
      <c r="R37" s="23">
        <v>0.7</v>
      </c>
    </row>
    <row r="38" spans="1:18">
      <c r="A38" s="807" t="s">
        <v>2020</v>
      </c>
      <c r="B38" s="635">
        <v>0.17222222222222219</v>
      </c>
      <c r="C38" s="636">
        <f t="shared" si="0"/>
        <v>5.8064516129032269</v>
      </c>
      <c r="D38" s="808">
        <f t="shared" si="1"/>
        <v>247.99999999999997</v>
      </c>
      <c r="E38" s="490" t="s">
        <v>1954</v>
      </c>
      <c r="F38" s="490" t="s">
        <v>2021</v>
      </c>
      <c r="G38" s="490">
        <v>700</v>
      </c>
      <c r="H38" s="489" t="s">
        <v>1949</v>
      </c>
      <c r="I38" s="489">
        <v>2.9</v>
      </c>
      <c r="J38" s="489" t="s">
        <v>296</v>
      </c>
      <c r="K38" s="490" t="s">
        <v>320</v>
      </c>
      <c r="L38" s="637">
        <v>5.5</v>
      </c>
      <c r="M38" s="712">
        <v>46055</v>
      </c>
      <c r="N38" s="713" t="s">
        <v>1729</v>
      </c>
      <c r="O38" s="713" t="s">
        <v>2022</v>
      </c>
      <c r="P38" s="713">
        <v>1.8</v>
      </c>
      <c r="Q38" s="713">
        <v>1.81</v>
      </c>
      <c r="R38" s="23">
        <v>0.75</v>
      </c>
    </row>
    <row r="39" spans="1:18">
      <c r="A39" s="807" t="s">
        <v>2023</v>
      </c>
      <c r="B39" s="635">
        <v>0.1701388888888889</v>
      </c>
      <c r="C39" s="636">
        <f t="shared" si="0"/>
        <v>5.8775510204081636</v>
      </c>
      <c r="D39" s="808">
        <f t="shared" si="1"/>
        <v>245</v>
      </c>
      <c r="E39" s="490" t="s">
        <v>2024</v>
      </c>
      <c r="F39" s="490" t="s">
        <v>2007</v>
      </c>
      <c r="G39" s="490">
        <v>700</v>
      </c>
      <c r="H39" s="489" t="s">
        <v>1949</v>
      </c>
      <c r="I39" s="491">
        <v>2.8</v>
      </c>
      <c r="J39" s="489" t="s">
        <v>296</v>
      </c>
      <c r="K39" s="490" t="s">
        <v>218</v>
      </c>
      <c r="L39" s="637">
        <v>5.5</v>
      </c>
      <c r="M39" s="712">
        <v>46058</v>
      </c>
      <c r="N39" s="713" t="s">
        <v>2009</v>
      </c>
      <c r="O39" s="713" t="s">
        <v>202</v>
      </c>
      <c r="P39" s="713">
        <v>1.7949999999999999</v>
      </c>
      <c r="Q39" s="713">
        <v>1.88</v>
      </c>
      <c r="R39" s="23">
        <v>0.75</v>
      </c>
    </row>
    <row r="40" spans="1:18">
      <c r="A40" s="807" t="s">
        <v>2025</v>
      </c>
      <c r="B40" s="635">
        <v>0.16944444444444451</v>
      </c>
      <c r="C40" s="636">
        <f t="shared" si="0"/>
        <v>5.9016393442622928</v>
      </c>
      <c r="D40" s="808">
        <f t="shared" si="1"/>
        <v>244.00000000000009</v>
      </c>
      <c r="E40" s="490" t="s">
        <v>1624</v>
      </c>
      <c r="F40" s="490" t="s">
        <v>2021</v>
      </c>
      <c r="G40" s="490">
        <v>700</v>
      </c>
      <c r="H40" s="489" t="s">
        <v>1949</v>
      </c>
      <c r="I40" s="491">
        <v>2</v>
      </c>
      <c r="J40" s="489" t="s">
        <v>296</v>
      </c>
      <c r="K40" s="490" t="s">
        <v>298</v>
      </c>
      <c r="L40" s="637">
        <v>5.5</v>
      </c>
      <c r="M40" s="712">
        <v>46094</v>
      </c>
      <c r="N40" s="713" t="s">
        <v>1729</v>
      </c>
      <c r="O40" s="713" t="s">
        <v>2022</v>
      </c>
      <c r="P40" s="713">
        <v>1.78</v>
      </c>
      <c r="Q40" s="713">
        <v>1.895</v>
      </c>
      <c r="R40" s="23">
        <v>1</v>
      </c>
    </row>
    <row r="41" spans="1:18">
      <c r="A41" s="807" t="s">
        <v>2026</v>
      </c>
      <c r="B41" s="635">
        <v>0.17986111111111111</v>
      </c>
      <c r="C41" s="636">
        <f t="shared" si="0"/>
        <v>5.5598455598455603</v>
      </c>
      <c r="D41" s="808">
        <f t="shared" si="1"/>
        <v>259</v>
      </c>
      <c r="E41" s="490" t="s">
        <v>2027</v>
      </c>
      <c r="F41" s="490" t="s">
        <v>2028</v>
      </c>
      <c r="G41" s="490">
        <v>550</v>
      </c>
      <c r="H41" s="489" t="s">
        <v>1945</v>
      </c>
      <c r="I41" s="489">
        <v>1.2</v>
      </c>
      <c r="J41" s="489" t="s">
        <v>296</v>
      </c>
      <c r="K41" s="490" t="s">
        <v>307</v>
      </c>
      <c r="L41" s="637">
        <v>5</v>
      </c>
      <c r="M41" s="712">
        <v>46010</v>
      </c>
      <c r="N41" s="713" t="s">
        <v>1863</v>
      </c>
      <c r="O41" s="713" t="s">
        <v>332</v>
      </c>
      <c r="P41" s="713">
        <v>1.7649999999999999</v>
      </c>
      <c r="Q41" s="713">
        <v>1.81</v>
      </c>
      <c r="R41" s="23">
        <v>0.8</v>
      </c>
    </row>
    <row r="42" spans="1:18">
      <c r="A42" s="807" t="s">
        <v>2029</v>
      </c>
      <c r="B42" s="635">
        <v>0.1791666666666667</v>
      </c>
      <c r="C42" s="636">
        <f t="shared" si="0"/>
        <v>5.5813953488372077</v>
      </c>
      <c r="D42" s="808">
        <f t="shared" si="1"/>
        <v>258.00000000000006</v>
      </c>
      <c r="E42" s="490" t="s">
        <v>2027</v>
      </c>
      <c r="F42" s="490" t="s">
        <v>2030</v>
      </c>
      <c r="G42" s="490">
        <v>550</v>
      </c>
      <c r="H42" s="489" t="s">
        <v>1945</v>
      </c>
      <c r="I42" s="23">
        <v>1.2</v>
      </c>
      <c r="J42" s="489" t="s">
        <v>296</v>
      </c>
      <c r="K42" s="490" t="s">
        <v>332</v>
      </c>
      <c r="L42" s="637">
        <v>5</v>
      </c>
      <c r="M42" s="712">
        <v>46013</v>
      </c>
      <c r="N42" s="713" t="s">
        <v>1863</v>
      </c>
      <c r="O42" s="713" t="s">
        <v>200</v>
      </c>
      <c r="P42" s="713">
        <v>1.7649999999999999</v>
      </c>
      <c r="Q42" s="713">
        <v>1.81</v>
      </c>
      <c r="R42" s="23">
        <v>0.8</v>
      </c>
    </row>
    <row r="43" spans="1:18">
      <c r="A43" s="807" t="s">
        <v>2031</v>
      </c>
      <c r="B43" s="635">
        <v>0.15069444444444441</v>
      </c>
      <c r="C43" s="636">
        <f t="shared" si="0"/>
        <v>6.635944700460831</v>
      </c>
      <c r="D43" s="808">
        <f t="shared" si="1"/>
        <v>216.99999999999994</v>
      </c>
      <c r="E43" s="490" t="s">
        <v>2032</v>
      </c>
      <c r="F43" s="490" t="s">
        <v>2033</v>
      </c>
      <c r="G43" s="490">
        <v>500</v>
      </c>
      <c r="H43" s="489" t="s">
        <v>1952</v>
      </c>
      <c r="I43" s="491">
        <v>3.3</v>
      </c>
      <c r="J43" s="489" t="s">
        <v>296</v>
      </c>
      <c r="K43" s="490" t="s">
        <v>317</v>
      </c>
      <c r="L43" s="637">
        <v>5</v>
      </c>
      <c r="M43" s="712">
        <v>46017</v>
      </c>
      <c r="N43" s="713" t="s">
        <v>1725</v>
      </c>
      <c r="O43" s="713" t="s">
        <v>222</v>
      </c>
      <c r="P43" s="713">
        <v>1.84</v>
      </c>
      <c r="Q43" s="713">
        <v>2.1</v>
      </c>
      <c r="R43" s="23">
        <v>0.8</v>
      </c>
    </row>
    <row r="44" spans="1:18">
      <c r="A44" s="807" t="s">
        <v>2034</v>
      </c>
      <c r="B44" s="635">
        <v>0.40486111111111112</v>
      </c>
      <c r="C44" s="636">
        <f t="shared" si="0"/>
        <v>2.4699828473413379</v>
      </c>
      <c r="D44" s="808">
        <f t="shared" si="1"/>
        <v>583</v>
      </c>
      <c r="E44" s="490" t="s">
        <v>2035</v>
      </c>
      <c r="F44" s="490" t="s">
        <v>2036</v>
      </c>
      <c r="G44" s="490">
        <v>500</v>
      </c>
      <c r="H44" s="489" t="s">
        <v>2037</v>
      </c>
      <c r="I44" s="491">
        <v>0.6</v>
      </c>
      <c r="J44" s="489" t="s">
        <v>293</v>
      </c>
      <c r="K44" s="490" t="s">
        <v>303</v>
      </c>
      <c r="L44" s="637">
        <v>2</v>
      </c>
      <c r="M44" s="712">
        <v>46056</v>
      </c>
      <c r="N44" s="713" t="s">
        <v>1893</v>
      </c>
      <c r="O44" s="713" t="s">
        <v>2038</v>
      </c>
      <c r="P44" s="713">
        <v>1.66</v>
      </c>
      <c r="Q44" s="713">
        <v>1.64</v>
      </c>
      <c r="R44" s="23">
        <v>0.2</v>
      </c>
    </row>
    <row r="45" spans="1:18">
      <c r="A45" s="807" t="s">
        <v>2039</v>
      </c>
      <c r="B45" s="635">
        <v>0.15208333333333329</v>
      </c>
      <c r="C45" s="636">
        <f t="shared" si="0"/>
        <v>6.5753424657534261</v>
      </c>
      <c r="D45" s="808">
        <f t="shared" si="1"/>
        <v>218.99999999999994</v>
      </c>
      <c r="E45" s="490" t="s">
        <v>2040</v>
      </c>
      <c r="F45" s="490" t="s">
        <v>2041</v>
      </c>
      <c r="G45" s="490">
        <v>550</v>
      </c>
      <c r="H45" s="489" t="s">
        <v>1952</v>
      </c>
      <c r="I45" s="489">
        <v>3.2</v>
      </c>
      <c r="J45" s="489" t="s">
        <v>296</v>
      </c>
      <c r="K45" s="490" t="s">
        <v>308</v>
      </c>
      <c r="L45" s="637">
        <v>5.5</v>
      </c>
      <c r="M45" s="712">
        <v>46059</v>
      </c>
      <c r="N45" s="713" t="s">
        <v>1725</v>
      </c>
      <c r="O45" s="713" t="s">
        <v>2042</v>
      </c>
      <c r="P45" s="713">
        <v>1.68</v>
      </c>
      <c r="Q45" s="713">
        <v>1.925</v>
      </c>
      <c r="R45" s="23">
        <v>1</v>
      </c>
    </row>
    <row r="46" spans="1:18">
      <c r="A46" s="807" t="s">
        <v>2043</v>
      </c>
      <c r="B46" s="635">
        <v>0.15208333333333329</v>
      </c>
      <c r="C46" s="636">
        <f t="shared" si="0"/>
        <v>6.5753424657534261</v>
      </c>
      <c r="D46" s="808">
        <f t="shared" si="1"/>
        <v>218.99999999999994</v>
      </c>
      <c r="E46" s="490" t="s">
        <v>2040</v>
      </c>
      <c r="F46" s="490" t="s">
        <v>2044</v>
      </c>
      <c r="G46" s="490">
        <v>550</v>
      </c>
      <c r="H46" s="489" t="s">
        <v>1952</v>
      </c>
      <c r="I46" s="491">
        <v>3.2</v>
      </c>
      <c r="J46" s="489" t="s">
        <v>296</v>
      </c>
      <c r="K46" s="490" t="s">
        <v>317</v>
      </c>
      <c r="L46" s="637">
        <v>5.5</v>
      </c>
      <c r="M46" s="712">
        <v>46076</v>
      </c>
      <c r="N46" s="713" t="s">
        <v>1725</v>
      </c>
      <c r="O46" s="713" t="s">
        <v>2045</v>
      </c>
      <c r="P46" s="713">
        <v>1.68</v>
      </c>
      <c r="Q46" s="713">
        <v>1.99</v>
      </c>
      <c r="R46" s="23">
        <v>1</v>
      </c>
    </row>
    <row r="47" spans="1:18">
      <c r="A47" s="807" t="s">
        <v>2046</v>
      </c>
      <c r="B47" s="635">
        <v>0.16388888888888889</v>
      </c>
      <c r="C47" s="636">
        <f t="shared" si="0"/>
        <v>6.101694915254237</v>
      </c>
      <c r="D47" s="808">
        <f t="shared" si="1"/>
        <v>236</v>
      </c>
      <c r="E47" s="490" t="s">
        <v>1954</v>
      </c>
      <c r="F47" s="490" t="s">
        <v>2021</v>
      </c>
      <c r="G47" s="490">
        <v>650</v>
      </c>
      <c r="H47" s="489" t="s">
        <v>1949</v>
      </c>
      <c r="I47" s="489">
        <v>1</v>
      </c>
      <c r="J47" s="489" t="s">
        <v>296</v>
      </c>
      <c r="K47" s="490" t="s">
        <v>308</v>
      </c>
      <c r="L47" s="637">
        <v>5</v>
      </c>
      <c r="M47" s="712">
        <v>46100</v>
      </c>
      <c r="N47" s="713" t="s">
        <v>1729</v>
      </c>
      <c r="O47" s="713" t="s">
        <v>2022</v>
      </c>
      <c r="P47" s="713">
        <v>1.76</v>
      </c>
      <c r="Q47" s="713">
        <v>1.88</v>
      </c>
      <c r="R47" s="23">
        <v>0.7</v>
      </c>
    </row>
    <row r="48" spans="1:18">
      <c r="A48" s="807" t="s">
        <v>2047</v>
      </c>
      <c r="B48" s="635">
        <v>0.17222222222222219</v>
      </c>
      <c r="C48" s="636">
        <f t="shared" si="0"/>
        <v>5.8064516129032269</v>
      </c>
      <c r="D48" s="808">
        <f t="shared" si="1"/>
        <v>247.99999999999997</v>
      </c>
      <c r="E48" s="490" t="s">
        <v>1659</v>
      </c>
      <c r="F48" s="490" t="s">
        <v>1965</v>
      </c>
      <c r="G48" s="490">
        <v>550</v>
      </c>
      <c r="H48" s="489" t="s">
        <v>1949</v>
      </c>
      <c r="I48" s="489">
        <v>3.5</v>
      </c>
      <c r="J48" s="489" t="s">
        <v>296</v>
      </c>
      <c r="K48" s="490" t="s">
        <v>318</v>
      </c>
      <c r="L48" s="637">
        <v>4.5</v>
      </c>
      <c r="M48" s="712">
        <v>46101</v>
      </c>
      <c r="N48" s="713" t="s">
        <v>1725</v>
      </c>
      <c r="O48" s="713" t="s">
        <v>1966</v>
      </c>
      <c r="P48" s="713">
        <v>1.76</v>
      </c>
      <c r="Q48" s="713">
        <v>1.98</v>
      </c>
      <c r="R48" s="23">
        <v>0.75</v>
      </c>
    </row>
    <row r="49" spans="1:18">
      <c r="A49" s="807" t="s">
        <v>2048</v>
      </c>
      <c r="B49" s="635">
        <v>0.1701388888888889</v>
      </c>
      <c r="C49" s="636">
        <f t="shared" si="0"/>
        <v>5.8775510204081636</v>
      </c>
      <c r="D49" s="808">
        <f t="shared" si="1"/>
        <v>245</v>
      </c>
      <c r="E49" s="490" t="s">
        <v>1954</v>
      </c>
      <c r="F49" s="490" t="s">
        <v>2021</v>
      </c>
      <c r="G49" s="490">
        <v>700</v>
      </c>
      <c r="H49" s="489" t="s">
        <v>1949</v>
      </c>
      <c r="I49" s="491">
        <v>2.9</v>
      </c>
      <c r="J49" s="489" t="s">
        <v>293</v>
      </c>
      <c r="K49" s="490" t="s">
        <v>223</v>
      </c>
      <c r="L49" s="637">
        <v>5.5</v>
      </c>
      <c r="M49" s="712">
        <v>46105</v>
      </c>
      <c r="N49" s="713" t="s">
        <v>1729</v>
      </c>
      <c r="O49" s="713" t="s">
        <v>2022</v>
      </c>
      <c r="P49" s="713">
        <v>1.7849999999999999</v>
      </c>
      <c r="Q49" s="713">
        <v>1.88</v>
      </c>
      <c r="R49" s="23">
        <v>0.75</v>
      </c>
    </row>
    <row r="50" spans="1:18">
      <c r="A50" s="807" t="s">
        <v>2049</v>
      </c>
      <c r="B50" s="635">
        <v>0.1680555555555556</v>
      </c>
      <c r="C50" s="636">
        <f t="shared" si="0"/>
        <v>5.9504132231404947</v>
      </c>
      <c r="D50" s="808">
        <f t="shared" si="1"/>
        <v>242.00000000000006</v>
      </c>
      <c r="E50" s="490" t="s">
        <v>1954</v>
      </c>
      <c r="F50" s="490" t="s">
        <v>2021</v>
      </c>
      <c r="G50" s="490">
        <v>700</v>
      </c>
      <c r="H50" s="489" t="s">
        <v>1949</v>
      </c>
      <c r="I50" s="489">
        <v>1.9</v>
      </c>
      <c r="J50" s="489" t="s">
        <v>293</v>
      </c>
      <c r="K50" s="490" t="s">
        <v>320</v>
      </c>
      <c r="L50" s="637">
        <v>5.5</v>
      </c>
      <c r="M50" s="712">
        <v>46105</v>
      </c>
      <c r="N50" s="713" t="s">
        <v>1725</v>
      </c>
      <c r="O50" s="713" t="s">
        <v>2022</v>
      </c>
      <c r="P50" s="713">
        <v>1.77</v>
      </c>
      <c r="Q50" s="713">
        <v>1.9</v>
      </c>
      <c r="R50" s="23">
        <v>1</v>
      </c>
    </row>
    <row r="51" spans="1:18">
      <c r="A51" s="807" t="s">
        <v>2050</v>
      </c>
      <c r="B51" s="635">
        <v>0.31527777777777782</v>
      </c>
      <c r="C51" s="636">
        <f t="shared" si="0"/>
        <v>3.1718061674008808</v>
      </c>
      <c r="D51" s="808">
        <f t="shared" si="1"/>
        <v>454.00000000000006</v>
      </c>
      <c r="E51" s="490" t="s">
        <v>2051</v>
      </c>
      <c r="F51" s="490" t="s">
        <v>2052</v>
      </c>
      <c r="G51" s="490">
        <v>650</v>
      </c>
      <c r="H51" s="489" t="s">
        <v>1936</v>
      </c>
      <c r="I51" s="489">
        <v>1.4</v>
      </c>
      <c r="J51" s="489" t="s">
        <v>293</v>
      </c>
      <c r="K51" s="490" t="s">
        <v>298</v>
      </c>
      <c r="L51" s="637">
        <v>5</v>
      </c>
      <c r="M51" s="712">
        <v>46111</v>
      </c>
      <c r="N51" s="713" t="s">
        <v>1893</v>
      </c>
      <c r="O51" s="713" t="s">
        <v>211</v>
      </c>
      <c r="P51" s="713">
        <v>1.74</v>
      </c>
      <c r="Q51" s="713">
        <v>1.72</v>
      </c>
      <c r="R51" s="23">
        <v>0.65</v>
      </c>
    </row>
    <row r="52" spans="1:18">
      <c r="A52" s="807" t="s">
        <v>2053</v>
      </c>
      <c r="B52" s="635">
        <v>0.63263888888888886</v>
      </c>
      <c r="C52" s="636">
        <f t="shared" si="0"/>
        <v>1.5806805708013172</v>
      </c>
      <c r="D52" s="808">
        <f t="shared" si="1"/>
        <v>911</v>
      </c>
      <c r="E52" s="490" t="s">
        <v>1672</v>
      </c>
      <c r="F52" s="490" t="s">
        <v>2054</v>
      </c>
      <c r="G52" s="490">
        <v>650</v>
      </c>
      <c r="H52" s="489" t="s">
        <v>1936</v>
      </c>
      <c r="I52" s="489">
        <v>1.2</v>
      </c>
      <c r="J52" s="489" t="s">
        <v>293</v>
      </c>
      <c r="K52" s="490" t="s">
        <v>332</v>
      </c>
      <c r="L52" s="637">
        <v>5</v>
      </c>
      <c r="M52" s="712">
        <v>46111</v>
      </c>
      <c r="N52" s="713" t="s">
        <v>1549</v>
      </c>
      <c r="O52" s="713" t="s">
        <v>1942</v>
      </c>
      <c r="P52" s="713">
        <v>1.66</v>
      </c>
      <c r="Q52" s="713">
        <v>1.88</v>
      </c>
      <c r="R52" s="23">
        <v>0.35</v>
      </c>
    </row>
    <row r="53" spans="1:18">
      <c r="A53" s="807" t="s">
        <v>2055</v>
      </c>
      <c r="B53" s="635">
        <v>0.35555555555555562</v>
      </c>
      <c r="C53" s="636">
        <f t="shared" si="0"/>
        <v>2.8124999999999996</v>
      </c>
      <c r="D53" s="808">
        <f t="shared" si="1"/>
        <v>512.00000000000011</v>
      </c>
      <c r="E53" s="490" t="s">
        <v>2051</v>
      </c>
      <c r="F53" s="490" t="s">
        <v>2056</v>
      </c>
      <c r="G53" s="490">
        <v>600</v>
      </c>
      <c r="H53" s="489" t="s">
        <v>1936</v>
      </c>
      <c r="I53" s="489">
        <v>1.3</v>
      </c>
      <c r="J53" s="489" t="s">
        <v>293</v>
      </c>
      <c r="K53" s="490" t="s">
        <v>322</v>
      </c>
      <c r="L53" s="637">
        <v>5</v>
      </c>
      <c r="M53" s="712">
        <v>46119</v>
      </c>
      <c r="N53" s="713" t="s">
        <v>1843</v>
      </c>
      <c r="O53" s="713" t="s">
        <v>200</v>
      </c>
      <c r="P53" s="713">
        <v>1.6950000000000001</v>
      </c>
      <c r="Q53" s="713">
        <v>1.64</v>
      </c>
      <c r="R53" s="23">
        <v>0.45</v>
      </c>
    </row>
    <row r="54" spans="1:18">
      <c r="A54" s="807" t="s">
        <v>2057</v>
      </c>
      <c r="B54" s="635">
        <v>0.17222222222222219</v>
      </c>
      <c r="C54" s="636">
        <f t="shared" si="0"/>
        <v>5.8064516129032269</v>
      </c>
      <c r="D54" s="808">
        <f t="shared" si="1"/>
        <v>247.99999999999997</v>
      </c>
      <c r="E54" s="490" t="s">
        <v>1954</v>
      </c>
      <c r="F54" s="490" t="s">
        <v>2058</v>
      </c>
      <c r="G54" s="490">
        <v>625</v>
      </c>
      <c r="H54" s="489" t="s">
        <v>1949</v>
      </c>
      <c r="I54" s="491">
        <v>1.7</v>
      </c>
      <c r="J54" s="489" t="s">
        <v>293</v>
      </c>
      <c r="K54" s="490" t="s">
        <v>217</v>
      </c>
      <c r="L54" s="637">
        <v>5</v>
      </c>
      <c r="M54" s="712">
        <v>46119</v>
      </c>
      <c r="N54" s="713" t="s">
        <v>1863</v>
      </c>
      <c r="O54" s="713" t="s">
        <v>2059</v>
      </c>
      <c r="P54" s="713">
        <v>1.77</v>
      </c>
      <c r="Q54" s="713">
        <v>1.9</v>
      </c>
      <c r="R54" s="23">
        <v>1</v>
      </c>
    </row>
    <row r="55" spans="1:18">
      <c r="A55" s="807" t="s">
        <v>2060</v>
      </c>
      <c r="B55" s="635">
        <v>0.16666666666666671</v>
      </c>
      <c r="C55" s="636">
        <f t="shared" si="0"/>
        <v>5.9999999999999982</v>
      </c>
      <c r="D55" s="808">
        <f t="shared" si="1"/>
        <v>240.00000000000006</v>
      </c>
      <c r="E55" s="490" t="s">
        <v>1954</v>
      </c>
      <c r="F55" s="490" t="s">
        <v>2058</v>
      </c>
      <c r="G55" s="490">
        <v>650</v>
      </c>
      <c r="H55" s="489" t="s">
        <v>1949</v>
      </c>
      <c r="I55" s="491">
        <v>2.5</v>
      </c>
      <c r="J55" s="489" t="s">
        <v>293</v>
      </c>
      <c r="K55" s="490" t="s">
        <v>225</v>
      </c>
      <c r="L55" s="637">
        <v>5</v>
      </c>
      <c r="M55" s="712">
        <v>46119</v>
      </c>
      <c r="N55" s="713" t="s">
        <v>1823</v>
      </c>
      <c r="O55" s="713" t="s">
        <v>2059</v>
      </c>
      <c r="P55" s="713">
        <v>1.7849999999999999</v>
      </c>
      <c r="Q55" s="713">
        <v>1.88</v>
      </c>
      <c r="R55" s="23">
        <v>0.75</v>
      </c>
    </row>
    <row r="56" spans="1:18">
      <c r="A56" s="807" t="s">
        <v>2061</v>
      </c>
      <c r="B56" s="635">
        <v>0.16944444444444451</v>
      </c>
      <c r="C56" s="636">
        <f t="shared" si="0"/>
        <v>5.9016393442622928</v>
      </c>
      <c r="D56" s="808">
        <f t="shared" si="1"/>
        <v>244.00000000000009</v>
      </c>
      <c r="E56" s="490" t="s">
        <v>2062</v>
      </c>
      <c r="F56" s="490" t="s">
        <v>2063</v>
      </c>
      <c r="G56" s="397">
        <v>700</v>
      </c>
      <c r="H56" s="489" t="s">
        <v>1949</v>
      </c>
      <c r="I56" s="23">
        <v>2.9</v>
      </c>
      <c r="J56" s="489" t="s">
        <v>296</v>
      </c>
      <c r="K56" s="490" t="s">
        <v>209</v>
      </c>
      <c r="L56" s="637">
        <v>5.5</v>
      </c>
      <c r="M56" s="712">
        <v>46121</v>
      </c>
      <c r="N56" s="713" t="s">
        <v>1049</v>
      </c>
      <c r="O56" s="713" t="s">
        <v>1963</v>
      </c>
      <c r="P56" s="713">
        <v>1.79</v>
      </c>
      <c r="Q56" s="713">
        <v>1.73</v>
      </c>
      <c r="R56" s="23">
        <v>0.7</v>
      </c>
    </row>
    <row r="57" spans="1:18">
      <c r="A57" s="807" t="s">
        <v>2064</v>
      </c>
      <c r="B57" s="635">
        <v>0.17152777777777781</v>
      </c>
      <c r="C57" s="636">
        <f t="shared" si="0"/>
        <v>5.8299595141700395</v>
      </c>
      <c r="D57" s="808">
        <f t="shared" si="1"/>
        <v>247.00000000000003</v>
      </c>
      <c r="E57" s="490" t="s">
        <v>2062</v>
      </c>
      <c r="F57" s="490" t="s">
        <v>2063</v>
      </c>
      <c r="G57" s="490">
        <v>700</v>
      </c>
      <c r="H57" s="489" t="s">
        <v>1949</v>
      </c>
      <c r="I57" s="489">
        <v>2.8</v>
      </c>
      <c r="J57" s="489" t="s">
        <v>296</v>
      </c>
      <c r="K57" s="490" t="s">
        <v>326</v>
      </c>
      <c r="L57" s="637">
        <v>5.5</v>
      </c>
      <c r="M57" s="712">
        <v>46124</v>
      </c>
      <c r="N57" s="713" t="s">
        <v>1549</v>
      </c>
      <c r="O57" s="713" t="s">
        <v>1963</v>
      </c>
      <c r="P57" s="713">
        <v>1.7949999999999999</v>
      </c>
      <c r="Q57" s="713">
        <v>1.9159999999999999</v>
      </c>
      <c r="R57" s="23">
        <v>0.7</v>
      </c>
    </row>
    <row r="58" spans="1:18">
      <c r="A58" s="807" t="s">
        <v>2065</v>
      </c>
      <c r="B58" s="635">
        <v>0.17152777777777781</v>
      </c>
      <c r="C58" s="636">
        <f t="shared" si="0"/>
        <v>5.8299595141700395</v>
      </c>
      <c r="D58" s="808">
        <f t="shared" si="1"/>
        <v>247.00000000000003</v>
      </c>
      <c r="E58" s="490" t="s">
        <v>2062</v>
      </c>
      <c r="F58" s="490" t="s">
        <v>2066</v>
      </c>
      <c r="G58" s="490">
        <v>700</v>
      </c>
      <c r="H58" s="489" t="s">
        <v>1949</v>
      </c>
      <c r="I58" s="489">
        <v>2.8</v>
      </c>
      <c r="J58" s="489" t="s">
        <v>293</v>
      </c>
      <c r="K58" s="490" t="s">
        <v>315</v>
      </c>
      <c r="L58" s="637">
        <v>5.5</v>
      </c>
      <c r="M58" s="712">
        <v>46126</v>
      </c>
      <c r="N58" s="713" t="s">
        <v>1050</v>
      </c>
      <c r="O58" s="713" t="s">
        <v>2022</v>
      </c>
      <c r="P58" s="713">
        <v>1.7949999999999999</v>
      </c>
      <c r="Q58" s="713">
        <v>1.8</v>
      </c>
      <c r="R58" s="23">
        <v>0.78</v>
      </c>
    </row>
    <row r="59" spans="1:18">
      <c r="A59" s="807" t="s">
        <v>2067</v>
      </c>
      <c r="B59" s="635">
        <v>0.15138888888888891</v>
      </c>
      <c r="C59" s="636">
        <f t="shared" si="0"/>
        <v>6.6055045871559628</v>
      </c>
      <c r="D59" s="808">
        <f t="shared" si="1"/>
        <v>218.00000000000003</v>
      </c>
      <c r="E59" s="490" t="s">
        <v>2068</v>
      </c>
      <c r="F59" s="490" t="s">
        <v>2044</v>
      </c>
      <c r="G59" s="490">
        <v>550</v>
      </c>
      <c r="H59" s="489" t="s">
        <v>1952</v>
      </c>
      <c r="I59" s="489">
        <v>3.2</v>
      </c>
      <c r="J59" s="489" t="s">
        <v>296</v>
      </c>
      <c r="K59" s="490" t="s">
        <v>304</v>
      </c>
      <c r="L59" s="637">
        <v>5.5</v>
      </c>
      <c r="M59" s="712">
        <v>46127</v>
      </c>
      <c r="N59" s="713" t="s">
        <v>1725</v>
      </c>
      <c r="O59" s="713" t="s">
        <v>2069</v>
      </c>
      <c r="P59" s="713">
        <v>1.68</v>
      </c>
      <c r="Q59" s="713">
        <v>1.87</v>
      </c>
      <c r="R59" s="23">
        <v>1</v>
      </c>
    </row>
    <row r="60" spans="1:18">
      <c r="A60" s="807" t="s">
        <v>2070</v>
      </c>
      <c r="B60" s="635">
        <v>0.16666666666666671</v>
      </c>
      <c r="C60" s="636">
        <f t="shared" si="0"/>
        <v>5.9999999999999982</v>
      </c>
      <c r="D60" s="808">
        <f t="shared" si="1"/>
        <v>240.00000000000006</v>
      </c>
      <c r="E60" s="490" t="s">
        <v>1954</v>
      </c>
      <c r="F60" s="490" t="s">
        <v>2071</v>
      </c>
      <c r="G60" s="490">
        <v>650</v>
      </c>
      <c r="H60" s="489" t="s">
        <v>1949</v>
      </c>
      <c r="I60" s="491">
        <v>2.4</v>
      </c>
      <c r="J60" s="489" t="s">
        <v>293</v>
      </c>
      <c r="K60" s="490" t="s">
        <v>218</v>
      </c>
      <c r="L60" s="637">
        <v>5</v>
      </c>
      <c r="M60" s="712">
        <v>46132</v>
      </c>
      <c r="N60" s="713" t="s">
        <v>1823</v>
      </c>
      <c r="O60" s="713" t="s">
        <v>253</v>
      </c>
      <c r="P60" s="713">
        <v>1.7849999999999999</v>
      </c>
      <c r="Q60" s="713">
        <v>1.84</v>
      </c>
      <c r="R60" s="23">
        <v>0.75</v>
      </c>
    </row>
    <row r="61" spans="1:18">
      <c r="A61" s="807" t="s">
        <v>2072</v>
      </c>
      <c r="B61" s="635">
        <v>0.16666666666666671</v>
      </c>
      <c r="C61" s="636">
        <f t="shared" si="0"/>
        <v>5.9999999999999982</v>
      </c>
      <c r="D61" s="808">
        <f t="shared" si="1"/>
        <v>240.00000000000006</v>
      </c>
      <c r="E61" s="490" t="s">
        <v>1954</v>
      </c>
      <c r="F61" s="490" t="s">
        <v>2071</v>
      </c>
      <c r="G61" s="490">
        <v>650</v>
      </c>
      <c r="H61" s="489" t="s">
        <v>1949</v>
      </c>
      <c r="I61" s="491">
        <v>1.7</v>
      </c>
      <c r="J61" s="489" t="s">
        <v>293</v>
      </c>
      <c r="K61" s="490" t="s">
        <v>224</v>
      </c>
      <c r="L61" s="637">
        <v>5</v>
      </c>
      <c r="M61" s="712">
        <v>46132</v>
      </c>
      <c r="N61" s="713" t="s">
        <v>1863</v>
      </c>
      <c r="O61" s="713" t="s">
        <v>253</v>
      </c>
      <c r="P61" s="713">
        <v>1.7649999999999999</v>
      </c>
      <c r="Q61" s="713">
        <v>1.83</v>
      </c>
      <c r="R61" s="23">
        <v>1</v>
      </c>
    </row>
    <row r="62" spans="1:18">
      <c r="A62" s="807" t="s">
        <v>2073</v>
      </c>
      <c r="B62" s="635">
        <v>0.1965277777777778</v>
      </c>
      <c r="C62" s="636">
        <f t="shared" si="0"/>
        <v>5.0883392226148398</v>
      </c>
      <c r="D62" s="808">
        <f t="shared" si="1"/>
        <v>283.00000000000006</v>
      </c>
      <c r="E62" s="490" t="s">
        <v>2062</v>
      </c>
      <c r="F62" s="490" t="s">
        <v>2066</v>
      </c>
      <c r="G62" s="490">
        <v>600</v>
      </c>
      <c r="H62" s="23" t="s">
        <v>1952</v>
      </c>
      <c r="I62" s="489">
        <v>2.1</v>
      </c>
      <c r="J62" s="489" t="s">
        <v>293</v>
      </c>
      <c r="K62" s="490" t="s">
        <v>2074</v>
      </c>
      <c r="L62" s="637">
        <v>5.5</v>
      </c>
      <c r="M62" s="712">
        <v>46132</v>
      </c>
      <c r="N62" s="713" t="s">
        <v>2075</v>
      </c>
      <c r="O62" s="713" t="s">
        <v>2022</v>
      </c>
      <c r="P62" s="713">
        <v>1.7749999999999999</v>
      </c>
      <c r="Q62" s="713">
        <v>1.72</v>
      </c>
      <c r="R62" s="23">
        <v>0.6</v>
      </c>
    </row>
    <row r="63" spans="1:18">
      <c r="A63" s="807" t="s">
        <v>1916</v>
      </c>
      <c r="B63" s="635">
        <v>0.15277777777777776</v>
      </c>
      <c r="C63" s="636">
        <f t="shared" si="0"/>
        <v>6.5454545454545459</v>
      </c>
      <c r="D63" s="808">
        <f t="shared" si="1"/>
        <v>219.99999999999997</v>
      </c>
      <c r="E63" s="490" t="s">
        <v>2068</v>
      </c>
      <c r="F63" s="490" t="s">
        <v>2076</v>
      </c>
      <c r="G63" s="490">
        <v>550</v>
      </c>
      <c r="H63" s="23" t="s">
        <v>1952</v>
      </c>
      <c r="I63" s="489">
        <v>3.2</v>
      </c>
      <c r="J63" s="489" t="s">
        <v>296</v>
      </c>
      <c r="K63" s="490" t="s">
        <v>223</v>
      </c>
      <c r="L63" s="637">
        <v>5.5</v>
      </c>
      <c r="M63" s="712">
        <v>46174</v>
      </c>
      <c r="N63" s="713" t="s">
        <v>2959</v>
      </c>
      <c r="O63" s="713" t="s">
        <v>204</v>
      </c>
      <c r="P63" s="713">
        <v>1.68</v>
      </c>
      <c r="Q63" s="713">
        <v>1.95</v>
      </c>
      <c r="R63" s="23">
        <v>1</v>
      </c>
    </row>
    <row r="64" spans="1:18">
      <c r="A64" s="807" t="s">
        <v>2077</v>
      </c>
      <c r="B64" s="635">
        <v>0.1701388888888889</v>
      </c>
      <c r="C64" s="636">
        <f t="shared" si="0"/>
        <v>5.8775510204081636</v>
      </c>
      <c r="D64" s="808">
        <f t="shared" si="1"/>
        <v>245</v>
      </c>
      <c r="E64" s="490" t="s">
        <v>2062</v>
      </c>
      <c r="F64" s="490" t="s">
        <v>2063</v>
      </c>
      <c r="G64" s="490">
        <v>700</v>
      </c>
      <c r="H64" s="489" t="s">
        <v>1949</v>
      </c>
      <c r="I64" s="489">
        <v>2.8</v>
      </c>
      <c r="J64" s="489" t="s">
        <v>296</v>
      </c>
      <c r="K64" s="490" t="s">
        <v>312</v>
      </c>
      <c r="L64" s="637">
        <v>5.5</v>
      </c>
      <c r="M64" s="712">
        <v>46135</v>
      </c>
      <c r="N64" s="713" t="s">
        <v>1729</v>
      </c>
      <c r="O64" s="713" t="s">
        <v>1963</v>
      </c>
      <c r="P64" s="713">
        <v>1.7949999999999999</v>
      </c>
      <c r="Q64" s="713">
        <v>1.85</v>
      </c>
      <c r="R64" s="23">
        <v>0.7</v>
      </c>
    </row>
    <row r="65" spans="1:22">
      <c r="A65" s="807" t="s">
        <v>2078</v>
      </c>
      <c r="B65" s="635">
        <v>0.2013888888888889</v>
      </c>
      <c r="C65" s="636">
        <f t="shared" si="0"/>
        <v>4.9655172413793105</v>
      </c>
      <c r="D65" s="808">
        <f t="shared" si="1"/>
        <v>290</v>
      </c>
      <c r="E65" s="490" t="s">
        <v>1731</v>
      </c>
      <c r="F65" s="490" t="s">
        <v>2079</v>
      </c>
      <c r="G65" s="490">
        <v>600</v>
      </c>
      <c r="H65" s="489" t="s">
        <v>1949</v>
      </c>
      <c r="I65" s="489">
        <v>3.8</v>
      </c>
      <c r="J65" s="489" t="s">
        <v>293</v>
      </c>
      <c r="K65" s="490" t="s">
        <v>320</v>
      </c>
      <c r="L65" s="637">
        <v>5.5</v>
      </c>
      <c r="M65" s="712">
        <v>46140</v>
      </c>
      <c r="N65" s="713" t="s">
        <v>1893</v>
      </c>
      <c r="O65" s="713" t="s">
        <v>1956</v>
      </c>
      <c r="P65" s="713">
        <v>1.84</v>
      </c>
      <c r="Q65" s="713">
        <v>1.89</v>
      </c>
      <c r="R65" s="23">
        <v>0.85</v>
      </c>
    </row>
    <row r="66" spans="1:22">
      <c r="A66" s="807" t="s">
        <v>1907</v>
      </c>
      <c r="B66" s="635">
        <v>0.1590277777777778</v>
      </c>
      <c r="C66" s="636">
        <f t="shared" ref="C66:C129" si="2">IFERROR(1440/D66, "")</f>
        <v>6.2882096069868991</v>
      </c>
      <c r="D66" s="808">
        <f t="shared" ref="D66:D129" si="3">IF(B66="", "", IF(B66&lt;1, B66*1440, B66))</f>
        <v>229.00000000000003</v>
      </c>
      <c r="E66" s="490" t="s">
        <v>2062</v>
      </c>
      <c r="F66" s="490" t="s">
        <v>2080</v>
      </c>
      <c r="G66" s="490">
        <v>670</v>
      </c>
      <c r="H66" s="489" t="s">
        <v>1949</v>
      </c>
      <c r="I66" s="489">
        <v>1.7</v>
      </c>
      <c r="J66" s="489" t="s">
        <v>293</v>
      </c>
      <c r="K66" s="490" t="s">
        <v>332</v>
      </c>
      <c r="L66" s="637">
        <v>5</v>
      </c>
      <c r="M66" s="712">
        <v>46142</v>
      </c>
      <c r="N66" s="713" t="s">
        <v>1863</v>
      </c>
      <c r="O66" s="713" t="s">
        <v>202</v>
      </c>
      <c r="P66" s="713">
        <v>1.7649999999999999</v>
      </c>
      <c r="Q66" s="713">
        <v>1.84</v>
      </c>
      <c r="R66" s="23">
        <v>1</v>
      </c>
    </row>
    <row r="67" spans="1:22">
      <c r="A67" s="807" t="s">
        <v>1908</v>
      </c>
      <c r="B67" s="635">
        <v>0.16180555555555559</v>
      </c>
      <c r="C67" s="636">
        <f t="shared" si="2"/>
        <v>6.1802575107296125</v>
      </c>
      <c r="D67" s="808">
        <f t="shared" si="3"/>
        <v>233.00000000000006</v>
      </c>
      <c r="E67" s="490" t="s">
        <v>2062</v>
      </c>
      <c r="F67" s="490" t="s">
        <v>2080</v>
      </c>
      <c r="G67" s="490">
        <v>670</v>
      </c>
      <c r="H67" s="489" t="s">
        <v>1949</v>
      </c>
      <c r="I67" s="491">
        <v>2.4</v>
      </c>
      <c r="J67" s="489" t="s">
        <v>293</v>
      </c>
      <c r="K67" s="490" t="s">
        <v>298</v>
      </c>
      <c r="L67" s="637">
        <v>5</v>
      </c>
      <c r="M67" s="712">
        <v>46141</v>
      </c>
      <c r="N67" s="713" t="s">
        <v>1823</v>
      </c>
      <c r="O67" s="713" t="s">
        <v>202</v>
      </c>
      <c r="P67" s="713">
        <v>1.7849999999999999</v>
      </c>
      <c r="Q67" s="713">
        <v>1.85</v>
      </c>
      <c r="R67" s="23">
        <v>0.75</v>
      </c>
    </row>
    <row r="68" spans="1:22">
      <c r="A68" s="807" t="s">
        <v>1906</v>
      </c>
      <c r="B68" s="635">
        <v>0.17152777777777775</v>
      </c>
      <c r="C68" s="636">
        <f t="shared" si="2"/>
        <v>5.8299595141700413</v>
      </c>
      <c r="D68" s="808">
        <f t="shared" si="3"/>
        <v>246.99999999999997</v>
      </c>
      <c r="E68" s="490" t="s">
        <v>2062</v>
      </c>
      <c r="F68" s="490" t="s">
        <v>2081</v>
      </c>
      <c r="G68" s="490">
        <v>700</v>
      </c>
      <c r="H68" s="489" t="s">
        <v>1949</v>
      </c>
      <c r="I68" s="492">
        <v>2.9</v>
      </c>
      <c r="J68" s="489" t="s">
        <v>293</v>
      </c>
      <c r="K68" s="490" t="s">
        <v>217</v>
      </c>
      <c r="L68" s="637">
        <v>5.5</v>
      </c>
      <c r="M68" s="712">
        <v>46147</v>
      </c>
      <c r="N68" s="713" t="s">
        <v>1050</v>
      </c>
      <c r="O68" s="713" t="s">
        <v>2082</v>
      </c>
      <c r="P68" s="713">
        <v>1.7949999999999999</v>
      </c>
      <c r="Q68" s="713">
        <v>1.8</v>
      </c>
      <c r="R68" s="23">
        <v>0.75</v>
      </c>
    </row>
    <row r="69" spans="1:22">
      <c r="A69" s="807" t="s">
        <v>1912</v>
      </c>
      <c r="B69" s="635">
        <v>0.17083333333333331</v>
      </c>
      <c r="C69" s="636">
        <f t="shared" si="2"/>
        <v>5.8536585365853666</v>
      </c>
      <c r="D69" s="808">
        <f t="shared" si="3"/>
        <v>245.99999999999997</v>
      </c>
      <c r="E69" s="490" t="s">
        <v>2062</v>
      </c>
      <c r="F69" s="490" t="s">
        <v>2083</v>
      </c>
      <c r="G69" s="490">
        <v>700</v>
      </c>
      <c r="H69" s="489" t="s">
        <v>1949</v>
      </c>
      <c r="I69" s="489">
        <v>2.8</v>
      </c>
      <c r="J69" s="489" t="s">
        <v>296</v>
      </c>
      <c r="K69" s="490" t="s">
        <v>327</v>
      </c>
      <c r="L69" s="637">
        <v>5.5</v>
      </c>
      <c r="M69" s="712">
        <v>46149</v>
      </c>
      <c r="N69" s="713" t="s">
        <v>1549</v>
      </c>
      <c r="O69" s="713" t="s">
        <v>1988</v>
      </c>
      <c r="P69" s="713">
        <v>1.7949999999999999</v>
      </c>
      <c r="Q69" s="713" t="s">
        <v>2084</v>
      </c>
      <c r="R69" s="23">
        <v>0.7</v>
      </c>
    </row>
    <row r="70" spans="1:22">
      <c r="A70" s="807" t="s">
        <v>1904</v>
      </c>
      <c r="B70" s="635">
        <v>0.1701388888888889</v>
      </c>
      <c r="C70" s="636">
        <f t="shared" si="2"/>
        <v>5.8775510204081636</v>
      </c>
      <c r="D70" s="808">
        <f t="shared" si="3"/>
        <v>245</v>
      </c>
      <c r="E70" s="490" t="s">
        <v>2062</v>
      </c>
      <c r="F70" s="490" t="s">
        <v>2083</v>
      </c>
      <c r="G70" s="490">
        <v>700</v>
      </c>
      <c r="H70" s="489" t="s">
        <v>1949</v>
      </c>
      <c r="I70" s="491">
        <v>2.9</v>
      </c>
      <c r="J70" s="489" t="s">
        <v>296</v>
      </c>
      <c r="K70" s="490" t="s">
        <v>225</v>
      </c>
      <c r="L70" s="637">
        <v>5.5</v>
      </c>
      <c r="M70" s="712">
        <v>46149</v>
      </c>
      <c r="N70" s="713" t="s">
        <v>1049</v>
      </c>
      <c r="O70" s="713" t="s">
        <v>1988</v>
      </c>
      <c r="P70" s="713">
        <v>1.79</v>
      </c>
      <c r="Q70" s="713">
        <v>1.76</v>
      </c>
      <c r="R70" s="23">
        <v>0.7</v>
      </c>
    </row>
    <row r="71" spans="1:22">
      <c r="A71" s="807" t="s">
        <v>1903</v>
      </c>
      <c r="B71" s="635">
        <v>0.19791666666666671</v>
      </c>
      <c r="C71" s="636">
        <f t="shared" si="2"/>
        <v>5.0526315789473673</v>
      </c>
      <c r="D71" s="808">
        <f t="shared" si="3"/>
        <v>285.00000000000006</v>
      </c>
      <c r="E71" s="490" t="s">
        <v>2062</v>
      </c>
      <c r="F71" s="490" t="s">
        <v>2081</v>
      </c>
      <c r="G71" s="490">
        <v>600</v>
      </c>
      <c r="H71" s="489" t="s">
        <v>1952</v>
      </c>
      <c r="I71" s="489">
        <v>2</v>
      </c>
      <c r="J71" s="489" t="s">
        <v>293</v>
      </c>
      <c r="K71" s="490" t="s">
        <v>253</v>
      </c>
      <c r="L71" s="637">
        <v>5.5</v>
      </c>
      <c r="M71" s="712">
        <v>46150</v>
      </c>
      <c r="N71" s="713" t="s">
        <v>1029</v>
      </c>
      <c r="O71" s="713" t="s">
        <v>2082</v>
      </c>
      <c r="P71" s="713">
        <v>1.7749999999999999</v>
      </c>
      <c r="Q71" s="713">
        <v>1.7350000000000001</v>
      </c>
      <c r="R71" s="23">
        <v>0.6</v>
      </c>
    </row>
    <row r="72" spans="1:22">
      <c r="A72" s="807" t="s">
        <v>1911</v>
      </c>
      <c r="B72" s="635">
        <v>0.17083333333333331</v>
      </c>
      <c r="C72" s="636">
        <f t="shared" si="2"/>
        <v>5.8536585365853666</v>
      </c>
      <c r="D72" s="808">
        <f t="shared" si="3"/>
        <v>245.99999999999997</v>
      </c>
      <c r="E72" s="490" t="s">
        <v>2062</v>
      </c>
      <c r="F72" s="490" t="s">
        <v>2083</v>
      </c>
      <c r="G72" s="490">
        <v>700</v>
      </c>
      <c r="H72" s="489" t="s">
        <v>1949</v>
      </c>
      <c r="I72" s="491">
        <v>2.8</v>
      </c>
      <c r="J72" s="489" t="s">
        <v>296</v>
      </c>
      <c r="K72" s="490" t="s">
        <v>303</v>
      </c>
      <c r="L72" s="637">
        <v>5.5</v>
      </c>
      <c r="M72" s="712">
        <v>46153</v>
      </c>
      <c r="N72" s="713" t="s">
        <v>1729</v>
      </c>
      <c r="O72" s="713" t="s">
        <v>1988</v>
      </c>
      <c r="P72" s="713">
        <v>1.7949999999999999</v>
      </c>
      <c r="Q72" s="713">
        <v>1.88</v>
      </c>
      <c r="R72" s="23">
        <v>0.7</v>
      </c>
    </row>
    <row r="73" spans="1:22">
      <c r="A73" s="810" t="s">
        <v>2085</v>
      </c>
      <c r="B73" s="23">
        <v>754</v>
      </c>
      <c r="C73" s="636">
        <f t="shared" si="2"/>
        <v>1.909814323607427</v>
      </c>
      <c r="D73" s="860">
        <f t="shared" si="3"/>
        <v>754</v>
      </c>
      <c r="E73" s="397" t="s">
        <v>2086</v>
      </c>
      <c r="F73" s="490" t="s">
        <v>2087</v>
      </c>
      <c r="G73" s="397">
        <v>500</v>
      </c>
      <c r="H73" s="23" t="s">
        <v>2088</v>
      </c>
      <c r="I73" s="23">
        <v>1.2</v>
      </c>
      <c r="J73" s="489" t="s">
        <v>293</v>
      </c>
      <c r="K73" s="490" t="s">
        <v>200</v>
      </c>
      <c r="L73" s="637">
        <v>2</v>
      </c>
      <c r="M73" s="712">
        <v>45915</v>
      </c>
      <c r="N73" s="713" t="s">
        <v>1037</v>
      </c>
      <c r="O73" s="713" t="s">
        <v>209</v>
      </c>
      <c r="P73" s="713">
        <v>1.7</v>
      </c>
      <c r="Q73" s="713">
        <v>1.66</v>
      </c>
      <c r="R73" s="23">
        <v>6.5</v>
      </c>
      <c r="S73" s="809" t="s">
        <v>2089</v>
      </c>
      <c r="T73" s="65" t="s">
        <v>2090</v>
      </c>
      <c r="U73" s="65" t="s">
        <v>2091</v>
      </c>
      <c r="V73" s="65" t="s">
        <v>2092</v>
      </c>
    </row>
    <row r="74" spans="1:22">
      <c r="A74" s="810" t="s">
        <v>2093</v>
      </c>
      <c r="B74" s="23">
        <v>710</v>
      </c>
      <c r="C74" s="636">
        <f t="shared" si="2"/>
        <v>2.028169014084507</v>
      </c>
      <c r="D74" s="860">
        <f t="shared" si="3"/>
        <v>710</v>
      </c>
      <c r="E74" s="397" t="s">
        <v>2094</v>
      </c>
      <c r="F74" s="397" t="s">
        <v>2095</v>
      </c>
      <c r="G74" s="397">
        <v>500</v>
      </c>
      <c r="H74" s="23" t="s">
        <v>1936</v>
      </c>
      <c r="I74" s="23">
        <v>1.4</v>
      </c>
      <c r="J74" s="489" t="s">
        <v>293</v>
      </c>
      <c r="K74" s="490" t="s">
        <v>215</v>
      </c>
      <c r="L74" s="637">
        <v>2</v>
      </c>
      <c r="M74" s="712">
        <v>45947</v>
      </c>
      <c r="N74" s="713" t="s">
        <v>2096</v>
      </c>
      <c r="O74" s="713" t="s">
        <v>214</v>
      </c>
      <c r="P74" s="713">
        <v>1.71</v>
      </c>
      <c r="Q74" s="713">
        <v>1.87</v>
      </c>
      <c r="R74" s="23">
        <v>5.5</v>
      </c>
      <c r="S74" s="809" t="s">
        <v>2097</v>
      </c>
      <c r="T74" s="65" t="s">
        <v>2090</v>
      </c>
      <c r="U74" s="65" t="s">
        <v>2091</v>
      </c>
      <c r="V74" s="65" t="s">
        <v>2092</v>
      </c>
    </row>
    <row r="75" spans="1:22">
      <c r="A75" s="807" t="s">
        <v>1682</v>
      </c>
      <c r="B75" s="489">
        <v>891</v>
      </c>
      <c r="C75" s="636">
        <f t="shared" si="2"/>
        <v>1.6161616161616161</v>
      </c>
      <c r="D75" s="861">
        <f t="shared" si="3"/>
        <v>891</v>
      </c>
      <c r="E75" s="490" t="s">
        <v>1683</v>
      </c>
      <c r="F75" s="490" t="s">
        <v>2098</v>
      </c>
      <c r="G75" s="490">
        <v>500</v>
      </c>
      <c r="H75" s="23" t="s">
        <v>1936</v>
      </c>
      <c r="I75" s="489">
        <v>0.25</v>
      </c>
      <c r="J75" s="489" t="s">
        <v>293</v>
      </c>
      <c r="K75" s="490" t="s">
        <v>309</v>
      </c>
      <c r="L75" s="637">
        <v>3.7</v>
      </c>
      <c r="M75" s="712">
        <v>45817</v>
      </c>
      <c r="N75" s="713" t="s">
        <v>1036</v>
      </c>
      <c r="O75" s="713" t="s">
        <v>2099</v>
      </c>
      <c r="P75" s="713">
        <v>1.67</v>
      </c>
      <c r="Q75" s="713">
        <v>1.85</v>
      </c>
      <c r="R75" s="23">
        <v>7.5</v>
      </c>
    </row>
    <row r="76" spans="1:22">
      <c r="A76" s="807" t="s">
        <v>2100</v>
      </c>
      <c r="B76" s="489">
        <v>825</v>
      </c>
      <c r="C76" s="636">
        <f t="shared" si="2"/>
        <v>1.7454545454545454</v>
      </c>
      <c r="D76" s="861">
        <f t="shared" si="3"/>
        <v>825</v>
      </c>
      <c r="E76" s="490" t="s">
        <v>2101</v>
      </c>
      <c r="F76" s="490" t="s">
        <v>2102</v>
      </c>
      <c r="G76" s="490">
        <v>600</v>
      </c>
      <c r="H76" s="23" t="s">
        <v>1936</v>
      </c>
      <c r="I76" s="23">
        <v>1.6</v>
      </c>
      <c r="J76" s="489" t="s">
        <v>293</v>
      </c>
      <c r="K76" s="490" t="s">
        <v>206</v>
      </c>
      <c r="L76" s="637">
        <v>4</v>
      </c>
      <c r="M76" s="712">
        <v>45827</v>
      </c>
      <c r="N76" s="713" t="s">
        <v>2103</v>
      </c>
      <c r="O76" s="713"/>
      <c r="P76" s="713">
        <v>1.76</v>
      </c>
      <c r="Q76" s="713">
        <v>1.73</v>
      </c>
      <c r="R76" s="23">
        <v>12</v>
      </c>
    </row>
    <row r="77" spans="1:22">
      <c r="A77" s="810" t="s">
        <v>2104</v>
      </c>
      <c r="B77" s="23">
        <v>953</v>
      </c>
      <c r="C77" s="636">
        <f t="shared" si="2"/>
        <v>1.5110178384050368</v>
      </c>
      <c r="D77" s="860">
        <f t="shared" si="3"/>
        <v>953</v>
      </c>
      <c r="E77" s="397" t="s">
        <v>1669</v>
      </c>
      <c r="F77" s="397" t="s">
        <v>1670</v>
      </c>
      <c r="G77" s="397">
        <v>650</v>
      </c>
      <c r="H77" s="23" t="s">
        <v>1936</v>
      </c>
      <c r="I77" s="23">
        <v>1.2</v>
      </c>
      <c r="J77" s="489" t="s">
        <v>293</v>
      </c>
      <c r="K77" s="490" t="s">
        <v>863</v>
      </c>
      <c r="L77" s="637">
        <v>5</v>
      </c>
      <c r="M77" s="712">
        <v>45824</v>
      </c>
      <c r="N77" s="713" t="s">
        <v>1028</v>
      </c>
      <c r="O77" s="713" t="s">
        <v>201</v>
      </c>
      <c r="P77" s="713">
        <v>1.71</v>
      </c>
      <c r="Q77" s="713">
        <v>1.71</v>
      </c>
      <c r="R77" s="23">
        <v>14</v>
      </c>
    </row>
    <row r="78" spans="1:22">
      <c r="A78" s="810" t="s">
        <v>2105</v>
      </c>
      <c r="B78" s="23">
        <v>950</v>
      </c>
      <c r="C78" s="636">
        <f t="shared" si="2"/>
        <v>1.5157894736842106</v>
      </c>
      <c r="D78" s="860">
        <f t="shared" si="3"/>
        <v>950</v>
      </c>
      <c r="E78" s="397" t="s">
        <v>1674</v>
      </c>
      <c r="F78" s="397" t="s">
        <v>2106</v>
      </c>
      <c r="G78" s="397">
        <v>650</v>
      </c>
      <c r="H78" s="23" t="s">
        <v>1936</v>
      </c>
      <c r="I78" s="23">
        <v>0.9</v>
      </c>
      <c r="J78" s="489" t="s">
        <v>293</v>
      </c>
      <c r="K78" s="490" t="s">
        <v>211</v>
      </c>
      <c r="L78" s="637">
        <v>5</v>
      </c>
      <c r="M78" s="712">
        <v>45827</v>
      </c>
      <c r="N78" s="713" t="s">
        <v>1039</v>
      </c>
      <c r="O78" s="713" t="s">
        <v>2107</v>
      </c>
      <c r="P78" s="713">
        <v>1.73</v>
      </c>
      <c r="Q78" s="713" t="s">
        <v>2108</v>
      </c>
      <c r="R78" s="23">
        <v>8</v>
      </c>
    </row>
    <row r="79" spans="1:22">
      <c r="A79" s="807" t="s">
        <v>2109</v>
      </c>
      <c r="B79" s="489">
        <v>508</v>
      </c>
      <c r="C79" s="636">
        <f t="shared" si="2"/>
        <v>2.8346456692913384</v>
      </c>
      <c r="D79" s="861">
        <f t="shared" si="3"/>
        <v>508</v>
      </c>
      <c r="E79" s="490" t="s">
        <v>2110</v>
      </c>
      <c r="F79" s="490" t="s">
        <v>2111</v>
      </c>
      <c r="G79" s="490">
        <v>500</v>
      </c>
      <c r="H79" s="23" t="s">
        <v>1936</v>
      </c>
      <c r="I79" s="489">
        <v>1.6</v>
      </c>
      <c r="J79" s="489" t="s">
        <v>296</v>
      </c>
      <c r="K79" s="490" t="s">
        <v>202</v>
      </c>
      <c r="L79" s="637">
        <v>2</v>
      </c>
      <c r="M79" s="712">
        <v>45827</v>
      </c>
      <c r="N79" s="713" t="s">
        <v>2112</v>
      </c>
      <c r="O79" s="713" t="s">
        <v>294</v>
      </c>
      <c r="P79" s="713">
        <v>1.84</v>
      </c>
      <c r="Q79" s="713">
        <v>1.9</v>
      </c>
      <c r="R79" s="23">
        <v>6</v>
      </c>
    </row>
    <row r="80" spans="1:22">
      <c r="A80" s="807" t="s">
        <v>2113</v>
      </c>
      <c r="B80" s="489">
        <v>503</v>
      </c>
      <c r="C80" s="636">
        <f t="shared" si="2"/>
        <v>2.8628230616302188</v>
      </c>
      <c r="D80" s="861">
        <f t="shared" si="3"/>
        <v>503</v>
      </c>
      <c r="E80" s="397" t="s">
        <v>2110</v>
      </c>
      <c r="F80" s="397" t="s">
        <v>2114</v>
      </c>
      <c r="G80" s="397">
        <v>500</v>
      </c>
      <c r="H80" s="23" t="s">
        <v>1936</v>
      </c>
      <c r="I80" s="23">
        <v>1.5</v>
      </c>
      <c r="J80" s="489" t="s">
        <v>296</v>
      </c>
      <c r="K80" s="490" t="s">
        <v>326</v>
      </c>
      <c r="L80" s="637">
        <v>2</v>
      </c>
      <c r="M80" s="712">
        <v>45827</v>
      </c>
      <c r="N80" s="713" t="s">
        <v>2115</v>
      </c>
      <c r="O80" s="713" t="s">
        <v>1976</v>
      </c>
      <c r="P80" s="713">
        <v>1.82</v>
      </c>
      <c r="Q80" s="713">
        <v>1.77</v>
      </c>
      <c r="R80" s="23">
        <v>7</v>
      </c>
    </row>
    <row r="81" spans="1:22">
      <c r="A81" s="807" t="s">
        <v>2116</v>
      </c>
      <c r="B81" s="489">
        <v>840</v>
      </c>
      <c r="C81" s="636">
        <f t="shared" si="2"/>
        <v>1.7142857142857142</v>
      </c>
      <c r="D81" s="861">
        <f t="shared" si="3"/>
        <v>840</v>
      </c>
      <c r="E81" s="490" t="s">
        <v>1627</v>
      </c>
      <c r="F81" s="490" t="s">
        <v>1671</v>
      </c>
      <c r="G81" s="490">
        <v>750</v>
      </c>
      <c r="H81" s="23" t="s">
        <v>1936</v>
      </c>
      <c r="I81" s="23">
        <v>1.8</v>
      </c>
      <c r="J81" s="489" t="s">
        <v>293</v>
      </c>
      <c r="K81" s="490" t="s">
        <v>323</v>
      </c>
      <c r="L81" s="637">
        <v>5</v>
      </c>
      <c r="M81" s="712">
        <v>45831</v>
      </c>
      <c r="N81" s="713" t="s">
        <v>1043</v>
      </c>
      <c r="O81" s="713" t="s">
        <v>200</v>
      </c>
      <c r="P81" s="713">
        <v>1.7849999999999999</v>
      </c>
      <c r="Q81" s="713">
        <v>1.81</v>
      </c>
      <c r="R81" s="23">
        <v>12</v>
      </c>
    </row>
    <row r="82" spans="1:22">
      <c r="A82" s="810" t="s">
        <v>2117</v>
      </c>
      <c r="B82" s="23">
        <v>891</v>
      </c>
      <c r="C82" s="636">
        <f t="shared" si="2"/>
        <v>1.6161616161616161</v>
      </c>
      <c r="D82" s="860">
        <f t="shared" si="3"/>
        <v>891</v>
      </c>
      <c r="E82" s="397" t="s">
        <v>1683</v>
      </c>
      <c r="F82" s="397" t="s">
        <v>2118</v>
      </c>
      <c r="G82" s="397">
        <v>500</v>
      </c>
      <c r="H82" s="23" t="s">
        <v>1936</v>
      </c>
      <c r="I82" s="23">
        <v>0.25</v>
      </c>
      <c r="J82" s="489" t="s">
        <v>293</v>
      </c>
      <c r="K82" s="490" t="s">
        <v>861</v>
      </c>
      <c r="L82" s="637">
        <v>3.7</v>
      </c>
      <c r="M82" s="712">
        <v>45842</v>
      </c>
      <c r="N82" s="713" t="s">
        <v>1037</v>
      </c>
      <c r="O82" s="713" t="s">
        <v>209</v>
      </c>
      <c r="P82" s="713">
        <v>1.67</v>
      </c>
      <c r="Q82" s="713" t="s">
        <v>2119</v>
      </c>
      <c r="R82" s="23">
        <v>8.5</v>
      </c>
    </row>
    <row r="83" spans="1:22">
      <c r="A83" s="810" t="s">
        <v>1838</v>
      </c>
      <c r="B83" s="23">
        <v>811</v>
      </c>
      <c r="C83" s="636">
        <f t="shared" si="2"/>
        <v>1.7755856966707768</v>
      </c>
      <c r="D83" s="860">
        <f t="shared" si="3"/>
        <v>811</v>
      </c>
      <c r="E83" s="397" t="s">
        <v>1627</v>
      </c>
      <c r="F83" s="490" t="s">
        <v>1839</v>
      </c>
      <c r="G83" s="397">
        <v>780</v>
      </c>
      <c r="H83" s="23" t="s">
        <v>1936</v>
      </c>
      <c r="I83" s="23">
        <v>1.8</v>
      </c>
      <c r="J83" s="489" t="s">
        <v>293</v>
      </c>
      <c r="K83" s="490" t="s">
        <v>202</v>
      </c>
      <c r="L83" s="637">
        <v>5</v>
      </c>
      <c r="M83" s="712">
        <v>45842</v>
      </c>
      <c r="N83" s="713" t="s">
        <v>1044</v>
      </c>
      <c r="O83" s="713" t="s">
        <v>307</v>
      </c>
      <c r="P83" s="713">
        <v>1.78</v>
      </c>
      <c r="Q83" s="713" t="s">
        <v>2120</v>
      </c>
      <c r="R83" s="23">
        <v>13</v>
      </c>
    </row>
    <row r="84" spans="1:22">
      <c r="A84" s="810" t="s">
        <v>2121</v>
      </c>
      <c r="B84" s="489">
        <v>1037</v>
      </c>
      <c r="C84" s="636">
        <f t="shared" si="2"/>
        <v>1.3886210221793636</v>
      </c>
      <c r="D84" s="861">
        <f t="shared" si="3"/>
        <v>1037</v>
      </c>
      <c r="E84" s="490" t="s">
        <v>1628</v>
      </c>
      <c r="F84" s="397" t="s">
        <v>2122</v>
      </c>
      <c r="G84" s="490">
        <v>600</v>
      </c>
      <c r="H84" s="23" t="s">
        <v>1936</v>
      </c>
      <c r="I84" s="489">
        <v>0.8</v>
      </c>
      <c r="J84" s="489" t="s">
        <v>293</v>
      </c>
      <c r="K84" s="490" t="s">
        <v>205</v>
      </c>
      <c r="L84" s="637">
        <v>5</v>
      </c>
      <c r="M84" s="712">
        <v>45849</v>
      </c>
      <c r="N84" s="713" t="s">
        <v>1034</v>
      </c>
      <c r="O84" s="713" t="s">
        <v>1956</v>
      </c>
      <c r="P84" s="713">
        <v>1.7</v>
      </c>
      <c r="Q84" s="713">
        <v>1.9</v>
      </c>
      <c r="R84" s="23">
        <v>11</v>
      </c>
      <c r="S84" s="809">
        <v>-3.5</v>
      </c>
      <c r="T84" s="65">
        <v>-5.6</v>
      </c>
      <c r="U84" s="811" t="s">
        <v>2123</v>
      </c>
      <c r="V84" s="65" t="s">
        <v>2092</v>
      </c>
    </row>
    <row r="85" spans="1:22">
      <c r="A85" s="807" t="s">
        <v>2124</v>
      </c>
      <c r="B85" s="489">
        <v>1037</v>
      </c>
      <c r="C85" s="636">
        <f t="shared" si="2"/>
        <v>1.3886210221793636</v>
      </c>
      <c r="D85" s="860">
        <f t="shared" si="3"/>
        <v>1037</v>
      </c>
      <c r="E85" s="490" t="s">
        <v>1628</v>
      </c>
      <c r="F85" s="397" t="s">
        <v>2122</v>
      </c>
      <c r="G85" s="490">
        <v>600</v>
      </c>
      <c r="H85" s="23" t="s">
        <v>1936</v>
      </c>
      <c r="I85" s="489">
        <v>0.8</v>
      </c>
      <c r="J85" s="489" t="s">
        <v>293</v>
      </c>
      <c r="K85" s="490" t="s">
        <v>326</v>
      </c>
      <c r="L85" s="637">
        <v>5</v>
      </c>
      <c r="M85" s="712">
        <v>45852</v>
      </c>
      <c r="N85" s="713" t="s">
        <v>1027</v>
      </c>
      <c r="O85" s="713" t="s">
        <v>1956</v>
      </c>
      <c r="P85" s="713">
        <v>1.7</v>
      </c>
      <c r="Q85" s="713">
        <v>1.95</v>
      </c>
      <c r="R85" s="23">
        <v>11.5</v>
      </c>
    </row>
    <row r="86" spans="1:22">
      <c r="A86" s="807" t="s">
        <v>2125</v>
      </c>
      <c r="B86" s="489">
        <v>831</v>
      </c>
      <c r="C86" s="636">
        <f t="shared" si="2"/>
        <v>1.7328519855595668</v>
      </c>
      <c r="D86" s="861">
        <f t="shared" si="3"/>
        <v>831</v>
      </c>
      <c r="E86" s="490" t="s">
        <v>1720</v>
      </c>
      <c r="F86" s="490" t="s">
        <v>2122</v>
      </c>
      <c r="G86" s="490">
        <v>600</v>
      </c>
      <c r="H86" s="23" t="s">
        <v>1936</v>
      </c>
      <c r="I86" s="492">
        <v>0.8</v>
      </c>
      <c r="J86" s="489" t="s">
        <v>293</v>
      </c>
      <c r="K86" s="490" t="s">
        <v>2126</v>
      </c>
      <c r="L86" s="637">
        <v>4</v>
      </c>
      <c r="M86" s="712">
        <v>45847</v>
      </c>
      <c r="N86" s="713" t="s">
        <v>1035</v>
      </c>
      <c r="O86" s="713" t="s">
        <v>1956</v>
      </c>
      <c r="P86" s="713">
        <v>1.7</v>
      </c>
      <c r="Q86" s="713">
        <v>1.9</v>
      </c>
      <c r="R86" s="23">
        <v>11</v>
      </c>
    </row>
    <row r="87" spans="1:22">
      <c r="A87" s="810" t="s">
        <v>2127</v>
      </c>
      <c r="B87" s="23">
        <v>1099</v>
      </c>
      <c r="C87" s="636">
        <f t="shared" si="2"/>
        <v>1.3102820746132848</v>
      </c>
      <c r="D87" s="860">
        <f t="shared" si="3"/>
        <v>1099</v>
      </c>
      <c r="E87" s="397" t="s">
        <v>2128</v>
      </c>
      <c r="F87" s="397" t="s">
        <v>2129</v>
      </c>
      <c r="G87" s="397">
        <v>550</v>
      </c>
      <c r="H87" s="23" t="s">
        <v>1936</v>
      </c>
      <c r="I87" s="23">
        <v>1</v>
      </c>
      <c r="J87" s="489" t="s">
        <v>293</v>
      </c>
      <c r="K87" s="490" t="s">
        <v>336</v>
      </c>
      <c r="L87" s="637">
        <v>5</v>
      </c>
      <c r="M87" s="712">
        <v>45854</v>
      </c>
      <c r="N87" s="713" t="s">
        <v>2130</v>
      </c>
      <c r="O87" s="713" t="s">
        <v>1946</v>
      </c>
      <c r="P87" s="713">
        <v>1.73</v>
      </c>
      <c r="Q87" s="713">
        <v>1.85</v>
      </c>
      <c r="R87" s="23">
        <v>11.5</v>
      </c>
    </row>
    <row r="88" spans="1:22">
      <c r="A88" s="810" t="s">
        <v>2131</v>
      </c>
      <c r="B88" s="23">
        <v>823</v>
      </c>
      <c r="C88" s="636">
        <f t="shared" si="2"/>
        <v>1.7496962332928312</v>
      </c>
      <c r="D88" s="860">
        <f t="shared" si="3"/>
        <v>823</v>
      </c>
      <c r="E88" s="397" t="s">
        <v>2101</v>
      </c>
      <c r="F88" s="397" t="s">
        <v>2132</v>
      </c>
      <c r="G88" s="397">
        <v>600</v>
      </c>
      <c r="H88" s="23" t="s">
        <v>1936</v>
      </c>
      <c r="I88" s="23">
        <v>1.6</v>
      </c>
      <c r="J88" s="489" t="s">
        <v>293</v>
      </c>
      <c r="K88" s="490" t="s">
        <v>206</v>
      </c>
      <c r="L88" s="637">
        <v>4</v>
      </c>
      <c r="M88" s="712">
        <v>45856</v>
      </c>
      <c r="N88" s="713" t="s">
        <v>1036</v>
      </c>
      <c r="O88" s="713" t="s">
        <v>850</v>
      </c>
      <c r="P88" s="713">
        <v>1.76</v>
      </c>
      <c r="Q88" s="713">
        <v>1.63</v>
      </c>
      <c r="R88" s="23">
        <v>12</v>
      </c>
      <c r="S88" s="809" t="s">
        <v>2133</v>
      </c>
      <c r="T88" s="65" t="s">
        <v>2134</v>
      </c>
      <c r="U88" s="65" t="s">
        <v>2135</v>
      </c>
      <c r="V88" s="65" t="s">
        <v>2092</v>
      </c>
    </row>
    <row r="89" spans="1:22">
      <c r="A89" s="807" t="s">
        <v>2136</v>
      </c>
      <c r="B89" s="489">
        <v>478</v>
      </c>
      <c r="C89" s="636">
        <f t="shared" si="2"/>
        <v>3.01255230125523</v>
      </c>
      <c r="D89" s="861">
        <f t="shared" si="3"/>
        <v>478</v>
      </c>
      <c r="E89" s="490" t="s">
        <v>2137</v>
      </c>
      <c r="F89" s="490" t="s">
        <v>2138</v>
      </c>
      <c r="G89" s="490">
        <v>500</v>
      </c>
      <c r="H89" s="23" t="s">
        <v>1936</v>
      </c>
      <c r="I89" s="492">
        <v>0.8</v>
      </c>
      <c r="J89" s="489" t="s">
        <v>293</v>
      </c>
      <c r="K89" s="490" t="s">
        <v>315</v>
      </c>
      <c r="L89" s="637">
        <v>2</v>
      </c>
      <c r="M89" s="712">
        <v>45863</v>
      </c>
      <c r="N89" s="713" t="s">
        <v>1031</v>
      </c>
      <c r="O89" s="713" t="s">
        <v>2139</v>
      </c>
      <c r="P89" s="713">
        <v>1.68</v>
      </c>
      <c r="Q89" s="713">
        <v>1.74</v>
      </c>
      <c r="R89" s="23">
        <v>8.5</v>
      </c>
    </row>
    <row r="90" spans="1:22">
      <c r="A90" s="807" t="s">
        <v>2140</v>
      </c>
      <c r="B90" s="489">
        <v>946</v>
      </c>
      <c r="C90" s="636">
        <f t="shared" si="2"/>
        <v>1.522198731501057</v>
      </c>
      <c r="D90" s="860">
        <f t="shared" si="3"/>
        <v>946</v>
      </c>
      <c r="E90" s="490" t="s">
        <v>1638</v>
      </c>
      <c r="F90" s="397" t="s">
        <v>2141</v>
      </c>
      <c r="G90" s="490">
        <v>650</v>
      </c>
      <c r="H90" s="23" t="s">
        <v>1936</v>
      </c>
      <c r="I90" s="492">
        <v>1.1000000000000001</v>
      </c>
      <c r="J90" s="489" t="s">
        <v>293</v>
      </c>
      <c r="K90" s="490" t="s">
        <v>309</v>
      </c>
      <c r="L90" s="637">
        <v>5</v>
      </c>
      <c r="M90" s="712">
        <v>45867</v>
      </c>
      <c r="N90" s="713" t="s">
        <v>1043</v>
      </c>
      <c r="O90" s="713" t="s">
        <v>299</v>
      </c>
      <c r="P90" s="713">
        <v>1.7150000000000001</v>
      </c>
      <c r="Q90" s="713">
        <v>1.82</v>
      </c>
      <c r="R90" s="23">
        <v>12.5</v>
      </c>
      <c r="S90" s="809" t="s">
        <v>2142</v>
      </c>
      <c r="T90" s="65" t="s">
        <v>2143</v>
      </c>
      <c r="U90" s="65" t="s">
        <v>2144</v>
      </c>
      <c r="V90" s="65" t="s">
        <v>2092</v>
      </c>
    </row>
    <row r="91" spans="1:22">
      <c r="A91" s="810" t="s">
        <v>2145</v>
      </c>
      <c r="B91" s="23">
        <v>958</v>
      </c>
      <c r="C91" s="636">
        <f t="shared" si="2"/>
        <v>1.5031315240083507</v>
      </c>
      <c r="D91" s="860">
        <f t="shared" si="3"/>
        <v>958</v>
      </c>
      <c r="E91" s="397" t="s">
        <v>1638</v>
      </c>
      <c r="F91" s="397" t="s">
        <v>2146</v>
      </c>
      <c r="G91" s="397">
        <v>650</v>
      </c>
      <c r="H91" s="23" t="s">
        <v>1936</v>
      </c>
      <c r="I91" s="23">
        <v>0.8</v>
      </c>
      <c r="J91" s="489" t="s">
        <v>293</v>
      </c>
      <c r="K91" s="490" t="s">
        <v>2147</v>
      </c>
      <c r="L91" s="637">
        <v>5</v>
      </c>
      <c r="M91" s="712">
        <v>45870</v>
      </c>
      <c r="N91" s="713" t="s">
        <v>1027</v>
      </c>
      <c r="O91" s="713" t="s">
        <v>2148</v>
      </c>
      <c r="P91" s="713">
        <v>1.72</v>
      </c>
      <c r="Q91" s="713">
        <v>1.86</v>
      </c>
      <c r="R91" s="23">
        <v>11</v>
      </c>
      <c r="S91" s="809" t="s">
        <v>2149</v>
      </c>
      <c r="T91" s="65" t="s">
        <v>2150</v>
      </c>
      <c r="U91" s="65" t="s">
        <v>2151</v>
      </c>
      <c r="V91" s="65" t="s">
        <v>2092</v>
      </c>
    </row>
    <row r="92" spans="1:22">
      <c r="A92" s="810" t="s">
        <v>2152</v>
      </c>
      <c r="B92" s="23">
        <v>865</v>
      </c>
      <c r="C92" s="636">
        <f t="shared" si="2"/>
        <v>1.6647398843930636</v>
      </c>
      <c r="D92" s="860">
        <f t="shared" si="3"/>
        <v>865</v>
      </c>
      <c r="E92" s="397" t="s">
        <v>1639</v>
      </c>
      <c r="F92" s="490" t="s">
        <v>2153</v>
      </c>
      <c r="G92" s="397">
        <v>550</v>
      </c>
      <c r="H92" s="23" t="s">
        <v>2088</v>
      </c>
      <c r="I92" s="23">
        <v>1.1000000000000001</v>
      </c>
      <c r="J92" s="489" t="s">
        <v>293</v>
      </c>
      <c r="K92" s="490" t="s">
        <v>2154</v>
      </c>
      <c r="L92" s="637">
        <v>4</v>
      </c>
      <c r="M92" s="712">
        <v>45880</v>
      </c>
      <c r="N92" s="713" t="s">
        <v>1035</v>
      </c>
      <c r="O92" s="713" t="s">
        <v>2155</v>
      </c>
      <c r="P92" s="713">
        <v>1.68</v>
      </c>
      <c r="Q92" s="713">
        <v>1.68</v>
      </c>
      <c r="R92" s="23">
        <v>8</v>
      </c>
      <c r="S92" s="809" t="s">
        <v>2156</v>
      </c>
      <c r="T92" s="65" t="s">
        <v>2157</v>
      </c>
      <c r="U92" s="65" t="s">
        <v>2158</v>
      </c>
      <c r="V92" s="65" t="s">
        <v>2092</v>
      </c>
    </row>
    <row r="93" spans="1:22">
      <c r="A93" s="810" t="s">
        <v>1835</v>
      </c>
      <c r="B93" s="489">
        <v>843</v>
      </c>
      <c r="C93" s="636">
        <f t="shared" si="2"/>
        <v>1.708185053380783</v>
      </c>
      <c r="D93" s="861">
        <f t="shared" si="3"/>
        <v>843</v>
      </c>
      <c r="E93" s="397" t="s">
        <v>1638</v>
      </c>
      <c r="F93" s="490" t="s">
        <v>1836</v>
      </c>
      <c r="G93" s="490">
        <v>730</v>
      </c>
      <c r="H93" s="23" t="s">
        <v>1936</v>
      </c>
      <c r="I93" s="489">
        <v>0.9</v>
      </c>
      <c r="J93" s="489" t="s">
        <v>293</v>
      </c>
      <c r="K93" s="490" t="s">
        <v>205</v>
      </c>
      <c r="L93" s="637">
        <v>5</v>
      </c>
      <c r="M93" s="712">
        <v>45884</v>
      </c>
      <c r="N93" s="713" t="s">
        <v>1028</v>
      </c>
      <c r="O93" s="713" t="s">
        <v>1963</v>
      </c>
      <c r="P93" s="713">
        <v>1.71</v>
      </c>
      <c r="Q93" s="713">
        <v>1.85</v>
      </c>
      <c r="R93" s="23">
        <v>13</v>
      </c>
      <c r="S93" s="809" t="s">
        <v>2149</v>
      </c>
      <c r="T93" s="65" t="s">
        <v>2150</v>
      </c>
      <c r="U93" s="65" t="s">
        <v>2149</v>
      </c>
      <c r="V93" s="65" t="s">
        <v>2092</v>
      </c>
    </row>
    <row r="94" spans="1:22">
      <c r="A94" s="810" t="s">
        <v>2159</v>
      </c>
      <c r="B94" s="23">
        <v>951</v>
      </c>
      <c r="C94" s="636">
        <f t="shared" si="2"/>
        <v>1.5141955835962144</v>
      </c>
      <c r="D94" s="860">
        <f t="shared" si="3"/>
        <v>951</v>
      </c>
      <c r="E94" s="397" t="s">
        <v>1638</v>
      </c>
      <c r="F94" s="490" t="s">
        <v>2141</v>
      </c>
      <c r="G94" s="397">
        <v>650</v>
      </c>
      <c r="H94" s="23" t="s">
        <v>1936</v>
      </c>
      <c r="I94" s="23">
        <v>1.1000000000000001</v>
      </c>
      <c r="J94" s="489" t="s">
        <v>293</v>
      </c>
      <c r="K94" s="490" t="s">
        <v>210</v>
      </c>
      <c r="L94" s="637">
        <v>5</v>
      </c>
      <c r="M94" s="712">
        <v>45887</v>
      </c>
      <c r="N94" s="713" t="s">
        <v>1759</v>
      </c>
      <c r="O94" s="713" t="s">
        <v>299</v>
      </c>
      <c r="P94" s="713">
        <v>1.71</v>
      </c>
      <c r="Q94" s="713">
        <v>1.95</v>
      </c>
      <c r="R94" s="23">
        <v>11</v>
      </c>
      <c r="S94" s="809" t="s">
        <v>2142</v>
      </c>
      <c r="T94" s="65" t="s">
        <v>2143</v>
      </c>
      <c r="U94" s="65" t="s">
        <v>2160</v>
      </c>
      <c r="V94" s="65" t="s">
        <v>2092</v>
      </c>
    </row>
    <row r="95" spans="1:22">
      <c r="A95" s="807" t="s">
        <v>2161</v>
      </c>
      <c r="B95" s="489">
        <v>564</v>
      </c>
      <c r="C95" s="636">
        <f t="shared" si="2"/>
        <v>2.5531914893617023</v>
      </c>
      <c r="D95" s="861">
        <f t="shared" si="3"/>
        <v>564</v>
      </c>
      <c r="E95" s="490" t="s">
        <v>1704</v>
      </c>
      <c r="F95" s="397" t="s">
        <v>2162</v>
      </c>
      <c r="G95" s="490">
        <v>450</v>
      </c>
      <c r="H95" s="23" t="s">
        <v>2037</v>
      </c>
      <c r="I95" s="492">
        <v>1.2</v>
      </c>
      <c r="J95" s="489" t="s">
        <v>293</v>
      </c>
      <c r="K95" s="490" t="s">
        <v>223</v>
      </c>
      <c r="L95" s="637">
        <v>2</v>
      </c>
      <c r="M95" s="712">
        <v>45896</v>
      </c>
      <c r="N95" s="713" t="s">
        <v>1661</v>
      </c>
      <c r="O95" s="713" t="s">
        <v>210</v>
      </c>
      <c r="P95" s="713">
        <v>1.79</v>
      </c>
      <c r="Q95" s="713">
        <v>1.9</v>
      </c>
      <c r="R95" s="23">
        <v>8</v>
      </c>
      <c r="S95" s="809" t="s">
        <v>2156</v>
      </c>
      <c r="T95" s="65" t="s">
        <v>2163</v>
      </c>
      <c r="U95" s="65" t="s">
        <v>2133</v>
      </c>
      <c r="V95" s="65" t="s">
        <v>2092</v>
      </c>
    </row>
    <row r="96" spans="1:22">
      <c r="A96" s="810" t="s">
        <v>1690</v>
      </c>
      <c r="B96" s="23">
        <v>852</v>
      </c>
      <c r="C96" s="636">
        <f t="shared" si="2"/>
        <v>1.6901408450704225</v>
      </c>
      <c r="D96" s="861">
        <f t="shared" si="3"/>
        <v>852</v>
      </c>
      <c r="E96" s="397" t="s">
        <v>1715</v>
      </c>
      <c r="F96" s="397" t="s">
        <v>2164</v>
      </c>
      <c r="G96" s="397">
        <v>650</v>
      </c>
      <c r="H96" s="23" t="s">
        <v>1936</v>
      </c>
      <c r="I96" s="23">
        <v>0.8</v>
      </c>
      <c r="J96" s="489" t="s">
        <v>293</v>
      </c>
      <c r="K96" s="490" t="s">
        <v>252</v>
      </c>
      <c r="L96" s="637">
        <v>4.5</v>
      </c>
      <c r="M96" s="712">
        <v>45891</v>
      </c>
      <c r="N96" s="713" t="s">
        <v>1039</v>
      </c>
      <c r="O96" s="713" t="s">
        <v>1966</v>
      </c>
      <c r="P96" s="713">
        <v>1.73</v>
      </c>
      <c r="Q96" s="713">
        <v>1.9</v>
      </c>
      <c r="R96" s="23">
        <v>10.5</v>
      </c>
      <c r="S96" s="809" t="s">
        <v>2165</v>
      </c>
      <c r="T96" s="65" t="s">
        <v>2166</v>
      </c>
      <c r="U96" s="65" t="s">
        <v>2167</v>
      </c>
      <c r="V96" s="65" t="s">
        <v>2092</v>
      </c>
    </row>
    <row r="97" spans="1:22">
      <c r="A97" s="810" t="s">
        <v>1745</v>
      </c>
      <c r="B97" s="23">
        <v>762</v>
      </c>
      <c r="C97" s="636">
        <f t="shared" si="2"/>
        <v>1.889763779527559</v>
      </c>
      <c r="D97" s="860">
        <f t="shared" si="3"/>
        <v>762</v>
      </c>
      <c r="E97" s="397" t="s">
        <v>1720</v>
      </c>
      <c r="F97" s="490" t="s">
        <v>1848</v>
      </c>
      <c r="G97" s="397">
        <v>650</v>
      </c>
      <c r="H97" s="23" t="s">
        <v>1936</v>
      </c>
      <c r="I97" s="23">
        <v>0.7</v>
      </c>
      <c r="J97" s="489" t="s">
        <v>293</v>
      </c>
      <c r="K97" s="490" t="s">
        <v>211</v>
      </c>
      <c r="L97" s="637">
        <v>4</v>
      </c>
      <c r="M97" s="712">
        <v>45898</v>
      </c>
      <c r="N97" s="713" t="s">
        <v>1035</v>
      </c>
      <c r="O97" s="713" t="s">
        <v>2168</v>
      </c>
      <c r="P97" s="713">
        <v>1.7</v>
      </c>
      <c r="Q97" s="713">
        <v>1.86</v>
      </c>
      <c r="R97" s="23">
        <v>11</v>
      </c>
      <c r="S97" s="809" t="s">
        <v>2167</v>
      </c>
      <c r="T97" s="65" t="s">
        <v>2134</v>
      </c>
      <c r="U97" s="65" t="s">
        <v>2169</v>
      </c>
      <c r="V97" s="65" t="s">
        <v>2092</v>
      </c>
    </row>
    <row r="98" spans="1:22">
      <c r="A98" s="807" t="s">
        <v>1845</v>
      </c>
      <c r="B98" s="489">
        <v>890</v>
      </c>
      <c r="C98" s="636">
        <f t="shared" si="2"/>
        <v>1.6179775280898876</v>
      </c>
      <c r="D98" s="860">
        <f t="shared" si="3"/>
        <v>890</v>
      </c>
      <c r="E98" s="490" t="s">
        <v>1638</v>
      </c>
      <c r="F98" s="490" t="s">
        <v>1846</v>
      </c>
      <c r="G98" s="490">
        <v>690</v>
      </c>
      <c r="H98" s="23" t="s">
        <v>1936</v>
      </c>
      <c r="I98" s="492">
        <v>1.1000000000000001</v>
      </c>
      <c r="J98" s="489" t="s">
        <v>293</v>
      </c>
      <c r="K98" s="490" t="s">
        <v>218</v>
      </c>
      <c r="L98" s="637">
        <v>5</v>
      </c>
      <c r="M98" s="712">
        <v>45897</v>
      </c>
      <c r="N98" s="713" t="s">
        <v>1844</v>
      </c>
      <c r="O98" s="713" t="s">
        <v>313</v>
      </c>
      <c r="P98" s="713">
        <v>1.73</v>
      </c>
      <c r="Q98" s="713">
        <v>1.99</v>
      </c>
      <c r="R98" s="23">
        <v>12.5</v>
      </c>
      <c r="S98" s="809" t="s">
        <v>2142</v>
      </c>
      <c r="T98" s="65" t="s">
        <v>2143</v>
      </c>
      <c r="U98" s="65" t="s">
        <v>2170</v>
      </c>
      <c r="V98" s="65" t="s">
        <v>2092</v>
      </c>
    </row>
    <row r="99" spans="1:22">
      <c r="A99" s="810" t="s">
        <v>1853</v>
      </c>
      <c r="B99" s="23">
        <v>950</v>
      </c>
      <c r="C99" s="636">
        <f t="shared" si="2"/>
        <v>1.5157894736842106</v>
      </c>
      <c r="D99" s="860">
        <f t="shared" si="3"/>
        <v>950</v>
      </c>
      <c r="E99" s="397" t="s">
        <v>1674</v>
      </c>
      <c r="F99" s="490" t="s">
        <v>1854</v>
      </c>
      <c r="G99" s="397">
        <v>650</v>
      </c>
      <c r="H99" s="23" t="s">
        <v>1936</v>
      </c>
      <c r="I99" s="489">
        <v>0.9</v>
      </c>
      <c r="J99" s="489" t="s">
        <v>293</v>
      </c>
      <c r="K99" s="490" t="s">
        <v>336</v>
      </c>
      <c r="L99" s="637">
        <v>5</v>
      </c>
      <c r="M99" s="712">
        <v>45898</v>
      </c>
      <c r="N99" s="713" t="s">
        <v>2171</v>
      </c>
      <c r="O99" s="713" t="s">
        <v>209</v>
      </c>
      <c r="P99" s="713">
        <v>1.73</v>
      </c>
      <c r="Q99" s="713">
        <v>1.85</v>
      </c>
      <c r="R99" s="23">
        <v>7.5</v>
      </c>
      <c r="S99" s="809" t="s">
        <v>2097</v>
      </c>
      <c r="T99" s="65" t="s">
        <v>2172</v>
      </c>
      <c r="U99" s="65" t="s">
        <v>2173</v>
      </c>
      <c r="V99" s="65" t="s">
        <v>2092</v>
      </c>
    </row>
    <row r="100" spans="1:22">
      <c r="A100" s="807" t="s">
        <v>1853</v>
      </c>
      <c r="B100" s="489">
        <v>932</v>
      </c>
      <c r="C100" s="636">
        <f t="shared" si="2"/>
        <v>1.5450643776824033</v>
      </c>
      <c r="D100" s="861">
        <f t="shared" si="3"/>
        <v>932</v>
      </c>
      <c r="E100" s="490" t="s">
        <v>1674</v>
      </c>
      <c r="F100" s="490" t="s">
        <v>1854</v>
      </c>
      <c r="G100" s="490">
        <v>660</v>
      </c>
      <c r="H100" s="489" t="s">
        <v>1936</v>
      </c>
      <c r="I100" s="492">
        <v>0.9</v>
      </c>
      <c r="J100" s="489" t="s">
        <v>293</v>
      </c>
      <c r="K100" s="490" t="s">
        <v>336</v>
      </c>
      <c r="L100" s="637">
        <v>5</v>
      </c>
      <c r="M100" s="712">
        <v>45905</v>
      </c>
      <c r="N100" s="713" t="s">
        <v>2174</v>
      </c>
      <c r="O100" s="713" t="s">
        <v>209</v>
      </c>
      <c r="P100" s="713">
        <v>1.73</v>
      </c>
      <c r="Q100" s="713">
        <v>1.83</v>
      </c>
      <c r="R100" s="23">
        <v>7.5</v>
      </c>
      <c r="S100" s="809" t="s">
        <v>2097</v>
      </c>
      <c r="T100" s="65" t="s">
        <v>2172</v>
      </c>
      <c r="U100" s="65" t="s">
        <v>2173</v>
      </c>
      <c r="V100" s="65" t="s">
        <v>2092</v>
      </c>
    </row>
    <row r="101" spans="1:22">
      <c r="A101" s="810" t="s">
        <v>1734</v>
      </c>
      <c r="B101" s="23">
        <v>1037</v>
      </c>
      <c r="C101" s="636">
        <f t="shared" si="2"/>
        <v>1.3886210221793636</v>
      </c>
      <c r="D101" s="860">
        <f t="shared" si="3"/>
        <v>1037</v>
      </c>
      <c r="E101" s="397" t="s">
        <v>1628</v>
      </c>
      <c r="F101" s="490" t="s">
        <v>1848</v>
      </c>
      <c r="G101" s="397">
        <v>600</v>
      </c>
      <c r="H101" s="23" t="s">
        <v>1936</v>
      </c>
      <c r="I101" s="23">
        <v>0.8</v>
      </c>
      <c r="J101" s="489" t="s">
        <v>293</v>
      </c>
      <c r="K101" s="490" t="s">
        <v>304</v>
      </c>
      <c r="L101" s="637">
        <v>5</v>
      </c>
      <c r="M101" s="712">
        <v>45897</v>
      </c>
      <c r="N101" s="713" t="s">
        <v>1037</v>
      </c>
      <c r="O101" s="713" t="s">
        <v>2168</v>
      </c>
      <c r="P101" s="713">
        <v>1.7</v>
      </c>
      <c r="Q101" s="713">
        <v>1.94</v>
      </c>
      <c r="R101" s="23">
        <v>11</v>
      </c>
      <c r="S101" s="809" t="s">
        <v>2175</v>
      </c>
      <c r="T101" s="65" t="s">
        <v>2134</v>
      </c>
      <c r="U101" s="65" t="s">
        <v>2176</v>
      </c>
      <c r="V101" s="65" t="s">
        <v>2092</v>
      </c>
    </row>
    <row r="102" spans="1:22">
      <c r="A102" s="810" t="s">
        <v>1734</v>
      </c>
      <c r="B102" s="23">
        <v>1031</v>
      </c>
      <c r="C102" s="636">
        <f t="shared" si="2"/>
        <v>1.396702230843841</v>
      </c>
      <c r="D102" s="860">
        <f t="shared" si="3"/>
        <v>1031</v>
      </c>
      <c r="E102" s="397" t="s">
        <v>1628</v>
      </c>
      <c r="F102" s="397" t="s">
        <v>1848</v>
      </c>
      <c r="G102" s="397">
        <v>600</v>
      </c>
      <c r="H102" s="489" t="s">
        <v>1936</v>
      </c>
      <c r="I102" s="23">
        <v>0.8</v>
      </c>
      <c r="J102" s="489" t="s">
        <v>293</v>
      </c>
      <c r="K102" s="490" t="s">
        <v>304</v>
      </c>
      <c r="L102" s="637">
        <v>5</v>
      </c>
      <c r="M102" s="712">
        <v>45905</v>
      </c>
      <c r="N102" s="713" t="s">
        <v>1037</v>
      </c>
      <c r="O102" s="713" t="s">
        <v>2168</v>
      </c>
      <c r="P102" s="713">
        <v>1.7</v>
      </c>
      <c r="Q102" s="713">
        <v>2</v>
      </c>
      <c r="R102" s="23">
        <v>11</v>
      </c>
      <c r="S102" s="809" t="s">
        <v>2175</v>
      </c>
      <c r="T102" s="65" t="s">
        <v>2134</v>
      </c>
      <c r="U102" s="65" t="s">
        <v>2177</v>
      </c>
      <c r="V102" s="65" t="s">
        <v>2092</v>
      </c>
    </row>
    <row r="103" spans="1:22">
      <c r="A103" s="807" t="s">
        <v>2178</v>
      </c>
      <c r="B103" s="489">
        <v>890</v>
      </c>
      <c r="C103" s="636">
        <f t="shared" si="2"/>
        <v>1.6179775280898876</v>
      </c>
      <c r="D103" s="861">
        <f t="shared" si="3"/>
        <v>890</v>
      </c>
      <c r="E103" s="490" t="s">
        <v>1638</v>
      </c>
      <c r="F103" s="490" t="s">
        <v>1846</v>
      </c>
      <c r="G103" s="490">
        <v>700</v>
      </c>
      <c r="H103" s="23" t="s">
        <v>1936</v>
      </c>
      <c r="I103" s="491">
        <v>1</v>
      </c>
      <c r="J103" s="489" t="s">
        <v>293</v>
      </c>
      <c r="K103" s="490" t="s">
        <v>199</v>
      </c>
      <c r="L103" s="637">
        <v>5</v>
      </c>
      <c r="M103" s="712">
        <v>45905</v>
      </c>
      <c r="N103" s="713" t="s">
        <v>1028</v>
      </c>
      <c r="O103" s="713" t="s">
        <v>313</v>
      </c>
      <c r="P103" s="713">
        <v>1.76</v>
      </c>
      <c r="Q103" s="713">
        <v>1.78</v>
      </c>
      <c r="R103" s="23">
        <v>11.5</v>
      </c>
      <c r="S103" s="809" t="s">
        <v>2149</v>
      </c>
      <c r="T103" s="65" t="s">
        <v>2150</v>
      </c>
      <c r="U103" s="65" t="s">
        <v>2179</v>
      </c>
      <c r="V103" s="65" t="s">
        <v>2092</v>
      </c>
    </row>
    <row r="104" spans="1:22">
      <c r="A104" s="807" t="s">
        <v>2180</v>
      </c>
      <c r="B104" s="489">
        <v>831</v>
      </c>
      <c r="C104" s="636">
        <f t="shared" si="2"/>
        <v>1.7328519855595668</v>
      </c>
      <c r="D104" s="861">
        <f t="shared" si="3"/>
        <v>831</v>
      </c>
      <c r="E104" s="490" t="s">
        <v>1638</v>
      </c>
      <c r="F104" s="490" t="s">
        <v>1869</v>
      </c>
      <c r="G104" s="490">
        <v>750</v>
      </c>
      <c r="H104" s="23" t="s">
        <v>1936</v>
      </c>
      <c r="I104" s="491">
        <v>1</v>
      </c>
      <c r="J104" s="489" t="s">
        <v>293</v>
      </c>
      <c r="K104" s="490" t="s">
        <v>322</v>
      </c>
      <c r="L104" s="637">
        <v>5</v>
      </c>
      <c r="M104" s="712">
        <v>45904</v>
      </c>
      <c r="N104" s="713" t="s">
        <v>1027</v>
      </c>
      <c r="O104" s="713" t="s">
        <v>2059</v>
      </c>
      <c r="P104" s="713">
        <v>1.71</v>
      </c>
      <c r="Q104" s="713">
        <v>1.81</v>
      </c>
      <c r="R104" s="23">
        <v>12</v>
      </c>
      <c r="S104" s="809" t="s">
        <v>2149</v>
      </c>
      <c r="T104" s="65" t="s">
        <v>2150</v>
      </c>
      <c r="U104" s="65" t="s">
        <v>2181</v>
      </c>
      <c r="V104" s="65" t="s">
        <v>2092</v>
      </c>
    </row>
    <row r="105" spans="1:22">
      <c r="A105" s="810" t="s">
        <v>2182</v>
      </c>
      <c r="B105" s="23">
        <v>1078</v>
      </c>
      <c r="C105" s="636">
        <f t="shared" si="2"/>
        <v>1.3358070500927643</v>
      </c>
      <c r="D105" s="860">
        <f t="shared" si="3"/>
        <v>1078</v>
      </c>
      <c r="E105" s="397" t="s">
        <v>1672</v>
      </c>
      <c r="F105" s="397" t="s">
        <v>2183</v>
      </c>
      <c r="G105" s="397">
        <v>550</v>
      </c>
      <c r="H105" s="23" t="s">
        <v>1936</v>
      </c>
      <c r="I105" s="23">
        <v>0.7</v>
      </c>
      <c r="J105" s="489" t="s">
        <v>293</v>
      </c>
      <c r="K105" s="490" t="s">
        <v>204</v>
      </c>
      <c r="L105" s="637">
        <v>5</v>
      </c>
      <c r="M105" s="712">
        <v>45908</v>
      </c>
      <c r="N105" s="713" t="s">
        <v>1044</v>
      </c>
      <c r="O105" s="713" t="s">
        <v>1939</v>
      </c>
      <c r="P105" s="713">
        <v>1.63</v>
      </c>
      <c r="Q105" s="713">
        <v>1.87</v>
      </c>
      <c r="R105" s="23">
        <v>8</v>
      </c>
      <c r="S105" s="809" t="s">
        <v>2091</v>
      </c>
      <c r="T105" s="65" t="s">
        <v>2184</v>
      </c>
      <c r="U105" s="65" t="s">
        <v>2185</v>
      </c>
      <c r="V105" s="65" t="s">
        <v>2092</v>
      </c>
    </row>
    <row r="106" spans="1:22">
      <c r="A106" s="810" t="s">
        <v>1870</v>
      </c>
      <c r="B106" s="23">
        <v>793</v>
      </c>
      <c r="C106" s="636">
        <f t="shared" si="2"/>
        <v>1.815889029003783</v>
      </c>
      <c r="D106" s="861">
        <f t="shared" si="3"/>
        <v>793</v>
      </c>
      <c r="E106" s="397" t="s">
        <v>1638</v>
      </c>
      <c r="F106" s="397" t="s">
        <v>1869</v>
      </c>
      <c r="G106" s="397">
        <v>780</v>
      </c>
      <c r="H106" s="23" t="s">
        <v>1936</v>
      </c>
      <c r="I106" s="23">
        <v>1.1000000000000001</v>
      </c>
      <c r="J106" s="489" t="s">
        <v>296</v>
      </c>
      <c r="K106" s="490" t="s">
        <v>311</v>
      </c>
      <c r="L106" s="637">
        <v>5</v>
      </c>
      <c r="M106" s="712">
        <v>45909</v>
      </c>
      <c r="N106" s="713" t="s">
        <v>1661</v>
      </c>
      <c r="O106" s="713" t="s">
        <v>2059</v>
      </c>
      <c r="P106" s="713">
        <v>1.71</v>
      </c>
      <c r="Q106" s="713">
        <v>1.76</v>
      </c>
      <c r="R106" s="23">
        <v>12</v>
      </c>
      <c r="S106" s="809" t="s">
        <v>2149</v>
      </c>
      <c r="T106" s="65" t="s">
        <v>2150</v>
      </c>
      <c r="U106" s="65" t="s">
        <v>2179</v>
      </c>
      <c r="V106" s="65" t="s">
        <v>2092</v>
      </c>
    </row>
    <row r="107" spans="1:22">
      <c r="A107" s="810" t="s">
        <v>2186</v>
      </c>
      <c r="B107" s="23">
        <v>873</v>
      </c>
      <c r="C107" s="636">
        <f t="shared" si="2"/>
        <v>1.6494845360824741</v>
      </c>
      <c r="D107" s="860">
        <f t="shared" si="3"/>
        <v>873</v>
      </c>
      <c r="E107" s="397" t="s">
        <v>1638</v>
      </c>
      <c r="F107" s="490" t="s">
        <v>1846</v>
      </c>
      <c r="G107" s="397">
        <v>700</v>
      </c>
      <c r="H107" s="23" t="s">
        <v>1936</v>
      </c>
      <c r="I107" s="23">
        <v>1.2</v>
      </c>
      <c r="J107" s="489" t="s">
        <v>293</v>
      </c>
      <c r="K107" s="490" t="s">
        <v>205</v>
      </c>
      <c r="L107" s="637">
        <v>5</v>
      </c>
      <c r="M107" s="712">
        <v>45915</v>
      </c>
      <c r="N107" s="713" t="s">
        <v>1043</v>
      </c>
      <c r="O107" s="713" t="s">
        <v>313</v>
      </c>
      <c r="P107" s="713">
        <v>1.73</v>
      </c>
      <c r="Q107" s="713">
        <v>2</v>
      </c>
      <c r="R107" s="23">
        <v>12.5</v>
      </c>
      <c r="S107" s="809" t="s">
        <v>2142</v>
      </c>
      <c r="T107" s="65" t="s">
        <v>2143</v>
      </c>
      <c r="U107" s="65" t="s">
        <v>2170</v>
      </c>
      <c r="V107" s="65" t="s">
        <v>2092</v>
      </c>
    </row>
    <row r="108" spans="1:22">
      <c r="A108" s="807" t="s">
        <v>1868</v>
      </c>
      <c r="B108" s="489">
        <v>770</v>
      </c>
      <c r="C108" s="636">
        <f t="shared" si="2"/>
        <v>1.8701298701298701</v>
      </c>
      <c r="D108" s="861">
        <f t="shared" si="3"/>
        <v>770</v>
      </c>
      <c r="E108" s="397" t="s">
        <v>1638</v>
      </c>
      <c r="F108" s="397" t="s">
        <v>1869</v>
      </c>
      <c r="G108" s="490">
        <v>800</v>
      </c>
      <c r="H108" s="23" t="s">
        <v>1936</v>
      </c>
      <c r="I108" s="23">
        <v>1.1000000000000001</v>
      </c>
      <c r="J108" s="489" t="s">
        <v>293</v>
      </c>
      <c r="K108" s="490" t="s">
        <v>217</v>
      </c>
      <c r="L108" s="637">
        <v>5</v>
      </c>
      <c r="M108" s="712">
        <v>45917</v>
      </c>
      <c r="N108" s="713" t="s">
        <v>1039</v>
      </c>
      <c r="O108" s="713" t="s">
        <v>2059</v>
      </c>
      <c r="P108" s="713">
        <v>1.71</v>
      </c>
      <c r="Q108" s="713">
        <v>1.82</v>
      </c>
      <c r="R108" s="23">
        <v>12</v>
      </c>
      <c r="S108" s="809" t="s">
        <v>2149</v>
      </c>
      <c r="T108" s="65" t="s">
        <v>2187</v>
      </c>
      <c r="U108" s="65" t="s">
        <v>2188</v>
      </c>
      <c r="V108" s="65" t="s">
        <v>2092</v>
      </c>
    </row>
    <row r="109" spans="1:22">
      <c r="A109" s="810" t="s">
        <v>2189</v>
      </c>
      <c r="B109" s="23">
        <v>828</v>
      </c>
      <c r="C109" s="636">
        <f t="shared" si="2"/>
        <v>1.7391304347826086</v>
      </c>
      <c r="D109" s="860">
        <f t="shared" si="3"/>
        <v>828</v>
      </c>
      <c r="E109" s="397" t="s">
        <v>1638</v>
      </c>
      <c r="F109" s="397" t="s">
        <v>2190</v>
      </c>
      <c r="G109" s="397">
        <v>750</v>
      </c>
      <c r="H109" s="23" t="s">
        <v>1936</v>
      </c>
      <c r="I109" s="23">
        <v>1.1000000000000001</v>
      </c>
      <c r="J109" s="489" t="s">
        <v>293</v>
      </c>
      <c r="K109" s="490" t="s">
        <v>330</v>
      </c>
      <c r="L109" s="637">
        <v>5</v>
      </c>
      <c r="M109" s="712">
        <v>45922</v>
      </c>
      <c r="N109" s="713" t="s">
        <v>1044</v>
      </c>
      <c r="O109" s="713" t="s">
        <v>2139</v>
      </c>
      <c r="P109" s="713">
        <v>1.71</v>
      </c>
      <c r="Q109" s="713">
        <v>1.82</v>
      </c>
      <c r="R109" s="23">
        <v>14</v>
      </c>
      <c r="S109" s="809" t="s">
        <v>2142</v>
      </c>
      <c r="T109" s="65" t="s">
        <v>2143</v>
      </c>
      <c r="U109" s="65" t="s">
        <v>2191</v>
      </c>
      <c r="V109" s="65" t="s">
        <v>2092</v>
      </c>
    </row>
    <row r="110" spans="1:22">
      <c r="A110" s="810" t="s">
        <v>1873</v>
      </c>
      <c r="B110" s="23">
        <v>751</v>
      </c>
      <c r="C110" s="636">
        <f t="shared" si="2"/>
        <v>1.9174434087882823</v>
      </c>
      <c r="D110" s="860">
        <f t="shared" si="3"/>
        <v>751</v>
      </c>
      <c r="E110" s="397" t="s">
        <v>1720</v>
      </c>
      <c r="F110" s="397" t="s">
        <v>1876</v>
      </c>
      <c r="G110" s="397">
        <v>660</v>
      </c>
      <c r="H110" s="23" t="s">
        <v>1936</v>
      </c>
      <c r="I110" s="23">
        <v>0.7</v>
      </c>
      <c r="J110" s="489" t="s">
        <v>293</v>
      </c>
      <c r="K110" s="490" t="s">
        <v>202</v>
      </c>
      <c r="L110" s="637">
        <v>4</v>
      </c>
      <c r="M110" s="712">
        <v>45925</v>
      </c>
      <c r="N110" s="713" t="s">
        <v>1035</v>
      </c>
      <c r="O110" s="713" t="s">
        <v>2192</v>
      </c>
      <c r="P110" s="713">
        <v>1.7</v>
      </c>
      <c r="Q110" s="713">
        <v>1.88</v>
      </c>
      <c r="R110" s="23">
        <v>11</v>
      </c>
      <c r="S110" s="809" t="s">
        <v>2167</v>
      </c>
      <c r="T110" s="65" t="s">
        <v>2134</v>
      </c>
      <c r="U110" s="65" t="s">
        <v>2169</v>
      </c>
      <c r="V110" s="65" t="s">
        <v>2092</v>
      </c>
    </row>
    <row r="111" spans="1:22">
      <c r="A111" s="810" t="s">
        <v>2193</v>
      </c>
      <c r="B111" s="23">
        <v>823</v>
      </c>
      <c r="C111" s="636">
        <f t="shared" si="2"/>
        <v>1.7496962332928312</v>
      </c>
      <c r="D111" s="860">
        <f t="shared" si="3"/>
        <v>823</v>
      </c>
      <c r="E111" s="397" t="s">
        <v>2101</v>
      </c>
      <c r="F111" s="490" t="s">
        <v>2194</v>
      </c>
      <c r="G111" s="397">
        <v>600</v>
      </c>
      <c r="H111" s="23" t="s">
        <v>1936</v>
      </c>
      <c r="I111" s="23">
        <v>1.6</v>
      </c>
      <c r="J111" s="489" t="s">
        <v>293</v>
      </c>
      <c r="K111" s="490" t="s">
        <v>1061</v>
      </c>
      <c r="L111" s="637">
        <v>4</v>
      </c>
      <c r="M111" s="712">
        <v>45930</v>
      </c>
      <c r="N111" s="713" t="s">
        <v>1046</v>
      </c>
      <c r="O111" s="713" t="s">
        <v>648</v>
      </c>
      <c r="P111" s="713">
        <v>1.77</v>
      </c>
      <c r="Q111" s="713">
        <v>1.76</v>
      </c>
      <c r="R111" s="23">
        <v>15</v>
      </c>
      <c r="S111" s="809" t="s">
        <v>2133</v>
      </c>
      <c r="T111" s="65" t="s">
        <v>2134</v>
      </c>
      <c r="U111" s="65" t="s">
        <v>2135</v>
      </c>
      <c r="V111" s="65" t="s">
        <v>2092</v>
      </c>
    </row>
    <row r="112" spans="1:22">
      <c r="A112" s="810" t="s">
        <v>1756</v>
      </c>
      <c r="B112" s="23">
        <v>836</v>
      </c>
      <c r="C112" s="636">
        <f t="shared" si="2"/>
        <v>1.7224880382775121</v>
      </c>
      <c r="D112" s="860">
        <f t="shared" si="3"/>
        <v>836</v>
      </c>
      <c r="E112" s="397" t="s">
        <v>1638</v>
      </c>
      <c r="F112" s="490" t="s">
        <v>1757</v>
      </c>
      <c r="G112" s="397">
        <v>740</v>
      </c>
      <c r="H112" s="23" t="s">
        <v>1936</v>
      </c>
      <c r="I112" s="23">
        <v>1.2</v>
      </c>
      <c r="J112" s="489" t="s">
        <v>293</v>
      </c>
      <c r="K112" s="490" t="s">
        <v>336</v>
      </c>
      <c r="L112" s="637">
        <v>5</v>
      </c>
      <c r="M112" s="712">
        <v>45932</v>
      </c>
      <c r="N112" s="713" t="s">
        <v>1043</v>
      </c>
      <c r="O112" s="713" t="s">
        <v>2155</v>
      </c>
      <c r="P112" s="713">
        <v>1.71</v>
      </c>
      <c r="Q112" s="713">
        <v>1.78</v>
      </c>
      <c r="R112" s="23">
        <v>13.5</v>
      </c>
      <c r="S112" s="809" t="s">
        <v>2142</v>
      </c>
      <c r="T112" s="65" t="s">
        <v>2143</v>
      </c>
      <c r="U112" s="65" t="s">
        <v>2143</v>
      </c>
      <c r="V112" s="65" t="s">
        <v>2092</v>
      </c>
    </row>
    <row r="113" spans="1:22">
      <c r="A113" s="807" t="s">
        <v>1875</v>
      </c>
      <c r="B113" s="489">
        <v>952</v>
      </c>
      <c r="C113" s="636">
        <f t="shared" si="2"/>
        <v>1.5126050420168067</v>
      </c>
      <c r="D113" s="861">
        <f t="shared" si="3"/>
        <v>952</v>
      </c>
      <c r="E113" s="490" t="s">
        <v>1628</v>
      </c>
      <c r="F113" s="490" t="s">
        <v>1876</v>
      </c>
      <c r="G113" s="490">
        <v>650</v>
      </c>
      <c r="H113" s="23" t="s">
        <v>1936</v>
      </c>
      <c r="I113" s="492">
        <v>0.8</v>
      </c>
      <c r="J113" s="489" t="s">
        <v>293</v>
      </c>
      <c r="K113" s="490" t="s">
        <v>209</v>
      </c>
      <c r="L113" s="637">
        <v>5</v>
      </c>
      <c r="M113" s="712">
        <v>45937</v>
      </c>
      <c r="N113" s="713" t="s">
        <v>1037</v>
      </c>
      <c r="O113" s="713" t="s">
        <v>2192</v>
      </c>
      <c r="P113" s="713">
        <v>1.7</v>
      </c>
      <c r="Q113" s="713">
        <v>1.95</v>
      </c>
      <c r="R113" s="713">
        <v>11</v>
      </c>
      <c r="S113" s="812" t="s">
        <v>2175</v>
      </c>
      <c r="T113" s="813" t="s">
        <v>2134</v>
      </c>
      <c r="U113" s="813" t="s">
        <v>2177</v>
      </c>
      <c r="V113" s="813" t="s">
        <v>2092</v>
      </c>
    </row>
    <row r="114" spans="1:22">
      <c r="A114" s="807" t="s">
        <v>2195</v>
      </c>
      <c r="B114" s="489">
        <v>791</v>
      </c>
      <c r="C114" s="636">
        <f t="shared" si="2"/>
        <v>1.8204804045512011</v>
      </c>
      <c r="D114" s="860">
        <f t="shared" si="3"/>
        <v>791</v>
      </c>
      <c r="E114" s="490" t="s">
        <v>1627</v>
      </c>
      <c r="F114" s="490" t="s">
        <v>1839</v>
      </c>
      <c r="G114" s="490">
        <v>800</v>
      </c>
      <c r="H114" s="23" t="s">
        <v>1936</v>
      </c>
      <c r="I114" s="23">
        <v>1.8</v>
      </c>
      <c r="J114" s="489" t="s">
        <v>293</v>
      </c>
      <c r="K114" s="490" t="s">
        <v>207</v>
      </c>
      <c r="L114" s="637">
        <v>5</v>
      </c>
      <c r="M114" s="712">
        <v>45933</v>
      </c>
      <c r="N114" s="713" t="s">
        <v>1044</v>
      </c>
      <c r="O114" s="713" t="s">
        <v>307</v>
      </c>
      <c r="P114" s="713">
        <v>1.78</v>
      </c>
      <c r="Q114" s="713">
        <v>1.79</v>
      </c>
      <c r="R114" s="23">
        <v>13.5</v>
      </c>
      <c r="S114" s="809" t="s">
        <v>2179</v>
      </c>
      <c r="T114" s="65" t="s">
        <v>2196</v>
      </c>
      <c r="U114" s="65" t="s">
        <v>2142</v>
      </c>
      <c r="V114" s="65" t="s">
        <v>2092</v>
      </c>
    </row>
    <row r="115" spans="1:22">
      <c r="A115" s="810" t="s">
        <v>2197</v>
      </c>
      <c r="B115" s="489">
        <v>793</v>
      </c>
      <c r="C115" s="636">
        <f t="shared" si="2"/>
        <v>1.815889029003783</v>
      </c>
      <c r="D115" s="861">
        <f t="shared" si="3"/>
        <v>793</v>
      </c>
      <c r="E115" s="490" t="s">
        <v>1639</v>
      </c>
      <c r="F115" s="397" t="s">
        <v>2198</v>
      </c>
      <c r="G115" s="490">
        <v>600</v>
      </c>
      <c r="H115" s="23" t="s">
        <v>2088</v>
      </c>
      <c r="I115" s="492">
        <v>1.1000000000000001</v>
      </c>
      <c r="J115" s="489" t="s">
        <v>293</v>
      </c>
      <c r="K115" s="490" t="s">
        <v>327</v>
      </c>
      <c r="L115" s="637">
        <v>4</v>
      </c>
      <c r="M115" s="712">
        <v>45950</v>
      </c>
      <c r="N115" s="713" t="s">
        <v>1752</v>
      </c>
      <c r="O115" s="713" t="s">
        <v>2199</v>
      </c>
      <c r="P115" s="713">
        <v>1.675</v>
      </c>
      <c r="Q115" s="713">
        <v>1.76</v>
      </c>
      <c r="R115" s="23">
        <v>9.5</v>
      </c>
      <c r="S115" s="809" t="s">
        <v>2200</v>
      </c>
      <c r="T115" s="65" t="s">
        <v>2201</v>
      </c>
      <c r="U115" s="65" t="s">
        <v>2179</v>
      </c>
      <c r="V115" s="65" t="s">
        <v>2092</v>
      </c>
    </row>
    <row r="116" spans="1:22">
      <c r="A116" s="807" t="s">
        <v>2202</v>
      </c>
      <c r="B116" s="489">
        <v>751</v>
      </c>
      <c r="C116" s="636">
        <f t="shared" si="2"/>
        <v>1.9174434087882823</v>
      </c>
      <c r="D116" s="861">
        <f t="shared" si="3"/>
        <v>751</v>
      </c>
      <c r="E116" s="490" t="s">
        <v>1720</v>
      </c>
      <c r="F116" s="490" t="s">
        <v>2203</v>
      </c>
      <c r="G116" s="490">
        <v>660</v>
      </c>
      <c r="H116" s="23" t="s">
        <v>1936</v>
      </c>
      <c r="I116" s="23">
        <v>0.7</v>
      </c>
      <c r="J116" s="489" t="s">
        <v>293</v>
      </c>
      <c r="K116" s="490" t="s">
        <v>199</v>
      </c>
      <c r="L116" s="637">
        <v>4</v>
      </c>
      <c r="M116" s="712">
        <v>45957</v>
      </c>
      <c r="N116" s="713" t="s">
        <v>1035</v>
      </c>
      <c r="O116" s="713" t="s">
        <v>2126</v>
      </c>
      <c r="P116" s="713">
        <v>1.69</v>
      </c>
      <c r="Q116" s="713">
        <v>1.92</v>
      </c>
      <c r="R116" s="23">
        <v>11</v>
      </c>
      <c r="S116" s="809" t="s">
        <v>2167</v>
      </c>
      <c r="T116" s="65" t="s">
        <v>2134</v>
      </c>
      <c r="U116" s="65" t="s">
        <v>2204</v>
      </c>
      <c r="V116" s="65" t="s">
        <v>2092</v>
      </c>
    </row>
    <row r="117" spans="1:22">
      <c r="A117" s="810" t="s">
        <v>2205</v>
      </c>
      <c r="B117" s="23">
        <v>901</v>
      </c>
      <c r="C117" s="636">
        <f t="shared" si="2"/>
        <v>1.5982241953385128</v>
      </c>
      <c r="D117" s="860">
        <f t="shared" si="3"/>
        <v>901</v>
      </c>
      <c r="E117" s="397" t="s">
        <v>1683</v>
      </c>
      <c r="F117" s="397" t="s">
        <v>2206</v>
      </c>
      <c r="G117" s="397">
        <v>500</v>
      </c>
      <c r="H117" s="23" t="s">
        <v>1936</v>
      </c>
      <c r="I117" s="23">
        <v>0.3</v>
      </c>
      <c r="J117" s="489" t="s">
        <v>293</v>
      </c>
      <c r="K117" s="490" t="s">
        <v>213</v>
      </c>
      <c r="L117" s="637">
        <v>3.7</v>
      </c>
      <c r="M117" s="712">
        <v>45959</v>
      </c>
      <c r="N117" s="713" t="s">
        <v>2207</v>
      </c>
      <c r="O117" s="713" t="s">
        <v>307</v>
      </c>
      <c r="P117" s="713">
        <v>1.68</v>
      </c>
      <c r="Q117" s="713">
        <v>2.0299999999999998</v>
      </c>
      <c r="R117" s="23">
        <v>8.5</v>
      </c>
      <c r="S117" s="809" t="s">
        <v>2208</v>
      </c>
      <c r="T117" s="65" t="s">
        <v>2196</v>
      </c>
      <c r="U117" s="65" t="s">
        <v>2209</v>
      </c>
      <c r="V117" s="65" t="s">
        <v>2092</v>
      </c>
    </row>
    <row r="118" spans="1:22">
      <c r="A118" s="810" t="s">
        <v>2210</v>
      </c>
      <c r="B118" s="23">
        <v>1112</v>
      </c>
      <c r="C118" s="636">
        <f t="shared" si="2"/>
        <v>1.2949640287769784</v>
      </c>
      <c r="D118" s="860">
        <f t="shared" si="3"/>
        <v>1112</v>
      </c>
      <c r="E118" s="397" t="s">
        <v>2211</v>
      </c>
      <c r="F118" s="490" t="s">
        <v>2212</v>
      </c>
      <c r="G118" s="397">
        <v>550</v>
      </c>
      <c r="H118" s="23" t="s">
        <v>2088</v>
      </c>
      <c r="I118" s="23">
        <v>1.6</v>
      </c>
      <c r="J118" s="489" t="s">
        <v>296</v>
      </c>
      <c r="K118" s="490" t="s">
        <v>251</v>
      </c>
      <c r="L118" s="637">
        <v>5</v>
      </c>
      <c r="M118" s="712">
        <v>45959</v>
      </c>
      <c r="N118" s="713" t="s">
        <v>2213</v>
      </c>
      <c r="O118" s="713" t="s">
        <v>2214</v>
      </c>
      <c r="P118" s="713">
        <v>1.73</v>
      </c>
      <c r="Q118" s="713">
        <v>1.88</v>
      </c>
      <c r="R118" s="23">
        <v>6</v>
      </c>
      <c r="S118" s="809" t="s">
        <v>2215</v>
      </c>
      <c r="T118" s="65" t="s">
        <v>2150</v>
      </c>
      <c r="U118" s="65" t="s">
        <v>2196</v>
      </c>
    </row>
    <row r="119" spans="1:22">
      <c r="A119" s="810" t="s">
        <v>2216</v>
      </c>
      <c r="B119" s="23">
        <v>950</v>
      </c>
      <c r="C119" s="636">
        <f t="shared" si="2"/>
        <v>1.5157894736842106</v>
      </c>
      <c r="D119" s="861">
        <f t="shared" si="3"/>
        <v>950</v>
      </c>
      <c r="E119" s="397" t="s">
        <v>1628</v>
      </c>
      <c r="F119" s="397" t="s">
        <v>2203</v>
      </c>
      <c r="G119" s="397">
        <v>650</v>
      </c>
      <c r="H119" s="23" t="s">
        <v>1936</v>
      </c>
      <c r="I119" s="23">
        <v>0.8</v>
      </c>
      <c r="J119" s="489" t="s">
        <v>293</v>
      </c>
      <c r="K119" s="490" t="s">
        <v>207</v>
      </c>
      <c r="L119" s="637">
        <v>5</v>
      </c>
      <c r="M119" s="712">
        <v>45960</v>
      </c>
      <c r="N119" s="713" t="s">
        <v>1037</v>
      </c>
      <c r="O119" s="713" t="s">
        <v>2126</v>
      </c>
      <c r="P119" s="713">
        <v>1.69</v>
      </c>
      <c r="Q119" s="713">
        <v>2.0499999999999998</v>
      </c>
      <c r="R119" s="23">
        <v>11</v>
      </c>
      <c r="S119" s="809" t="s">
        <v>2175</v>
      </c>
      <c r="T119" s="65" t="s">
        <v>2134</v>
      </c>
      <c r="U119" s="65" t="s">
        <v>2217</v>
      </c>
      <c r="V119" s="65" t="s">
        <v>2092</v>
      </c>
    </row>
    <row r="120" spans="1:22">
      <c r="A120" s="807" t="s">
        <v>2218</v>
      </c>
      <c r="B120" s="489">
        <v>478</v>
      </c>
      <c r="C120" s="636">
        <f t="shared" si="2"/>
        <v>3.01255230125523</v>
      </c>
      <c r="D120" s="860">
        <f t="shared" si="3"/>
        <v>478</v>
      </c>
      <c r="E120" s="490" t="s">
        <v>2137</v>
      </c>
      <c r="F120" s="490" t="s">
        <v>2138</v>
      </c>
      <c r="G120" s="490">
        <v>500</v>
      </c>
      <c r="H120" s="23" t="s">
        <v>1936</v>
      </c>
      <c r="I120" s="492">
        <v>0.8</v>
      </c>
      <c r="J120" s="489" t="s">
        <v>293</v>
      </c>
      <c r="K120" s="490" t="s">
        <v>332</v>
      </c>
      <c r="L120" s="637">
        <v>2</v>
      </c>
      <c r="M120" s="712">
        <v>45964</v>
      </c>
      <c r="N120" s="713" t="s">
        <v>2219</v>
      </c>
      <c r="O120" s="713" t="s">
        <v>2139</v>
      </c>
      <c r="P120" s="713">
        <v>1.68</v>
      </c>
      <c r="Q120" s="713">
        <v>1.65</v>
      </c>
      <c r="R120" s="23">
        <v>8.5</v>
      </c>
      <c r="S120" s="809" t="s">
        <v>2149</v>
      </c>
      <c r="T120" s="65" t="s">
        <v>2220</v>
      </c>
      <c r="U120" s="65" t="s">
        <v>2165</v>
      </c>
      <c r="V120" s="65" t="s">
        <v>2221</v>
      </c>
    </row>
    <row r="121" spans="1:22">
      <c r="A121" s="807" t="s">
        <v>2222</v>
      </c>
      <c r="B121" s="489">
        <v>612</v>
      </c>
      <c r="C121" s="636">
        <f t="shared" si="2"/>
        <v>2.3529411764705883</v>
      </c>
      <c r="D121" s="861">
        <f t="shared" si="3"/>
        <v>612</v>
      </c>
      <c r="E121" s="490" t="s">
        <v>1675</v>
      </c>
      <c r="F121" s="490" t="s">
        <v>2223</v>
      </c>
      <c r="G121" s="490">
        <v>600</v>
      </c>
      <c r="H121" s="23" t="s">
        <v>1936</v>
      </c>
      <c r="I121" s="23">
        <v>1.1000000000000001</v>
      </c>
      <c r="J121" s="489" t="s">
        <v>293</v>
      </c>
      <c r="K121" s="490" t="s">
        <v>200</v>
      </c>
      <c r="L121" s="637">
        <v>4</v>
      </c>
      <c r="M121" s="712">
        <v>45832</v>
      </c>
      <c r="N121" s="713" t="s">
        <v>1828</v>
      </c>
      <c r="O121" s="713" t="s">
        <v>850</v>
      </c>
      <c r="P121" s="713">
        <v>1.7</v>
      </c>
      <c r="Q121" s="713">
        <v>1.68</v>
      </c>
      <c r="R121" s="23">
        <v>8.5</v>
      </c>
    </row>
    <row r="122" spans="1:22">
      <c r="A122" s="807" t="s">
        <v>2224</v>
      </c>
      <c r="B122" s="489">
        <v>612</v>
      </c>
      <c r="C122" s="636">
        <f t="shared" si="2"/>
        <v>2.3529411764705883</v>
      </c>
      <c r="D122" s="860">
        <f t="shared" si="3"/>
        <v>612</v>
      </c>
      <c r="E122" s="490" t="s">
        <v>1675</v>
      </c>
      <c r="F122" s="490" t="s">
        <v>2225</v>
      </c>
      <c r="G122" s="490">
        <v>600</v>
      </c>
      <c r="H122" s="23" t="s">
        <v>1936</v>
      </c>
      <c r="I122" s="23">
        <v>1</v>
      </c>
      <c r="J122" s="489" t="s">
        <v>293</v>
      </c>
      <c r="K122" s="490" t="s">
        <v>1061</v>
      </c>
      <c r="L122" s="637">
        <v>4</v>
      </c>
      <c r="M122" s="712">
        <v>45866</v>
      </c>
      <c r="N122" s="713" t="s">
        <v>1045</v>
      </c>
      <c r="O122" s="713" t="s">
        <v>313</v>
      </c>
      <c r="P122" s="713">
        <v>1.6950000000000001</v>
      </c>
      <c r="Q122" s="713">
        <v>1.6</v>
      </c>
      <c r="R122" s="23">
        <v>8</v>
      </c>
    </row>
    <row r="123" spans="1:22">
      <c r="A123" s="807" t="s">
        <v>2226</v>
      </c>
      <c r="B123" s="489">
        <v>690</v>
      </c>
      <c r="C123" s="636">
        <f t="shared" si="2"/>
        <v>2.0869565217391304</v>
      </c>
      <c r="D123" s="861">
        <f t="shared" si="3"/>
        <v>690</v>
      </c>
      <c r="E123" s="490" t="s">
        <v>1636</v>
      </c>
      <c r="F123" s="490" t="s">
        <v>2227</v>
      </c>
      <c r="G123" s="490">
        <v>650</v>
      </c>
      <c r="H123" s="23" t="s">
        <v>2088</v>
      </c>
      <c r="I123" s="492">
        <v>2.4</v>
      </c>
      <c r="J123" s="489" t="s">
        <v>293</v>
      </c>
      <c r="K123" s="490" t="s">
        <v>322</v>
      </c>
      <c r="L123" s="637">
        <v>5</v>
      </c>
      <c r="M123" s="712">
        <v>45863</v>
      </c>
      <c r="N123" s="713" t="s">
        <v>1746</v>
      </c>
      <c r="O123" s="713" t="s">
        <v>850</v>
      </c>
      <c r="P123" s="713">
        <v>1.7549999999999999</v>
      </c>
      <c r="Q123" s="713">
        <v>1.6</v>
      </c>
      <c r="R123" s="23">
        <v>12.5</v>
      </c>
    </row>
    <row r="124" spans="1:22">
      <c r="A124" s="810" t="s">
        <v>2228</v>
      </c>
      <c r="B124" s="23">
        <v>612</v>
      </c>
      <c r="C124" s="636">
        <f t="shared" si="2"/>
        <v>2.3529411764705883</v>
      </c>
      <c r="D124" s="860">
        <f t="shared" si="3"/>
        <v>612</v>
      </c>
      <c r="E124" s="397" t="s">
        <v>1675</v>
      </c>
      <c r="F124" s="490" t="s">
        <v>2225</v>
      </c>
      <c r="G124" s="397">
        <v>600</v>
      </c>
      <c r="H124" s="23" t="s">
        <v>1936</v>
      </c>
      <c r="I124" s="23">
        <v>1.1000000000000001</v>
      </c>
      <c r="J124" s="489" t="s">
        <v>293</v>
      </c>
      <c r="K124" s="490" t="s">
        <v>325</v>
      </c>
      <c r="L124" s="637">
        <v>4</v>
      </c>
      <c r="M124" s="712">
        <v>45867</v>
      </c>
      <c r="N124" s="713" t="s">
        <v>1828</v>
      </c>
      <c r="O124" s="713" t="s">
        <v>313</v>
      </c>
      <c r="P124" s="713">
        <v>1.7</v>
      </c>
      <c r="Q124" s="713">
        <v>1.61</v>
      </c>
      <c r="R124" s="23">
        <v>8.5</v>
      </c>
      <c r="S124" s="809" t="s">
        <v>2229</v>
      </c>
      <c r="T124" s="65" t="s">
        <v>2230</v>
      </c>
      <c r="U124" s="65" t="s">
        <v>2231</v>
      </c>
      <c r="V124" s="65" t="s">
        <v>2092</v>
      </c>
    </row>
    <row r="125" spans="1:22">
      <c r="A125" s="810" t="s">
        <v>2232</v>
      </c>
      <c r="B125" s="489">
        <v>690</v>
      </c>
      <c r="C125" s="636">
        <f t="shared" si="2"/>
        <v>2.0869565217391304</v>
      </c>
      <c r="D125" s="860">
        <f t="shared" si="3"/>
        <v>690</v>
      </c>
      <c r="E125" s="490" t="s">
        <v>1636</v>
      </c>
      <c r="F125" s="397" t="s">
        <v>2233</v>
      </c>
      <c r="G125" s="490">
        <v>650</v>
      </c>
      <c r="H125" s="23" t="s">
        <v>2088</v>
      </c>
      <c r="I125" s="23">
        <v>2.2999999999999998</v>
      </c>
      <c r="J125" s="489" t="s">
        <v>293</v>
      </c>
      <c r="K125" s="490" t="s">
        <v>209</v>
      </c>
      <c r="L125" s="637">
        <v>5</v>
      </c>
      <c r="M125" s="712">
        <v>45874</v>
      </c>
      <c r="N125" s="713" t="s">
        <v>2234</v>
      </c>
      <c r="O125" s="713" t="s">
        <v>2199</v>
      </c>
      <c r="P125" s="713">
        <v>1.7549999999999999</v>
      </c>
      <c r="Q125" s="713">
        <v>1.82</v>
      </c>
      <c r="R125" s="23">
        <v>12.5</v>
      </c>
      <c r="S125" s="809" t="s">
        <v>2167</v>
      </c>
      <c r="T125" s="65" t="s">
        <v>2235</v>
      </c>
      <c r="U125" s="65" t="s">
        <v>2179</v>
      </c>
      <c r="V125" s="65" t="s">
        <v>2092</v>
      </c>
    </row>
    <row r="126" spans="1:22">
      <c r="A126" s="807" t="s">
        <v>1829</v>
      </c>
      <c r="B126" s="489">
        <v>588</v>
      </c>
      <c r="C126" s="636">
        <f t="shared" si="2"/>
        <v>2.4489795918367347</v>
      </c>
      <c r="D126" s="861">
        <f t="shared" si="3"/>
        <v>588</v>
      </c>
      <c r="E126" s="490" t="s">
        <v>1675</v>
      </c>
      <c r="F126" s="490" t="s">
        <v>1830</v>
      </c>
      <c r="G126" s="490">
        <v>620</v>
      </c>
      <c r="H126" s="23" t="s">
        <v>1936</v>
      </c>
      <c r="I126" s="492">
        <v>1.1000000000000001</v>
      </c>
      <c r="J126" s="489" t="s">
        <v>293</v>
      </c>
      <c r="K126" s="490" t="s">
        <v>323</v>
      </c>
      <c r="L126" s="637">
        <v>4</v>
      </c>
      <c r="M126" s="712">
        <v>45875</v>
      </c>
      <c r="N126" s="713" t="s">
        <v>1032</v>
      </c>
      <c r="O126" s="713" t="s">
        <v>211</v>
      </c>
      <c r="P126" s="713">
        <v>1.7</v>
      </c>
      <c r="Q126" s="713">
        <v>1.62</v>
      </c>
      <c r="R126" s="23">
        <v>8.5</v>
      </c>
      <c r="S126" s="809">
        <v>-6.3</v>
      </c>
      <c r="T126" s="65" t="s">
        <v>2230</v>
      </c>
      <c r="U126" s="65" t="s">
        <v>2236</v>
      </c>
      <c r="V126" s="65" t="s">
        <v>2092</v>
      </c>
    </row>
    <row r="127" spans="1:22">
      <c r="A127" s="810" t="s">
        <v>2237</v>
      </c>
      <c r="B127" s="23">
        <v>609</v>
      </c>
      <c r="C127" s="636">
        <f t="shared" si="2"/>
        <v>2.3645320197044337</v>
      </c>
      <c r="D127" s="860">
        <f t="shared" si="3"/>
        <v>609</v>
      </c>
      <c r="E127" s="397" t="s">
        <v>1675</v>
      </c>
      <c r="F127" s="397" t="s">
        <v>1830</v>
      </c>
      <c r="G127" s="397">
        <v>600</v>
      </c>
      <c r="H127" s="23" t="s">
        <v>1936</v>
      </c>
      <c r="I127" s="23">
        <v>1</v>
      </c>
      <c r="J127" s="489" t="s">
        <v>293</v>
      </c>
      <c r="K127" s="490" t="s">
        <v>313</v>
      </c>
      <c r="L127" s="637">
        <v>4</v>
      </c>
      <c r="M127" s="712">
        <v>45876</v>
      </c>
      <c r="N127" s="713" t="s">
        <v>1045</v>
      </c>
      <c r="O127" s="713" t="s">
        <v>211</v>
      </c>
      <c r="P127" s="713">
        <v>1.7050000000000001</v>
      </c>
      <c r="Q127" s="713">
        <v>1.6</v>
      </c>
      <c r="R127" s="23">
        <v>7.5</v>
      </c>
      <c r="S127" s="809" t="s">
        <v>2229</v>
      </c>
      <c r="T127" s="65" t="s">
        <v>2230</v>
      </c>
      <c r="U127" s="65" t="s">
        <v>2238</v>
      </c>
      <c r="V127" s="65" t="s">
        <v>2092</v>
      </c>
    </row>
    <row r="128" spans="1:22">
      <c r="A128" s="810" t="s">
        <v>2239</v>
      </c>
      <c r="B128" s="489">
        <v>648</v>
      </c>
      <c r="C128" s="636">
        <f t="shared" si="2"/>
        <v>2.2222222222222223</v>
      </c>
      <c r="D128" s="861">
        <f t="shared" si="3"/>
        <v>648</v>
      </c>
      <c r="E128" s="490" t="s">
        <v>1636</v>
      </c>
      <c r="F128" s="397" t="s">
        <v>2240</v>
      </c>
      <c r="G128" s="490">
        <v>700</v>
      </c>
      <c r="H128" s="23" t="s">
        <v>1936</v>
      </c>
      <c r="I128" s="492">
        <v>2</v>
      </c>
      <c r="J128" s="489" t="s">
        <v>293</v>
      </c>
      <c r="K128" s="490" t="s">
        <v>327</v>
      </c>
      <c r="L128" s="637">
        <v>5</v>
      </c>
      <c r="M128" s="712">
        <v>45919</v>
      </c>
      <c r="N128" s="713" t="s">
        <v>2234</v>
      </c>
      <c r="O128" s="713" t="s">
        <v>200</v>
      </c>
      <c r="P128" s="713">
        <v>1.75</v>
      </c>
      <c r="Q128" s="713">
        <v>1.7</v>
      </c>
      <c r="R128" s="23">
        <v>13</v>
      </c>
      <c r="S128" s="809" t="s">
        <v>2156</v>
      </c>
      <c r="T128" s="65" t="s">
        <v>2241</v>
      </c>
      <c r="U128" s="65" t="s">
        <v>2242</v>
      </c>
      <c r="V128" s="65" t="s">
        <v>2092</v>
      </c>
    </row>
    <row r="129" spans="1:22">
      <c r="A129" s="807" t="s">
        <v>1856</v>
      </c>
      <c r="B129" s="489">
        <v>561</v>
      </c>
      <c r="C129" s="636">
        <f t="shared" si="2"/>
        <v>2.5668449197860963</v>
      </c>
      <c r="D129" s="860">
        <f t="shared" si="3"/>
        <v>561</v>
      </c>
      <c r="E129" s="397" t="s">
        <v>1675</v>
      </c>
      <c r="F129" s="490" t="s">
        <v>1857</v>
      </c>
      <c r="G129" s="490">
        <v>650</v>
      </c>
      <c r="H129" s="23" t="s">
        <v>1936</v>
      </c>
      <c r="I129" s="23">
        <v>1.1000000000000001</v>
      </c>
      <c r="J129" s="489" t="s">
        <v>293</v>
      </c>
      <c r="K129" s="490" t="s">
        <v>861</v>
      </c>
      <c r="L129" s="637">
        <v>4</v>
      </c>
      <c r="M129" s="712">
        <v>45917</v>
      </c>
      <c r="N129" s="713" t="s">
        <v>1032</v>
      </c>
      <c r="O129" s="713" t="s">
        <v>2243</v>
      </c>
      <c r="P129" s="713">
        <v>1.7</v>
      </c>
      <c r="Q129" s="713" t="s">
        <v>2244</v>
      </c>
      <c r="R129" s="23">
        <v>8.5</v>
      </c>
      <c r="S129" s="809" t="s">
        <v>2229</v>
      </c>
      <c r="T129" s="65" t="s">
        <v>2230</v>
      </c>
      <c r="U129" s="65" t="s">
        <v>2245</v>
      </c>
      <c r="V129" s="65" t="s">
        <v>2092</v>
      </c>
    </row>
    <row r="130" spans="1:22">
      <c r="A130" s="810" t="s">
        <v>2246</v>
      </c>
      <c r="B130" s="23">
        <v>562</v>
      </c>
      <c r="C130" s="636">
        <f t="shared" ref="C130:C193" si="4">IFERROR(1440/D130, "")</f>
        <v>2.5622775800711746</v>
      </c>
      <c r="D130" s="861">
        <f t="shared" ref="D130:D193" si="5">IF(B130="", "", IF(B130&lt;1, B130*1440, B130))</f>
        <v>562</v>
      </c>
      <c r="E130" s="397" t="s">
        <v>1675</v>
      </c>
      <c r="F130" s="490" t="s">
        <v>1857</v>
      </c>
      <c r="G130" s="397">
        <v>650</v>
      </c>
      <c r="H130" s="23" t="s">
        <v>1936</v>
      </c>
      <c r="I130" s="23">
        <v>1.1000000000000001</v>
      </c>
      <c r="J130" s="489" t="s">
        <v>293</v>
      </c>
      <c r="K130" s="490" t="s">
        <v>222</v>
      </c>
      <c r="L130" s="637">
        <v>4</v>
      </c>
      <c r="M130" s="712">
        <v>45918</v>
      </c>
      <c r="N130" s="713" t="s">
        <v>2247</v>
      </c>
      <c r="O130" s="713" t="s">
        <v>2243</v>
      </c>
      <c r="P130" s="713">
        <v>1.7050000000000001</v>
      </c>
      <c r="Q130" s="713">
        <v>1.64</v>
      </c>
      <c r="R130" s="23">
        <v>8</v>
      </c>
      <c r="S130" s="809" t="s">
        <v>2229</v>
      </c>
      <c r="T130" s="65" t="s">
        <v>2230</v>
      </c>
      <c r="U130" s="65" t="s">
        <v>2238</v>
      </c>
      <c r="V130" s="65" t="s">
        <v>2092</v>
      </c>
    </row>
    <row r="131" spans="1:22">
      <c r="A131" s="810" t="s">
        <v>2248</v>
      </c>
      <c r="B131" s="23">
        <v>641</v>
      </c>
      <c r="C131" s="636">
        <f t="shared" si="4"/>
        <v>2.2464898595943836</v>
      </c>
      <c r="D131" s="860">
        <f t="shared" si="5"/>
        <v>641</v>
      </c>
      <c r="E131" s="397" t="s">
        <v>1636</v>
      </c>
      <c r="F131" s="397" t="s">
        <v>2240</v>
      </c>
      <c r="G131" s="397">
        <v>700</v>
      </c>
      <c r="H131" s="23" t="s">
        <v>2088</v>
      </c>
      <c r="I131" s="23">
        <v>2.4</v>
      </c>
      <c r="J131" s="489" t="s">
        <v>293</v>
      </c>
      <c r="K131" s="490" t="s">
        <v>2126</v>
      </c>
      <c r="L131" s="637">
        <v>5</v>
      </c>
      <c r="M131" s="712">
        <v>45937</v>
      </c>
      <c r="N131" s="713" t="s">
        <v>1040</v>
      </c>
      <c r="O131" s="713" t="s">
        <v>200</v>
      </c>
      <c r="P131" s="713">
        <v>1.76</v>
      </c>
      <c r="Q131" s="713">
        <v>1.88</v>
      </c>
      <c r="R131" s="23">
        <v>12.5</v>
      </c>
      <c r="S131" s="809" t="s">
        <v>2167</v>
      </c>
      <c r="T131" s="65" t="s">
        <v>2235</v>
      </c>
      <c r="U131" s="65" t="s">
        <v>2249</v>
      </c>
      <c r="V131" s="65" t="s">
        <v>2092</v>
      </c>
    </row>
    <row r="132" spans="1:22">
      <c r="A132" s="807" t="s">
        <v>2250</v>
      </c>
      <c r="B132" s="489">
        <v>563</v>
      </c>
      <c r="C132" s="636">
        <f t="shared" si="4"/>
        <v>2.5577264653641207</v>
      </c>
      <c r="D132" s="861">
        <f t="shared" si="5"/>
        <v>563</v>
      </c>
      <c r="E132" s="397" t="s">
        <v>1675</v>
      </c>
      <c r="F132" s="397" t="s">
        <v>2251</v>
      </c>
      <c r="G132" s="490">
        <v>650</v>
      </c>
      <c r="H132" s="23" t="s">
        <v>1936</v>
      </c>
      <c r="I132" s="489">
        <v>1.1000000000000001</v>
      </c>
      <c r="J132" s="489" t="s">
        <v>293</v>
      </c>
      <c r="K132" s="490" t="s">
        <v>200</v>
      </c>
      <c r="L132" s="637">
        <v>4</v>
      </c>
      <c r="M132" s="712">
        <v>45958</v>
      </c>
      <c r="N132" s="713" t="s">
        <v>1045</v>
      </c>
      <c r="O132" s="713" t="s">
        <v>850</v>
      </c>
      <c r="P132" s="713">
        <v>1.7050000000000001</v>
      </c>
      <c r="Q132" s="713">
        <v>1.64</v>
      </c>
      <c r="R132" s="23">
        <v>8</v>
      </c>
      <c r="S132" s="809" t="s">
        <v>2229</v>
      </c>
      <c r="T132" s="65" t="s">
        <v>2230</v>
      </c>
      <c r="U132" s="65" t="s">
        <v>2252</v>
      </c>
      <c r="V132" s="65" t="s">
        <v>2092</v>
      </c>
    </row>
    <row r="133" spans="1:22">
      <c r="A133" s="810" t="s">
        <v>2253</v>
      </c>
      <c r="B133" s="23">
        <v>561</v>
      </c>
      <c r="C133" s="636">
        <f t="shared" si="4"/>
        <v>2.5668449197860963</v>
      </c>
      <c r="D133" s="860">
        <f t="shared" si="5"/>
        <v>561</v>
      </c>
      <c r="E133" s="397" t="s">
        <v>1675</v>
      </c>
      <c r="F133" s="397" t="s">
        <v>2251</v>
      </c>
      <c r="G133" s="397">
        <v>650</v>
      </c>
      <c r="H133" s="23" t="s">
        <v>1936</v>
      </c>
      <c r="I133" s="23">
        <v>1.1000000000000001</v>
      </c>
      <c r="J133" s="489" t="s">
        <v>293</v>
      </c>
      <c r="K133" s="490" t="s">
        <v>326</v>
      </c>
      <c r="L133" s="637">
        <v>4</v>
      </c>
      <c r="M133" s="712">
        <v>45958</v>
      </c>
      <c r="N133" s="713" t="s">
        <v>1032</v>
      </c>
      <c r="O133" s="713" t="s">
        <v>850</v>
      </c>
      <c r="P133" s="713">
        <v>1.7</v>
      </c>
      <c r="Q133" s="713">
        <v>1.67</v>
      </c>
      <c r="R133" s="23">
        <v>8.5</v>
      </c>
      <c r="S133" s="809" t="s">
        <v>2229</v>
      </c>
      <c r="T133" s="65" t="s">
        <v>2230</v>
      </c>
      <c r="U133" s="65" t="s">
        <v>2254</v>
      </c>
      <c r="V133" s="65" t="s">
        <v>2092</v>
      </c>
    </row>
    <row r="134" spans="1:22">
      <c r="A134" s="807" t="s">
        <v>1676</v>
      </c>
      <c r="B134" s="23">
        <v>449</v>
      </c>
      <c r="C134" s="636">
        <f t="shared" si="4"/>
        <v>3.2071269487750556</v>
      </c>
      <c r="D134" s="860">
        <f t="shared" si="5"/>
        <v>449</v>
      </c>
      <c r="E134" s="397" t="s">
        <v>1637</v>
      </c>
      <c r="F134" s="397" t="s">
        <v>1677</v>
      </c>
      <c r="G134" s="397">
        <v>690</v>
      </c>
      <c r="H134" s="23" t="s">
        <v>1936</v>
      </c>
      <c r="I134" s="23">
        <v>0.9</v>
      </c>
      <c r="J134" s="489" t="s">
        <v>293</v>
      </c>
      <c r="K134" s="490" t="s">
        <v>647</v>
      </c>
      <c r="L134" s="637">
        <v>5</v>
      </c>
      <c r="M134" s="712">
        <v>45779</v>
      </c>
      <c r="N134" s="713" t="s">
        <v>1041</v>
      </c>
      <c r="O134" s="713" t="s">
        <v>2139</v>
      </c>
      <c r="P134" s="713">
        <v>1.77</v>
      </c>
      <c r="Q134" s="713">
        <v>1.74</v>
      </c>
    </row>
    <row r="135" spans="1:22">
      <c r="A135" s="810" t="s">
        <v>2255</v>
      </c>
      <c r="B135" s="23">
        <v>482</v>
      </c>
      <c r="C135" s="636">
        <f t="shared" si="4"/>
        <v>2.9875518672199171</v>
      </c>
      <c r="D135" s="860">
        <f t="shared" si="5"/>
        <v>482</v>
      </c>
      <c r="E135" s="397" t="s">
        <v>1689</v>
      </c>
      <c r="F135" s="490" t="s">
        <v>2256</v>
      </c>
      <c r="G135" s="397">
        <v>500</v>
      </c>
      <c r="H135" s="23" t="s">
        <v>1936</v>
      </c>
      <c r="I135" s="491">
        <v>2</v>
      </c>
      <c r="J135" s="489" t="s">
        <v>293</v>
      </c>
      <c r="K135" s="490" t="s">
        <v>209</v>
      </c>
      <c r="L135" s="637">
        <v>4</v>
      </c>
      <c r="M135" s="712">
        <v>45783</v>
      </c>
      <c r="N135" s="713" t="s">
        <v>1042</v>
      </c>
      <c r="O135" s="713" t="s">
        <v>2082</v>
      </c>
      <c r="P135" s="713">
        <v>1.655</v>
      </c>
      <c r="Q135" s="713">
        <v>1.95</v>
      </c>
      <c r="R135" s="23">
        <v>13</v>
      </c>
    </row>
    <row r="136" spans="1:22">
      <c r="A136" s="807" t="s">
        <v>1678</v>
      </c>
      <c r="B136" s="489">
        <v>516</v>
      </c>
      <c r="C136" s="636">
        <f t="shared" si="4"/>
        <v>2.7906976744186047</v>
      </c>
      <c r="D136" s="860">
        <f t="shared" si="5"/>
        <v>516</v>
      </c>
      <c r="E136" s="490" t="s">
        <v>1633</v>
      </c>
      <c r="F136" s="490" t="s">
        <v>1634</v>
      </c>
      <c r="G136" s="490">
        <v>600</v>
      </c>
      <c r="H136" s="23" t="s">
        <v>1936</v>
      </c>
      <c r="I136" s="492">
        <v>2.7</v>
      </c>
      <c r="J136" s="489" t="s">
        <v>293</v>
      </c>
      <c r="K136" s="490" t="s">
        <v>199</v>
      </c>
      <c r="L136" s="637">
        <v>5</v>
      </c>
      <c r="M136" s="712">
        <v>45786</v>
      </c>
      <c r="N136" s="713" t="s">
        <v>2257</v>
      </c>
      <c r="O136" s="713" t="s">
        <v>2107</v>
      </c>
      <c r="P136" s="713">
        <v>1.75</v>
      </c>
      <c r="Q136" s="713">
        <v>2.04</v>
      </c>
      <c r="R136" s="23">
        <v>18</v>
      </c>
    </row>
    <row r="137" spans="1:22">
      <c r="A137" s="810" t="s">
        <v>2258</v>
      </c>
      <c r="B137" s="23">
        <v>514</v>
      </c>
      <c r="C137" s="636">
        <f t="shared" si="4"/>
        <v>2.8015564202334629</v>
      </c>
      <c r="D137" s="860">
        <f t="shared" si="5"/>
        <v>514</v>
      </c>
      <c r="E137" s="397" t="s">
        <v>1633</v>
      </c>
      <c r="F137" s="490" t="s">
        <v>2259</v>
      </c>
      <c r="G137" s="397">
        <v>600</v>
      </c>
      <c r="H137" s="23" t="s">
        <v>1936</v>
      </c>
      <c r="I137" s="23">
        <v>2.7</v>
      </c>
      <c r="J137" s="489" t="s">
        <v>296</v>
      </c>
      <c r="K137" s="490" t="s">
        <v>202</v>
      </c>
      <c r="L137" s="637">
        <v>5</v>
      </c>
      <c r="M137" s="712">
        <v>45796</v>
      </c>
      <c r="N137" s="713" t="s">
        <v>2257</v>
      </c>
      <c r="O137" s="713" t="s">
        <v>2260</v>
      </c>
      <c r="P137" s="713">
        <v>1.74</v>
      </c>
      <c r="Q137" s="713">
        <v>2.0099999999999998</v>
      </c>
      <c r="R137" s="23">
        <v>18</v>
      </c>
    </row>
    <row r="138" spans="1:22">
      <c r="A138" s="807" t="s">
        <v>1679</v>
      </c>
      <c r="B138" s="489">
        <v>472</v>
      </c>
      <c r="C138" s="636">
        <f t="shared" si="4"/>
        <v>3.0508474576271185</v>
      </c>
      <c r="D138" s="860">
        <f t="shared" si="5"/>
        <v>472</v>
      </c>
      <c r="E138" s="397" t="s">
        <v>1631</v>
      </c>
      <c r="F138" s="397" t="s">
        <v>1680</v>
      </c>
      <c r="G138" s="490">
        <v>650</v>
      </c>
      <c r="H138" s="23" t="s">
        <v>1936</v>
      </c>
      <c r="I138" s="492">
        <v>3</v>
      </c>
      <c r="J138" s="489" t="s">
        <v>293</v>
      </c>
      <c r="K138" s="490" t="s">
        <v>1622</v>
      </c>
      <c r="L138" s="637">
        <v>5</v>
      </c>
      <c r="M138" s="712">
        <v>45800</v>
      </c>
      <c r="N138" s="713" t="s">
        <v>2261</v>
      </c>
      <c r="O138" s="713" t="s">
        <v>313</v>
      </c>
      <c r="P138" s="713">
        <v>1.76</v>
      </c>
      <c r="Q138" s="713">
        <v>1.76</v>
      </c>
      <c r="R138" s="23">
        <v>16.5</v>
      </c>
    </row>
    <row r="139" spans="1:22">
      <c r="A139" s="807" t="s">
        <v>2262</v>
      </c>
      <c r="B139" s="489">
        <v>469</v>
      </c>
      <c r="C139" s="636">
        <f t="shared" si="4"/>
        <v>3.0703624733475481</v>
      </c>
      <c r="D139" s="861">
        <f t="shared" si="5"/>
        <v>469</v>
      </c>
      <c r="E139" s="490" t="s">
        <v>1631</v>
      </c>
      <c r="F139" s="397" t="s">
        <v>2263</v>
      </c>
      <c r="G139" s="490">
        <v>650</v>
      </c>
      <c r="H139" s="489" t="s">
        <v>1936</v>
      </c>
      <c r="I139" s="23">
        <v>1.9</v>
      </c>
      <c r="J139" s="489" t="s">
        <v>293</v>
      </c>
      <c r="K139" s="490" t="s">
        <v>313</v>
      </c>
      <c r="L139" s="637">
        <v>5</v>
      </c>
      <c r="M139" s="712">
        <v>45810</v>
      </c>
      <c r="N139" s="713" t="s">
        <v>1040</v>
      </c>
      <c r="O139" s="713" t="s">
        <v>2168</v>
      </c>
      <c r="P139" s="713">
        <v>1.76</v>
      </c>
      <c r="Q139" s="713">
        <v>1.63</v>
      </c>
      <c r="R139" s="23">
        <v>18</v>
      </c>
    </row>
    <row r="140" spans="1:22">
      <c r="A140" s="807" t="s">
        <v>2264</v>
      </c>
      <c r="B140" s="489">
        <v>504</v>
      </c>
      <c r="C140" s="636">
        <f t="shared" si="4"/>
        <v>2.8571428571428572</v>
      </c>
      <c r="D140" s="860">
        <f t="shared" si="5"/>
        <v>504</v>
      </c>
      <c r="E140" s="490" t="s">
        <v>1684</v>
      </c>
      <c r="F140" s="490" t="s">
        <v>1685</v>
      </c>
      <c r="G140" s="490">
        <v>500</v>
      </c>
      <c r="H140" s="23" t="s">
        <v>1936</v>
      </c>
      <c r="I140" s="489">
        <v>3</v>
      </c>
      <c r="J140" s="489" t="s">
        <v>293</v>
      </c>
      <c r="K140" s="490" t="s">
        <v>311</v>
      </c>
      <c r="L140" s="637">
        <v>4</v>
      </c>
      <c r="M140" s="712">
        <v>45821</v>
      </c>
      <c r="N140" s="713" t="s">
        <v>2265</v>
      </c>
      <c r="O140" s="713" t="s">
        <v>2148</v>
      </c>
      <c r="P140" s="713">
        <v>1.77</v>
      </c>
      <c r="Q140" s="713">
        <v>1.9</v>
      </c>
      <c r="R140" s="23">
        <v>12</v>
      </c>
    </row>
    <row r="141" spans="1:22">
      <c r="A141" s="807" t="s">
        <v>1654</v>
      </c>
      <c r="B141" s="489">
        <v>509</v>
      </c>
      <c r="C141" s="636">
        <f t="shared" si="4"/>
        <v>2.8290766208251474</v>
      </c>
      <c r="D141" s="861">
        <f t="shared" si="5"/>
        <v>509</v>
      </c>
      <c r="E141" s="490" t="s">
        <v>1633</v>
      </c>
      <c r="F141" s="397" t="s">
        <v>2266</v>
      </c>
      <c r="G141" s="490">
        <v>600</v>
      </c>
      <c r="H141" s="23" t="s">
        <v>1936</v>
      </c>
      <c r="I141" s="491">
        <v>2.7</v>
      </c>
      <c r="J141" s="489" t="s">
        <v>293</v>
      </c>
      <c r="K141" s="490" t="s">
        <v>1681</v>
      </c>
      <c r="L141" s="637">
        <v>5</v>
      </c>
      <c r="M141" s="712">
        <v>45828</v>
      </c>
      <c r="N141" s="713" t="s">
        <v>2257</v>
      </c>
      <c r="O141" s="713" t="s">
        <v>254</v>
      </c>
      <c r="P141" s="713">
        <v>1.74</v>
      </c>
      <c r="Q141" s="713">
        <v>2.06</v>
      </c>
      <c r="R141" s="23">
        <v>18</v>
      </c>
    </row>
    <row r="142" spans="1:22">
      <c r="A142" s="810" t="s">
        <v>2267</v>
      </c>
      <c r="B142" s="23">
        <v>516</v>
      </c>
      <c r="C142" s="636">
        <f t="shared" si="4"/>
        <v>2.7906976744186047</v>
      </c>
      <c r="D142" s="861">
        <f t="shared" si="5"/>
        <v>516</v>
      </c>
      <c r="E142" s="397" t="s">
        <v>2268</v>
      </c>
      <c r="F142" s="397" t="s">
        <v>2269</v>
      </c>
      <c r="G142" s="397">
        <v>600</v>
      </c>
      <c r="H142" s="23" t="s">
        <v>1949</v>
      </c>
      <c r="I142" s="23">
        <v>4</v>
      </c>
      <c r="J142" s="489" t="s">
        <v>296</v>
      </c>
      <c r="K142" s="490" t="s">
        <v>334</v>
      </c>
      <c r="L142" s="637">
        <v>5</v>
      </c>
      <c r="M142" s="712">
        <v>45849</v>
      </c>
      <c r="N142" s="713" t="s">
        <v>1040</v>
      </c>
      <c r="O142" s="713" t="s">
        <v>1963</v>
      </c>
      <c r="P142" s="713">
        <v>1.79</v>
      </c>
      <c r="Q142" s="713">
        <v>1.8</v>
      </c>
      <c r="R142" s="23">
        <v>18</v>
      </c>
    </row>
    <row r="143" spans="1:22">
      <c r="A143" s="810" t="s">
        <v>2270</v>
      </c>
      <c r="B143" s="23">
        <v>605</v>
      </c>
      <c r="C143" s="636">
        <f t="shared" si="4"/>
        <v>2.3801652892561984</v>
      </c>
      <c r="D143" s="860">
        <f t="shared" si="5"/>
        <v>605</v>
      </c>
      <c r="E143" s="397" t="s">
        <v>2271</v>
      </c>
      <c r="F143" s="397" t="s">
        <v>2272</v>
      </c>
      <c r="G143" s="397">
        <v>500</v>
      </c>
      <c r="H143" s="23" t="s">
        <v>1936</v>
      </c>
      <c r="I143" s="23">
        <v>0.6</v>
      </c>
      <c r="J143" s="489" t="s">
        <v>293</v>
      </c>
      <c r="K143" s="490" t="s">
        <v>1061</v>
      </c>
      <c r="L143" s="637">
        <v>5</v>
      </c>
      <c r="M143" s="712">
        <v>45853</v>
      </c>
      <c r="N143" s="713" t="s">
        <v>2265</v>
      </c>
      <c r="O143" s="713" t="s">
        <v>1976</v>
      </c>
      <c r="P143" s="713">
        <v>1.74</v>
      </c>
      <c r="Q143" s="713">
        <v>1.78</v>
      </c>
      <c r="R143" s="23">
        <v>15</v>
      </c>
    </row>
    <row r="144" spans="1:22">
      <c r="A144" s="810" t="s">
        <v>2273</v>
      </c>
      <c r="B144" s="23">
        <v>509</v>
      </c>
      <c r="C144" s="636">
        <f t="shared" si="4"/>
        <v>2.8290766208251474</v>
      </c>
      <c r="D144" s="861">
        <f t="shared" si="5"/>
        <v>509</v>
      </c>
      <c r="E144" s="397" t="s">
        <v>1633</v>
      </c>
      <c r="F144" s="397" t="s">
        <v>1754</v>
      </c>
      <c r="G144" s="397">
        <v>600</v>
      </c>
      <c r="H144" s="23" t="s">
        <v>1936</v>
      </c>
      <c r="I144" s="23">
        <v>2.7</v>
      </c>
      <c r="J144" s="489" t="s">
        <v>293</v>
      </c>
      <c r="K144" s="490" t="s">
        <v>1635</v>
      </c>
      <c r="L144" s="637">
        <v>5</v>
      </c>
      <c r="M144" s="712">
        <v>45865</v>
      </c>
      <c r="N144" s="713" t="s">
        <v>2234</v>
      </c>
      <c r="O144" s="713" t="s">
        <v>218</v>
      </c>
      <c r="P144" s="713">
        <v>1.7350000000000001</v>
      </c>
      <c r="Q144" s="713">
        <v>1.7</v>
      </c>
      <c r="R144" s="23">
        <v>17.5</v>
      </c>
    </row>
    <row r="145" spans="1:22">
      <c r="A145" s="807" t="s">
        <v>2274</v>
      </c>
      <c r="B145" s="23">
        <v>471</v>
      </c>
      <c r="C145" s="636">
        <f t="shared" si="4"/>
        <v>3.0573248407643314</v>
      </c>
      <c r="D145" s="860">
        <f t="shared" si="5"/>
        <v>471</v>
      </c>
      <c r="E145" s="397" t="s">
        <v>1631</v>
      </c>
      <c r="F145" s="490" t="s">
        <v>2263</v>
      </c>
      <c r="G145" s="397">
        <v>650</v>
      </c>
      <c r="H145" s="23" t="s">
        <v>1936</v>
      </c>
      <c r="I145" s="23">
        <v>3</v>
      </c>
      <c r="J145" s="489" t="s">
        <v>293</v>
      </c>
      <c r="K145" s="490" t="s">
        <v>200</v>
      </c>
      <c r="L145" s="637">
        <v>5</v>
      </c>
      <c r="M145" s="712">
        <v>45862</v>
      </c>
      <c r="N145" s="713" t="s">
        <v>2257</v>
      </c>
      <c r="O145" s="713" t="s">
        <v>2168</v>
      </c>
      <c r="P145" s="713">
        <v>1.76</v>
      </c>
      <c r="Q145" s="713">
        <v>1.72</v>
      </c>
      <c r="R145" s="23">
        <v>16.5</v>
      </c>
    </row>
    <row r="146" spans="1:22">
      <c r="A146" s="807" t="s">
        <v>2275</v>
      </c>
      <c r="B146" s="489">
        <v>482</v>
      </c>
      <c r="C146" s="636">
        <f t="shared" si="4"/>
        <v>2.9875518672199171</v>
      </c>
      <c r="D146" s="861">
        <f t="shared" si="5"/>
        <v>482</v>
      </c>
      <c r="E146" s="490" t="s">
        <v>1689</v>
      </c>
      <c r="F146" s="490" t="s">
        <v>2276</v>
      </c>
      <c r="G146" s="490">
        <v>500</v>
      </c>
      <c r="H146" s="23" t="s">
        <v>1936</v>
      </c>
      <c r="I146" s="489">
        <v>1.8</v>
      </c>
      <c r="J146" s="489" t="s">
        <v>293</v>
      </c>
      <c r="K146" s="490" t="s">
        <v>223</v>
      </c>
      <c r="L146" s="637">
        <v>4</v>
      </c>
      <c r="M146" s="712">
        <v>45866</v>
      </c>
      <c r="N146" s="713" t="s">
        <v>1042</v>
      </c>
      <c r="O146" s="713" t="s">
        <v>225</v>
      </c>
      <c r="P146" s="713">
        <v>1.655</v>
      </c>
      <c r="Q146" s="713" t="s">
        <v>2277</v>
      </c>
      <c r="R146" s="23">
        <v>14</v>
      </c>
    </row>
    <row r="147" spans="1:22">
      <c r="A147" s="807" t="s">
        <v>1748</v>
      </c>
      <c r="B147" s="489">
        <v>440</v>
      </c>
      <c r="C147" s="636">
        <f t="shared" si="4"/>
        <v>3.2727272727272729</v>
      </c>
      <c r="D147" s="861">
        <f t="shared" si="5"/>
        <v>440</v>
      </c>
      <c r="E147" s="397" t="s">
        <v>1660</v>
      </c>
      <c r="F147" s="490" t="s">
        <v>1825</v>
      </c>
      <c r="G147" s="490">
        <v>710</v>
      </c>
      <c r="H147" s="23" t="s">
        <v>1949</v>
      </c>
      <c r="I147" s="492">
        <v>2</v>
      </c>
      <c r="J147" s="489" t="s">
        <v>293</v>
      </c>
      <c r="K147" s="490" t="s">
        <v>2148</v>
      </c>
      <c r="L147" s="637">
        <v>5</v>
      </c>
      <c r="M147" s="712">
        <v>45874</v>
      </c>
      <c r="N147" s="713" t="s">
        <v>1046</v>
      </c>
      <c r="O147" s="713" t="s">
        <v>1946</v>
      </c>
      <c r="P147" s="713">
        <v>1.76</v>
      </c>
      <c r="Q147" s="713">
        <v>1.9</v>
      </c>
      <c r="R147" s="23">
        <v>18</v>
      </c>
      <c r="S147" s="809" t="s">
        <v>2149</v>
      </c>
      <c r="T147" s="65" t="s">
        <v>2231</v>
      </c>
      <c r="U147" s="65" t="s">
        <v>2179</v>
      </c>
      <c r="V147" s="65" t="s">
        <v>2092</v>
      </c>
    </row>
    <row r="148" spans="1:22">
      <c r="A148" s="810" t="s">
        <v>1832</v>
      </c>
      <c r="B148" s="23">
        <v>457</v>
      </c>
      <c r="C148" s="636">
        <f t="shared" si="4"/>
        <v>3.1509846827133479</v>
      </c>
      <c r="D148" s="860">
        <f t="shared" si="5"/>
        <v>457</v>
      </c>
      <c r="E148" s="397" t="s">
        <v>1689</v>
      </c>
      <c r="F148" s="490" t="s">
        <v>1833</v>
      </c>
      <c r="G148" s="397">
        <v>530</v>
      </c>
      <c r="H148" s="23" t="s">
        <v>1936</v>
      </c>
      <c r="I148" s="23">
        <v>1.8</v>
      </c>
      <c r="J148" s="489" t="s">
        <v>293</v>
      </c>
      <c r="K148" s="490" t="s">
        <v>220</v>
      </c>
      <c r="L148" s="637">
        <v>4</v>
      </c>
      <c r="M148" s="712">
        <v>45877</v>
      </c>
      <c r="N148" s="713" t="s">
        <v>1042</v>
      </c>
      <c r="O148" s="713" t="s">
        <v>1939</v>
      </c>
      <c r="P148" s="713">
        <v>1.655</v>
      </c>
      <c r="Q148" s="713">
        <v>1.95</v>
      </c>
      <c r="R148" s="23">
        <v>14</v>
      </c>
      <c r="S148" s="809" t="s">
        <v>2091</v>
      </c>
      <c r="T148" s="65" t="s">
        <v>2231</v>
      </c>
      <c r="U148" s="65" t="s">
        <v>2278</v>
      </c>
      <c r="V148" s="65" t="s">
        <v>2092</v>
      </c>
    </row>
    <row r="149" spans="1:22">
      <c r="A149" s="807" t="s">
        <v>1747</v>
      </c>
      <c r="B149" s="489">
        <v>442</v>
      </c>
      <c r="C149" s="636">
        <f t="shared" si="4"/>
        <v>3.2579185520361991</v>
      </c>
      <c r="D149" s="860">
        <f t="shared" si="5"/>
        <v>442</v>
      </c>
      <c r="E149" s="490" t="s">
        <v>1633</v>
      </c>
      <c r="F149" s="397" t="s">
        <v>1754</v>
      </c>
      <c r="G149" s="490">
        <v>700</v>
      </c>
      <c r="H149" s="23" t="s">
        <v>1936</v>
      </c>
      <c r="I149" s="492">
        <v>2.9</v>
      </c>
      <c r="J149" s="489" t="s">
        <v>293</v>
      </c>
      <c r="K149" s="490" t="s">
        <v>326</v>
      </c>
      <c r="L149" s="637">
        <v>5</v>
      </c>
      <c r="M149" s="712">
        <v>45887</v>
      </c>
      <c r="N149" s="713" t="s">
        <v>1746</v>
      </c>
      <c r="O149" s="713" t="s">
        <v>218</v>
      </c>
      <c r="P149" s="713">
        <v>1.7350000000000001</v>
      </c>
      <c r="Q149" s="713">
        <v>1.72</v>
      </c>
      <c r="R149" s="23">
        <v>17.5</v>
      </c>
      <c r="S149" s="809" t="s">
        <v>2200</v>
      </c>
      <c r="T149" s="65" t="s">
        <v>2279</v>
      </c>
      <c r="U149" s="65" t="s">
        <v>2091</v>
      </c>
      <c r="V149" s="65" t="s">
        <v>2092</v>
      </c>
    </row>
    <row r="150" spans="1:22">
      <c r="A150" s="810" t="s">
        <v>2280</v>
      </c>
      <c r="B150" s="489">
        <v>456</v>
      </c>
      <c r="C150" s="636">
        <f t="shared" si="4"/>
        <v>3.1578947368421053</v>
      </c>
      <c r="D150" s="861">
        <f t="shared" si="5"/>
        <v>456</v>
      </c>
      <c r="E150" s="490" t="s">
        <v>2281</v>
      </c>
      <c r="F150" s="397" t="s">
        <v>2282</v>
      </c>
      <c r="G150" s="490">
        <v>550</v>
      </c>
      <c r="H150" s="23" t="s">
        <v>1066</v>
      </c>
      <c r="I150" s="491"/>
      <c r="J150" s="489" t="s">
        <v>293</v>
      </c>
      <c r="K150" s="490" t="s">
        <v>1061</v>
      </c>
      <c r="L150" s="637">
        <v>4</v>
      </c>
      <c r="M150" s="712">
        <v>45890</v>
      </c>
      <c r="N150" s="713" t="s">
        <v>2265</v>
      </c>
      <c r="O150" s="713" t="s">
        <v>1966</v>
      </c>
      <c r="P150" s="713">
        <v>1.79</v>
      </c>
      <c r="Q150" s="713">
        <v>1.9</v>
      </c>
      <c r="R150" s="23">
        <v>27</v>
      </c>
      <c r="S150" s="809" t="s">
        <v>2283</v>
      </c>
      <c r="T150" s="65" t="s">
        <v>2284</v>
      </c>
      <c r="U150" s="65" t="s">
        <v>2285</v>
      </c>
      <c r="V150" s="65" t="s">
        <v>2092</v>
      </c>
    </row>
    <row r="151" spans="1:22">
      <c r="A151" s="807" t="s">
        <v>2286</v>
      </c>
      <c r="B151" s="489">
        <v>514</v>
      </c>
      <c r="C151" s="636">
        <f t="shared" si="4"/>
        <v>2.8015564202334629</v>
      </c>
      <c r="D151" s="860">
        <f t="shared" si="5"/>
        <v>514</v>
      </c>
      <c r="E151" s="490" t="s">
        <v>2268</v>
      </c>
      <c r="F151" s="490" t="s">
        <v>1874</v>
      </c>
      <c r="G151" s="490">
        <v>600</v>
      </c>
      <c r="H151" s="23" t="s">
        <v>1949</v>
      </c>
      <c r="I151" s="492">
        <v>4</v>
      </c>
      <c r="J151" s="489" t="s">
        <v>296</v>
      </c>
      <c r="K151" s="490" t="s">
        <v>2287</v>
      </c>
      <c r="L151" s="637">
        <v>5</v>
      </c>
      <c r="M151" s="712">
        <v>45908</v>
      </c>
      <c r="N151" s="713" t="s">
        <v>1709</v>
      </c>
      <c r="O151" s="713" t="s">
        <v>311</v>
      </c>
      <c r="P151" s="713">
        <v>1.79</v>
      </c>
      <c r="Q151" s="713">
        <v>1.8</v>
      </c>
      <c r="R151" s="23">
        <v>18</v>
      </c>
      <c r="S151" s="809" t="s">
        <v>2133</v>
      </c>
      <c r="T151" s="65" t="s">
        <v>2184</v>
      </c>
      <c r="U151" s="65" t="s">
        <v>2134</v>
      </c>
      <c r="V151" s="65" t="s">
        <v>2221</v>
      </c>
    </row>
    <row r="152" spans="1:22">
      <c r="A152" s="810" t="s">
        <v>2288</v>
      </c>
      <c r="B152" s="23">
        <v>470</v>
      </c>
      <c r="C152" s="636">
        <f t="shared" si="4"/>
        <v>3.0638297872340425</v>
      </c>
      <c r="D152" s="860">
        <f t="shared" si="5"/>
        <v>470</v>
      </c>
      <c r="E152" s="397" t="s">
        <v>1631</v>
      </c>
      <c r="F152" s="490" t="s">
        <v>2289</v>
      </c>
      <c r="G152" s="397">
        <v>650</v>
      </c>
      <c r="H152" s="23" t="s">
        <v>1936</v>
      </c>
      <c r="I152" s="23">
        <v>3</v>
      </c>
      <c r="J152" s="489" t="s">
        <v>293</v>
      </c>
      <c r="K152" s="490" t="s">
        <v>199</v>
      </c>
      <c r="L152" s="637">
        <v>5</v>
      </c>
      <c r="M152" s="712">
        <v>45925</v>
      </c>
      <c r="N152" s="713" t="s">
        <v>2290</v>
      </c>
      <c r="O152" s="713" t="s">
        <v>2155</v>
      </c>
      <c r="P152" s="713">
        <v>1.76</v>
      </c>
      <c r="Q152" s="713">
        <v>1.68</v>
      </c>
      <c r="R152" s="23">
        <v>16.5</v>
      </c>
      <c r="S152" s="809" t="s">
        <v>2291</v>
      </c>
      <c r="T152" s="65" t="s">
        <v>2169</v>
      </c>
      <c r="U152" s="65" t="s">
        <v>2179</v>
      </c>
      <c r="V152" s="65" t="s">
        <v>2092</v>
      </c>
    </row>
    <row r="153" spans="1:22">
      <c r="A153" s="810" t="s">
        <v>2292</v>
      </c>
      <c r="B153" s="23">
        <v>514</v>
      </c>
      <c r="C153" s="636">
        <f t="shared" si="4"/>
        <v>2.8015564202334629</v>
      </c>
      <c r="D153" s="860">
        <f t="shared" si="5"/>
        <v>514</v>
      </c>
      <c r="E153" s="397" t="s">
        <v>2268</v>
      </c>
      <c r="F153" s="490" t="s">
        <v>2293</v>
      </c>
      <c r="G153" s="397">
        <v>600</v>
      </c>
      <c r="H153" s="23" t="s">
        <v>1949</v>
      </c>
      <c r="I153" s="23">
        <v>4</v>
      </c>
      <c r="J153" s="489" t="s">
        <v>296</v>
      </c>
      <c r="K153" s="490" t="s">
        <v>210</v>
      </c>
      <c r="L153" s="637">
        <v>5</v>
      </c>
      <c r="M153" s="712">
        <v>45937</v>
      </c>
      <c r="N153" s="713" t="s">
        <v>1709</v>
      </c>
      <c r="O153" s="713" t="s">
        <v>2294</v>
      </c>
      <c r="P153" s="713">
        <v>1.79</v>
      </c>
      <c r="Q153" s="713">
        <v>1.76</v>
      </c>
      <c r="R153" s="713">
        <v>18</v>
      </c>
      <c r="S153" s="812" t="s">
        <v>2295</v>
      </c>
      <c r="T153" s="813" t="s">
        <v>2184</v>
      </c>
      <c r="U153" s="813" t="s">
        <v>2184</v>
      </c>
      <c r="V153" s="813" t="s">
        <v>2221</v>
      </c>
    </row>
    <row r="154" spans="1:22">
      <c r="A154" s="807" t="s">
        <v>2296</v>
      </c>
      <c r="B154" s="489">
        <v>471</v>
      </c>
      <c r="C154" s="636">
        <f t="shared" si="4"/>
        <v>3.0573248407643314</v>
      </c>
      <c r="D154" s="861">
        <f t="shared" si="5"/>
        <v>471</v>
      </c>
      <c r="E154" s="490" t="s">
        <v>1631</v>
      </c>
      <c r="F154" s="490" t="s">
        <v>2297</v>
      </c>
      <c r="G154" s="490">
        <v>650</v>
      </c>
      <c r="H154" s="23" t="s">
        <v>1936</v>
      </c>
      <c r="I154" s="489">
        <v>1.9</v>
      </c>
      <c r="J154" s="489" t="s">
        <v>293</v>
      </c>
      <c r="K154" s="490" t="s">
        <v>325</v>
      </c>
      <c r="L154" s="637">
        <v>5</v>
      </c>
      <c r="M154" s="712">
        <v>45939</v>
      </c>
      <c r="N154" s="713" t="s">
        <v>1042</v>
      </c>
      <c r="O154" s="713" t="s">
        <v>2298</v>
      </c>
      <c r="P154" s="713">
        <v>1.76</v>
      </c>
      <c r="Q154" s="713">
        <v>1.67</v>
      </c>
      <c r="R154" s="23">
        <v>18</v>
      </c>
      <c r="S154" s="809" t="s">
        <v>2142</v>
      </c>
      <c r="T154" s="65" t="s">
        <v>2176</v>
      </c>
      <c r="U154" s="65" t="s">
        <v>2299</v>
      </c>
      <c r="V154" s="65" t="s">
        <v>2092</v>
      </c>
    </row>
    <row r="155" spans="1:22">
      <c r="A155" s="810" t="s">
        <v>2300</v>
      </c>
      <c r="B155" s="23">
        <v>470</v>
      </c>
      <c r="C155" s="636">
        <f t="shared" si="4"/>
        <v>3.0638297872340425</v>
      </c>
      <c r="D155" s="861">
        <f t="shared" si="5"/>
        <v>470</v>
      </c>
      <c r="E155" s="490" t="s">
        <v>1631</v>
      </c>
      <c r="F155" s="490" t="s">
        <v>2297</v>
      </c>
      <c r="G155" s="397">
        <v>650</v>
      </c>
      <c r="H155" s="23" t="s">
        <v>1936</v>
      </c>
      <c r="I155" s="23">
        <v>3</v>
      </c>
      <c r="J155" s="489" t="s">
        <v>293</v>
      </c>
      <c r="K155" s="490" t="s">
        <v>858</v>
      </c>
      <c r="L155" s="637">
        <v>5</v>
      </c>
      <c r="M155" s="712">
        <v>45943</v>
      </c>
      <c r="N155" s="713" t="s">
        <v>2301</v>
      </c>
      <c r="O155" s="713" t="s">
        <v>2298</v>
      </c>
      <c r="P155" s="713">
        <v>1.76</v>
      </c>
      <c r="Q155" s="713">
        <v>1.73</v>
      </c>
      <c r="R155" s="23">
        <v>16.5</v>
      </c>
      <c r="S155" s="809" t="s">
        <v>2302</v>
      </c>
      <c r="T155" s="65" t="s">
        <v>2169</v>
      </c>
      <c r="U155" s="65" t="s">
        <v>2181</v>
      </c>
      <c r="V155" s="65" t="s">
        <v>2092</v>
      </c>
    </row>
    <row r="156" spans="1:22">
      <c r="A156" s="807" t="s">
        <v>1753</v>
      </c>
      <c r="B156" s="489">
        <v>510</v>
      </c>
      <c r="C156" s="636">
        <f t="shared" si="4"/>
        <v>2.8235294117647061</v>
      </c>
      <c r="D156" s="861">
        <f t="shared" si="5"/>
        <v>510</v>
      </c>
      <c r="E156" s="490" t="s">
        <v>1633</v>
      </c>
      <c r="F156" s="490" t="s">
        <v>1754</v>
      </c>
      <c r="G156" s="490">
        <v>700</v>
      </c>
      <c r="H156" s="23" t="s">
        <v>1936</v>
      </c>
      <c r="I156" s="492">
        <v>2.8</v>
      </c>
      <c r="J156" s="489" t="s">
        <v>293</v>
      </c>
      <c r="K156" s="490" t="s">
        <v>2303</v>
      </c>
      <c r="L156" s="637">
        <v>5</v>
      </c>
      <c r="M156" s="712">
        <v>45961</v>
      </c>
      <c r="N156" s="713" t="s">
        <v>1044</v>
      </c>
      <c r="O156" s="713" t="s">
        <v>218</v>
      </c>
      <c r="P156" s="713">
        <v>1.7350000000000001</v>
      </c>
      <c r="Q156" s="713">
        <v>1.76</v>
      </c>
      <c r="R156" s="23">
        <v>17.5</v>
      </c>
      <c r="S156" s="809" t="s">
        <v>2200</v>
      </c>
      <c r="T156" s="65" t="s">
        <v>2284</v>
      </c>
      <c r="U156" s="65" t="s">
        <v>2304</v>
      </c>
      <c r="V156" s="65" t="s">
        <v>2092</v>
      </c>
    </row>
    <row r="157" spans="1:22">
      <c r="A157" s="807" t="s">
        <v>2305</v>
      </c>
      <c r="B157" s="489">
        <v>456</v>
      </c>
      <c r="C157" s="636">
        <f t="shared" si="4"/>
        <v>3.1578947368421053</v>
      </c>
      <c r="D157" s="861">
        <f t="shared" si="5"/>
        <v>456</v>
      </c>
      <c r="E157" s="490" t="s">
        <v>2306</v>
      </c>
      <c r="F157" s="490" t="s">
        <v>2307</v>
      </c>
      <c r="G157" s="490">
        <v>670</v>
      </c>
      <c r="H157" s="23" t="s">
        <v>1066</v>
      </c>
      <c r="I157" s="492"/>
      <c r="J157" s="489"/>
      <c r="K157" s="490" t="s">
        <v>319</v>
      </c>
      <c r="L157" s="637">
        <v>5</v>
      </c>
      <c r="M157" s="712">
        <v>45964</v>
      </c>
      <c r="N157" s="713" t="s">
        <v>1046</v>
      </c>
      <c r="O157" s="713" t="s">
        <v>2308</v>
      </c>
      <c r="P157" s="713">
        <v>1.849</v>
      </c>
      <c r="Q157" s="713">
        <v>1.67</v>
      </c>
      <c r="R157" s="23">
        <v>17.5</v>
      </c>
      <c r="S157" s="809" t="s">
        <v>2188</v>
      </c>
      <c r="T157" s="65" t="s">
        <v>2231</v>
      </c>
      <c r="U157" s="65" t="s">
        <v>2309</v>
      </c>
      <c r="V157" s="65" t="s">
        <v>2310</v>
      </c>
    </row>
    <row r="158" spans="1:22">
      <c r="A158" s="810" t="s">
        <v>2311</v>
      </c>
      <c r="B158" s="23">
        <v>517</v>
      </c>
      <c r="C158" s="636">
        <f t="shared" si="4"/>
        <v>2.7852998065764023</v>
      </c>
      <c r="D158" s="861">
        <f t="shared" si="5"/>
        <v>517</v>
      </c>
      <c r="E158" s="397" t="s">
        <v>2312</v>
      </c>
      <c r="F158" s="397" t="s">
        <v>2313</v>
      </c>
      <c r="G158" s="397">
        <v>600</v>
      </c>
      <c r="H158" s="23" t="s">
        <v>1936</v>
      </c>
      <c r="I158" s="23">
        <v>1.4</v>
      </c>
      <c r="J158" s="489" t="s">
        <v>296</v>
      </c>
      <c r="K158" s="490" t="s">
        <v>850</v>
      </c>
      <c r="L158" s="637">
        <v>5</v>
      </c>
      <c r="M158" s="712">
        <v>46010</v>
      </c>
      <c r="N158" s="713" t="s">
        <v>2314</v>
      </c>
      <c r="O158" s="713" t="s">
        <v>2168</v>
      </c>
      <c r="P158" s="713">
        <v>1.74</v>
      </c>
      <c r="Q158" s="713">
        <v>1.62</v>
      </c>
      <c r="R158" s="23">
        <v>8</v>
      </c>
      <c r="S158" s="809" t="s">
        <v>2149</v>
      </c>
      <c r="T158" s="65" t="s">
        <v>2279</v>
      </c>
      <c r="U158" s="65" t="s">
        <v>2236</v>
      </c>
    </row>
    <row r="159" spans="1:22">
      <c r="A159" s="807" t="s">
        <v>2315</v>
      </c>
      <c r="B159" s="489">
        <v>193</v>
      </c>
      <c r="C159" s="636">
        <f t="shared" si="4"/>
        <v>7.4611398963730569</v>
      </c>
      <c r="D159" s="860">
        <f t="shared" si="5"/>
        <v>193</v>
      </c>
      <c r="E159" s="490" t="s">
        <v>2316</v>
      </c>
      <c r="F159" s="397" t="s">
        <v>2317</v>
      </c>
      <c r="G159" s="490">
        <v>650</v>
      </c>
      <c r="H159" s="23" t="s">
        <v>1952</v>
      </c>
      <c r="I159" s="23">
        <v>1.7</v>
      </c>
      <c r="J159" s="489" t="s">
        <v>293</v>
      </c>
      <c r="K159" s="490" t="s">
        <v>319</v>
      </c>
      <c r="L159" s="637">
        <v>4</v>
      </c>
      <c r="M159" s="712">
        <v>45803</v>
      </c>
      <c r="N159" s="713" t="s">
        <v>2130</v>
      </c>
      <c r="O159" s="713" t="s">
        <v>201</v>
      </c>
      <c r="P159" s="713">
        <v>1.7849999999999999</v>
      </c>
      <c r="Q159" s="713">
        <v>1.85</v>
      </c>
      <c r="R159" s="23">
        <v>33</v>
      </c>
    </row>
    <row r="160" spans="1:22">
      <c r="A160" s="807" t="s">
        <v>2318</v>
      </c>
      <c r="B160" s="489">
        <v>287</v>
      </c>
      <c r="C160" s="636">
        <f t="shared" si="4"/>
        <v>5.0174216027874561</v>
      </c>
      <c r="D160" s="861">
        <f t="shared" si="5"/>
        <v>287</v>
      </c>
      <c r="E160" s="490" t="s">
        <v>1624</v>
      </c>
      <c r="F160" s="397" t="s">
        <v>2319</v>
      </c>
      <c r="G160" s="490">
        <v>600</v>
      </c>
      <c r="H160" s="489" t="s">
        <v>1952</v>
      </c>
      <c r="I160" s="492">
        <v>2.1</v>
      </c>
      <c r="J160" s="489" t="s">
        <v>293</v>
      </c>
      <c r="K160" s="490" t="s">
        <v>1061</v>
      </c>
      <c r="L160" s="637">
        <v>5.5</v>
      </c>
      <c r="M160" s="712">
        <v>45804</v>
      </c>
      <c r="N160" s="713" t="s">
        <v>1034</v>
      </c>
      <c r="O160" s="713" t="s">
        <v>313</v>
      </c>
      <c r="P160" s="713">
        <v>1.81</v>
      </c>
      <c r="Q160" s="713">
        <v>1.72</v>
      </c>
      <c r="R160" s="23">
        <v>21</v>
      </c>
    </row>
    <row r="161" spans="1:22">
      <c r="A161" s="810" t="s">
        <v>1655</v>
      </c>
      <c r="B161" s="23">
        <v>288</v>
      </c>
      <c r="C161" s="636">
        <f t="shared" si="4"/>
        <v>5</v>
      </c>
      <c r="D161" s="860">
        <f t="shared" si="5"/>
        <v>288</v>
      </c>
      <c r="E161" s="397" t="s">
        <v>1624</v>
      </c>
      <c r="F161" s="397" t="s">
        <v>1955</v>
      </c>
      <c r="G161" s="397">
        <v>600</v>
      </c>
      <c r="H161" s="23" t="s">
        <v>1949</v>
      </c>
      <c r="I161" s="23">
        <v>2.9</v>
      </c>
      <c r="J161" s="489" t="s">
        <v>293</v>
      </c>
      <c r="K161" s="490" t="s">
        <v>2148</v>
      </c>
      <c r="L161" s="637">
        <v>5.5</v>
      </c>
      <c r="M161" s="712">
        <v>45805</v>
      </c>
      <c r="N161" s="713" t="s">
        <v>1041</v>
      </c>
      <c r="O161" s="713" t="s">
        <v>1956</v>
      </c>
      <c r="P161" s="713">
        <v>1.81</v>
      </c>
      <c r="Q161" s="713">
        <v>1.62</v>
      </c>
      <c r="R161" s="23">
        <v>21</v>
      </c>
    </row>
    <row r="162" spans="1:22">
      <c r="A162" s="810" t="s">
        <v>1656</v>
      </c>
      <c r="B162" s="23">
        <v>250</v>
      </c>
      <c r="C162" s="636">
        <f t="shared" si="4"/>
        <v>5.76</v>
      </c>
      <c r="D162" s="860">
        <f t="shared" si="5"/>
        <v>250</v>
      </c>
      <c r="E162" s="397" t="s">
        <v>1659</v>
      </c>
      <c r="F162" s="397" t="s">
        <v>2320</v>
      </c>
      <c r="G162" s="397">
        <v>550</v>
      </c>
      <c r="H162" s="23" t="s">
        <v>1949</v>
      </c>
      <c r="I162" s="23">
        <v>4.3</v>
      </c>
      <c r="J162" s="489" t="s">
        <v>296</v>
      </c>
      <c r="K162" s="490" t="s">
        <v>205</v>
      </c>
      <c r="L162" s="637">
        <v>4.5</v>
      </c>
      <c r="M162" s="712">
        <v>45828</v>
      </c>
      <c r="N162" s="713" t="s">
        <v>1046</v>
      </c>
      <c r="O162" s="713" t="s">
        <v>327</v>
      </c>
      <c r="P162" s="713">
        <v>1.74</v>
      </c>
      <c r="Q162" s="713">
        <v>1.88</v>
      </c>
      <c r="R162" s="23">
        <v>18</v>
      </c>
    </row>
    <row r="163" spans="1:22">
      <c r="A163" s="810" t="s">
        <v>2321</v>
      </c>
      <c r="B163" s="23">
        <v>245</v>
      </c>
      <c r="C163" s="636">
        <f t="shared" si="4"/>
        <v>5.8775510204081636</v>
      </c>
      <c r="D163" s="861">
        <f t="shared" si="5"/>
        <v>245</v>
      </c>
      <c r="E163" s="397" t="s">
        <v>1659</v>
      </c>
      <c r="F163" s="397" t="s">
        <v>1965</v>
      </c>
      <c r="G163" s="397">
        <v>550</v>
      </c>
      <c r="H163" s="23" t="s">
        <v>1949</v>
      </c>
      <c r="I163" s="23">
        <v>4.3</v>
      </c>
      <c r="J163" s="489" t="s">
        <v>296</v>
      </c>
      <c r="K163" s="490" t="s">
        <v>210</v>
      </c>
      <c r="L163" s="637">
        <v>4.5</v>
      </c>
      <c r="M163" s="712">
        <v>45835</v>
      </c>
      <c r="N163" s="713" t="s">
        <v>1046</v>
      </c>
      <c r="O163" s="713" t="s">
        <v>1966</v>
      </c>
      <c r="P163" s="713">
        <v>1.74</v>
      </c>
      <c r="Q163" s="713">
        <v>1.82</v>
      </c>
      <c r="R163" s="23">
        <v>17</v>
      </c>
    </row>
    <row r="164" spans="1:22">
      <c r="A164" s="810" t="s">
        <v>2322</v>
      </c>
      <c r="B164" s="489">
        <v>297</v>
      </c>
      <c r="C164" s="636">
        <f t="shared" si="4"/>
        <v>4.8484848484848486</v>
      </c>
      <c r="D164" s="860">
        <f t="shared" si="5"/>
        <v>297</v>
      </c>
      <c r="E164" s="397" t="s">
        <v>2323</v>
      </c>
      <c r="F164" s="397" t="s">
        <v>2324</v>
      </c>
      <c r="G164" s="397">
        <v>500</v>
      </c>
      <c r="H164" s="23" t="s">
        <v>1949</v>
      </c>
      <c r="I164" s="492">
        <v>1.6</v>
      </c>
      <c r="J164" s="489" t="s">
        <v>293</v>
      </c>
      <c r="K164" s="814" t="s">
        <v>1963</v>
      </c>
      <c r="L164" s="637">
        <v>5</v>
      </c>
      <c r="M164" s="712">
        <v>45849</v>
      </c>
      <c r="N164" s="713" t="s">
        <v>2325</v>
      </c>
      <c r="O164" s="713" t="s">
        <v>1976</v>
      </c>
      <c r="P164" s="713">
        <v>1.73</v>
      </c>
      <c r="Q164" s="713">
        <v>1.9</v>
      </c>
      <c r="R164" s="23">
        <v>24</v>
      </c>
    </row>
    <row r="165" spans="1:22">
      <c r="A165" s="810" t="s">
        <v>2326</v>
      </c>
      <c r="B165" s="23">
        <v>192</v>
      </c>
      <c r="C165" s="636">
        <f t="shared" si="4"/>
        <v>7.5</v>
      </c>
      <c r="D165" s="860">
        <f t="shared" si="5"/>
        <v>192</v>
      </c>
      <c r="E165" s="397" t="s">
        <v>2327</v>
      </c>
      <c r="F165" s="490" t="s">
        <v>2328</v>
      </c>
      <c r="G165" s="397">
        <v>650</v>
      </c>
      <c r="H165" s="489" t="s">
        <v>1952</v>
      </c>
      <c r="I165" s="23">
        <v>1.6</v>
      </c>
      <c r="J165" s="489" t="s">
        <v>293</v>
      </c>
      <c r="K165" s="490" t="s">
        <v>1673</v>
      </c>
      <c r="L165" s="637">
        <v>4</v>
      </c>
      <c r="M165" s="712">
        <v>45854</v>
      </c>
      <c r="N165" s="713" t="s">
        <v>2329</v>
      </c>
      <c r="O165" s="713" t="s">
        <v>1946</v>
      </c>
      <c r="P165" s="713">
        <v>1.78</v>
      </c>
      <c r="Q165" s="713">
        <v>1.8</v>
      </c>
      <c r="R165" s="23">
        <v>31.5</v>
      </c>
    </row>
    <row r="166" spans="1:22">
      <c r="A166" s="807" t="s">
        <v>1826</v>
      </c>
      <c r="B166" s="489">
        <v>248</v>
      </c>
      <c r="C166" s="636">
        <f t="shared" si="4"/>
        <v>5.806451612903226</v>
      </c>
      <c r="D166" s="860">
        <f t="shared" si="5"/>
        <v>248</v>
      </c>
      <c r="E166" s="490" t="s">
        <v>1624</v>
      </c>
      <c r="F166" s="490" t="s">
        <v>1827</v>
      </c>
      <c r="G166" s="490">
        <v>640</v>
      </c>
      <c r="H166" s="23" t="s">
        <v>1949</v>
      </c>
      <c r="I166" s="492">
        <v>3</v>
      </c>
      <c r="J166" s="489" t="s">
        <v>293</v>
      </c>
      <c r="K166" s="490" t="s">
        <v>207</v>
      </c>
      <c r="L166" s="637">
        <v>5</v>
      </c>
      <c r="M166" s="712">
        <v>45862</v>
      </c>
      <c r="N166" s="713" t="s">
        <v>1041</v>
      </c>
      <c r="O166" s="713" t="s">
        <v>2308</v>
      </c>
      <c r="P166" s="713">
        <v>1.81</v>
      </c>
      <c r="Q166" s="713" t="s">
        <v>2330</v>
      </c>
      <c r="R166" s="23">
        <v>21</v>
      </c>
      <c r="S166" s="809" t="s">
        <v>2133</v>
      </c>
      <c r="T166" s="65" t="s">
        <v>2331</v>
      </c>
      <c r="U166" s="65" t="s">
        <v>2332</v>
      </c>
      <c r="V166" s="65" t="s">
        <v>2092</v>
      </c>
    </row>
    <row r="167" spans="1:22">
      <c r="A167" s="810" t="s">
        <v>2333</v>
      </c>
      <c r="B167" s="23">
        <v>214</v>
      </c>
      <c r="C167" s="636">
        <f t="shared" si="4"/>
        <v>6.7289719626168223</v>
      </c>
      <c r="D167" s="860">
        <f t="shared" si="5"/>
        <v>214</v>
      </c>
      <c r="E167" s="397" t="s">
        <v>2334</v>
      </c>
      <c r="F167" s="490" t="s">
        <v>2335</v>
      </c>
      <c r="G167" s="397">
        <v>600</v>
      </c>
      <c r="H167" s="23" t="s">
        <v>1952</v>
      </c>
      <c r="I167" s="23">
        <v>1.6</v>
      </c>
      <c r="J167" s="489" t="s">
        <v>296</v>
      </c>
      <c r="K167" s="490" t="s">
        <v>2154</v>
      </c>
      <c r="L167" s="637">
        <v>4</v>
      </c>
      <c r="M167" s="712">
        <v>45862</v>
      </c>
      <c r="N167" s="713" t="s">
        <v>2336</v>
      </c>
      <c r="O167" s="713" t="s">
        <v>253</v>
      </c>
      <c r="P167" s="713">
        <v>1.82</v>
      </c>
      <c r="Q167" s="713">
        <v>1.95</v>
      </c>
      <c r="R167" s="23">
        <v>12</v>
      </c>
    </row>
    <row r="168" spans="1:22">
      <c r="A168" s="810" t="s">
        <v>2337</v>
      </c>
      <c r="B168" s="23">
        <v>209</v>
      </c>
      <c r="C168" s="636">
        <f t="shared" si="4"/>
        <v>6.8899521531100483</v>
      </c>
      <c r="D168" s="860">
        <f t="shared" si="5"/>
        <v>209</v>
      </c>
      <c r="E168" s="397" t="s">
        <v>2338</v>
      </c>
      <c r="F168" s="490" t="s">
        <v>2339</v>
      </c>
      <c r="G168" s="397">
        <v>600</v>
      </c>
      <c r="H168" s="23" t="s">
        <v>1952</v>
      </c>
      <c r="I168" s="23">
        <v>1.7</v>
      </c>
      <c r="J168" s="489" t="s">
        <v>293</v>
      </c>
      <c r="K168" s="490" t="s">
        <v>216</v>
      </c>
      <c r="L168" s="637">
        <v>4</v>
      </c>
      <c r="M168" s="712">
        <v>45875</v>
      </c>
      <c r="N168" s="713" t="s">
        <v>2130</v>
      </c>
      <c r="O168" s="713" t="s">
        <v>313</v>
      </c>
      <c r="P168" s="713">
        <v>1.79</v>
      </c>
      <c r="Q168" s="713">
        <v>1.85</v>
      </c>
      <c r="R168" s="23">
        <v>32.5</v>
      </c>
      <c r="S168" s="809" t="s">
        <v>2340</v>
      </c>
      <c r="T168" s="65" t="s">
        <v>2284</v>
      </c>
      <c r="U168" s="65" t="s">
        <v>2341</v>
      </c>
      <c r="V168" s="65" t="s">
        <v>2092</v>
      </c>
    </row>
    <row r="169" spans="1:22">
      <c r="A169" s="807" t="s">
        <v>2342</v>
      </c>
      <c r="B169" s="23">
        <v>206</v>
      </c>
      <c r="C169" s="636">
        <f t="shared" si="4"/>
        <v>6.9902912621359219</v>
      </c>
      <c r="D169" s="860">
        <f t="shared" si="5"/>
        <v>206</v>
      </c>
      <c r="E169" s="397" t="s">
        <v>2334</v>
      </c>
      <c r="F169" s="490" t="s">
        <v>2335</v>
      </c>
      <c r="G169" s="397">
        <v>600</v>
      </c>
      <c r="H169" s="23" t="s">
        <v>1952</v>
      </c>
      <c r="I169" s="23">
        <v>1.6</v>
      </c>
      <c r="J169" s="489" t="s">
        <v>296</v>
      </c>
      <c r="K169" s="490" t="s">
        <v>325</v>
      </c>
      <c r="L169" s="637">
        <v>4</v>
      </c>
      <c r="M169" s="712">
        <v>45881</v>
      </c>
      <c r="N169" s="713" t="s">
        <v>2213</v>
      </c>
      <c r="O169" s="713" t="s">
        <v>253</v>
      </c>
      <c r="P169" s="713">
        <v>1.82</v>
      </c>
      <c r="Q169" s="713">
        <v>2.14</v>
      </c>
      <c r="R169" s="23">
        <v>12</v>
      </c>
      <c r="S169" s="809" t="s">
        <v>2091</v>
      </c>
      <c r="T169" s="65" t="s">
        <v>2284</v>
      </c>
      <c r="U169" s="65" t="s">
        <v>2343</v>
      </c>
    </row>
    <row r="170" spans="1:22">
      <c r="A170" s="810" t="s">
        <v>2344</v>
      </c>
      <c r="B170" s="23">
        <v>207</v>
      </c>
      <c r="C170" s="636">
        <f t="shared" si="4"/>
        <v>6.9565217391304346</v>
      </c>
      <c r="D170" s="861">
        <f t="shared" si="5"/>
        <v>207</v>
      </c>
      <c r="E170" s="397" t="s">
        <v>2334</v>
      </c>
      <c r="F170" s="490" t="s">
        <v>2335</v>
      </c>
      <c r="G170" s="397">
        <v>600</v>
      </c>
      <c r="H170" s="23" t="s">
        <v>1952</v>
      </c>
      <c r="I170" s="23">
        <v>1.6</v>
      </c>
      <c r="J170" s="489" t="s">
        <v>296</v>
      </c>
      <c r="K170" s="490" t="s">
        <v>330</v>
      </c>
      <c r="L170" s="637">
        <v>4</v>
      </c>
      <c r="M170" s="712">
        <v>45890</v>
      </c>
      <c r="N170" s="713" t="s">
        <v>2213</v>
      </c>
      <c r="O170" s="713" t="s">
        <v>253</v>
      </c>
      <c r="P170" s="713">
        <v>1.82</v>
      </c>
      <c r="Q170" s="713">
        <v>2.2000000000000002</v>
      </c>
      <c r="R170" s="23">
        <v>12</v>
      </c>
      <c r="S170" s="809" t="s">
        <v>2091</v>
      </c>
      <c r="T170" s="65" t="s">
        <v>2284</v>
      </c>
      <c r="U170" s="65" t="s">
        <v>2345</v>
      </c>
    </row>
    <row r="171" spans="1:22">
      <c r="A171" s="810" t="s">
        <v>2346</v>
      </c>
      <c r="B171" s="489">
        <v>251</v>
      </c>
      <c r="C171" s="636">
        <f t="shared" si="4"/>
        <v>5.7370517928286855</v>
      </c>
      <c r="D171" s="861">
        <f t="shared" si="5"/>
        <v>251</v>
      </c>
      <c r="E171" s="490" t="s">
        <v>2347</v>
      </c>
      <c r="F171" s="490" t="s">
        <v>2348</v>
      </c>
      <c r="G171" s="490">
        <v>600</v>
      </c>
      <c r="H171" s="23" t="s">
        <v>1952</v>
      </c>
      <c r="I171" s="492">
        <v>1.6</v>
      </c>
      <c r="J171" s="489" t="s">
        <v>296</v>
      </c>
      <c r="K171" s="490" t="s">
        <v>201</v>
      </c>
      <c r="L171" s="637">
        <v>5</v>
      </c>
      <c r="M171" s="712">
        <v>45889</v>
      </c>
      <c r="N171" s="713" t="s">
        <v>2349</v>
      </c>
      <c r="O171" s="713" t="s">
        <v>2107</v>
      </c>
      <c r="P171" s="713">
        <v>1.76</v>
      </c>
      <c r="Q171" s="713">
        <v>1.67</v>
      </c>
      <c r="R171" s="23">
        <v>10</v>
      </c>
      <c r="S171" s="809" t="s">
        <v>2156</v>
      </c>
      <c r="T171" s="65" t="s">
        <v>2091</v>
      </c>
      <c r="U171" s="65" t="s">
        <v>2350</v>
      </c>
    </row>
    <row r="172" spans="1:22">
      <c r="A172" s="810" t="s">
        <v>2351</v>
      </c>
      <c r="B172" s="23">
        <v>299</v>
      </c>
      <c r="C172" s="636">
        <f t="shared" si="4"/>
        <v>4.816053511705686</v>
      </c>
      <c r="D172" s="860">
        <f t="shared" si="5"/>
        <v>299</v>
      </c>
      <c r="E172" s="397" t="s">
        <v>2323</v>
      </c>
      <c r="F172" s="490" t="s">
        <v>2352</v>
      </c>
      <c r="G172" s="397">
        <v>500</v>
      </c>
      <c r="H172" s="23" t="s">
        <v>1949</v>
      </c>
      <c r="I172" s="23">
        <v>1.6</v>
      </c>
      <c r="J172" s="489" t="s">
        <v>293</v>
      </c>
      <c r="K172" s="490" t="s">
        <v>335</v>
      </c>
      <c r="L172" s="637">
        <v>5</v>
      </c>
      <c r="M172" s="712">
        <v>45890</v>
      </c>
      <c r="N172" s="713" t="s">
        <v>2325</v>
      </c>
      <c r="O172" s="713" t="s">
        <v>2192</v>
      </c>
      <c r="P172" s="713">
        <v>1.7849999999999999</v>
      </c>
      <c r="Q172" s="713">
        <v>1.9</v>
      </c>
      <c r="R172" s="23">
        <v>25</v>
      </c>
      <c r="S172" s="809" t="s">
        <v>2196</v>
      </c>
      <c r="T172" s="65" t="s">
        <v>2220</v>
      </c>
      <c r="U172" s="65" t="s">
        <v>2353</v>
      </c>
      <c r="V172" s="65" t="s">
        <v>2092</v>
      </c>
    </row>
    <row r="173" spans="1:22">
      <c r="A173" s="807" t="s">
        <v>2354</v>
      </c>
      <c r="B173" s="23">
        <v>323</v>
      </c>
      <c r="C173" s="636">
        <f t="shared" si="4"/>
        <v>4.458204334365325</v>
      </c>
      <c r="D173" s="860">
        <f t="shared" si="5"/>
        <v>323</v>
      </c>
      <c r="E173" s="397" t="s">
        <v>2355</v>
      </c>
      <c r="F173" s="490" t="s">
        <v>2356</v>
      </c>
      <c r="G173" s="397">
        <v>500</v>
      </c>
      <c r="H173" s="23" t="s">
        <v>1952</v>
      </c>
      <c r="I173" s="23">
        <v>3.4</v>
      </c>
      <c r="J173" s="489" t="s">
        <v>296</v>
      </c>
      <c r="K173" s="490" t="s">
        <v>325</v>
      </c>
      <c r="L173" s="637">
        <v>5</v>
      </c>
      <c r="M173" s="712">
        <v>45901</v>
      </c>
      <c r="N173" s="713" t="s">
        <v>2325</v>
      </c>
      <c r="O173" s="713" t="s">
        <v>850</v>
      </c>
      <c r="P173" s="713">
        <v>1.8049999999999999</v>
      </c>
      <c r="Q173" s="713">
        <v>1.88</v>
      </c>
      <c r="R173" s="23">
        <v>15</v>
      </c>
      <c r="S173" s="809" t="s">
        <v>2357</v>
      </c>
      <c r="T173" s="65" t="s">
        <v>2235</v>
      </c>
      <c r="U173" s="65" t="s">
        <v>2229</v>
      </c>
      <c r="V173" s="65" t="s">
        <v>2092</v>
      </c>
    </row>
    <row r="174" spans="1:22">
      <c r="A174" s="807" t="s">
        <v>2358</v>
      </c>
      <c r="B174" s="489">
        <v>208</v>
      </c>
      <c r="C174" s="636">
        <f t="shared" si="4"/>
        <v>6.9230769230769234</v>
      </c>
      <c r="D174" s="860">
        <f t="shared" si="5"/>
        <v>208</v>
      </c>
      <c r="E174" s="490" t="s">
        <v>2334</v>
      </c>
      <c r="F174" s="490" t="s">
        <v>2359</v>
      </c>
      <c r="G174" s="490">
        <v>600</v>
      </c>
      <c r="H174" s="23" t="s">
        <v>1952</v>
      </c>
      <c r="I174" s="492">
        <v>1.7</v>
      </c>
      <c r="J174" s="489" t="s">
        <v>293</v>
      </c>
      <c r="K174" s="490" t="s">
        <v>215</v>
      </c>
      <c r="L174" s="637">
        <v>4</v>
      </c>
      <c r="M174" s="712">
        <v>45919</v>
      </c>
      <c r="N174" s="713" t="s">
        <v>1028</v>
      </c>
      <c r="O174" s="713" t="s">
        <v>313</v>
      </c>
      <c r="P174" s="713">
        <v>1.79</v>
      </c>
      <c r="Q174" s="713">
        <v>1.78</v>
      </c>
      <c r="R174" s="23">
        <v>33</v>
      </c>
      <c r="S174" s="809" t="s">
        <v>2340</v>
      </c>
      <c r="T174" s="65" t="s">
        <v>2284</v>
      </c>
      <c r="U174" s="65" t="s">
        <v>2134</v>
      </c>
      <c r="V174" s="65" t="s">
        <v>2092</v>
      </c>
    </row>
    <row r="175" spans="1:22">
      <c r="A175" s="807" t="s">
        <v>2360</v>
      </c>
      <c r="B175" s="489">
        <v>240</v>
      </c>
      <c r="C175" s="636">
        <f t="shared" si="4"/>
        <v>6</v>
      </c>
      <c r="D175" s="861">
        <f t="shared" si="5"/>
        <v>240</v>
      </c>
      <c r="E175" s="490" t="s">
        <v>1624</v>
      </c>
      <c r="F175" s="490" t="s">
        <v>1994</v>
      </c>
      <c r="G175" s="490">
        <v>650</v>
      </c>
      <c r="H175" s="23" t="s">
        <v>1949</v>
      </c>
      <c r="I175" s="23">
        <v>3.1</v>
      </c>
      <c r="J175" s="489" t="s">
        <v>293</v>
      </c>
      <c r="K175" s="490" t="s">
        <v>2147</v>
      </c>
      <c r="L175" s="637">
        <v>5</v>
      </c>
      <c r="M175" s="712">
        <v>45918</v>
      </c>
      <c r="N175" s="713" t="s">
        <v>1041</v>
      </c>
      <c r="O175" s="713" t="s">
        <v>1974</v>
      </c>
      <c r="P175" s="713">
        <v>1.81</v>
      </c>
      <c r="Q175" s="713">
        <v>1.65</v>
      </c>
      <c r="R175" s="23">
        <v>21</v>
      </c>
      <c r="S175" s="809" t="s">
        <v>2133</v>
      </c>
      <c r="T175" s="65" t="s">
        <v>2331</v>
      </c>
      <c r="U175" s="65" t="s">
        <v>2361</v>
      </c>
      <c r="V175" s="65" t="s">
        <v>2092</v>
      </c>
    </row>
    <row r="176" spans="1:22">
      <c r="A176" s="807" t="s">
        <v>2362</v>
      </c>
      <c r="B176" s="489">
        <v>192</v>
      </c>
      <c r="C176" s="636">
        <f t="shared" si="4"/>
        <v>7.5</v>
      </c>
      <c r="D176" s="861">
        <f t="shared" si="5"/>
        <v>192</v>
      </c>
      <c r="E176" s="490" t="s">
        <v>2327</v>
      </c>
      <c r="F176" s="490" t="s">
        <v>2363</v>
      </c>
      <c r="G176" s="490">
        <v>650</v>
      </c>
      <c r="H176" s="23" t="s">
        <v>1952</v>
      </c>
      <c r="I176" s="23">
        <v>1.6</v>
      </c>
      <c r="J176" s="489" t="s">
        <v>293</v>
      </c>
      <c r="K176" s="490" t="s">
        <v>304</v>
      </c>
      <c r="L176" s="637">
        <v>4</v>
      </c>
      <c r="M176" s="712">
        <v>45939</v>
      </c>
      <c r="N176" s="713" t="s">
        <v>1028</v>
      </c>
      <c r="O176" s="713"/>
      <c r="P176" s="713">
        <v>1.77</v>
      </c>
      <c r="Q176" s="713">
        <v>1.82</v>
      </c>
      <c r="R176" s="23">
        <v>33</v>
      </c>
      <c r="S176" s="809" t="s">
        <v>2340</v>
      </c>
      <c r="T176" s="65" t="s">
        <v>2284</v>
      </c>
      <c r="U176" s="65" t="s">
        <v>2364</v>
      </c>
      <c r="V176" s="65" t="s">
        <v>2092</v>
      </c>
    </row>
    <row r="177" spans="1:22">
      <c r="A177" s="810" t="s">
        <v>2365</v>
      </c>
      <c r="B177" s="23">
        <v>301</v>
      </c>
      <c r="C177" s="636">
        <f t="shared" si="4"/>
        <v>4.7840531561461797</v>
      </c>
      <c r="D177" s="860">
        <f t="shared" si="5"/>
        <v>301</v>
      </c>
      <c r="E177" s="397" t="s">
        <v>2323</v>
      </c>
      <c r="F177" s="397" t="s">
        <v>2352</v>
      </c>
      <c r="G177" s="397">
        <v>500</v>
      </c>
      <c r="H177" s="23" t="s">
        <v>1949</v>
      </c>
      <c r="I177" s="23">
        <v>1.6</v>
      </c>
      <c r="J177" s="489" t="s">
        <v>293</v>
      </c>
      <c r="K177" s="490" t="s">
        <v>211</v>
      </c>
      <c r="L177" s="637">
        <v>5</v>
      </c>
      <c r="M177" s="712">
        <v>45937</v>
      </c>
      <c r="N177" s="713" t="s">
        <v>2325</v>
      </c>
      <c r="O177" s="713" t="s">
        <v>2192</v>
      </c>
      <c r="P177" s="713">
        <v>1.79</v>
      </c>
      <c r="Q177" s="713">
        <v>1.83</v>
      </c>
      <c r="R177" s="713">
        <v>27</v>
      </c>
      <c r="S177" s="812" t="s">
        <v>2196</v>
      </c>
      <c r="T177" s="813" t="s">
        <v>2220</v>
      </c>
      <c r="U177" s="813" t="s">
        <v>2366</v>
      </c>
      <c r="V177" s="813" t="s">
        <v>2092</v>
      </c>
    </row>
    <row r="178" spans="1:22">
      <c r="A178" s="807" t="s">
        <v>2367</v>
      </c>
      <c r="B178" s="489">
        <v>256</v>
      </c>
      <c r="C178" s="636">
        <f t="shared" si="4"/>
        <v>5.625</v>
      </c>
      <c r="D178" s="860">
        <f t="shared" si="5"/>
        <v>256</v>
      </c>
      <c r="E178" s="490" t="s">
        <v>2368</v>
      </c>
      <c r="F178" s="490" t="s">
        <v>2369</v>
      </c>
      <c r="G178" s="490">
        <v>600</v>
      </c>
      <c r="H178" s="489" t="s">
        <v>1952</v>
      </c>
      <c r="I178" s="492">
        <v>2</v>
      </c>
      <c r="J178" s="489" t="s">
        <v>296</v>
      </c>
      <c r="K178" s="490" t="s">
        <v>309</v>
      </c>
      <c r="L178" s="637">
        <v>5</v>
      </c>
      <c r="M178" s="712">
        <v>45953</v>
      </c>
      <c r="N178" s="713" t="s">
        <v>2370</v>
      </c>
      <c r="O178" s="713" t="s">
        <v>218</v>
      </c>
      <c r="P178" s="713">
        <v>1.77</v>
      </c>
      <c r="Q178" s="713">
        <v>1.67</v>
      </c>
      <c r="R178" s="23">
        <v>12</v>
      </c>
      <c r="S178" s="809" t="s">
        <v>2215</v>
      </c>
      <c r="T178" s="65" t="s">
        <v>2133</v>
      </c>
      <c r="U178" s="65" t="s">
        <v>2371</v>
      </c>
      <c r="V178" s="65" t="s">
        <v>2372</v>
      </c>
    </row>
    <row r="179" spans="1:22">
      <c r="A179" s="810" t="s">
        <v>2373</v>
      </c>
      <c r="B179" s="23">
        <v>341</v>
      </c>
      <c r="C179" s="636">
        <f t="shared" si="4"/>
        <v>4.2228739002932549</v>
      </c>
      <c r="D179" s="860">
        <f t="shared" si="5"/>
        <v>341</v>
      </c>
      <c r="E179" s="397" t="s">
        <v>2374</v>
      </c>
      <c r="F179" s="490" t="s">
        <v>2375</v>
      </c>
      <c r="G179" s="397">
        <v>600</v>
      </c>
      <c r="H179" s="489" t="s">
        <v>1952</v>
      </c>
      <c r="I179" s="23">
        <v>3</v>
      </c>
      <c r="J179" s="489" t="s">
        <v>293</v>
      </c>
      <c r="K179" s="814" t="s">
        <v>1963</v>
      </c>
      <c r="L179" s="637">
        <v>5</v>
      </c>
      <c r="M179" s="712">
        <v>45799</v>
      </c>
      <c r="N179" s="713" t="s">
        <v>2376</v>
      </c>
      <c r="O179" s="713" t="s">
        <v>2377</v>
      </c>
      <c r="P179" s="713">
        <v>1.71</v>
      </c>
      <c r="Q179" s="713">
        <v>1.77</v>
      </c>
      <c r="R179" s="23">
        <v>28</v>
      </c>
    </row>
    <row r="180" spans="1:22">
      <c r="A180" s="807" t="s">
        <v>2378</v>
      </c>
      <c r="B180" s="489">
        <v>810</v>
      </c>
      <c r="C180" s="636">
        <f t="shared" si="4"/>
        <v>1.7777777777777777</v>
      </c>
      <c r="D180" s="861">
        <f t="shared" si="5"/>
        <v>810</v>
      </c>
      <c r="E180" s="490" t="s">
        <v>2379</v>
      </c>
      <c r="F180" s="490" t="s">
        <v>2380</v>
      </c>
      <c r="G180" s="490">
        <v>500</v>
      </c>
      <c r="H180" s="23" t="s">
        <v>1936</v>
      </c>
      <c r="I180" s="23">
        <v>1.3</v>
      </c>
      <c r="J180" s="489" t="s">
        <v>296</v>
      </c>
      <c r="K180" s="490" t="s">
        <v>213</v>
      </c>
      <c r="L180" s="637">
        <v>2</v>
      </c>
      <c r="M180" s="712">
        <v>45880</v>
      </c>
      <c r="N180" s="713" t="s">
        <v>2115</v>
      </c>
      <c r="O180" s="713" t="s">
        <v>2038</v>
      </c>
      <c r="P180" s="713">
        <v>1.7649999999999999</v>
      </c>
      <c r="Q180" s="713">
        <v>1.84</v>
      </c>
      <c r="R180" s="23">
        <v>5</v>
      </c>
      <c r="S180" s="809" t="s">
        <v>2381</v>
      </c>
      <c r="T180" s="65" t="s">
        <v>2382</v>
      </c>
      <c r="U180" s="65" t="s">
        <v>2383</v>
      </c>
    </row>
    <row r="181" spans="1:22">
      <c r="A181" s="810" t="s">
        <v>1710</v>
      </c>
      <c r="B181" s="23">
        <v>1010</v>
      </c>
      <c r="C181" s="636">
        <f t="shared" si="4"/>
        <v>1.4257425742574257</v>
      </c>
      <c r="D181" s="860">
        <f t="shared" si="5"/>
        <v>1010</v>
      </c>
      <c r="E181" s="397" t="s">
        <v>1711</v>
      </c>
      <c r="F181" s="490" t="s">
        <v>2384</v>
      </c>
      <c r="G181" s="397">
        <v>600</v>
      </c>
      <c r="H181" s="23" t="s">
        <v>2037</v>
      </c>
      <c r="I181" s="23">
        <v>2.5</v>
      </c>
      <c r="J181" s="489" t="s">
        <v>293</v>
      </c>
      <c r="K181" s="490" t="s">
        <v>1673</v>
      </c>
      <c r="L181" s="637">
        <v>2</v>
      </c>
      <c r="M181" s="712">
        <v>45897</v>
      </c>
      <c r="N181" s="713" t="s">
        <v>1709</v>
      </c>
      <c r="O181" s="713" t="s">
        <v>254</v>
      </c>
      <c r="P181" s="713">
        <v>1.76</v>
      </c>
      <c r="Q181" s="713">
        <v>1.88</v>
      </c>
      <c r="R181" s="23">
        <v>7</v>
      </c>
      <c r="S181" s="809" t="s">
        <v>2295</v>
      </c>
      <c r="T181" s="65" t="s">
        <v>2176</v>
      </c>
      <c r="U181" s="65" t="s">
        <v>2295</v>
      </c>
      <c r="V181" s="65" t="s">
        <v>2092</v>
      </c>
    </row>
    <row r="182" spans="1:22">
      <c r="A182" s="810" t="s">
        <v>2385</v>
      </c>
      <c r="B182" s="23">
        <v>206</v>
      </c>
      <c r="C182" s="636">
        <f t="shared" si="4"/>
        <v>6.9902912621359219</v>
      </c>
      <c r="D182" s="860">
        <f t="shared" si="5"/>
        <v>206</v>
      </c>
      <c r="E182" s="397" t="s">
        <v>2386</v>
      </c>
      <c r="F182" s="490" t="s">
        <v>2387</v>
      </c>
      <c r="G182" s="397">
        <v>500</v>
      </c>
      <c r="H182" s="23" t="s">
        <v>1952</v>
      </c>
      <c r="I182" s="23">
        <v>3.1</v>
      </c>
      <c r="J182" s="489" t="s">
        <v>296</v>
      </c>
      <c r="K182" s="490" t="s">
        <v>215</v>
      </c>
      <c r="L182" s="637">
        <v>5</v>
      </c>
      <c r="M182" s="712">
        <v>45931</v>
      </c>
      <c r="N182" s="713" t="s">
        <v>2325</v>
      </c>
      <c r="O182" s="713" t="s">
        <v>2082</v>
      </c>
      <c r="P182" s="713">
        <v>1.7</v>
      </c>
      <c r="Q182" s="713">
        <v>1.94</v>
      </c>
      <c r="R182" s="23">
        <v>23</v>
      </c>
      <c r="S182" s="809" t="s">
        <v>2371</v>
      </c>
      <c r="T182" s="65" t="s">
        <v>2388</v>
      </c>
      <c r="U182" s="65" t="s">
        <v>2295</v>
      </c>
      <c r="V182" s="65" t="s">
        <v>2092</v>
      </c>
    </row>
    <row r="183" spans="1:22">
      <c r="A183" s="810" t="s">
        <v>2389</v>
      </c>
      <c r="B183" s="23">
        <v>172</v>
      </c>
      <c r="C183" s="636">
        <f t="shared" si="4"/>
        <v>8.3720930232558146</v>
      </c>
      <c r="D183" s="860">
        <f t="shared" si="5"/>
        <v>172</v>
      </c>
      <c r="E183" s="397" t="s">
        <v>2386</v>
      </c>
      <c r="F183" s="490" t="s">
        <v>2387</v>
      </c>
      <c r="G183" s="397">
        <v>600</v>
      </c>
      <c r="H183" s="23" t="s">
        <v>1952</v>
      </c>
      <c r="I183" s="23">
        <v>3</v>
      </c>
      <c r="J183" s="489" t="s">
        <v>296</v>
      </c>
      <c r="K183" s="490" t="s">
        <v>213</v>
      </c>
      <c r="L183" s="637">
        <v>5</v>
      </c>
      <c r="M183" s="712">
        <v>45937</v>
      </c>
      <c r="N183" s="713" t="s">
        <v>2115</v>
      </c>
      <c r="O183" s="713" t="s">
        <v>2082</v>
      </c>
      <c r="P183" s="713">
        <v>1.7490000000000001</v>
      </c>
      <c r="Q183" s="713">
        <v>1.68</v>
      </c>
      <c r="R183" s="23">
        <v>10</v>
      </c>
      <c r="S183" s="809" t="s">
        <v>2133</v>
      </c>
      <c r="T183" s="65" t="s">
        <v>2291</v>
      </c>
      <c r="U183" s="65" t="s">
        <v>2390</v>
      </c>
    </row>
    <row r="184" spans="1:22">
      <c r="A184" s="807" t="s">
        <v>2391</v>
      </c>
      <c r="B184" s="489">
        <v>470</v>
      </c>
      <c r="C184" s="636">
        <f t="shared" si="4"/>
        <v>3.0638297872340425</v>
      </c>
      <c r="D184" s="861">
        <f t="shared" si="5"/>
        <v>470</v>
      </c>
      <c r="E184" s="490" t="s">
        <v>2392</v>
      </c>
      <c r="F184" s="490" t="s">
        <v>2393</v>
      </c>
      <c r="G184" s="490">
        <v>600</v>
      </c>
      <c r="H184" s="23" t="s">
        <v>1949</v>
      </c>
      <c r="I184" s="23">
        <v>2.2999999999999998</v>
      </c>
      <c r="J184" s="489" t="s">
        <v>293</v>
      </c>
      <c r="K184" s="490" t="s">
        <v>1632</v>
      </c>
      <c r="L184" s="637">
        <v>5</v>
      </c>
      <c r="M184" s="712">
        <v>45946</v>
      </c>
      <c r="N184" s="713" t="s">
        <v>2329</v>
      </c>
      <c r="O184" s="713" t="s">
        <v>332</v>
      </c>
      <c r="P184" s="713">
        <v>1.7450000000000001</v>
      </c>
      <c r="Q184" s="713">
        <v>1.8</v>
      </c>
      <c r="R184" s="23">
        <v>16.5</v>
      </c>
      <c r="S184" s="809" t="s">
        <v>2295</v>
      </c>
      <c r="T184" s="65" t="s">
        <v>2184</v>
      </c>
      <c r="U184" s="65" t="s">
        <v>2388</v>
      </c>
      <c r="V184" s="65" t="s">
        <v>2092</v>
      </c>
    </row>
    <row r="185" spans="1:22">
      <c r="A185" s="810" t="s">
        <v>2394</v>
      </c>
      <c r="B185" s="23">
        <v>337</v>
      </c>
      <c r="C185" s="636">
        <f t="shared" si="4"/>
        <v>4.2729970326409497</v>
      </c>
      <c r="D185" s="860">
        <f t="shared" si="5"/>
        <v>337</v>
      </c>
      <c r="E185" s="397" t="s">
        <v>2374</v>
      </c>
      <c r="F185" s="397" t="s">
        <v>2395</v>
      </c>
      <c r="G185" s="397">
        <v>600</v>
      </c>
      <c r="H185" s="489" t="s">
        <v>1952</v>
      </c>
      <c r="I185" s="23">
        <v>2.9</v>
      </c>
      <c r="J185" s="489" t="s">
        <v>293</v>
      </c>
      <c r="K185" s="490" t="s">
        <v>323</v>
      </c>
      <c r="L185" s="637">
        <v>5</v>
      </c>
      <c r="M185" s="712">
        <v>45951</v>
      </c>
      <c r="N185" s="713" t="s">
        <v>2396</v>
      </c>
      <c r="O185" s="713" t="s">
        <v>1942</v>
      </c>
      <c r="P185" s="713">
        <v>1.69</v>
      </c>
      <c r="Q185" s="713">
        <v>1.86</v>
      </c>
      <c r="R185" s="23">
        <v>22</v>
      </c>
      <c r="S185" s="809" t="s">
        <v>2397</v>
      </c>
      <c r="T185" s="65" t="s">
        <v>2279</v>
      </c>
      <c r="U185" s="65" t="s">
        <v>2231</v>
      </c>
      <c r="V185" s="65" t="s">
        <v>2221</v>
      </c>
    </row>
    <row r="186" spans="1:22">
      <c r="A186" s="810" t="s">
        <v>2398</v>
      </c>
      <c r="B186" s="23">
        <v>444</v>
      </c>
      <c r="C186" s="636">
        <f t="shared" si="4"/>
        <v>3.2432432432432434</v>
      </c>
      <c r="D186" s="860">
        <f t="shared" si="5"/>
        <v>444</v>
      </c>
      <c r="E186" s="397" t="s">
        <v>1660</v>
      </c>
      <c r="F186" s="397" t="s">
        <v>1825</v>
      </c>
      <c r="G186" s="397">
        <v>700</v>
      </c>
      <c r="H186" s="23" t="s">
        <v>1949</v>
      </c>
      <c r="I186" s="23">
        <v>2.2000000000000002</v>
      </c>
      <c r="J186" s="489" t="s">
        <v>293</v>
      </c>
      <c r="K186" s="814" t="s">
        <v>202</v>
      </c>
      <c r="L186" s="637">
        <v>5</v>
      </c>
      <c r="M186" s="712">
        <v>45966</v>
      </c>
      <c r="N186" s="713" t="s">
        <v>1027</v>
      </c>
      <c r="O186" s="713" t="s">
        <v>1946</v>
      </c>
      <c r="P186" s="713">
        <v>1.75</v>
      </c>
      <c r="Q186" s="713">
        <v>1.77</v>
      </c>
      <c r="R186" s="23">
        <v>19.5</v>
      </c>
      <c r="S186" s="809" t="s">
        <v>2149</v>
      </c>
      <c r="T186" s="65" t="s">
        <v>2231</v>
      </c>
      <c r="U186" s="65" t="s">
        <v>2295</v>
      </c>
      <c r="V186" s="65" t="s">
        <v>2092</v>
      </c>
    </row>
    <row r="187" spans="1:22">
      <c r="A187" s="810" t="s">
        <v>2399</v>
      </c>
      <c r="B187" s="23">
        <v>510</v>
      </c>
      <c r="C187" s="636">
        <f t="shared" si="4"/>
        <v>2.8235294117647061</v>
      </c>
      <c r="D187" s="861">
        <f t="shared" si="5"/>
        <v>510</v>
      </c>
      <c r="E187" s="397" t="s">
        <v>2268</v>
      </c>
      <c r="F187" s="490" t="s">
        <v>2400</v>
      </c>
      <c r="G187" s="397">
        <v>600</v>
      </c>
      <c r="H187" s="23" t="s">
        <v>1949</v>
      </c>
      <c r="I187" s="23">
        <v>4</v>
      </c>
      <c r="J187" s="489" t="s">
        <v>296</v>
      </c>
      <c r="K187" s="814" t="s">
        <v>1963</v>
      </c>
      <c r="L187" s="637">
        <v>5</v>
      </c>
      <c r="M187" s="712">
        <v>45966</v>
      </c>
      <c r="N187" s="713" t="s">
        <v>1709</v>
      </c>
      <c r="O187" s="713" t="s">
        <v>1681</v>
      </c>
      <c r="P187" s="713">
        <v>1.7949999999999999</v>
      </c>
      <c r="Q187" s="713">
        <v>1.85</v>
      </c>
      <c r="R187" s="23">
        <v>18</v>
      </c>
      <c r="S187" s="809" t="s">
        <v>2295</v>
      </c>
      <c r="T187" s="65" t="s">
        <v>2184</v>
      </c>
      <c r="U187" s="65" t="s">
        <v>2388</v>
      </c>
      <c r="V187" s="65" t="s">
        <v>2221</v>
      </c>
    </row>
    <row r="188" spans="1:22">
      <c r="A188" s="810" t="s">
        <v>2401</v>
      </c>
      <c r="B188" s="23">
        <v>444</v>
      </c>
      <c r="C188" s="636">
        <f t="shared" si="4"/>
        <v>3.2432432432432434</v>
      </c>
      <c r="D188" s="860">
        <f t="shared" si="5"/>
        <v>444</v>
      </c>
      <c r="E188" s="397" t="s">
        <v>1660</v>
      </c>
      <c r="F188" s="397" t="s">
        <v>1825</v>
      </c>
      <c r="G188" s="397">
        <v>700</v>
      </c>
      <c r="H188" s="23" t="s">
        <v>1949</v>
      </c>
      <c r="I188" s="23">
        <v>2.2000000000000002</v>
      </c>
      <c r="J188" s="489" t="s">
        <v>293</v>
      </c>
      <c r="K188" s="490" t="s">
        <v>223</v>
      </c>
      <c r="L188" s="637">
        <v>5</v>
      </c>
      <c r="M188" s="712">
        <v>45967</v>
      </c>
      <c r="N188" s="713" t="s">
        <v>1035</v>
      </c>
      <c r="O188" s="713" t="s">
        <v>1946</v>
      </c>
      <c r="P188" s="713">
        <v>1.75</v>
      </c>
      <c r="Q188" s="713">
        <v>1.78</v>
      </c>
      <c r="R188" s="23">
        <v>19.5</v>
      </c>
      <c r="S188" s="809" t="s">
        <v>2149</v>
      </c>
      <c r="T188" s="65" t="s">
        <v>2231</v>
      </c>
      <c r="U188" s="65" t="s">
        <v>2133</v>
      </c>
      <c r="V188" s="65" t="s">
        <v>2092</v>
      </c>
    </row>
    <row r="189" spans="1:22">
      <c r="A189" s="810" t="s">
        <v>2402</v>
      </c>
      <c r="B189" s="23">
        <v>440</v>
      </c>
      <c r="C189" s="636">
        <f t="shared" si="4"/>
        <v>3.2727272727272729</v>
      </c>
      <c r="D189" s="860">
        <f t="shared" si="5"/>
        <v>440</v>
      </c>
      <c r="E189" s="397" t="s">
        <v>2403</v>
      </c>
      <c r="F189" s="397" t="s">
        <v>2404</v>
      </c>
      <c r="G189" s="397">
        <v>550</v>
      </c>
      <c r="H189" s="23" t="s">
        <v>2088</v>
      </c>
      <c r="I189" s="23">
        <v>0.5</v>
      </c>
      <c r="J189" s="489" t="s">
        <v>293</v>
      </c>
      <c r="K189" s="490" t="s">
        <v>304</v>
      </c>
      <c r="L189" s="637">
        <v>2</v>
      </c>
      <c r="M189" s="712">
        <v>45971</v>
      </c>
      <c r="N189" s="713" t="s">
        <v>2130</v>
      </c>
      <c r="O189" s="713"/>
      <c r="P189" s="713">
        <v>1.7150000000000001</v>
      </c>
      <c r="Q189" s="713">
        <v>1.86</v>
      </c>
      <c r="R189" s="23">
        <v>12.5</v>
      </c>
      <c r="S189" s="809" t="s">
        <v>2175</v>
      </c>
      <c r="T189" s="65" t="s">
        <v>2196</v>
      </c>
      <c r="U189" s="65" t="s">
        <v>2249</v>
      </c>
      <c r="V189" s="65" t="s">
        <v>2092</v>
      </c>
    </row>
    <row r="190" spans="1:22">
      <c r="A190" s="810" t="s">
        <v>2405</v>
      </c>
      <c r="B190" s="23">
        <v>460</v>
      </c>
      <c r="C190" s="636">
        <f t="shared" si="4"/>
        <v>3.1304347826086958</v>
      </c>
      <c r="D190" s="860">
        <f t="shared" si="5"/>
        <v>460</v>
      </c>
      <c r="E190" s="397" t="s">
        <v>2406</v>
      </c>
      <c r="F190" s="490" t="s">
        <v>2307</v>
      </c>
      <c r="G190" s="397">
        <v>670</v>
      </c>
      <c r="H190" s="23" t="s">
        <v>1936</v>
      </c>
      <c r="I190" s="23">
        <v>0.8</v>
      </c>
      <c r="J190" s="489" t="s">
        <v>293</v>
      </c>
      <c r="K190" s="490" t="s">
        <v>209</v>
      </c>
      <c r="L190" s="637">
        <v>5</v>
      </c>
      <c r="M190" s="712">
        <v>45974</v>
      </c>
      <c r="N190" s="713" t="s">
        <v>1046</v>
      </c>
      <c r="O190" s="713" t="s">
        <v>2308</v>
      </c>
      <c r="P190" s="713">
        <v>1.77</v>
      </c>
      <c r="Q190" s="713">
        <v>1.75</v>
      </c>
      <c r="R190" s="713">
        <v>11</v>
      </c>
      <c r="S190" s="812" t="s">
        <v>2133</v>
      </c>
      <c r="T190" s="813" t="s">
        <v>2133</v>
      </c>
      <c r="U190" s="813" t="s">
        <v>2407</v>
      </c>
      <c r="V190" s="813" t="s">
        <v>2092</v>
      </c>
    </row>
    <row r="191" spans="1:22">
      <c r="A191" s="807" t="s">
        <v>2408</v>
      </c>
      <c r="B191" s="23">
        <v>480</v>
      </c>
      <c r="C191" s="636">
        <f t="shared" si="4"/>
        <v>3</v>
      </c>
      <c r="D191" s="860">
        <f t="shared" si="5"/>
        <v>480</v>
      </c>
      <c r="E191" s="490" t="s">
        <v>2137</v>
      </c>
      <c r="F191" s="490" t="s">
        <v>2409</v>
      </c>
      <c r="G191" s="397">
        <v>500</v>
      </c>
      <c r="H191" s="23" t="s">
        <v>1936</v>
      </c>
      <c r="I191" s="23">
        <v>0.8</v>
      </c>
      <c r="J191" s="489" t="s">
        <v>293</v>
      </c>
      <c r="K191" s="490" t="s">
        <v>318</v>
      </c>
      <c r="L191" s="637">
        <v>2</v>
      </c>
      <c r="M191" s="712">
        <v>45975</v>
      </c>
      <c r="N191" s="713" t="s">
        <v>1031</v>
      </c>
      <c r="O191" s="713" t="s">
        <v>2410</v>
      </c>
      <c r="P191" s="713">
        <v>1.68</v>
      </c>
      <c r="Q191" s="713">
        <v>1.67</v>
      </c>
      <c r="R191" s="23">
        <v>8.5</v>
      </c>
      <c r="S191" s="809" t="s">
        <v>2149</v>
      </c>
      <c r="T191" s="65" t="s">
        <v>2220</v>
      </c>
      <c r="U191" s="65" t="s">
        <v>2411</v>
      </c>
      <c r="V191" s="65" t="s">
        <v>2221</v>
      </c>
    </row>
    <row r="192" spans="1:22">
      <c r="A192" s="807" t="s">
        <v>2412</v>
      </c>
      <c r="B192" s="489">
        <v>440</v>
      </c>
      <c r="C192" s="636">
        <f t="shared" si="4"/>
        <v>3.2727272727272729</v>
      </c>
      <c r="D192" s="860">
        <f t="shared" si="5"/>
        <v>440</v>
      </c>
      <c r="E192" s="397" t="s">
        <v>1660</v>
      </c>
      <c r="F192" s="397" t="s">
        <v>1825</v>
      </c>
      <c r="G192" s="490">
        <v>700</v>
      </c>
      <c r="H192" s="23" t="s">
        <v>1949</v>
      </c>
      <c r="I192" s="23">
        <v>2.2000000000000002</v>
      </c>
      <c r="J192" s="489" t="s">
        <v>293</v>
      </c>
      <c r="K192" s="490" t="s">
        <v>199</v>
      </c>
      <c r="L192" s="637">
        <v>5</v>
      </c>
      <c r="M192" s="712">
        <v>45980</v>
      </c>
      <c r="N192" s="713" t="s">
        <v>1041</v>
      </c>
      <c r="O192" s="713" t="s">
        <v>1946</v>
      </c>
      <c r="P192" s="713">
        <v>1.75</v>
      </c>
      <c r="Q192" s="713">
        <v>1.78</v>
      </c>
      <c r="R192" s="23">
        <v>28</v>
      </c>
      <c r="S192" s="809" t="s">
        <v>2149</v>
      </c>
      <c r="T192" s="65" t="s">
        <v>2231</v>
      </c>
      <c r="U192" s="65" t="s">
        <v>2133</v>
      </c>
      <c r="V192" s="65" t="s">
        <v>2092</v>
      </c>
    </row>
    <row r="193" spans="1:22">
      <c r="A193" s="807" t="s">
        <v>2413</v>
      </c>
      <c r="B193" s="489">
        <v>439</v>
      </c>
      <c r="C193" s="636">
        <f t="shared" si="4"/>
        <v>3.2801822323462413</v>
      </c>
      <c r="D193" s="861">
        <f t="shared" si="5"/>
        <v>439</v>
      </c>
      <c r="E193" s="490" t="s">
        <v>1631</v>
      </c>
      <c r="F193" s="490" t="s">
        <v>2414</v>
      </c>
      <c r="G193" s="490">
        <v>700</v>
      </c>
      <c r="H193" s="23" t="s">
        <v>1936</v>
      </c>
      <c r="I193" s="491">
        <v>1.5</v>
      </c>
      <c r="J193" s="489" t="s">
        <v>293</v>
      </c>
      <c r="K193" s="490" t="s">
        <v>222</v>
      </c>
      <c r="L193" s="637">
        <v>5</v>
      </c>
      <c r="M193" s="712">
        <v>45981</v>
      </c>
      <c r="N193" s="713" t="s">
        <v>1044</v>
      </c>
      <c r="O193" s="713" t="s">
        <v>1974</v>
      </c>
      <c r="P193" s="713">
        <v>1.7649999999999999</v>
      </c>
      <c r="Q193" s="713">
        <v>1.7</v>
      </c>
      <c r="R193" s="23">
        <v>18.5</v>
      </c>
      <c r="S193" s="809" t="s">
        <v>2249</v>
      </c>
      <c r="T193" s="65" t="s">
        <v>2176</v>
      </c>
      <c r="U193" s="65" t="s">
        <v>2415</v>
      </c>
      <c r="V193" s="65" t="s">
        <v>2092</v>
      </c>
    </row>
    <row r="194" spans="1:22">
      <c r="A194" s="807" t="s">
        <v>1760</v>
      </c>
      <c r="B194" s="489">
        <v>770</v>
      </c>
      <c r="C194" s="636">
        <f t="shared" ref="C194:C257" si="6">IFERROR(1440/D194, "")</f>
        <v>1.8701298701298701</v>
      </c>
      <c r="D194" s="861">
        <f t="shared" ref="D194:D257" si="7">IF(B194="", "", IF(B194&lt;1, B194*1440, B194))</f>
        <v>770</v>
      </c>
      <c r="E194" s="490" t="s">
        <v>1761</v>
      </c>
      <c r="F194" s="490" t="s">
        <v>1757</v>
      </c>
      <c r="G194" s="490">
        <v>800</v>
      </c>
      <c r="H194" s="23" t="s">
        <v>1936</v>
      </c>
      <c r="I194" s="23">
        <v>1.1000000000000001</v>
      </c>
      <c r="J194" s="489" t="s">
        <v>293</v>
      </c>
      <c r="K194" s="490" t="s">
        <v>210</v>
      </c>
      <c r="L194" s="637">
        <v>5</v>
      </c>
      <c r="M194" s="712">
        <v>45981</v>
      </c>
      <c r="N194" s="713" t="s">
        <v>1043</v>
      </c>
      <c r="O194" s="713" t="s">
        <v>2155</v>
      </c>
      <c r="P194" s="713">
        <v>1.71</v>
      </c>
      <c r="Q194" s="713">
        <v>1.88</v>
      </c>
      <c r="R194" s="23">
        <v>12</v>
      </c>
      <c r="S194" s="809" t="s">
        <v>2249</v>
      </c>
      <c r="T194" s="65" t="s">
        <v>2416</v>
      </c>
      <c r="U194" s="65" t="s">
        <v>2149</v>
      </c>
      <c r="V194" s="65" t="s">
        <v>2092</v>
      </c>
    </row>
    <row r="195" spans="1:22">
      <c r="A195" s="810" t="s">
        <v>2417</v>
      </c>
      <c r="B195" s="23">
        <v>617</v>
      </c>
      <c r="C195" s="636">
        <f t="shared" si="6"/>
        <v>2.3338735818476497</v>
      </c>
      <c r="D195" s="861">
        <f t="shared" si="7"/>
        <v>617</v>
      </c>
      <c r="E195" s="397" t="s">
        <v>2418</v>
      </c>
      <c r="F195" s="490" t="s">
        <v>2419</v>
      </c>
      <c r="G195" s="397">
        <v>600</v>
      </c>
      <c r="H195" s="23" t="s">
        <v>2037</v>
      </c>
      <c r="I195" s="23">
        <v>1</v>
      </c>
      <c r="J195" s="489" t="s">
        <v>293</v>
      </c>
      <c r="K195" s="490" t="s">
        <v>298</v>
      </c>
      <c r="L195" s="637">
        <v>2</v>
      </c>
      <c r="M195" s="712">
        <v>45981</v>
      </c>
      <c r="N195" s="713" t="s">
        <v>1032</v>
      </c>
      <c r="O195" s="713" t="s">
        <v>2308</v>
      </c>
      <c r="P195" s="713">
        <v>1.65</v>
      </c>
      <c r="Q195" s="713">
        <v>1.69</v>
      </c>
      <c r="R195" s="23">
        <v>7.5</v>
      </c>
      <c r="S195" s="809" t="s">
        <v>2097</v>
      </c>
      <c r="T195" s="65" t="s">
        <v>2420</v>
      </c>
      <c r="U195" s="65" t="s">
        <v>2421</v>
      </c>
      <c r="V195" s="65" t="s">
        <v>2221</v>
      </c>
    </row>
    <row r="196" spans="1:22">
      <c r="A196" s="810" t="s">
        <v>2422</v>
      </c>
      <c r="B196" s="23">
        <v>504</v>
      </c>
      <c r="C196" s="636">
        <f t="shared" si="6"/>
        <v>2.8571428571428572</v>
      </c>
      <c r="D196" s="860">
        <f t="shared" si="7"/>
        <v>504</v>
      </c>
      <c r="E196" s="397" t="s">
        <v>1684</v>
      </c>
      <c r="F196" s="490" t="s">
        <v>2423</v>
      </c>
      <c r="G196" s="397">
        <v>500</v>
      </c>
      <c r="H196" s="23" t="s">
        <v>1936</v>
      </c>
      <c r="I196" s="23">
        <v>3</v>
      </c>
      <c r="J196" s="489" t="s">
        <v>293</v>
      </c>
      <c r="K196" s="490" t="s">
        <v>861</v>
      </c>
      <c r="L196" s="637">
        <v>4</v>
      </c>
      <c r="M196" s="712">
        <v>45985</v>
      </c>
      <c r="N196" s="713" t="s">
        <v>1033</v>
      </c>
      <c r="O196" s="713" t="s">
        <v>2243</v>
      </c>
      <c r="P196" s="713">
        <v>1.77</v>
      </c>
      <c r="Q196" s="713">
        <v>1.78</v>
      </c>
      <c r="R196" s="23">
        <v>12</v>
      </c>
      <c r="S196" s="809" t="s">
        <v>2133</v>
      </c>
      <c r="T196" s="65" t="s">
        <v>2371</v>
      </c>
      <c r="U196" s="65" t="s">
        <v>2424</v>
      </c>
      <c r="V196" s="65" t="s">
        <v>2092</v>
      </c>
    </row>
    <row r="197" spans="1:22">
      <c r="A197" s="807" t="s">
        <v>2425</v>
      </c>
      <c r="B197" s="489">
        <v>901</v>
      </c>
      <c r="C197" s="636">
        <f t="shared" si="6"/>
        <v>1.5982241953385128</v>
      </c>
      <c r="D197" s="861">
        <f t="shared" si="7"/>
        <v>901</v>
      </c>
      <c r="E197" s="490" t="s">
        <v>1683</v>
      </c>
      <c r="F197" s="490" t="s">
        <v>2426</v>
      </c>
      <c r="G197" s="397">
        <v>500</v>
      </c>
      <c r="H197" s="23" t="s">
        <v>1936</v>
      </c>
      <c r="I197" s="489">
        <v>0.4</v>
      </c>
      <c r="J197" s="489" t="s">
        <v>293</v>
      </c>
      <c r="K197" s="490" t="s">
        <v>323</v>
      </c>
      <c r="L197" s="637">
        <v>3.7</v>
      </c>
      <c r="M197" s="712">
        <v>45994</v>
      </c>
      <c r="N197" s="713" t="s">
        <v>1040</v>
      </c>
      <c r="O197" s="713" t="s">
        <v>2298</v>
      </c>
      <c r="P197" s="713">
        <v>1.675</v>
      </c>
      <c r="Q197" s="713">
        <v>1.91</v>
      </c>
      <c r="R197" s="23">
        <v>8.5</v>
      </c>
      <c r="S197" s="809" t="s">
        <v>2208</v>
      </c>
      <c r="T197" s="65" t="s">
        <v>2196</v>
      </c>
      <c r="U197" s="65" t="s">
        <v>2167</v>
      </c>
      <c r="V197" s="65" t="s">
        <v>2092</v>
      </c>
    </row>
    <row r="198" spans="1:22">
      <c r="A198" s="810" t="s">
        <v>2427</v>
      </c>
      <c r="B198" s="23">
        <v>461</v>
      </c>
      <c r="C198" s="636">
        <f t="shared" si="6"/>
        <v>3.1236442516268981</v>
      </c>
      <c r="D198" s="860">
        <f t="shared" si="7"/>
        <v>461</v>
      </c>
      <c r="E198" s="397" t="s">
        <v>1631</v>
      </c>
      <c r="F198" s="490" t="s">
        <v>2428</v>
      </c>
      <c r="G198" s="397">
        <v>670</v>
      </c>
      <c r="H198" s="23" t="s">
        <v>1936</v>
      </c>
      <c r="I198" s="23">
        <v>0.7</v>
      </c>
      <c r="J198" s="489" t="s">
        <v>293</v>
      </c>
      <c r="K198" s="490" t="s">
        <v>334</v>
      </c>
      <c r="L198" s="637">
        <v>5</v>
      </c>
      <c r="M198" s="712">
        <v>46000</v>
      </c>
      <c r="N198" s="713" t="s">
        <v>1046</v>
      </c>
      <c r="O198" s="713" t="s">
        <v>1976</v>
      </c>
      <c r="P198" s="713">
        <v>1.7649999999999999</v>
      </c>
      <c r="Q198" s="713">
        <v>1.78</v>
      </c>
      <c r="R198" s="23">
        <v>11.5</v>
      </c>
      <c r="S198" s="809" t="s">
        <v>2133</v>
      </c>
      <c r="T198" s="65" t="s">
        <v>2133</v>
      </c>
      <c r="U198" s="65" t="s">
        <v>2429</v>
      </c>
      <c r="V198" s="65" t="s">
        <v>2092</v>
      </c>
    </row>
    <row r="199" spans="1:22">
      <c r="A199" s="810" t="s">
        <v>2430</v>
      </c>
      <c r="B199" s="23">
        <v>563</v>
      </c>
      <c r="C199" s="636">
        <f t="shared" si="6"/>
        <v>2.5577264653641207</v>
      </c>
      <c r="D199" s="860">
        <f t="shared" si="7"/>
        <v>563</v>
      </c>
      <c r="E199" s="397" t="s">
        <v>1675</v>
      </c>
      <c r="F199" s="490" t="s">
        <v>2431</v>
      </c>
      <c r="G199" s="397">
        <v>650</v>
      </c>
      <c r="H199" s="23" t="s">
        <v>1936</v>
      </c>
      <c r="I199" s="23">
        <v>1.2</v>
      </c>
      <c r="J199" s="489" t="s">
        <v>293</v>
      </c>
      <c r="K199" s="490" t="s">
        <v>326</v>
      </c>
      <c r="L199" s="637">
        <v>4</v>
      </c>
      <c r="M199" s="712">
        <v>46001</v>
      </c>
      <c r="N199" s="713" t="s">
        <v>2247</v>
      </c>
      <c r="O199" s="713" t="s">
        <v>1974</v>
      </c>
      <c r="P199" s="713">
        <v>1.7050000000000001</v>
      </c>
      <c r="Q199" s="713">
        <v>1.65</v>
      </c>
      <c r="R199" s="23">
        <v>8</v>
      </c>
      <c r="S199" s="809" t="s">
        <v>2229</v>
      </c>
      <c r="T199" s="65" t="s">
        <v>2230</v>
      </c>
      <c r="U199" s="65" t="s">
        <v>2371</v>
      </c>
      <c r="V199" s="65" t="s">
        <v>2092</v>
      </c>
    </row>
    <row r="200" spans="1:22">
      <c r="A200" s="810" t="s">
        <v>2432</v>
      </c>
      <c r="B200" s="23">
        <v>889</v>
      </c>
      <c r="C200" s="636">
        <f t="shared" si="6"/>
        <v>1.6197975253093364</v>
      </c>
      <c r="D200" s="861">
        <f t="shared" si="7"/>
        <v>889</v>
      </c>
      <c r="E200" s="397" t="s">
        <v>1629</v>
      </c>
      <c r="F200" s="490" t="s">
        <v>2433</v>
      </c>
      <c r="G200" s="397">
        <v>700</v>
      </c>
      <c r="H200" s="23" t="s">
        <v>1936</v>
      </c>
      <c r="I200" s="23">
        <v>1.4</v>
      </c>
      <c r="J200" s="489" t="s">
        <v>293</v>
      </c>
      <c r="K200" s="490" t="s">
        <v>302</v>
      </c>
      <c r="L200" s="637">
        <v>5</v>
      </c>
      <c r="M200" s="712">
        <v>46002</v>
      </c>
      <c r="N200" s="713" t="s">
        <v>1032</v>
      </c>
      <c r="O200" s="713" t="s">
        <v>2434</v>
      </c>
      <c r="P200" s="713">
        <v>1.75</v>
      </c>
      <c r="Q200" s="713">
        <v>1.79</v>
      </c>
      <c r="R200" s="23">
        <v>10</v>
      </c>
      <c r="S200" s="809" t="s">
        <v>2340</v>
      </c>
      <c r="T200" s="65" t="s">
        <v>2235</v>
      </c>
      <c r="U200" s="65" t="s">
        <v>2435</v>
      </c>
      <c r="V200" s="65" t="s">
        <v>2092</v>
      </c>
    </row>
    <row r="201" spans="1:22">
      <c r="A201" s="810" t="s">
        <v>2436</v>
      </c>
      <c r="B201" s="23">
        <v>888</v>
      </c>
      <c r="C201" s="636">
        <f t="shared" si="6"/>
        <v>1.6216216216216217</v>
      </c>
      <c r="D201" s="860">
        <f t="shared" si="7"/>
        <v>888</v>
      </c>
      <c r="E201" s="397" t="s">
        <v>1683</v>
      </c>
      <c r="F201" s="397" t="s">
        <v>2437</v>
      </c>
      <c r="G201" s="397">
        <v>500</v>
      </c>
      <c r="H201" s="23" t="s">
        <v>1936</v>
      </c>
      <c r="I201" s="23">
        <v>0.3</v>
      </c>
      <c r="J201" s="489" t="s">
        <v>293</v>
      </c>
      <c r="K201" s="490" t="s">
        <v>305</v>
      </c>
      <c r="L201" s="637">
        <v>3.7</v>
      </c>
      <c r="M201" s="712">
        <v>46003</v>
      </c>
      <c r="N201" s="713" t="s">
        <v>1045</v>
      </c>
      <c r="O201" s="713" t="s">
        <v>850</v>
      </c>
      <c r="P201" s="713">
        <v>1.675</v>
      </c>
      <c r="Q201" s="713">
        <v>1.9</v>
      </c>
      <c r="R201" s="713">
        <v>8.5</v>
      </c>
      <c r="S201" s="812" t="s">
        <v>2208</v>
      </c>
      <c r="T201" s="813" t="s">
        <v>2196</v>
      </c>
      <c r="U201" s="813" t="s">
        <v>2167</v>
      </c>
      <c r="V201" s="813" t="s">
        <v>2092</v>
      </c>
    </row>
    <row r="202" spans="1:22">
      <c r="A202" s="807" t="s">
        <v>2438</v>
      </c>
      <c r="B202" s="489">
        <v>950</v>
      </c>
      <c r="C202" s="636">
        <f t="shared" si="6"/>
        <v>1.5157894736842106</v>
      </c>
      <c r="D202" s="861">
        <f t="shared" si="7"/>
        <v>950</v>
      </c>
      <c r="E202" s="490" t="s">
        <v>1628</v>
      </c>
      <c r="F202" s="397" t="s">
        <v>2439</v>
      </c>
      <c r="G202" s="490">
        <v>650</v>
      </c>
      <c r="H202" s="23" t="s">
        <v>1936</v>
      </c>
      <c r="I202" s="23">
        <v>0.8</v>
      </c>
      <c r="J202" s="489" t="s">
        <v>293</v>
      </c>
      <c r="K202" s="490" t="s">
        <v>211</v>
      </c>
      <c r="L202" s="637">
        <v>5</v>
      </c>
      <c r="M202" s="712">
        <v>46006</v>
      </c>
      <c r="N202" s="713" t="s">
        <v>1037</v>
      </c>
      <c r="O202" s="713" t="s">
        <v>2082</v>
      </c>
      <c r="P202" s="713">
        <v>1.69</v>
      </c>
      <c r="Q202" s="713" t="s">
        <v>2440</v>
      </c>
      <c r="R202" s="23">
        <v>12</v>
      </c>
      <c r="S202" s="809" t="s">
        <v>2175</v>
      </c>
      <c r="T202" s="65" t="s">
        <v>2134</v>
      </c>
      <c r="U202" s="65" t="s">
        <v>2441</v>
      </c>
      <c r="V202" s="65" t="s">
        <v>2092</v>
      </c>
    </row>
    <row r="203" spans="1:22">
      <c r="A203" s="810" t="s">
        <v>2442</v>
      </c>
      <c r="B203" s="23">
        <v>470</v>
      </c>
      <c r="C203" s="636">
        <f t="shared" si="6"/>
        <v>3.0638297872340425</v>
      </c>
      <c r="D203" s="860">
        <f t="shared" si="7"/>
        <v>470</v>
      </c>
      <c r="E203" s="397" t="s">
        <v>2392</v>
      </c>
      <c r="F203" s="397" t="s">
        <v>2443</v>
      </c>
      <c r="G203" s="397">
        <v>600</v>
      </c>
      <c r="H203" s="23" t="s">
        <v>1949</v>
      </c>
      <c r="I203" s="23">
        <v>2.2000000000000002</v>
      </c>
      <c r="J203" s="489" t="s">
        <v>296</v>
      </c>
      <c r="K203" s="490" t="s">
        <v>327</v>
      </c>
      <c r="L203" s="637">
        <v>5</v>
      </c>
      <c r="M203" s="712">
        <v>46006</v>
      </c>
      <c r="N203" s="713" t="s">
        <v>1709</v>
      </c>
      <c r="O203" s="713" t="s">
        <v>200</v>
      </c>
      <c r="P203" s="713">
        <v>1.7450000000000001</v>
      </c>
      <c r="Q203" s="713">
        <v>1.9</v>
      </c>
      <c r="R203" s="23">
        <v>16.5</v>
      </c>
      <c r="S203" s="809" t="s">
        <v>2295</v>
      </c>
      <c r="T203" s="65" t="s">
        <v>2184</v>
      </c>
      <c r="U203" s="65" t="s">
        <v>2444</v>
      </c>
      <c r="V203" s="65" t="s">
        <v>2092</v>
      </c>
    </row>
    <row r="204" spans="1:22">
      <c r="A204" s="807" t="s">
        <v>2445</v>
      </c>
      <c r="B204" s="489">
        <v>208</v>
      </c>
      <c r="C204" s="636">
        <f t="shared" si="6"/>
        <v>6.9230769230769234</v>
      </c>
      <c r="D204" s="860">
        <f t="shared" si="7"/>
        <v>208</v>
      </c>
      <c r="E204" s="490" t="s">
        <v>2334</v>
      </c>
      <c r="F204" s="490" t="s">
        <v>2446</v>
      </c>
      <c r="G204" s="490">
        <v>600</v>
      </c>
      <c r="H204" s="489" t="s">
        <v>1952</v>
      </c>
      <c r="I204" s="491">
        <v>1.6</v>
      </c>
      <c r="J204" s="489" t="s">
        <v>293</v>
      </c>
      <c r="K204" s="490" t="s">
        <v>861</v>
      </c>
      <c r="L204" s="637">
        <v>4</v>
      </c>
      <c r="M204" s="712">
        <v>46006</v>
      </c>
      <c r="N204" s="713" t="s">
        <v>1028</v>
      </c>
      <c r="O204" s="713" t="s">
        <v>202</v>
      </c>
      <c r="P204" s="713">
        <v>1.78</v>
      </c>
      <c r="Q204" s="713">
        <v>1.72</v>
      </c>
      <c r="R204" s="23">
        <v>34</v>
      </c>
      <c r="S204" s="809" t="s">
        <v>2340</v>
      </c>
      <c r="T204" s="65" t="s">
        <v>2284</v>
      </c>
      <c r="U204" s="65" t="s">
        <v>2444</v>
      </c>
      <c r="V204" s="65" t="s">
        <v>2092</v>
      </c>
    </row>
    <row r="205" spans="1:22">
      <c r="A205" s="807" t="s">
        <v>2447</v>
      </c>
      <c r="B205" s="489">
        <v>641</v>
      </c>
      <c r="C205" s="636">
        <f t="shared" si="6"/>
        <v>2.2464898595943836</v>
      </c>
      <c r="D205" s="861">
        <f t="shared" si="7"/>
        <v>641</v>
      </c>
      <c r="E205" s="490" t="s">
        <v>1636</v>
      </c>
      <c r="F205" s="490" t="s">
        <v>2240</v>
      </c>
      <c r="G205" s="490">
        <v>700</v>
      </c>
      <c r="H205" s="23" t="s">
        <v>2088</v>
      </c>
      <c r="I205" s="492">
        <v>2.4</v>
      </c>
      <c r="J205" s="489" t="s">
        <v>293</v>
      </c>
      <c r="K205" s="490" t="s">
        <v>204</v>
      </c>
      <c r="L205" s="637">
        <v>5</v>
      </c>
      <c r="M205" s="712">
        <v>46006</v>
      </c>
      <c r="N205" s="713" t="s">
        <v>1044</v>
      </c>
      <c r="O205" s="713" t="s">
        <v>200</v>
      </c>
      <c r="P205" s="713">
        <v>1.7549999999999999</v>
      </c>
      <c r="Q205" s="713">
        <v>1.95</v>
      </c>
      <c r="R205" s="23">
        <v>12.5</v>
      </c>
      <c r="S205" s="809" t="s">
        <v>2167</v>
      </c>
      <c r="T205" s="65" t="s">
        <v>2235</v>
      </c>
      <c r="U205" s="65" t="s">
        <v>2302</v>
      </c>
      <c r="V205" s="65" t="s">
        <v>2092</v>
      </c>
    </row>
    <row r="206" spans="1:22">
      <c r="A206" s="807" t="s">
        <v>2448</v>
      </c>
      <c r="B206" s="489">
        <v>443</v>
      </c>
      <c r="C206" s="636">
        <f t="shared" si="6"/>
        <v>3.2505643340857788</v>
      </c>
      <c r="D206" s="861">
        <f t="shared" si="7"/>
        <v>443</v>
      </c>
      <c r="E206" s="397" t="s">
        <v>1660</v>
      </c>
      <c r="F206" s="397" t="s">
        <v>2449</v>
      </c>
      <c r="G206" s="397">
        <v>700</v>
      </c>
      <c r="H206" s="23" t="s">
        <v>1949</v>
      </c>
      <c r="I206" s="491">
        <v>2.2999999999999998</v>
      </c>
      <c r="J206" s="489" t="s">
        <v>293</v>
      </c>
      <c r="K206" s="490" t="s">
        <v>336</v>
      </c>
      <c r="L206" s="637">
        <v>5</v>
      </c>
      <c r="M206" s="712">
        <v>46008</v>
      </c>
      <c r="N206" s="713" t="s">
        <v>1027</v>
      </c>
      <c r="O206" s="713" t="s">
        <v>210</v>
      </c>
      <c r="P206" s="713">
        <v>1.75</v>
      </c>
      <c r="Q206" s="713">
        <v>1.85</v>
      </c>
      <c r="R206" s="23">
        <v>32</v>
      </c>
      <c r="S206" s="809" t="s">
        <v>2149</v>
      </c>
      <c r="T206" s="65" t="s">
        <v>2231</v>
      </c>
      <c r="U206" s="65" t="s">
        <v>2450</v>
      </c>
      <c r="V206" s="65" t="s">
        <v>2092</v>
      </c>
    </row>
    <row r="207" spans="1:22">
      <c r="A207" s="810" t="s">
        <v>2451</v>
      </c>
      <c r="B207" s="489">
        <v>480</v>
      </c>
      <c r="C207" s="636">
        <f t="shared" si="6"/>
        <v>3</v>
      </c>
      <c r="D207" s="861">
        <f t="shared" si="7"/>
        <v>480</v>
      </c>
      <c r="E207" s="490" t="s">
        <v>2137</v>
      </c>
      <c r="F207" s="490" t="s">
        <v>2452</v>
      </c>
      <c r="G207" s="397">
        <v>500</v>
      </c>
      <c r="H207" s="23" t="s">
        <v>1936</v>
      </c>
      <c r="I207" s="492">
        <v>0.7</v>
      </c>
      <c r="J207" s="489" t="s">
        <v>293</v>
      </c>
      <c r="K207" s="490" t="s">
        <v>312</v>
      </c>
      <c r="L207" s="637">
        <v>2</v>
      </c>
      <c r="M207" s="712">
        <v>46009</v>
      </c>
      <c r="N207" s="713" t="s">
        <v>1031</v>
      </c>
      <c r="O207" s="713" t="s">
        <v>2308</v>
      </c>
      <c r="P207" s="713">
        <v>1.68</v>
      </c>
      <c r="Q207" s="713">
        <v>1.74</v>
      </c>
      <c r="R207" s="23">
        <v>7.5</v>
      </c>
      <c r="S207" s="809" t="s">
        <v>2149</v>
      </c>
      <c r="T207" s="65" t="s">
        <v>2220</v>
      </c>
      <c r="U207" s="65" t="s">
        <v>2453</v>
      </c>
      <c r="V207" s="65" t="s">
        <v>2221</v>
      </c>
    </row>
    <row r="208" spans="1:22">
      <c r="A208" s="807" t="s">
        <v>2454</v>
      </c>
      <c r="B208" s="489">
        <v>1112</v>
      </c>
      <c r="C208" s="636">
        <f t="shared" si="6"/>
        <v>1.2949640287769784</v>
      </c>
      <c r="D208" s="861">
        <f t="shared" si="7"/>
        <v>1112</v>
      </c>
      <c r="E208" s="490" t="s">
        <v>2211</v>
      </c>
      <c r="F208" s="490" t="s">
        <v>1869</v>
      </c>
      <c r="G208" s="490">
        <v>550</v>
      </c>
      <c r="H208" s="23" t="s">
        <v>2088</v>
      </c>
      <c r="I208" s="23">
        <v>1.6</v>
      </c>
      <c r="J208" s="489" t="s">
        <v>296</v>
      </c>
      <c r="K208" s="490" t="s">
        <v>200</v>
      </c>
      <c r="L208" s="637">
        <v>5</v>
      </c>
      <c r="M208" s="712">
        <v>46013</v>
      </c>
      <c r="N208" s="713" t="s">
        <v>2112</v>
      </c>
      <c r="O208" s="713" t="s">
        <v>2059</v>
      </c>
      <c r="P208" s="713">
        <v>1.73</v>
      </c>
      <c r="Q208" s="713">
        <v>2.0499999999999998</v>
      </c>
      <c r="R208" s="23">
        <v>5.5</v>
      </c>
      <c r="S208" s="809" t="s">
        <v>2215</v>
      </c>
      <c r="T208" s="65" t="s">
        <v>2150</v>
      </c>
      <c r="U208" s="65" t="s">
        <v>2455</v>
      </c>
    </row>
    <row r="209" spans="1:22">
      <c r="A209" s="810" t="s">
        <v>2456</v>
      </c>
      <c r="B209" s="23">
        <v>513</v>
      </c>
      <c r="C209" s="636">
        <f t="shared" si="6"/>
        <v>2.807017543859649</v>
      </c>
      <c r="D209" s="861">
        <f t="shared" si="7"/>
        <v>513</v>
      </c>
      <c r="E209" s="397" t="s">
        <v>2457</v>
      </c>
      <c r="F209" s="397" t="s">
        <v>2458</v>
      </c>
      <c r="G209" s="397">
        <v>600</v>
      </c>
      <c r="H209" s="23" t="s">
        <v>1936</v>
      </c>
      <c r="I209" s="23">
        <v>2.9</v>
      </c>
      <c r="J209" s="489" t="s">
        <v>293</v>
      </c>
      <c r="K209" s="490" t="s">
        <v>253</v>
      </c>
      <c r="L209" s="637">
        <v>5</v>
      </c>
      <c r="M209" s="712">
        <v>46020</v>
      </c>
      <c r="N209" s="713" t="s">
        <v>1033</v>
      </c>
      <c r="O209" s="713" t="s">
        <v>1966</v>
      </c>
      <c r="P209" s="713">
        <v>1.76</v>
      </c>
      <c r="Q209" s="713">
        <v>1.84</v>
      </c>
      <c r="R209" s="23">
        <v>14</v>
      </c>
      <c r="S209" s="809" t="s">
        <v>2295</v>
      </c>
      <c r="T209" s="65" t="s">
        <v>2371</v>
      </c>
      <c r="U209" s="65" t="s">
        <v>2149</v>
      </c>
      <c r="V209" s="65" t="s">
        <v>2092</v>
      </c>
    </row>
    <row r="210" spans="1:22">
      <c r="A210" s="807" t="s">
        <v>2459</v>
      </c>
      <c r="B210" s="489">
        <v>461</v>
      </c>
      <c r="C210" s="636">
        <f t="shared" si="6"/>
        <v>3.1236442516268981</v>
      </c>
      <c r="D210" s="860">
        <f t="shared" si="7"/>
        <v>461</v>
      </c>
      <c r="E210" s="397" t="s">
        <v>1637</v>
      </c>
      <c r="F210" s="397" t="s">
        <v>2460</v>
      </c>
      <c r="G210" s="490">
        <v>670</v>
      </c>
      <c r="H210" s="23" t="s">
        <v>1936</v>
      </c>
      <c r="I210" s="492">
        <v>0.7</v>
      </c>
      <c r="J210" s="489" t="s">
        <v>293</v>
      </c>
      <c r="K210" s="490" t="s">
        <v>1959</v>
      </c>
      <c r="L210" s="637">
        <v>5</v>
      </c>
      <c r="M210" s="712">
        <v>46020</v>
      </c>
      <c r="N210" s="713" t="s">
        <v>1046</v>
      </c>
      <c r="O210" s="713" t="s">
        <v>202</v>
      </c>
      <c r="P210" s="713">
        <v>1.76</v>
      </c>
      <c r="Q210" s="713">
        <v>1.82</v>
      </c>
      <c r="R210" s="23">
        <v>12</v>
      </c>
      <c r="S210" s="809" t="s">
        <v>2133</v>
      </c>
      <c r="T210" s="65" t="s">
        <v>2133</v>
      </c>
      <c r="U210" s="65" t="s">
        <v>2461</v>
      </c>
      <c r="V210" s="65" t="s">
        <v>2092</v>
      </c>
    </row>
    <row r="211" spans="1:22">
      <c r="A211" s="807" t="s">
        <v>2462</v>
      </c>
      <c r="B211" s="489">
        <v>192</v>
      </c>
      <c r="C211" s="636">
        <f t="shared" si="6"/>
        <v>7.5</v>
      </c>
      <c r="D211" s="860">
        <f t="shared" si="7"/>
        <v>192</v>
      </c>
      <c r="E211" s="490" t="s">
        <v>2327</v>
      </c>
      <c r="F211" s="397" t="s">
        <v>2463</v>
      </c>
      <c r="G211" s="490">
        <v>650</v>
      </c>
      <c r="H211" s="23" t="s">
        <v>1952</v>
      </c>
      <c r="I211" s="489">
        <v>1.6</v>
      </c>
      <c r="J211" s="489" t="s">
        <v>293</v>
      </c>
      <c r="K211" s="490" t="s">
        <v>304</v>
      </c>
      <c r="L211" s="637">
        <v>4</v>
      </c>
      <c r="M211" s="712">
        <v>46021</v>
      </c>
      <c r="N211" s="713" t="s">
        <v>1028</v>
      </c>
      <c r="O211" s="713" t="s">
        <v>202</v>
      </c>
      <c r="P211" s="713">
        <v>1.77</v>
      </c>
      <c r="Q211" s="713">
        <v>1.78</v>
      </c>
      <c r="R211" s="23">
        <v>34</v>
      </c>
      <c r="S211" s="809" t="s">
        <v>2340</v>
      </c>
      <c r="T211" s="65" t="s">
        <v>2284</v>
      </c>
      <c r="U211" s="65" t="s">
        <v>2464</v>
      </c>
      <c r="V211" s="65" t="s">
        <v>2092</v>
      </c>
    </row>
    <row r="212" spans="1:22">
      <c r="A212" s="810" t="s">
        <v>2465</v>
      </c>
      <c r="B212" s="23">
        <v>895</v>
      </c>
      <c r="C212" s="636">
        <f t="shared" si="6"/>
        <v>1.6089385474860336</v>
      </c>
      <c r="D212" s="860">
        <f t="shared" si="7"/>
        <v>895</v>
      </c>
      <c r="E212" s="397" t="s">
        <v>1683</v>
      </c>
      <c r="F212" s="490" t="s">
        <v>2206</v>
      </c>
      <c r="G212" s="397">
        <v>500</v>
      </c>
      <c r="H212" s="23" t="s">
        <v>1936</v>
      </c>
      <c r="I212" s="23">
        <v>0.3</v>
      </c>
      <c r="J212" s="489" t="s">
        <v>293</v>
      </c>
      <c r="K212" s="490" t="s">
        <v>207</v>
      </c>
      <c r="L212" s="637">
        <v>3.7</v>
      </c>
      <c r="M212" s="712">
        <v>46022</v>
      </c>
      <c r="N212" s="713" t="s">
        <v>1045</v>
      </c>
      <c r="O212" s="713" t="s">
        <v>307</v>
      </c>
      <c r="P212" s="713">
        <v>1.675</v>
      </c>
      <c r="Q212" s="713">
        <v>2.16</v>
      </c>
      <c r="R212" s="23">
        <v>8.5</v>
      </c>
      <c r="S212" s="809" t="s">
        <v>2208</v>
      </c>
      <c r="T212" s="65" t="s">
        <v>2416</v>
      </c>
      <c r="U212" s="65" t="s">
        <v>2466</v>
      </c>
      <c r="V212" s="65" t="s">
        <v>2092</v>
      </c>
    </row>
    <row r="213" spans="1:22">
      <c r="A213" s="807" t="s">
        <v>2467</v>
      </c>
      <c r="B213" s="489">
        <v>461</v>
      </c>
      <c r="C213" s="636">
        <f t="shared" si="6"/>
        <v>3.1236442516268981</v>
      </c>
      <c r="D213" s="860">
        <f t="shared" si="7"/>
        <v>461</v>
      </c>
      <c r="E213" s="490" t="s">
        <v>1631</v>
      </c>
      <c r="F213" s="490" t="s">
        <v>2297</v>
      </c>
      <c r="G213" s="490">
        <v>670</v>
      </c>
      <c r="H213" s="23" t="s">
        <v>1936</v>
      </c>
      <c r="I213" s="23">
        <v>0.7</v>
      </c>
      <c r="J213" s="489" t="s">
        <v>293</v>
      </c>
      <c r="K213" s="490" t="s">
        <v>219</v>
      </c>
      <c r="L213" s="637">
        <v>5</v>
      </c>
      <c r="M213" s="712">
        <v>46027</v>
      </c>
      <c r="N213" s="713" t="s">
        <v>2290</v>
      </c>
      <c r="O213" s="713" t="s">
        <v>2298</v>
      </c>
      <c r="P213" s="713">
        <v>1.7649999999999999</v>
      </c>
      <c r="Q213" s="713">
        <v>1.75</v>
      </c>
      <c r="R213" s="23">
        <v>11.5</v>
      </c>
      <c r="S213" s="809" t="s">
        <v>2133</v>
      </c>
      <c r="T213" s="65" t="s">
        <v>2133</v>
      </c>
      <c r="U213" s="65" t="s">
        <v>2468</v>
      </c>
      <c r="V213" s="65" t="s">
        <v>2092</v>
      </c>
    </row>
    <row r="214" spans="1:22">
      <c r="A214" s="807" t="s">
        <v>2469</v>
      </c>
      <c r="B214" s="489">
        <v>470</v>
      </c>
      <c r="C214" s="636">
        <f t="shared" si="6"/>
        <v>3.0638297872340425</v>
      </c>
      <c r="D214" s="861">
        <f t="shared" si="7"/>
        <v>470</v>
      </c>
      <c r="E214" s="490" t="s">
        <v>1631</v>
      </c>
      <c r="F214" s="490" t="s">
        <v>2297</v>
      </c>
      <c r="G214" s="490">
        <v>650</v>
      </c>
      <c r="H214" s="23" t="s">
        <v>1936</v>
      </c>
      <c r="I214" s="23">
        <v>3</v>
      </c>
      <c r="J214" s="489" t="s">
        <v>293</v>
      </c>
      <c r="K214" s="490" t="s">
        <v>209</v>
      </c>
      <c r="L214" s="637">
        <v>5</v>
      </c>
      <c r="M214" s="712">
        <v>46027</v>
      </c>
      <c r="N214" s="713" t="s">
        <v>2301</v>
      </c>
      <c r="O214" s="713" t="s">
        <v>2298</v>
      </c>
      <c r="P214" s="713">
        <v>1.76</v>
      </c>
      <c r="Q214" s="713">
        <v>1.82</v>
      </c>
      <c r="R214" s="23">
        <v>16.5</v>
      </c>
      <c r="S214" s="809" t="s">
        <v>2302</v>
      </c>
      <c r="T214" s="65" t="s">
        <v>2169</v>
      </c>
      <c r="U214" s="65" t="s">
        <v>2302</v>
      </c>
      <c r="V214" s="65" t="s">
        <v>2092</v>
      </c>
    </row>
    <row r="215" spans="1:22">
      <c r="A215" s="807" t="s">
        <v>2470</v>
      </c>
      <c r="B215" s="489">
        <v>570</v>
      </c>
      <c r="C215" s="636">
        <f t="shared" si="6"/>
        <v>2.5263157894736841</v>
      </c>
      <c r="D215" s="861">
        <f t="shared" si="7"/>
        <v>570</v>
      </c>
      <c r="E215" s="490" t="s">
        <v>1675</v>
      </c>
      <c r="F215" s="490" t="s">
        <v>2431</v>
      </c>
      <c r="G215" s="490">
        <v>650</v>
      </c>
      <c r="H215" s="23" t="s">
        <v>1936</v>
      </c>
      <c r="I215" s="492">
        <v>1.2</v>
      </c>
      <c r="J215" s="489" t="s">
        <v>296</v>
      </c>
      <c r="K215" s="490" t="s">
        <v>202</v>
      </c>
      <c r="L215" s="637">
        <v>4</v>
      </c>
      <c r="M215" s="712">
        <v>46027</v>
      </c>
      <c r="N215" s="713" t="s">
        <v>1034</v>
      </c>
      <c r="O215" s="713" t="s">
        <v>218</v>
      </c>
      <c r="P215" s="713">
        <v>1.6950000000000001</v>
      </c>
      <c r="Q215" s="713">
        <v>1.7</v>
      </c>
      <c r="R215" s="23">
        <v>8</v>
      </c>
      <c r="S215" s="809" t="s">
        <v>2230</v>
      </c>
      <c r="T215" s="65" t="s">
        <v>2230</v>
      </c>
      <c r="U215" s="65" t="s">
        <v>2357</v>
      </c>
      <c r="V215" s="65" t="s">
        <v>2092</v>
      </c>
    </row>
    <row r="216" spans="1:22">
      <c r="A216" s="807" t="s">
        <v>2471</v>
      </c>
      <c r="B216" s="489">
        <v>649</v>
      </c>
      <c r="C216" s="636">
        <f t="shared" si="6"/>
        <v>2.2187981510015407</v>
      </c>
      <c r="D216" s="860">
        <f t="shared" si="7"/>
        <v>649</v>
      </c>
      <c r="E216" s="490" t="s">
        <v>1636</v>
      </c>
      <c r="F216" s="490" t="s">
        <v>2472</v>
      </c>
      <c r="G216" s="490">
        <v>700</v>
      </c>
      <c r="H216" s="23" t="s">
        <v>2088</v>
      </c>
      <c r="I216" s="492">
        <v>2.4</v>
      </c>
      <c r="J216" s="489" t="s">
        <v>293</v>
      </c>
      <c r="K216" s="490" t="s">
        <v>252</v>
      </c>
      <c r="L216" s="637">
        <v>5</v>
      </c>
      <c r="M216" s="712">
        <v>46028</v>
      </c>
      <c r="N216" s="713" t="s">
        <v>1044</v>
      </c>
      <c r="O216" s="713" t="s">
        <v>311</v>
      </c>
      <c r="P216" s="713">
        <v>1.7549999999999999</v>
      </c>
      <c r="Q216" s="713">
        <v>1.97</v>
      </c>
      <c r="R216" s="23">
        <v>12.5</v>
      </c>
      <c r="S216" s="809" t="s">
        <v>2167</v>
      </c>
      <c r="T216" s="65" t="s">
        <v>2473</v>
      </c>
      <c r="U216" s="65" t="s">
        <v>2474</v>
      </c>
      <c r="V216" s="65" t="s">
        <v>2092</v>
      </c>
    </row>
    <row r="217" spans="1:22">
      <c r="A217" s="807" t="s">
        <v>2475</v>
      </c>
      <c r="B217" s="23">
        <v>485</v>
      </c>
      <c r="C217" s="636">
        <f t="shared" si="6"/>
        <v>2.9690721649484537</v>
      </c>
      <c r="D217" s="860">
        <f t="shared" si="7"/>
        <v>485</v>
      </c>
      <c r="E217" s="397" t="s">
        <v>1684</v>
      </c>
      <c r="F217" s="490" t="s">
        <v>2476</v>
      </c>
      <c r="G217" s="397">
        <v>525</v>
      </c>
      <c r="H217" s="23" t="s">
        <v>1936</v>
      </c>
      <c r="I217" s="23">
        <v>3</v>
      </c>
      <c r="J217" s="489" t="s">
        <v>293</v>
      </c>
      <c r="K217" s="490" t="s">
        <v>1061</v>
      </c>
      <c r="L217" s="637">
        <v>4</v>
      </c>
      <c r="M217" s="712">
        <v>46029</v>
      </c>
      <c r="N217" s="713" t="s">
        <v>1033</v>
      </c>
      <c r="O217" s="713" t="s">
        <v>211</v>
      </c>
      <c r="P217" s="713">
        <v>1.7649999999999999</v>
      </c>
      <c r="Q217" s="713">
        <v>1.83</v>
      </c>
      <c r="R217" s="23">
        <v>13</v>
      </c>
      <c r="S217" s="809" t="s">
        <v>2133</v>
      </c>
      <c r="T217" s="65" t="s">
        <v>2371</v>
      </c>
      <c r="U217" s="65" t="s">
        <v>2424</v>
      </c>
      <c r="V217" s="65" t="s">
        <v>2092</v>
      </c>
    </row>
    <row r="218" spans="1:22">
      <c r="A218" s="807" t="s">
        <v>2477</v>
      </c>
      <c r="B218" s="489">
        <v>570</v>
      </c>
      <c r="C218" s="636">
        <f t="shared" si="6"/>
        <v>2.5263157894736841</v>
      </c>
      <c r="D218" s="861">
        <f t="shared" si="7"/>
        <v>570</v>
      </c>
      <c r="E218" s="490" t="s">
        <v>1675</v>
      </c>
      <c r="F218" s="490" t="s">
        <v>2431</v>
      </c>
      <c r="G218" s="490">
        <v>650</v>
      </c>
      <c r="H218" s="23" t="s">
        <v>1936</v>
      </c>
      <c r="I218" s="492">
        <v>1.2</v>
      </c>
      <c r="J218" s="489" t="s">
        <v>293</v>
      </c>
      <c r="K218" s="490" t="s">
        <v>309</v>
      </c>
      <c r="L218" s="637">
        <v>4</v>
      </c>
      <c r="M218" s="712">
        <v>46031</v>
      </c>
      <c r="N218" s="713" t="s">
        <v>1043</v>
      </c>
      <c r="O218" s="713" t="s">
        <v>218</v>
      </c>
      <c r="P218" s="713">
        <v>1.7050000000000001</v>
      </c>
      <c r="Q218" s="713">
        <v>1.65</v>
      </c>
      <c r="R218" s="23">
        <v>8</v>
      </c>
      <c r="S218" s="809" t="s">
        <v>2229</v>
      </c>
      <c r="T218" s="65" t="s">
        <v>2230</v>
      </c>
      <c r="U218" s="65" t="s">
        <v>2176</v>
      </c>
      <c r="V218" s="65" t="s">
        <v>2092</v>
      </c>
    </row>
    <row r="219" spans="1:22">
      <c r="A219" s="807" t="s">
        <v>2478</v>
      </c>
      <c r="B219" s="489">
        <v>580</v>
      </c>
      <c r="C219" s="636">
        <f t="shared" si="6"/>
        <v>2.4827586206896552</v>
      </c>
      <c r="D219" s="860">
        <f t="shared" si="7"/>
        <v>580</v>
      </c>
      <c r="E219" s="490" t="s">
        <v>2418</v>
      </c>
      <c r="F219" s="490" t="s">
        <v>2479</v>
      </c>
      <c r="G219" s="490">
        <v>630</v>
      </c>
      <c r="H219" s="23" t="s">
        <v>2037</v>
      </c>
      <c r="I219" s="492">
        <v>1.1000000000000001</v>
      </c>
      <c r="J219" s="489" t="s">
        <v>293</v>
      </c>
      <c r="K219" s="490" t="s">
        <v>326</v>
      </c>
      <c r="L219" s="637">
        <v>2</v>
      </c>
      <c r="M219" s="712">
        <v>46033</v>
      </c>
      <c r="N219" s="713" t="s">
        <v>1032</v>
      </c>
      <c r="O219" s="713" t="s">
        <v>2059</v>
      </c>
      <c r="P219" s="713">
        <v>1.65</v>
      </c>
      <c r="Q219" s="713">
        <v>1.9</v>
      </c>
      <c r="R219" s="23">
        <v>7.5</v>
      </c>
      <c r="S219" s="809" t="s">
        <v>2097</v>
      </c>
      <c r="T219" s="65" t="s">
        <v>2420</v>
      </c>
      <c r="U219" s="65" t="s">
        <v>2468</v>
      </c>
      <c r="V219" s="65" t="s">
        <v>2221</v>
      </c>
    </row>
    <row r="220" spans="1:22">
      <c r="A220" s="807" t="s">
        <v>2480</v>
      </c>
      <c r="B220" s="23">
        <v>557</v>
      </c>
      <c r="C220" s="636">
        <f t="shared" si="6"/>
        <v>2.5852782764811488</v>
      </c>
      <c r="D220" s="860">
        <f t="shared" si="7"/>
        <v>557</v>
      </c>
      <c r="E220" s="490" t="s">
        <v>1675</v>
      </c>
      <c r="F220" s="490" t="s">
        <v>2431</v>
      </c>
      <c r="G220" s="397">
        <v>650</v>
      </c>
      <c r="H220" s="23" t="s">
        <v>1936</v>
      </c>
      <c r="I220" s="23">
        <v>1.2</v>
      </c>
      <c r="J220" s="489" t="s">
        <v>293</v>
      </c>
      <c r="K220" s="490" t="s">
        <v>206</v>
      </c>
      <c r="L220" s="637">
        <v>4</v>
      </c>
      <c r="M220" s="712">
        <v>46036</v>
      </c>
      <c r="N220" s="713" t="s">
        <v>1038</v>
      </c>
      <c r="O220" s="713" t="s">
        <v>218</v>
      </c>
      <c r="P220" s="713">
        <v>1.6950000000000001</v>
      </c>
      <c r="Q220" s="713">
        <v>1.7</v>
      </c>
      <c r="R220" s="23">
        <v>8</v>
      </c>
      <c r="S220" s="809" t="s">
        <v>2229</v>
      </c>
      <c r="T220" s="65" t="s">
        <v>2230</v>
      </c>
      <c r="U220" s="65" t="s">
        <v>2357</v>
      </c>
      <c r="V220" s="65" t="s">
        <v>2092</v>
      </c>
    </row>
    <row r="221" spans="1:22">
      <c r="A221" s="810" t="s">
        <v>2481</v>
      </c>
      <c r="B221" s="23">
        <v>193</v>
      </c>
      <c r="C221" s="636">
        <f t="shared" si="6"/>
        <v>7.4611398963730569</v>
      </c>
      <c r="D221" s="860">
        <f t="shared" si="7"/>
        <v>193</v>
      </c>
      <c r="E221" s="397" t="s">
        <v>2316</v>
      </c>
      <c r="F221" s="397" t="s">
        <v>2482</v>
      </c>
      <c r="G221" s="397">
        <v>650</v>
      </c>
      <c r="H221" s="23" t="s">
        <v>1952</v>
      </c>
      <c r="I221" s="489">
        <v>1.7</v>
      </c>
      <c r="J221" s="489" t="s">
        <v>293</v>
      </c>
      <c r="K221" s="490" t="s">
        <v>315</v>
      </c>
      <c r="L221" s="637">
        <v>4</v>
      </c>
      <c r="M221" s="712">
        <v>46043</v>
      </c>
      <c r="N221" s="713" t="s">
        <v>1028</v>
      </c>
      <c r="O221" s="713" t="s">
        <v>1946</v>
      </c>
      <c r="P221" s="713">
        <v>1.7849999999999999</v>
      </c>
      <c r="Q221" s="713">
        <v>1.78</v>
      </c>
      <c r="R221" s="23">
        <v>34</v>
      </c>
      <c r="S221" s="809" t="s">
        <v>2340</v>
      </c>
      <c r="T221" s="65" t="s">
        <v>2284</v>
      </c>
      <c r="U221" s="65" t="s">
        <v>2483</v>
      </c>
      <c r="V221" s="65" t="s">
        <v>2092</v>
      </c>
    </row>
    <row r="222" spans="1:22">
      <c r="A222" s="810" t="s">
        <v>2484</v>
      </c>
      <c r="B222" s="23">
        <v>444</v>
      </c>
      <c r="C222" s="636">
        <f t="shared" si="6"/>
        <v>3.2432432432432434</v>
      </c>
      <c r="D222" s="860">
        <f t="shared" si="7"/>
        <v>444</v>
      </c>
      <c r="E222" s="397" t="s">
        <v>2485</v>
      </c>
      <c r="F222" s="397" t="s">
        <v>2449</v>
      </c>
      <c r="G222" s="397">
        <v>700</v>
      </c>
      <c r="H222" s="23" t="s">
        <v>1949</v>
      </c>
      <c r="I222" s="23">
        <v>2.2000000000000002</v>
      </c>
      <c r="J222" s="489" t="s">
        <v>293</v>
      </c>
      <c r="K222" s="490" t="s">
        <v>200</v>
      </c>
      <c r="L222" s="637">
        <v>5</v>
      </c>
      <c r="M222" s="712">
        <v>46043</v>
      </c>
      <c r="N222" s="713" t="s">
        <v>1035</v>
      </c>
      <c r="O222" s="713" t="s">
        <v>210</v>
      </c>
      <c r="P222" s="713">
        <v>1.7549999999999999</v>
      </c>
      <c r="Q222" s="713">
        <v>2</v>
      </c>
      <c r="R222" s="23">
        <v>26.5</v>
      </c>
      <c r="S222" s="809" t="s">
        <v>2149</v>
      </c>
      <c r="T222" s="65" t="s">
        <v>2231</v>
      </c>
      <c r="U222" s="65" t="s">
        <v>2486</v>
      </c>
      <c r="V222" s="65" t="s">
        <v>2092</v>
      </c>
    </row>
    <row r="223" spans="1:22">
      <c r="A223" s="807" t="s">
        <v>2487</v>
      </c>
      <c r="B223" s="489">
        <v>471</v>
      </c>
      <c r="C223" s="636">
        <f t="shared" si="6"/>
        <v>3.0573248407643314</v>
      </c>
      <c r="D223" s="860">
        <f t="shared" si="7"/>
        <v>471</v>
      </c>
      <c r="E223" s="490" t="s">
        <v>1631</v>
      </c>
      <c r="F223" s="490" t="s">
        <v>2488</v>
      </c>
      <c r="G223" s="490">
        <v>650</v>
      </c>
      <c r="H223" s="23" t="s">
        <v>1936</v>
      </c>
      <c r="I223" s="492">
        <v>3</v>
      </c>
      <c r="J223" s="489" t="s">
        <v>293</v>
      </c>
      <c r="K223" s="490" t="s">
        <v>325</v>
      </c>
      <c r="L223" s="637">
        <v>5</v>
      </c>
      <c r="M223" s="712">
        <v>46044</v>
      </c>
      <c r="N223" s="713" t="s">
        <v>2301</v>
      </c>
      <c r="O223" s="713" t="s">
        <v>2107</v>
      </c>
      <c r="P223" s="713">
        <v>1.76</v>
      </c>
      <c r="Q223" s="713">
        <v>1.75</v>
      </c>
      <c r="R223" s="23">
        <v>16.5</v>
      </c>
      <c r="S223" s="809" t="s">
        <v>2302</v>
      </c>
      <c r="T223" s="65" t="s">
        <v>2169</v>
      </c>
      <c r="U223" s="65" t="s">
        <v>2489</v>
      </c>
      <c r="V223" s="65" t="s">
        <v>2092</v>
      </c>
    </row>
    <row r="224" spans="1:22">
      <c r="A224" s="807" t="s">
        <v>2490</v>
      </c>
      <c r="B224" s="489">
        <v>440</v>
      </c>
      <c r="C224" s="636">
        <f t="shared" si="6"/>
        <v>3.2727272727272729</v>
      </c>
      <c r="D224" s="861">
        <f t="shared" si="7"/>
        <v>440</v>
      </c>
      <c r="E224" s="490" t="s">
        <v>2485</v>
      </c>
      <c r="F224" s="490" t="s">
        <v>2491</v>
      </c>
      <c r="G224" s="490">
        <v>700</v>
      </c>
      <c r="H224" s="23" t="s">
        <v>1949</v>
      </c>
      <c r="I224" s="492">
        <v>2.2000000000000002</v>
      </c>
      <c r="J224" s="489" t="s">
        <v>293</v>
      </c>
      <c r="K224" s="490" t="s">
        <v>210</v>
      </c>
      <c r="L224" s="637">
        <v>5</v>
      </c>
      <c r="M224" s="712">
        <v>46045</v>
      </c>
      <c r="N224" s="713" t="s">
        <v>1041</v>
      </c>
      <c r="O224" s="713" t="s">
        <v>2155</v>
      </c>
      <c r="P224" s="713">
        <v>1.75</v>
      </c>
      <c r="Q224" s="713" t="s">
        <v>2492</v>
      </c>
      <c r="R224" s="23">
        <v>28</v>
      </c>
      <c r="S224" s="809" t="s">
        <v>2149</v>
      </c>
      <c r="T224" s="65" t="s">
        <v>2231</v>
      </c>
      <c r="U224" s="65" t="s">
        <v>2309</v>
      </c>
      <c r="V224" s="65" t="s">
        <v>2092</v>
      </c>
    </row>
    <row r="225" spans="1:22">
      <c r="A225" s="810" t="s">
        <v>2493</v>
      </c>
      <c r="B225" s="23">
        <v>437</v>
      </c>
      <c r="C225" s="636">
        <f t="shared" si="6"/>
        <v>3.2951945080091534</v>
      </c>
      <c r="D225" s="861">
        <f t="shared" si="7"/>
        <v>437</v>
      </c>
      <c r="E225" s="397" t="s">
        <v>1633</v>
      </c>
      <c r="F225" s="397" t="s">
        <v>2494</v>
      </c>
      <c r="G225" s="397">
        <v>700</v>
      </c>
      <c r="H225" s="23" t="s">
        <v>1936</v>
      </c>
      <c r="I225" s="23">
        <v>2.9</v>
      </c>
      <c r="J225" s="489" t="s">
        <v>293</v>
      </c>
      <c r="K225" s="490" t="s">
        <v>334</v>
      </c>
      <c r="L225" s="637">
        <v>5</v>
      </c>
      <c r="M225" s="712">
        <v>46048</v>
      </c>
      <c r="N225" s="713" t="s">
        <v>1037</v>
      </c>
      <c r="O225" s="713" t="s">
        <v>2260</v>
      </c>
      <c r="P225" s="713">
        <v>1.75</v>
      </c>
      <c r="Q225" s="713">
        <v>1.94</v>
      </c>
      <c r="R225" s="23">
        <v>18.5</v>
      </c>
      <c r="S225" s="809" t="s">
        <v>2163</v>
      </c>
      <c r="T225" s="65" t="s">
        <v>2279</v>
      </c>
      <c r="U225" s="65" t="s">
        <v>2495</v>
      </c>
      <c r="V225" s="65" t="s">
        <v>2092</v>
      </c>
    </row>
    <row r="226" spans="1:22">
      <c r="A226" s="807" t="s">
        <v>2496</v>
      </c>
      <c r="B226" s="23">
        <v>767</v>
      </c>
      <c r="C226" s="636">
        <f t="shared" si="6"/>
        <v>1.8774445893089962</v>
      </c>
      <c r="D226" s="861">
        <f t="shared" si="7"/>
        <v>767</v>
      </c>
      <c r="E226" s="397" t="s">
        <v>1720</v>
      </c>
      <c r="F226" s="397" t="s">
        <v>2439</v>
      </c>
      <c r="G226" s="397">
        <v>650</v>
      </c>
      <c r="H226" s="23" t="s">
        <v>1936</v>
      </c>
      <c r="I226" s="23">
        <v>0.7</v>
      </c>
      <c r="J226" s="489" t="s">
        <v>296</v>
      </c>
      <c r="K226" s="490" t="s">
        <v>861</v>
      </c>
      <c r="L226" s="637">
        <v>4</v>
      </c>
      <c r="M226" s="712">
        <v>46050</v>
      </c>
      <c r="N226" s="713" t="s">
        <v>1034</v>
      </c>
      <c r="O226" s="713" t="s">
        <v>2082</v>
      </c>
      <c r="P226" s="713">
        <v>1.69</v>
      </c>
      <c r="Q226" s="713">
        <v>1.84</v>
      </c>
      <c r="R226" s="23">
        <v>10</v>
      </c>
      <c r="S226" s="809" t="s">
        <v>2167</v>
      </c>
      <c r="T226" s="65" t="s">
        <v>2134</v>
      </c>
      <c r="U226" s="65" t="s">
        <v>2497</v>
      </c>
      <c r="V226" s="65" t="s">
        <v>2092</v>
      </c>
    </row>
    <row r="227" spans="1:22">
      <c r="A227" s="807" t="s">
        <v>2498</v>
      </c>
      <c r="B227" s="489">
        <v>463</v>
      </c>
      <c r="C227" s="636">
        <f t="shared" si="6"/>
        <v>3.1101511879049677</v>
      </c>
      <c r="D227" s="860">
        <f t="shared" si="7"/>
        <v>463</v>
      </c>
      <c r="E227" s="490" t="s">
        <v>1631</v>
      </c>
      <c r="F227" s="490" t="s">
        <v>2488</v>
      </c>
      <c r="G227" s="490">
        <v>670</v>
      </c>
      <c r="H227" s="23" t="s">
        <v>1936</v>
      </c>
      <c r="I227" s="492">
        <v>0.7</v>
      </c>
      <c r="J227" s="489" t="s">
        <v>293</v>
      </c>
      <c r="K227" s="490" t="s">
        <v>204</v>
      </c>
      <c r="L227" s="637">
        <v>5</v>
      </c>
      <c r="M227" s="712">
        <v>46050</v>
      </c>
      <c r="N227" s="713" t="s">
        <v>2290</v>
      </c>
      <c r="O227" s="713" t="s">
        <v>2107</v>
      </c>
      <c r="P227" s="713">
        <v>1.7649999999999999</v>
      </c>
      <c r="Q227" s="713">
        <v>1.77</v>
      </c>
      <c r="R227" s="23">
        <v>12</v>
      </c>
      <c r="S227" s="809" t="s">
        <v>2133</v>
      </c>
      <c r="T227" s="65" t="s">
        <v>2133</v>
      </c>
      <c r="U227" s="65" t="s">
        <v>2179</v>
      </c>
      <c r="V227" s="65" t="s">
        <v>2092</v>
      </c>
    </row>
    <row r="228" spans="1:22">
      <c r="A228" s="807" t="s">
        <v>2499</v>
      </c>
      <c r="B228" s="489">
        <v>457</v>
      </c>
      <c r="C228" s="636">
        <f t="shared" si="6"/>
        <v>3.1509846827133479</v>
      </c>
      <c r="D228" s="860">
        <f t="shared" si="7"/>
        <v>457</v>
      </c>
      <c r="E228" s="490" t="s">
        <v>1631</v>
      </c>
      <c r="F228" s="490" t="s">
        <v>2500</v>
      </c>
      <c r="G228" s="490">
        <v>670</v>
      </c>
      <c r="H228" s="23" t="s">
        <v>1936</v>
      </c>
      <c r="I228" s="492">
        <v>0.8</v>
      </c>
      <c r="J228" s="489" t="s">
        <v>293</v>
      </c>
      <c r="K228" s="490" t="s">
        <v>304</v>
      </c>
      <c r="L228" s="637">
        <v>5</v>
      </c>
      <c r="M228" s="712">
        <v>46050</v>
      </c>
      <c r="N228" s="713" t="s">
        <v>1046</v>
      </c>
      <c r="O228" s="713" t="s">
        <v>2022</v>
      </c>
      <c r="P228" s="713">
        <v>1.75</v>
      </c>
      <c r="Q228" s="713">
        <v>1.85</v>
      </c>
      <c r="R228" s="23">
        <v>11</v>
      </c>
      <c r="S228" s="809" t="s">
        <v>2133</v>
      </c>
      <c r="T228" s="65" t="s">
        <v>2133</v>
      </c>
      <c r="U228" s="65" t="s">
        <v>2501</v>
      </c>
      <c r="V228" s="65" t="s">
        <v>2092</v>
      </c>
    </row>
    <row r="229" spans="1:22">
      <c r="A229" s="807" t="s">
        <v>2502</v>
      </c>
      <c r="B229" s="489">
        <v>649</v>
      </c>
      <c r="C229" s="636">
        <f t="shared" si="6"/>
        <v>2.2187981510015407</v>
      </c>
      <c r="D229" s="860">
        <f t="shared" si="7"/>
        <v>649</v>
      </c>
      <c r="E229" s="490" t="s">
        <v>1636</v>
      </c>
      <c r="F229" s="397" t="s">
        <v>2503</v>
      </c>
      <c r="G229" s="490">
        <v>700</v>
      </c>
      <c r="H229" s="489" t="s">
        <v>2088</v>
      </c>
      <c r="I229" s="489">
        <v>2.4</v>
      </c>
      <c r="J229" s="489" t="s">
        <v>293</v>
      </c>
      <c r="K229" s="490" t="s">
        <v>305</v>
      </c>
      <c r="L229" s="637">
        <v>5</v>
      </c>
      <c r="M229" s="712">
        <v>46057</v>
      </c>
      <c r="N229" s="713" t="s">
        <v>1044</v>
      </c>
      <c r="O229" s="713" t="s">
        <v>2082</v>
      </c>
      <c r="P229" s="713">
        <v>1.7549999999999999</v>
      </c>
      <c r="Q229" s="713">
        <v>1.84</v>
      </c>
      <c r="R229" s="23">
        <v>12.5</v>
      </c>
      <c r="S229" s="809" t="s">
        <v>2167</v>
      </c>
      <c r="T229" s="65" t="s">
        <v>2473</v>
      </c>
      <c r="U229" s="65" t="s">
        <v>2504</v>
      </c>
      <c r="V229" s="65" t="s">
        <v>2092</v>
      </c>
    </row>
    <row r="230" spans="1:22">
      <c r="A230" s="810" t="s">
        <v>2505</v>
      </c>
      <c r="B230" s="23">
        <v>208</v>
      </c>
      <c r="C230" s="636">
        <f t="shared" si="6"/>
        <v>6.9230769230769234</v>
      </c>
      <c r="D230" s="860">
        <f t="shared" si="7"/>
        <v>208</v>
      </c>
      <c r="E230" s="397" t="s">
        <v>2338</v>
      </c>
      <c r="F230" s="397" t="s">
        <v>2506</v>
      </c>
      <c r="G230" s="397">
        <v>600</v>
      </c>
      <c r="H230" s="23" t="s">
        <v>1952</v>
      </c>
      <c r="I230" s="23">
        <v>1.6</v>
      </c>
      <c r="J230" s="489" t="s">
        <v>293</v>
      </c>
      <c r="K230" s="490" t="s">
        <v>318</v>
      </c>
      <c r="L230" s="637">
        <v>4</v>
      </c>
      <c r="M230" s="712">
        <v>46057</v>
      </c>
      <c r="N230" s="713" t="s">
        <v>1028</v>
      </c>
      <c r="O230" s="713" t="s">
        <v>2059</v>
      </c>
      <c r="P230" s="713">
        <v>1.79</v>
      </c>
      <c r="Q230" s="713">
        <v>1.79</v>
      </c>
      <c r="R230" s="23">
        <v>34</v>
      </c>
      <c r="S230" s="809" t="s">
        <v>2340</v>
      </c>
      <c r="T230" s="65" t="s">
        <v>2284</v>
      </c>
      <c r="U230" s="65" t="s">
        <v>2215</v>
      </c>
      <c r="V230" s="65" t="s">
        <v>2092</v>
      </c>
    </row>
    <row r="231" spans="1:22">
      <c r="A231" s="810" t="s">
        <v>2507</v>
      </c>
      <c r="B231" s="23">
        <v>250</v>
      </c>
      <c r="C231" s="636">
        <f t="shared" si="6"/>
        <v>5.76</v>
      </c>
      <c r="D231" s="860">
        <f t="shared" si="7"/>
        <v>250</v>
      </c>
      <c r="E231" s="397" t="s">
        <v>2508</v>
      </c>
      <c r="F231" s="397" t="s">
        <v>2509</v>
      </c>
      <c r="G231" s="397">
        <v>600</v>
      </c>
      <c r="H231" s="23" t="s">
        <v>1952</v>
      </c>
      <c r="I231" s="23">
        <v>2.9</v>
      </c>
      <c r="J231" s="489" t="s">
        <v>296</v>
      </c>
      <c r="K231" s="490" t="s">
        <v>302</v>
      </c>
      <c r="L231" s="637">
        <v>5</v>
      </c>
      <c r="M231" s="712">
        <v>46058</v>
      </c>
      <c r="N231" s="713" t="s">
        <v>2510</v>
      </c>
      <c r="O231" s="713" t="s">
        <v>2511</v>
      </c>
      <c r="P231" s="713">
        <v>1.75</v>
      </c>
      <c r="Q231" s="713">
        <v>1.69</v>
      </c>
      <c r="R231" s="23">
        <v>11</v>
      </c>
      <c r="S231" s="809" t="s">
        <v>2172</v>
      </c>
      <c r="T231" s="65" t="s">
        <v>2133</v>
      </c>
      <c r="U231" s="65" t="s">
        <v>2512</v>
      </c>
    </row>
    <row r="232" spans="1:22">
      <c r="A232" s="807" t="s">
        <v>2513</v>
      </c>
      <c r="B232" s="489">
        <v>541</v>
      </c>
      <c r="C232" s="636">
        <f t="shared" si="6"/>
        <v>2.6617375231053604</v>
      </c>
      <c r="D232" s="861">
        <f t="shared" si="7"/>
        <v>541</v>
      </c>
      <c r="E232" s="490" t="s">
        <v>1675</v>
      </c>
      <c r="F232" s="490" t="s">
        <v>2514</v>
      </c>
      <c r="G232" s="490">
        <v>680</v>
      </c>
      <c r="H232" s="23" t="s">
        <v>1936</v>
      </c>
      <c r="I232" s="23">
        <v>1.2</v>
      </c>
      <c r="J232" s="489" t="s">
        <v>293</v>
      </c>
      <c r="K232" s="490" t="s">
        <v>311</v>
      </c>
      <c r="L232" s="637">
        <v>4</v>
      </c>
      <c r="M232" s="712">
        <v>46058</v>
      </c>
      <c r="N232" s="713" t="s">
        <v>1043</v>
      </c>
      <c r="O232" s="713" t="s">
        <v>218</v>
      </c>
      <c r="P232" s="713">
        <v>1.7050000000000001</v>
      </c>
      <c r="Q232" s="713">
        <v>1.61</v>
      </c>
      <c r="R232" s="23">
        <v>8</v>
      </c>
      <c r="S232" s="809" t="s">
        <v>2229</v>
      </c>
      <c r="T232" s="65" t="s">
        <v>2230</v>
      </c>
      <c r="U232" s="65" t="s">
        <v>2515</v>
      </c>
      <c r="V232" s="65" t="s">
        <v>2092</v>
      </c>
    </row>
    <row r="233" spans="1:22">
      <c r="A233" s="807" t="s">
        <v>2516</v>
      </c>
      <c r="B233" s="23">
        <v>507</v>
      </c>
      <c r="C233" s="636">
        <f t="shared" si="6"/>
        <v>2.8402366863905324</v>
      </c>
      <c r="D233" s="860">
        <f t="shared" si="7"/>
        <v>507</v>
      </c>
      <c r="E233" s="493" t="s">
        <v>2268</v>
      </c>
      <c r="F233" s="397" t="s">
        <v>2517</v>
      </c>
      <c r="G233" s="397">
        <v>600</v>
      </c>
      <c r="H233" s="23" t="s">
        <v>1066</v>
      </c>
      <c r="J233" s="489"/>
      <c r="K233" s="490" t="s">
        <v>327</v>
      </c>
      <c r="L233" s="637">
        <v>5</v>
      </c>
      <c r="M233" s="712">
        <v>46059</v>
      </c>
      <c r="N233" s="713" t="s">
        <v>2376</v>
      </c>
      <c r="O233" s="713" t="s">
        <v>1946</v>
      </c>
      <c r="P233" s="713">
        <v>1.74</v>
      </c>
      <c r="Q233" s="713">
        <v>1.76</v>
      </c>
      <c r="R233" s="23">
        <v>21</v>
      </c>
      <c r="S233" s="809" t="s">
        <v>2167</v>
      </c>
      <c r="T233" s="65" t="s">
        <v>2184</v>
      </c>
      <c r="U233" s="65" t="s">
        <v>2357</v>
      </c>
      <c r="V233" s="65" t="s">
        <v>2310</v>
      </c>
    </row>
    <row r="234" spans="1:22">
      <c r="A234" s="810" t="s">
        <v>2518</v>
      </c>
      <c r="B234" s="23">
        <v>557</v>
      </c>
      <c r="C234" s="636">
        <f t="shared" si="6"/>
        <v>2.5852782764811488</v>
      </c>
      <c r="D234" s="861">
        <f t="shared" si="7"/>
        <v>557</v>
      </c>
      <c r="E234" s="397" t="s">
        <v>1675</v>
      </c>
      <c r="F234" s="397" t="s">
        <v>2519</v>
      </c>
      <c r="G234" s="397">
        <v>650</v>
      </c>
      <c r="H234" s="23" t="s">
        <v>1936</v>
      </c>
      <c r="I234" s="23">
        <v>1.2</v>
      </c>
      <c r="J234" s="489" t="s">
        <v>293</v>
      </c>
      <c r="K234" s="490" t="s">
        <v>2154</v>
      </c>
      <c r="L234" s="637">
        <v>4</v>
      </c>
      <c r="M234" s="712">
        <v>46059</v>
      </c>
      <c r="N234" s="713" t="s">
        <v>1038</v>
      </c>
      <c r="O234" s="713" t="s">
        <v>850</v>
      </c>
      <c r="P234" s="713">
        <v>1.6950000000000001</v>
      </c>
      <c r="Q234" s="713" t="s">
        <v>2520</v>
      </c>
      <c r="R234" s="23">
        <v>8</v>
      </c>
      <c r="S234" s="809" t="s">
        <v>2229</v>
      </c>
      <c r="T234" s="65" t="s">
        <v>2230</v>
      </c>
      <c r="U234" s="65" t="s">
        <v>2521</v>
      </c>
      <c r="V234" s="65" t="s">
        <v>2092</v>
      </c>
    </row>
    <row r="235" spans="1:22">
      <c r="A235" s="807" t="s">
        <v>2522</v>
      </c>
      <c r="B235" s="489">
        <v>811</v>
      </c>
      <c r="C235" s="636">
        <f t="shared" si="6"/>
        <v>1.7755856966707768</v>
      </c>
      <c r="D235" s="861">
        <f t="shared" si="7"/>
        <v>811</v>
      </c>
      <c r="E235" s="490" t="s">
        <v>1627</v>
      </c>
      <c r="F235" s="490" t="s">
        <v>1839</v>
      </c>
      <c r="G235" s="490">
        <v>780</v>
      </c>
      <c r="H235" s="23" t="s">
        <v>1936</v>
      </c>
      <c r="I235" s="23">
        <v>1.8</v>
      </c>
      <c r="J235" s="489" t="s">
        <v>293</v>
      </c>
      <c r="K235" s="490" t="s">
        <v>209</v>
      </c>
      <c r="L235" s="637">
        <v>5</v>
      </c>
      <c r="M235" s="712">
        <v>46076</v>
      </c>
      <c r="N235" s="713" t="s">
        <v>2257</v>
      </c>
      <c r="O235" s="713" t="s">
        <v>307</v>
      </c>
      <c r="P235" s="713">
        <v>1.78</v>
      </c>
      <c r="Q235" s="713">
        <v>1.87</v>
      </c>
      <c r="R235" s="23">
        <v>13</v>
      </c>
      <c r="S235" s="809" t="s">
        <v>2179</v>
      </c>
      <c r="T235" s="65" t="s">
        <v>2196</v>
      </c>
      <c r="U235" s="65" t="s">
        <v>2149</v>
      </c>
      <c r="V235" s="65" t="s">
        <v>2092</v>
      </c>
    </row>
    <row r="236" spans="1:22">
      <c r="A236" s="807" t="s">
        <v>2523</v>
      </c>
      <c r="B236" s="489">
        <v>441</v>
      </c>
      <c r="C236" s="636">
        <f t="shared" si="6"/>
        <v>3.2653061224489797</v>
      </c>
      <c r="D236" s="861">
        <f t="shared" si="7"/>
        <v>441</v>
      </c>
      <c r="E236" s="490" t="s">
        <v>1660</v>
      </c>
      <c r="F236" s="490" t="s">
        <v>2524</v>
      </c>
      <c r="G236" s="490">
        <v>700</v>
      </c>
      <c r="H236" s="23" t="s">
        <v>1949</v>
      </c>
      <c r="I236" s="23">
        <v>2.2999999999999998</v>
      </c>
      <c r="J236" s="489" t="s">
        <v>293</v>
      </c>
      <c r="K236" s="490" t="s">
        <v>211</v>
      </c>
      <c r="L236" s="637">
        <v>5</v>
      </c>
      <c r="M236" s="712">
        <v>46076</v>
      </c>
      <c r="N236" s="713" t="s">
        <v>1027</v>
      </c>
      <c r="O236" s="713" t="s">
        <v>307</v>
      </c>
      <c r="P236" s="713">
        <v>1.75</v>
      </c>
      <c r="Q236" s="713" t="s">
        <v>2525</v>
      </c>
      <c r="R236" s="23">
        <v>32</v>
      </c>
      <c r="S236" s="809" t="s">
        <v>2149</v>
      </c>
      <c r="T236" s="65" t="s">
        <v>2231</v>
      </c>
      <c r="U236" s="65" t="s">
        <v>2526</v>
      </c>
      <c r="V236" s="65" t="s">
        <v>2092</v>
      </c>
    </row>
    <row r="237" spans="1:22">
      <c r="A237" s="810" t="s">
        <v>2527</v>
      </c>
      <c r="B237" s="23">
        <v>343</v>
      </c>
      <c r="C237" s="636">
        <f t="shared" si="6"/>
        <v>4.1982507288629733</v>
      </c>
      <c r="D237" s="860">
        <f t="shared" si="7"/>
        <v>343</v>
      </c>
      <c r="E237" s="397" t="s">
        <v>1638</v>
      </c>
      <c r="F237" s="397" t="s">
        <v>1869</v>
      </c>
      <c r="G237" s="397">
        <v>700</v>
      </c>
      <c r="H237" s="23" t="s">
        <v>2037</v>
      </c>
      <c r="I237" s="23">
        <v>0.5</v>
      </c>
      <c r="J237" s="489" t="s">
        <v>293</v>
      </c>
      <c r="K237" s="490" t="s">
        <v>203</v>
      </c>
      <c r="L237" s="637">
        <v>2</v>
      </c>
      <c r="M237" s="712">
        <v>46078</v>
      </c>
      <c r="N237" s="713" t="s">
        <v>2174</v>
      </c>
      <c r="O237" s="713" t="s">
        <v>2059</v>
      </c>
      <c r="P237" s="713">
        <v>1.66</v>
      </c>
      <c r="Q237" s="713">
        <v>1.65</v>
      </c>
      <c r="R237" s="23">
        <v>13</v>
      </c>
      <c r="S237" s="809" t="s">
        <v>2133</v>
      </c>
      <c r="T237" s="65" t="s">
        <v>2097</v>
      </c>
      <c r="U237" s="65" t="s">
        <v>2295</v>
      </c>
      <c r="V237" s="65" t="s">
        <v>2092</v>
      </c>
    </row>
    <row r="238" spans="1:22">
      <c r="A238" s="807" t="s">
        <v>2528</v>
      </c>
      <c r="B238" s="489">
        <v>901</v>
      </c>
      <c r="C238" s="636">
        <f t="shared" si="6"/>
        <v>1.5982241953385128</v>
      </c>
      <c r="D238" s="861">
        <f t="shared" si="7"/>
        <v>901</v>
      </c>
      <c r="E238" s="490" t="s">
        <v>1683</v>
      </c>
      <c r="F238" s="490" t="s">
        <v>2529</v>
      </c>
      <c r="G238" s="490">
        <v>500</v>
      </c>
      <c r="H238" s="23" t="s">
        <v>1936</v>
      </c>
      <c r="I238" s="492">
        <v>0.3</v>
      </c>
      <c r="J238" s="489" t="s">
        <v>293</v>
      </c>
      <c r="K238" s="490" t="s">
        <v>205</v>
      </c>
      <c r="L238" s="637">
        <v>3.7</v>
      </c>
      <c r="M238" s="712">
        <v>46079</v>
      </c>
      <c r="N238" s="713" t="s">
        <v>2530</v>
      </c>
      <c r="O238" s="713" t="s">
        <v>2531</v>
      </c>
      <c r="P238" s="713">
        <v>1.68</v>
      </c>
      <c r="Q238" s="713">
        <v>1.96</v>
      </c>
      <c r="R238" s="23">
        <v>8.5</v>
      </c>
      <c r="S238" s="809" t="s">
        <v>2208</v>
      </c>
      <c r="T238" s="65" t="s">
        <v>2196</v>
      </c>
      <c r="U238" s="65" t="s">
        <v>2532</v>
      </c>
      <c r="V238" s="65" t="s">
        <v>2092</v>
      </c>
    </row>
    <row r="239" spans="1:22">
      <c r="A239" s="807" t="s">
        <v>2533</v>
      </c>
      <c r="B239" s="489">
        <v>443</v>
      </c>
      <c r="C239" s="636">
        <f t="shared" si="6"/>
        <v>3.2505643340857788</v>
      </c>
      <c r="D239" s="861">
        <f t="shared" si="7"/>
        <v>443</v>
      </c>
      <c r="E239" s="490" t="s">
        <v>1660</v>
      </c>
      <c r="F239" s="490" t="s">
        <v>2524</v>
      </c>
      <c r="G239" s="490">
        <v>700</v>
      </c>
      <c r="H239" s="23" t="s">
        <v>1949</v>
      </c>
      <c r="I239" s="23">
        <v>2.1</v>
      </c>
      <c r="J239" s="489" t="s">
        <v>293</v>
      </c>
      <c r="K239" s="490" t="s">
        <v>2534</v>
      </c>
      <c r="L239" s="637">
        <v>5</v>
      </c>
      <c r="M239" s="712">
        <v>46079</v>
      </c>
      <c r="N239" s="713" t="s">
        <v>1035</v>
      </c>
      <c r="O239" s="713" t="s">
        <v>307</v>
      </c>
      <c r="P239" s="713">
        <v>1.7549999999999999</v>
      </c>
      <c r="Q239" s="713">
        <v>1.94</v>
      </c>
      <c r="R239" s="23">
        <v>26.5</v>
      </c>
      <c r="S239" s="809" t="s">
        <v>2188</v>
      </c>
      <c r="T239" s="65" t="s">
        <v>2231</v>
      </c>
      <c r="U239" s="65" t="s">
        <v>2249</v>
      </c>
      <c r="V239" s="65" t="s">
        <v>2092</v>
      </c>
    </row>
    <row r="240" spans="1:22">
      <c r="A240" s="807" t="s">
        <v>2535</v>
      </c>
      <c r="B240" s="23">
        <v>585</v>
      </c>
      <c r="C240" s="636">
        <f t="shared" si="6"/>
        <v>2.4615384615384617</v>
      </c>
      <c r="D240" s="860">
        <f t="shared" si="7"/>
        <v>585</v>
      </c>
      <c r="E240" s="397" t="s">
        <v>2418</v>
      </c>
      <c r="F240" s="490" t="s">
        <v>2536</v>
      </c>
      <c r="G240" s="397">
        <v>630</v>
      </c>
      <c r="H240" s="23" t="s">
        <v>2037</v>
      </c>
      <c r="I240" s="23">
        <v>1.1000000000000001</v>
      </c>
      <c r="J240" s="489" t="s">
        <v>293</v>
      </c>
      <c r="K240" s="490" t="s">
        <v>206</v>
      </c>
      <c r="L240" s="637">
        <v>2</v>
      </c>
      <c r="M240" s="712">
        <v>46083</v>
      </c>
      <c r="N240" s="713" t="s">
        <v>1828</v>
      </c>
      <c r="O240" s="713" t="s">
        <v>299</v>
      </c>
      <c r="P240" s="713">
        <v>1.65</v>
      </c>
      <c r="Q240" s="713">
        <v>1.95</v>
      </c>
      <c r="R240" s="23">
        <v>8.5</v>
      </c>
      <c r="S240" s="809" t="s">
        <v>2097</v>
      </c>
      <c r="T240" s="65" t="s">
        <v>2420</v>
      </c>
      <c r="U240" s="65" t="s">
        <v>2468</v>
      </c>
      <c r="V240" s="65" t="s">
        <v>2221</v>
      </c>
    </row>
    <row r="241" spans="1:22">
      <c r="A241" s="807" t="s">
        <v>2537</v>
      </c>
      <c r="B241" s="23">
        <v>823</v>
      </c>
      <c r="C241" s="636">
        <f t="shared" si="6"/>
        <v>1.7496962332928312</v>
      </c>
      <c r="D241" s="860">
        <f t="shared" si="7"/>
        <v>823</v>
      </c>
      <c r="E241" s="397" t="s">
        <v>2101</v>
      </c>
      <c r="F241" s="490" t="s">
        <v>2194</v>
      </c>
      <c r="G241" s="397">
        <v>600</v>
      </c>
      <c r="H241" s="23" t="s">
        <v>1936</v>
      </c>
      <c r="I241" s="23">
        <v>1.7</v>
      </c>
      <c r="J241" s="489" t="s">
        <v>296</v>
      </c>
      <c r="K241" s="490" t="s">
        <v>252</v>
      </c>
      <c r="L241" s="637">
        <v>4</v>
      </c>
      <c r="M241" s="712">
        <v>46083</v>
      </c>
      <c r="N241" s="713" t="s">
        <v>1034</v>
      </c>
      <c r="O241" s="713" t="s">
        <v>2038</v>
      </c>
      <c r="P241" s="713">
        <v>1.77</v>
      </c>
      <c r="Q241" s="713">
        <v>1.76</v>
      </c>
      <c r="R241" s="23">
        <v>13.5</v>
      </c>
      <c r="S241" s="809" t="s">
        <v>2133</v>
      </c>
      <c r="T241" s="65" t="s">
        <v>2134</v>
      </c>
      <c r="U241" s="65" t="s">
        <v>2538</v>
      </c>
      <c r="V241" s="65" t="s">
        <v>2092</v>
      </c>
    </row>
    <row r="242" spans="1:22">
      <c r="A242" s="807" t="s">
        <v>2539</v>
      </c>
      <c r="B242" s="489">
        <v>207</v>
      </c>
      <c r="C242" s="636">
        <f t="shared" si="6"/>
        <v>6.9565217391304346</v>
      </c>
      <c r="D242" s="861">
        <f t="shared" si="7"/>
        <v>207</v>
      </c>
      <c r="E242" s="490" t="s">
        <v>2386</v>
      </c>
      <c r="F242" s="490" t="s">
        <v>2540</v>
      </c>
      <c r="G242" s="490">
        <v>500</v>
      </c>
      <c r="H242" s="23" t="s">
        <v>1952</v>
      </c>
      <c r="I242" s="492">
        <v>3</v>
      </c>
      <c r="J242" s="489" t="s">
        <v>293</v>
      </c>
      <c r="K242" s="490" t="s">
        <v>323</v>
      </c>
      <c r="L242" s="637">
        <v>5</v>
      </c>
      <c r="M242" s="712">
        <v>46084</v>
      </c>
      <c r="N242" s="713" t="s">
        <v>2325</v>
      </c>
      <c r="O242" s="713" t="s">
        <v>1976</v>
      </c>
      <c r="P242" s="713">
        <v>1.68</v>
      </c>
      <c r="Q242" s="713">
        <v>1.9</v>
      </c>
      <c r="R242" s="23">
        <v>19</v>
      </c>
      <c r="S242" s="809" t="s">
        <v>2133</v>
      </c>
      <c r="T242" s="65" t="s">
        <v>2291</v>
      </c>
      <c r="U242" s="65" t="s">
        <v>2541</v>
      </c>
      <c r="V242" s="65" t="s">
        <v>2092</v>
      </c>
    </row>
    <row r="243" spans="1:22">
      <c r="A243" s="807" t="s">
        <v>2542</v>
      </c>
      <c r="B243" s="23">
        <v>557</v>
      </c>
      <c r="C243" s="636">
        <f t="shared" si="6"/>
        <v>2.5852782764811488</v>
      </c>
      <c r="D243" s="860">
        <f t="shared" si="7"/>
        <v>557</v>
      </c>
      <c r="E243" s="397" t="s">
        <v>1675</v>
      </c>
      <c r="F243" s="397" t="s">
        <v>2519</v>
      </c>
      <c r="G243" s="397">
        <v>650</v>
      </c>
      <c r="H243" s="23" t="s">
        <v>1936</v>
      </c>
      <c r="I243" s="23">
        <v>1.2</v>
      </c>
      <c r="J243" s="489" t="s">
        <v>293</v>
      </c>
      <c r="K243" s="490" t="s">
        <v>202</v>
      </c>
      <c r="L243" s="637">
        <v>4</v>
      </c>
      <c r="M243" s="712">
        <v>46085</v>
      </c>
      <c r="N243" s="713" t="s">
        <v>1038</v>
      </c>
      <c r="O243" s="713" t="s">
        <v>850</v>
      </c>
      <c r="P243" s="713">
        <v>1.6950000000000001</v>
      </c>
      <c r="Q243" s="713">
        <v>1.8</v>
      </c>
      <c r="R243" s="23">
        <v>8</v>
      </c>
      <c r="S243" s="809" t="s">
        <v>2229</v>
      </c>
      <c r="T243" s="65" t="s">
        <v>2230</v>
      </c>
      <c r="U243" s="65" t="s">
        <v>2543</v>
      </c>
      <c r="V243" s="65" t="s">
        <v>2092</v>
      </c>
    </row>
    <row r="244" spans="1:22">
      <c r="A244" s="807" t="s">
        <v>2544</v>
      </c>
      <c r="B244" s="23">
        <v>356</v>
      </c>
      <c r="C244" s="636">
        <f t="shared" si="6"/>
        <v>4.0449438202247192</v>
      </c>
      <c r="D244" s="860">
        <f t="shared" si="7"/>
        <v>356</v>
      </c>
      <c r="E244" s="397" t="s">
        <v>1629</v>
      </c>
      <c r="F244" s="490" t="s">
        <v>2433</v>
      </c>
      <c r="G244" s="397">
        <v>700</v>
      </c>
      <c r="H244" s="23" t="s">
        <v>1936</v>
      </c>
      <c r="I244" s="23">
        <v>1.3</v>
      </c>
      <c r="J244" s="489" t="s">
        <v>293</v>
      </c>
      <c r="K244" s="490" t="s">
        <v>309</v>
      </c>
      <c r="L244" s="637">
        <v>2</v>
      </c>
      <c r="M244" s="712">
        <v>46085</v>
      </c>
      <c r="N244" s="713" t="s">
        <v>2234</v>
      </c>
      <c r="O244" s="713" t="s">
        <v>2434</v>
      </c>
      <c r="P244" s="713">
        <v>1.7450000000000001</v>
      </c>
      <c r="Q244" s="713">
        <v>1.84</v>
      </c>
      <c r="R244" s="23">
        <v>11</v>
      </c>
      <c r="S244" s="809" t="s">
        <v>2340</v>
      </c>
      <c r="T244" s="65" t="s">
        <v>2473</v>
      </c>
      <c r="U244" s="65" t="s">
        <v>2302</v>
      </c>
      <c r="V244" s="65" t="s">
        <v>2092</v>
      </c>
    </row>
    <row r="245" spans="1:22">
      <c r="A245" s="807" t="s">
        <v>2545</v>
      </c>
      <c r="B245" s="23">
        <v>891</v>
      </c>
      <c r="C245" s="636">
        <f t="shared" si="6"/>
        <v>1.6161616161616161</v>
      </c>
      <c r="D245" s="860">
        <f t="shared" si="7"/>
        <v>891</v>
      </c>
      <c r="E245" s="490" t="s">
        <v>2546</v>
      </c>
      <c r="F245" s="490" t="s">
        <v>1839</v>
      </c>
      <c r="G245" s="397">
        <v>700</v>
      </c>
      <c r="H245" s="23" t="s">
        <v>1936</v>
      </c>
      <c r="I245" s="23">
        <v>0.5</v>
      </c>
      <c r="J245" s="489" t="s">
        <v>293</v>
      </c>
      <c r="K245" s="490" t="s">
        <v>327</v>
      </c>
      <c r="L245" s="637">
        <v>5</v>
      </c>
      <c r="M245" s="712">
        <v>46087</v>
      </c>
      <c r="N245" s="713" t="s">
        <v>2257</v>
      </c>
      <c r="O245" s="713" t="s">
        <v>307</v>
      </c>
      <c r="P245" s="713">
        <v>1.7949999999999999</v>
      </c>
      <c r="Q245" s="713">
        <v>1.7</v>
      </c>
      <c r="R245" s="23">
        <v>13</v>
      </c>
      <c r="S245" s="809" t="s">
        <v>2175</v>
      </c>
      <c r="T245" s="65" t="s">
        <v>2196</v>
      </c>
      <c r="U245" s="65" t="s">
        <v>2284</v>
      </c>
      <c r="V245" s="65" t="s">
        <v>2092</v>
      </c>
    </row>
    <row r="246" spans="1:22">
      <c r="A246" s="807" t="s">
        <v>2547</v>
      </c>
      <c r="B246" s="23">
        <v>895</v>
      </c>
      <c r="C246" s="636">
        <f t="shared" si="6"/>
        <v>1.6089385474860336</v>
      </c>
      <c r="D246" s="860">
        <f t="shared" si="7"/>
        <v>895</v>
      </c>
      <c r="E246" s="490" t="s">
        <v>1683</v>
      </c>
      <c r="F246" s="490" t="s">
        <v>2529</v>
      </c>
      <c r="G246" s="397">
        <v>500</v>
      </c>
      <c r="H246" s="23" t="s">
        <v>1936</v>
      </c>
      <c r="I246" s="23">
        <v>0.3</v>
      </c>
      <c r="J246" s="489" t="s">
        <v>293</v>
      </c>
      <c r="K246" s="490" t="s">
        <v>336</v>
      </c>
      <c r="L246" s="637">
        <v>3.7</v>
      </c>
      <c r="M246" s="712">
        <v>46090</v>
      </c>
      <c r="N246" s="713" t="s">
        <v>2247</v>
      </c>
      <c r="O246" s="713" t="s">
        <v>2531</v>
      </c>
      <c r="P246" s="713">
        <v>1.675</v>
      </c>
      <c r="Q246" s="713">
        <v>2.13</v>
      </c>
      <c r="R246" s="23">
        <v>8</v>
      </c>
      <c r="S246" s="809" t="s">
        <v>2208</v>
      </c>
      <c r="T246" s="65" t="s">
        <v>2455</v>
      </c>
      <c r="U246" s="65" t="s">
        <v>2548</v>
      </c>
      <c r="V246" s="65" t="s">
        <v>2092</v>
      </c>
    </row>
    <row r="247" spans="1:22">
      <c r="A247" s="807" t="s">
        <v>2549</v>
      </c>
      <c r="B247" s="489">
        <v>539</v>
      </c>
      <c r="C247" s="636">
        <f t="shared" si="6"/>
        <v>2.6716141001855287</v>
      </c>
      <c r="D247" s="861">
        <f t="shared" si="7"/>
        <v>539</v>
      </c>
      <c r="E247" s="490" t="s">
        <v>1675</v>
      </c>
      <c r="F247" s="490" t="s">
        <v>2514</v>
      </c>
      <c r="G247" s="490">
        <v>680</v>
      </c>
      <c r="H247" s="23" t="s">
        <v>1936</v>
      </c>
      <c r="I247" s="492">
        <v>1.2</v>
      </c>
      <c r="J247" s="489" t="s">
        <v>293</v>
      </c>
      <c r="K247" s="490" t="s">
        <v>199</v>
      </c>
      <c r="L247" s="637">
        <v>4</v>
      </c>
      <c r="M247" s="712">
        <v>46092</v>
      </c>
      <c r="N247" s="713" t="s">
        <v>1043</v>
      </c>
      <c r="O247" s="713" t="s">
        <v>218</v>
      </c>
      <c r="P247" s="713">
        <v>1.7050000000000001</v>
      </c>
      <c r="Q247" s="713">
        <v>1.7</v>
      </c>
      <c r="R247" s="23">
        <v>8</v>
      </c>
      <c r="S247" s="809" t="s">
        <v>2229</v>
      </c>
      <c r="T247" s="65" t="s">
        <v>2230</v>
      </c>
      <c r="U247" s="65" t="s">
        <v>2550</v>
      </c>
      <c r="V247" s="65" t="s">
        <v>2092</v>
      </c>
    </row>
    <row r="248" spans="1:22">
      <c r="A248" s="807" t="s">
        <v>2551</v>
      </c>
      <c r="B248" s="23">
        <v>770</v>
      </c>
      <c r="C248" s="636">
        <f t="shared" si="6"/>
        <v>1.8701298701298701</v>
      </c>
      <c r="D248" s="860">
        <f t="shared" si="7"/>
        <v>770</v>
      </c>
      <c r="E248" s="490" t="s">
        <v>1638</v>
      </c>
      <c r="F248" s="490" t="s">
        <v>2552</v>
      </c>
      <c r="G248" s="490">
        <v>800</v>
      </c>
      <c r="H248" s="23" t="s">
        <v>1936</v>
      </c>
      <c r="I248" s="489">
        <v>1.2</v>
      </c>
      <c r="J248" s="489" t="s">
        <v>293</v>
      </c>
      <c r="K248" s="490" t="s">
        <v>313</v>
      </c>
      <c r="L248" s="637">
        <v>5</v>
      </c>
      <c r="M248" s="712">
        <v>46092</v>
      </c>
      <c r="N248" s="713" t="s">
        <v>1039</v>
      </c>
      <c r="O248" s="713" t="s">
        <v>1976</v>
      </c>
      <c r="P248" s="713">
        <v>1.72</v>
      </c>
      <c r="Q248" s="713">
        <v>1.2</v>
      </c>
      <c r="R248" s="23">
        <v>13</v>
      </c>
      <c r="S248" s="809" t="s">
        <v>2249</v>
      </c>
      <c r="T248" s="65" t="s">
        <v>2416</v>
      </c>
      <c r="U248" s="65" t="s">
        <v>2474</v>
      </c>
      <c r="V248" s="65" t="s">
        <v>2092</v>
      </c>
    </row>
    <row r="249" spans="1:22">
      <c r="A249" s="807" t="s">
        <v>2553</v>
      </c>
      <c r="B249" s="23">
        <v>600</v>
      </c>
      <c r="C249" s="636">
        <f t="shared" si="6"/>
        <v>2.4</v>
      </c>
      <c r="D249" s="861">
        <f t="shared" si="7"/>
        <v>600</v>
      </c>
      <c r="E249" s="397" t="s">
        <v>2554</v>
      </c>
      <c r="F249" s="397" t="s">
        <v>2555</v>
      </c>
      <c r="G249" s="397">
        <v>600</v>
      </c>
      <c r="H249" s="23" t="s">
        <v>1936</v>
      </c>
      <c r="I249" s="23">
        <v>0.8</v>
      </c>
      <c r="J249" s="489" t="s">
        <v>293</v>
      </c>
      <c r="K249" s="490" t="s">
        <v>315</v>
      </c>
      <c r="L249" s="637">
        <v>3</v>
      </c>
      <c r="M249" s="712">
        <v>46097</v>
      </c>
      <c r="N249" s="713" t="s">
        <v>2234</v>
      </c>
      <c r="O249" s="713" t="s">
        <v>2298</v>
      </c>
      <c r="P249" s="713">
        <v>1.69</v>
      </c>
      <c r="Q249" s="713">
        <v>1.72</v>
      </c>
      <c r="R249" s="23">
        <v>9.5</v>
      </c>
      <c r="S249" s="809" t="s">
        <v>2149</v>
      </c>
      <c r="T249" s="65" t="s">
        <v>2150</v>
      </c>
      <c r="U249" s="65" t="s">
        <v>2556</v>
      </c>
      <c r="V249" s="65" t="s">
        <v>2092</v>
      </c>
    </row>
    <row r="250" spans="1:22">
      <c r="A250" s="807" t="s">
        <v>2557</v>
      </c>
      <c r="B250" s="23">
        <v>515</v>
      </c>
      <c r="C250" s="636">
        <f t="shared" si="6"/>
        <v>2.796116504854369</v>
      </c>
      <c r="D250" s="860">
        <f t="shared" si="7"/>
        <v>515</v>
      </c>
      <c r="E250" s="397" t="s">
        <v>2110</v>
      </c>
      <c r="F250" s="397" t="s">
        <v>2558</v>
      </c>
      <c r="G250" s="397">
        <v>500</v>
      </c>
      <c r="H250" s="23" t="s">
        <v>1936</v>
      </c>
      <c r="I250" s="23">
        <v>1.8</v>
      </c>
      <c r="J250" s="489" t="s">
        <v>293</v>
      </c>
      <c r="K250" s="490" t="s">
        <v>1632</v>
      </c>
      <c r="L250" s="637">
        <v>2</v>
      </c>
      <c r="M250" s="712">
        <v>46098</v>
      </c>
      <c r="N250" s="713" t="s">
        <v>2559</v>
      </c>
      <c r="O250" s="713" t="s">
        <v>210</v>
      </c>
      <c r="P250" s="713">
        <v>1.79</v>
      </c>
      <c r="Q250" s="713">
        <v>1.9</v>
      </c>
      <c r="R250" s="23">
        <v>8</v>
      </c>
      <c r="S250" s="809" t="s">
        <v>2133</v>
      </c>
      <c r="T250" s="65" t="s">
        <v>2560</v>
      </c>
      <c r="U250" s="65" t="s">
        <v>2133</v>
      </c>
      <c r="V250" s="65" t="s">
        <v>2092</v>
      </c>
    </row>
    <row r="251" spans="1:22">
      <c r="A251" s="807" t="s">
        <v>2561</v>
      </c>
      <c r="B251" s="489">
        <v>188</v>
      </c>
      <c r="C251" s="636">
        <f t="shared" si="6"/>
        <v>7.6595744680851068</v>
      </c>
      <c r="D251" s="861">
        <f t="shared" si="7"/>
        <v>188</v>
      </c>
      <c r="E251" s="490" t="s">
        <v>2386</v>
      </c>
      <c r="F251" s="490" t="s">
        <v>2540</v>
      </c>
      <c r="G251" s="490">
        <v>550</v>
      </c>
      <c r="H251" s="23" t="s">
        <v>1952</v>
      </c>
      <c r="I251" s="489">
        <v>3.1</v>
      </c>
      <c r="J251" s="489" t="s">
        <v>293</v>
      </c>
      <c r="K251" s="490" t="s">
        <v>309</v>
      </c>
      <c r="L251" s="637">
        <v>5</v>
      </c>
      <c r="M251" s="712">
        <v>46099</v>
      </c>
      <c r="N251" s="713" t="s">
        <v>2325</v>
      </c>
      <c r="O251" s="713" t="s">
        <v>2562</v>
      </c>
      <c r="P251" s="713">
        <v>1.68</v>
      </c>
      <c r="Q251" s="713">
        <v>1.91</v>
      </c>
      <c r="R251" s="23">
        <v>21</v>
      </c>
      <c r="S251" s="809" t="s">
        <v>2133</v>
      </c>
      <c r="T251" s="65" t="s">
        <v>2291</v>
      </c>
      <c r="U251" s="65" t="s">
        <v>2468</v>
      </c>
      <c r="V251" s="65" t="s">
        <v>2092</v>
      </c>
    </row>
    <row r="252" spans="1:22">
      <c r="A252" s="807" t="s">
        <v>2563</v>
      </c>
      <c r="B252" s="23">
        <v>437</v>
      </c>
      <c r="C252" s="636">
        <f t="shared" si="6"/>
        <v>3.2951945080091534</v>
      </c>
      <c r="D252" s="861">
        <f t="shared" si="7"/>
        <v>437</v>
      </c>
      <c r="E252" s="397" t="s">
        <v>1633</v>
      </c>
      <c r="F252" s="397" t="s">
        <v>2564</v>
      </c>
      <c r="G252" s="397">
        <v>700</v>
      </c>
      <c r="H252" s="23" t="s">
        <v>1936</v>
      </c>
      <c r="I252" s="23">
        <v>3</v>
      </c>
      <c r="J252" s="489" t="s">
        <v>293</v>
      </c>
      <c r="K252" s="490" t="s">
        <v>213</v>
      </c>
      <c r="L252" s="637">
        <v>5</v>
      </c>
      <c r="M252" s="712">
        <v>46099</v>
      </c>
      <c r="N252" s="713" t="s">
        <v>1037</v>
      </c>
      <c r="O252" s="713" t="s">
        <v>2565</v>
      </c>
      <c r="P252" s="713">
        <v>1.7350000000000001</v>
      </c>
      <c r="Q252" s="713">
        <v>1.8</v>
      </c>
      <c r="R252" s="23">
        <v>18.5</v>
      </c>
      <c r="S252" s="809" t="s">
        <v>2215</v>
      </c>
      <c r="T252" s="65" t="s">
        <v>2279</v>
      </c>
      <c r="U252" s="65" t="s">
        <v>2566</v>
      </c>
      <c r="V252" s="65" t="s">
        <v>2092</v>
      </c>
    </row>
    <row r="253" spans="1:22">
      <c r="A253" s="807" t="s">
        <v>2567</v>
      </c>
      <c r="B253" s="489">
        <v>349</v>
      </c>
      <c r="C253" s="636">
        <f t="shared" si="6"/>
        <v>4.126074498567335</v>
      </c>
      <c r="D253" s="861">
        <f t="shared" si="7"/>
        <v>349</v>
      </c>
      <c r="E253" s="490" t="s">
        <v>2568</v>
      </c>
      <c r="F253" s="490" t="s">
        <v>2569</v>
      </c>
      <c r="G253" s="490">
        <v>700</v>
      </c>
      <c r="H253" s="23" t="s">
        <v>1949</v>
      </c>
      <c r="I253" s="23">
        <v>0.8</v>
      </c>
      <c r="J253" s="489" t="s">
        <v>293</v>
      </c>
      <c r="K253" s="490" t="s">
        <v>323</v>
      </c>
      <c r="L253" s="637">
        <v>4</v>
      </c>
      <c r="M253" s="712">
        <v>46099</v>
      </c>
      <c r="N253" s="713" t="s">
        <v>2261</v>
      </c>
      <c r="O253" s="713" t="s">
        <v>311</v>
      </c>
      <c r="P253" s="713">
        <v>1.73</v>
      </c>
      <c r="Q253" s="713">
        <v>1.8</v>
      </c>
      <c r="R253" s="23">
        <v>32</v>
      </c>
      <c r="S253" s="809" t="s">
        <v>2149</v>
      </c>
      <c r="T253" s="65" t="s">
        <v>2231</v>
      </c>
      <c r="U253" s="65" t="s">
        <v>2468</v>
      </c>
      <c r="V253" s="65" t="s">
        <v>2092</v>
      </c>
    </row>
    <row r="254" spans="1:22">
      <c r="A254" s="807" t="s">
        <v>2570</v>
      </c>
      <c r="B254" s="23">
        <v>915</v>
      </c>
      <c r="C254" s="636">
        <f t="shared" si="6"/>
        <v>1.5737704918032787</v>
      </c>
      <c r="D254" s="860">
        <f t="shared" si="7"/>
        <v>915</v>
      </c>
      <c r="E254" s="397" t="s">
        <v>2546</v>
      </c>
      <c r="F254" s="397" t="s">
        <v>2571</v>
      </c>
      <c r="G254" s="397">
        <v>700</v>
      </c>
      <c r="H254" s="23" t="s">
        <v>1936</v>
      </c>
      <c r="I254" s="23">
        <v>0.5</v>
      </c>
      <c r="J254" s="489" t="s">
        <v>293</v>
      </c>
      <c r="K254" s="490" t="s">
        <v>209</v>
      </c>
      <c r="L254" s="637">
        <v>5</v>
      </c>
      <c r="M254" s="712">
        <v>46101</v>
      </c>
      <c r="N254" s="713" t="s">
        <v>2257</v>
      </c>
      <c r="O254" s="713" t="s">
        <v>2168</v>
      </c>
      <c r="P254" s="713">
        <v>1.7949999999999999</v>
      </c>
      <c r="Q254" s="713">
        <v>1.8</v>
      </c>
      <c r="R254" s="23">
        <v>13</v>
      </c>
      <c r="S254" s="809" t="s">
        <v>2175</v>
      </c>
      <c r="T254" s="65" t="s">
        <v>2196</v>
      </c>
      <c r="U254" s="65" t="s">
        <v>2572</v>
      </c>
      <c r="V254" s="65" t="s">
        <v>2092</v>
      </c>
    </row>
    <row r="255" spans="1:22">
      <c r="A255" s="807" t="s">
        <v>2573</v>
      </c>
      <c r="B255" s="23">
        <v>437</v>
      </c>
      <c r="C255" s="636">
        <f t="shared" si="6"/>
        <v>3.2951945080091534</v>
      </c>
      <c r="D255" s="860">
        <f t="shared" si="7"/>
        <v>437</v>
      </c>
      <c r="E255" s="397" t="s">
        <v>2574</v>
      </c>
      <c r="F255" s="397" t="s">
        <v>2564</v>
      </c>
      <c r="G255" s="397">
        <v>700</v>
      </c>
      <c r="H255" s="23" t="s">
        <v>1936</v>
      </c>
      <c r="I255" s="23">
        <v>3</v>
      </c>
      <c r="J255" s="489" t="s">
        <v>296</v>
      </c>
      <c r="K255" s="490" t="s">
        <v>203</v>
      </c>
      <c r="L255" s="637">
        <v>5</v>
      </c>
      <c r="M255" s="712">
        <v>46101</v>
      </c>
      <c r="N255" s="713" t="s">
        <v>1037</v>
      </c>
      <c r="O255" s="713" t="s">
        <v>2565</v>
      </c>
      <c r="P255" s="713">
        <v>1.7350000000000001</v>
      </c>
      <c r="Q255" s="713" t="s">
        <v>2575</v>
      </c>
      <c r="R255" s="23">
        <v>18.5</v>
      </c>
      <c r="S255" s="809" t="s">
        <v>2215</v>
      </c>
      <c r="T255" s="65" t="s">
        <v>2284</v>
      </c>
      <c r="U255" s="65" t="s">
        <v>2576</v>
      </c>
      <c r="V255" s="65" t="s">
        <v>2092</v>
      </c>
    </row>
    <row r="256" spans="1:22">
      <c r="A256" s="807" t="s">
        <v>2577</v>
      </c>
      <c r="B256" s="489">
        <v>633</v>
      </c>
      <c r="C256" s="636">
        <f t="shared" si="6"/>
        <v>2.2748815165876777</v>
      </c>
      <c r="D256" s="860">
        <f t="shared" si="7"/>
        <v>633</v>
      </c>
      <c r="E256" s="490" t="s">
        <v>2578</v>
      </c>
      <c r="F256" s="397" t="s">
        <v>2579</v>
      </c>
      <c r="G256" s="490">
        <v>600</v>
      </c>
      <c r="H256" s="23" t="s">
        <v>1936</v>
      </c>
      <c r="I256" s="489">
        <v>0.7</v>
      </c>
      <c r="J256" s="489" t="s">
        <v>293</v>
      </c>
      <c r="K256" s="490" t="s">
        <v>314</v>
      </c>
      <c r="L256" s="637">
        <v>2</v>
      </c>
      <c r="M256" s="712">
        <v>46107</v>
      </c>
      <c r="N256" s="713" t="s">
        <v>2234</v>
      </c>
      <c r="O256" s="713" t="s">
        <v>2298</v>
      </c>
      <c r="P256" s="713">
        <v>1.68</v>
      </c>
      <c r="Q256" s="713">
        <v>1.63</v>
      </c>
      <c r="R256" s="23">
        <v>5.5</v>
      </c>
      <c r="S256" s="809" t="s">
        <v>2097</v>
      </c>
      <c r="T256" s="65" t="s">
        <v>2420</v>
      </c>
      <c r="U256" s="65" t="s">
        <v>2371</v>
      </c>
      <c r="V256" s="65" t="s">
        <v>2221</v>
      </c>
    </row>
    <row r="257" spans="1:22">
      <c r="A257" s="807" t="s">
        <v>2580</v>
      </c>
      <c r="B257" s="23">
        <v>639</v>
      </c>
      <c r="C257" s="636">
        <f t="shared" si="6"/>
        <v>2.2535211267605635</v>
      </c>
      <c r="D257" s="860">
        <f t="shared" si="7"/>
        <v>639</v>
      </c>
      <c r="E257" s="397" t="s">
        <v>1636</v>
      </c>
      <c r="F257" s="397" t="s">
        <v>2581</v>
      </c>
      <c r="G257" s="397">
        <v>700</v>
      </c>
      <c r="H257" s="23" t="s">
        <v>1066</v>
      </c>
      <c r="J257" s="489" t="s">
        <v>293</v>
      </c>
      <c r="K257" s="490" t="s">
        <v>200</v>
      </c>
      <c r="L257" s="637">
        <v>5</v>
      </c>
      <c r="M257" s="712">
        <v>46108</v>
      </c>
      <c r="N257" s="713" t="s">
        <v>1752</v>
      </c>
      <c r="O257" s="713" t="s">
        <v>2148</v>
      </c>
      <c r="P257" s="713">
        <v>1.76</v>
      </c>
      <c r="Q257" s="713">
        <v>1.69</v>
      </c>
      <c r="R257" s="23">
        <v>14</v>
      </c>
      <c r="S257" s="809" t="s">
        <v>2185</v>
      </c>
      <c r="T257" s="65" t="s">
        <v>2582</v>
      </c>
      <c r="U257" s="65" t="s">
        <v>2163</v>
      </c>
      <c r="V257" s="65" t="s">
        <v>2310</v>
      </c>
    </row>
    <row r="258" spans="1:22">
      <c r="A258" s="807" t="s">
        <v>2583</v>
      </c>
      <c r="B258" s="23">
        <v>810</v>
      </c>
      <c r="C258" s="636">
        <f t="shared" ref="C258:C321" si="8">IFERROR(1440/D258, "")</f>
        <v>1.7777777777777777</v>
      </c>
      <c r="D258" s="860">
        <f t="shared" ref="D258:D321" si="9">IF(B258="", "", IF(B258&lt;1, B258*1440, B258))</f>
        <v>810</v>
      </c>
      <c r="E258" s="397" t="s">
        <v>1627</v>
      </c>
      <c r="F258" s="490" t="s">
        <v>2571</v>
      </c>
      <c r="G258" s="397">
        <v>780</v>
      </c>
      <c r="H258" s="489" t="s">
        <v>1936</v>
      </c>
      <c r="I258" s="23">
        <v>1.8</v>
      </c>
      <c r="J258" s="489" t="s">
        <v>293</v>
      </c>
      <c r="K258" s="490" t="s">
        <v>201</v>
      </c>
      <c r="L258" s="637">
        <v>5</v>
      </c>
      <c r="M258" s="712">
        <v>46111</v>
      </c>
      <c r="N258" s="713" t="s">
        <v>1032</v>
      </c>
      <c r="O258" s="713" t="s">
        <v>2168</v>
      </c>
      <c r="P258" s="713">
        <v>1.78</v>
      </c>
      <c r="Q258" s="713">
        <v>1.6</v>
      </c>
      <c r="R258" s="23">
        <v>13</v>
      </c>
      <c r="S258" s="809" t="s">
        <v>2179</v>
      </c>
      <c r="T258" s="65" t="s">
        <v>2196</v>
      </c>
      <c r="U258" s="65" t="s">
        <v>2133</v>
      </c>
      <c r="V258" s="65" t="s">
        <v>2092</v>
      </c>
    </row>
    <row r="259" spans="1:22">
      <c r="A259" s="807" t="s">
        <v>2584</v>
      </c>
      <c r="B259" s="23">
        <v>471</v>
      </c>
      <c r="C259" s="636">
        <f t="shared" si="8"/>
        <v>3.0573248407643314</v>
      </c>
      <c r="D259" s="860">
        <f t="shared" si="9"/>
        <v>471</v>
      </c>
      <c r="E259" s="397" t="s">
        <v>1631</v>
      </c>
      <c r="F259" s="490" t="s">
        <v>2500</v>
      </c>
      <c r="G259" s="397">
        <v>650</v>
      </c>
      <c r="H259" s="489" t="s">
        <v>1936</v>
      </c>
      <c r="I259" s="23">
        <v>1.9</v>
      </c>
      <c r="J259" s="489" t="s">
        <v>293</v>
      </c>
      <c r="K259" s="490" t="s">
        <v>334</v>
      </c>
      <c r="L259" s="637">
        <v>5</v>
      </c>
      <c r="M259" s="712">
        <v>46111</v>
      </c>
      <c r="N259" s="713" t="s">
        <v>2290</v>
      </c>
      <c r="O259" s="713" t="s">
        <v>2022</v>
      </c>
      <c r="P259" s="713">
        <v>1.76</v>
      </c>
      <c r="Q259" s="713">
        <v>1.8</v>
      </c>
      <c r="R259" s="23">
        <v>18</v>
      </c>
      <c r="S259" s="809" t="s">
        <v>2179</v>
      </c>
      <c r="T259" s="65" t="s">
        <v>2176</v>
      </c>
      <c r="U259" s="65" t="s">
        <v>2550</v>
      </c>
      <c r="V259" s="65" t="s">
        <v>2092</v>
      </c>
    </row>
    <row r="260" spans="1:22">
      <c r="A260" s="807" t="s">
        <v>2585</v>
      </c>
      <c r="B260" s="23">
        <v>539</v>
      </c>
      <c r="C260" s="636">
        <f t="shared" si="8"/>
        <v>2.6716141001855287</v>
      </c>
      <c r="D260" s="860">
        <f t="shared" si="9"/>
        <v>539</v>
      </c>
      <c r="E260" s="397" t="s">
        <v>1675</v>
      </c>
      <c r="F260" s="490" t="s">
        <v>2586</v>
      </c>
      <c r="G260" s="397">
        <v>680</v>
      </c>
      <c r="H260" s="489" t="s">
        <v>1936</v>
      </c>
      <c r="I260" s="23">
        <v>1.2</v>
      </c>
      <c r="J260" s="489" t="s">
        <v>293</v>
      </c>
      <c r="K260" s="490" t="s">
        <v>207</v>
      </c>
      <c r="L260" s="637">
        <v>4</v>
      </c>
      <c r="M260" s="712">
        <v>46112</v>
      </c>
      <c r="N260" s="713" t="s">
        <v>1043</v>
      </c>
      <c r="O260" s="713" t="s">
        <v>1976</v>
      </c>
      <c r="P260" s="713">
        <v>1.7050000000000001</v>
      </c>
      <c r="Q260" s="713" t="s">
        <v>2587</v>
      </c>
      <c r="R260" s="23">
        <v>8</v>
      </c>
      <c r="S260" s="809" t="s">
        <v>2229</v>
      </c>
      <c r="T260" s="65" t="s">
        <v>2230</v>
      </c>
      <c r="U260" s="65" t="s">
        <v>2165</v>
      </c>
      <c r="V260" s="65" t="s">
        <v>2092</v>
      </c>
    </row>
    <row r="261" spans="1:22">
      <c r="A261" s="807" t="s">
        <v>2588</v>
      </c>
      <c r="B261" s="489">
        <v>322</v>
      </c>
      <c r="C261" s="636">
        <f t="shared" si="8"/>
        <v>4.4720496894409933</v>
      </c>
      <c r="D261" s="860">
        <f t="shared" si="9"/>
        <v>322</v>
      </c>
      <c r="E261" s="490" t="s">
        <v>2355</v>
      </c>
      <c r="F261" s="490" t="s">
        <v>2589</v>
      </c>
      <c r="G261" s="490">
        <v>500</v>
      </c>
      <c r="H261" s="23" t="s">
        <v>1952</v>
      </c>
      <c r="I261" s="23">
        <v>3.4</v>
      </c>
      <c r="J261" s="489" t="s">
        <v>296</v>
      </c>
      <c r="K261" s="490" t="s">
        <v>861</v>
      </c>
      <c r="L261" s="637">
        <v>5</v>
      </c>
      <c r="M261" s="712">
        <v>46114</v>
      </c>
      <c r="N261" s="713" t="s">
        <v>2325</v>
      </c>
      <c r="O261" s="713" t="s">
        <v>210</v>
      </c>
      <c r="P261" s="713">
        <v>1.7949999999999999</v>
      </c>
      <c r="Q261" s="713">
        <v>1.86</v>
      </c>
      <c r="R261" s="23">
        <v>15</v>
      </c>
      <c r="S261" s="809" t="s">
        <v>2357</v>
      </c>
      <c r="T261" s="65" t="s">
        <v>2473</v>
      </c>
      <c r="U261" s="65" t="s">
        <v>2196</v>
      </c>
      <c r="V261" s="65" t="s">
        <v>2221</v>
      </c>
    </row>
    <row r="262" spans="1:22">
      <c r="A262" s="807" t="s">
        <v>2590</v>
      </c>
      <c r="B262" s="489">
        <v>459</v>
      </c>
      <c r="C262" s="636">
        <f t="shared" si="8"/>
        <v>3.1372549019607843</v>
      </c>
      <c r="D262" s="860">
        <f t="shared" si="9"/>
        <v>459</v>
      </c>
      <c r="E262" s="490" t="s">
        <v>1631</v>
      </c>
      <c r="F262" s="490" t="s">
        <v>2591</v>
      </c>
      <c r="G262" s="490">
        <v>670</v>
      </c>
      <c r="H262" s="23" t="s">
        <v>1936</v>
      </c>
      <c r="I262" s="492">
        <v>0.8</v>
      </c>
      <c r="J262" s="489" t="s">
        <v>293</v>
      </c>
      <c r="K262" s="490" t="s">
        <v>311</v>
      </c>
      <c r="L262" s="637">
        <v>5</v>
      </c>
      <c r="M262" s="712">
        <v>46114</v>
      </c>
      <c r="N262" s="713" t="s">
        <v>1046</v>
      </c>
      <c r="O262" s="713" t="s">
        <v>2059</v>
      </c>
      <c r="P262" s="713">
        <v>1.75</v>
      </c>
      <c r="Q262" s="713" t="s">
        <v>2592</v>
      </c>
      <c r="R262" s="23">
        <v>11</v>
      </c>
      <c r="S262" s="809" t="s">
        <v>2249</v>
      </c>
      <c r="T262" s="65" t="s">
        <v>2133</v>
      </c>
      <c r="U262" s="65" t="s">
        <v>2593</v>
      </c>
      <c r="V262" s="65" t="s">
        <v>2092</v>
      </c>
    </row>
    <row r="263" spans="1:22">
      <c r="A263" s="807" t="s">
        <v>2594</v>
      </c>
      <c r="B263" s="489">
        <v>649</v>
      </c>
      <c r="C263" s="636">
        <f t="shared" si="8"/>
        <v>2.2187981510015407</v>
      </c>
      <c r="D263" s="861">
        <f t="shared" si="9"/>
        <v>649</v>
      </c>
      <c r="E263" s="397" t="s">
        <v>2595</v>
      </c>
      <c r="F263" s="490" t="s">
        <v>2581</v>
      </c>
      <c r="G263" s="490">
        <v>700</v>
      </c>
      <c r="H263" s="23" t="s">
        <v>2088</v>
      </c>
      <c r="I263" s="23">
        <v>2.4</v>
      </c>
      <c r="J263" s="489" t="s">
        <v>293</v>
      </c>
      <c r="K263" s="490" t="s">
        <v>251</v>
      </c>
      <c r="L263" s="637">
        <v>5</v>
      </c>
      <c r="M263" s="712">
        <v>46119</v>
      </c>
      <c r="N263" s="713" t="s">
        <v>1044</v>
      </c>
      <c r="O263" s="713" t="s">
        <v>2148</v>
      </c>
      <c r="P263" s="713">
        <v>1.7549999999999999</v>
      </c>
      <c r="Q263" s="713">
        <v>1.88</v>
      </c>
      <c r="R263" s="23">
        <v>12.5</v>
      </c>
      <c r="S263" s="809" t="s">
        <v>2167</v>
      </c>
      <c r="T263" s="65" t="s">
        <v>2235</v>
      </c>
      <c r="U263" s="65" t="s">
        <v>2596</v>
      </c>
      <c r="V263" s="65" t="s">
        <v>2092</v>
      </c>
    </row>
    <row r="264" spans="1:22">
      <c r="A264" s="807" t="s">
        <v>2597</v>
      </c>
      <c r="B264" s="23">
        <v>470</v>
      </c>
      <c r="C264" s="636">
        <f t="shared" si="8"/>
        <v>3.0638297872340425</v>
      </c>
      <c r="D264" s="860">
        <f t="shared" si="9"/>
        <v>470</v>
      </c>
      <c r="E264" s="397" t="s">
        <v>2598</v>
      </c>
      <c r="F264" s="490" t="s">
        <v>2591</v>
      </c>
      <c r="G264" s="397">
        <v>650</v>
      </c>
      <c r="H264" s="23" t="s">
        <v>1936</v>
      </c>
      <c r="I264" s="23">
        <v>1.9</v>
      </c>
      <c r="J264" s="489" t="s">
        <v>293</v>
      </c>
      <c r="K264" s="490" t="s">
        <v>327</v>
      </c>
      <c r="L264" s="637">
        <v>5</v>
      </c>
      <c r="M264" s="712">
        <v>46119</v>
      </c>
      <c r="N264" s="713" t="s">
        <v>2301</v>
      </c>
      <c r="O264" s="713" t="s">
        <v>2059</v>
      </c>
      <c r="P264" s="713">
        <v>1.76</v>
      </c>
      <c r="Q264" s="713">
        <v>1.77</v>
      </c>
      <c r="R264" s="23">
        <v>18</v>
      </c>
      <c r="S264" s="809" t="s">
        <v>2179</v>
      </c>
      <c r="T264" s="65" t="s">
        <v>2176</v>
      </c>
      <c r="U264" s="65" t="s">
        <v>2599</v>
      </c>
      <c r="V264" s="65" t="s">
        <v>2092</v>
      </c>
    </row>
    <row r="265" spans="1:22">
      <c r="A265" s="807" t="s">
        <v>2600</v>
      </c>
      <c r="B265" s="489">
        <v>437</v>
      </c>
      <c r="C265" s="636">
        <f t="shared" si="8"/>
        <v>3.2951945080091534</v>
      </c>
      <c r="D265" s="861">
        <f t="shared" si="9"/>
        <v>437</v>
      </c>
      <c r="E265" s="490" t="s">
        <v>1633</v>
      </c>
      <c r="F265" s="490" t="s">
        <v>2601</v>
      </c>
      <c r="G265" s="490">
        <v>700</v>
      </c>
      <c r="H265" s="23" t="s">
        <v>1936</v>
      </c>
      <c r="I265" s="23">
        <v>3</v>
      </c>
      <c r="J265" s="489" t="s">
        <v>293</v>
      </c>
      <c r="K265" s="490" t="s">
        <v>213</v>
      </c>
      <c r="L265" s="637">
        <v>5</v>
      </c>
      <c r="M265" s="712">
        <v>46121</v>
      </c>
      <c r="N265" s="713" t="s">
        <v>1037</v>
      </c>
      <c r="O265" s="713" t="s">
        <v>209</v>
      </c>
      <c r="P265" s="713">
        <v>1.7350000000000001</v>
      </c>
      <c r="Q265" s="713" t="s">
        <v>2602</v>
      </c>
      <c r="R265" s="23">
        <v>18.5</v>
      </c>
      <c r="S265" s="809" t="s">
        <v>2215</v>
      </c>
      <c r="T265" s="65" t="s">
        <v>2279</v>
      </c>
      <c r="U265" s="65" t="s">
        <v>2142</v>
      </c>
      <c r="V265" s="65" t="s">
        <v>2092</v>
      </c>
    </row>
    <row r="266" spans="1:22">
      <c r="A266" s="807" t="s">
        <v>2603</v>
      </c>
      <c r="B266" s="23">
        <v>505</v>
      </c>
      <c r="C266" s="636">
        <f t="shared" si="8"/>
        <v>2.8514851485148514</v>
      </c>
      <c r="D266" s="860">
        <f t="shared" si="9"/>
        <v>505</v>
      </c>
      <c r="E266" s="397" t="s">
        <v>2268</v>
      </c>
      <c r="F266" s="490" t="s">
        <v>2604</v>
      </c>
      <c r="G266" s="397">
        <v>600</v>
      </c>
      <c r="H266" s="23" t="s">
        <v>1066</v>
      </c>
      <c r="J266" s="489" t="s">
        <v>293</v>
      </c>
      <c r="K266" s="490" t="s">
        <v>1061</v>
      </c>
      <c r="L266" s="637">
        <v>5</v>
      </c>
      <c r="M266" s="712">
        <v>46125</v>
      </c>
      <c r="N266" s="713" t="s">
        <v>1037</v>
      </c>
      <c r="O266" s="713" t="s">
        <v>1956</v>
      </c>
      <c r="P266" s="713">
        <v>1.76</v>
      </c>
      <c r="Q266" s="713">
        <v>1.95</v>
      </c>
      <c r="R266" s="23">
        <v>21</v>
      </c>
      <c r="S266" s="809" t="s">
        <v>2167</v>
      </c>
      <c r="T266" s="65" t="s">
        <v>2184</v>
      </c>
      <c r="U266" s="65" t="s">
        <v>2200</v>
      </c>
      <c r="V266" s="65" t="s">
        <v>2310</v>
      </c>
    </row>
    <row r="267" spans="1:22">
      <c r="A267" s="807" t="s">
        <v>2605</v>
      </c>
      <c r="B267" s="23">
        <v>502</v>
      </c>
      <c r="C267" s="636">
        <f t="shared" si="8"/>
        <v>2.8685258964143427</v>
      </c>
      <c r="D267" s="860">
        <f t="shared" si="9"/>
        <v>502</v>
      </c>
      <c r="E267" s="397" t="s">
        <v>2574</v>
      </c>
      <c r="F267" s="397" t="s">
        <v>2606</v>
      </c>
      <c r="G267" s="397">
        <v>600</v>
      </c>
      <c r="H267" s="23" t="s">
        <v>1936</v>
      </c>
      <c r="I267" s="23">
        <v>3</v>
      </c>
      <c r="J267" s="489" t="s">
        <v>293</v>
      </c>
      <c r="K267" s="490" t="s">
        <v>309</v>
      </c>
      <c r="L267" s="637">
        <v>5</v>
      </c>
      <c r="M267" s="712">
        <v>46129</v>
      </c>
      <c r="N267" s="713" t="s">
        <v>1038</v>
      </c>
      <c r="O267" s="713" t="s">
        <v>200</v>
      </c>
      <c r="P267" s="713">
        <v>1.72</v>
      </c>
      <c r="Q267" s="713">
        <v>1.59</v>
      </c>
      <c r="R267" s="23">
        <v>14.5</v>
      </c>
      <c r="S267" s="809" t="s">
        <v>2215</v>
      </c>
      <c r="T267" s="65" t="s">
        <v>2279</v>
      </c>
      <c r="U267" s="65" t="s">
        <v>2133</v>
      </c>
      <c r="V267" s="65" t="s">
        <v>2092</v>
      </c>
    </row>
    <row r="268" spans="1:22">
      <c r="A268" s="807" t="s">
        <v>2607</v>
      </c>
      <c r="B268" s="489">
        <v>480</v>
      </c>
      <c r="C268" s="636">
        <f t="shared" si="8"/>
        <v>3</v>
      </c>
      <c r="D268" s="861">
        <f t="shared" si="9"/>
        <v>480</v>
      </c>
      <c r="E268" s="490" t="s">
        <v>2137</v>
      </c>
      <c r="F268" s="397" t="s">
        <v>2608</v>
      </c>
      <c r="G268" s="490">
        <v>500</v>
      </c>
      <c r="H268" s="23" t="s">
        <v>1936</v>
      </c>
      <c r="I268" s="492">
        <v>0.7</v>
      </c>
      <c r="J268" s="489" t="s">
        <v>293</v>
      </c>
      <c r="K268" s="490" t="s">
        <v>203</v>
      </c>
      <c r="L268" s="637">
        <v>2</v>
      </c>
      <c r="M268" s="712">
        <v>46129</v>
      </c>
      <c r="N268" s="713" t="s">
        <v>2096</v>
      </c>
      <c r="O268" s="713" t="s">
        <v>1974</v>
      </c>
      <c r="P268" s="713">
        <v>1.68</v>
      </c>
      <c r="Q268" s="713">
        <v>1.78</v>
      </c>
      <c r="R268" s="23">
        <v>7.5</v>
      </c>
      <c r="S268" s="809" t="s">
        <v>2149</v>
      </c>
      <c r="T268" s="65" t="s">
        <v>2220</v>
      </c>
      <c r="U268" s="65" t="s">
        <v>2609</v>
      </c>
      <c r="V268" s="65" t="s">
        <v>2221</v>
      </c>
    </row>
    <row r="269" spans="1:22">
      <c r="A269" s="807" t="s">
        <v>2610</v>
      </c>
      <c r="B269" s="23">
        <v>865</v>
      </c>
      <c r="C269" s="636">
        <f t="shared" si="8"/>
        <v>1.6647398843930636</v>
      </c>
      <c r="D269" s="860">
        <f t="shared" si="9"/>
        <v>865</v>
      </c>
      <c r="E269" s="397" t="s">
        <v>2611</v>
      </c>
      <c r="F269" s="490" t="s">
        <v>2198</v>
      </c>
      <c r="G269" s="397">
        <v>550</v>
      </c>
      <c r="H269" s="489" t="s">
        <v>2088</v>
      </c>
      <c r="I269" s="23">
        <v>1.1000000000000001</v>
      </c>
      <c r="J269" s="489" t="s">
        <v>293</v>
      </c>
      <c r="K269" s="490" t="s">
        <v>206</v>
      </c>
      <c r="L269" s="637">
        <v>4</v>
      </c>
      <c r="M269" s="712">
        <v>46129</v>
      </c>
      <c r="N269" s="713" t="s">
        <v>1036</v>
      </c>
      <c r="O269" s="713" t="s">
        <v>2199</v>
      </c>
      <c r="P269" s="713">
        <v>1.68</v>
      </c>
      <c r="Q269" s="713">
        <v>1.66</v>
      </c>
      <c r="R269" s="23">
        <v>9</v>
      </c>
      <c r="S269" s="809" t="s">
        <v>2200</v>
      </c>
      <c r="T269" s="65" t="s">
        <v>2201</v>
      </c>
      <c r="U269" s="65" t="s">
        <v>2179</v>
      </c>
      <c r="V269" s="65" t="s">
        <v>2092</v>
      </c>
    </row>
    <row r="270" spans="1:22">
      <c r="A270" s="807" t="s">
        <v>2612</v>
      </c>
      <c r="B270" s="23">
        <v>458</v>
      </c>
      <c r="C270" s="636">
        <f t="shared" si="8"/>
        <v>3.1441048034934496</v>
      </c>
      <c r="D270" s="860">
        <f t="shared" si="9"/>
        <v>458</v>
      </c>
      <c r="E270" s="397" t="s">
        <v>1631</v>
      </c>
      <c r="F270" s="490" t="s">
        <v>2613</v>
      </c>
      <c r="G270" s="397">
        <v>670</v>
      </c>
      <c r="H270" s="489" t="s">
        <v>1936</v>
      </c>
      <c r="I270" s="23">
        <v>0.8</v>
      </c>
      <c r="J270" s="489" t="s">
        <v>293</v>
      </c>
      <c r="K270" s="490" t="s">
        <v>205</v>
      </c>
      <c r="L270" s="637">
        <v>5</v>
      </c>
      <c r="M270" s="712">
        <v>46133</v>
      </c>
      <c r="N270" s="713" t="s">
        <v>2614</v>
      </c>
      <c r="O270" s="713" t="s">
        <v>253</v>
      </c>
      <c r="P270" s="713">
        <v>1.75</v>
      </c>
      <c r="Q270" s="713">
        <v>1.69</v>
      </c>
      <c r="R270" s="23">
        <v>11</v>
      </c>
      <c r="S270" s="809" t="s">
        <v>2249</v>
      </c>
      <c r="T270" s="65" t="s">
        <v>2133</v>
      </c>
      <c r="U270" s="65" t="s">
        <v>2615</v>
      </c>
      <c r="V270" s="65" t="s">
        <v>2092</v>
      </c>
    </row>
    <row r="271" spans="1:22">
      <c r="A271" s="807" t="s">
        <v>2616</v>
      </c>
      <c r="B271" s="489">
        <v>478</v>
      </c>
      <c r="C271" s="636">
        <f t="shared" si="8"/>
        <v>3.01255230125523</v>
      </c>
      <c r="D271" s="861">
        <f t="shared" si="9"/>
        <v>478</v>
      </c>
      <c r="E271" s="397" t="s">
        <v>1631</v>
      </c>
      <c r="F271" s="490" t="s">
        <v>2613</v>
      </c>
      <c r="G271" s="490">
        <v>650</v>
      </c>
      <c r="H271" s="23" t="s">
        <v>1066</v>
      </c>
      <c r="I271" s="492"/>
      <c r="J271" s="489" t="s">
        <v>293</v>
      </c>
      <c r="K271" s="490" t="s">
        <v>323</v>
      </c>
      <c r="L271" s="637">
        <v>5</v>
      </c>
      <c r="M271" s="712">
        <v>46133</v>
      </c>
      <c r="N271" s="713" t="s">
        <v>2376</v>
      </c>
      <c r="O271" s="713" t="s">
        <v>253</v>
      </c>
      <c r="P271" s="713">
        <v>1.77</v>
      </c>
      <c r="Q271" s="713">
        <v>1.8</v>
      </c>
      <c r="R271" s="23">
        <v>16</v>
      </c>
      <c r="S271" s="809" t="s">
        <v>2185</v>
      </c>
      <c r="T271" s="65" t="s">
        <v>2231</v>
      </c>
      <c r="U271" s="65" t="s">
        <v>2617</v>
      </c>
      <c r="V271" s="65" t="s">
        <v>2310</v>
      </c>
    </row>
    <row r="272" spans="1:22">
      <c r="A272" s="807" t="s">
        <v>2618</v>
      </c>
      <c r="B272" s="23">
        <v>471</v>
      </c>
      <c r="C272" s="636">
        <f t="shared" si="8"/>
        <v>3.0573248407643314</v>
      </c>
      <c r="D272" s="860">
        <f t="shared" si="9"/>
        <v>471</v>
      </c>
      <c r="E272" s="397" t="s">
        <v>1631</v>
      </c>
      <c r="F272" s="490" t="s">
        <v>2613</v>
      </c>
      <c r="G272" s="397">
        <v>650</v>
      </c>
      <c r="H272" s="489" t="s">
        <v>1936</v>
      </c>
      <c r="I272" s="23">
        <v>1.9</v>
      </c>
      <c r="J272" s="489" t="s">
        <v>293</v>
      </c>
      <c r="K272" s="490" t="s">
        <v>200</v>
      </c>
      <c r="L272" s="637">
        <v>5</v>
      </c>
      <c r="M272" s="712">
        <v>46135</v>
      </c>
      <c r="N272" s="713" t="s">
        <v>2290</v>
      </c>
      <c r="O272" s="713" t="s">
        <v>253</v>
      </c>
      <c r="P272" s="713">
        <v>1.76</v>
      </c>
      <c r="Q272" s="713" t="s">
        <v>2619</v>
      </c>
      <c r="R272" s="23">
        <v>18</v>
      </c>
      <c r="S272" s="809" t="s">
        <v>2179</v>
      </c>
      <c r="T272" s="65" t="s">
        <v>2176</v>
      </c>
      <c r="U272" s="65" t="s">
        <v>2176</v>
      </c>
      <c r="V272" s="65" t="s">
        <v>2092</v>
      </c>
    </row>
    <row r="273" spans="1:22">
      <c r="A273" s="807" t="s">
        <v>2620</v>
      </c>
      <c r="B273" s="489">
        <v>441</v>
      </c>
      <c r="C273" s="636">
        <f t="shared" si="8"/>
        <v>3.2653061224489797</v>
      </c>
      <c r="D273" s="860">
        <f t="shared" si="9"/>
        <v>441</v>
      </c>
      <c r="E273" s="490" t="s">
        <v>2621</v>
      </c>
      <c r="F273" s="490" t="s">
        <v>2622</v>
      </c>
      <c r="G273" s="490">
        <v>700</v>
      </c>
      <c r="H273" s="23" t="s">
        <v>1949</v>
      </c>
      <c r="I273" s="492">
        <v>2.2999999999999998</v>
      </c>
      <c r="J273" s="489" t="s">
        <v>293</v>
      </c>
      <c r="K273" s="490" t="s">
        <v>305</v>
      </c>
      <c r="L273" s="637">
        <v>5</v>
      </c>
      <c r="M273" s="712">
        <v>46136</v>
      </c>
      <c r="N273" s="713" t="s">
        <v>1041</v>
      </c>
      <c r="O273" s="713" t="s">
        <v>1946</v>
      </c>
      <c r="P273" s="713">
        <v>1.75</v>
      </c>
      <c r="Q273" s="713">
        <v>1.73</v>
      </c>
      <c r="R273" s="23">
        <v>27</v>
      </c>
      <c r="S273" s="809" t="s">
        <v>2302</v>
      </c>
      <c r="T273" s="65" t="s">
        <v>2231</v>
      </c>
      <c r="U273" s="65" t="s">
        <v>2541</v>
      </c>
      <c r="V273" s="65" t="s">
        <v>2092</v>
      </c>
    </row>
    <row r="274" spans="1:22">
      <c r="A274" s="807" t="s">
        <v>2623</v>
      </c>
      <c r="B274" s="23">
        <v>443</v>
      </c>
      <c r="C274" s="636">
        <f t="shared" si="8"/>
        <v>3.2505643340857788</v>
      </c>
      <c r="D274" s="861">
        <f t="shared" si="9"/>
        <v>443</v>
      </c>
      <c r="E274" s="397" t="s">
        <v>2621</v>
      </c>
      <c r="F274" s="490" t="s">
        <v>2622</v>
      </c>
      <c r="G274" s="397">
        <v>700</v>
      </c>
      <c r="H274" s="23" t="s">
        <v>1949</v>
      </c>
      <c r="I274" s="23">
        <v>2.1</v>
      </c>
      <c r="J274" s="489" t="s">
        <v>293</v>
      </c>
      <c r="K274" s="490" t="s">
        <v>311</v>
      </c>
      <c r="L274" s="637">
        <v>5</v>
      </c>
      <c r="M274" s="712">
        <v>46141</v>
      </c>
      <c r="N274" s="713" t="s">
        <v>2624</v>
      </c>
      <c r="O274" s="713" t="s">
        <v>1946</v>
      </c>
      <c r="P274" s="713">
        <v>1.7549999999999999</v>
      </c>
      <c r="Q274" s="713">
        <v>1.92</v>
      </c>
      <c r="R274" s="23">
        <v>27</v>
      </c>
      <c r="S274" s="809" t="s">
        <v>2302</v>
      </c>
      <c r="T274" s="65" t="s">
        <v>2231</v>
      </c>
      <c r="U274" s="65" t="s">
        <v>2091</v>
      </c>
      <c r="V274" s="65" t="s">
        <v>2092</v>
      </c>
    </row>
    <row r="275" spans="1:22">
      <c r="A275" s="807" t="s">
        <v>1901</v>
      </c>
      <c r="B275" s="489">
        <v>585</v>
      </c>
      <c r="C275" s="636">
        <f t="shared" si="8"/>
        <v>2.4615384615384617</v>
      </c>
      <c r="D275" s="861">
        <f t="shared" si="9"/>
        <v>585</v>
      </c>
      <c r="E275" s="490" t="s">
        <v>2418</v>
      </c>
      <c r="F275" s="490" t="s">
        <v>2536</v>
      </c>
      <c r="G275" s="490">
        <v>630</v>
      </c>
      <c r="H275" s="23" t="s">
        <v>2037</v>
      </c>
      <c r="I275" s="491">
        <v>1.1000000000000001</v>
      </c>
      <c r="J275" s="489" t="s">
        <v>293</v>
      </c>
      <c r="K275" s="490" t="s">
        <v>207</v>
      </c>
      <c r="L275" s="637">
        <v>2</v>
      </c>
      <c r="M275" s="712">
        <v>46141</v>
      </c>
      <c r="N275" s="713" t="s">
        <v>1036</v>
      </c>
      <c r="O275" s="713" t="s">
        <v>2625</v>
      </c>
      <c r="P275" s="713">
        <v>1.65</v>
      </c>
      <c r="Q275" s="713">
        <v>2.1</v>
      </c>
      <c r="R275" s="23">
        <v>8.5</v>
      </c>
      <c r="S275" s="809" t="s">
        <v>2097</v>
      </c>
      <c r="T275" s="65" t="s">
        <v>2420</v>
      </c>
      <c r="U275" s="65" t="s">
        <v>2468</v>
      </c>
      <c r="V275" s="65" t="s">
        <v>2221</v>
      </c>
    </row>
    <row r="276" spans="1:22">
      <c r="A276" s="807" t="s">
        <v>2626</v>
      </c>
      <c r="B276" s="489">
        <v>471</v>
      </c>
      <c r="C276" s="636">
        <f t="shared" si="8"/>
        <v>3.0573248407643314</v>
      </c>
      <c r="D276" s="861">
        <f t="shared" si="9"/>
        <v>471</v>
      </c>
      <c r="E276" s="490" t="s">
        <v>1631</v>
      </c>
      <c r="F276" s="490" t="s">
        <v>2627</v>
      </c>
      <c r="G276" s="490">
        <v>650</v>
      </c>
      <c r="H276" s="23" t="s">
        <v>1936</v>
      </c>
      <c r="I276" s="23">
        <v>1.9</v>
      </c>
      <c r="J276" s="489" t="s">
        <v>293</v>
      </c>
      <c r="K276" s="490" t="s">
        <v>2154</v>
      </c>
      <c r="L276" s="637">
        <v>5</v>
      </c>
      <c r="M276" s="712">
        <v>46141</v>
      </c>
      <c r="N276" s="713" t="s">
        <v>2290</v>
      </c>
      <c r="O276" s="713" t="s">
        <v>202</v>
      </c>
      <c r="P276" s="713">
        <v>1.76</v>
      </c>
      <c r="Q276" s="713" t="s">
        <v>2619</v>
      </c>
      <c r="R276" s="23">
        <v>18</v>
      </c>
      <c r="S276" s="809" t="s">
        <v>2179</v>
      </c>
      <c r="T276" s="65" t="s">
        <v>2176</v>
      </c>
      <c r="U276" s="65" t="s">
        <v>2628</v>
      </c>
      <c r="V276" s="65" t="s">
        <v>2092</v>
      </c>
    </row>
    <row r="277" spans="1:22">
      <c r="A277" s="807" t="s">
        <v>2629</v>
      </c>
      <c r="B277" s="23">
        <v>208</v>
      </c>
      <c r="C277" s="636">
        <f t="shared" si="8"/>
        <v>6.9230769230769234</v>
      </c>
      <c r="D277" s="860">
        <f t="shared" si="9"/>
        <v>208</v>
      </c>
      <c r="E277" s="397" t="s">
        <v>2334</v>
      </c>
      <c r="F277" s="490" t="s">
        <v>2630</v>
      </c>
      <c r="G277" s="397">
        <v>600</v>
      </c>
      <c r="H277" s="23" t="s">
        <v>1952</v>
      </c>
      <c r="I277" s="23">
        <v>1.6</v>
      </c>
      <c r="J277" s="489" t="s">
        <v>293</v>
      </c>
      <c r="K277" s="490" t="s">
        <v>304</v>
      </c>
      <c r="L277" s="637">
        <v>4</v>
      </c>
      <c r="M277" s="712">
        <v>46142</v>
      </c>
      <c r="N277" s="713" t="s">
        <v>1028</v>
      </c>
      <c r="O277" s="713" t="s">
        <v>253</v>
      </c>
      <c r="P277" s="713">
        <v>1.78</v>
      </c>
      <c r="Q277" s="713">
        <v>1.68</v>
      </c>
      <c r="R277" s="23">
        <v>35</v>
      </c>
      <c r="S277" s="809" t="s">
        <v>2340</v>
      </c>
      <c r="T277" s="65" t="s">
        <v>2284</v>
      </c>
      <c r="U277" s="65" t="s">
        <v>2279</v>
      </c>
      <c r="V277" s="65" t="s">
        <v>2092</v>
      </c>
    </row>
    <row r="278" spans="1:22">
      <c r="A278" s="807" t="s">
        <v>2631</v>
      </c>
      <c r="B278" s="23">
        <v>441</v>
      </c>
      <c r="C278" s="636">
        <f t="shared" si="8"/>
        <v>3.2653061224489797</v>
      </c>
      <c r="D278" s="860">
        <f t="shared" si="9"/>
        <v>441</v>
      </c>
      <c r="E278" s="397" t="s">
        <v>2621</v>
      </c>
      <c r="F278" s="490" t="s">
        <v>2632</v>
      </c>
      <c r="G278" s="397">
        <v>700</v>
      </c>
      <c r="H278" s="23" t="s">
        <v>1949</v>
      </c>
      <c r="I278" s="23">
        <v>2.2999999999999998</v>
      </c>
      <c r="J278" s="489" t="s">
        <v>293</v>
      </c>
      <c r="K278" s="490" t="s">
        <v>213</v>
      </c>
      <c r="L278" s="637">
        <v>5</v>
      </c>
      <c r="M278" s="712">
        <v>46142</v>
      </c>
      <c r="N278" s="713" t="s">
        <v>2261</v>
      </c>
      <c r="O278" s="713" t="s">
        <v>213</v>
      </c>
      <c r="P278" s="713">
        <v>1.75</v>
      </c>
      <c r="Q278" s="713">
        <v>1.75</v>
      </c>
      <c r="R278" s="23">
        <v>32</v>
      </c>
      <c r="S278" s="809" t="s">
        <v>2149</v>
      </c>
      <c r="T278" s="65" t="s">
        <v>2231</v>
      </c>
      <c r="U278" s="65" t="s">
        <v>2617</v>
      </c>
      <c r="V278" s="65" t="s">
        <v>2092</v>
      </c>
    </row>
    <row r="279" spans="1:22">
      <c r="A279" s="807" t="s">
        <v>1902</v>
      </c>
      <c r="B279" s="23">
        <v>502</v>
      </c>
      <c r="C279" s="636">
        <f t="shared" si="8"/>
        <v>2.8685258964143427</v>
      </c>
      <c r="D279" s="860">
        <f t="shared" si="9"/>
        <v>502</v>
      </c>
      <c r="E279" s="397" t="s">
        <v>1633</v>
      </c>
      <c r="F279" s="490" t="s">
        <v>2606</v>
      </c>
      <c r="G279" s="397">
        <v>600</v>
      </c>
      <c r="H279" s="23" t="s">
        <v>1936</v>
      </c>
      <c r="I279" s="23">
        <v>3</v>
      </c>
      <c r="J279" s="489" t="s">
        <v>293</v>
      </c>
      <c r="K279" s="490" t="s">
        <v>1061</v>
      </c>
      <c r="L279" s="637">
        <v>5</v>
      </c>
      <c r="M279" s="712">
        <v>46148</v>
      </c>
      <c r="N279" s="713" t="s">
        <v>1038</v>
      </c>
      <c r="O279" s="713" t="s">
        <v>200</v>
      </c>
      <c r="P279" s="713">
        <v>1.72</v>
      </c>
      <c r="Q279" s="713" t="s">
        <v>2633</v>
      </c>
      <c r="R279" s="23">
        <v>12.5</v>
      </c>
      <c r="S279" s="809" t="s">
        <v>2215</v>
      </c>
      <c r="T279" s="65" t="s">
        <v>2279</v>
      </c>
      <c r="U279" s="65" t="s">
        <v>2091</v>
      </c>
      <c r="V279" s="65" t="s">
        <v>2092</v>
      </c>
    </row>
    <row r="280" spans="1:22">
      <c r="A280" s="807" t="s">
        <v>2634</v>
      </c>
      <c r="B280" s="489">
        <v>508</v>
      </c>
      <c r="C280" s="636">
        <f t="shared" si="8"/>
        <v>2.8346456692913384</v>
      </c>
      <c r="D280" s="861">
        <f t="shared" si="9"/>
        <v>508</v>
      </c>
      <c r="E280" s="490" t="s">
        <v>2457</v>
      </c>
      <c r="F280" s="490" t="s">
        <v>2635</v>
      </c>
      <c r="G280" s="490">
        <v>600</v>
      </c>
      <c r="H280" s="23" t="s">
        <v>1936</v>
      </c>
      <c r="I280" s="23">
        <v>3.2</v>
      </c>
      <c r="J280" s="489" t="s">
        <v>296</v>
      </c>
      <c r="K280" s="490" t="s">
        <v>1622</v>
      </c>
      <c r="L280" s="637">
        <v>5</v>
      </c>
      <c r="M280" s="712">
        <v>46149</v>
      </c>
      <c r="N280" s="713" t="s">
        <v>2265</v>
      </c>
      <c r="O280" s="713" t="s">
        <v>253</v>
      </c>
      <c r="P280" s="713">
        <v>1.73</v>
      </c>
      <c r="Q280" s="713">
        <v>1.86</v>
      </c>
      <c r="R280" s="23">
        <v>15</v>
      </c>
      <c r="S280" s="809" t="s">
        <v>2357</v>
      </c>
      <c r="T280" s="65" t="s">
        <v>2371</v>
      </c>
      <c r="U280" s="65" t="s">
        <v>2295</v>
      </c>
      <c r="V280" s="65" t="s">
        <v>2092</v>
      </c>
    </row>
    <row r="281" spans="1:22">
      <c r="A281" s="807" t="s">
        <v>2636</v>
      </c>
      <c r="B281" s="23">
        <v>710</v>
      </c>
      <c r="C281" s="636">
        <f t="shared" si="8"/>
        <v>2.028169014084507</v>
      </c>
      <c r="D281" s="860">
        <f t="shared" si="9"/>
        <v>710</v>
      </c>
      <c r="E281" s="397" t="s">
        <v>2637</v>
      </c>
      <c r="F281" s="490" t="s">
        <v>2638</v>
      </c>
      <c r="G281" s="397">
        <v>500</v>
      </c>
      <c r="H281" s="23" t="s">
        <v>1936</v>
      </c>
      <c r="I281" s="23">
        <v>0.9</v>
      </c>
      <c r="J281" s="489" t="s">
        <v>296</v>
      </c>
      <c r="K281" s="490" t="s">
        <v>336</v>
      </c>
      <c r="L281" s="637">
        <v>4</v>
      </c>
      <c r="M281" s="712">
        <v>46153</v>
      </c>
      <c r="N281" s="713" t="s">
        <v>2639</v>
      </c>
      <c r="O281" s="713" t="s">
        <v>2434</v>
      </c>
      <c r="P281" s="713">
        <v>1.8</v>
      </c>
      <c r="Q281" s="713">
        <v>2.12</v>
      </c>
      <c r="R281" s="23">
        <v>6</v>
      </c>
      <c r="S281" s="809" t="s">
        <v>2340</v>
      </c>
      <c r="T281" s="65" t="s">
        <v>2091</v>
      </c>
      <c r="U281" s="65" t="s">
        <v>2249</v>
      </c>
      <c r="V281" s="65" t="s">
        <v>2310</v>
      </c>
    </row>
    <row r="282" spans="1:22">
      <c r="A282" s="807" t="s">
        <v>1914</v>
      </c>
      <c r="B282" s="23">
        <v>517</v>
      </c>
      <c r="C282" s="636">
        <f t="shared" si="8"/>
        <v>2.7852998065764023</v>
      </c>
      <c r="D282" s="861">
        <f t="shared" si="9"/>
        <v>517</v>
      </c>
      <c r="E282" s="397" t="s">
        <v>2312</v>
      </c>
      <c r="F282" s="490" t="s">
        <v>2640</v>
      </c>
      <c r="G282" s="397">
        <v>600</v>
      </c>
      <c r="H282" s="23" t="s">
        <v>1936</v>
      </c>
      <c r="I282" s="23">
        <v>1.3</v>
      </c>
      <c r="J282" s="489" t="s">
        <v>296</v>
      </c>
      <c r="K282" s="490" t="s">
        <v>335</v>
      </c>
      <c r="L282" s="637">
        <v>5</v>
      </c>
      <c r="M282" s="712">
        <v>46153</v>
      </c>
      <c r="N282" s="713" t="s">
        <v>2641</v>
      </c>
      <c r="O282" s="713" t="s">
        <v>2953</v>
      </c>
      <c r="P282" s="713">
        <v>1.75</v>
      </c>
      <c r="Q282" s="713">
        <v>1.6</v>
      </c>
      <c r="R282" s="23">
        <v>7</v>
      </c>
      <c r="S282" s="809" t="s">
        <v>2149</v>
      </c>
      <c r="T282" s="65" t="s">
        <v>2279</v>
      </c>
      <c r="U282" s="65" t="s">
        <v>2133</v>
      </c>
      <c r="V282" s="65" t="s">
        <v>2310</v>
      </c>
    </row>
    <row r="283" spans="1:22">
      <c r="A283" s="807" t="s">
        <v>2642</v>
      </c>
      <c r="B283" s="815">
        <v>0.16388888888888889</v>
      </c>
      <c r="C283" s="636">
        <f t="shared" si="8"/>
        <v>6.101694915254237</v>
      </c>
      <c r="D283" s="861">
        <f t="shared" si="9"/>
        <v>236</v>
      </c>
      <c r="E283" s="397" t="s">
        <v>1668</v>
      </c>
      <c r="F283" s="490" t="s">
        <v>2643</v>
      </c>
      <c r="G283" s="397">
        <v>650</v>
      </c>
      <c r="H283" s="23" t="s">
        <v>301</v>
      </c>
      <c r="I283" s="23">
        <v>1</v>
      </c>
      <c r="J283" s="489" t="s">
        <v>293</v>
      </c>
      <c r="K283" s="490" t="s">
        <v>218</v>
      </c>
      <c r="L283" s="637">
        <v>5</v>
      </c>
      <c r="M283" s="712">
        <v>46164</v>
      </c>
      <c r="N283" s="713" t="s">
        <v>1626</v>
      </c>
      <c r="O283" s="713" t="s">
        <v>202</v>
      </c>
      <c r="P283" s="713">
        <v>1.76</v>
      </c>
      <c r="Q283" s="713">
        <v>2</v>
      </c>
      <c r="R283" s="23">
        <v>0.7</v>
      </c>
    </row>
    <row r="284" spans="1:22">
      <c r="A284" s="807" t="s">
        <v>2644</v>
      </c>
      <c r="B284" s="23">
        <v>817</v>
      </c>
      <c r="C284" s="636">
        <f t="shared" si="8"/>
        <v>1.7625458996328029</v>
      </c>
      <c r="D284" s="860">
        <f t="shared" si="9"/>
        <v>817</v>
      </c>
      <c r="E284" s="397" t="s">
        <v>2645</v>
      </c>
      <c r="F284" s="397" t="s">
        <v>2646</v>
      </c>
      <c r="G284" s="397">
        <v>600</v>
      </c>
      <c r="H284" s="23" t="s">
        <v>295</v>
      </c>
      <c r="I284" s="23">
        <v>0.7</v>
      </c>
      <c r="J284" s="489" t="s">
        <v>296</v>
      </c>
      <c r="K284" s="490" t="s">
        <v>2647</v>
      </c>
      <c r="L284" s="637">
        <v>4</v>
      </c>
      <c r="M284" s="712">
        <v>46167</v>
      </c>
      <c r="N284" s="713" t="s">
        <v>1567</v>
      </c>
      <c r="O284" s="713" t="s">
        <v>2966</v>
      </c>
      <c r="P284" s="713">
        <v>1.6850000000000001</v>
      </c>
      <c r="Q284" s="713">
        <v>1.96</v>
      </c>
      <c r="R284" s="23">
        <v>10</v>
      </c>
      <c r="S284" s="809" t="s">
        <v>2648</v>
      </c>
      <c r="T284" s="65" t="s">
        <v>2649</v>
      </c>
      <c r="U284" s="65" t="s">
        <v>2650</v>
      </c>
      <c r="V284" s="65" t="s">
        <v>2651</v>
      </c>
    </row>
    <row r="285" spans="1:22">
      <c r="A285" s="807" t="s">
        <v>2652</v>
      </c>
      <c r="B285" s="815">
        <v>0.31666666666666665</v>
      </c>
      <c r="C285" s="636">
        <f t="shared" si="8"/>
        <v>3.1578947368421053</v>
      </c>
      <c r="D285" s="860">
        <f t="shared" si="9"/>
        <v>456</v>
      </c>
      <c r="E285" s="397" t="s">
        <v>2653</v>
      </c>
      <c r="F285" s="490" t="s">
        <v>2654</v>
      </c>
      <c r="G285" s="397">
        <v>550</v>
      </c>
      <c r="H285" s="23" t="s">
        <v>295</v>
      </c>
      <c r="I285" s="23">
        <v>1.7</v>
      </c>
      <c r="J285" s="489" t="s">
        <v>293</v>
      </c>
      <c r="K285" s="490" t="s">
        <v>209</v>
      </c>
      <c r="L285" s="637">
        <v>4</v>
      </c>
      <c r="M285" s="712">
        <v>46169</v>
      </c>
      <c r="N285" s="713" t="s">
        <v>1625</v>
      </c>
      <c r="O285" s="713" t="s">
        <v>2655</v>
      </c>
      <c r="P285" s="713">
        <v>1.7250000000000001</v>
      </c>
      <c r="Q285" s="713">
        <v>1.74</v>
      </c>
      <c r="R285" s="23">
        <v>0.5</v>
      </c>
    </row>
    <row r="286" spans="1:22">
      <c r="A286" s="807" t="s">
        <v>2947</v>
      </c>
      <c r="B286" s="23">
        <v>514</v>
      </c>
      <c r="C286" s="636">
        <f t="shared" si="8"/>
        <v>2.8015564202334629</v>
      </c>
      <c r="D286" s="860">
        <f t="shared" si="9"/>
        <v>514</v>
      </c>
      <c r="E286" s="490" t="s">
        <v>2949</v>
      </c>
      <c r="F286" s="490" t="s">
        <v>2951</v>
      </c>
      <c r="G286" s="397">
        <v>600</v>
      </c>
      <c r="H286" s="23" t="s">
        <v>295</v>
      </c>
      <c r="I286" s="23">
        <v>1.7</v>
      </c>
      <c r="J286" s="489" t="s">
        <v>293</v>
      </c>
      <c r="K286" s="490" t="s">
        <v>330</v>
      </c>
      <c r="L286" s="637">
        <v>5</v>
      </c>
      <c r="M286" s="712">
        <v>46174</v>
      </c>
      <c r="N286" s="713" t="s">
        <v>2952</v>
      </c>
      <c r="O286" s="713" t="s">
        <v>2954</v>
      </c>
      <c r="P286" s="713">
        <v>1.74</v>
      </c>
      <c r="Q286" s="713">
        <v>1.98</v>
      </c>
      <c r="R286" s="23">
        <v>14</v>
      </c>
      <c r="S286" s="809" t="s">
        <v>2955</v>
      </c>
      <c r="T286" s="65" t="s">
        <v>2956</v>
      </c>
      <c r="U286" s="65" t="s">
        <v>2957</v>
      </c>
      <c r="V286" s="65" t="s">
        <v>2958</v>
      </c>
    </row>
    <row r="287" spans="1:22">
      <c r="A287" s="807" t="s">
        <v>2960</v>
      </c>
      <c r="B287" s="815">
        <v>0.17152777777777775</v>
      </c>
      <c r="C287" s="636">
        <f t="shared" si="8"/>
        <v>5.8299595141700413</v>
      </c>
      <c r="D287" s="860">
        <f t="shared" si="9"/>
        <v>246.99999999999997</v>
      </c>
      <c r="E287" s="490" t="s">
        <v>2961</v>
      </c>
      <c r="F287" s="490" t="s">
        <v>2963</v>
      </c>
      <c r="G287" s="397">
        <v>700</v>
      </c>
      <c r="H287" s="23" t="s">
        <v>2964</v>
      </c>
      <c r="I287" s="23">
        <v>2.8</v>
      </c>
      <c r="J287" s="489" t="s">
        <v>296</v>
      </c>
      <c r="K287" s="490" t="s">
        <v>322</v>
      </c>
      <c r="L287" s="637">
        <v>5.5</v>
      </c>
      <c r="M287" s="712">
        <v>46174</v>
      </c>
      <c r="N287" s="713" t="s">
        <v>2965</v>
      </c>
      <c r="O287" s="713" t="s">
        <v>2967</v>
      </c>
      <c r="P287" s="713">
        <v>1.7949999999999999</v>
      </c>
      <c r="Q287" s="713">
        <v>1.88</v>
      </c>
      <c r="R287" s="23">
        <v>0.7</v>
      </c>
    </row>
    <row r="288" spans="1:22">
      <c r="A288" s="807" t="s">
        <v>3081</v>
      </c>
      <c r="B288" s="489">
        <v>1308</v>
      </c>
      <c r="C288" s="636">
        <f t="shared" si="8"/>
        <v>1.1009174311926606</v>
      </c>
      <c r="D288" s="861">
        <f t="shared" si="9"/>
        <v>1308</v>
      </c>
      <c r="E288" s="490" t="s">
        <v>3084</v>
      </c>
      <c r="F288" s="490" t="s">
        <v>3085</v>
      </c>
      <c r="G288" s="490">
        <v>575</v>
      </c>
      <c r="H288" s="23" t="s">
        <v>3086</v>
      </c>
      <c r="I288" s="492">
        <v>0.9</v>
      </c>
      <c r="J288" s="489" t="s">
        <v>293</v>
      </c>
      <c r="K288" s="490" t="s">
        <v>205</v>
      </c>
      <c r="L288" s="637">
        <v>4</v>
      </c>
      <c r="M288" s="712">
        <v>46175</v>
      </c>
      <c r="N288" s="713" t="s">
        <v>3087</v>
      </c>
      <c r="O288" s="713" t="s">
        <v>307</v>
      </c>
      <c r="P288" s="713">
        <v>1.69</v>
      </c>
      <c r="Q288" s="713">
        <v>1.83</v>
      </c>
      <c r="R288" s="23">
        <v>10</v>
      </c>
      <c r="S288" s="809" t="s">
        <v>3088</v>
      </c>
      <c r="T288" s="65" t="s">
        <v>3089</v>
      </c>
      <c r="U288" s="65" t="s">
        <v>3090</v>
      </c>
      <c r="V288" s="65" t="s">
        <v>2958</v>
      </c>
    </row>
    <row r="289" spans="1:22">
      <c r="A289" s="807" t="s">
        <v>3094</v>
      </c>
      <c r="B289" s="23">
        <v>471</v>
      </c>
      <c r="C289" s="636">
        <f t="shared" si="8"/>
        <v>3.0573248407643314</v>
      </c>
      <c r="D289" s="860">
        <f t="shared" si="9"/>
        <v>471</v>
      </c>
      <c r="E289" s="397" t="s">
        <v>3095</v>
      </c>
      <c r="F289" s="397" t="s">
        <v>3096</v>
      </c>
      <c r="G289" s="397">
        <v>650</v>
      </c>
      <c r="H289" s="23" t="s">
        <v>3086</v>
      </c>
      <c r="I289" s="23">
        <v>3</v>
      </c>
      <c r="J289" s="489" t="s">
        <v>296</v>
      </c>
      <c r="K289" s="490" t="s">
        <v>203</v>
      </c>
      <c r="L289" s="637">
        <v>5</v>
      </c>
      <c r="M289" s="712">
        <v>46175</v>
      </c>
      <c r="N289" s="713" t="s">
        <v>3093</v>
      </c>
      <c r="O289" s="713" t="s">
        <v>253</v>
      </c>
      <c r="P289" s="713">
        <v>1.76</v>
      </c>
      <c r="Q289" s="713">
        <v>1.76</v>
      </c>
      <c r="R289" s="23">
        <v>17</v>
      </c>
      <c r="S289" s="809" t="s">
        <v>3092</v>
      </c>
      <c r="T289" s="65" t="s">
        <v>3091</v>
      </c>
      <c r="U289" s="65" t="s">
        <v>2955</v>
      </c>
      <c r="V289" s="65" t="s">
        <v>2958</v>
      </c>
    </row>
    <row r="290" spans="1:22">
      <c r="A290" s="807" t="s">
        <v>3099</v>
      </c>
      <c r="B290" s="815">
        <v>0.17152777777777775</v>
      </c>
      <c r="C290" s="636">
        <f t="shared" si="8"/>
        <v>5.8299595141700413</v>
      </c>
      <c r="D290" s="860">
        <f t="shared" si="9"/>
        <v>246.99999999999997</v>
      </c>
      <c r="E290" s="490" t="s">
        <v>2961</v>
      </c>
      <c r="F290" s="490" t="s">
        <v>2963</v>
      </c>
      <c r="G290" s="397">
        <v>700</v>
      </c>
      <c r="H290" s="23" t="s">
        <v>2964</v>
      </c>
      <c r="I290" s="23">
        <v>3</v>
      </c>
      <c r="J290" s="489" t="s">
        <v>296</v>
      </c>
      <c r="K290" s="490" t="s">
        <v>317</v>
      </c>
      <c r="L290" s="637">
        <v>5.5</v>
      </c>
      <c r="M290" s="712">
        <v>46175</v>
      </c>
      <c r="N290" s="713" t="s">
        <v>3097</v>
      </c>
      <c r="O290" s="713" t="s">
        <v>2967</v>
      </c>
      <c r="P290" s="713">
        <v>1.79</v>
      </c>
      <c r="Q290" s="713" t="s">
        <v>3103</v>
      </c>
      <c r="R290" s="23">
        <v>0.7</v>
      </c>
    </row>
    <row r="291" spans="1:22">
      <c r="A291" s="807" t="s">
        <v>3100</v>
      </c>
      <c r="B291" s="815">
        <v>0.17152777777777775</v>
      </c>
      <c r="C291" s="636">
        <f t="shared" si="8"/>
        <v>5.8299595141700413</v>
      </c>
      <c r="D291" s="860">
        <f t="shared" si="9"/>
        <v>246.99999999999997</v>
      </c>
      <c r="E291" s="490" t="s">
        <v>2961</v>
      </c>
      <c r="F291" s="490" t="s">
        <v>3102</v>
      </c>
      <c r="G291" s="490">
        <v>700</v>
      </c>
      <c r="H291" s="23" t="s">
        <v>2964</v>
      </c>
      <c r="I291" s="489">
        <v>2.9</v>
      </c>
      <c r="J291" s="489" t="s">
        <v>293</v>
      </c>
      <c r="K291" s="490" t="s">
        <v>308</v>
      </c>
      <c r="L291" s="637">
        <v>5.5</v>
      </c>
      <c r="M291" s="712">
        <v>46175</v>
      </c>
      <c r="N291" s="713" t="s">
        <v>3098</v>
      </c>
      <c r="O291" s="713" t="s">
        <v>2022</v>
      </c>
      <c r="P291" s="713">
        <v>1.7949999999999999</v>
      </c>
      <c r="Q291" s="713">
        <v>1.86</v>
      </c>
      <c r="R291" s="23">
        <v>0.75</v>
      </c>
    </row>
    <row r="292" spans="1:22">
      <c r="A292" s="807" t="s">
        <v>3187</v>
      </c>
      <c r="B292" s="871">
        <v>0.17083333333333331</v>
      </c>
      <c r="C292" s="636">
        <f t="shared" si="8"/>
        <v>5.8536585365853666</v>
      </c>
      <c r="D292" s="861">
        <f t="shared" si="9"/>
        <v>245.99999999999997</v>
      </c>
      <c r="E292" s="490" t="s">
        <v>2961</v>
      </c>
      <c r="F292" s="490" t="s">
        <v>3102</v>
      </c>
      <c r="G292" s="490">
        <v>600</v>
      </c>
      <c r="H292" s="23" t="s">
        <v>3188</v>
      </c>
      <c r="I292" s="492">
        <v>2.1</v>
      </c>
      <c r="J292" s="489" t="s">
        <v>293</v>
      </c>
      <c r="K292" s="490" t="s">
        <v>3190</v>
      </c>
      <c r="L292" s="637">
        <v>5.5</v>
      </c>
      <c r="M292" s="712">
        <v>46176</v>
      </c>
      <c r="N292" s="713" t="s">
        <v>3191</v>
      </c>
      <c r="O292" s="713" t="s">
        <v>2022</v>
      </c>
      <c r="P292" s="713">
        <v>1.7749999999999999</v>
      </c>
      <c r="Q292" s="713" t="s">
        <v>3192</v>
      </c>
      <c r="R292" s="23">
        <v>0.6</v>
      </c>
    </row>
    <row r="293" spans="1:22">
      <c r="A293" s="807" t="s">
        <v>3518</v>
      </c>
      <c r="B293" s="871">
        <v>0.17152777777777775</v>
      </c>
      <c r="C293" s="636">
        <f t="shared" si="8"/>
        <v>5.8299595141700413</v>
      </c>
      <c r="D293" s="861">
        <f t="shared" si="9"/>
        <v>246.99999999999997</v>
      </c>
      <c r="E293" s="490" t="s">
        <v>2961</v>
      </c>
      <c r="F293" s="490" t="s">
        <v>2963</v>
      </c>
      <c r="G293" s="397">
        <v>700</v>
      </c>
      <c r="H293" s="23" t="s">
        <v>301</v>
      </c>
      <c r="I293" s="491">
        <v>2.8</v>
      </c>
      <c r="J293" s="489" t="s">
        <v>296</v>
      </c>
      <c r="K293" s="490" t="s">
        <v>318</v>
      </c>
      <c r="L293" s="637">
        <v>5.5</v>
      </c>
      <c r="M293" s="712">
        <v>46178</v>
      </c>
      <c r="N293" s="713" t="s">
        <v>3519</v>
      </c>
      <c r="O293" s="713" t="s">
        <v>2967</v>
      </c>
      <c r="P293" s="713">
        <v>1.7949999999999999</v>
      </c>
      <c r="Q293" s="713">
        <v>1.79</v>
      </c>
      <c r="R293" s="23">
        <v>0.7</v>
      </c>
    </row>
    <row r="294" spans="1:22">
      <c r="A294" s="807" t="s">
        <v>3552</v>
      </c>
      <c r="B294" s="489">
        <v>279</v>
      </c>
      <c r="C294" s="636">
        <f t="shared" si="8"/>
        <v>5.161290322580645</v>
      </c>
      <c r="D294" s="861">
        <f t="shared" si="9"/>
        <v>279</v>
      </c>
      <c r="E294" s="490" t="s">
        <v>3628</v>
      </c>
      <c r="F294" s="490" t="s">
        <v>3630</v>
      </c>
      <c r="G294" s="490">
        <v>550</v>
      </c>
      <c r="H294" s="23" t="s">
        <v>316</v>
      </c>
      <c r="I294" s="492">
        <v>2.8</v>
      </c>
      <c r="J294" s="489" t="s">
        <v>293</v>
      </c>
      <c r="K294" s="490" t="s">
        <v>251</v>
      </c>
      <c r="L294" s="637">
        <v>5</v>
      </c>
      <c r="M294" s="712">
        <v>46181</v>
      </c>
      <c r="N294" s="713" t="s">
        <v>3550</v>
      </c>
      <c r="O294" s="713" t="s">
        <v>3631</v>
      </c>
      <c r="P294" s="713">
        <v>1.76</v>
      </c>
      <c r="Q294" s="713">
        <v>1.82</v>
      </c>
      <c r="R294" s="23">
        <v>28</v>
      </c>
      <c r="S294" s="809" t="s">
        <v>3632</v>
      </c>
      <c r="T294" s="65" t="s">
        <v>3632</v>
      </c>
      <c r="U294" s="65" t="s">
        <v>3633</v>
      </c>
      <c r="V294" s="65" t="s">
        <v>3634</v>
      </c>
    </row>
    <row r="295" spans="1:22">
      <c r="A295" s="807" t="s">
        <v>3604</v>
      </c>
      <c r="B295" s="23">
        <v>1022</v>
      </c>
      <c r="C295" s="636">
        <f t="shared" si="8"/>
        <v>1.4090019569471623</v>
      </c>
      <c r="D295" s="860">
        <f t="shared" si="9"/>
        <v>1022</v>
      </c>
      <c r="E295" s="397" t="s">
        <v>3635</v>
      </c>
      <c r="F295" s="490" t="s">
        <v>3636</v>
      </c>
      <c r="G295" s="397">
        <v>600</v>
      </c>
      <c r="H295" s="23" t="s">
        <v>3637</v>
      </c>
      <c r="I295" s="23">
        <v>0.6</v>
      </c>
      <c r="J295" s="489" t="s">
        <v>296</v>
      </c>
      <c r="K295" s="490" t="s">
        <v>219</v>
      </c>
      <c r="L295" s="637">
        <v>5</v>
      </c>
      <c r="M295" s="712">
        <v>46181</v>
      </c>
      <c r="N295" s="713" t="s">
        <v>3638</v>
      </c>
      <c r="O295" s="713" t="s">
        <v>1939</v>
      </c>
      <c r="P295" s="713">
        <v>1.6850000000000001</v>
      </c>
      <c r="Q295" s="713" t="s">
        <v>3639</v>
      </c>
      <c r="R295" s="23">
        <v>11</v>
      </c>
      <c r="S295" s="809" t="s">
        <v>3640</v>
      </c>
      <c r="T295" s="65" t="s">
        <v>3641</v>
      </c>
      <c r="U295" s="65" t="s">
        <v>3642</v>
      </c>
      <c r="V295" s="65" t="s">
        <v>3634</v>
      </c>
    </row>
    <row r="296" spans="1:22">
      <c r="A296" s="807" t="s">
        <v>3538</v>
      </c>
      <c r="B296" s="871">
        <v>0.15138888888888888</v>
      </c>
      <c r="C296" s="636">
        <f t="shared" si="8"/>
        <v>6.6055045871559646</v>
      </c>
      <c r="D296" s="861">
        <f t="shared" si="9"/>
        <v>217.99999999999997</v>
      </c>
      <c r="E296" s="490" t="s">
        <v>2068</v>
      </c>
      <c r="F296" s="490" t="s">
        <v>3644</v>
      </c>
      <c r="G296" s="490">
        <v>550</v>
      </c>
      <c r="H296" s="23" t="s">
        <v>1952</v>
      </c>
      <c r="I296" s="489">
        <v>3.3</v>
      </c>
      <c r="J296" s="489" t="s">
        <v>296</v>
      </c>
      <c r="K296" s="490" t="s">
        <v>313</v>
      </c>
      <c r="L296" s="637">
        <v>5.5</v>
      </c>
      <c r="M296" s="712">
        <v>46181</v>
      </c>
      <c r="N296" s="713" t="s">
        <v>1626</v>
      </c>
      <c r="O296" s="713" t="s">
        <v>299</v>
      </c>
      <c r="P296" s="713">
        <v>1.68</v>
      </c>
      <c r="Q296" s="713">
        <v>1.9750000000000001</v>
      </c>
      <c r="R296" s="23">
        <v>1</v>
      </c>
    </row>
    <row r="297" spans="1:22">
      <c r="A297" s="807"/>
      <c r="B297" s="489"/>
      <c r="C297" s="636" t="str">
        <f t="shared" si="8"/>
        <v/>
      </c>
      <c r="D297" s="861" t="str">
        <f t="shared" si="9"/>
        <v/>
      </c>
      <c r="E297" s="490"/>
      <c r="F297" s="490"/>
      <c r="G297" s="490"/>
      <c r="J297" s="489"/>
      <c r="K297" s="490"/>
      <c r="L297" s="637"/>
      <c r="M297" s="712"/>
      <c r="N297" s="713"/>
      <c r="O297" s="713"/>
      <c r="P297" s="713"/>
      <c r="Q297" s="713"/>
    </row>
    <row r="298" spans="1:22">
      <c r="A298" s="807"/>
      <c r="B298" s="489"/>
      <c r="C298" s="636" t="str">
        <f t="shared" si="8"/>
        <v/>
      </c>
      <c r="D298" s="861" t="str">
        <f t="shared" si="9"/>
        <v/>
      </c>
      <c r="E298" s="490"/>
      <c r="F298" s="490"/>
      <c r="G298" s="490"/>
      <c r="I298" s="492"/>
      <c r="J298" s="489"/>
      <c r="K298" s="490"/>
      <c r="L298" s="637"/>
      <c r="M298" s="712"/>
      <c r="N298" s="713"/>
      <c r="O298" s="713"/>
      <c r="P298" s="713"/>
      <c r="Q298" s="713"/>
    </row>
    <row r="299" spans="1:22">
      <c r="A299" s="807"/>
      <c r="C299" s="636" t="str">
        <f t="shared" si="8"/>
        <v/>
      </c>
      <c r="D299" s="860" t="str">
        <f t="shared" si="9"/>
        <v/>
      </c>
      <c r="J299" s="489"/>
      <c r="K299" s="490"/>
      <c r="L299" s="637"/>
      <c r="M299" s="712"/>
      <c r="N299" s="713"/>
      <c r="O299" s="713"/>
      <c r="P299" s="713"/>
      <c r="Q299" s="713"/>
    </row>
    <row r="300" spans="1:22">
      <c r="A300" s="807"/>
      <c r="B300" s="489"/>
      <c r="C300" s="636" t="str">
        <f t="shared" si="8"/>
        <v/>
      </c>
      <c r="D300" s="861" t="str">
        <f t="shared" si="9"/>
        <v/>
      </c>
      <c r="E300" s="490"/>
      <c r="F300" s="490"/>
      <c r="G300" s="490"/>
      <c r="J300" s="489"/>
      <c r="K300" s="490"/>
      <c r="L300" s="637"/>
      <c r="M300" s="712"/>
      <c r="N300" s="713"/>
      <c r="O300" s="713"/>
      <c r="P300" s="713"/>
      <c r="Q300" s="713"/>
    </row>
    <row r="301" spans="1:22">
      <c r="A301" s="807"/>
      <c r="C301" s="636" t="str">
        <f t="shared" si="8"/>
        <v/>
      </c>
      <c r="D301" s="860" t="str">
        <f t="shared" si="9"/>
        <v/>
      </c>
      <c r="J301" s="489"/>
      <c r="K301" s="490"/>
      <c r="L301" s="637"/>
      <c r="M301" s="712"/>
      <c r="N301" s="713"/>
      <c r="O301" s="713"/>
      <c r="P301" s="713"/>
      <c r="Q301" s="713"/>
    </row>
    <row r="302" spans="1:22">
      <c r="A302" s="807"/>
      <c r="B302" s="489"/>
      <c r="C302" s="636" t="str">
        <f t="shared" si="8"/>
        <v/>
      </c>
      <c r="D302" s="861" t="str">
        <f t="shared" si="9"/>
        <v/>
      </c>
      <c r="E302" s="490"/>
      <c r="F302" s="490"/>
      <c r="G302" s="490"/>
      <c r="J302" s="489"/>
      <c r="K302" s="490"/>
      <c r="L302" s="637"/>
      <c r="M302" s="712"/>
      <c r="N302" s="713"/>
      <c r="O302" s="713"/>
      <c r="P302" s="713"/>
      <c r="Q302" s="713"/>
    </row>
    <row r="303" spans="1:22">
      <c r="A303" s="807"/>
      <c r="C303" s="636" t="str">
        <f t="shared" si="8"/>
        <v/>
      </c>
      <c r="D303" s="860" t="str">
        <f t="shared" si="9"/>
        <v/>
      </c>
      <c r="F303" s="490"/>
      <c r="J303" s="489"/>
      <c r="K303" s="490"/>
      <c r="L303" s="637"/>
      <c r="M303" s="712"/>
      <c r="N303" s="713"/>
      <c r="O303" s="713"/>
      <c r="P303" s="713"/>
      <c r="Q303" s="713"/>
    </row>
    <row r="304" spans="1:22">
      <c r="A304" s="807"/>
      <c r="B304" s="489"/>
      <c r="C304" s="636" t="str">
        <f t="shared" si="8"/>
        <v/>
      </c>
      <c r="D304" s="861" t="str">
        <f t="shared" si="9"/>
        <v/>
      </c>
      <c r="E304" s="490"/>
      <c r="F304" s="490"/>
      <c r="G304" s="490"/>
      <c r="J304" s="489"/>
      <c r="K304" s="490"/>
      <c r="L304" s="637"/>
      <c r="M304" s="712"/>
      <c r="N304" s="713"/>
      <c r="O304" s="713"/>
      <c r="P304" s="713"/>
      <c r="Q304" s="713"/>
    </row>
    <row r="305" spans="1:17">
      <c r="A305" s="807"/>
      <c r="B305" s="489"/>
      <c r="C305" s="636" t="str">
        <f t="shared" si="8"/>
        <v/>
      </c>
      <c r="D305" s="861" t="str">
        <f t="shared" si="9"/>
        <v/>
      </c>
      <c r="E305" s="490"/>
      <c r="F305" s="490"/>
      <c r="G305" s="490"/>
      <c r="J305" s="489"/>
      <c r="K305" s="490"/>
      <c r="L305" s="637"/>
      <c r="M305" s="712"/>
      <c r="N305" s="713"/>
      <c r="O305" s="713"/>
      <c r="P305" s="713"/>
      <c r="Q305" s="713"/>
    </row>
    <row r="306" spans="1:17">
      <c r="A306" s="807"/>
      <c r="C306" s="636" t="str">
        <f t="shared" si="8"/>
        <v/>
      </c>
      <c r="D306" s="860" t="str">
        <f t="shared" si="9"/>
        <v/>
      </c>
      <c r="J306" s="489"/>
      <c r="K306" s="490"/>
      <c r="L306" s="637"/>
      <c r="M306" s="712"/>
      <c r="N306" s="713"/>
      <c r="O306" s="713"/>
      <c r="P306" s="713"/>
      <c r="Q306" s="713"/>
    </row>
    <row r="307" spans="1:17">
      <c r="A307" s="807"/>
      <c r="C307" s="636" t="str">
        <f t="shared" si="8"/>
        <v/>
      </c>
      <c r="D307" s="860" t="str">
        <f t="shared" si="9"/>
        <v/>
      </c>
      <c r="J307" s="489"/>
      <c r="K307" s="490"/>
      <c r="L307" s="637"/>
      <c r="M307" s="712"/>
      <c r="N307" s="713"/>
      <c r="O307" s="713"/>
      <c r="P307" s="713"/>
      <c r="Q307" s="713"/>
    </row>
    <row r="308" spans="1:17">
      <c r="A308" s="807"/>
      <c r="B308" s="489"/>
      <c r="C308" s="636" t="str">
        <f t="shared" si="8"/>
        <v/>
      </c>
      <c r="D308" s="861" t="str">
        <f t="shared" si="9"/>
        <v/>
      </c>
      <c r="E308" s="490"/>
      <c r="F308" s="490"/>
      <c r="G308" s="490"/>
      <c r="I308" s="492"/>
      <c r="J308" s="489"/>
      <c r="K308" s="490"/>
      <c r="L308" s="637"/>
      <c r="M308" s="712"/>
      <c r="N308" s="713"/>
      <c r="O308" s="713"/>
      <c r="P308" s="713"/>
      <c r="Q308" s="713"/>
    </row>
    <row r="309" spans="1:17">
      <c r="A309" s="807"/>
      <c r="C309" s="636" t="str">
        <f t="shared" si="8"/>
        <v/>
      </c>
      <c r="D309" s="860" t="str">
        <f t="shared" si="9"/>
        <v/>
      </c>
      <c r="I309" s="492"/>
      <c r="J309" s="489"/>
      <c r="K309" s="490"/>
      <c r="L309" s="637"/>
      <c r="M309" s="712"/>
      <c r="N309" s="713"/>
      <c r="O309" s="713"/>
      <c r="P309" s="713"/>
      <c r="Q309" s="713"/>
    </row>
    <row r="310" spans="1:17">
      <c r="A310" s="807"/>
      <c r="C310" s="636" t="str">
        <f t="shared" si="8"/>
        <v/>
      </c>
      <c r="D310" s="860" t="str">
        <f t="shared" si="9"/>
        <v/>
      </c>
      <c r="J310" s="489"/>
      <c r="K310" s="490"/>
      <c r="L310" s="637"/>
      <c r="M310" s="712"/>
      <c r="N310" s="713"/>
      <c r="O310" s="713"/>
      <c r="P310" s="713"/>
      <c r="Q310" s="713"/>
    </row>
    <row r="311" spans="1:17">
      <c r="A311" s="807"/>
      <c r="B311" s="489"/>
      <c r="C311" s="636" t="str">
        <f t="shared" si="8"/>
        <v/>
      </c>
      <c r="D311" s="861" t="str">
        <f t="shared" si="9"/>
        <v/>
      </c>
      <c r="E311" s="490"/>
      <c r="F311" s="490"/>
      <c r="G311" s="490"/>
      <c r="I311" s="492"/>
      <c r="J311" s="489"/>
      <c r="K311" s="490"/>
      <c r="L311" s="637"/>
      <c r="M311" s="712"/>
      <c r="N311" s="713"/>
      <c r="O311" s="713"/>
      <c r="P311" s="713"/>
      <c r="Q311" s="713"/>
    </row>
    <row r="312" spans="1:17">
      <c r="A312" s="807"/>
      <c r="C312" s="636" t="str">
        <f t="shared" si="8"/>
        <v/>
      </c>
      <c r="D312" s="860" t="str">
        <f t="shared" si="9"/>
        <v/>
      </c>
      <c r="J312" s="489"/>
      <c r="K312" s="490"/>
      <c r="L312" s="637"/>
      <c r="M312" s="712"/>
      <c r="N312" s="713"/>
      <c r="O312" s="713"/>
      <c r="P312" s="713"/>
      <c r="Q312" s="713"/>
    </row>
    <row r="313" spans="1:17">
      <c r="A313" s="807"/>
      <c r="C313" s="636" t="str">
        <f t="shared" si="8"/>
        <v/>
      </c>
      <c r="D313" s="860" t="str">
        <f t="shared" si="9"/>
        <v/>
      </c>
      <c r="J313" s="489"/>
      <c r="K313" s="490"/>
      <c r="L313" s="637"/>
      <c r="M313" s="712"/>
      <c r="N313" s="713"/>
      <c r="O313" s="713"/>
      <c r="P313" s="713"/>
      <c r="Q313" s="713"/>
    </row>
    <row r="314" spans="1:17">
      <c r="A314" s="807"/>
      <c r="B314" s="489"/>
      <c r="C314" s="636" t="str">
        <f t="shared" si="8"/>
        <v/>
      </c>
      <c r="D314" s="861" t="str">
        <f t="shared" si="9"/>
        <v/>
      </c>
      <c r="E314" s="490"/>
      <c r="F314" s="490"/>
      <c r="G314" s="490"/>
      <c r="I314" s="489"/>
      <c r="J314" s="489"/>
      <c r="K314" s="490"/>
      <c r="L314" s="637"/>
      <c r="M314" s="712"/>
      <c r="N314" s="713"/>
      <c r="O314" s="713"/>
      <c r="P314" s="713"/>
      <c r="Q314" s="713"/>
    </row>
    <row r="315" spans="1:17">
      <c r="A315" s="807"/>
      <c r="C315" s="636" t="str">
        <f t="shared" si="8"/>
        <v/>
      </c>
      <c r="D315" s="860" t="str">
        <f t="shared" si="9"/>
        <v/>
      </c>
      <c r="J315" s="489"/>
      <c r="K315" s="490"/>
      <c r="L315" s="637"/>
      <c r="M315" s="712"/>
      <c r="N315" s="713"/>
      <c r="O315" s="713"/>
      <c r="P315" s="713"/>
      <c r="Q315" s="713"/>
    </row>
    <row r="316" spans="1:17">
      <c r="A316" s="807"/>
      <c r="B316" s="489"/>
      <c r="C316" s="636" t="str">
        <f t="shared" si="8"/>
        <v/>
      </c>
      <c r="D316" s="861" t="str">
        <f t="shared" si="9"/>
        <v/>
      </c>
      <c r="E316" s="490"/>
      <c r="F316" s="490"/>
      <c r="G316" s="490"/>
      <c r="H316" s="489"/>
      <c r="I316" s="489"/>
      <c r="J316" s="489"/>
      <c r="K316" s="490"/>
      <c r="L316" s="637"/>
      <c r="M316" s="712"/>
      <c r="N316" s="713"/>
      <c r="O316" s="713"/>
      <c r="P316" s="713"/>
      <c r="Q316" s="713"/>
    </row>
    <row r="317" spans="1:17">
      <c r="A317" s="807"/>
      <c r="C317" s="636" t="str">
        <f t="shared" si="8"/>
        <v/>
      </c>
      <c r="D317" s="860" t="str">
        <f t="shared" si="9"/>
        <v/>
      </c>
      <c r="F317" s="490"/>
      <c r="J317" s="489"/>
      <c r="K317" s="490"/>
      <c r="L317" s="637"/>
      <c r="M317" s="712"/>
      <c r="N317" s="713"/>
      <c r="O317" s="713"/>
      <c r="P317" s="713"/>
      <c r="Q317" s="713"/>
    </row>
    <row r="318" spans="1:17">
      <c r="A318" s="807"/>
      <c r="C318" s="636" t="str">
        <f t="shared" si="8"/>
        <v/>
      </c>
      <c r="D318" s="860" t="str">
        <f t="shared" si="9"/>
        <v/>
      </c>
      <c r="J318" s="489"/>
      <c r="K318" s="490"/>
      <c r="L318" s="637"/>
      <c r="M318" s="712"/>
      <c r="N318" s="713"/>
      <c r="O318" s="713"/>
      <c r="P318" s="713"/>
      <c r="Q318" s="713"/>
    </row>
    <row r="319" spans="1:17">
      <c r="A319" s="807"/>
      <c r="B319" s="489"/>
      <c r="C319" s="636" t="str">
        <f t="shared" si="8"/>
        <v/>
      </c>
      <c r="D319" s="861" t="str">
        <f t="shared" si="9"/>
        <v/>
      </c>
      <c r="E319" s="490"/>
      <c r="F319" s="490"/>
      <c r="G319" s="490"/>
      <c r="I319" s="492"/>
      <c r="J319" s="489"/>
      <c r="K319" s="490"/>
      <c r="L319" s="637"/>
      <c r="M319" s="712"/>
      <c r="N319" s="713"/>
      <c r="O319" s="713"/>
      <c r="P319" s="713"/>
      <c r="Q319" s="713"/>
    </row>
    <row r="320" spans="1:17">
      <c r="A320" s="807"/>
      <c r="B320" s="489"/>
      <c r="C320" s="636" t="str">
        <f t="shared" si="8"/>
        <v/>
      </c>
      <c r="D320" s="861" t="str">
        <f t="shared" si="9"/>
        <v/>
      </c>
      <c r="E320" s="490"/>
      <c r="G320" s="490"/>
      <c r="J320" s="489"/>
      <c r="K320" s="490"/>
      <c r="L320" s="637"/>
      <c r="M320" s="712"/>
      <c r="N320" s="713"/>
      <c r="O320" s="713"/>
      <c r="P320" s="713"/>
      <c r="Q320" s="713"/>
    </row>
    <row r="321" spans="1:17">
      <c r="A321" s="807"/>
      <c r="B321" s="489"/>
      <c r="C321" s="636" t="str">
        <f t="shared" si="8"/>
        <v/>
      </c>
      <c r="D321" s="861" t="str">
        <f t="shared" si="9"/>
        <v/>
      </c>
      <c r="E321" s="490"/>
      <c r="F321" s="490"/>
      <c r="G321" s="490"/>
      <c r="H321" s="489"/>
      <c r="I321" s="492"/>
      <c r="J321" s="489"/>
      <c r="K321" s="490"/>
      <c r="L321" s="637"/>
      <c r="M321" s="712"/>
      <c r="N321" s="713"/>
      <c r="O321" s="713"/>
      <c r="P321" s="713"/>
      <c r="Q321" s="713"/>
    </row>
    <row r="322" spans="1:17">
      <c r="A322" s="807"/>
      <c r="C322" s="636" t="str">
        <f t="shared" ref="C322:C385" si="10">IFERROR(1440/D322, "")</f>
        <v/>
      </c>
      <c r="D322" s="860" t="str">
        <f t="shared" ref="D322:D385" si="11">IF(B322="", "", IF(B322&lt;1, B322*1440, B322))</f>
        <v/>
      </c>
      <c r="E322" s="490"/>
      <c r="F322" s="490"/>
      <c r="H322" s="489"/>
      <c r="I322" s="489"/>
      <c r="J322" s="489"/>
      <c r="K322" s="490"/>
      <c r="L322" s="637"/>
      <c r="M322" s="712"/>
      <c r="N322" s="713"/>
      <c r="O322" s="713"/>
      <c r="P322" s="713"/>
      <c r="Q322" s="713"/>
    </row>
    <row r="323" spans="1:17">
      <c r="A323" s="807"/>
      <c r="B323" s="489"/>
      <c r="C323" s="636" t="str">
        <f t="shared" si="10"/>
        <v/>
      </c>
      <c r="D323" s="861" t="str">
        <f t="shared" si="11"/>
        <v/>
      </c>
      <c r="E323" s="490"/>
      <c r="F323" s="490"/>
      <c r="G323" s="490"/>
      <c r="I323" s="489"/>
      <c r="J323" s="489"/>
      <c r="K323" s="490"/>
      <c r="L323" s="637"/>
      <c r="M323" s="712"/>
      <c r="N323" s="713"/>
      <c r="O323" s="713"/>
      <c r="P323" s="713"/>
      <c r="Q323" s="713"/>
    </row>
    <row r="324" spans="1:17">
      <c r="A324" s="807"/>
      <c r="C324" s="636" t="str">
        <f t="shared" si="10"/>
        <v/>
      </c>
      <c r="D324" s="860" t="str">
        <f t="shared" si="11"/>
        <v/>
      </c>
      <c r="F324" s="490"/>
      <c r="J324" s="489"/>
      <c r="K324" s="490"/>
      <c r="L324" s="637"/>
      <c r="M324" s="712"/>
      <c r="N324" s="713"/>
      <c r="O324" s="713"/>
      <c r="P324" s="713"/>
      <c r="Q324" s="713"/>
    </row>
    <row r="325" spans="1:17">
      <c r="A325" s="807"/>
      <c r="C325" s="636" t="str">
        <f t="shared" si="10"/>
        <v/>
      </c>
      <c r="D325" s="860" t="str">
        <f t="shared" si="11"/>
        <v/>
      </c>
      <c r="E325" s="490"/>
      <c r="J325" s="489"/>
      <c r="K325" s="490"/>
      <c r="L325" s="637"/>
      <c r="M325" s="712"/>
      <c r="N325" s="713"/>
      <c r="O325" s="713"/>
      <c r="P325" s="713"/>
      <c r="Q325" s="713"/>
    </row>
    <row r="326" spans="1:17">
      <c r="A326" s="807"/>
      <c r="B326" s="489"/>
      <c r="C326" s="636" t="str">
        <f t="shared" si="10"/>
        <v/>
      </c>
      <c r="D326" s="861" t="str">
        <f t="shared" si="11"/>
        <v/>
      </c>
      <c r="E326" s="490"/>
      <c r="F326" s="490"/>
      <c r="G326" s="490"/>
      <c r="H326" s="489"/>
      <c r="I326" s="492"/>
      <c r="J326" s="489"/>
      <c r="K326" s="490"/>
      <c r="L326" s="637"/>
      <c r="M326" s="712"/>
      <c r="N326" s="713"/>
      <c r="O326" s="713"/>
      <c r="P326" s="713"/>
      <c r="Q326" s="713"/>
    </row>
    <row r="327" spans="1:17">
      <c r="A327" s="807"/>
      <c r="B327" s="489"/>
      <c r="C327" s="636" t="str">
        <f t="shared" si="10"/>
        <v/>
      </c>
      <c r="D327" s="861" t="str">
        <f t="shared" si="11"/>
        <v/>
      </c>
      <c r="E327" s="490"/>
      <c r="F327" s="490"/>
      <c r="G327" s="490"/>
      <c r="J327" s="489"/>
      <c r="K327" s="490"/>
      <c r="L327" s="637"/>
      <c r="M327" s="712"/>
      <c r="N327" s="713"/>
      <c r="O327" s="713"/>
      <c r="P327" s="713"/>
      <c r="Q327" s="713"/>
    </row>
    <row r="328" spans="1:17">
      <c r="A328" s="807"/>
      <c r="B328" s="489"/>
      <c r="C328" s="636" t="str">
        <f t="shared" si="10"/>
        <v/>
      </c>
      <c r="D328" s="861" t="str">
        <f t="shared" si="11"/>
        <v/>
      </c>
      <c r="E328" s="490"/>
      <c r="F328" s="490"/>
      <c r="G328" s="490"/>
      <c r="J328" s="489"/>
      <c r="K328" s="490"/>
      <c r="L328" s="637"/>
      <c r="M328" s="712"/>
      <c r="N328" s="713"/>
      <c r="O328" s="713"/>
      <c r="P328" s="713"/>
      <c r="Q328" s="713"/>
    </row>
    <row r="329" spans="1:17">
      <c r="A329" s="807"/>
      <c r="B329" s="489"/>
      <c r="C329" s="636" t="str">
        <f t="shared" si="10"/>
        <v/>
      </c>
      <c r="D329" s="861" t="str">
        <f t="shared" si="11"/>
        <v/>
      </c>
      <c r="E329" s="490"/>
      <c r="F329" s="490"/>
      <c r="G329" s="490"/>
      <c r="I329" s="492"/>
      <c r="J329" s="489"/>
      <c r="K329" s="490"/>
      <c r="L329" s="637"/>
      <c r="M329" s="712"/>
      <c r="N329" s="713"/>
      <c r="O329" s="713"/>
      <c r="P329" s="713"/>
      <c r="Q329" s="713"/>
    </row>
    <row r="330" spans="1:17">
      <c r="A330" s="807"/>
      <c r="B330" s="489"/>
      <c r="C330" s="636" t="str">
        <f t="shared" si="10"/>
        <v/>
      </c>
      <c r="D330" s="861" t="str">
        <f t="shared" si="11"/>
        <v/>
      </c>
      <c r="E330" s="490"/>
      <c r="F330" s="490"/>
      <c r="G330" s="490"/>
      <c r="I330" s="492"/>
      <c r="J330" s="489"/>
      <c r="K330" s="490"/>
      <c r="L330" s="637"/>
      <c r="M330" s="712"/>
      <c r="N330" s="713"/>
      <c r="O330" s="713"/>
      <c r="P330" s="713"/>
      <c r="Q330" s="713"/>
    </row>
    <row r="331" spans="1:17">
      <c r="A331" s="807"/>
      <c r="C331" s="636" t="str">
        <f t="shared" si="10"/>
        <v/>
      </c>
      <c r="D331" s="860" t="str">
        <f t="shared" si="11"/>
        <v/>
      </c>
      <c r="J331" s="489"/>
      <c r="K331" s="490"/>
      <c r="L331" s="637"/>
      <c r="M331" s="712"/>
      <c r="N331" s="713"/>
      <c r="O331" s="713"/>
      <c r="P331" s="713"/>
      <c r="Q331" s="713"/>
    </row>
    <row r="332" spans="1:17">
      <c r="A332" s="807"/>
      <c r="C332" s="636" t="str">
        <f t="shared" si="10"/>
        <v/>
      </c>
      <c r="D332" s="860" t="str">
        <f t="shared" si="11"/>
        <v/>
      </c>
      <c r="J332" s="489"/>
      <c r="K332" s="490"/>
      <c r="L332" s="637"/>
      <c r="M332" s="712"/>
      <c r="N332" s="713"/>
      <c r="O332" s="713"/>
      <c r="P332" s="713"/>
      <c r="Q332" s="713"/>
    </row>
    <row r="333" spans="1:17">
      <c r="A333" s="807"/>
      <c r="B333" s="489"/>
      <c r="C333" s="636" t="str">
        <f t="shared" si="10"/>
        <v/>
      </c>
      <c r="D333" s="861" t="str">
        <f t="shared" si="11"/>
        <v/>
      </c>
      <c r="E333" s="490"/>
      <c r="F333" s="490"/>
      <c r="G333" s="490"/>
      <c r="J333" s="489"/>
      <c r="K333" s="490"/>
      <c r="L333" s="637"/>
      <c r="M333" s="712"/>
      <c r="N333" s="713"/>
      <c r="O333" s="713"/>
      <c r="P333" s="713"/>
      <c r="Q333" s="713"/>
    </row>
    <row r="334" spans="1:17">
      <c r="A334" s="807"/>
      <c r="B334" s="489"/>
      <c r="C334" s="636" t="str">
        <f t="shared" si="10"/>
        <v/>
      </c>
      <c r="D334" s="861" t="str">
        <f t="shared" si="11"/>
        <v/>
      </c>
      <c r="E334" s="490"/>
      <c r="G334" s="490"/>
      <c r="I334" s="492"/>
      <c r="J334" s="489"/>
      <c r="K334" s="490"/>
      <c r="L334" s="637"/>
      <c r="M334" s="712"/>
      <c r="N334" s="713"/>
      <c r="O334" s="713"/>
      <c r="P334" s="713"/>
      <c r="Q334" s="713"/>
    </row>
    <row r="335" spans="1:17">
      <c r="A335" s="807"/>
      <c r="B335" s="489"/>
      <c r="C335" s="636" t="str">
        <f t="shared" si="10"/>
        <v/>
      </c>
      <c r="D335" s="861" t="str">
        <f t="shared" si="11"/>
        <v/>
      </c>
      <c r="E335" s="490"/>
      <c r="F335" s="490"/>
      <c r="G335" s="490"/>
      <c r="J335" s="489"/>
      <c r="K335" s="490"/>
      <c r="L335" s="637"/>
      <c r="M335" s="712"/>
      <c r="N335" s="713"/>
      <c r="O335" s="713"/>
      <c r="P335" s="713"/>
      <c r="Q335" s="713"/>
    </row>
    <row r="336" spans="1:17">
      <c r="A336" s="807"/>
      <c r="C336" s="636" t="str">
        <f t="shared" si="10"/>
        <v/>
      </c>
      <c r="D336" s="860" t="str">
        <f t="shared" si="11"/>
        <v/>
      </c>
      <c r="J336" s="489"/>
      <c r="K336" s="490"/>
      <c r="L336" s="637"/>
      <c r="M336" s="712"/>
      <c r="N336" s="713"/>
      <c r="O336" s="713"/>
      <c r="P336" s="713"/>
      <c r="Q336" s="713"/>
    </row>
    <row r="337" spans="1:17">
      <c r="A337" s="807"/>
      <c r="B337" s="489"/>
      <c r="C337" s="636" t="str">
        <f t="shared" si="10"/>
        <v/>
      </c>
      <c r="D337" s="861" t="str">
        <f t="shared" si="11"/>
        <v/>
      </c>
      <c r="E337" s="490"/>
      <c r="F337" s="490"/>
      <c r="G337" s="490"/>
      <c r="H337" s="489"/>
      <c r="I337" s="491"/>
      <c r="J337" s="489"/>
      <c r="K337" s="490"/>
      <c r="L337" s="637"/>
      <c r="M337" s="712"/>
      <c r="N337" s="713"/>
      <c r="O337" s="713"/>
      <c r="P337" s="713"/>
      <c r="Q337" s="713"/>
    </row>
    <row r="338" spans="1:17">
      <c r="A338" s="807"/>
      <c r="C338" s="636" t="str">
        <f t="shared" si="10"/>
        <v/>
      </c>
      <c r="D338" s="860" t="str">
        <f t="shared" si="11"/>
        <v/>
      </c>
      <c r="F338" s="490"/>
      <c r="G338" s="490"/>
      <c r="I338" s="492"/>
      <c r="J338" s="489"/>
      <c r="K338" s="490"/>
      <c r="L338" s="637"/>
      <c r="M338" s="712"/>
      <c r="N338" s="713"/>
      <c r="O338" s="713"/>
      <c r="P338" s="713"/>
      <c r="Q338" s="713"/>
    </row>
    <row r="339" spans="1:17">
      <c r="A339" s="807"/>
      <c r="C339" s="636" t="str">
        <f t="shared" si="10"/>
        <v/>
      </c>
      <c r="D339" s="860" t="str">
        <f t="shared" si="11"/>
        <v/>
      </c>
      <c r="J339" s="489"/>
      <c r="K339" s="490"/>
      <c r="L339" s="637"/>
      <c r="M339" s="712"/>
      <c r="N339" s="713"/>
      <c r="O339" s="713"/>
      <c r="P339" s="713"/>
      <c r="Q339" s="713"/>
    </row>
    <row r="340" spans="1:17">
      <c r="A340" s="807"/>
      <c r="C340" s="636" t="str">
        <f t="shared" si="10"/>
        <v/>
      </c>
      <c r="D340" s="860" t="str">
        <f t="shared" si="11"/>
        <v/>
      </c>
      <c r="J340" s="489"/>
      <c r="K340" s="490"/>
      <c r="L340" s="637"/>
      <c r="M340" s="712"/>
      <c r="N340" s="713"/>
      <c r="O340" s="713"/>
      <c r="P340" s="713"/>
      <c r="Q340" s="713"/>
    </row>
    <row r="341" spans="1:17">
      <c r="A341" s="807"/>
      <c r="C341" s="636" t="str">
        <f t="shared" si="10"/>
        <v/>
      </c>
      <c r="D341" s="860" t="str">
        <f t="shared" si="11"/>
        <v/>
      </c>
      <c r="J341" s="489"/>
      <c r="K341" s="490"/>
      <c r="L341" s="637"/>
      <c r="M341" s="712"/>
      <c r="N341" s="713"/>
      <c r="O341" s="713"/>
      <c r="P341" s="713"/>
      <c r="Q341" s="713"/>
    </row>
    <row r="342" spans="1:17">
      <c r="A342" s="807"/>
      <c r="B342" s="489"/>
      <c r="C342" s="636" t="str">
        <f t="shared" si="10"/>
        <v/>
      </c>
      <c r="D342" s="861" t="str">
        <f t="shared" si="11"/>
        <v/>
      </c>
      <c r="E342" s="490"/>
      <c r="F342" s="490"/>
      <c r="G342" s="490"/>
      <c r="J342" s="489"/>
      <c r="K342" s="490"/>
      <c r="L342" s="637"/>
      <c r="M342" s="712"/>
      <c r="N342" s="713"/>
      <c r="O342" s="713"/>
      <c r="P342" s="713"/>
      <c r="Q342" s="713"/>
    </row>
    <row r="343" spans="1:17">
      <c r="A343" s="807"/>
      <c r="B343" s="489"/>
      <c r="C343" s="636" t="str">
        <f t="shared" si="10"/>
        <v/>
      </c>
      <c r="D343" s="861" t="str">
        <f t="shared" si="11"/>
        <v/>
      </c>
      <c r="E343" s="490"/>
      <c r="F343" s="490"/>
      <c r="G343" s="490"/>
      <c r="J343" s="489"/>
      <c r="K343" s="490"/>
      <c r="L343" s="637"/>
      <c r="M343" s="712"/>
      <c r="N343" s="713"/>
      <c r="O343" s="713"/>
      <c r="P343" s="713"/>
      <c r="Q343" s="713"/>
    </row>
    <row r="344" spans="1:17">
      <c r="A344" s="807"/>
      <c r="C344" s="636" t="str">
        <f t="shared" si="10"/>
        <v/>
      </c>
      <c r="D344" s="860" t="str">
        <f t="shared" si="11"/>
        <v/>
      </c>
      <c r="J344" s="489"/>
      <c r="K344" s="490"/>
      <c r="L344" s="637"/>
      <c r="M344" s="712"/>
      <c r="N344" s="713"/>
      <c r="O344" s="713"/>
      <c r="P344" s="713"/>
      <c r="Q344" s="713"/>
    </row>
    <row r="345" spans="1:17">
      <c r="A345" s="807"/>
      <c r="C345" s="636" t="str">
        <f t="shared" si="10"/>
        <v/>
      </c>
      <c r="D345" s="860" t="str">
        <f t="shared" si="11"/>
        <v/>
      </c>
      <c r="J345" s="489"/>
      <c r="K345" s="490"/>
      <c r="L345" s="637"/>
      <c r="M345" s="712"/>
      <c r="N345" s="713"/>
      <c r="O345" s="713"/>
      <c r="P345" s="713"/>
      <c r="Q345" s="713"/>
    </row>
    <row r="346" spans="1:17">
      <c r="A346" s="807"/>
      <c r="C346" s="636" t="str">
        <f t="shared" si="10"/>
        <v/>
      </c>
      <c r="D346" s="860" t="str">
        <f t="shared" si="11"/>
        <v/>
      </c>
      <c r="E346" s="490"/>
      <c r="F346" s="490"/>
      <c r="G346" s="490"/>
      <c r="H346" s="489"/>
      <c r="I346" s="489"/>
      <c r="J346" s="489"/>
      <c r="K346" s="490"/>
      <c r="L346" s="637"/>
      <c r="M346" s="712"/>
      <c r="N346" s="713"/>
      <c r="O346" s="713"/>
      <c r="P346" s="713"/>
      <c r="Q346" s="713"/>
    </row>
    <row r="347" spans="1:17">
      <c r="A347" s="807"/>
      <c r="C347" s="636" t="str">
        <f t="shared" si="10"/>
        <v/>
      </c>
      <c r="D347" s="860" t="str">
        <f t="shared" si="11"/>
        <v/>
      </c>
      <c r="J347" s="489"/>
      <c r="K347" s="490"/>
      <c r="L347" s="637"/>
      <c r="M347" s="712"/>
      <c r="N347" s="713"/>
      <c r="O347" s="713"/>
      <c r="P347" s="713"/>
      <c r="Q347" s="713"/>
    </row>
    <row r="348" spans="1:17">
      <c r="A348" s="807"/>
      <c r="C348" s="636" t="str">
        <f t="shared" si="10"/>
        <v/>
      </c>
      <c r="D348" s="860" t="str">
        <f t="shared" si="11"/>
        <v/>
      </c>
      <c r="H348" s="489"/>
      <c r="J348" s="489"/>
      <c r="K348" s="490"/>
      <c r="L348" s="637"/>
      <c r="M348" s="712"/>
      <c r="N348" s="713"/>
      <c r="O348" s="713"/>
      <c r="P348" s="713"/>
      <c r="Q348" s="713"/>
    </row>
    <row r="349" spans="1:17">
      <c r="A349" s="807"/>
      <c r="C349" s="636" t="str">
        <f t="shared" si="10"/>
        <v/>
      </c>
      <c r="D349" s="860" t="str">
        <f t="shared" si="11"/>
        <v/>
      </c>
      <c r="J349" s="489"/>
      <c r="K349" s="490"/>
      <c r="L349" s="637"/>
      <c r="M349" s="712"/>
      <c r="N349" s="713"/>
      <c r="O349" s="713"/>
      <c r="P349" s="713"/>
      <c r="Q349" s="713"/>
    </row>
    <row r="350" spans="1:17">
      <c r="A350" s="807"/>
      <c r="B350" s="489"/>
      <c r="C350" s="636" t="str">
        <f t="shared" si="10"/>
        <v/>
      </c>
      <c r="D350" s="861" t="str">
        <f t="shared" si="11"/>
        <v/>
      </c>
      <c r="E350" s="490"/>
      <c r="G350" s="490"/>
      <c r="J350" s="489"/>
      <c r="K350" s="490"/>
      <c r="L350" s="637"/>
      <c r="M350" s="712"/>
      <c r="N350" s="713"/>
      <c r="O350" s="713"/>
      <c r="P350" s="713"/>
      <c r="Q350" s="713"/>
    </row>
    <row r="351" spans="1:17">
      <c r="A351" s="807"/>
      <c r="C351" s="636" t="str">
        <f t="shared" si="10"/>
        <v/>
      </c>
      <c r="D351" s="860" t="str">
        <f t="shared" si="11"/>
        <v/>
      </c>
      <c r="F351" s="490"/>
      <c r="J351" s="489"/>
      <c r="K351" s="490"/>
      <c r="L351" s="637"/>
      <c r="M351" s="712"/>
      <c r="N351" s="713"/>
      <c r="O351" s="713"/>
      <c r="P351" s="713"/>
      <c r="Q351" s="713"/>
    </row>
    <row r="352" spans="1:17">
      <c r="A352" s="807"/>
      <c r="C352" s="636" t="str">
        <f t="shared" si="10"/>
        <v/>
      </c>
      <c r="D352" s="860" t="str">
        <f t="shared" si="11"/>
        <v/>
      </c>
      <c r="J352" s="489"/>
      <c r="K352" s="490"/>
      <c r="L352" s="637"/>
      <c r="M352" s="712"/>
      <c r="N352" s="713"/>
      <c r="O352" s="713"/>
      <c r="P352" s="713"/>
      <c r="Q352" s="713"/>
    </row>
    <row r="353" spans="1:17">
      <c r="A353" s="807"/>
      <c r="C353" s="636" t="str">
        <f t="shared" si="10"/>
        <v/>
      </c>
      <c r="D353" s="860" t="str">
        <f t="shared" si="11"/>
        <v/>
      </c>
      <c r="J353" s="489"/>
      <c r="K353" s="490"/>
      <c r="L353" s="637"/>
      <c r="M353" s="712"/>
      <c r="N353" s="713"/>
      <c r="O353" s="713"/>
      <c r="P353" s="713"/>
      <c r="Q353" s="713"/>
    </row>
    <row r="354" spans="1:17">
      <c r="A354" s="807"/>
      <c r="C354" s="636" t="str">
        <f t="shared" si="10"/>
        <v/>
      </c>
      <c r="D354" s="860" t="str">
        <f t="shared" si="11"/>
        <v/>
      </c>
      <c r="J354" s="489"/>
      <c r="K354" s="490"/>
      <c r="L354" s="637"/>
      <c r="M354" s="712"/>
      <c r="N354" s="713"/>
      <c r="O354" s="713"/>
      <c r="P354" s="713"/>
      <c r="Q354" s="713"/>
    </row>
    <row r="355" spans="1:17">
      <c r="A355" s="807"/>
      <c r="B355" s="489"/>
      <c r="C355" s="636" t="str">
        <f t="shared" si="10"/>
        <v/>
      </c>
      <c r="D355" s="861" t="str">
        <f t="shared" si="11"/>
        <v/>
      </c>
      <c r="E355" s="490"/>
      <c r="F355" s="490"/>
      <c r="G355" s="490"/>
      <c r="H355" s="489"/>
      <c r="I355" s="491"/>
      <c r="J355" s="489"/>
      <c r="K355" s="490"/>
      <c r="L355" s="637"/>
      <c r="M355" s="712"/>
      <c r="N355" s="713"/>
      <c r="O355" s="713"/>
      <c r="P355" s="713"/>
      <c r="Q355" s="713"/>
    </row>
    <row r="356" spans="1:17">
      <c r="A356" s="807"/>
      <c r="C356" s="636" t="str">
        <f t="shared" si="10"/>
        <v/>
      </c>
      <c r="D356" s="860" t="str">
        <f t="shared" si="11"/>
        <v/>
      </c>
      <c r="F356" s="490"/>
      <c r="J356" s="489"/>
      <c r="K356" s="490"/>
      <c r="L356" s="637"/>
      <c r="M356" s="712"/>
      <c r="N356" s="713"/>
      <c r="O356" s="713"/>
      <c r="P356" s="713"/>
      <c r="Q356" s="713"/>
    </row>
    <row r="357" spans="1:17">
      <c r="A357" s="807"/>
      <c r="C357" s="636" t="str">
        <f t="shared" si="10"/>
        <v/>
      </c>
      <c r="D357" s="860" t="str">
        <f t="shared" si="11"/>
        <v/>
      </c>
      <c r="F357" s="490"/>
      <c r="J357" s="489"/>
      <c r="K357" s="490"/>
      <c r="L357" s="637"/>
      <c r="M357" s="712"/>
      <c r="N357" s="713"/>
      <c r="O357" s="713"/>
      <c r="P357" s="713"/>
      <c r="Q357" s="713"/>
    </row>
    <row r="358" spans="1:17">
      <c r="A358" s="807"/>
      <c r="C358" s="636" t="str">
        <f t="shared" si="10"/>
        <v/>
      </c>
      <c r="D358" s="860" t="str">
        <f t="shared" si="11"/>
        <v/>
      </c>
      <c r="F358" s="490"/>
      <c r="J358" s="489"/>
      <c r="K358" s="490"/>
      <c r="L358" s="637"/>
      <c r="M358" s="712"/>
      <c r="N358" s="713"/>
      <c r="O358" s="713"/>
      <c r="P358" s="713"/>
      <c r="Q358" s="713"/>
    </row>
    <row r="359" spans="1:17">
      <c r="A359" s="807"/>
      <c r="B359" s="489"/>
      <c r="C359" s="636" t="str">
        <f t="shared" si="10"/>
        <v/>
      </c>
      <c r="D359" s="861" t="str">
        <f t="shared" si="11"/>
        <v/>
      </c>
      <c r="E359" s="490"/>
      <c r="F359" s="490"/>
      <c r="G359" s="490"/>
      <c r="J359" s="489"/>
      <c r="K359" s="490"/>
      <c r="L359" s="637"/>
      <c r="M359" s="712"/>
      <c r="N359" s="713"/>
      <c r="O359" s="713"/>
      <c r="P359" s="713"/>
      <c r="Q359" s="713"/>
    </row>
    <row r="360" spans="1:17">
      <c r="A360" s="807"/>
      <c r="C360" s="636" t="str">
        <f t="shared" si="10"/>
        <v/>
      </c>
      <c r="D360" s="860" t="str">
        <f t="shared" si="11"/>
        <v/>
      </c>
      <c r="J360" s="489"/>
      <c r="K360" s="490"/>
      <c r="L360" s="637"/>
      <c r="M360" s="712"/>
      <c r="N360" s="713"/>
      <c r="O360" s="713"/>
      <c r="P360" s="713"/>
      <c r="Q360" s="713"/>
    </row>
    <row r="361" spans="1:17">
      <c r="A361" s="807"/>
      <c r="B361" s="489"/>
      <c r="C361" s="636" t="str">
        <f t="shared" si="10"/>
        <v/>
      </c>
      <c r="D361" s="861" t="str">
        <f t="shared" si="11"/>
        <v/>
      </c>
      <c r="E361" s="490"/>
      <c r="F361" s="490"/>
      <c r="G361" s="490"/>
      <c r="J361" s="489"/>
      <c r="K361" s="490"/>
      <c r="L361" s="637"/>
      <c r="M361" s="712"/>
      <c r="N361" s="713"/>
      <c r="O361" s="713"/>
      <c r="P361" s="713"/>
      <c r="Q361" s="713"/>
    </row>
    <row r="362" spans="1:17">
      <c r="A362" s="807"/>
      <c r="B362" s="489"/>
      <c r="C362" s="636" t="str">
        <f t="shared" si="10"/>
        <v/>
      </c>
      <c r="D362" s="861" t="str">
        <f t="shared" si="11"/>
        <v/>
      </c>
      <c r="E362" s="490"/>
      <c r="F362" s="490"/>
      <c r="G362" s="490"/>
      <c r="I362" s="492"/>
      <c r="J362" s="489"/>
      <c r="K362" s="490"/>
      <c r="L362" s="637"/>
      <c r="M362" s="712"/>
      <c r="N362" s="713"/>
      <c r="O362" s="713"/>
      <c r="P362" s="713"/>
      <c r="Q362" s="713"/>
    </row>
    <row r="363" spans="1:17">
      <c r="A363" s="807"/>
      <c r="C363" s="636" t="str">
        <f t="shared" si="10"/>
        <v/>
      </c>
      <c r="D363" s="860" t="str">
        <f t="shared" si="11"/>
        <v/>
      </c>
      <c r="J363" s="489"/>
      <c r="K363" s="490"/>
      <c r="L363" s="637"/>
      <c r="M363" s="712"/>
      <c r="N363" s="713"/>
      <c r="O363" s="713"/>
      <c r="P363" s="713"/>
      <c r="Q363" s="713"/>
    </row>
    <row r="364" spans="1:17">
      <c r="A364" s="807"/>
      <c r="C364" s="636" t="str">
        <f t="shared" si="10"/>
        <v/>
      </c>
      <c r="D364" s="860" t="str">
        <f t="shared" si="11"/>
        <v/>
      </c>
      <c r="J364" s="489"/>
      <c r="K364" s="490"/>
      <c r="L364" s="637"/>
      <c r="M364" s="712"/>
      <c r="N364" s="713"/>
      <c r="O364" s="713"/>
      <c r="P364" s="713"/>
      <c r="Q364" s="713"/>
    </row>
    <row r="365" spans="1:17">
      <c r="A365" s="807"/>
      <c r="C365" s="636" t="str">
        <f t="shared" si="10"/>
        <v/>
      </c>
      <c r="D365" s="860" t="str">
        <f t="shared" si="11"/>
        <v/>
      </c>
      <c r="H365" s="489"/>
      <c r="J365" s="489"/>
      <c r="K365" s="490"/>
      <c r="L365" s="637"/>
      <c r="M365" s="712"/>
      <c r="N365" s="713"/>
      <c r="O365" s="713"/>
      <c r="P365" s="713"/>
      <c r="Q365" s="713"/>
    </row>
    <row r="366" spans="1:17">
      <c r="A366" s="807"/>
      <c r="C366" s="636" t="str">
        <f t="shared" si="10"/>
        <v/>
      </c>
      <c r="D366" s="860" t="str">
        <f t="shared" si="11"/>
        <v/>
      </c>
      <c r="J366" s="489"/>
      <c r="K366" s="490"/>
      <c r="L366" s="637"/>
      <c r="M366" s="712"/>
      <c r="N366" s="713"/>
      <c r="O366" s="713"/>
      <c r="P366" s="713"/>
      <c r="Q366" s="713"/>
    </row>
    <row r="367" spans="1:17">
      <c r="A367" s="807"/>
      <c r="C367" s="636" t="str">
        <f t="shared" si="10"/>
        <v/>
      </c>
      <c r="D367" s="860" t="str">
        <f t="shared" si="11"/>
        <v/>
      </c>
      <c r="J367" s="489"/>
      <c r="K367" s="490"/>
      <c r="L367" s="637"/>
      <c r="M367" s="712"/>
      <c r="N367" s="713"/>
      <c r="O367" s="713"/>
      <c r="P367" s="713"/>
      <c r="Q367" s="713"/>
    </row>
    <row r="368" spans="1:17">
      <c r="A368" s="807"/>
      <c r="B368" s="489"/>
      <c r="C368" s="636" t="str">
        <f t="shared" si="10"/>
        <v/>
      </c>
      <c r="D368" s="861" t="str">
        <f t="shared" si="11"/>
        <v/>
      </c>
      <c r="E368" s="490"/>
      <c r="G368" s="490"/>
      <c r="J368" s="489"/>
      <c r="K368" s="490"/>
      <c r="L368" s="637"/>
      <c r="M368" s="712"/>
      <c r="N368" s="713"/>
      <c r="O368" s="713"/>
      <c r="P368" s="713"/>
      <c r="Q368" s="713"/>
    </row>
    <row r="369" spans="1:17">
      <c r="A369" s="807"/>
      <c r="C369" s="636" t="str">
        <f t="shared" si="10"/>
        <v/>
      </c>
      <c r="D369" s="860" t="str">
        <f t="shared" si="11"/>
        <v/>
      </c>
      <c r="F369" s="490"/>
      <c r="J369" s="489"/>
      <c r="K369" s="490"/>
      <c r="L369" s="637"/>
      <c r="M369" s="712"/>
      <c r="N369" s="713"/>
      <c r="O369" s="713"/>
      <c r="P369" s="713"/>
      <c r="Q369" s="713"/>
    </row>
    <row r="370" spans="1:17">
      <c r="A370" s="807"/>
      <c r="C370" s="636" t="str">
        <f t="shared" si="10"/>
        <v/>
      </c>
      <c r="D370" s="860" t="str">
        <f t="shared" si="11"/>
        <v/>
      </c>
      <c r="J370" s="489"/>
      <c r="K370" s="490"/>
      <c r="L370" s="637"/>
      <c r="M370" s="712"/>
      <c r="N370" s="713"/>
      <c r="O370" s="713"/>
      <c r="P370" s="713"/>
      <c r="Q370" s="713"/>
    </row>
    <row r="371" spans="1:17">
      <c r="A371" s="807"/>
      <c r="B371" s="489"/>
      <c r="C371" s="636" t="str">
        <f t="shared" si="10"/>
        <v/>
      </c>
      <c r="D371" s="861" t="str">
        <f t="shared" si="11"/>
        <v/>
      </c>
      <c r="E371" s="490"/>
      <c r="F371" s="490"/>
      <c r="G371" s="490"/>
      <c r="I371" s="492"/>
      <c r="J371" s="489"/>
      <c r="K371" s="490"/>
      <c r="L371" s="637"/>
      <c r="M371" s="712"/>
      <c r="N371" s="713"/>
      <c r="O371" s="713"/>
      <c r="P371" s="713"/>
      <c r="Q371" s="713"/>
    </row>
    <row r="372" spans="1:17">
      <c r="A372" s="807"/>
      <c r="B372" s="489"/>
      <c r="C372" s="636" t="str">
        <f t="shared" si="10"/>
        <v/>
      </c>
      <c r="D372" s="861" t="str">
        <f t="shared" si="11"/>
        <v/>
      </c>
      <c r="E372" s="490"/>
      <c r="F372" s="490"/>
      <c r="G372" s="490"/>
      <c r="J372" s="489"/>
      <c r="K372" s="490"/>
      <c r="L372" s="637"/>
      <c r="M372" s="712"/>
      <c r="N372" s="713"/>
      <c r="O372" s="713"/>
      <c r="P372" s="713"/>
      <c r="Q372" s="713"/>
    </row>
    <row r="373" spans="1:17">
      <c r="A373" s="807"/>
      <c r="C373" s="636" t="str">
        <f t="shared" si="10"/>
        <v/>
      </c>
      <c r="D373" s="860" t="str">
        <f t="shared" si="11"/>
        <v/>
      </c>
      <c r="F373" s="490"/>
      <c r="J373" s="489"/>
      <c r="K373" s="490"/>
      <c r="L373" s="637"/>
      <c r="M373" s="712"/>
      <c r="N373" s="713"/>
      <c r="O373" s="713"/>
      <c r="P373" s="713"/>
      <c r="Q373" s="713"/>
    </row>
    <row r="374" spans="1:17">
      <c r="A374" s="807"/>
      <c r="C374" s="636" t="str">
        <f t="shared" si="10"/>
        <v/>
      </c>
      <c r="D374" s="860" t="str">
        <f t="shared" si="11"/>
        <v/>
      </c>
      <c r="F374" s="490"/>
      <c r="J374" s="489"/>
      <c r="K374" s="490"/>
      <c r="L374" s="637"/>
      <c r="M374" s="712"/>
      <c r="N374" s="713"/>
      <c r="O374" s="713"/>
      <c r="P374" s="713"/>
      <c r="Q374" s="713"/>
    </row>
    <row r="375" spans="1:17">
      <c r="A375" s="807"/>
      <c r="B375" s="489"/>
      <c r="C375" s="636" t="str">
        <f t="shared" si="10"/>
        <v/>
      </c>
      <c r="D375" s="861" t="str">
        <f t="shared" si="11"/>
        <v/>
      </c>
      <c r="E375" s="490"/>
      <c r="F375" s="490"/>
      <c r="G375" s="490"/>
      <c r="J375" s="489"/>
      <c r="K375" s="490"/>
      <c r="L375" s="637"/>
      <c r="M375" s="712"/>
      <c r="N375" s="713"/>
      <c r="O375" s="713"/>
      <c r="P375" s="713"/>
      <c r="Q375" s="713"/>
    </row>
    <row r="376" spans="1:17">
      <c r="A376" s="807"/>
      <c r="C376" s="636" t="str">
        <f t="shared" si="10"/>
        <v/>
      </c>
      <c r="D376" s="860" t="str">
        <f t="shared" si="11"/>
        <v/>
      </c>
      <c r="F376" s="490"/>
      <c r="J376" s="489"/>
      <c r="K376" s="490"/>
      <c r="L376" s="637"/>
      <c r="M376" s="712"/>
      <c r="N376" s="713"/>
      <c r="O376" s="713"/>
      <c r="P376" s="713"/>
      <c r="Q376" s="713"/>
    </row>
    <row r="377" spans="1:17">
      <c r="A377" s="807"/>
      <c r="C377" s="636" t="str">
        <f t="shared" si="10"/>
        <v/>
      </c>
      <c r="D377" s="860" t="str">
        <f t="shared" si="11"/>
        <v/>
      </c>
      <c r="J377" s="489"/>
      <c r="K377" s="490"/>
      <c r="L377" s="637"/>
      <c r="M377" s="712"/>
      <c r="N377" s="713"/>
      <c r="O377" s="713"/>
      <c r="P377" s="713"/>
      <c r="Q377" s="713"/>
    </row>
    <row r="378" spans="1:17">
      <c r="A378" s="807"/>
      <c r="B378" s="489"/>
      <c r="C378" s="636" t="str">
        <f t="shared" si="10"/>
        <v/>
      </c>
      <c r="D378" s="861" t="str">
        <f t="shared" si="11"/>
        <v/>
      </c>
      <c r="E378" s="490"/>
      <c r="F378" s="490"/>
      <c r="G378" s="490"/>
      <c r="H378" s="489"/>
      <c r="I378" s="489"/>
      <c r="J378" s="489"/>
      <c r="K378" s="490"/>
      <c r="L378" s="637"/>
      <c r="M378" s="712"/>
      <c r="N378" s="713"/>
      <c r="O378" s="713"/>
      <c r="P378" s="713"/>
      <c r="Q378" s="713"/>
    </row>
    <row r="379" spans="1:17">
      <c r="A379" s="807"/>
      <c r="B379" s="489"/>
      <c r="C379" s="636" t="str">
        <f t="shared" si="10"/>
        <v/>
      </c>
      <c r="D379" s="861" t="str">
        <f t="shared" si="11"/>
        <v/>
      </c>
      <c r="E379" s="490"/>
      <c r="F379" s="490"/>
      <c r="G379" s="490"/>
      <c r="J379" s="489"/>
      <c r="K379" s="490"/>
      <c r="L379" s="637"/>
      <c r="M379" s="712"/>
      <c r="N379" s="713"/>
      <c r="O379" s="713"/>
      <c r="P379" s="713"/>
      <c r="Q379" s="713"/>
    </row>
    <row r="380" spans="1:17">
      <c r="A380" s="807"/>
      <c r="C380" s="636" t="str">
        <f t="shared" si="10"/>
        <v/>
      </c>
      <c r="D380" s="860" t="str">
        <f t="shared" si="11"/>
        <v/>
      </c>
      <c r="J380" s="489"/>
      <c r="K380" s="490"/>
      <c r="L380" s="637"/>
      <c r="M380" s="712"/>
      <c r="N380" s="713"/>
      <c r="O380" s="713"/>
      <c r="P380" s="713"/>
      <c r="Q380" s="713"/>
    </row>
    <row r="381" spans="1:17">
      <c r="A381" s="807"/>
      <c r="B381" s="489"/>
      <c r="C381" s="636" t="str">
        <f t="shared" si="10"/>
        <v/>
      </c>
      <c r="D381" s="861" t="str">
        <f t="shared" si="11"/>
        <v/>
      </c>
      <c r="E381" s="490"/>
      <c r="F381" s="490"/>
      <c r="G381" s="490"/>
      <c r="I381" s="492"/>
      <c r="J381" s="489"/>
      <c r="K381" s="490"/>
      <c r="L381" s="637"/>
      <c r="M381" s="712"/>
      <c r="N381" s="713"/>
      <c r="O381" s="713"/>
      <c r="P381" s="713"/>
      <c r="Q381" s="713"/>
    </row>
    <row r="382" spans="1:17">
      <c r="A382" s="807"/>
      <c r="B382" s="489"/>
      <c r="C382" s="636" t="str">
        <f t="shared" si="10"/>
        <v/>
      </c>
      <c r="D382" s="861" t="str">
        <f t="shared" si="11"/>
        <v/>
      </c>
      <c r="E382" s="490"/>
      <c r="F382" s="490"/>
      <c r="G382" s="490"/>
      <c r="I382" s="492"/>
      <c r="J382" s="489"/>
      <c r="K382" s="490"/>
      <c r="L382" s="637"/>
      <c r="M382" s="712"/>
      <c r="N382" s="713"/>
      <c r="O382" s="713"/>
      <c r="P382" s="713"/>
      <c r="Q382" s="713"/>
    </row>
    <row r="383" spans="1:17">
      <c r="A383" s="807"/>
      <c r="B383" s="489"/>
      <c r="C383" s="636" t="str">
        <f t="shared" si="10"/>
        <v/>
      </c>
      <c r="D383" s="861" t="str">
        <f t="shared" si="11"/>
        <v/>
      </c>
      <c r="F383" s="490"/>
      <c r="J383" s="489"/>
      <c r="K383" s="490"/>
      <c r="L383" s="637"/>
      <c r="M383" s="712"/>
      <c r="N383" s="713"/>
      <c r="O383" s="713"/>
      <c r="P383" s="713"/>
      <c r="Q383" s="713"/>
    </row>
    <row r="384" spans="1:17">
      <c r="A384" s="807"/>
      <c r="C384" s="636" t="str">
        <f t="shared" si="10"/>
        <v/>
      </c>
      <c r="D384" s="861" t="str">
        <f t="shared" si="11"/>
        <v/>
      </c>
      <c r="J384" s="489"/>
      <c r="K384" s="490"/>
      <c r="L384" s="637"/>
      <c r="M384" s="712"/>
      <c r="N384" s="713"/>
      <c r="O384" s="713"/>
      <c r="P384" s="713"/>
      <c r="Q384" s="713"/>
    </row>
    <row r="385" spans="1:17">
      <c r="A385" s="807"/>
      <c r="C385" s="636" t="str">
        <f t="shared" si="10"/>
        <v/>
      </c>
      <c r="D385" s="860" t="str">
        <f t="shared" si="11"/>
        <v/>
      </c>
      <c r="J385" s="489"/>
      <c r="K385" s="490"/>
      <c r="L385" s="637"/>
      <c r="M385" s="712"/>
      <c r="N385" s="713"/>
      <c r="O385" s="713"/>
      <c r="P385" s="713"/>
      <c r="Q385" s="713"/>
    </row>
    <row r="386" spans="1:17">
      <c r="A386" s="807"/>
      <c r="C386" s="636" t="str">
        <f t="shared" ref="C386:C449" si="12">IFERROR(1440/D386, "")</f>
        <v/>
      </c>
      <c r="D386" s="860" t="str">
        <f t="shared" ref="D386:D449" si="13">IF(B386="", "", IF(B386&lt;1, B386*1440, B386))</f>
        <v/>
      </c>
      <c r="F386" s="490"/>
      <c r="J386" s="489"/>
      <c r="K386" s="490"/>
      <c r="L386" s="637"/>
      <c r="M386" s="712"/>
      <c r="N386" s="713"/>
      <c r="O386" s="713"/>
      <c r="P386" s="713"/>
      <c r="Q386" s="713"/>
    </row>
    <row r="387" spans="1:17">
      <c r="A387" s="807"/>
      <c r="B387" s="489"/>
      <c r="C387" s="636" t="str">
        <f t="shared" si="12"/>
        <v/>
      </c>
      <c r="D387" s="861" t="str">
        <f t="shared" si="13"/>
        <v/>
      </c>
      <c r="E387" s="490"/>
      <c r="F387" s="490"/>
      <c r="G387" s="490"/>
      <c r="I387" s="492"/>
      <c r="J387" s="489"/>
      <c r="K387" s="490"/>
      <c r="L387" s="637"/>
      <c r="M387" s="712"/>
      <c r="N387" s="713"/>
      <c r="O387" s="713"/>
      <c r="P387" s="713"/>
      <c r="Q387" s="713"/>
    </row>
    <row r="388" spans="1:17">
      <c r="A388" s="807"/>
      <c r="C388" s="636" t="str">
        <f t="shared" si="12"/>
        <v/>
      </c>
      <c r="D388" s="860" t="str">
        <f t="shared" si="13"/>
        <v/>
      </c>
      <c r="J388" s="489"/>
      <c r="K388" s="490"/>
      <c r="L388" s="637"/>
      <c r="M388" s="712"/>
      <c r="N388" s="713"/>
      <c r="O388" s="713"/>
      <c r="P388" s="713"/>
      <c r="Q388" s="713"/>
    </row>
    <row r="389" spans="1:17">
      <c r="A389" s="807"/>
      <c r="C389" s="636" t="str">
        <f t="shared" si="12"/>
        <v/>
      </c>
      <c r="D389" s="860" t="str">
        <f t="shared" si="13"/>
        <v/>
      </c>
      <c r="F389" s="490"/>
      <c r="J389" s="489"/>
      <c r="K389" s="490"/>
      <c r="L389" s="637"/>
      <c r="M389" s="712"/>
      <c r="N389" s="713"/>
      <c r="O389" s="713"/>
      <c r="P389" s="713"/>
      <c r="Q389" s="713"/>
    </row>
    <row r="390" spans="1:17">
      <c r="A390" s="807"/>
      <c r="B390" s="489"/>
      <c r="C390" s="636" t="str">
        <f t="shared" si="12"/>
        <v/>
      </c>
      <c r="D390" s="861" t="str">
        <f t="shared" si="13"/>
        <v/>
      </c>
      <c r="E390" s="490"/>
      <c r="F390" s="490"/>
      <c r="G390" s="490"/>
      <c r="I390" s="492"/>
      <c r="J390" s="489"/>
      <c r="K390" s="490"/>
      <c r="L390" s="637"/>
      <c r="M390" s="712"/>
      <c r="N390" s="713"/>
      <c r="O390" s="713"/>
      <c r="P390" s="713"/>
      <c r="Q390" s="713"/>
    </row>
    <row r="391" spans="1:17">
      <c r="A391" s="807"/>
      <c r="C391" s="636" t="str">
        <f t="shared" si="12"/>
        <v/>
      </c>
      <c r="D391" s="860" t="str">
        <f t="shared" si="13"/>
        <v/>
      </c>
      <c r="J391" s="489"/>
      <c r="K391" s="490"/>
      <c r="L391" s="637"/>
      <c r="M391" s="712"/>
      <c r="N391" s="713"/>
      <c r="O391" s="713"/>
      <c r="P391" s="713"/>
      <c r="Q391" s="713"/>
    </row>
    <row r="392" spans="1:17">
      <c r="A392" s="807"/>
      <c r="C392" s="636" t="str">
        <f t="shared" si="12"/>
        <v/>
      </c>
      <c r="D392" s="860" t="str">
        <f t="shared" si="13"/>
        <v/>
      </c>
      <c r="J392" s="489"/>
      <c r="K392" s="490"/>
      <c r="L392" s="637"/>
      <c r="M392" s="712"/>
      <c r="N392" s="713"/>
      <c r="O392" s="713"/>
      <c r="P392" s="713"/>
      <c r="Q392" s="713"/>
    </row>
    <row r="393" spans="1:17">
      <c r="A393" s="807"/>
      <c r="B393" s="489"/>
      <c r="C393" s="636" t="str">
        <f t="shared" si="12"/>
        <v/>
      </c>
      <c r="D393" s="861" t="str">
        <f t="shared" si="13"/>
        <v/>
      </c>
      <c r="E393" s="490"/>
      <c r="F393" s="490"/>
      <c r="G393" s="490"/>
      <c r="I393" s="491"/>
      <c r="J393" s="489"/>
      <c r="K393" s="490"/>
      <c r="L393" s="637"/>
      <c r="M393" s="712"/>
      <c r="N393" s="713"/>
      <c r="O393" s="713"/>
      <c r="P393" s="713"/>
      <c r="Q393" s="713"/>
    </row>
    <row r="394" spans="1:17">
      <c r="A394" s="807"/>
      <c r="C394" s="636" t="str">
        <f t="shared" si="12"/>
        <v/>
      </c>
      <c r="D394" s="860" t="str">
        <f t="shared" si="13"/>
        <v/>
      </c>
      <c r="F394" s="490"/>
      <c r="J394" s="489"/>
      <c r="K394" s="490"/>
      <c r="L394" s="637"/>
      <c r="M394" s="712"/>
      <c r="N394" s="713"/>
      <c r="O394" s="713"/>
      <c r="P394" s="713"/>
      <c r="Q394" s="713"/>
    </row>
    <row r="395" spans="1:17">
      <c r="A395" s="807"/>
      <c r="C395" s="636" t="str">
        <f t="shared" si="12"/>
        <v/>
      </c>
      <c r="D395" s="860" t="str">
        <f t="shared" si="13"/>
        <v/>
      </c>
      <c r="F395" s="490"/>
      <c r="J395" s="489"/>
      <c r="K395" s="490"/>
      <c r="L395" s="637"/>
      <c r="M395" s="712"/>
      <c r="N395" s="713"/>
      <c r="O395" s="713"/>
      <c r="P395" s="713"/>
      <c r="Q395" s="713"/>
    </row>
    <row r="396" spans="1:17">
      <c r="A396" s="807"/>
      <c r="B396" s="489"/>
      <c r="C396" s="636" t="str">
        <f t="shared" si="12"/>
        <v/>
      </c>
      <c r="D396" s="861" t="str">
        <f t="shared" si="13"/>
        <v/>
      </c>
      <c r="E396" s="490"/>
      <c r="F396" s="490"/>
      <c r="G396" s="490"/>
      <c r="J396" s="489"/>
      <c r="K396" s="490"/>
      <c r="L396" s="637"/>
      <c r="M396" s="712"/>
      <c r="N396" s="713"/>
      <c r="O396" s="713"/>
      <c r="P396" s="713"/>
      <c r="Q396" s="713"/>
    </row>
    <row r="397" spans="1:17">
      <c r="A397" s="807"/>
      <c r="C397" s="636" t="str">
        <f t="shared" si="12"/>
        <v/>
      </c>
      <c r="D397" s="860" t="str">
        <f t="shared" si="13"/>
        <v/>
      </c>
      <c r="J397" s="489"/>
      <c r="K397" s="490"/>
      <c r="L397" s="637"/>
      <c r="M397" s="712"/>
      <c r="N397" s="713"/>
      <c r="O397" s="713"/>
      <c r="P397" s="713"/>
      <c r="Q397" s="713"/>
    </row>
    <row r="398" spans="1:17">
      <c r="A398" s="807"/>
      <c r="B398" s="489"/>
      <c r="C398" s="636" t="str">
        <f t="shared" si="12"/>
        <v/>
      </c>
      <c r="D398" s="861" t="str">
        <f t="shared" si="13"/>
        <v/>
      </c>
      <c r="E398" s="490"/>
      <c r="G398" s="490"/>
      <c r="J398" s="489"/>
      <c r="K398" s="490"/>
      <c r="L398" s="637"/>
      <c r="M398" s="712"/>
      <c r="N398" s="713"/>
      <c r="O398" s="713"/>
      <c r="P398" s="713"/>
      <c r="Q398" s="713"/>
    </row>
    <row r="399" spans="1:17">
      <c r="A399" s="807"/>
      <c r="B399" s="489"/>
      <c r="C399" s="636" t="str">
        <f t="shared" si="12"/>
        <v/>
      </c>
      <c r="D399" s="861" t="str">
        <f t="shared" si="13"/>
        <v/>
      </c>
      <c r="E399" s="490"/>
      <c r="F399" s="490"/>
      <c r="G399" s="490"/>
      <c r="I399" s="492"/>
      <c r="J399" s="489"/>
      <c r="K399" s="490"/>
      <c r="L399" s="637"/>
      <c r="M399" s="712"/>
      <c r="N399" s="713"/>
      <c r="O399" s="713"/>
      <c r="P399" s="713"/>
      <c r="Q399" s="713"/>
    </row>
    <row r="400" spans="1:17">
      <c r="A400" s="807"/>
      <c r="B400" s="489"/>
      <c r="C400" s="636" t="str">
        <f t="shared" si="12"/>
        <v/>
      </c>
      <c r="D400" s="861" t="str">
        <f t="shared" si="13"/>
        <v/>
      </c>
      <c r="E400" s="490"/>
      <c r="F400" s="490"/>
      <c r="G400" s="490"/>
      <c r="I400" s="491"/>
      <c r="J400" s="489"/>
      <c r="K400" s="490"/>
      <c r="L400" s="637"/>
      <c r="M400" s="712"/>
      <c r="N400" s="713"/>
      <c r="O400" s="713"/>
      <c r="P400" s="713"/>
      <c r="Q400" s="713"/>
    </row>
    <row r="401" spans="1:17">
      <c r="A401" s="807"/>
      <c r="C401" s="636" t="str">
        <f t="shared" si="12"/>
        <v/>
      </c>
      <c r="D401" s="860" t="str">
        <f t="shared" si="13"/>
        <v/>
      </c>
      <c r="F401" s="490"/>
      <c r="J401" s="489"/>
      <c r="K401" s="490"/>
      <c r="L401" s="637"/>
      <c r="M401" s="712"/>
      <c r="N401" s="713"/>
      <c r="O401" s="713"/>
      <c r="P401" s="713"/>
      <c r="Q401" s="713"/>
    </row>
    <row r="402" spans="1:17">
      <c r="A402" s="807"/>
      <c r="B402" s="489"/>
      <c r="C402" s="636" t="str">
        <f t="shared" si="12"/>
        <v/>
      </c>
      <c r="D402" s="861" t="str">
        <f t="shared" si="13"/>
        <v/>
      </c>
      <c r="E402" s="490"/>
      <c r="F402" s="490"/>
      <c r="G402" s="490"/>
      <c r="H402" s="489"/>
      <c r="I402" s="491"/>
      <c r="J402" s="489"/>
      <c r="K402" s="490"/>
      <c r="L402" s="637"/>
      <c r="M402" s="712"/>
      <c r="N402" s="713"/>
      <c r="O402" s="713"/>
      <c r="P402" s="713"/>
      <c r="Q402" s="713"/>
    </row>
    <row r="403" spans="1:17">
      <c r="A403" s="807"/>
      <c r="B403" s="489"/>
      <c r="C403" s="636" t="str">
        <f t="shared" si="12"/>
        <v/>
      </c>
      <c r="D403" s="861" t="str">
        <f t="shared" si="13"/>
        <v/>
      </c>
      <c r="E403" s="490"/>
      <c r="F403" s="490"/>
      <c r="G403" s="490"/>
      <c r="I403" s="491"/>
      <c r="J403" s="489"/>
      <c r="K403" s="490"/>
      <c r="L403" s="637"/>
      <c r="M403" s="712"/>
      <c r="N403" s="713"/>
      <c r="O403" s="713"/>
      <c r="P403" s="713"/>
      <c r="Q403" s="713"/>
    </row>
    <row r="404" spans="1:17">
      <c r="A404" s="807"/>
      <c r="C404" s="636" t="str">
        <f t="shared" si="12"/>
        <v/>
      </c>
      <c r="D404" s="860" t="str">
        <f t="shared" si="13"/>
        <v/>
      </c>
      <c r="J404" s="489"/>
      <c r="K404" s="490"/>
      <c r="L404" s="637"/>
      <c r="M404" s="712"/>
      <c r="N404" s="713"/>
      <c r="O404" s="713"/>
      <c r="P404" s="713"/>
      <c r="Q404" s="713"/>
    </row>
    <row r="405" spans="1:17">
      <c r="A405" s="807"/>
      <c r="B405" s="489"/>
      <c r="C405" s="636" t="str">
        <f t="shared" si="12"/>
        <v/>
      </c>
      <c r="D405" s="861" t="str">
        <f t="shared" si="13"/>
        <v/>
      </c>
      <c r="E405" s="490"/>
      <c r="F405" s="490"/>
      <c r="G405" s="490"/>
      <c r="J405" s="489"/>
      <c r="K405" s="490"/>
      <c r="L405" s="637"/>
      <c r="M405" s="712"/>
      <c r="N405" s="713"/>
      <c r="O405" s="713"/>
      <c r="P405" s="713"/>
      <c r="Q405" s="713"/>
    </row>
    <row r="406" spans="1:17">
      <c r="A406" s="807"/>
      <c r="B406" s="489"/>
      <c r="C406" s="636" t="str">
        <f t="shared" si="12"/>
        <v/>
      </c>
      <c r="D406" s="861" t="str">
        <f t="shared" si="13"/>
        <v/>
      </c>
      <c r="E406" s="490"/>
      <c r="F406" s="490"/>
      <c r="G406" s="490"/>
      <c r="J406" s="489"/>
      <c r="K406" s="490"/>
      <c r="L406" s="637"/>
      <c r="M406" s="712"/>
      <c r="N406" s="713"/>
      <c r="O406" s="713"/>
      <c r="P406" s="713"/>
      <c r="Q406" s="713"/>
    </row>
    <row r="407" spans="1:17">
      <c r="A407" s="807"/>
      <c r="C407" s="636" t="str">
        <f t="shared" si="12"/>
        <v/>
      </c>
      <c r="D407" s="860" t="str">
        <f t="shared" si="13"/>
        <v/>
      </c>
      <c r="H407" s="489"/>
      <c r="J407" s="489"/>
      <c r="K407" s="490"/>
      <c r="L407" s="637"/>
      <c r="M407" s="712"/>
      <c r="N407" s="713"/>
      <c r="O407" s="713"/>
      <c r="P407" s="713"/>
      <c r="Q407" s="713"/>
    </row>
    <row r="408" spans="1:17">
      <c r="A408" s="807"/>
      <c r="C408" s="636" t="str">
        <f t="shared" si="12"/>
        <v/>
      </c>
      <c r="D408" s="860" t="str">
        <f t="shared" si="13"/>
        <v/>
      </c>
      <c r="J408" s="489"/>
      <c r="K408" s="490"/>
      <c r="L408" s="637"/>
      <c r="M408" s="712"/>
      <c r="N408" s="713"/>
      <c r="O408" s="713"/>
      <c r="P408" s="713"/>
      <c r="Q408" s="713"/>
    </row>
    <row r="409" spans="1:17">
      <c r="A409" s="807"/>
      <c r="B409" s="489"/>
      <c r="C409" s="636" t="str">
        <f t="shared" si="12"/>
        <v/>
      </c>
      <c r="D409" s="861" t="str">
        <f t="shared" si="13"/>
        <v/>
      </c>
      <c r="E409" s="490"/>
      <c r="F409" s="490"/>
      <c r="G409" s="490"/>
      <c r="I409" s="492"/>
      <c r="J409" s="489"/>
      <c r="K409" s="490"/>
      <c r="L409" s="637"/>
      <c r="M409" s="712"/>
      <c r="N409" s="713"/>
      <c r="O409" s="713"/>
      <c r="P409" s="713"/>
      <c r="Q409" s="713"/>
    </row>
    <row r="410" spans="1:17">
      <c r="A410" s="807"/>
      <c r="C410" s="636" t="str">
        <f t="shared" si="12"/>
        <v/>
      </c>
      <c r="D410" s="860" t="str">
        <f t="shared" si="13"/>
        <v/>
      </c>
      <c r="J410" s="489"/>
      <c r="K410" s="490"/>
      <c r="L410" s="637"/>
      <c r="M410" s="712"/>
      <c r="N410" s="713"/>
      <c r="O410" s="713"/>
      <c r="P410" s="713"/>
      <c r="Q410" s="713"/>
    </row>
    <row r="411" spans="1:17">
      <c r="A411" s="807"/>
      <c r="C411" s="636" t="str">
        <f t="shared" si="12"/>
        <v/>
      </c>
      <c r="D411" s="860" t="str">
        <f t="shared" si="13"/>
        <v/>
      </c>
      <c r="J411" s="489"/>
      <c r="K411" s="490"/>
      <c r="L411" s="637"/>
      <c r="M411" s="712"/>
      <c r="N411" s="713"/>
      <c r="O411" s="713"/>
      <c r="P411" s="713"/>
      <c r="Q411" s="713"/>
    </row>
    <row r="412" spans="1:17">
      <c r="A412" s="807"/>
      <c r="B412" s="489"/>
      <c r="C412" s="636" t="str">
        <f t="shared" si="12"/>
        <v/>
      </c>
      <c r="D412" s="861" t="str">
        <f t="shared" si="13"/>
        <v/>
      </c>
      <c r="E412" s="490"/>
      <c r="F412" s="490"/>
      <c r="G412" s="490"/>
      <c r="H412" s="489"/>
      <c r="I412" s="491"/>
      <c r="J412" s="489"/>
      <c r="K412" s="490"/>
      <c r="L412" s="637"/>
      <c r="M412" s="712"/>
      <c r="N412" s="713"/>
      <c r="O412" s="713"/>
      <c r="P412" s="713"/>
      <c r="Q412" s="713"/>
    </row>
    <row r="413" spans="1:17">
      <c r="A413" s="807"/>
      <c r="B413" s="489"/>
      <c r="C413" s="636" t="str">
        <f t="shared" si="12"/>
        <v/>
      </c>
      <c r="D413" s="861" t="str">
        <f t="shared" si="13"/>
        <v/>
      </c>
      <c r="E413" s="490"/>
      <c r="F413" s="490"/>
      <c r="G413" s="490"/>
      <c r="I413" s="489"/>
      <c r="J413" s="489"/>
      <c r="K413" s="490"/>
      <c r="L413" s="637"/>
      <c r="M413" s="712"/>
      <c r="N413" s="713"/>
      <c r="O413" s="713"/>
      <c r="P413" s="713"/>
      <c r="Q413" s="713"/>
    </row>
    <row r="414" spans="1:17">
      <c r="A414" s="807"/>
      <c r="C414" s="636" t="str">
        <f t="shared" si="12"/>
        <v/>
      </c>
      <c r="D414" s="860" t="str">
        <f t="shared" si="13"/>
        <v/>
      </c>
      <c r="E414" s="490"/>
      <c r="F414" s="490"/>
      <c r="J414" s="489"/>
      <c r="K414" s="490"/>
      <c r="L414" s="637"/>
      <c r="M414" s="712"/>
      <c r="N414" s="713"/>
      <c r="O414" s="713"/>
      <c r="P414" s="713"/>
      <c r="Q414" s="713"/>
    </row>
    <row r="415" spans="1:17">
      <c r="A415" s="807"/>
      <c r="C415" s="636" t="str">
        <f t="shared" si="12"/>
        <v/>
      </c>
      <c r="D415" s="860" t="str">
        <f t="shared" si="13"/>
        <v/>
      </c>
      <c r="F415" s="490"/>
      <c r="J415" s="489"/>
      <c r="K415" s="490"/>
      <c r="L415" s="637"/>
      <c r="M415" s="712"/>
      <c r="N415" s="713"/>
      <c r="O415" s="713"/>
      <c r="P415" s="713"/>
      <c r="Q415" s="713"/>
    </row>
    <row r="416" spans="1:17">
      <c r="A416" s="807"/>
      <c r="C416" s="636" t="str">
        <f t="shared" si="12"/>
        <v/>
      </c>
      <c r="D416" s="860" t="str">
        <f t="shared" si="13"/>
        <v/>
      </c>
      <c r="J416" s="489"/>
      <c r="K416" s="490"/>
      <c r="L416" s="637"/>
      <c r="M416" s="712"/>
      <c r="N416" s="713"/>
      <c r="O416" s="713"/>
      <c r="P416" s="713"/>
      <c r="Q416" s="713"/>
    </row>
    <row r="417" spans="1:17">
      <c r="A417" s="807"/>
      <c r="C417" s="636" t="str">
        <f t="shared" si="12"/>
        <v/>
      </c>
      <c r="D417" s="860" t="str">
        <f t="shared" si="13"/>
        <v/>
      </c>
      <c r="J417" s="489"/>
      <c r="K417" s="490"/>
      <c r="L417" s="637"/>
      <c r="M417" s="712"/>
      <c r="N417" s="713"/>
      <c r="O417" s="713"/>
      <c r="P417" s="713"/>
      <c r="Q417" s="713"/>
    </row>
    <row r="418" spans="1:17">
      <c r="A418" s="807"/>
      <c r="B418" s="489"/>
      <c r="C418" s="636" t="str">
        <f t="shared" si="12"/>
        <v/>
      </c>
      <c r="D418" s="861" t="str">
        <f t="shared" si="13"/>
        <v/>
      </c>
      <c r="E418" s="490"/>
      <c r="F418" s="490"/>
      <c r="G418" s="490"/>
      <c r="J418" s="489"/>
      <c r="K418" s="490"/>
      <c r="L418" s="637"/>
      <c r="M418" s="712"/>
      <c r="N418" s="713"/>
      <c r="O418" s="713"/>
      <c r="P418" s="713"/>
      <c r="Q418" s="713"/>
    </row>
    <row r="419" spans="1:17">
      <c r="A419" s="807"/>
      <c r="C419" s="636" t="str">
        <f t="shared" si="12"/>
        <v/>
      </c>
      <c r="D419" s="860" t="str">
        <f t="shared" si="13"/>
        <v/>
      </c>
      <c r="J419" s="489"/>
      <c r="K419" s="490"/>
      <c r="L419" s="637"/>
      <c r="M419" s="712"/>
      <c r="N419" s="713"/>
      <c r="O419" s="713"/>
      <c r="P419" s="713"/>
      <c r="Q419" s="713"/>
    </row>
    <row r="420" spans="1:17">
      <c r="A420" s="807"/>
      <c r="C420" s="636" t="str">
        <f t="shared" si="12"/>
        <v/>
      </c>
      <c r="D420" s="860" t="str">
        <f t="shared" si="13"/>
        <v/>
      </c>
      <c r="J420" s="489"/>
      <c r="K420" s="490"/>
      <c r="L420" s="637"/>
      <c r="M420" s="712"/>
      <c r="N420" s="713"/>
      <c r="O420" s="713"/>
      <c r="P420" s="713"/>
      <c r="Q420" s="713"/>
    </row>
    <row r="421" spans="1:17">
      <c r="A421" s="807"/>
      <c r="C421" s="636" t="str">
        <f t="shared" si="12"/>
        <v/>
      </c>
      <c r="D421" s="860" t="str">
        <f t="shared" si="13"/>
        <v/>
      </c>
      <c r="J421" s="489"/>
      <c r="K421" s="490"/>
      <c r="L421" s="637"/>
      <c r="M421" s="712"/>
      <c r="N421" s="713"/>
      <c r="O421" s="713"/>
      <c r="P421" s="713"/>
      <c r="Q421" s="713"/>
    </row>
    <row r="422" spans="1:17">
      <c r="A422" s="807"/>
      <c r="C422" s="636" t="str">
        <f t="shared" si="12"/>
        <v/>
      </c>
      <c r="D422" s="860" t="str">
        <f t="shared" si="13"/>
        <v/>
      </c>
      <c r="J422" s="489"/>
      <c r="K422" s="490"/>
      <c r="L422" s="637"/>
      <c r="M422" s="712"/>
      <c r="N422" s="713"/>
      <c r="O422" s="713"/>
      <c r="P422" s="713"/>
      <c r="Q422" s="713"/>
    </row>
    <row r="423" spans="1:17">
      <c r="A423" s="807"/>
      <c r="C423" s="636" t="str">
        <f t="shared" si="12"/>
        <v/>
      </c>
      <c r="D423" s="860" t="str">
        <f t="shared" si="13"/>
        <v/>
      </c>
      <c r="J423" s="489"/>
      <c r="K423" s="490"/>
      <c r="L423" s="637"/>
      <c r="M423" s="712"/>
      <c r="N423" s="713"/>
      <c r="O423" s="713"/>
      <c r="P423" s="713"/>
      <c r="Q423" s="713"/>
    </row>
    <row r="424" spans="1:17">
      <c r="A424" s="807"/>
      <c r="C424" s="636" t="str">
        <f t="shared" si="12"/>
        <v/>
      </c>
      <c r="D424" s="860" t="str">
        <f t="shared" si="13"/>
        <v/>
      </c>
      <c r="F424" s="490"/>
      <c r="J424" s="489"/>
      <c r="K424" s="490"/>
      <c r="L424" s="637"/>
      <c r="M424" s="712"/>
      <c r="N424" s="713"/>
      <c r="O424" s="713"/>
      <c r="P424" s="713"/>
      <c r="Q424" s="713"/>
    </row>
    <row r="425" spans="1:17">
      <c r="A425" s="807"/>
      <c r="B425" s="489"/>
      <c r="C425" s="636" t="str">
        <f t="shared" si="12"/>
        <v/>
      </c>
      <c r="D425" s="861" t="str">
        <f t="shared" si="13"/>
        <v/>
      </c>
      <c r="E425" s="490"/>
      <c r="F425" s="490"/>
      <c r="G425" s="490"/>
      <c r="I425" s="489"/>
      <c r="J425" s="489"/>
      <c r="K425" s="490"/>
      <c r="L425" s="637"/>
      <c r="M425" s="712"/>
      <c r="N425" s="713"/>
      <c r="O425" s="713"/>
      <c r="P425" s="713"/>
      <c r="Q425" s="713"/>
    </row>
    <row r="426" spans="1:17">
      <c r="A426" s="807"/>
      <c r="B426" s="489"/>
      <c r="C426" s="636" t="str">
        <f t="shared" si="12"/>
        <v/>
      </c>
      <c r="D426" s="861" t="str">
        <f t="shared" si="13"/>
        <v/>
      </c>
      <c r="E426" s="490"/>
      <c r="F426" s="490"/>
      <c r="G426" s="490"/>
      <c r="I426" s="492"/>
      <c r="J426" s="489"/>
      <c r="K426" s="490"/>
      <c r="L426" s="637"/>
      <c r="M426" s="712"/>
      <c r="N426" s="713"/>
      <c r="O426" s="713"/>
      <c r="P426" s="713"/>
      <c r="Q426" s="713"/>
    </row>
    <row r="427" spans="1:17">
      <c r="A427" s="807"/>
      <c r="C427" s="636" t="str">
        <f t="shared" si="12"/>
        <v/>
      </c>
      <c r="D427" s="860" t="str">
        <f t="shared" si="13"/>
        <v/>
      </c>
      <c r="J427" s="489"/>
      <c r="K427" s="490"/>
      <c r="L427" s="637"/>
      <c r="M427" s="712"/>
      <c r="N427" s="713"/>
      <c r="O427" s="713"/>
      <c r="P427" s="713"/>
      <c r="Q427" s="713"/>
    </row>
    <row r="428" spans="1:17">
      <c r="A428" s="807"/>
      <c r="B428" s="489"/>
      <c r="C428" s="636" t="str">
        <f t="shared" si="12"/>
        <v/>
      </c>
      <c r="D428" s="861" t="str">
        <f t="shared" si="13"/>
        <v/>
      </c>
      <c r="E428" s="490"/>
      <c r="F428" s="490"/>
      <c r="G428" s="490"/>
      <c r="I428" s="492"/>
      <c r="J428" s="489"/>
      <c r="K428" s="490"/>
      <c r="L428" s="637"/>
      <c r="M428" s="712"/>
      <c r="N428" s="713"/>
      <c r="O428" s="713"/>
      <c r="P428" s="713"/>
      <c r="Q428" s="713"/>
    </row>
    <row r="429" spans="1:17">
      <c r="A429" s="807"/>
      <c r="C429" s="636" t="str">
        <f t="shared" si="12"/>
        <v/>
      </c>
      <c r="D429" s="860" t="str">
        <f t="shared" si="13"/>
        <v/>
      </c>
      <c r="F429" s="490"/>
      <c r="J429" s="489"/>
      <c r="K429" s="490"/>
      <c r="L429" s="637"/>
      <c r="M429" s="712"/>
      <c r="N429" s="713"/>
      <c r="O429" s="713"/>
      <c r="P429" s="713"/>
      <c r="Q429" s="713"/>
    </row>
    <row r="430" spans="1:17">
      <c r="A430" s="807"/>
      <c r="C430" s="636" t="str">
        <f t="shared" si="12"/>
        <v/>
      </c>
      <c r="D430" s="860" t="str">
        <f t="shared" si="13"/>
        <v/>
      </c>
      <c r="J430" s="489"/>
      <c r="K430" s="490"/>
      <c r="L430" s="637"/>
      <c r="M430" s="712"/>
      <c r="N430" s="713"/>
      <c r="O430" s="713"/>
      <c r="P430" s="713"/>
      <c r="Q430" s="713"/>
    </row>
    <row r="431" spans="1:17">
      <c r="A431" s="807"/>
      <c r="B431" s="489"/>
      <c r="C431" s="636" t="str">
        <f t="shared" si="12"/>
        <v/>
      </c>
      <c r="D431" s="861" t="str">
        <f t="shared" si="13"/>
        <v/>
      </c>
      <c r="E431" s="490"/>
      <c r="F431" s="490"/>
      <c r="G431" s="490"/>
      <c r="I431" s="492"/>
      <c r="J431" s="489"/>
      <c r="K431" s="490"/>
      <c r="L431" s="637"/>
      <c r="M431" s="712"/>
      <c r="N431" s="713"/>
      <c r="O431" s="713"/>
      <c r="P431" s="713"/>
      <c r="Q431" s="713"/>
    </row>
    <row r="432" spans="1:17">
      <c r="A432" s="807"/>
      <c r="B432" s="489"/>
      <c r="C432" s="636" t="str">
        <f t="shared" si="12"/>
        <v/>
      </c>
      <c r="D432" s="861" t="str">
        <f t="shared" si="13"/>
        <v/>
      </c>
      <c r="E432" s="490"/>
      <c r="F432" s="490"/>
      <c r="G432" s="490"/>
      <c r="I432" s="492"/>
      <c r="J432" s="489"/>
      <c r="K432" s="490"/>
      <c r="L432" s="637"/>
      <c r="M432" s="712"/>
      <c r="N432" s="713"/>
      <c r="O432" s="713"/>
      <c r="P432" s="713"/>
      <c r="Q432" s="713"/>
    </row>
    <row r="433" spans="1:17">
      <c r="A433" s="807"/>
      <c r="B433" s="489"/>
      <c r="C433" s="636" t="str">
        <f t="shared" si="12"/>
        <v/>
      </c>
      <c r="D433" s="861" t="str">
        <f t="shared" si="13"/>
        <v/>
      </c>
      <c r="E433" s="490"/>
      <c r="F433" s="490"/>
      <c r="G433" s="490"/>
      <c r="J433" s="489"/>
      <c r="K433" s="490"/>
      <c r="L433" s="637"/>
      <c r="M433" s="712"/>
      <c r="N433" s="713"/>
      <c r="O433" s="713"/>
      <c r="P433" s="713"/>
      <c r="Q433" s="713"/>
    </row>
    <row r="434" spans="1:17">
      <c r="A434" s="807"/>
      <c r="C434" s="636" t="str">
        <f t="shared" si="12"/>
        <v/>
      </c>
      <c r="D434" s="860" t="str">
        <f t="shared" si="13"/>
        <v/>
      </c>
      <c r="J434" s="489"/>
      <c r="K434" s="490"/>
      <c r="L434" s="637"/>
      <c r="M434" s="712"/>
      <c r="N434" s="713"/>
      <c r="O434" s="713"/>
      <c r="P434" s="713"/>
      <c r="Q434" s="713"/>
    </row>
    <row r="435" spans="1:17">
      <c r="A435" s="807"/>
      <c r="C435" s="636" t="str">
        <f t="shared" si="12"/>
        <v/>
      </c>
      <c r="D435" s="860" t="str">
        <f t="shared" si="13"/>
        <v/>
      </c>
      <c r="K435" s="490"/>
      <c r="L435" s="637"/>
      <c r="M435" s="712"/>
      <c r="N435" s="713"/>
      <c r="O435" s="713"/>
      <c r="P435" s="713"/>
      <c r="Q435" s="713"/>
    </row>
    <row r="436" spans="1:17">
      <c r="A436" s="807"/>
      <c r="C436" s="636" t="str">
        <f t="shared" si="12"/>
        <v/>
      </c>
      <c r="D436" s="860" t="str">
        <f t="shared" si="13"/>
        <v/>
      </c>
      <c r="J436" s="489"/>
      <c r="K436" s="490"/>
      <c r="L436" s="637"/>
      <c r="M436" s="712"/>
      <c r="N436" s="713"/>
      <c r="O436" s="713"/>
      <c r="P436" s="713"/>
      <c r="Q436" s="713"/>
    </row>
    <row r="437" spans="1:17">
      <c r="A437" s="807"/>
      <c r="B437" s="489"/>
      <c r="C437" s="636" t="str">
        <f t="shared" si="12"/>
        <v/>
      </c>
      <c r="D437" s="861" t="str">
        <f t="shared" si="13"/>
        <v/>
      </c>
      <c r="E437" s="490"/>
      <c r="F437" s="490"/>
      <c r="G437" s="490"/>
      <c r="H437" s="489"/>
      <c r="J437" s="489"/>
      <c r="K437" s="490"/>
      <c r="L437" s="637"/>
      <c r="M437" s="712"/>
      <c r="N437" s="713"/>
      <c r="O437" s="713"/>
      <c r="P437" s="713"/>
      <c r="Q437" s="713"/>
    </row>
    <row r="438" spans="1:17">
      <c r="A438" s="807"/>
      <c r="C438" s="636" t="str">
        <f t="shared" si="12"/>
        <v/>
      </c>
      <c r="D438" s="860" t="str">
        <f t="shared" si="13"/>
        <v/>
      </c>
      <c r="F438" s="490"/>
      <c r="J438" s="489"/>
      <c r="K438" s="490"/>
      <c r="L438" s="637"/>
      <c r="M438" s="712"/>
      <c r="N438" s="713"/>
      <c r="O438" s="713"/>
      <c r="P438" s="713"/>
      <c r="Q438" s="713"/>
    </row>
    <row r="439" spans="1:17">
      <c r="A439" s="807"/>
      <c r="C439" s="636" t="str">
        <f t="shared" si="12"/>
        <v/>
      </c>
      <c r="D439" s="860" t="str">
        <f t="shared" si="13"/>
        <v/>
      </c>
      <c r="F439" s="490"/>
      <c r="J439" s="489"/>
      <c r="K439" s="490"/>
      <c r="L439" s="637"/>
      <c r="M439" s="712"/>
      <c r="N439" s="713"/>
      <c r="O439" s="713"/>
      <c r="P439" s="713"/>
      <c r="Q439" s="713"/>
    </row>
    <row r="440" spans="1:17">
      <c r="A440" s="807"/>
      <c r="B440" s="489"/>
      <c r="C440" s="636" t="str">
        <f t="shared" si="12"/>
        <v/>
      </c>
      <c r="D440" s="861" t="str">
        <f t="shared" si="13"/>
        <v/>
      </c>
      <c r="E440" s="490"/>
      <c r="F440" s="490"/>
      <c r="G440" s="490"/>
      <c r="I440" s="492"/>
      <c r="J440" s="489"/>
      <c r="K440" s="490"/>
      <c r="L440" s="637"/>
      <c r="M440" s="712"/>
      <c r="N440" s="713"/>
      <c r="O440" s="713"/>
      <c r="P440" s="713"/>
      <c r="Q440" s="713"/>
    </row>
    <row r="441" spans="1:17">
      <c r="A441" s="807"/>
      <c r="B441" s="489"/>
      <c r="C441" s="636" t="str">
        <f t="shared" si="12"/>
        <v/>
      </c>
      <c r="D441" s="861" t="str">
        <f t="shared" si="13"/>
        <v/>
      </c>
      <c r="E441" s="490"/>
      <c r="F441" s="490"/>
      <c r="G441" s="490"/>
      <c r="J441" s="489"/>
      <c r="K441" s="490"/>
      <c r="L441" s="637"/>
      <c r="M441" s="712"/>
      <c r="N441" s="713"/>
      <c r="O441" s="713"/>
      <c r="P441" s="713"/>
      <c r="Q441" s="713"/>
    </row>
    <row r="442" spans="1:17">
      <c r="A442" s="807"/>
      <c r="C442" s="636" t="str">
        <f t="shared" si="12"/>
        <v/>
      </c>
      <c r="D442" s="860" t="str">
        <f t="shared" si="13"/>
        <v/>
      </c>
      <c r="J442" s="489"/>
      <c r="K442" s="490"/>
      <c r="L442" s="637"/>
      <c r="M442" s="712"/>
      <c r="N442" s="713"/>
      <c r="O442" s="713"/>
      <c r="P442" s="713"/>
      <c r="Q442" s="713"/>
    </row>
    <row r="443" spans="1:17">
      <c r="A443" s="807"/>
      <c r="C443" s="636" t="str">
        <f t="shared" si="12"/>
        <v/>
      </c>
      <c r="D443" s="860" t="str">
        <f t="shared" si="13"/>
        <v/>
      </c>
      <c r="J443" s="489"/>
      <c r="K443" s="490"/>
      <c r="L443" s="637"/>
      <c r="M443" s="712"/>
      <c r="N443" s="713"/>
      <c r="O443" s="713"/>
      <c r="P443" s="713"/>
      <c r="Q443" s="713"/>
    </row>
    <row r="444" spans="1:17">
      <c r="A444" s="807"/>
      <c r="C444" s="636" t="str">
        <f t="shared" si="12"/>
        <v/>
      </c>
      <c r="D444" s="860" t="str">
        <f t="shared" si="13"/>
        <v/>
      </c>
      <c r="J444" s="489"/>
      <c r="K444" s="490"/>
      <c r="L444" s="637"/>
      <c r="M444" s="712"/>
      <c r="N444" s="713"/>
      <c r="O444" s="713"/>
      <c r="P444" s="713"/>
      <c r="Q444" s="713"/>
    </row>
    <row r="445" spans="1:17">
      <c r="A445" s="807"/>
      <c r="B445" s="489"/>
      <c r="C445" s="636" t="str">
        <f t="shared" si="12"/>
        <v/>
      </c>
      <c r="D445" s="861" t="str">
        <f t="shared" si="13"/>
        <v/>
      </c>
      <c r="E445" s="490"/>
      <c r="F445" s="490"/>
      <c r="G445" s="490"/>
      <c r="J445" s="489"/>
      <c r="K445" s="490"/>
      <c r="L445" s="637"/>
      <c r="M445" s="712"/>
      <c r="N445" s="713"/>
      <c r="O445" s="713"/>
      <c r="P445" s="713"/>
      <c r="Q445" s="713"/>
    </row>
    <row r="446" spans="1:17">
      <c r="A446" s="807"/>
      <c r="B446" s="489"/>
      <c r="C446" s="636" t="str">
        <f t="shared" si="12"/>
        <v/>
      </c>
      <c r="D446" s="861" t="str">
        <f t="shared" si="13"/>
        <v/>
      </c>
      <c r="E446" s="490"/>
      <c r="F446" s="490"/>
      <c r="G446" s="490"/>
      <c r="J446" s="489"/>
      <c r="K446" s="490"/>
      <c r="L446" s="637"/>
      <c r="M446" s="712"/>
      <c r="N446" s="713"/>
      <c r="O446" s="713"/>
      <c r="P446" s="713"/>
      <c r="Q446" s="713"/>
    </row>
    <row r="447" spans="1:17">
      <c r="A447" s="807"/>
      <c r="C447" s="636" t="str">
        <f t="shared" si="12"/>
        <v/>
      </c>
      <c r="D447" s="860" t="str">
        <f t="shared" si="13"/>
        <v/>
      </c>
      <c r="F447" s="490"/>
      <c r="J447" s="489"/>
      <c r="K447" s="490"/>
      <c r="L447" s="637"/>
      <c r="M447" s="712"/>
      <c r="N447" s="713"/>
      <c r="O447" s="713"/>
      <c r="P447" s="713"/>
      <c r="Q447" s="713"/>
    </row>
    <row r="448" spans="1:17">
      <c r="A448" s="807"/>
      <c r="C448" s="636" t="str">
        <f t="shared" si="12"/>
        <v/>
      </c>
      <c r="D448" s="860" t="str">
        <f t="shared" si="13"/>
        <v/>
      </c>
      <c r="J448" s="489"/>
      <c r="K448" s="490"/>
      <c r="L448" s="637"/>
      <c r="M448" s="712"/>
      <c r="N448" s="713"/>
      <c r="O448" s="713"/>
      <c r="P448" s="713"/>
      <c r="Q448" s="713"/>
    </row>
    <row r="449" spans="1:17">
      <c r="A449" s="807"/>
      <c r="B449" s="489"/>
      <c r="C449" s="636" t="str">
        <f t="shared" si="12"/>
        <v/>
      </c>
      <c r="D449" s="861" t="str">
        <f t="shared" si="13"/>
        <v/>
      </c>
      <c r="E449" s="490"/>
      <c r="F449" s="490"/>
      <c r="G449" s="490"/>
      <c r="H449" s="489"/>
      <c r="I449" s="492"/>
      <c r="J449" s="489"/>
      <c r="K449" s="490"/>
      <c r="L449" s="637"/>
      <c r="M449" s="712"/>
      <c r="N449" s="713"/>
      <c r="O449" s="713"/>
      <c r="P449" s="713"/>
      <c r="Q449" s="713"/>
    </row>
    <row r="450" spans="1:17">
      <c r="A450" s="807"/>
      <c r="B450" s="489"/>
      <c r="C450" s="636" t="str">
        <f t="shared" ref="C450:C513" si="14">IFERROR(1440/D450, "")</f>
        <v/>
      </c>
      <c r="D450" s="861" t="str">
        <f t="shared" ref="D450:D513" si="15">IF(B450="", "", IF(B450&lt;1, B450*1440, B450))</f>
        <v/>
      </c>
      <c r="E450" s="490"/>
      <c r="F450" s="490"/>
      <c r="G450" s="490"/>
      <c r="J450" s="489"/>
      <c r="K450" s="490"/>
      <c r="L450" s="637"/>
      <c r="M450" s="712"/>
      <c r="N450" s="713"/>
      <c r="O450" s="713"/>
      <c r="P450" s="713"/>
      <c r="Q450" s="713"/>
    </row>
    <row r="451" spans="1:17">
      <c r="A451" s="807"/>
      <c r="C451" s="636" t="str">
        <f t="shared" si="14"/>
        <v/>
      </c>
      <c r="D451" s="860" t="str">
        <f t="shared" si="15"/>
        <v/>
      </c>
      <c r="J451" s="489"/>
      <c r="K451" s="490"/>
      <c r="L451" s="637"/>
      <c r="M451" s="712"/>
      <c r="N451" s="713"/>
      <c r="O451" s="713"/>
      <c r="P451" s="713"/>
      <c r="Q451" s="713"/>
    </row>
    <row r="452" spans="1:17">
      <c r="A452" s="807"/>
      <c r="C452" s="636" t="str">
        <f t="shared" si="14"/>
        <v/>
      </c>
      <c r="D452" s="860" t="str">
        <f t="shared" si="15"/>
        <v/>
      </c>
      <c r="J452" s="489"/>
      <c r="K452" s="490"/>
      <c r="L452" s="637"/>
      <c r="M452" s="712"/>
      <c r="N452" s="713"/>
      <c r="O452" s="713"/>
      <c r="P452" s="713"/>
      <c r="Q452" s="713"/>
    </row>
    <row r="453" spans="1:17">
      <c r="A453" s="807"/>
      <c r="B453" s="489"/>
      <c r="C453" s="636" t="str">
        <f t="shared" si="14"/>
        <v/>
      </c>
      <c r="D453" s="861" t="str">
        <f t="shared" si="15"/>
        <v/>
      </c>
      <c r="E453" s="490"/>
      <c r="F453" s="490"/>
      <c r="G453" s="490"/>
      <c r="I453" s="489"/>
      <c r="J453" s="489"/>
      <c r="K453" s="490"/>
      <c r="L453" s="637"/>
      <c r="M453" s="712"/>
      <c r="N453" s="713"/>
      <c r="O453" s="713"/>
      <c r="P453" s="713"/>
      <c r="Q453" s="713"/>
    </row>
    <row r="454" spans="1:17">
      <c r="A454" s="807"/>
      <c r="C454" s="636" t="str">
        <f t="shared" si="14"/>
        <v/>
      </c>
      <c r="D454" s="860" t="str">
        <f t="shared" si="15"/>
        <v/>
      </c>
      <c r="F454" s="490"/>
      <c r="J454" s="489"/>
      <c r="K454" s="490"/>
      <c r="L454" s="637"/>
      <c r="M454" s="712"/>
      <c r="N454" s="713"/>
      <c r="O454" s="713"/>
      <c r="P454" s="713"/>
      <c r="Q454" s="713"/>
    </row>
    <row r="455" spans="1:17">
      <c r="A455" s="807"/>
      <c r="C455" s="636" t="str">
        <f t="shared" si="14"/>
        <v/>
      </c>
      <c r="D455" s="860" t="str">
        <f t="shared" si="15"/>
        <v/>
      </c>
      <c r="J455" s="489"/>
      <c r="K455" s="490"/>
      <c r="L455" s="637"/>
      <c r="M455" s="712"/>
      <c r="N455" s="713"/>
      <c r="O455" s="713"/>
      <c r="P455" s="713"/>
      <c r="Q455" s="713"/>
    </row>
    <row r="456" spans="1:17">
      <c r="A456" s="807"/>
      <c r="C456" s="636" t="str">
        <f t="shared" si="14"/>
        <v/>
      </c>
      <c r="D456" s="860" t="str">
        <f t="shared" si="15"/>
        <v/>
      </c>
      <c r="J456" s="489"/>
      <c r="K456" s="490"/>
      <c r="L456" s="637"/>
      <c r="M456" s="712"/>
      <c r="N456" s="713"/>
      <c r="O456" s="713"/>
      <c r="P456" s="713"/>
      <c r="Q456" s="713"/>
    </row>
    <row r="457" spans="1:17">
      <c r="A457" s="807"/>
      <c r="C457" s="636" t="str">
        <f t="shared" si="14"/>
        <v/>
      </c>
      <c r="D457" s="860" t="str">
        <f t="shared" si="15"/>
        <v/>
      </c>
      <c r="J457" s="489"/>
      <c r="K457" s="490"/>
      <c r="L457" s="637"/>
      <c r="M457" s="712"/>
      <c r="N457" s="713"/>
      <c r="O457" s="713"/>
      <c r="P457" s="713"/>
      <c r="Q457" s="713"/>
    </row>
    <row r="458" spans="1:17">
      <c r="A458" s="807"/>
      <c r="C458" s="636" t="str">
        <f t="shared" si="14"/>
        <v/>
      </c>
      <c r="D458" s="860" t="str">
        <f t="shared" si="15"/>
        <v/>
      </c>
      <c r="J458" s="489"/>
      <c r="K458" s="490"/>
      <c r="L458" s="637"/>
      <c r="M458" s="712"/>
      <c r="N458" s="713"/>
      <c r="O458" s="713"/>
      <c r="P458" s="713"/>
      <c r="Q458" s="713"/>
    </row>
    <row r="459" spans="1:17">
      <c r="A459" s="807"/>
      <c r="C459" s="636" t="str">
        <f t="shared" si="14"/>
        <v/>
      </c>
      <c r="D459" s="860" t="str">
        <f t="shared" si="15"/>
        <v/>
      </c>
      <c r="J459" s="489"/>
      <c r="K459" s="490"/>
      <c r="L459" s="637"/>
      <c r="M459" s="712"/>
      <c r="N459" s="713"/>
      <c r="O459" s="713"/>
      <c r="P459" s="713"/>
      <c r="Q459" s="713"/>
    </row>
    <row r="460" spans="1:17">
      <c r="A460" s="807"/>
      <c r="C460" s="636" t="str">
        <f t="shared" si="14"/>
        <v/>
      </c>
      <c r="D460" s="860" t="str">
        <f t="shared" si="15"/>
        <v/>
      </c>
      <c r="J460" s="489"/>
      <c r="K460" s="490"/>
      <c r="L460" s="637"/>
      <c r="M460" s="712"/>
      <c r="N460" s="713"/>
      <c r="O460" s="713"/>
      <c r="P460" s="713"/>
      <c r="Q460" s="713"/>
    </row>
    <row r="461" spans="1:17">
      <c r="A461" s="807"/>
      <c r="C461" s="636" t="str">
        <f t="shared" si="14"/>
        <v/>
      </c>
      <c r="D461" s="860" t="str">
        <f t="shared" si="15"/>
        <v/>
      </c>
      <c r="J461" s="489"/>
      <c r="K461" s="490"/>
      <c r="L461" s="637"/>
      <c r="M461" s="712"/>
      <c r="N461" s="713"/>
      <c r="O461" s="713"/>
      <c r="P461" s="713"/>
      <c r="Q461" s="713"/>
    </row>
    <row r="462" spans="1:17">
      <c r="A462" s="807"/>
      <c r="B462" s="489"/>
      <c r="C462" s="636" t="str">
        <f t="shared" si="14"/>
        <v/>
      </c>
      <c r="D462" s="861" t="str">
        <f t="shared" si="15"/>
        <v/>
      </c>
      <c r="E462" s="490"/>
      <c r="G462" s="490"/>
      <c r="I462" s="492"/>
      <c r="J462" s="489"/>
      <c r="K462" s="490"/>
      <c r="L462" s="637"/>
      <c r="M462" s="712"/>
      <c r="N462" s="713"/>
      <c r="O462" s="713"/>
      <c r="P462" s="713"/>
      <c r="Q462" s="713"/>
    </row>
    <row r="463" spans="1:17">
      <c r="A463" s="807"/>
      <c r="C463" s="636" t="str">
        <f t="shared" si="14"/>
        <v/>
      </c>
      <c r="D463" s="860" t="str">
        <f t="shared" si="15"/>
        <v/>
      </c>
      <c r="H463" s="489"/>
      <c r="J463" s="489"/>
      <c r="K463" s="490"/>
      <c r="L463" s="637"/>
      <c r="M463" s="712"/>
      <c r="N463" s="713"/>
      <c r="O463" s="713"/>
      <c r="P463" s="713"/>
      <c r="Q463" s="713"/>
    </row>
    <row r="464" spans="1:17">
      <c r="A464" s="807"/>
      <c r="B464" s="489"/>
      <c r="C464" s="636" t="str">
        <f t="shared" si="14"/>
        <v/>
      </c>
      <c r="D464" s="861" t="str">
        <f t="shared" si="15"/>
        <v/>
      </c>
      <c r="E464" s="490"/>
      <c r="F464" s="490"/>
      <c r="G464" s="490"/>
      <c r="J464" s="489"/>
      <c r="K464" s="490"/>
      <c r="L464" s="637"/>
      <c r="M464" s="712"/>
      <c r="N464" s="713"/>
      <c r="O464" s="713"/>
      <c r="P464" s="713"/>
      <c r="Q464" s="713"/>
    </row>
    <row r="465" spans="1:17">
      <c r="A465" s="807"/>
      <c r="C465" s="636" t="str">
        <f t="shared" si="14"/>
        <v/>
      </c>
      <c r="D465" s="860" t="str">
        <f t="shared" si="15"/>
        <v/>
      </c>
      <c r="J465" s="489"/>
      <c r="K465" s="490"/>
      <c r="L465" s="637"/>
      <c r="M465" s="712"/>
      <c r="N465" s="713"/>
      <c r="O465" s="713"/>
      <c r="P465" s="713"/>
      <c r="Q465" s="713"/>
    </row>
    <row r="466" spans="1:17">
      <c r="A466" s="807"/>
      <c r="B466" s="489"/>
      <c r="C466" s="636" t="str">
        <f t="shared" si="14"/>
        <v/>
      </c>
      <c r="D466" s="861" t="str">
        <f t="shared" si="15"/>
        <v/>
      </c>
      <c r="E466" s="490"/>
      <c r="F466" s="490"/>
      <c r="G466" s="490"/>
      <c r="I466" s="492"/>
      <c r="J466" s="489"/>
      <c r="K466" s="490"/>
      <c r="L466" s="637"/>
      <c r="M466" s="712"/>
      <c r="N466" s="713"/>
      <c r="O466" s="713"/>
      <c r="P466" s="713"/>
      <c r="Q466" s="713"/>
    </row>
    <row r="467" spans="1:17">
      <c r="A467" s="807"/>
      <c r="C467" s="636" t="str">
        <f t="shared" si="14"/>
        <v/>
      </c>
      <c r="D467" s="860" t="str">
        <f t="shared" si="15"/>
        <v/>
      </c>
      <c r="J467" s="489"/>
      <c r="K467" s="490"/>
      <c r="L467" s="637"/>
      <c r="M467" s="712"/>
      <c r="N467" s="713"/>
      <c r="O467" s="713"/>
      <c r="P467" s="713"/>
      <c r="Q467" s="713"/>
    </row>
    <row r="468" spans="1:17">
      <c r="A468" s="807"/>
      <c r="C468" s="636" t="str">
        <f t="shared" si="14"/>
        <v/>
      </c>
      <c r="D468" s="860" t="str">
        <f t="shared" si="15"/>
        <v/>
      </c>
      <c r="F468" s="490"/>
      <c r="J468" s="489"/>
      <c r="K468" s="490"/>
      <c r="L468" s="637"/>
      <c r="M468" s="712"/>
      <c r="N468" s="713"/>
      <c r="O468" s="713"/>
      <c r="P468" s="713"/>
      <c r="Q468" s="713"/>
    </row>
    <row r="469" spans="1:17">
      <c r="A469" s="807"/>
      <c r="B469" s="489"/>
      <c r="C469" s="636" t="str">
        <f t="shared" si="14"/>
        <v/>
      </c>
      <c r="D469" s="861" t="str">
        <f t="shared" si="15"/>
        <v/>
      </c>
      <c r="E469" s="490"/>
      <c r="F469" s="490"/>
      <c r="G469" s="490"/>
      <c r="J469" s="489"/>
      <c r="K469" s="490"/>
      <c r="L469" s="637"/>
      <c r="M469" s="712"/>
      <c r="N469" s="713"/>
      <c r="O469" s="713"/>
      <c r="P469" s="713"/>
      <c r="Q469" s="713"/>
    </row>
    <row r="470" spans="1:17">
      <c r="A470" s="807"/>
      <c r="C470" s="636" t="str">
        <f t="shared" si="14"/>
        <v/>
      </c>
      <c r="D470" s="860" t="str">
        <f t="shared" si="15"/>
        <v/>
      </c>
      <c r="J470" s="489"/>
      <c r="K470" s="490"/>
      <c r="L470" s="637"/>
      <c r="M470" s="712"/>
      <c r="N470" s="713"/>
      <c r="O470" s="713"/>
      <c r="P470" s="713"/>
      <c r="Q470" s="713"/>
    </row>
    <row r="471" spans="1:17">
      <c r="A471" s="807"/>
      <c r="B471" s="489"/>
      <c r="C471" s="636" t="str">
        <f t="shared" si="14"/>
        <v/>
      </c>
      <c r="D471" s="861" t="str">
        <f t="shared" si="15"/>
        <v/>
      </c>
      <c r="E471" s="490"/>
      <c r="F471" s="490"/>
      <c r="G471" s="490"/>
      <c r="J471" s="489"/>
      <c r="K471" s="490"/>
      <c r="L471" s="637"/>
      <c r="M471" s="712"/>
      <c r="N471" s="713"/>
      <c r="O471" s="713"/>
      <c r="P471" s="713"/>
      <c r="Q471" s="713"/>
    </row>
    <row r="472" spans="1:17">
      <c r="A472" s="807"/>
      <c r="C472" s="636" t="str">
        <f t="shared" si="14"/>
        <v/>
      </c>
      <c r="D472" s="861" t="str">
        <f t="shared" si="15"/>
        <v/>
      </c>
      <c r="J472" s="489"/>
      <c r="K472" s="490"/>
      <c r="L472" s="637"/>
      <c r="M472" s="712"/>
      <c r="N472" s="713"/>
      <c r="O472" s="713"/>
      <c r="P472" s="713"/>
      <c r="Q472" s="713"/>
    </row>
    <row r="473" spans="1:17">
      <c r="A473" s="807"/>
      <c r="B473" s="489"/>
      <c r="C473" s="636" t="str">
        <f t="shared" si="14"/>
        <v/>
      </c>
      <c r="D473" s="861" t="str">
        <f t="shared" si="15"/>
        <v/>
      </c>
      <c r="E473" s="490"/>
      <c r="F473" s="490"/>
      <c r="G473" s="490"/>
      <c r="I473" s="492"/>
      <c r="J473" s="489"/>
      <c r="K473" s="490"/>
      <c r="L473" s="637"/>
      <c r="M473" s="712"/>
      <c r="N473" s="713"/>
      <c r="O473" s="713"/>
      <c r="P473" s="713"/>
      <c r="Q473" s="713"/>
    </row>
    <row r="474" spans="1:17">
      <c r="A474" s="807"/>
      <c r="C474" s="636" t="str">
        <f t="shared" si="14"/>
        <v/>
      </c>
      <c r="D474" s="860" t="str">
        <f t="shared" si="15"/>
        <v/>
      </c>
      <c r="H474" s="489"/>
      <c r="J474" s="489"/>
      <c r="K474" s="490"/>
      <c r="L474" s="637"/>
      <c r="M474" s="712"/>
      <c r="N474" s="713"/>
      <c r="O474" s="713"/>
      <c r="P474" s="713"/>
      <c r="Q474" s="713"/>
    </row>
    <row r="475" spans="1:17">
      <c r="A475" s="807"/>
      <c r="C475" s="636" t="str">
        <f t="shared" si="14"/>
        <v/>
      </c>
      <c r="D475" s="860" t="str">
        <f t="shared" si="15"/>
        <v/>
      </c>
      <c r="J475" s="489"/>
      <c r="K475" s="490"/>
      <c r="L475" s="637"/>
      <c r="M475" s="712"/>
      <c r="N475" s="713"/>
      <c r="O475" s="713"/>
      <c r="P475" s="713"/>
      <c r="Q475" s="713"/>
    </row>
    <row r="476" spans="1:17">
      <c r="A476" s="807"/>
      <c r="C476" s="636" t="str">
        <f t="shared" si="14"/>
        <v/>
      </c>
      <c r="D476" s="860" t="str">
        <f t="shared" si="15"/>
        <v/>
      </c>
      <c r="J476" s="489"/>
      <c r="K476" s="490"/>
      <c r="L476" s="637"/>
      <c r="M476" s="712"/>
      <c r="N476" s="713"/>
      <c r="O476" s="713"/>
      <c r="P476" s="713"/>
      <c r="Q476" s="713"/>
    </row>
    <row r="477" spans="1:17">
      <c r="A477" s="807"/>
      <c r="C477" s="636" t="str">
        <f t="shared" si="14"/>
        <v/>
      </c>
      <c r="D477" s="861" t="str">
        <f t="shared" si="15"/>
        <v/>
      </c>
      <c r="J477" s="489"/>
      <c r="K477" s="490"/>
      <c r="L477" s="637"/>
      <c r="M477" s="712"/>
      <c r="N477" s="713"/>
      <c r="O477" s="713"/>
      <c r="P477" s="713"/>
      <c r="Q477" s="713"/>
    </row>
    <row r="478" spans="1:17">
      <c r="A478" s="807"/>
      <c r="C478" s="636" t="str">
        <f t="shared" si="14"/>
        <v/>
      </c>
      <c r="D478" s="860" t="str">
        <f t="shared" si="15"/>
        <v/>
      </c>
      <c r="H478" s="489"/>
      <c r="J478" s="489"/>
      <c r="K478" s="490"/>
      <c r="L478" s="637"/>
      <c r="M478" s="712"/>
      <c r="N478" s="713"/>
      <c r="O478" s="713"/>
      <c r="P478" s="713"/>
      <c r="Q478" s="713"/>
    </row>
    <row r="479" spans="1:17">
      <c r="A479" s="807"/>
      <c r="B479" s="489"/>
      <c r="C479" s="636" t="str">
        <f t="shared" si="14"/>
        <v/>
      </c>
      <c r="D479" s="861" t="str">
        <f t="shared" si="15"/>
        <v/>
      </c>
      <c r="E479" s="490"/>
      <c r="G479" s="490"/>
      <c r="I479" s="489"/>
      <c r="J479" s="489"/>
      <c r="K479" s="490"/>
      <c r="L479" s="637"/>
      <c r="M479" s="712"/>
      <c r="N479" s="713"/>
      <c r="O479" s="713"/>
      <c r="P479" s="713"/>
      <c r="Q479" s="713"/>
    </row>
    <row r="480" spans="1:17">
      <c r="A480" s="807"/>
      <c r="C480" s="636" t="str">
        <f t="shared" si="14"/>
        <v/>
      </c>
      <c r="D480" s="860" t="str">
        <f t="shared" si="15"/>
        <v/>
      </c>
      <c r="E480" s="490"/>
      <c r="F480" s="490"/>
      <c r="G480" s="490"/>
      <c r="H480" s="489"/>
      <c r="I480" s="489"/>
      <c r="J480" s="489"/>
      <c r="K480" s="490"/>
      <c r="L480" s="637"/>
      <c r="M480" s="712"/>
      <c r="N480" s="713"/>
      <c r="O480" s="713"/>
      <c r="P480" s="713"/>
      <c r="Q480" s="713"/>
    </row>
    <row r="481" spans="1:17">
      <c r="A481" s="807"/>
      <c r="C481" s="636" t="str">
        <f t="shared" si="14"/>
        <v/>
      </c>
      <c r="D481" s="860" t="str">
        <f t="shared" si="15"/>
        <v/>
      </c>
      <c r="F481" s="490"/>
      <c r="J481" s="489"/>
      <c r="K481" s="490"/>
      <c r="L481" s="637"/>
      <c r="M481" s="712"/>
      <c r="N481" s="713"/>
      <c r="O481" s="713"/>
      <c r="P481" s="713"/>
      <c r="Q481" s="713"/>
    </row>
    <row r="482" spans="1:17">
      <c r="A482" s="807"/>
      <c r="C482" s="636" t="str">
        <f t="shared" si="14"/>
        <v/>
      </c>
      <c r="D482" s="860" t="str">
        <f t="shared" si="15"/>
        <v/>
      </c>
      <c r="J482" s="489"/>
      <c r="K482" s="490"/>
      <c r="L482" s="637"/>
      <c r="M482" s="712"/>
      <c r="N482" s="713"/>
      <c r="O482" s="713"/>
      <c r="P482" s="713"/>
      <c r="Q482" s="713"/>
    </row>
    <row r="483" spans="1:17">
      <c r="A483" s="807"/>
      <c r="C483" s="636" t="str">
        <f t="shared" si="14"/>
        <v/>
      </c>
      <c r="D483" s="860" t="str">
        <f t="shared" si="15"/>
        <v/>
      </c>
      <c r="J483" s="489"/>
      <c r="K483" s="490"/>
      <c r="L483" s="637"/>
      <c r="M483" s="712"/>
      <c r="N483" s="713"/>
      <c r="O483" s="713"/>
      <c r="P483" s="713"/>
      <c r="Q483" s="713"/>
    </row>
    <row r="484" spans="1:17">
      <c r="A484" s="807"/>
      <c r="C484" s="636" t="str">
        <f t="shared" si="14"/>
        <v/>
      </c>
      <c r="D484" s="860" t="str">
        <f t="shared" si="15"/>
        <v/>
      </c>
      <c r="J484" s="489"/>
      <c r="K484" s="490"/>
      <c r="L484" s="637"/>
      <c r="M484" s="712"/>
      <c r="N484" s="713"/>
      <c r="O484" s="713"/>
      <c r="P484" s="713"/>
      <c r="Q484" s="713"/>
    </row>
    <row r="485" spans="1:17">
      <c r="A485" s="807"/>
      <c r="C485" s="636" t="str">
        <f t="shared" si="14"/>
        <v/>
      </c>
      <c r="D485" s="860" t="str">
        <f t="shared" si="15"/>
        <v/>
      </c>
      <c r="J485" s="489"/>
      <c r="K485" s="490"/>
      <c r="L485" s="637"/>
      <c r="M485" s="712"/>
      <c r="N485" s="713"/>
      <c r="O485" s="713"/>
      <c r="P485" s="713"/>
      <c r="Q485" s="713"/>
    </row>
    <row r="486" spans="1:17">
      <c r="A486" s="807"/>
      <c r="C486" s="636" t="str">
        <f t="shared" si="14"/>
        <v/>
      </c>
      <c r="D486" s="860" t="str">
        <f t="shared" si="15"/>
        <v/>
      </c>
      <c r="J486" s="489"/>
      <c r="K486" s="490"/>
      <c r="L486" s="637"/>
      <c r="M486" s="712"/>
      <c r="N486" s="713"/>
      <c r="O486" s="713"/>
      <c r="P486" s="713"/>
      <c r="Q486" s="713"/>
    </row>
    <row r="487" spans="1:17">
      <c r="A487" s="807"/>
      <c r="C487" s="636" t="str">
        <f t="shared" si="14"/>
        <v/>
      </c>
      <c r="D487" s="860" t="str">
        <f t="shared" si="15"/>
        <v/>
      </c>
      <c r="J487" s="489"/>
      <c r="K487" s="490"/>
      <c r="L487" s="637"/>
      <c r="M487" s="712"/>
      <c r="N487" s="713"/>
      <c r="O487" s="713"/>
      <c r="P487" s="713"/>
      <c r="Q487" s="713"/>
    </row>
    <row r="488" spans="1:17">
      <c r="A488" s="807"/>
      <c r="B488" s="489"/>
      <c r="C488" s="636" t="str">
        <f t="shared" si="14"/>
        <v/>
      </c>
      <c r="D488" s="861" t="str">
        <f t="shared" si="15"/>
        <v/>
      </c>
      <c r="E488" s="490"/>
      <c r="F488" s="490"/>
      <c r="G488" s="490"/>
      <c r="J488" s="489"/>
      <c r="K488" s="490"/>
      <c r="L488" s="637"/>
      <c r="M488" s="712"/>
      <c r="N488" s="713"/>
      <c r="O488" s="713"/>
      <c r="P488" s="713"/>
      <c r="Q488" s="713"/>
    </row>
    <row r="489" spans="1:17">
      <c r="A489" s="807"/>
      <c r="B489" s="489"/>
      <c r="C489" s="636" t="str">
        <f t="shared" si="14"/>
        <v/>
      </c>
      <c r="D489" s="861" t="str">
        <f t="shared" si="15"/>
        <v/>
      </c>
      <c r="E489" s="490"/>
      <c r="F489" s="490"/>
      <c r="G489" s="490"/>
      <c r="I489" s="492"/>
      <c r="J489" s="489"/>
      <c r="K489" s="490"/>
      <c r="L489" s="637"/>
      <c r="M489" s="712"/>
      <c r="N489" s="713"/>
      <c r="O489" s="713"/>
      <c r="P489" s="713"/>
      <c r="Q489" s="713"/>
    </row>
    <row r="490" spans="1:17">
      <c r="A490" s="807"/>
      <c r="C490" s="636" t="str">
        <f t="shared" si="14"/>
        <v/>
      </c>
      <c r="D490" s="860" t="str">
        <f t="shared" si="15"/>
        <v/>
      </c>
      <c r="F490" s="490"/>
      <c r="H490" s="489"/>
      <c r="J490" s="489"/>
      <c r="K490" s="490"/>
      <c r="L490" s="637"/>
      <c r="M490" s="712"/>
      <c r="N490" s="713"/>
      <c r="O490" s="713"/>
      <c r="P490" s="713"/>
      <c r="Q490" s="713"/>
    </row>
    <row r="491" spans="1:17">
      <c r="A491" s="807"/>
      <c r="B491" s="489"/>
      <c r="C491" s="636" t="str">
        <f t="shared" si="14"/>
        <v/>
      </c>
      <c r="D491" s="861" t="str">
        <f t="shared" si="15"/>
        <v/>
      </c>
      <c r="E491" s="490"/>
      <c r="F491" s="490"/>
      <c r="G491" s="490"/>
      <c r="J491" s="489"/>
      <c r="K491" s="490"/>
      <c r="L491" s="637"/>
      <c r="M491" s="712"/>
      <c r="N491" s="713"/>
      <c r="O491" s="713"/>
      <c r="P491" s="713"/>
      <c r="Q491" s="713"/>
    </row>
    <row r="492" spans="1:17">
      <c r="A492" s="807"/>
      <c r="C492" s="636" t="str">
        <f t="shared" si="14"/>
        <v/>
      </c>
      <c r="D492" s="860" t="str">
        <f t="shared" si="15"/>
        <v/>
      </c>
      <c r="J492" s="489"/>
      <c r="K492" s="490"/>
      <c r="L492" s="637"/>
      <c r="M492" s="712"/>
      <c r="N492" s="713"/>
      <c r="O492" s="713"/>
      <c r="P492" s="713"/>
      <c r="Q492" s="713"/>
    </row>
    <row r="493" spans="1:17">
      <c r="A493" s="807"/>
      <c r="B493" s="489"/>
      <c r="C493" s="636" t="str">
        <f t="shared" si="14"/>
        <v/>
      </c>
      <c r="D493" s="861" t="str">
        <f t="shared" si="15"/>
        <v/>
      </c>
      <c r="E493" s="490"/>
      <c r="F493" s="490"/>
      <c r="G493" s="490"/>
      <c r="H493" s="489"/>
      <c r="I493" s="491"/>
      <c r="J493" s="489"/>
      <c r="K493" s="490"/>
      <c r="L493" s="637"/>
      <c r="M493" s="712"/>
      <c r="N493" s="713"/>
      <c r="O493" s="713"/>
      <c r="P493" s="713"/>
      <c r="Q493" s="713"/>
    </row>
    <row r="494" spans="1:17">
      <c r="A494" s="807"/>
      <c r="B494" s="489"/>
      <c r="C494" s="636" t="str">
        <f t="shared" si="14"/>
        <v/>
      </c>
      <c r="D494" s="861" t="str">
        <f t="shared" si="15"/>
        <v/>
      </c>
      <c r="E494" s="490"/>
      <c r="F494" s="490"/>
      <c r="G494" s="490"/>
      <c r="H494" s="489"/>
      <c r="I494" s="489"/>
      <c r="J494" s="489"/>
      <c r="K494" s="490"/>
      <c r="L494" s="637"/>
      <c r="M494" s="712"/>
      <c r="N494" s="713"/>
      <c r="O494" s="713"/>
      <c r="P494" s="713"/>
      <c r="Q494" s="713"/>
    </row>
    <row r="495" spans="1:17">
      <c r="A495" s="807"/>
      <c r="C495" s="636" t="str">
        <f t="shared" si="14"/>
        <v/>
      </c>
      <c r="D495" s="860" t="str">
        <f t="shared" si="15"/>
        <v/>
      </c>
      <c r="J495" s="489"/>
      <c r="K495" s="490"/>
      <c r="L495" s="637"/>
      <c r="M495" s="712"/>
      <c r="N495" s="713"/>
      <c r="O495" s="713"/>
      <c r="P495" s="713"/>
      <c r="Q495" s="713"/>
    </row>
    <row r="496" spans="1:17">
      <c r="A496" s="807"/>
      <c r="B496" s="489"/>
      <c r="C496" s="636" t="str">
        <f t="shared" si="14"/>
        <v/>
      </c>
      <c r="D496" s="861" t="str">
        <f t="shared" si="15"/>
        <v/>
      </c>
      <c r="E496" s="490"/>
      <c r="F496" s="490"/>
      <c r="G496" s="490"/>
      <c r="J496" s="489"/>
      <c r="K496" s="490"/>
      <c r="L496" s="637"/>
      <c r="M496" s="712"/>
      <c r="N496" s="713"/>
      <c r="O496" s="713"/>
      <c r="P496" s="713"/>
      <c r="Q496" s="713"/>
    </row>
    <row r="497" spans="1:17">
      <c r="A497" s="807"/>
      <c r="C497" s="636" t="str">
        <f t="shared" si="14"/>
        <v/>
      </c>
      <c r="D497" s="860" t="str">
        <f t="shared" si="15"/>
        <v/>
      </c>
      <c r="F497" s="490"/>
      <c r="H497" s="489"/>
      <c r="I497" s="489"/>
      <c r="J497" s="489"/>
      <c r="K497" s="490"/>
      <c r="L497" s="637"/>
      <c r="M497" s="712"/>
      <c r="N497" s="713"/>
      <c r="O497" s="713"/>
      <c r="P497" s="713"/>
      <c r="Q497" s="713"/>
    </row>
    <row r="498" spans="1:17">
      <c r="A498" s="807"/>
      <c r="B498" s="489"/>
      <c r="C498" s="636" t="str">
        <f t="shared" si="14"/>
        <v/>
      </c>
      <c r="D498" s="861" t="str">
        <f t="shared" si="15"/>
        <v/>
      </c>
      <c r="E498" s="490"/>
      <c r="F498" s="490"/>
      <c r="G498" s="490"/>
      <c r="J498" s="489"/>
      <c r="K498" s="490"/>
      <c r="L498" s="637"/>
      <c r="M498" s="712"/>
      <c r="N498" s="713"/>
      <c r="O498" s="713"/>
      <c r="P498" s="713"/>
      <c r="Q498" s="713"/>
    </row>
    <row r="499" spans="1:17">
      <c r="A499" s="807"/>
      <c r="B499" s="489"/>
      <c r="C499" s="636" t="str">
        <f t="shared" si="14"/>
        <v/>
      </c>
      <c r="D499" s="861" t="str">
        <f t="shared" si="15"/>
        <v/>
      </c>
      <c r="E499" s="490"/>
      <c r="F499" s="490"/>
      <c r="G499" s="490"/>
      <c r="I499" s="489"/>
      <c r="J499" s="489"/>
      <c r="K499" s="490"/>
      <c r="L499" s="637"/>
      <c r="M499" s="712"/>
      <c r="N499" s="713"/>
      <c r="O499" s="713"/>
      <c r="P499" s="713"/>
      <c r="Q499" s="713"/>
    </row>
    <row r="500" spans="1:17">
      <c r="A500" s="807"/>
      <c r="C500" s="636" t="str">
        <f t="shared" si="14"/>
        <v/>
      </c>
      <c r="D500" s="860" t="str">
        <f t="shared" si="15"/>
        <v/>
      </c>
      <c r="J500" s="489"/>
      <c r="K500" s="490"/>
      <c r="L500" s="637"/>
      <c r="M500" s="712"/>
      <c r="N500" s="713"/>
      <c r="O500" s="713"/>
      <c r="P500" s="713"/>
      <c r="Q500" s="713"/>
    </row>
    <row r="501" spans="1:17">
      <c r="A501" s="807"/>
      <c r="B501" s="489"/>
      <c r="C501" s="636" t="str">
        <f t="shared" si="14"/>
        <v/>
      </c>
      <c r="D501" s="861" t="str">
        <f t="shared" si="15"/>
        <v/>
      </c>
      <c r="E501" s="490"/>
      <c r="F501" s="490"/>
      <c r="G501" s="490"/>
      <c r="I501" s="492"/>
      <c r="J501" s="489"/>
      <c r="K501" s="490"/>
      <c r="L501" s="637"/>
      <c r="M501" s="712"/>
      <c r="N501" s="713"/>
      <c r="O501" s="713"/>
      <c r="P501" s="713"/>
      <c r="Q501" s="713"/>
    </row>
    <row r="502" spans="1:17">
      <c r="A502" s="807"/>
      <c r="C502" s="636" t="str">
        <f t="shared" si="14"/>
        <v/>
      </c>
      <c r="D502" s="860" t="str">
        <f t="shared" si="15"/>
        <v/>
      </c>
      <c r="J502" s="489"/>
      <c r="K502" s="490"/>
      <c r="L502" s="637"/>
      <c r="M502" s="712"/>
      <c r="N502" s="713"/>
      <c r="O502" s="713"/>
      <c r="P502" s="713"/>
      <c r="Q502" s="713"/>
    </row>
    <row r="503" spans="1:17">
      <c r="A503" s="807"/>
      <c r="C503" s="636" t="str">
        <f t="shared" si="14"/>
        <v/>
      </c>
      <c r="D503" s="860" t="str">
        <f t="shared" si="15"/>
        <v/>
      </c>
      <c r="J503" s="489"/>
      <c r="K503" s="490"/>
      <c r="L503" s="637"/>
      <c r="M503" s="712"/>
      <c r="N503" s="713"/>
      <c r="O503" s="713"/>
      <c r="P503" s="713"/>
      <c r="Q503" s="713"/>
    </row>
    <row r="504" spans="1:17">
      <c r="A504" s="807"/>
      <c r="C504" s="636" t="str">
        <f t="shared" si="14"/>
        <v/>
      </c>
      <c r="D504" s="860" t="str">
        <f t="shared" si="15"/>
        <v/>
      </c>
      <c r="J504" s="489"/>
      <c r="K504" s="490"/>
      <c r="L504" s="637"/>
      <c r="M504" s="712"/>
      <c r="N504" s="713"/>
      <c r="O504" s="713"/>
      <c r="P504" s="713"/>
      <c r="Q504" s="713"/>
    </row>
    <row r="505" spans="1:17">
      <c r="A505" s="807"/>
      <c r="B505" s="489"/>
      <c r="C505" s="636" t="str">
        <f t="shared" si="14"/>
        <v/>
      </c>
      <c r="D505" s="861" t="str">
        <f t="shared" si="15"/>
        <v/>
      </c>
      <c r="E505" s="490"/>
      <c r="F505" s="490"/>
      <c r="G505" s="490"/>
      <c r="I505" s="492"/>
      <c r="J505" s="489"/>
      <c r="K505" s="490"/>
      <c r="L505" s="637"/>
      <c r="M505" s="712"/>
      <c r="N505" s="713"/>
      <c r="O505" s="713"/>
      <c r="P505" s="713"/>
      <c r="Q505" s="713"/>
    </row>
    <row r="506" spans="1:17">
      <c r="A506" s="807"/>
      <c r="B506" s="489"/>
      <c r="C506" s="636" t="str">
        <f t="shared" si="14"/>
        <v/>
      </c>
      <c r="D506" s="861" t="str">
        <f t="shared" si="15"/>
        <v/>
      </c>
      <c r="E506" s="490"/>
      <c r="F506" s="490"/>
      <c r="G506" s="490"/>
      <c r="I506" s="492"/>
      <c r="J506" s="489"/>
      <c r="K506" s="490"/>
      <c r="L506" s="637"/>
      <c r="M506" s="712"/>
      <c r="N506" s="713"/>
      <c r="O506" s="713"/>
      <c r="P506" s="713"/>
      <c r="Q506" s="713"/>
    </row>
    <row r="507" spans="1:17">
      <c r="A507" s="807"/>
      <c r="C507" s="636" t="str">
        <f t="shared" si="14"/>
        <v/>
      </c>
      <c r="D507" s="860" t="str">
        <f t="shared" si="15"/>
        <v/>
      </c>
      <c r="J507" s="489"/>
      <c r="K507" s="490"/>
      <c r="L507" s="637"/>
      <c r="M507" s="712"/>
      <c r="N507" s="713"/>
      <c r="O507" s="713"/>
      <c r="P507" s="713"/>
      <c r="Q507" s="713"/>
    </row>
    <row r="508" spans="1:17">
      <c r="A508" s="807"/>
      <c r="B508" s="489"/>
      <c r="C508" s="636" t="str">
        <f t="shared" si="14"/>
        <v/>
      </c>
      <c r="D508" s="861" t="str">
        <f t="shared" si="15"/>
        <v/>
      </c>
      <c r="E508" s="490"/>
      <c r="G508" s="490"/>
      <c r="J508" s="489"/>
      <c r="K508" s="490"/>
      <c r="L508" s="637"/>
      <c r="M508" s="712"/>
      <c r="N508" s="713"/>
      <c r="O508" s="713"/>
      <c r="P508" s="713"/>
      <c r="Q508" s="713"/>
    </row>
    <row r="509" spans="1:17">
      <c r="A509" s="807"/>
      <c r="B509" s="489"/>
      <c r="C509" s="636" t="str">
        <f t="shared" si="14"/>
        <v/>
      </c>
      <c r="D509" s="861" t="str">
        <f t="shared" si="15"/>
        <v/>
      </c>
      <c r="E509" s="490"/>
      <c r="G509" s="490"/>
      <c r="J509" s="489"/>
      <c r="K509" s="490"/>
      <c r="L509" s="637"/>
      <c r="M509" s="712"/>
      <c r="N509" s="713"/>
      <c r="O509" s="713"/>
      <c r="P509" s="713"/>
      <c r="Q509" s="713"/>
    </row>
    <row r="510" spans="1:17">
      <c r="A510" s="807"/>
      <c r="C510" s="636" t="str">
        <f t="shared" si="14"/>
        <v/>
      </c>
      <c r="D510" s="860" t="str">
        <f t="shared" si="15"/>
        <v/>
      </c>
      <c r="J510" s="489"/>
      <c r="K510" s="490"/>
      <c r="L510" s="637"/>
      <c r="M510" s="712"/>
      <c r="N510" s="713"/>
      <c r="O510" s="713"/>
      <c r="P510" s="713"/>
      <c r="Q510" s="713"/>
    </row>
    <row r="511" spans="1:17">
      <c r="A511" s="807"/>
      <c r="C511" s="636" t="str">
        <f t="shared" si="14"/>
        <v/>
      </c>
      <c r="D511" s="860" t="str">
        <f t="shared" si="15"/>
        <v/>
      </c>
      <c r="F511" s="490"/>
      <c r="H511" s="489"/>
      <c r="J511" s="489"/>
      <c r="K511" s="490"/>
      <c r="L511" s="637"/>
      <c r="M511" s="712"/>
      <c r="N511" s="713"/>
      <c r="O511" s="713"/>
      <c r="P511" s="713"/>
      <c r="Q511" s="713"/>
    </row>
    <row r="512" spans="1:17">
      <c r="A512" s="807"/>
      <c r="C512" s="636" t="str">
        <f t="shared" si="14"/>
        <v/>
      </c>
      <c r="D512" s="860" t="str">
        <f t="shared" si="15"/>
        <v/>
      </c>
      <c r="J512" s="489"/>
      <c r="K512" s="490"/>
      <c r="L512" s="637"/>
      <c r="M512" s="712"/>
      <c r="N512" s="713"/>
      <c r="O512" s="713"/>
      <c r="P512" s="713"/>
      <c r="Q512" s="713"/>
    </row>
    <row r="513" spans="1:17">
      <c r="A513" s="807"/>
      <c r="B513" s="489"/>
      <c r="C513" s="636" t="str">
        <f t="shared" si="14"/>
        <v/>
      </c>
      <c r="D513" s="861" t="str">
        <f t="shared" si="15"/>
        <v/>
      </c>
      <c r="G513" s="490"/>
      <c r="J513" s="489"/>
      <c r="K513" s="490"/>
      <c r="L513" s="637"/>
      <c r="M513" s="712"/>
      <c r="N513" s="713"/>
      <c r="O513" s="713"/>
      <c r="P513" s="713"/>
      <c r="Q513" s="713"/>
    </row>
    <row r="514" spans="1:17">
      <c r="A514" s="807"/>
      <c r="B514" s="489"/>
      <c r="C514" s="636" t="str">
        <f t="shared" ref="C514:C577" si="16">IFERROR(1440/D514, "")</f>
        <v/>
      </c>
      <c r="D514" s="861" t="str">
        <f t="shared" ref="D514:D577" si="17">IF(B514="", "", IF(B514&lt;1, B514*1440, B514))</f>
        <v/>
      </c>
      <c r="E514" s="490"/>
      <c r="F514" s="490"/>
      <c r="G514" s="490"/>
      <c r="I514" s="492"/>
      <c r="J514" s="489"/>
      <c r="K514" s="490"/>
      <c r="L514" s="637"/>
      <c r="M514" s="712"/>
      <c r="N514" s="713"/>
      <c r="O514" s="713"/>
      <c r="P514" s="713"/>
      <c r="Q514" s="713"/>
    </row>
    <row r="515" spans="1:17">
      <c r="A515" s="807"/>
      <c r="C515" s="636" t="str">
        <f t="shared" si="16"/>
        <v/>
      </c>
      <c r="D515" s="860" t="str">
        <f t="shared" si="17"/>
        <v/>
      </c>
      <c r="J515" s="489"/>
      <c r="K515" s="490"/>
      <c r="L515" s="637"/>
      <c r="M515" s="712"/>
      <c r="N515" s="713"/>
      <c r="O515" s="713"/>
      <c r="P515" s="713"/>
      <c r="Q515" s="713"/>
    </row>
    <row r="516" spans="1:17">
      <c r="A516" s="807"/>
      <c r="B516" s="489"/>
      <c r="C516" s="636" t="str">
        <f t="shared" si="16"/>
        <v/>
      </c>
      <c r="D516" s="861" t="str">
        <f t="shared" si="17"/>
        <v/>
      </c>
      <c r="F516" s="490"/>
      <c r="G516" s="490"/>
      <c r="I516" s="492"/>
      <c r="J516" s="489"/>
      <c r="K516" s="490"/>
      <c r="L516" s="637"/>
      <c r="M516" s="712"/>
      <c r="N516" s="713"/>
      <c r="O516" s="713"/>
      <c r="P516" s="713"/>
      <c r="Q516" s="713"/>
    </row>
    <row r="517" spans="1:17">
      <c r="A517" s="807"/>
      <c r="B517" s="489"/>
      <c r="C517" s="636" t="str">
        <f t="shared" si="16"/>
        <v/>
      </c>
      <c r="D517" s="861" t="str">
        <f t="shared" si="17"/>
        <v/>
      </c>
      <c r="E517" s="490"/>
      <c r="F517" s="490"/>
      <c r="G517" s="490"/>
      <c r="J517" s="489"/>
      <c r="K517" s="490"/>
      <c r="L517" s="637"/>
      <c r="M517" s="712"/>
      <c r="N517" s="713"/>
      <c r="O517" s="713"/>
      <c r="P517" s="713"/>
      <c r="Q517" s="713"/>
    </row>
    <row r="518" spans="1:17">
      <c r="A518" s="807"/>
      <c r="C518" s="636" t="str">
        <f t="shared" si="16"/>
        <v/>
      </c>
      <c r="D518" s="860" t="str">
        <f t="shared" si="17"/>
        <v/>
      </c>
      <c r="J518" s="489"/>
      <c r="K518" s="490"/>
      <c r="L518" s="637"/>
      <c r="M518" s="712"/>
      <c r="N518" s="713"/>
      <c r="O518" s="713"/>
      <c r="P518" s="713"/>
      <c r="Q518" s="713"/>
    </row>
    <row r="519" spans="1:17">
      <c r="A519" s="807"/>
      <c r="C519" s="636" t="str">
        <f t="shared" si="16"/>
        <v/>
      </c>
      <c r="D519" s="860" t="str">
        <f t="shared" si="17"/>
        <v/>
      </c>
      <c r="J519" s="489"/>
      <c r="K519" s="490"/>
      <c r="L519" s="637"/>
      <c r="M519" s="712"/>
      <c r="N519" s="713"/>
      <c r="O519" s="713"/>
      <c r="P519" s="713"/>
      <c r="Q519" s="713"/>
    </row>
    <row r="520" spans="1:17">
      <c r="A520" s="807"/>
      <c r="C520" s="636" t="str">
        <f t="shared" si="16"/>
        <v/>
      </c>
      <c r="D520" s="860" t="str">
        <f t="shared" si="17"/>
        <v/>
      </c>
      <c r="J520" s="489"/>
      <c r="K520" s="490"/>
      <c r="L520" s="637"/>
      <c r="M520" s="712"/>
      <c r="N520" s="713"/>
      <c r="O520" s="713"/>
      <c r="P520" s="713"/>
      <c r="Q520" s="713"/>
    </row>
    <row r="521" spans="1:17">
      <c r="A521" s="807"/>
      <c r="C521" s="636" t="str">
        <f t="shared" si="16"/>
        <v/>
      </c>
      <c r="D521" s="860" t="str">
        <f t="shared" si="17"/>
        <v/>
      </c>
      <c r="J521" s="489"/>
      <c r="K521" s="490"/>
      <c r="L521" s="637"/>
      <c r="M521" s="712"/>
      <c r="N521" s="713"/>
      <c r="O521" s="713"/>
      <c r="P521" s="713"/>
      <c r="Q521" s="713"/>
    </row>
    <row r="522" spans="1:17">
      <c r="A522" s="807"/>
      <c r="B522" s="489"/>
      <c r="C522" s="636" t="str">
        <f t="shared" si="16"/>
        <v/>
      </c>
      <c r="D522" s="861" t="str">
        <f t="shared" si="17"/>
        <v/>
      </c>
      <c r="E522" s="490"/>
      <c r="F522" s="490"/>
      <c r="G522" s="490"/>
      <c r="I522" s="492"/>
      <c r="J522" s="489"/>
      <c r="K522" s="490"/>
      <c r="L522" s="637"/>
      <c r="M522" s="712"/>
      <c r="N522" s="713"/>
      <c r="O522" s="713"/>
      <c r="P522" s="713"/>
      <c r="Q522" s="713"/>
    </row>
    <row r="523" spans="1:17">
      <c r="A523" s="807"/>
      <c r="C523" s="636" t="str">
        <f t="shared" si="16"/>
        <v/>
      </c>
      <c r="D523" s="860" t="str">
        <f t="shared" si="17"/>
        <v/>
      </c>
      <c r="F523" s="490"/>
      <c r="J523" s="489"/>
      <c r="K523" s="490"/>
      <c r="L523" s="637"/>
      <c r="M523" s="712"/>
      <c r="N523" s="713"/>
      <c r="O523" s="713"/>
      <c r="P523" s="713"/>
      <c r="Q523" s="713"/>
    </row>
    <row r="524" spans="1:17">
      <c r="A524" s="807"/>
      <c r="B524" s="489"/>
      <c r="C524" s="636" t="str">
        <f t="shared" si="16"/>
        <v/>
      </c>
      <c r="D524" s="861" t="str">
        <f t="shared" si="17"/>
        <v/>
      </c>
      <c r="E524" s="490"/>
      <c r="F524" s="490"/>
      <c r="G524" s="490"/>
      <c r="H524" s="489"/>
      <c r="I524" s="491"/>
      <c r="J524" s="489"/>
      <c r="K524" s="490"/>
      <c r="L524" s="637"/>
      <c r="M524" s="712"/>
      <c r="N524" s="713"/>
      <c r="O524" s="713"/>
      <c r="P524" s="713"/>
      <c r="Q524" s="713"/>
    </row>
    <row r="525" spans="1:17">
      <c r="A525" s="807"/>
      <c r="B525" s="489"/>
      <c r="C525" s="636" t="str">
        <f t="shared" si="16"/>
        <v/>
      </c>
      <c r="D525" s="861" t="str">
        <f t="shared" si="17"/>
        <v/>
      </c>
      <c r="E525" s="490"/>
      <c r="G525" s="490"/>
      <c r="J525" s="489"/>
      <c r="K525" s="490"/>
      <c r="L525" s="637"/>
      <c r="M525" s="712"/>
      <c r="N525" s="713"/>
      <c r="O525" s="713"/>
      <c r="P525" s="713"/>
      <c r="Q525" s="713"/>
    </row>
    <row r="526" spans="1:17">
      <c r="A526" s="807"/>
      <c r="B526" s="489"/>
      <c r="C526" s="636" t="str">
        <f t="shared" si="16"/>
        <v/>
      </c>
      <c r="D526" s="861" t="str">
        <f t="shared" si="17"/>
        <v/>
      </c>
      <c r="E526" s="490"/>
      <c r="F526" s="490"/>
      <c r="G526" s="490"/>
      <c r="H526" s="489"/>
      <c r="I526" s="491"/>
      <c r="J526" s="489"/>
      <c r="K526" s="490"/>
      <c r="L526" s="637"/>
      <c r="M526" s="712"/>
      <c r="N526" s="713"/>
      <c r="O526" s="713"/>
      <c r="P526" s="713"/>
      <c r="Q526" s="713"/>
    </row>
    <row r="527" spans="1:17">
      <c r="A527" s="807"/>
      <c r="B527" s="489"/>
      <c r="C527" s="636" t="str">
        <f t="shared" si="16"/>
        <v/>
      </c>
      <c r="D527" s="861" t="str">
        <f t="shared" si="17"/>
        <v/>
      </c>
      <c r="E527" s="490"/>
      <c r="F527" s="490"/>
      <c r="G527" s="490"/>
      <c r="J527" s="489"/>
      <c r="K527" s="490"/>
      <c r="L527" s="637"/>
      <c r="M527" s="712"/>
      <c r="N527" s="713"/>
      <c r="O527" s="713"/>
      <c r="P527" s="713"/>
      <c r="Q527" s="713"/>
    </row>
    <row r="528" spans="1:17">
      <c r="A528" s="807"/>
      <c r="B528" s="489"/>
      <c r="C528" s="636" t="str">
        <f t="shared" si="16"/>
        <v/>
      </c>
      <c r="D528" s="861" t="str">
        <f t="shared" si="17"/>
        <v/>
      </c>
      <c r="E528" s="490"/>
      <c r="F528" s="490"/>
      <c r="G528" s="490"/>
      <c r="H528" s="489"/>
      <c r="J528" s="489"/>
      <c r="K528" s="490"/>
      <c r="L528" s="637"/>
      <c r="M528" s="712"/>
      <c r="N528" s="713"/>
      <c r="O528" s="713"/>
      <c r="P528" s="713"/>
      <c r="Q528" s="713"/>
    </row>
    <row r="529" spans="1:17">
      <c r="A529" s="807"/>
      <c r="B529" s="489"/>
      <c r="C529" s="636" t="str">
        <f t="shared" si="16"/>
        <v/>
      </c>
      <c r="D529" s="861" t="str">
        <f t="shared" si="17"/>
        <v/>
      </c>
      <c r="E529" s="490"/>
      <c r="F529" s="490"/>
      <c r="G529" s="490"/>
      <c r="I529" s="492"/>
      <c r="J529" s="489"/>
      <c r="K529" s="490"/>
      <c r="L529" s="637"/>
      <c r="M529" s="712"/>
      <c r="N529" s="713"/>
      <c r="O529" s="713"/>
      <c r="P529" s="713"/>
      <c r="Q529" s="713"/>
    </row>
    <row r="530" spans="1:17">
      <c r="A530" s="807"/>
      <c r="B530" s="489"/>
      <c r="C530" s="636" t="str">
        <f t="shared" si="16"/>
        <v/>
      </c>
      <c r="D530" s="861" t="str">
        <f t="shared" si="17"/>
        <v/>
      </c>
      <c r="E530" s="490"/>
      <c r="F530" s="490"/>
      <c r="G530" s="490"/>
      <c r="J530" s="489"/>
      <c r="K530" s="490"/>
      <c r="L530" s="637"/>
      <c r="M530" s="712"/>
      <c r="N530" s="713"/>
      <c r="O530" s="713"/>
      <c r="P530" s="713"/>
      <c r="Q530" s="713"/>
    </row>
    <row r="531" spans="1:17">
      <c r="A531" s="807"/>
      <c r="C531" s="636" t="str">
        <f t="shared" si="16"/>
        <v/>
      </c>
      <c r="D531" s="860" t="str">
        <f t="shared" si="17"/>
        <v/>
      </c>
      <c r="F531" s="490"/>
      <c r="J531" s="489"/>
      <c r="K531" s="490"/>
      <c r="L531" s="637"/>
      <c r="M531" s="712"/>
      <c r="N531" s="713"/>
      <c r="O531" s="713"/>
      <c r="P531" s="713"/>
      <c r="Q531" s="713"/>
    </row>
    <row r="532" spans="1:17">
      <c r="A532" s="807"/>
      <c r="C532" s="636" t="str">
        <f t="shared" si="16"/>
        <v/>
      </c>
      <c r="D532" s="860" t="str">
        <f t="shared" si="17"/>
        <v/>
      </c>
      <c r="J532" s="489"/>
      <c r="K532" s="490"/>
      <c r="L532" s="637"/>
      <c r="M532" s="712"/>
      <c r="N532" s="713"/>
      <c r="O532" s="713"/>
      <c r="P532" s="713"/>
      <c r="Q532" s="713"/>
    </row>
    <row r="533" spans="1:17">
      <c r="A533" s="807"/>
      <c r="C533" s="636" t="str">
        <f t="shared" si="16"/>
        <v/>
      </c>
      <c r="D533" s="860" t="str">
        <f t="shared" si="17"/>
        <v/>
      </c>
      <c r="J533" s="489"/>
      <c r="K533" s="490"/>
      <c r="L533" s="637"/>
      <c r="M533" s="712"/>
      <c r="N533" s="713"/>
      <c r="O533" s="713"/>
      <c r="P533" s="713"/>
      <c r="Q533" s="713"/>
    </row>
    <row r="534" spans="1:17">
      <c r="A534" s="807"/>
      <c r="C534" s="636" t="str">
        <f t="shared" si="16"/>
        <v/>
      </c>
      <c r="D534" s="860" t="str">
        <f t="shared" si="17"/>
        <v/>
      </c>
      <c r="J534" s="489"/>
      <c r="K534" s="490"/>
      <c r="L534" s="637"/>
      <c r="M534" s="712"/>
      <c r="N534" s="713"/>
      <c r="O534" s="713"/>
      <c r="P534" s="713"/>
      <c r="Q534" s="713"/>
    </row>
    <row r="535" spans="1:17">
      <c r="A535" s="807"/>
      <c r="B535" s="489"/>
      <c r="C535" s="636" t="str">
        <f t="shared" si="16"/>
        <v/>
      </c>
      <c r="D535" s="861" t="str">
        <f t="shared" si="17"/>
        <v/>
      </c>
      <c r="E535" s="490"/>
      <c r="F535" s="490"/>
      <c r="G535" s="490"/>
      <c r="I535" s="492"/>
      <c r="J535" s="489"/>
      <c r="K535" s="490"/>
      <c r="L535" s="637"/>
      <c r="M535" s="712"/>
      <c r="N535" s="713"/>
      <c r="O535" s="713"/>
      <c r="P535" s="713"/>
      <c r="Q535" s="713"/>
    </row>
    <row r="536" spans="1:17">
      <c r="A536" s="807"/>
      <c r="C536" s="636" t="str">
        <f t="shared" si="16"/>
        <v/>
      </c>
      <c r="D536" s="860" t="str">
        <f t="shared" si="17"/>
        <v/>
      </c>
      <c r="F536" s="490"/>
      <c r="J536" s="489"/>
      <c r="K536" s="490"/>
      <c r="L536" s="637"/>
      <c r="M536" s="712"/>
      <c r="N536" s="713"/>
      <c r="O536" s="713"/>
      <c r="P536" s="713"/>
      <c r="Q536" s="713"/>
    </row>
    <row r="537" spans="1:17">
      <c r="A537" s="807"/>
      <c r="B537" s="489"/>
      <c r="C537" s="636" t="str">
        <f t="shared" si="16"/>
        <v/>
      </c>
      <c r="D537" s="861" t="str">
        <f t="shared" si="17"/>
        <v/>
      </c>
      <c r="E537" s="490"/>
      <c r="F537" s="490"/>
      <c r="G537" s="490"/>
      <c r="J537" s="489"/>
      <c r="K537" s="490"/>
      <c r="L537" s="637"/>
      <c r="M537" s="712"/>
      <c r="N537" s="713"/>
      <c r="O537" s="713"/>
      <c r="P537" s="713"/>
      <c r="Q537" s="713"/>
    </row>
    <row r="538" spans="1:17">
      <c r="A538" s="807"/>
      <c r="B538" s="489"/>
      <c r="C538" s="636" t="str">
        <f t="shared" si="16"/>
        <v/>
      </c>
      <c r="D538" s="861" t="str">
        <f t="shared" si="17"/>
        <v/>
      </c>
      <c r="E538" s="490"/>
      <c r="F538" s="490"/>
      <c r="G538" s="490"/>
      <c r="I538" s="492"/>
      <c r="J538" s="489"/>
      <c r="K538" s="490"/>
      <c r="L538" s="637"/>
      <c r="M538" s="712"/>
      <c r="N538" s="713"/>
      <c r="O538" s="713"/>
      <c r="P538" s="713"/>
      <c r="Q538" s="713"/>
    </row>
    <row r="539" spans="1:17">
      <c r="A539" s="807"/>
      <c r="C539" s="636" t="str">
        <f t="shared" si="16"/>
        <v/>
      </c>
      <c r="D539" s="860" t="str">
        <f t="shared" si="17"/>
        <v/>
      </c>
      <c r="J539" s="489"/>
      <c r="K539" s="490"/>
      <c r="L539" s="637"/>
      <c r="M539" s="712"/>
      <c r="N539" s="713"/>
      <c r="O539" s="713"/>
      <c r="P539" s="713"/>
      <c r="Q539" s="713"/>
    </row>
    <row r="540" spans="1:17">
      <c r="A540" s="807"/>
      <c r="B540" s="489"/>
      <c r="C540" s="636" t="str">
        <f t="shared" si="16"/>
        <v/>
      </c>
      <c r="D540" s="861" t="str">
        <f t="shared" si="17"/>
        <v/>
      </c>
      <c r="E540" s="490"/>
      <c r="F540" s="490"/>
      <c r="G540" s="490"/>
      <c r="J540" s="489"/>
      <c r="K540" s="490"/>
      <c r="L540" s="637"/>
      <c r="M540" s="712"/>
      <c r="N540" s="713"/>
      <c r="O540" s="713"/>
      <c r="P540" s="713"/>
      <c r="Q540" s="713"/>
    </row>
    <row r="541" spans="1:17">
      <c r="A541" s="807"/>
      <c r="C541" s="636" t="str">
        <f t="shared" si="16"/>
        <v/>
      </c>
      <c r="D541" s="860" t="str">
        <f t="shared" si="17"/>
        <v/>
      </c>
      <c r="J541" s="489"/>
      <c r="K541" s="490"/>
      <c r="L541" s="637"/>
      <c r="M541" s="712"/>
      <c r="N541" s="713"/>
      <c r="O541" s="713"/>
      <c r="P541" s="713"/>
      <c r="Q541" s="713"/>
    </row>
    <row r="542" spans="1:17">
      <c r="A542" s="807"/>
      <c r="B542" s="489"/>
      <c r="C542" s="636" t="str">
        <f t="shared" si="16"/>
        <v/>
      </c>
      <c r="D542" s="861" t="str">
        <f t="shared" si="17"/>
        <v/>
      </c>
      <c r="E542" s="490"/>
      <c r="G542" s="490"/>
      <c r="J542" s="489"/>
      <c r="K542" s="490"/>
      <c r="L542" s="637"/>
      <c r="M542" s="712"/>
      <c r="N542" s="713"/>
      <c r="O542" s="713"/>
      <c r="P542" s="713"/>
      <c r="Q542" s="713"/>
    </row>
    <row r="543" spans="1:17">
      <c r="A543" s="807"/>
      <c r="C543" s="636" t="str">
        <f t="shared" si="16"/>
        <v/>
      </c>
      <c r="D543" s="860" t="str">
        <f t="shared" si="17"/>
        <v/>
      </c>
      <c r="J543" s="489"/>
      <c r="K543" s="490"/>
      <c r="L543" s="637"/>
      <c r="M543" s="712"/>
      <c r="N543" s="713"/>
      <c r="O543" s="713"/>
      <c r="P543" s="713"/>
      <c r="Q543" s="713"/>
    </row>
    <row r="544" spans="1:17">
      <c r="A544" s="807"/>
      <c r="C544" s="636" t="str">
        <f t="shared" si="16"/>
        <v/>
      </c>
      <c r="D544" s="860" t="str">
        <f t="shared" si="17"/>
        <v/>
      </c>
      <c r="J544" s="489"/>
      <c r="K544" s="490"/>
      <c r="L544" s="637"/>
      <c r="M544" s="712"/>
      <c r="N544" s="713"/>
      <c r="O544" s="713"/>
      <c r="P544" s="713"/>
      <c r="Q544" s="713"/>
    </row>
    <row r="545" spans="1:17">
      <c r="A545" s="807"/>
      <c r="B545" s="489"/>
      <c r="C545" s="636" t="str">
        <f t="shared" si="16"/>
        <v/>
      </c>
      <c r="D545" s="861" t="str">
        <f t="shared" si="17"/>
        <v/>
      </c>
      <c r="E545" s="490"/>
      <c r="F545" s="490"/>
      <c r="G545" s="490"/>
      <c r="I545" s="492"/>
      <c r="J545" s="489"/>
      <c r="K545" s="490"/>
      <c r="L545" s="637"/>
      <c r="M545" s="712"/>
      <c r="N545" s="713"/>
      <c r="O545" s="713"/>
      <c r="P545" s="713"/>
      <c r="Q545" s="713"/>
    </row>
    <row r="546" spans="1:17">
      <c r="A546" s="807"/>
      <c r="B546" s="489"/>
      <c r="C546" s="636" t="str">
        <f t="shared" si="16"/>
        <v/>
      </c>
      <c r="D546" s="861" t="str">
        <f t="shared" si="17"/>
        <v/>
      </c>
      <c r="E546" s="490"/>
      <c r="F546" s="490"/>
      <c r="G546" s="490"/>
      <c r="J546" s="489"/>
      <c r="K546" s="490"/>
      <c r="L546" s="637"/>
      <c r="M546" s="712"/>
      <c r="N546" s="713"/>
      <c r="O546" s="713"/>
      <c r="P546" s="713"/>
      <c r="Q546" s="713"/>
    </row>
    <row r="547" spans="1:17">
      <c r="A547" s="807"/>
      <c r="B547" s="489"/>
      <c r="C547" s="636" t="str">
        <f t="shared" si="16"/>
        <v/>
      </c>
      <c r="D547" s="861" t="str">
        <f t="shared" si="17"/>
        <v/>
      </c>
      <c r="E547" s="490"/>
      <c r="F547" s="490"/>
      <c r="G547" s="490"/>
      <c r="I547" s="492"/>
      <c r="J547" s="489"/>
      <c r="K547" s="490"/>
      <c r="L547" s="637"/>
      <c r="M547" s="712"/>
      <c r="N547" s="713"/>
      <c r="O547" s="713"/>
      <c r="P547" s="713"/>
      <c r="Q547" s="713"/>
    </row>
    <row r="548" spans="1:17">
      <c r="A548" s="807"/>
      <c r="B548" s="489"/>
      <c r="C548" s="636" t="str">
        <f t="shared" si="16"/>
        <v/>
      </c>
      <c r="D548" s="861" t="str">
        <f t="shared" si="17"/>
        <v/>
      </c>
      <c r="E548" s="490"/>
      <c r="F548" s="490"/>
      <c r="G548" s="490"/>
      <c r="J548" s="489"/>
      <c r="K548" s="490"/>
      <c r="L548" s="637"/>
      <c r="M548" s="712"/>
      <c r="N548" s="713"/>
      <c r="O548" s="713"/>
      <c r="P548" s="713"/>
      <c r="Q548" s="713"/>
    </row>
    <row r="549" spans="1:17">
      <c r="A549" s="807"/>
      <c r="B549" s="489"/>
      <c r="C549" s="636" t="str">
        <f t="shared" si="16"/>
        <v/>
      </c>
      <c r="D549" s="861" t="str">
        <f t="shared" si="17"/>
        <v/>
      </c>
      <c r="E549" s="490"/>
      <c r="F549" s="490"/>
      <c r="G549" s="490"/>
      <c r="H549" s="489"/>
      <c r="I549" s="489"/>
      <c r="J549" s="489"/>
      <c r="K549" s="490"/>
      <c r="L549" s="637"/>
      <c r="M549" s="712"/>
      <c r="N549" s="713"/>
      <c r="O549" s="713"/>
      <c r="P549" s="713"/>
      <c r="Q549" s="713"/>
    </row>
    <row r="550" spans="1:17">
      <c r="A550" s="807"/>
      <c r="C550" s="636" t="str">
        <f t="shared" si="16"/>
        <v/>
      </c>
      <c r="D550" s="860" t="str">
        <f t="shared" si="17"/>
        <v/>
      </c>
      <c r="J550" s="489"/>
      <c r="K550" s="490"/>
      <c r="L550" s="637"/>
      <c r="M550" s="712"/>
      <c r="N550" s="713"/>
      <c r="O550" s="713"/>
      <c r="P550" s="713"/>
      <c r="Q550" s="713"/>
    </row>
    <row r="551" spans="1:17">
      <c r="A551" s="807"/>
      <c r="C551" s="636" t="str">
        <f t="shared" si="16"/>
        <v/>
      </c>
      <c r="D551" s="860" t="str">
        <f t="shared" si="17"/>
        <v/>
      </c>
      <c r="J551" s="489"/>
      <c r="K551" s="490"/>
      <c r="L551" s="637"/>
      <c r="M551" s="712"/>
      <c r="N551" s="713"/>
      <c r="O551" s="713"/>
      <c r="P551" s="713"/>
      <c r="Q551" s="713"/>
    </row>
    <row r="552" spans="1:17">
      <c r="A552" s="807"/>
      <c r="B552" s="489"/>
      <c r="C552" s="636" t="str">
        <f t="shared" si="16"/>
        <v/>
      </c>
      <c r="D552" s="861" t="str">
        <f t="shared" si="17"/>
        <v/>
      </c>
      <c r="E552" s="490"/>
      <c r="F552" s="490"/>
      <c r="G552" s="490"/>
      <c r="J552" s="489"/>
      <c r="K552" s="490"/>
      <c r="L552" s="637"/>
      <c r="M552" s="712"/>
      <c r="N552" s="713"/>
      <c r="O552" s="713"/>
      <c r="P552" s="713"/>
      <c r="Q552" s="713"/>
    </row>
    <row r="553" spans="1:17">
      <c r="A553" s="807"/>
      <c r="B553" s="489"/>
      <c r="C553" s="636" t="str">
        <f t="shared" si="16"/>
        <v/>
      </c>
      <c r="D553" s="861" t="str">
        <f t="shared" si="17"/>
        <v/>
      </c>
      <c r="E553" s="490"/>
      <c r="F553" s="490"/>
      <c r="G553" s="490"/>
      <c r="H553" s="489"/>
      <c r="I553" s="491"/>
      <c r="J553" s="489"/>
      <c r="K553" s="490"/>
      <c r="L553" s="637"/>
      <c r="M553" s="712"/>
      <c r="N553" s="713"/>
      <c r="O553" s="713"/>
      <c r="P553" s="713"/>
      <c r="Q553" s="713"/>
    </row>
    <row r="554" spans="1:17">
      <c r="A554" s="807"/>
      <c r="B554" s="489"/>
      <c r="C554" s="636" t="str">
        <f t="shared" si="16"/>
        <v/>
      </c>
      <c r="D554" s="861" t="str">
        <f t="shared" si="17"/>
        <v/>
      </c>
      <c r="E554" s="490"/>
      <c r="F554" s="490"/>
      <c r="G554" s="490"/>
      <c r="I554" s="491"/>
      <c r="J554" s="489"/>
      <c r="K554" s="490"/>
      <c r="L554" s="637"/>
      <c r="M554" s="712"/>
      <c r="N554" s="713"/>
      <c r="O554" s="713"/>
      <c r="P554" s="713"/>
      <c r="Q554" s="713"/>
    </row>
    <row r="555" spans="1:17">
      <c r="A555" s="807"/>
      <c r="B555" s="489"/>
      <c r="C555" s="636" t="str">
        <f t="shared" si="16"/>
        <v/>
      </c>
      <c r="D555" s="861" t="str">
        <f t="shared" si="17"/>
        <v/>
      </c>
      <c r="E555" s="490"/>
      <c r="F555" s="490"/>
      <c r="G555" s="490"/>
      <c r="J555" s="489"/>
      <c r="K555" s="490"/>
      <c r="L555" s="637"/>
      <c r="M555" s="712"/>
      <c r="N555" s="713"/>
      <c r="O555" s="713"/>
      <c r="P555" s="713"/>
      <c r="Q555" s="713"/>
    </row>
    <row r="556" spans="1:17">
      <c r="A556" s="807"/>
      <c r="C556" s="636" t="str">
        <f t="shared" si="16"/>
        <v/>
      </c>
      <c r="D556" s="860" t="str">
        <f t="shared" si="17"/>
        <v/>
      </c>
      <c r="J556" s="489"/>
      <c r="K556" s="490"/>
      <c r="L556" s="637"/>
      <c r="M556" s="712"/>
      <c r="N556" s="713"/>
      <c r="O556" s="713"/>
      <c r="P556" s="713"/>
      <c r="Q556" s="713"/>
    </row>
    <row r="557" spans="1:17">
      <c r="A557" s="807"/>
      <c r="C557" s="636" t="str">
        <f t="shared" si="16"/>
        <v/>
      </c>
      <c r="D557" s="860" t="str">
        <f t="shared" si="17"/>
        <v/>
      </c>
      <c r="J557" s="489"/>
      <c r="K557" s="490"/>
      <c r="L557" s="637"/>
      <c r="M557" s="712"/>
      <c r="N557" s="713"/>
      <c r="O557" s="713"/>
      <c r="P557" s="713"/>
      <c r="Q557" s="713"/>
    </row>
    <row r="558" spans="1:17">
      <c r="A558" s="807"/>
      <c r="B558" s="489"/>
      <c r="C558" s="636" t="str">
        <f t="shared" si="16"/>
        <v/>
      </c>
      <c r="D558" s="861" t="str">
        <f t="shared" si="17"/>
        <v/>
      </c>
      <c r="E558" s="490"/>
      <c r="F558" s="490"/>
      <c r="G558" s="490"/>
      <c r="J558" s="489"/>
      <c r="K558" s="490"/>
      <c r="L558" s="637"/>
      <c r="M558" s="712"/>
      <c r="N558" s="713"/>
      <c r="O558" s="713"/>
      <c r="P558" s="713"/>
      <c r="Q558" s="713"/>
    </row>
    <row r="559" spans="1:17">
      <c r="A559" s="807"/>
      <c r="C559" s="636" t="str">
        <f t="shared" si="16"/>
        <v/>
      </c>
      <c r="D559" s="860" t="str">
        <f t="shared" si="17"/>
        <v/>
      </c>
      <c r="H559" s="489"/>
      <c r="J559" s="489"/>
      <c r="K559" s="490"/>
      <c r="L559" s="637"/>
      <c r="M559" s="712"/>
      <c r="N559" s="713"/>
      <c r="O559" s="713"/>
      <c r="P559" s="713"/>
      <c r="Q559" s="713"/>
    </row>
    <row r="560" spans="1:17">
      <c r="A560" s="807"/>
      <c r="B560" s="489"/>
      <c r="C560" s="636" t="str">
        <f t="shared" si="16"/>
        <v/>
      </c>
      <c r="D560" s="861" t="str">
        <f t="shared" si="17"/>
        <v/>
      </c>
      <c r="E560" s="490"/>
      <c r="F560" s="490"/>
      <c r="G560" s="490"/>
      <c r="I560" s="492"/>
      <c r="J560" s="489"/>
      <c r="K560" s="490"/>
      <c r="L560" s="637"/>
      <c r="M560" s="712"/>
      <c r="N560" s="713"/>
      <c r="O560" s="713"/>
      <c r="P560" s="713"/>
      <c r="Q560" s="713"/>
    </row>
    <row r="561" spans="1:17">
      <c r="A561" s="807"/>
      <c r="B561" s="489"/>
      <c r="C561" s="636" t="str">
        <f t="shared" si="16"/>
        <v/>
      </c>
      <c r="D561" s="861" t="str">
        <f t="shared" si="17"/>
        <v/>
      </c>
      <c r="E561" s="490"/>
      <c r="F561" s="490"/>
      <c r="G561" s="490"/>
      <c r="J561" s="489"/>
      <c r="K561" s="490"/>
      <c r="L561" s="637"/>
      <c r="M561" s="712"/>
      <c r="N561" s="713"/>
      <c r="O561" s="713"/>
      <c r="P561" s="713"/>
      <c r="Q561" s="713"/>
    </row>
    <row r="562" spans="1:17">
      <c r="A562" s="807"/>
      <c r="C562" s="636" t="str">
        <f t="shared" si="16"/>
        <v/>
      </c>
      <c r="D562" s="860" t="str">
        <f t="shared" si="17"/>
        <v/>
      </c>
      <c r="J562" s="489"/>
      <c r="K562" s="490"/>
      <c r="L562" s="637"/>
      <c r="M562" s="712"/>
      <c r="N562" s="713"/>
      <c r="O562" s="713"/>
      <c r="P562" s="713"/>
      <c r="Q562" s="713"/>
    </row>
    <row r="563" spans="1:17">
      <c r="A563" s="807"/>
      <c r="B563" s="489"/>
      <c r="C563" s="636" t="str">
        <f t="shared" si="16"/>
        <v/>
      </c>
      <c r="D563" s="861" t="str">
        <f t="shared" si="17"/>
        <v/>
      </c>
      <c r="E563" s="490"/>
      <c r="F563" s="490"/>
      <c r="G563" s="490"/>
      <c r="J563" s="489"/>
      <c r="K563" s="490"/>
      <c r="L563" s="637"/>
      <c r="M563" s="712"/>
      <c r="N563" s="713"/>
      <c r="O563" s="713"/>
      <c r="P563" s="713"/>
      <c r="Q563" s="713"/>
    </row>
    <row r="564" spans="1:17">
      <c r="A564" s="807"/>
      <c r="C564" s="636" t="str">
        <f t="shared" si="16"/>
        <v/>
      </c>
      <c r="D564" s="860" t="str">
        <f t="shared" si="17"/>
        <v/>
      </c>
      <c r="J564" s="489"/>
      <c r="K564" s="490"/>
      <c r="L564" s="637"/>
      <c r="M564" s="712"/>
      <c r="N564" s="713"/>
      <c r="O564" s="713"/>
      <c r="P564" s="713"/>
      <c r="Q564" s="713"/>
    </row>
    <row r="565" spans="1:17">
      <c r="A565" s="807"/>
      <c r="C565" s="636" t="str">
        <f t="shared" si="16"/>
        <v/>
      </c>
      <c r="D565" s="860" t="str">
        <f t="shared" si="17"/>
        <v/>
      </c>
      <c r="J565" s="489"/>
      <c r="K565" s="490"/>
      <c r="L565" s="637"/>
      <c r="M565" s="712"/>
      <c r="N565" s="713"/>
      <c r="O565" s="713"/>
      <c r="P565" s="713"/>
      <c r="Q565" s="713"/>
    </row>
    <row r="566" spans="1:17">
      <c r="A566" s="807"/>
      <c r="C566" s="636" t="str">
        <f t="shared" si="16"/>
        <v/>
      </c>
      <c r="D566" s="860" t="str">
        <f t="shared" si="17"/>
        <v/>
      </c>
      <c r="K566" s="490"/>
      <c r="L566" s="637"/>
      <c r="M566" s="712"/>
      <c r="N566" s="713"/>
      <c r="O566" s="713"/>
      <c r="P566" s="713"/>
      <c r="Q566" s="713"/>
    </row>
    <row r="567" spans="1:17">
      <c r="A567" s="807"/>
      <c r="B567" s="489"/>
      <c r="C567" s="636" t="str">
        <f t="shared" si="16"/>
        <v/>
      </c>
      <c r="D567" s="861" t="str">
        <f t="shared" si="17"/>
        <v/>
      </c>
      <c r="E567" s="490"/>
      <c r="F567" s="490"/>
      <c r="G567" s="490"/>
      <c r="H567" s="489"/>
      <c r="I567" s="491"/>
      <c r="J567" s="489"/>
      <c r="K567" s="490"/>
      <c r="L567" s="637"/>
      <c r="M567" s="712"/>
      <c r="N567" s="713"/>
      <c r="O567" s="713"/>
      <c r="P567" s="713"/>
      <c r="Q567" s="713"/>
    </row>
    <row r="568" spans="1:17">
      <c r="A568" s="807"/>
      <c r="C568" s="636" t="str">
        <f t="shared" si="16"/>
        <v/>
      </c>
      <c r="D568" s="860" t="str">
        <f t="shared" si="17"/>
        <v/>
      </c>
      <c r="H568" s="489"/>
      <c r="J568" s="489"/>
      <c r="K568" s="490"/>
      <c r="L568" s="637"/>
      <c r="M568" s="712"/>
      <c r="N568" s="713"/>
      <c r="O568" s="713"/>
      <c r="P568" s="713"/>
      <c r="Q568" s="713"/>
    </row>
    <row r="569" spans="1:17">
      <c r="A569" s="807"/>
      <c r="C569" s="636" t="str">
        <f t="shared" si="16"/>
        <v/>
      </c>
      <c r="D569" s="860" t="str">
        <f t="shared" si="17"/>
        <v/>
      </c>
      <c r="J569" s="489"/>
      <c r="K569" s="490"/>
      <c r="L569" s="637"/>
      <c r="M569" s="712"/>
      <c r="N569" s="713"/>
      <c r="O569" s="713"/>
      <c r="P569" s="713"/>
      <c r="Q569" s="713"/>
    </row>
    <row r="570" spans="1:17">
      <c r="A570" s="807"/>
      <c r="B570" s="489"/>
      <c r="C570" s="636" t="str">
        <f t="shared" si="16"/>
        <v/>
      </c>
      <c r="D570" s="861" t="str">
        <f t="shared" si="17"/>
        <v/>
      </c>
      <c r="E570" s="490"/>
      <c r="F570" s="490"/>
      <c r="G570" s="490"/>
      <c r="J570" s="489"/>
      <c r="K570" s="490"/>
      <c r="L570" s="637"/>
      <c r="M570" s="712"/>
      <c r="N570" s="713"/>
      <c r="O570" s="713"/>
      <c r="P570" s="713"/>
      <c r="Q570" s="713"/>
    </row>
    <row r="571" spans="1:17">
      <c r="A571" s="807"/>
      <c r="C571" s="636" t="str">
        <f t="shared" si="16"/>
        <v/>
      </c>
      <c r="D571" s="860" t="str">
        <f t="shared" si="17"/>
        <v/>
      </c>
      <c r="J571" s="489"/>
      <c r="K571" s="490"/>
      <c r="L571" s="637"/>
      <c r="M571" s="712"/>
      <c r="N571" s="713"/>
      <c r="O571" s="713"/>
      <c r="P571" s="713"/>
      <c r="Q571" s="713"/>
    </row>
    <row r="572" spans="1:17">
      <c r="A572" s="807"/>
      <c r="C572" s="636" t="str">
        <f t="shared" si="16"/>
        <v/>
      </c>
      <c r="D572" s="860" t="str">
        <f t="shared" si="17"/>
        <v/>
      </c>
      <c r="J572" s="489"/>
      <c r="K572" s="490"/>
      <c r="L572" s="637"/>
      <c r="M572" s="712"/>
      <c r="N572" s="713"/>
      <c r="O572" s="713"/>
      <c r="P572" s="713"/>
      <c r="Q572" s="713"/>
    </row>
    <row r="573" spans="1:17">
      <c r="A573" s="807"/>
      <c r="B573" s="489"/>
      <c r="C573" s="636" t="str">
        <f t="shared" si="16"/>
        <v/>
      </c>
      <c r="D573" s="861" t="str">
        <f t="shared" si="17"/>
        <v/>
      </c>
      <c r="E573" s="490"/>
      <c r="F573" s="490"/>
      <c r="G573" s="490"/>
      <c r="I573" s="492"/>
      <c r="J573" s="489"/>
      <c r="K573" s="490"/>
      <c r="L573" s="637"/>
      <c r="M573" s="712"/>
      <c r="N573" s="713"/>
      <c r="O573" s="713"/>
      <c r="P573" s="713"/>
      <c r="Q573" s="713"/>
    </row>
    <row r="574" spans="1:17">
      <c r="A574" s="807"/>
      <c r="B574" s="489"/>
      <c r="C574" s="636" t="str">
        <f t="shared" si="16"/>
        <v/>
      </c>
      <c r="D574" s="861" t="str">
        <f t="shared" si="17"/>
        <v/>
      </c>
      <c r="E574" s="490"/>
      <c r="F574" s="490"/>
      <c r="G574" s="490"/>
      <c r="J574" s="489"/>
      <c r="K574" s="490"/>
      <c r="L574" s="637"/>
      <c r="M574" s="712"/>
      <c r="N574" s="713"/>
      <c r="O574" s="713"/>
      <c r="P574" s="713"/>
      <c r="Q574" s="713"/>
    </row>
    <row r="575" spans="1:17">
      <c r="A575" s="807"/>
      <c r="B575" s="489"/>
      <c r="C575" s="636" t="str">
        <f t="shared" si="16"/>
        <v/>
      </c>
      <c r="D575" s="861" t="str">
        <f t="shared" si="17"/>
        <v/>
      </c>
      <c r="E575" s="490"/>
      <c r="F575" s="490"/>
      <c r="G575" s="490"/>
      <c r="I575" s="492"/>
      <c r="J575" s="489"/>
      <c r="K575" s="490"/>
      <c r="L575" s="637"/>
      <c r="M575" s="712"/>
      <c r="N575" s="713"/>
      <c r="O575" s="713"/>
      <c r="P575" s="713"/>
      <c r="Q575" s="713"/>
    </row>
    <row r="576" spans="1:17">
      <c r="A576" s="807"/>
      <c r="C576" s="636" t="str">
        <f t="shared" si="16"/>
        <v/>
      </c>
      <c r="D576" s="860" t="str">
        <f t="shared" si="17"/>
        <v/>
      </c>
      <c r="J576" s="489"/>
      <c r="K576" s="490"/>
      <c r="L576" s="637"/>
      <c r="M576" s="712"/>
      <c r="N576" s="713"/>
      <c r="O576" s="713"/>
      <c r="P576" s="713"/>
      <c r="Q576" s="713"/>
    </row>
    <row r="577" spans="1:17">
      <c r="A577" s="807"/>
      <c r="B577" s="489"/>
      <c r="C577" s="636" t="str">
        <f t="shared" si="16"/>
        <v/>
      </c>
      <c r="D577" s="861" t="str">
        <f t="shared" si="17"/>
        <v/>
      </c>
      <c r="E577" s="490"/>
      <c r="G577" s="490"/>
      <c r="J577" s="489"/>
      <c r="K577" s="490"/>
      <c r="L577" s="637"/>
      <c r="M577" s="712"/>
      <c r="N577" s="713"/>
      <c r="O577" s="713"/>
      <c r="P577" s="713"/>
      <c r="Q577" s="713"/>
    </row>
    <row r="578" spans="1:17">
      <c r="A578" s="807"/>
      <c r="C578" s="636" t="str">
        <f t="shared" ref="C578:C641" si="18">IFERROR(1440/D578, "")</f>
        <v/>
      </c>
      <c r="D578" s="860" t="str">
        <f t="shared" ref="D578:D641" si="19">IF(B578="", "", IF(B578&lt;1, B578*1440, B578))</f>
        <v/>
      </c>
      <c r="F578" s="490"/>
      <c r="J578" s="489"/>
      <c r="K578" s="490"/>
      <c r="L578" s="637"/>
      <c r="M578" s="712"/>
      <c r="N578" s="713"/>
      <c r="O578" s="713"/>
      <c r="P578" s="713"/>
      <c r="Q578" s="713"/>
    </row>
    <row r="579" spans="1:17">
      <c r="A579" s="807"/>
      <c r="B579" s="489"/>
      <c r="C579" s="636" t="str">
        <f t="shared" si="18"/>
        <v/>
      </c>
      <c r="D579" s="861" t="str">
        <f t="shared" si="19"/>
        <v/>
      </c>
      <c r="E579" s="490"/>
      <c r="F579" s="490"/>
      <c r="G579" s="490"/>
      <c r="I579" s="492"/>
      <c r="J579" s="489"/>
      <c r="K579" s="490"/>
      <c r="L579" s="637"/>
      <c r="M579" s="712"/>
      <c r="N579" s="713"/>
      <c r="O579" s="713"/>
      <c r="P579" s="713"/>
      <c r="Q579" s="713"/>
    </row>
    <row r="580" spans="1:17">
      <c r="A580" s="807"/>
      <c r="B580" s="489"/>
      <c r="C580" s="636" t="str">
        <f t="shared" si="18"/>
        <v/>
      </c>
      <c r="D580" s="861" t="str">
        <f t="shared" si="19"/>
        <v/>
      </c>
      <c r="E580" s="490"/>
      <c r="F580" s="490"/>
      <c r="G580" s="490"/>
      <c r="J580" s="489"/>
      <c r="K580" s="490"/>
      <c r="L580" s="637"/>
      <c r="M580" s="712"/>
      <c r="N580" s="713"/>
      <c r="O580" s="713"/>
      <c r="P580" s="713"/>
      <c r="Q580" s="713"/>
    </row>
    <row r="581" spans="1:17">
      <c r="A581" s="807"/>
      <c r="B581" s="489"/>
      <c r="C581" s="636" t="str">
        <f t="shared" si="18"/>
        <v/>
      </c>
      <c r="D581" s="861" t="str">
        <f t="shared" si="19"/>
        <v/>
      </c>
      <c r="E581" s="490"/>
      <c r="F581" s="490"/>
      <c r="G581" s="490"/>
      <c r="J581" s="489"/>
      <c r="K581" s="490"/>
      <c r="L581" s="637"/>
      <c r="M581" s="712"/>
      <c r="N581" s="713"/>
      <c r="O581" s="713"/>
      <c r="P581" s="713"/>
      <c r="Q581" s="713"/>
    </row>
    <row r="582" spans="1:17">
      <c r="A582" s="807"/>
      <c r="C582" s="636" t="str">
        <f t="shared" si="18"/>
        <v/>
      </c>
      <c r="D582" s="860" t="str">
        <f t="shared" si="19"/>
        <v/>
      </c>
      <c r="E582" s="490"/>
      <c r="F582" s="490"/>
      <c r="G582" s="490"/>
      <c r="H582" s="489"/>
      <c r="I582" s="491"/>
      <c r="J582" s="489"/>
      <c r="K582" s="490"/>
      <c r="L582" s="637"/>
      <c r="M582" s="712"/>
      <c r="N582" s="713"/>
      <c r="O582" s="713"/>
      <c r="P582" s="713"/>
      <c r="Q582" s="713"/>
    </row>
    <row r="583" spans="1:17">
      <c r="A583" s="807"/>
      <c r="C583" s="636" t="str">
        <f t="shared" si="18"/>
        <v/>
      </c>
      <c r="D583" s="860" t="str">
        <f t="shared" si="19"/>
        <v/>
      </c>
      <c r="F583" s="490"/>
      <c r="J583" s="489"/>
      <c r="K583" s="490"/>
      <c r="L583" s="637"/>
      <c r="M583" s="712"/>
      <c r="N583" s="713"/>
      <c r="O583" s="713"/>
      <c r="P583" s="713"/>
      <c r="Q583" s="713"/>
    </row>
    <row r="584" spans="1:17">
      <c r="A584" s="807"/>
      <c r="B584" s="489"/>
      <c r="C584" s="636" t="str">
        <f t="shared" si="18"/>
        <v/>
      </c>
      <c r="D584" s="861" t="str">
        <f t="shared" si="19"/>
        <v/>
      </c>
      <c r="E584" s="490"/>
      <c r="F584" s="490"/>
      <c r="G584" s="490"/>
      <c r="H584" s="489"/>
      <c r="I584" s="489"/>
      <c r="J584" s="489"/>
      <c r="K584" s="490"/>
      <c r="L584" s="637"/>
      <c r="M584" s="712"/>
      <c r="N584" s="713"/>
      <c r="O584" s="713"/>
      <c r="P584" s="713"/>
      <c r="Q584" s="713"/>
    </row>
    <row r="585" spans="1:17">
      <c r="A585" s="807"/>
      <c r="C585" s="636" t="str">
        <f t="shared" si="18"/>
        <v/>
      </c>
      <c r="D585" s="860" t="str">
        <f t="shared" si="19"/>
        <v/>
      </c>
      <c r="J585" s="489"/>
      <c r="K585" s="490"/>
      <c r="L585" s="637"/>
      <c r="M585" s="712"/>
      <c r="N585" s="713"/>
      <c r="O585" s="713"/>
      <c r="P585" s="713"/>
      <c r="Q585" s="713"/>
    </row>
    <row r="586" spans="1:17">
      <c r="A586" s="807"/>
      <c r="B586" s="489"/>
      <c r="C586" s="636" t="str">
        <f t="shared" si="18"/>
        <v/>
      </c>
      <c r="D586" s="861" t="str">
        <f t="shared" si="19"/>
        <v/>
      </c>
      <c r="E586" s="490"/>
      <c r="F586" s="490"/>
      <c r="G586" s="490"/>
      <c r="I586" s="492"/>
      <c r="J586" s="489"/>
      <c r="K586" s="490"/>
      <c r="L586" s="637"/>
      <c r="M586" s="712"/>
      <c r="N586" s="713"/>
      <c r="O586" s="713"/>
      <c r="P586" s="713"/>
      <c r="Q586" s="713"/>
    </row>
    <row r="587" spans="1:17">
      <c r="A587" s="807"/>
      <c r="B587" s="489"/>
      <c r="C587" s="636" t="str">
        <f t="shared" si="18"/>
        <v/>
      </c>
      <c r="D587" s="861" t="str">
        <f t="shared" si="19"/>
        <v/>
      </c>
      <c r="E587" s="490"/>
      <c r="F587" s="490"/>
      <c r="G587" s="490"/>
      <c r="I587" s="492"/>
      <c r="J587" s="489"/>
      <c r="K587" s="490"/>
      <c r="L587" s="637"/>
      <c r="M587" s="712"/>
      <c r="N587" s="713"/>
      <c r="O587" s="713"/>
      <c r="P587" s="713"/>
      <c r="Q587" s="713"/>
    </row>
    <row r="588" spans="1:17">
      <c r="A588" s="807"/>
      <c r="C588" s="636" t="str">
        <f t="shared" si="18"/>
        <v/>
      </c>
      <c r="D588" s="860" t="str">
        <f t="shared" si="19"/>
        <v/>
      </c>
      <c r="H588" s="489"/>
      <c r="J588" s="489"/>
      <c r="K588" s="490"/>
      <c r="L588" s="637"/>
      <c r="M588" s="712"/>
      <c r="N588" s="713"/>
      <c r="O588" s="713"/>
      <c r="P588" s="713"/>
      <c r="Q588" s="713"/>
    </row>
    <row r="589" spans="1:17">
      <c r="A589" s="807"/>
      <c r="B589" s="489"/>
      <c r="C589" s="636" t="str">
        <f t="shared" si="18"/>
        <v/>
      </c>
      <c r="D589" s="861" t="str">
        <f t="shared" si="19"/>
        <v/>
      </c>
      <c r="E589" s="490"/>
      <c r="F589" s="490"/>
      <c r="G589" s="490"/>
      <c r="I589" s="492"/>
      <c r="J589" s="489"/>
      <c r="K589" s="490"/>
      <c r="L589" s="637"/>
      <c r="M589" s="712"/>
      <c r="N589" s="713"/>
      <c r="O589" s="713"/>
      <c r="P589" s="713"/>
      <c r="Q589" s="713"/>
    </row>
    <row r="590" spans="1:17">
      <c r="A590" s="807"/>
      <c r="B590" s="489"/>
      <c r="C590" s="636" t="str">
        <f t="shared" si="18"/>
        <v/>
      </c>
      <c r="D590" s="861" t="str">
        <f t="shared" si="19"/>
        <v/>
      </c>
      <c r="H590" s="489"/>
      <c r="I590" s="491"/>
      <c r="J590" s="489"/>
      <c r="K590" s="490"/>
      <c r="L590" s="637"/>
      <c r="M590" s="712"/>
      <c r="N590" s="713"/>
      <c r="O590" s="713"/>
      <c r="P590" s="713"/>
      <c r="Q590" s="713"/>
    </row>
    <row r="591" spans="1:17">
      <c r="A591" s="807"/>
      <c r="B591" s="489"/>
      <c r="C591" s="636" t="str">
        <f t="shared" si="18"/>
        <v/>
      </c>
      <c r="D591" s="861" t="str">
        <f t="shared" si="19"/>
        <v/>
      </c>
      <c r="E591" s="490"/>
      <c r="F591" s="490"/>
      <c r="G591" s="490"/>
      <c r="I591" s="492"/>
      <c r="J591" s="489"/>
      <c r="K591" s="490"/>
      <c r="L591" s="637"/>
      <c r="M591" s="712"/>
      <c r="N591" s="713"/>
      <c r="O591" s="713"/>
      <c r="P591" s="713"/>
      <c r="Q591" s="713"/>
    </row>
    <row r="592" spans="1:17">
      <c r="A592" s="807"/>
      <c r="C592" s="636" t="str">
        <f t="shared" si="18"/>
        <v/>
      </c>
      <c r="D592" s="860" t="str">
        <f t="shared" si="19"/>
        <v/>
      </c>
      <c r="J592" s="489"/>
      <c r="K592" s="490"/>
      <c r="L592" s="637"/>
      <c r="M592" s="712"/>
      <c r="N592" s="713"/>
      <c r="O592" s="713"/>
      <c r="P592" s="713"/>
      <c r="Q592" s="713"/>
    </row>
    <row r="593" spans="1:17">
      <c r="A593" s="807"/>
      <c r="B593" s="489"/>
      <c r="C593" s="636" t="str">
        <f t="shared" si="18"/>
        <v/>
      </c>
      <c r="D593" s="861" t="str">
        <f t="shared" si="19"/>
        <v/>
      </c>
      <c r="E593" s="490"/>
      <c r="F593" s="490"/>
      <c r="G593" s="490"/>
      <c r="H593" s="489"/>
      <c r="J593" s="489"/>
      <c r="K593" s="490"/>
      <c r="L593" s="637"/>
      <c r="M593" s="712"/>
      <c r="N593" s="713"/>
      <c r="O593" s="713"/>
      <c r="P593" s="713"/>
      <c r="Q593" s="713"/>
    </row>
    <row r="594" spans="1:17">
      <c r="A594" s="807"/>
      <c r="C594" s="636" t="str">
        <f t="shared" si="18"/>
        <v/>
      </c>
      <c r="D594" s="860" t="str">
        <f t="shared" si="19"/>
        <v/>
      </c>
      <c r="F594" s="490"/>
      <c r="J594" s="489"/>
      <c r="K594" s="490"/>
      <c r="L594" s="637"/>
      <c r="M594" s="712"/>
      <c r="N594" s="713"/>
      <c r="O594" s="713"/>
      <c r="P594" s="713"/>
      <c r="Q594" s="713"/>
    </row>
    <row r="595" spans="1:17">
      <c r="A595" s="807"/>
      <c r="B595" s="489"/>
      <c r="C595" s="636" t="str">
        <f t="shared" si="18"/>
        <v/>
      </c>
      <c r="D595" s="861" t="str">
        <f t="shared" si="19"/>
        <v/>
      </c>
      <c r="E595" s="490"/>
      <c r="F595" s="490"/>
      <c r="G595" s="490"/>
      <c r="I595" s="492"/>
      <c r="J595" s="489"/>
      <c r="K595" s="490"/>
      <c r="L595" s="637"/>
      <c r="M595" s="712"/>
      <c r="N595" s="713"/>
      <c r="O595" s="713"/>
      <c r="P595" s="713"/>
      <c r="Q595" s="713"/>
    </row>
    <row r="596" spans="1:17">
      <c r="A596" s="807"/>
      <c r="C596" s="636" t="str">
        <f t="shared" si="18"/>
        <v/>
      </c>
      <c r="D596" s="860" t="str">
        <f t="shared" si="19"/>
        <v/>
      </c>
      <c r="J596" s="489"/>
      <c r="K596" s="490"/>
      <c r="L596" s="637"/>
      <c r="M596" s="712"/>
      <c r="N596" s="713"/>
      <c r="O596" s="713"/>
      <c r="P596" s="713"/>
      <c r="Q596" s="713"/>
    </row>
    <row r="597" spans="1:17">
      <c r="A597" s="807"/>
      <c r="C597" s="636" t="str">
        <f t="shared" si="18"/>
        <v/>
      </c>
      <c r="D597" s="860" t="str">
        <f t="shared" si="19"/>
        <v/>
      </c>
      <c r="F597" s="490"/>
      <c r="J597" s="489"/>
      <c r="K597" s="490"/>
      <c r="L597" s="637"/>
      <c r="M597" s="712"/>
      <c r="N597" s="713"/>
      <c r="O597" s="713"/>
      <c r="P597" s="713"/>
      <c r="Q597" s="713"/>
    </row>
    <row r="598" spans="1:17">
      <c r="A598" s="807"/>
      <c r="B598" s="489"/>
      <c r="C598" s="636" t="str">
        <f t="shared" si="18"/>
        <v/>
      </c>
      <c r="D598" s="861" t="str">
        <f t="shared" si="19"/>
        <v/>
      </c>
      <c r="E598" s="490"/>
      <c r="G598" s="490"/>
      <c r="I598" s="492"/>
      <c r="J598" s="489"/>
      <c r="K598" s="490"/>
      <c r="L598" s="637"/>
      <c r="M598" s="712"/>
      <c r="N598" s="713"/>
      <c r="O598" s="713"/>
      <c r="P598" s="713"/>
      <c r="Q598" s="713"/>
    </row>
    <row r="599" spans="1:17">
      <c r="A599" s="807"/>
      <c r="C599" s="636" t="str">
        <f t="shared" si="18"/>
        <v/>
      </c>
      <c r="D599" s="860" t="str">
        <f t="shared" si="19"/>
        <v/>
      </c>
      <c r="J599" s="489"/>
      <c r="K599" s="490"/>
      <c r="L599" s="637"/>
      <c r="M599" s="712"/>
      <c r="N599" s="713"/>
      <c r="O599" s="713"/>
      <c r="P599" s="713"/>
      <c r="Q599" s="713"/>
    </row>
    <row r="600" spans="1:17">
      <c r="A600" s="807"/>
      <c r="C600" s="636" t="str">
        <f t="shared" si="18"/>
        <v/>
      </c>
      <c r="D600" s="860" t="str">
        <f t="shared" si="19"/>
        <v/>
      </c>
      <c r="J600" s="489"/>
      <c r="K600" s="490"/>
      <c r="L600" s="637"/>
      <c r="M600" s="712"/>
      <c r="N600" s="713"/>
      <c r="O600" s="713"/>
      <c r="P600" s="713"/>
      <c r="Q600" s="713"/>
    </row>
    <row r="601" spans="1:17">
      <c r="A601" s="807"/>
      <c r="C601" s="636" t="str">
        <f t="shared" si="18"/>
        <v/>
      </c>
      <c r="D601" s="860" t="str">
        <f t="shared" si="19"/>
        <v/>
      </c>
      <c r="J601" s="489"/>
      <c r="K601" s="490"/>
      <c r="L601" s="637"/>
      <c r="M601" s="712"/>
      <c r="N601" s="713"/>
      <c r="O601" s="713"/>
      <c r="P601" s="713"/>
      <c r="Q601" s="713"/>
    </row>
    <row r="602" spans="1:17">
      <c r="A602" s="807"/>
      <c r="C602" s="636" t="str">
        <f t="shared" si="18"/>
        <v/>
      </c>
      <c r="D602" s="860" t="str">
        <f t="shared" si="19"/>
        <v/>
      </c>
      <c r="J602" s="489"/>
      <c r="K602" s="490"/>
      <c r="L602" s="637"/>
      <c r="M602" s="712"/>
      <c r="N602" s="713"/>
      <c r="O602" s="713"/>
      <c r="P602" s="713"/>
      <c r="Q602" s="713"/>
    </row>
    <row r="603" spans="1:17">
      <c r="A603" s="807"/>
      <c r="C603" s="636" t="str">
        <f t="shared" si="18"/>
        <v/>
      </c>
      <c r="D603" s="860" t="str">
        <f t="shared" si="19"/>
        <v/>
      </c>
      <c r="J603" s="489"/>
      <c r="K603" s="490"/>
      <c r="L603" s="637"/>
      <c r="M603" s="712"/>
      <c r="N603" s="713"/>
      <c r="O603" s="713"/>
      <c r="P603" s="713"/>
      <c r="Q603" s="713"/>
    </row>
    <row r="604" spans="1:17">
      <c r="A604" s="807"/>
      <c r="C604" s="636" t="str">
        <f t="shared" si="18"/>
        <v/>
      </c>
      <c r="D604" s="860" t="str">
        <f t="shared" si="19"/>
        <v/>
      </c>
      <c r="J604" s="489"/>
      <c r="K604" s="490"/>
      <c r="L604" s="637"/>
      <c r="M604" s="712"/>
      <c r="N604" s="713"/>
      <c r="O604" s="713"/>
      <c r="P604" s="713"/>
      <c r="Q604" s="713"/>
    </row>
    <row r="605" spans="1:17">
      <c r="A605" s="807"/>
      <c r="B605" s="489"/>
      <c r="C605" s="636" t="str">
        <f t="shared" si="18"/>
        <v/>
      </c>
      <c r="D605" s="861" t="str">
        <f t="shared" si="19"/>
        <v/>
      </c>
      <c r="E605" s="490"/>
      <c r="F605" s="490"/>
      <c r="G605" s="490"/>
      <c r="I605" s="492"/>
      <c r="J605" s="489"/>
      <c r="K605" s="490"/>
      <c r="L605" s="637"/>
      <c r="M605" s="712"/>
      <c r="N605" s="713"/>
      <c r="O605" s="713"/>
      <c r="P605" s="713"/>
      <c r="Q605" s="713"/>
    </row>
    <row r="606" spans="1:17">
      <c r="A606" s="807"/>
      <c r="B606" s="489"/>
      <c r="C606" s="636" t="str">
        <f t="shared" si="18"/>
        <v/>
      </c>
      <c r="D606" s="861" t="str">
        <f t="shared" si="19"/>
        <v/>
      </c>
      <c r="E606" s="490"/>
      <c r="G606" s="490"/>
      <c r="J606" s="489"/>
      <c r="K606" s="490"/>
      <c r="L606" s="637"/>
      <c r="M606" s="712"/>
      <c r="N606" s="713"/>
      <c r="O606" s="713"/>
      <c r="P606" s="713"/>
      <c r="Q606" s="713"/>
    </row>
    <row r="607" spans="1:17">
      <c r="A607" s="807"/>
      <c r="B607" s="489"/>
      <c r="C607" s="636" t="str">
        <f t="shared" si="18"/>
        <v/>
      </c>
      <c r="D607" s="861" t="str">
        <f t="shared" si="19"/>
        <v/>
      </c>
      <c r="E607" s="490"/>
      <c r="F607" s="490"/>
      <c r="G607" s="490"/>
      <c r="H607" s="489"/>
      <c r="I607" s="492"/>
      <c r="J607" s="489"/>
      <c r="K607" s="490"/>
      <c r="L607" s="637"/>
      <c r="M607" s="712"/>
      <c r="N607" s="713"/>
      <c r="O607" s="713"/>
      <c r="P607" s="713"/>
      <c r="Q607" s="713"/>
    </row>
    <row r="608" spans="1:17">
      <c r="A608" s="807"/>
      <c r="C608" s="636" t="str">
        <f t="shared" si="18"/>
        <v/>
      </c>
      <c r="D608" s="860" t="str">
        <f t="shared" si="19"/>
        <v/>
      </c>
      <c r="F608" s="490"/>
      <c r="J608" s="489"/>
      <c r="K608" s="490"/>
      <c r="L608" s="637"/>
      <c r="M608" s="712"/>
      <c r="N608" s="713"/>
      <c r="O608" s="713"/>
      <c r="P608" s="713"/>
      <c r="Q608" s="713"/>
    </row>
    <row r="609" spans="1:17">
      <c r="A609" s="807"/>
      <c r="B609" s="489"/>
      <c r="C609" s="636" t="str">
        <f t="shared" si="18"/>
        <v/>
      </c>
      <c r="D609" s="861" t="str">
        <f t="shared" si="19"/>
        <v/>
      </c>
      <c r="E609" s="490"/>
      <c r="F609" s="490"/>
      <c r="G609" s="490"/>
      <c r="J609" s="489"/>
      <c r="K609" s="490"/>
      <c r="L609" s="637"/>
      <c r="M609" s="712"/>
      <c r="N609" s="713"/>
      <c r="O609" s="713"/>
      <c r="P609" s="713"/>
      <c r="Q609" s="713"/>
    </row>
    <row r="610" spans="1:17">
      <c r="A610" s="807"/>
      <c r="B610" s="489"/>
      <c r="C610" s="636" t="str">
        <f t="shared" si="18"/>
        <v/>
      </c>
      <c r="D610" s="861" t="str">
        <f t="shared" si="19"/>
        <v/>
      </c>
      <c r="E610" s="490"/>
      <c r="F610" s="490"/>
      <c r="G610" s="490"/>
      <c r="I610" s="492"/>
      <c r="J610" s="489"/>
      <c r="K610" s="490"/>
      <c r="L610" s="637"/>
      <c r="M610" s="712"/>
      <c r="N610" s="713"/>
      <c r="O610" s="713"/>
      <c r="P610" s="713"/>
      <c r="Q610" s="713"/>
    </row>
    <row r="611" spans="1:17">
      <c r="A611" s="807"/>
      <c r="B611" s="489"/>
      <c r="C611" s="636" t="str">
        <f t="shared" si="18"/>
        <v/>
      </c>
      <c r="D611" s="861" t="str">
        <f t="shared" si="19"/>
        <v/>
      </c>
      <c r="E611" s="490"/>
      <c r="F611" s="490"/>
      <c r="G611" s="490"/>
      <c r="I611" s="492"/>
      <c r="J611" s="489"/>
      <c r="K611" s="490"/>
      <c r="L611" s="637"/>
      <c r="M611" s="712"/>
      <c r="N611" s="713"/>
      <c r="O611" s="713"/>
      <c r="P611" s="713"/>
      <c r="Q611" s="713"/>
    </row>
    <row r="612" spans="1:17">
      <c r="A612" s="807"/>
      <c r="B612" s="489"/>
      <c r="C612" s="636" t="str">
        <f t="shared" si="18"/>
        <v/>
      </c>
      <c r="D612" s="861" t="str">
        <f t="shared" si="19"/>
        <v/>
      </c>
      <c r="E612" s="490"/>
      <c r="G612" s="490"/>
      <c r="J612" s="489"/>
      <c r="K612" s="490"/>
      <c r="L612" s="637"/>
      <c r="M612" s="712"/>
      <c r="N612" s="713"/>
      <c r="O612" s="713"/>
      <c r="P612" s="713"/>
      <c r="Q612" s="713"/>
    </row>
    <row r="613" spans="1:17">
      <c r="A613" s="807"/>
      <c r="B613" s="489"/>
      <c r="C613" s="636" t="str">
        <f t="shared" si="18"/>
        <v/>
      </c>
      <c r="D613" s="861" t="str">
        <f t="shared" si="19"/>
        <v/>
      </c>
      <c r="E613" s="490"/>
      <c r="F613" s="490"/>
      <c r="G613" s="490"/>
      <c r="I613" s="492"/>
      <c r="J613" s="489"/>
      <c r="K613" s="490"/>
      <c r="L613" s="637"/>
      <c r="M613" s="712"/>
      <c r="N613" s="713"/>
      <c r="O613" s="713"/>
      <c r="P613" s="713"/>
      <c r="Q613" s="713"/>
    </row>
    <row r="614" spans="1:17">
      <c r="A614" s="807"/>
      <c r="C614" s="636" t="str">
        <f t="shared" si="18"/>
        <v/>
      </c>
      <c r="D614" s="860" t="str">
        <f t="shared" si="19"/>
        <v/>
      </c>
      <c r="J614" s="489"/>
      <c r="K614" s="490"/>
      <c r="L614" s="637"/>
      <c r="M614" s="712"/>
      <c r="N614" s="713"/>
      <c r="O614" s="713"/>
      <c r="P614" s="713"/>
      <c r="Q614" s="713"/>
    </row>
    <row r="615" spans="1:17">
      <c r="A615" s="807"/>
      <c r="B615" s="489"/>
      <c r="C615" s="636" t="str">
        <f t="shared" si="18"/>
        <v/>
      </c>
      <c r="D615" s="861" t="str">
        <f t="shared" si="19"/>
        <v/>
      </c>
      <c r="E615" s="490"/>
      <c r="F615" s="490"/>
      <c r="G615" s="490"/>
      <c r="I615" s="492"/>
      <c r="J615" s="489"/>
      <c r="K615" s="490"/>
      <c r="L615" s="637"/>
      <c r="M615" s="712"/>
      <c r="N615" s="713"/>
      <c r="O615" s="713"/>
      <c r="P615" s="713"/>
      <c r="Q615" s="713"/>
    </row>
    <row r="616" spans="1:17">
      <c r="A616" s="807"/>
      <c r="B616" s="489"/>
      <c r="C616" s="636" t="str">
        <f t="shared" si="18"/>
        <v/>
      </c>
      <c r="D616" s="861" t="str">
        <f t="shared" si="19"/>
        <v/>
      </c>
      <c r="E616" s="490"/>
      <c r="F616" s="490"/>
      <c r="G616" s="490"/>
      <c r="I616" s="492"/>
      <c r="J616" s="489"/>
      <c r="K616" s="490"/>
      <c r="L616" s="637"/>
      <c r="M616" s="712"/>
      <c r="N616" s="713"/>
      <c r="O616" s="713"/>
      <c r="P616" s="713"/>
      <c r="Q616" s="713"/>
    </row>
    <row r="617" spans="1:17">
      <c r="A617" s="807"/>
      <c r="C617" s="636" t="str">
        <f t="shared" si="18"/>
        <v/>
      </c>
      <c r="D617" s="860" t="str">
        <f t="shared" si="19"/>
        <v/>
      </c>
      <c r="J617" s="489"/>
      <c r="K617" s="490"/>
      <c r="L617" s="637"/>
      <c r="M617" s="712"/>
      <c r="N617" s="713"/>
      <c r="O617" s="713"/>
      <c r="P617" s="713"/>
      <c r="Q617" s="713"/>
    </row>
    <row r="618" spans="1:17">
      <c r="A618" s="807"/>
      <c r="B618" s="489"/>
      <c r="C618" s="636" t="str">
        <f t="shared" si="18"/>
        <v/>
      </c>
      <c r="D618" s="861" t="str">
        <f t="shared" si="19"/>
        <v/>
      </c>
      <c r="E618" s="490"/>
      <c r="F618" s="490"/>
      <c r="G618" s="490"/>
      <c r="J618" s="489"/>
      <c r="K618" s="490"/>
      <c r="L618" s="637"/>
      <c r="M618" s="712"/>
      <c r="N618" s="713"/>
      <c r="O618" s="713"/>
      <c r="P618" s="713"/>
      <c r="Q618" s="713"/>
    </row>
    <row r="619" spans="1:17">
      <c r="A619" s="807"/>
      <c r="C619" s="636" t="str">
        <f t="shared" si="18"/>
        <v/>
      </c>
      <c r="D619" s="860" t="str">
        <f t="shared" si="19"/>
        <v/>
      </c>
      <c r="J619" s="489"/>
      <c r="K619" s="490"/>
      <c r="L619" s="637"/>
      <c r="M619" s="712"/>
      <c r="N619" s="713"/>
      <c r="O619" s="713"/>
      <c r="P619" s="713"/>
      <c r="Q619" s="713"/>
    </row>
    <row r="620" spans="1:17">
      <c r="A620" s="807"/>
      <c r="B620" s="489"/>
      <c r="C620" s="636" t="str">
        <f t="shared" si="18"/>
        <v/>
      </c>
      <c r="D620" s="861" t="str">
        <f t="shared" si="19"/>
        <v/>
      </c>
      <c r="E620" s="490"/>
      <c r="G620" s="490"/>
      <c r="J620" s="489"/>
      <c r="K620" s="490"/>
      <c r="L620" s="637"/>
      <c r="M620" s="712"/>
      <c r="N620" s="713"/>
      <c r="O620" s="713"/>
      <c r="P620" s="713"/>
      <c r="Q620" s="713"/>
    </row>
    <row r="621" spans="1:17">
      <c r="A621" s="807"/>
      <c r="B621" s="489"/>
      <c r="C621" s="636" t="str">
        <f t="shared" si="18"/>
        <v/>
      </c>
      <c r="D621" s="861" t="str">
        <f t="shared" si="19"/>
        <v/>
      </c>
      <c r="E621" s="490"/>
      <c r="F621" s="490"/>
      <c r="G621" s="490"/>
      <c r="H621" s="489"/>
      <c r="J621" s="489"/>
      <c r="K621" s="490"/>
      <c r="L621" s="637"/>
      <c r="M621" s="712"/>
      <c r="N621" s="713"/>
      <c r="O621" s="713"/>
      <c r="P621" s="713"/>
      <c r="Q621" s="713"/>
    </row>
    <row r="622" spans="1:17">
      <c r="A622" s="807"/>
      <c r="B622" s="489"/>
      <c r="C622" s="636" t="str">
        <f t="shared" si="18"/>
        <v/>
      </c>
      <c r="D622" s="861" t="str">
        <f t="shared" si="19"/>
        <v/>
      </c>
      <c r="E622" s="490"/>
      <c r="F622" s="490"/>
      <c r="G622" s="490"/>
      <c r="J622" s="489"/>
      <c r="K622" s="490"/>
      <c r="L622" s="637"/>
      <c r="M622" s="712"/>
      <c r="N622" s="713"/>
      <c r="O622" s="713"/>
      <c r="P622" s="713"/>
      <c r="Q622" s="713"/>
    </row>
    <row r="623" spans="1:17">
      <c r="A623" s="807"/>
      <c r="C623" s="636" t="str">
        <f t="shared" si="18"/>
        <v/>
      </c>
      <c r="D623" s="860" t="str">
        <f t="shared" si="19"/>
        <v/>
      </c>
      <c r="J623" s="489"/>
      <c r="K623" s="490"/>
      <c r="L623" s="637"/>
      <c r="M623" s="712"/>
      <c r="N623" s="713"/>
      <c r="O623" s="713"/>
      <c r="P623" s="713"/>
      <c r="Q623" s="713"/>
    </row>
    <row r="624" spans="1:17">
      <c r="A624" s="807"/>
      <c r="C624" s="636" t="str">
        <f t="shared" si="18"/>
        <v/>
      </c>
      <c r="D624" s="860" t="str">
        <f t="shared" si="19"/>
        <v/>
      </c>
      <c r="J624" s="489"/>
      <c r="K624" s="490"/>
      <c r="L624" s="637"/>
      <c r="M624" s="712"/>
      <c r="N624" s="713"/>
      <c r="O624" s="713"/>
      <c r="P624" s="713"/>
      <c r="Q624" s="713"/>
    </row>
    <row r="625" spans="1:17">
      <c r="A625" s="807"/>
      <c r="C625" s="636" t="str">
        <f t="shared" si="18"/>
        <v/>
      </c>
      <c r="D625" s="860" t="str">
        <f t="shared" si="19"/>
        <v/>
      </c>
      <c r="J625" s="489"/>
      <c r="K625" s="490"/>
      <c r="L625" s="637"/>
      <c r="M625" s="712"/>
      <c r="N625" s="713"/>
      <c r="O625" s="713"/>
      <c r="P625" s="713"/>
      <c r="Q625" s="713"/>
    </row>
    <row r="626" spans="1:17">
      <c r="A626" s="807"/>
      <c r="C626" s="636" t="str">
        <f t="shared" si="18"/>
        <v/>
      </c>
      <c r="D626" s="860" t="str">
        <f t="shared" si="19"/>
        <v/>
      </c>
      <c r="J626" s="489"/>
      <c r="K626" s="490"/>
      <c r="L626" s="637"/>
      <c r="M626" s="712"/>
      <c r="N626" s="713"/>
      <c r="O626" s="713"/>
      <c r="P626" s="713"/>
      <c r="Q626" s="713"/>
    </row>
    <row r="627" spans="1:17">
      <c r="A627" s="807"/>
      <c r="C627" s="636" t="str">
        <f t="shared" si="18"/>
        <v/>
      </c>
      <c r="D627" s="860" t="str">
        <f t="shared" si="19"/>
        <v/>
      </c>
      <c r="F627" s="490"/>
      <c r="J627" s="489"/>
      <c r="K627" s="490"/>
      <c r="L627" s="637"/>
      <c r="M627" s="712"/>
      <c r="N627" s="713"/>
      <c r="O627" s="713"/>
      <c r="P627" s="713"/>
      <c r="Q627" s="713"/>
    </row>
    <row r="628" spans="1:17">
      <c r="A628" s="807"/>
      <c r="C628" s="636" t="str">
        <f t="shared" si="18"/>
        <v/>
      </c>
      <c r="D628" s="860" t="str">
        <f t="shared" si="19"/>
        <v/>
      </c>
      <c r="J628" s="489"/>
      <c r="K628" s="490"/>
      <c r="L628" s="637"/>
      <c r="M628" s="712"/>
      <c r="N628" s="713"/>
      <c r="O628" s="713"/>
      <c r="P628" s="713"/>
      <c r="Q628" s="713"/>
    </row>
    <row r="629" spans="1:17">
      <c r="A629" s="807"/>
      <c r="B629" s="489"/>
      <c r="C629" s="636" t="str">
        <f t="shared" si="18"/>
        <v/>
      </c>
      <c r="D629" s="861" t="str">
        <f t="shared" si="19"/>
        <v/>
      </c>
      <c r="E629" s="490"/>
      <c r="F629" s="490"/>
      <c r="G629" s="490"/>
      <c r="I629" s="492"/>
      <c r="J629" s="489"/>
      <c r="K629" s="490"/>
      <c r="L629" s="637"/>
      <c r="M629" s="712"/>
      <c r="N629" s="713"/>
      <c r="O629" s="713"/>
      <c r="P629" s="713"/>
      <c r="Q629" s="713"/>
    </row>
    <row r="630" spans="1:17">
      <c r="A630" s="807"/>
      <c r="C630" s="636" t="str">
        <f t="shared" si="18"/>
        <v/>
      </c>
      <c r="D630" s="860" t="str">
        <f t="shared" si="19"/>
        <v/>
      </c>
      <c r="J630" s="489"/>
      <c r="K630" s="490"/>
      <c r="L630" s="637"/>
      <c r="M630" s="712"/>
      <c r="N630" s="713"/>
      <c r="O630" s="713"/>
      <c r="P630" s="713"/>
      <c r="Q630" s="713"/>
    </row>
    <row r="631" spans="1:17">
      <c r="A631" s="807"/>
      <c r="C631" s="636" t="str">
        <f t="shared" si="18"/>
        <v/>
      </c>
      <c r="D631" s="860" t="str">
        <f t="shared" si="19"/>
        <v/>
      </c>
      <c r="J631" s="489"/>
      <c r="K631" s="490"/>
      <c r="L631" s="637"/>
      <c r="M631" s="712"/>
      <c r="N631" s="713"/>
      <c r="O631" s="713"/>
      <c r="P631" s="713"/>
      <c r="Q631" s="713"/>
    </row>
    <row r="632" spans="1:17">
      <c r="A632" s="807"/>
      <c r="C632" s="636" t="str">
        <f t="shared" si="18"/>
        <v/>
      </c>
      <c r="D632" s="860" t="str">
        <f t="shared" si="19"/>
        <v/>
      </c>
      <c r="J632" s="489"/>
      <c r="K632" s="490"/>
      <c r="L632" s="637"/>
      <c r="M632" s="712"/>
      <c r="N632" s="713"/>
      <c r="O632" s="713"/>
      <c r="P632" s="713"/>
      <c r="Q632" s="713"/>
    </row>
    <row r="633" spans="1:17">
      <c r="A633" s="807"/>
      <c r="B633" s="489"/>
      <c r="C633" s="636" t="str">
        <f t="shared" si="18"/>
        <v/>
      </c>
      <c r="D633" s="861" t="str">
        <f t="shared" si="19"/>
        <v/>
      </c>
      <c r="E633" s="490"/>
      <c r="G633" s="490"/>
      <c r="J633" s="489"/>
      <c r="K633" s="490"/>
      <c r="L633" s="637"/>
      <c r="M633" s="712"/>
      <c r="N633" s="713"/>
      <c r="O633" s="713"/>
      <c r="P633" s="713"/>
      <c r="Q633" s="713"/>
    </row>
    <row r="634" spans="1:17">
      <c r="A634" s="807"/>
      <c r="B634" s="489"/>
      <c r="C634" s="636" t="str">
        <f t="shared" si="18"/>
        <v/>
      </c>
      <c r="D634" s="861" t="str">
        <f t="shared" si="19"/>
        <v/>
      </c>
      <c r="E634" s="490"/>
      <c r="F634" s="490"/>
      <c r="G634" s="490"/>
      <c r="J634" s="489"/>
      <c r="K634" s="490"/>
      <c r="L634" s="637"/>
      <c r="M634" s="712"/>
      <c r="N634" s="713"/>
      <c r="O634" s="713"/>
      <c r="P634" s="713"/>
      <c r="Q634" s="713"/>
    </row>
    <row r="635" spans="1:17">
      <c r="A635" s="807"/>
      <c r="B635" s="489"/>
      <c r="C635" s="636" t="str">
        <f t="shared" si="18"/>
        <v/>
      </c>
      <c r="D635" s="861" t="str">
        <f t="shared" si="19"/>
        <v/>
      </c>
      <c r="E635" s="490"/>
      <c r="F635" s="490"/>
      <c r="G635" s="490"/>
      <c r="H635" s="489"/>
      <c r="I635" s="489"/>
      <c r="J635" s="489"/>
      <c r="K635" s="490"/>
      <c r="L635" s="637"/>
      <c r="M635" s="712"/>
      <c r="N635" s="713"/>
      <c r="O635" s="713"/>
      <c r="P635" s="713"/>
      <c r="Q635" s="713"/>
    </row>
    <row r="636" spans="1:17">
      <c r="A636" s="807"/>
      <c r="C636" s="636" t="str">
        <f t="shared" si="18"/>
        <v/>
      </c>
      <c r="D636" s="860" t="str">
        <f t="shared" si="19"/>
        <v/>
      </c>
      <c r="J636" s="489"/>
      <c r="K636" s="490"/>
      <c r="L636" s="637"/>
      <c r="M636" s="712"/>
      <c r="N636" s="713"/>
      <c r="O636" s="713"/>
      <c r="P636" s="713"/>
      <c r="Q636" s="713"/>
    </row>
    <row r="637" spans="1:17">
      <c r="A637" s="807"/>
      <c r="B637" s="489"/>
      <c r="C637" s="636" t="str">
        <f t="shared" si="18"/>
        <v/>
      </c>
      <c r="D637" s="861" t="str">
        <f t="shared" si="19"/>
        <v/>
      </c>
      <c r="E637" s="490"/>
      <c r="F637" s="490"/>
      <c r="G637" s="490"/>
      <c r="I637" s="492"/>
      <c r="J637" s="489"/>
      <c r="K637" s="490"/>
      <c r="L637" s="637"/>
      <c r="M637" s="712"/>
      <c r="N637" s="713"/>
      <c r="O637" s="713"/>
      <c r="P637" s="713"/>
      <c r="Q637" s="713"/>
    </row>
    <row r="638" spans="1:17">
      <c r="A638" s="807"/>
      <c r="B638" s="489"/>
      <c r="C638" s="636" t="str">
        <f t="shared" si="18"/>
        <v/>
      </c>
      <c r="D638" s="861" t="str">
        <f t="shared" si="19"/>
        <v/>
      </c>
      <c r="E638" s="490"/>
      <c r="F638" s="490"/>
      <c r="G638" s="490"/>
      <c r="J638" s="489"/>
      <c r="K638" s="490"/>
      <c r="L638" s="637"/>
      <c r="M638" s="712"/>
      <c r="N638" s="713"/>
      <c r="O638" s="713"/>
      <c r="P638" s="713"/>
      <c r="Q638" s="713"/>
    </row>
    <row r="639" spans="1:17">
      <c r="A639" s="807"/>
      <c r="C639" s="636" t="str">
        <f t="shared" si="18"/>
        <v/>
      </c>
      <c r="D639" s="860" t="str">
        <f t="shared" si="19"/>
        <v/>
      </c>
      <c r="J639" s="489"/>
      <c r="K639" s="490"/>
      <c r="L639" s="637"/>
      <c r="M639" s="712"/>
      <c r="N639" s="713"/>
      <c r="O639" s="713"/>
      <c r="P639" s="713"/>
      <c r="Q639" s="713"/>
    </row>
    <row r="640" spans="1:17">
      <c r="A640" s="807"/>
      <c r="C640" s="636" t="str">
        <f t="shared" si="18"/>
        <v/>
      </c>
      <c r="D640" s="860" t="str">
        <f t="shared" si="19"/>
        <v/>
      </c>
      <c r="J640" s="489"/>
      <c r="K640" s="490"/>
      <c r="L640" s="637"/>
      <c r="M640" s="712"/>
      <c r="N640" s="713"/>
      <c r="O640" s="713"/>
      <c r="P640" s="713"/>
      <c r="Q640" s="713"/>
    </row>
    <row r="641" spans="1:17">
      <c r="A641" s="807"/>
      <c r="C641" s="636" t="str">
        <f t="shared" si="18"/>
        <v/>
      </c>
      <c r="D641" s="860" t="str">
        <f t="shared" si="19"/>
        <v/>
      </c>
      <c r="J641" s="489"/>
      <c r="K641" s="490"/>
      <c r="L641" s="637"/>
      <c r="M641" s="712"/>
      <c r="N641" s="713"/>
      <c r="O641" s="713"/>
      <c r="P641" s="713"/>
      <c r="Q641" s="713"/>
    </row>
    <row r="642" spans="1:17">
      <c r="A642" s="807"/>
      <c r="C642" s="636" t="str">
        <f t="shared" ref="C642:C705" si="20">IFERROR(1440/D642, "")</f>
        <v/>
      </c>
      <c r="D642" s="860" t="str">
        <f t="shared" ref="D642:D705" si="21">IF(B642="", "", IF(B642&lt;1, B642*1440, B642))</f>
        <v/>
      </c>
      <c r="F642" s="490"/>
      <c r="J642" s="489"/>
      <c r="K642" s="490"/>
      <c r="L642" s="637"/>
      <c r="M642" s="712"/>
      <c r="N642" s="713"/>
      <c r="O642" s="713"/>
      <c r="P642" s="713"/>
      <c r="Q642" s="713"/>
    </row>
    <row r="643" spans="1:17">
      <c r="A643" s="807"/>
      <c r="B643" s="489"/>
      <c r="C643" s="636" t="str">
        <f t="shared" si="20"/>
        <v/>
      </c>
      <c r="D643" s="861" t="str">
        <f t="shared" si="21"/>
        <v/>
      </c>
      <c r="E643" s="490"/>
      <c r="F643" s="490"/>
      <c r="G643" s="490"/>
      <c r="J643" s="489"/>
      <c r="K643" s="490"/>
      <c r="L643" s="637"/>
      <c r="M643" s="712"/>
      <c r="N643" s="713"/>
      <c r="O643" s="713"/>
      <c r="P643" s="713"/>
      <c r="Q643" s="713"/>
    </row>
    <row r="644" spans="1:17">
      <c r="A644" s="807"/>
      <c r="B644" s="489"/>
      <c r="C644" s="636" t="str">
        <f t="shared" si="20"/>
        <v/>
      </c>
      <c r="D644" s="861" t="str">
        <f t="shared" si="21"/>
        <v/>
      </c>
      <c r="E644" s="490"/>
      <c r="F644" s="490"/>
      <c r="G644" s="490"/>
      <c r="I644" s="492"/>
      <c r="J644" s="489"/>
      <c r="K644" s="490"/>
      <c r="L644" s="637"/>
      <c r="M644" s="712"/>
      <c r="N644" s="713"/>
      <c r="O644" s="713"/>
      <c r="P644" s="713"/>
      <c r="Q644" s="713"/>
    </row>
    <row r="645" spans="1:17">
      <c r="A645" s="807"/>
      <c r="B645" s="489"/>
      <c r="C645" s="636" t="str">
        <f t="shared" si="20"/>
        <v/>
      </c>
      <c r="D645" s="861" t="str">
        <f t="shared" si="21"/>
        <v/>
      </c>
      <c r="E645" s="490"/>
      <c r="F645" s="490"/>
      <c r="G645" s="490"/>
      <c r="I645" s="492"/>
      <c r="J645" s="489"/>
      <c r="K645" s="490"/>
      <c r="L645" s="637"/>
      <c r="M645" s="712"/>
      <c r="N645" s="713"/>
      <c r="O645" s="713"/>
      <c r="P645" s="713"/>
      <c r="Q645" s="713"/>
    </row>
    <row r="646" spans="1:17">
      <c r="A646" s="807"/>
      <c r="B646" s="489"/>
      <c r="C646" s="636" t="str">
        <f t="shared" si="20"/>
        <v/>
      </c>
      <c r="D646" s="861" t="str">
        <f t="shared" si="21"/>
        <v/>
      </c>
      <c r="E646" s="490"/>
      <c r="F646" s="490"/>
      <c r="G646" s="490"/>
      <c r="H646" s="489"/>
      <c r="I646" s="492"/>
      <c r="J646" s="489"/>
      <c r="K646" s="490"/>
      <c r="L646" s="637"/>
      <c r="M646" s="712"/>
      <c r="N646" s="713"/>
      <c r="O646" s="713"/>
      <c r="P646" s="713"/>
      <c r="Q646" s="713"/>
    </row>
    <row r="647" spans="1:17">
      <c r="A647" s="807"/>
      <c r="C647" s="636" t="str">
        <f t="shared" si="20"/>
        <v/>
      </c>
      <c r="D647" s="860" t="str">
        <f t="shared" si="21"/>
        <v/>
      </c>
      <c r="J647" s="489"/>
      <c r="K647" s="490"/>
      <c r="L647" s="637"/>
      <c r="M647" s="712"/>
      <c r="N647" s="713"/>
      <c r="O647" s="713"/>
      <c r="P647" s="713"/>
      <c r="Q647" s="713"/>
    </row>
    <row r="648" spans="1:17">
      <c r="A648" s="807"/>
      <c r="B648" s="489"/>
      <c r="C648" s="636" t="str">
        <f t="shared" si="20"/>
        <v/>
      </c>
      <c r="D648" s="861" t="str">
        <f t="shared" si="21"/>
        <v/>
      </c>
      <c r="E648" s="490"/>
      <c r="F648" s="490"/>
      <c r="G648" s="490"/>
      <c r="J648" s="489"/>
      <c r="K648" s="490"/>
      <c r="L648" s="637"/>
      <c r="M648" s="712"/>
      <c r="N648" s="713"/>
      <c r="O648" s="713"/>
      <c r="P648" s="713"/>
      <c r="Q648" s="713"/>
    </row>
    <row r="649" spans="1:17">
      <c r="A649" s="807"/>
      <c r="C649" s="636" t="str">
        <f t="shared" si="20"/>
        <v/>
      </c>
      <c r="D649" s="860" t="str">
        <f t="shared" si="21"/>
        <v/>
      </c>
      <c r="J649" s="489"/>
      <c r="K649" s="490"/>
      <c r="L649" s="637"/>
      <c r="M649" s="712"/>
      <c r="N649" s="713"/>
      <c r="O649" s="713"/>
      <c r="P649" s="713"/>
      <c r="Q649" s="713"/>
    </row>
    <row r="650" spans="1:17">
      <c r="A650" s="807"/>
      <c r="C650" s="636" t="str">
        <f t="shared" si="20"/>
        <v/>
      </c>
      <c r="D650" s="860" t="str">
        <f t="shared" si="21"/>
        <v/>
      </c>
      <c r="J650" s="489"/>
      <c r="K650" s="490"/>
      <c r="L650" s="637"/>
      <c r="M650" s="712"/>
      <c r="N650" s="713"/>
      <c r="O650" s="713"/>
      <c r="P650" s="713"/>
      <c r="Q650" s="713"/>
    </row>
    <row r="651" spans="1:17">
      <c r="A651" s="807"/>
      <c r="C651" s="636" t="str">
        <f t="shared" si="20"/>
        <v/>
      </c>
      <c r="D651" s="860" t="str">
        <f t="shared" si="21"/>
        <v/>
      </c>
      <c r="K651" s="490"/>
      <c r="L651" s="637"/>
      <c r="M651" s="712"/>
      <c r="N651" s="713"/>
      <c r="O651" s="713"/>
      <c r="P651" s="713"/>
      <c r="Q651" s="713"/>
    </row>
    <row r="652" spans="1:17">
      <c r="A652" s="807"/>
      <c r="C652" s="636" t="str">
        <f t="shared" si="20"/>
        <v/>
      </c>
      <c r="D652" s="860" t="str">
        <f t="shared" si="21"/>
        <v/>
      </c>
      <c r="K652" s="490"/>
      <c r="L652" s="637"/>
      <c r="M652" s="712"/>
      <c r="N652" s="713"/>
      <c r="O652" s="713"/>
      <c r="P652" s="713"/>
      <c r="Q652" s="713"/>
    </row>
    <row r="653" spans="1:17">
      <c r="A653" s="807"/>
      <c r="C653" s="636" t="str">
        <f t="shared" si="20"/>
        <v/>
      </c>
      <c r="D653" s="860" t="str">
        <f t="shared" si="21"/>
        <v/>
      </c>
      <c r="K653" s="490"/>
      <c r="L653" s="637"/>
      <c r="M653" s="712"/>
      <c r="N653" s="713"/>
      <c r="O653" s="713"/>
      <c r="P653" s="713"/>
      <c r="Q653" s="713"/>
    </row>
    <row r="654" spans="1:17">
      <c r="A654" s="807"/>
      <c r="C654" s="636" t="str">
        <f t="shared" si="20"/>
        <v/>
      </c>
      <c r="D654" s="860" t="str">
        <f t="shared" si="21"/>
        <v/>
      </c>
      <c r="K654" s="490"/>
      <c r="L654" s="637"/>
      <c r="M654" s="712"/>
      <c r="N654" s="713"/>
      <c r="O654" s="713"/>
      <c r="P654" s="713"/>
      <c r="Q654" s="713"/>
    </row>
    <row r="655" spans="1:17">
      <c r="A655" s="807"/>
      <c r="C655" s="636" t="str">
        <f t="shared" si="20"/>
        <v/>
      </c>
      <c r="D655" s="860" t="str">
        <f t="shared" si="21"/>
        <v/>
      </c>
      <c r="K655" s="490"/>
      <c r="L655" s="637"/>
      <c r="M655" s="712"/>
      <c r="N655" s="713"/>
      <c r="O655" s="713"/>
      <c r="P655" s="713"/>
      <c r="Q655" s="713"/>
    </row>
    <row r="656" spans="1:17">
      <c r="A656" s="807"/>
      <c r="C656" s="636" t="str">
        <f t="shared" si="20"/>
        <v/>
      </c>
      <c r="D656" s="860" t="str">
        <f t="shared" si="21"/>
        <v/>
      </c>
      <c r="K656" s="490"/>
      <c r="L656" s="637"/>
      <c r="M656" s="712"/>
      <c r="N656" s="713"/>
      <c r="O656" s="713"/>
      <c r="P656" s="713"/>
      <c r="Q656" s="713"/>
    </row>
    <row r="657" spans="1:17">
      <c r="A657" s="807"/>
      <c r="C657" s="636" t="str">
        <f t="shared" si="20"/>
        <v/>
      </c>
      <c r="D657" s="860" t="str">
        <f t="shared" si="21"/>
        <v/>
      </c>
      <c r="K657" s="490"/>
      <c r="L657" s="637"/>
      <c r="M657" s="712"/>
      <c r="N657" s="713"/>
      <c r="O657" s="713"/>
      <c r="P657" s="713"/>
      <c r="Q657" s="713"/>
    </row>
    <row r="658" spans="1:17">
      <c r="A658" s="807"/>
      <c r="C658" s="636" t="str">
        <f t="shared" si="20"/>
        <v/>
      </c>
      <c r="D658" s="860" t="str">
        <f t="shared" si="21"/>
        <v/>
      </c>
      <c r="K658" s="490"/>
      <c r="L658" s="637"/>
      <c r="M658" s="712"/>
      <c r="N658" s="713"/>
      <c r="O658" s="713"/>
      <c r="P658" s="713"/>
      <c r="Q658" s="713"/>
    </row>
    <row r="659" spans="1:17">
      <c r="A659" s="807"/>
      <c r="C659" s="636" t="str">
        <f t="shared" si="20"/>
        <v/>
      </c>
      <c r="D659" s="860" t="str">
        <f t="shared" si="21"/>
        <v/>
      </c>
      <c r="K659" s="490"/>
      <c r="L659" s="637"/>
      <c r="M659" s="712"/>
      <c r="N659" s="713"/>
      <c r="O659" s="713"/>
      <c r="P659" s="713"/>
      <c r="Q659" s="713"/>
    </row>
    <row r="660" spans="1:17">
      <c r="A660" s="807"/>
      <c r="C660" s="636" t="str">
        <f t="shared" si="20"/>
        <v/>
      </c>
      <c r="D660" s="860" t="str">
        <f t="shared" si="21"/>
        <v/>
      </c>
      <c r="K660" s="490"/>
      <c r="L660" s="637"/>
      <c r="M660" s="712"/>
      <c r="N660" s="713"/>
      <c r="O660" s="713"/>
      <c r="P660" s="713"/>
      <c r="Q660" s="713"/>
    </row>
    <row r="661" spans="1:17">
      <c r="A661" s="807"/>
      <c r="C661" s="636" t="str">
        <f t="shared" si="20"/>
        <v/>
      </c>
      <c r="D661" s="860" t="str">
        <f t="shared" si="21"/>
        <v/>
      </c>
      <c r="K661" s="490"/>
      <c r="L661" s="637"/>
      <c r="M661" s="712"/>
      <c r="N661" s="713"/>
      <c r="O661" s="713"/>
      <c r="P661" s="713"/>
      <c r="Q661" s="713"/>
    </row>
    <row r="662" spans="1:17">
      <c r="A662" s="807"/>
      <c r="C662" s="636" t="str">
        <f t="shared" si="20"/>
        <v/>
      </c>
      <c r="D662" s="860" t="str">
        <f t="shared" si="21"/>
        <v/>
      </c>
      <c r="K662" s="490"/>
      <c r="L662" s="637"/>
      <c r="M662" s="712"/>
      <c r="N662" s="713"/>
      <c r="O662" s="713"/>
      <c r="P662" s="713"/>
      <c r="Q662" s="713"/>
    </row>
    <row r="663" spans="1:17">
      <c r="A663" s="807"/>
      <c r="C663" s="636" t="str">
        <f t="shared" si="20"/>
        <v/>
      </c>
      <c r="D663" s="860" t="str">
        <f t="shared" si="21"/>
        <v/>
      </c>
      <c r="K663" s="490"/>
      <c r="L663" s="637"/>
      <c r="M663" s="712"/>
      <c r="N663" s="713"/>
      <c r="O663" s="713"/>
      <c r="P663" s="713"/>
      <c r="Q663" s="713"/>
    </row>
    <row r="664" spans="1:17">
      <c r="A664" s="807"/>
      <c r="C664" s="636" t="str">
        <f t="shared" si="20"/>
        <v/>
      </c>
      <c r="D664" s="860" t="str">
        <f t="shared" si="21"/>
        <v/>
      </c>
      <c r="K664" s="490"/>
      <c r="L664" s="637"/>
      <c r="M664" s="712"/>
      <c r="N664" s="713"/>
      <c r="O664" s="713"/>
      <c r="P664" s="713"/>
      <c r="Q664" s="713"/>
    </row>
    <row r="665" spans="1:17">
      <c r="A665" s="807"/>
      <c r="C665" s="636" t="str">
        <f t="shared" si="20"/>
        <v/>
      </c>
      <c r="D665" s="860" t="str">
        <f t="shared" si="21"/>
        <v/>
      </c>
      <c r="K665" s="490"/>
      <c r="L665" s="637"/>
      <c r="M665" s="712"/>
      <c r="N665" s="713"/>
      <c r="O665" s="713"/>
      <c r="P665" s="713"/>
      <c r="Q665" s="713"/>
    </row>
    <row r="666" spans="1:17">
      <c r="A666" s="807"/>
      <c r="C666" s="636" t="str">
        <f t="shared" si="20"/>
        <v/>
      </c>
      <c r="D666" s="860" t="str">
        <f t="shared" si="21"/>
        <v/>
      </c>
      <c r="K666" s="490"/>
      <c r="L666" s="637"/>
      <c r="M666" s="712"/>
      <c r="N666" s="713"/>
      <c r="O666" s="713"/>
      <c r="P666" s="713"/>
      <c r="Q666" s="713"/>
    </row>
    <row r="667" spans="1:17">
      <c r="A667" s="807"/>
      <c r="C667" s="636" t="str">
        <f t="shared" si="20"/>
        <v/>
      </c>
      <c r="D667" s="860" t="str">
        <f t="shared" si="21"/>
        <v/>
      </c>
      <c r="K667" s="490"/>
      <c r="L667" s="637"/>
      <c r="M667" s="712"/>
      <c r="N667" s="713"/>
      <c r="O667" s="713"/>
      <c r="P667" s="713"/>
      <c r="Q667" s="713"/>
    </row>
    <row r="668" spans="1:17">
      <c r="A668" s="807"/>
      <c r="C668" s="636" t="str">
        <f t="shared" si="20"/>
        <v/>
      </c>
      <c r="D668" s="860" t="str">
        <f t="shared" si="21"/>
        <v/>
      </c>
      <c r="K668" s="490"/>
      <c r="L668" s="637"/>
      <c r="M668" s="712"/>
      <c r="N668" s="713"/>
      <c r="O668" s="713"/>
      <c r="P668" s="713"/>
      <c r="Q668" s="713"/>
    </row>
    <row r="669" spans="1:17">
      <c r="A669" s="807"/>
      <c r="C669" s="636" t="str">
        <f t="shared" si="20"/>
        <v/>
      </c>
      <c r="D669" s="860" t="str">
        <f t="shared" si="21"/>
        <v/>
      </c>
      <c r="K669" s="490"/>
      <c r="L669" s="637"/>
      <c r="M669" s="712"/>
      <c r="N669" s="713"/>
      <c r="O669" s="713"/>
      <c r="P669" s="713"/>
      <c r="Q669" s="713"/>
    </row>
    <row r="670" spans="1:17">
      <c r="A670" s="807"/>
      <c r="C670" s="636" t="str">
        <f t="shared" si="20"/>
        <v/>
      </c>
      <c r="D670" s="860" t="str">
        <f t="shared" si="21"/>
        <v/>
      </c>
      <c r="K670" s="490"/>
      <c r="M670" s="712"/>
      <c r="N670" s="713"/>
      <c r="O670" s="713"/>
      <c r="P670" s="713"/>
      <c r="Q670" s="713"/>
    </row>
    <row r="671" spans="1:17">
      <c r="A671" s="807"/>
      <c r="C671" s="636" t="str">
        <f t="shared" si="20"/>
        <v/>
      </c>
      <c r="D671" s="860" t="str">
        <f t="shared" si="21"/>
        <v/>
      </c>
      <c r="K671" s="490"/>
      <c r="M671" s="712"/>
      <c r="N671" s="713"/>
      <c r="O671" s="713"/>
      <c r="P671" s="713"/>
      <c r="Q671" s="713"/>
    </row>
    <row r="672" spans="1:17">
      <c r="A672" s="807"/>
      <c r="C672" s="636" t="str">
        <f t="shared" si="20"/>
        <v/>
      </c>
      <c r="D672" s="860" t="str">
        <f t="shared" si="21"/>
        <v/>
      </c>
      <c r="K672" s="490"/>
      <c r="M672" s="712"/>
      <c r="N672" s="713"/>
      <c r="O672" s="713"/>
      <c r="P672" s="713"/>
      <c r="Q672" s="713"/>
    </row>
    <row r="673" spans="1:17">
      <c r="A673" s="807"/>
      <c r="C673" s="636" t="str">
        <f t="shared" si="20"/>
        <v/>
      </c>
      <c r="D673" s="860" t="str">
        <f t="shared" si="21"/>
        <v/>
      </c>
      <c r="K673" s="490"/>
      <c r="M673" s="712"/>
      <c r="N673" s="713"/>
      <c r="O673" s="713"/>
      <c r="P673" s="713"/>
      <c r="Q673" s="713"/>
    </row>
    <row r="674" spans="1:17">
      <c r="A674" s="807"/>
      <c r="C674" s="636" t="str">
        <f t="shared" si="20"/>
        <v/>
      </c>
      <c r="D674" s="860" t="str">
        <f t="shared" si="21"/>
        <v/>
      </c>
      <c r="K674" s="490"/>
      <c r="M674" s="712"/>
      <c r="N674" s="713"/>
      <c r="O674" s="713"/>
      <c r="P674" s="713"/>
      <c r="Q674" s="713"/>
    </row>
    <row r="675" spans="1:17">
      <c r="A675" s="807"/>
      <c r="C675" s="636" t="str">
        <f t="shared" si="20"/>
        <v/>
      </c>
      <c r="D675" s="860" t="str">
        <f t="shared" si="21"/>
        <v/>
      </c>
      <c r="K675" s="490"/>
      <c r="M675" s="712"/>
      <c r="N675" s="713"/>
      <c r="O675" s="713"/>
      <c r="P675" s="713"/>
      <c r="Q675" s="713"/>
    </row>
    <row r="676" spans="1:17">
      <c r="A676" s="807"/>
      <c r="C676" s="636" t="str">
        <f t="shared" si="20"/>
        <v/>
      </c>
      <c r="D676" s="860" t="str">
        <f t="shared" si="21"/>
        <v/>
      </c>
      <c r="K676" s="490"/>
      <c r="M676" s="712"/>
      <c r="N676" s="713"/>
      <c r="O676" s="713"/>
      <c r="P676" s="713"/>
      <c r="Q676" s="713"/>
    </row>
    <row r="677" spans="1:17">
      <c r="A677" s="807"/>
      <c r="C677" s="636" t="str">
        <f t="shared" si="20"/>
        <v/>
      </c>
      <c r="D677" s="860" t="str">
        <f t="shared" si="21"/>
        <v/>
      </c>
      <c r="K677" s="490"/>
      <c r="M677" s="712"/>
      <c r="N677" s="713"/>
      <c r="O677" s="713"/>
      <c r="P677" s="713"/>
      <c r="Q677" s="713"/>
    </row>
    <row r="678" spans="1:17">
      <c r="A678" s="807"/>
      <c r="C678" s="636" t="str">
        <f t="shared" si="20"/>
        <v/>
      </c>
      <c r="D678" s="860" t="str">
        <f t="shared" si="21"/>
        <v/>
      </c>
      <c r="K678" s="490"/>
      <c r="M678" s="712"/>
      <c r="N678" s="713"/>
      <c r="O678" s="713"/>
      <c r="P678" s="713"/>
      <c r="Q678" s="713"/>
    </row>
    <row r="679" spans="1:17">
      <c r="A679" s="807"/>
      <c r="C679" s="636" t="str">
        <f t="shared" si="20"/>
        <v/>
      </c>
      <c r="D679" s="860" t="str">
        <f t="shared" si="21"/>
        <v/>
      </c>
      <c r="K679" s="490"/>
      <c r="M679" s="712"/>
      <c r="N679" s="713"/>
      <c r="O679" s="713"/>
      <c r="P679" s="713"/>
      <c r="Q679" s="713"/>
    </row>
    <row r="680" spans="1:17">
      <c r="A680" s="807"/>
      <c r="C680" s="636" t="str">
        <f t="shared" si="20"/>
        <v/>
      </c>
      <c r="D680" s="860" t="str">
        <f t="shared" si="21"/>
        <v/>
      </c>
      <c r="K680" s="490"/>
      <c r="M680" s="712"/>
      <c r="N680" s="713"/>
      <c r="O680" s="713"/>
      <c r="P680" s="713"/>
      <c r="Q680" s="713"/>
    </row>
    <row r="681" spans="1:17">
      <c r="A681" s="807"/>
      <c r="C681" s="636" t="str">
        <f t="shared" si="20"/>
        <v/>
      </c>
      <c r="D681" s="860" t="str">
        <f t="shared" si="21"/>
        <v/>
      </c>
      <c r="K681" s="490"/>
      <c r="M681" s="712"/>
      <c r="N681" s="713"/>
      <c r="O681" s="713"/>
      <c r="P681" s="713"/>
      <c r="Q681" s="713"/>
    </row>
    <row r="682" spans="1:17">
      <c r="A682" s="807"/>
      <c r="C682" s="636" t="str">
        <f t="shared" si="20"/>
        <v/>
      </c>
      <c r="D682" s="860" t="str">
        <f t="shared" si="21"/>
        <v/>
      </c>
      <c r="K682" s="490"/>
      <c r="M682" s="712"/>
      <c r="N682" s="713"/>
      <c r="O682" s="713"/>
      <c r="P682" s="713"/>
      <c r="Q682" s="713"/>
    </row>
    <row r="683" spans="1:17">
      <c r="A683" s="807"/>
      <c r="C683" s="636" t="str">
        <f t="shared" si="20"/>
        <v/>
      </c>
      <c r="D683" s="860" t="str">
        <f t="shared" si="21"/>
        <v/>
      </c>
      <c r="K683" s="490"/>
      <c r="M683" s="712"/>
      <c r="N683" s="713"/>
      <c r="O683" s="713"/>
      <c r="P683" s="713"/>
      <c r="Q683" s="713"/>
    </row>
    <row r="684" spans="1:17">
      <c r="A684" s="807"/>
      <c r="C684" s="636" t="str">
        <f t="shared" si="20"/>
        <v/>
      </c>
      <c r="D684" s="860" t="str">
        <f t="shared" si="21"/>
        <v/>
      </c>
      <c r="K684" s="490"/>
      <c r="M684" s="712"/>
      <c r="N684" s="713"/>
      <c r="O684" s="713"/>
      <c r="P684" s="713"/>
      <c r="Q684" s="713"/>
    </row>
    <row r="685" spans="1:17">
      <c r="A685" s="807"/>
      <c r="C685" s="636" t="str">
        <f t="shared" si="20"/>
        <v/>
      </c>
      <c r="D685" s="860" t="str">
        <f t="shared" si="21"/>
        <v/>
      </c>
      <c r="K685" s="490"/>
      <c r="M685" s="712"/>
      <c r="N685" s="713"/>
      <c r="O685" s="713"/>
      <c r="P685" s="713"/>
      <c r="Q685" s="713"/>
    </row>
    <row r="686" spans="1:17">
      <c r="A686" s="807"/>
      <c r="C686" s="636" t="str">
        <f t="shared" si="20"/>
        <v/>
      </c>
      <c r="D686" s="860" t="str">
        <f t="shared" si="21"/>
        <v/>
      </c>
      <c r="K686" s="490"/>
      <c r="M686" s="712"/>
      <c r="N686" s="713"/>
      <c r="O686" s="713"/>
      <c r="P686" s="713"/>
      <c r="Q686" s="713"/>
    </row>
    <row r="687" spans="1:17">
      <c r="A687" s="807"/>
      <c r="C687" s="636" t="str">
        <f t="shared" si="20"/>
        <v/>
      </c>
      <c r="D687" s="860" t="str">
        <f t="shared" si="21"/>
        <v/>
      </c>
      <c r="K687" s="490"/>
      <c r="M687" s="712"/>
      <c r="N687" s="713"/>
      <c r="O687" s="713"/>
      <c r="P687" s="713"/>
      <c r="Q687" s="713"/>
    </row>
    <row r="688" spans="1:17">
      <c r="A688" s="807"/>
      <c r="C688" s="636" t="str">
        <f t="shared" si="20"/>
        <v/>
      </c>
      <c r="D688" s="860" t="str">
        <f t="shared" si="21"/>
        <v/>
      </c>
      <c r="K688" s="490"/>
      <c r="M688" s="712"/>
      <c r="N688" s="713"/>
      <c r="O688" s="713"/>
      <c r="P688" s="713"/>
      <c r="Q688" s="713"/>
    </row>
    <row r="689" spans="1:17">
      <c r="A689" s="807"/>
      <c r="C689" s="636" t="str">
        <f t="shared" si="20"/>
        <v/>
      </c>
      <c r="D689" s="860" t="str">
        <f t="shared" si="21"/>
        <v/>
      </c>
      <c r="K689" s="490"/>
      <c r="M689" s="712"/>
      <c r="N689" s="713"/>
      <c r="O689" s="713"/>
      <c r="P689" s="713"/>
      <c r="Q689" s="713"/>
    </row>
    <row r="690" spans="1:17">
      <c r="A690" s="807"/>
      <c r="C690" s="636" t="str">
        <f t="shared" si="20"/>
        <v/>
      </c>
      <c r="D690" s="860" t="str">
        <f t="shared" si="21"/>
        <v/>
      </c>
      <c r="K690" s="490"/>
      <c r="M690" s="712"/>
      <c r="N690" s="713"/>
      <c r="O690" s="713"/>
      <c r="P690" s="713"/>
      <c r="Q690" s="713"/>
    </row>
    <row r="691" spans="1:17">
      <c r="A691" s="807"/>
      <c r="C691" s="636" t="str">
        <f t="shared" si="20"/>
        <v/>
      </c>
      <c r="D691" s="860" t="str">
        <f t="shared" si="21"/>
        <v/>
      </c>
      <c r="K691" s="490"/>
      <c r="M691" s="712"/>
      <c r="N691" s="713"/>
      <c r="O691" s="713"/>
      <c r="P691" s="713"/>
      <c r="Q691" s="713"/>
    </row>
    <row r="692" spans="1:17">
      <c r="A692" s="807"/>
      <c r="C692" s="636" t="str">
        <f t="shared" si="20"/>
        <v/>
      </c>
      <c r="D692" s="860" t="str">
        <f t="shared" si="21"/>
        <v/>
      </c>
      <c r="K692" s="490"/>
      <c r="M692" s="712"/>
      <c r="N692" s="713"/>
      <c r="O692" s="713"/>
      <c r="P692" s="713"/>
      <c r="Q692" s="713"/>
    </row>
    <row r="693" spans="1:17">
      <c r="A693" s="807"/>
      <c r="C693" s="636" t="str">
        <f t="shared" si="20"/>
        <v/>
      </c>
      <c r="D693" s="860" t="str">
        <f t="shared" si="21"/>
        <v/>
      </c>
      <c r="K693" s="490"/>
      <c r="M693" s="712"/>
      <c r="N693" s="713"/>
      <c r="O693" s="713"/>
      <c r="P693" s="713"/>
      <c r="Q693" s="713"/>
    </row>
    <row r="694" spans="1:17">
      <c r="A694" s="807"/>
      <c r="C694" s="636" t="str">
        <f t="shared" si="20"/>
        <v/>
      </c>
      <c r="D694" s="860" t="str">
        <f t="shared" si="21"/>
        <v/>
      </c>
      <c r="K694" s="490"/>
      <c r="M694" s="712"/>
      <c r="N694" s="713"/>
      <c r="O694" s="713"/>
      <c r="P694" s="713"/>
      <c r="Q694" s="713"/>
    </row>
    <row r="695" spans="1:17">
      <c r="A695" s="807"/>
      <c r="C695" s="636" t="str">
        <f t="shared" si="20"/>
        <v/>
      </c>
      <c r="D695" s="860" t="str">
        <f t="shared" si="21"/>
        <v/>
      </c>
      <c r="K695" s="490"/>
      <c r="M695" s="712"/>
      <c r="N695" s="713"/>
      <c r="O695" s="713"/>
      <c r="P695" s="713"/>
      <c r="Q695" s="713"/>
    </row>
    <row r="696" spans="1:17">
      <c r="A696" s="807"/>
      <c r="C696" s="636" t="str">
        <f t="shared" si="20"/>
        <v/>
      </c>
      <c r="D696" s="860" t="str">
        <f t="shared" si="21"/>
        <v/>
      </c>
      <c r="K696" s="490"/>
      <c r="M696" s="712"/>
      <c r="N696" s="713"/>
      <c r="O696" s="713"/>
      <c r="P696" s="713"/>
      <c r="Q696" s="713"/>
    </row>
    <row r="697" spans="1:17">
      <c r="A697" s="807"/>
      <c r="C697" s="636" t="str">
        <f t="shared" si="20"/>
        <v/>
      </c>
      <c r="D697" s="860" t="str">
        <f t="shared" si="21"/>
        <v/>
      </c>
      <c r="K697" s="490"/>
      <c r="M697" s="712"/>
      <c r="N697" s="713"/>
      <c r="O697" s="713"/>
      <c r="P697" s="713"/>
      <c r="Q697" s="713"/>
    </row>
    <row r="698" spans="1:17">
      <c r="A698" s="807"/>
      <c r="C698" s="636" t="str">
        <f t="shared" si="20"/>
        <v/>
      </c>
      <c r="D698" s="860" t="str">
        <f t="shared" si="21"/>
        <v/>
      </c>
      <c r="K698" s="490"/>
      <c r="M698" s="712"/>
      <c r="N698" s="713"/>
      <c r="O698" s="713"/>
      <c r="P698" s="713"/>
      <c r="Q698" s="713"/>
    </row>
    <row r="699" spans="1:17">
      <c r="A699" s="807"/>
      <c r="C699" s="636" t="str">
        <f t="shared" si="20"/>
        <v/>
      </c>
      <c r="D699" s="860" t="str">
        <f t="shared" si="21"/>
        <v/>
      </c>
      <c r="K699" s="490"/>
      <c r="M699" s="712"/>
      <c r="N699" s="713"/>
      <c r="O699" s="713"/>
      <c r="P699" s="713"/>
      <c r="Q699" s="713"/>
    </row>
    <row r="700" spans="1:17">
      <c r="A700" s="807"/>
      <c r="C700" s="636" t="str">
        <f t="shared" si="20"/>
        <v/>
      </c>
      <c r="D700" s="860" t="str">
        <f t="shared" si="21"/>
        <v/>
      </c>
      <c r="K700" s="490"/>
      <c r="M700" s="712"/>
      <c r="N700" s="713"/>
      <c r="O700" s="713"/>
      <c r="P700" s="713"/>
      <c r="Q700" s="713"/>
    </row>
    <row r="701" spans="1:17">
      <c r="A701" s="807"/>
      <c r="C701" s="636" t="str">
        <f t="shared" si="20"/>
        <v/>
      </c>
      <c r="D701" s="860" t="str">
        <f t="shared" si="21"/>
        <v/>
      </c>
      <c r="K701" s="490"/>
      <c r="M701" s="712"/>
      <c r="N701" s="713"/>
      <c r="O701" s="713"/>
      <c r="P701" s="713"/>
      <c r="Q701" s="713"/>
    </row>
    <row r="702" spans="1:17">
      <c r="A702" s="807"/>
      <c r="C702" s="636" t="str">
        <f t="shared" si="20"/>
        <v/>
      </c>
      <c r="D702" s="860" t="str">
        <f t="shared" si="21"/>
        <v/>
      </c>
      <c r="K702" s="490"/>
      <c r="M702" s="712"/>
      <c r="N702" s="713"/>
      <c r="O702" s="713"/>
      <c r="P702" s="713"/>
      <c r="Q702" s="713"/>
    </row>
    <row r="703" spans="1:17">
      <c r="A703" s="807"/>
      <c r="C703" s="636" t="str">
        <f t="shared" si="20"/>
        <v/>
      </c>
      <c r="D703" s="860" t="str">
        <f t="shared" si="21"/>
        <v/>
      </c>
      <c r="K703" s="490"/>
      <c r="M703" s="712"/>
      <c r="N703" s="713"/>
      <c r="O703" s="713"/>
      <c r="P703" s="713"/>
      <c r="Q703" s="713"/>
    </row>
    <row r="704" spans="1:17">
      <c r="A704" s="807"/>
      <c r="C704" s="636" t="str">
        <f t="shared" si="20"/>
        <v/>
      </c>
      <c r="D704" s="860" t="str">
        <f t="shared" si="21"/>
        <v/>
      </c>
      <c r="K704" s="490"/>
      <c r="M704" s="712"/>
      <c r="N704" s="713"/>
      <c r="O704" s="713"/>
      <c r="P704" s="713"/>
      <c r="Q704" s="713"/>
    </row>
    <row r="705" spans="1:17">
      <c r="A705" s="807"/>
      <c r="C705" s="636" t="str">
        <f t="shared" si="20"/>
        <v/>
      </c>
      <c r="D705" s="860" t="str">
        <f t="shared" si="21"/>
        <v/>
      </c>
      <c r="K705" s="490"/>
      <c r="M705" s="712"/>
      <c r="N705" s="713"/>
      <c r="O705" s="713"/>
      <c r="P705" s="713"/>
      <c r="Q705" s="713"/>
    </row>
    <row r="706" spans="1:17">
      <c r="A706" s="807"/>
      <c r="C706" s="636" t="str">
        <f t="shared" ref="C706:C769" si="22">IFERROR(1440/D706, "")</f>
        <v/>
      </c>
      <c r="D706" s="860" t="str">
        <f t="shared" ref="D706:D769" si="23">IF(B706="", "", IF(B706&lt;1, B706*1440, B706))</f>
        <v/>
      </c>
      <c r="K706" s="490"/>
      <c r="M706" s="712"/>
      <c r="N706" s="713"/>
      <c r="O706" s="713"/>
      <c r="P706" s="713"/>
      <c r="Q706" s="713"/>
    </row>
    <row r="707" spans="1:17">
      <c r="A707" s="807"/>
      <c r="C707" s="636" t="str">
        <f t="shared" si="22"/>
        <v/>
      </c>
      <c r="D707" s="860" t="str">
        <f t="shared" si="23"/>
        <v/>
      </c>
      <c r="K707" s="490"/>
      <c r="M707" s="712"/>
      <c r="N707" s="713"/>
      <c r="O707" s="713"/>
      <c r="P707" s="713"/>
      <c r="Q707" s="713"/>
    </row>
    <row r="708" spans="1:17">
      <c r="A708" s="807"/>
      <c r="C708" s="636" t="str">
        <f t="shared" si="22"/>
        <v/>
      </c>
      <c r="D708" s="860" t="str">
        <f t="shared" si="23"/>
        <v/>
      </c>
      <c r="K708" s="490"/>
      <c r="M708" s="712"/>
      <c r="N708" s="713"/>
      <c r="O708" s="713"/>
      <c r="P708" s="713"/>
      <c r="Q708" s="713"/>
    </row>
    <row r="709" spans="1:17">
      <c r="A709" s="807"/>
      <c r="C709" s="636" t="str">
        <f t="shared" si="22"/>
        <v/>
      </c>
      <c r="D709" s="860" t="str">
        <f t="shared" si="23"/>
        <v/>
      </c>
      <c r="K709" s="490"/>
      <c r="M709" s="712"/>
      <c r="N709" s="713"/>
      <c r="O709" s="713"/>
      <c r="P709" s="713"/>
      <c r="Q709" s="713"/>
    </row>
    <row r="710" spans="1:17">
      <c r="A710" s="807"/>
      <c r="C710" s="636" t="str">
        <f t="shared" si="22"/>
        <v/>
      </c>
      <c r="D710" s="860" t="str">
        <f t="shared" si="23"/>
        <v/>
      </c>
      <c r="K710" s="490"/>
      <c r="M710" s="712"/>
      <c r="N710" s="713"/>
      <c r="O710" s="713"/>
      <c r="P710" s="713"/>
      <c r="Q710" s="713"/>
    </row>
    <row r="711" spans="1:17">
      <c r="A711" s="807"/>
      <c r="C711" s="636" t="str">
        <f t="shared" si="22"/>
        <v/>
      </c>
      <c r="D711" s="860" t="str">
        <f t="shared" si="23"/>
        <v/>
      </c>
      <c r="K711" s="490"/>
      <c r="M711" s="712"/>
      <c r="N711" s="713"/>
      <c r="O711" s="713"/>
      <c r="P711" s="713"/>
      <c r="Q711" s="713"/>
    </row>
    <row r="712" spans="1:17">
      <c r="A712" s="807"/>
      <c r="C712" s="636" t="str">
        <f t="shared" si="22"/>
        <v/>
      </c>
      <c r="D712" s="860" t="str">
        <f t="shared" si="23"/>
        <v/>
      </c>
      <c r="K712" s="490"/>
      <c r="M712" s="712"/>
      <c r="N712" s="713"/>
      <c r="O712" s="713"/>
      <c r="P712" s="713"/>
      <c r="Q712" s="713"/>
    </row>
    <row r="713" spans="1:17">
      <c r="A713" s="807"/>
      <c r="C713" s="636" t="str">
        <f t="shared" si="22"/>
        <v/>
      </c>
      <c r="D713" s="860" t="str">
        <f t="shared" si="23"/>
        <v/>
      </c>
      <c r="K713" s="490"/>
      <c r="M713" s="712"/>
      <c r="N713" s="713"/>
      <c r="O713" s="713"/>
      <c r="P713" s="713"/>
      <c r="Q713" s="713"/>
    </row>
    <row r="714" spans="1:17">
      <c r="A714" s="807"/>
      <c r="C714" s="636" t="str">
        <f t="shared" si="22"/>
        <v/>
      </c>
      <c r="D714" s="860" t="str">
        <f t="shared" si="23"/>
        <v/>
      </c>
      <c r="K714" s="490"/>
      <c r="M714" s="712"/>
      <c r="N714" s="713"/>
      <c r="O714" s="713"/>
      <c r="P714" s="713"/>
      <c r="Q714" s="713"/>
    </row>
    <row r="715" spans="1:17">
      <c r="A715" s="807"/>
      <c r="C715" s="636" t="str">
        <f t="shared" si="22"/>
        <v/>
      </c>
      <c r="D715" s="860" t="str">
        <f t="shared" si="23"/>
        <v/>
      </c>
      <c r="K715" s="490"/>
      <c r="M715" s="712"/>
      <c r="N715" s="713"/>
      <c r="O715" s="713"/>
      <c r="P715" s="713"/>
      <c r="Q715" s="713"/>
    </row>
    <row r="716" spans="1:17">
      <c r="A716" s="807"/>
      <c r="C716" s="636" t="str">
        <f t="shared" si="22"/>
        <v/>
      </c>
      <c r="D716" s="860" t="str">
        <f t="shared" si="23"/>
        <v/>
      </c>
      <c r="K716" s="490"/>
      <c r="M716" s="712"/>
      <c r="N716" s="713"/>
      <c r="O716" s="713"/>
      <c r="P716" s="713"/>
      <c r="Q716" s="713"/>
    </row>
    <row r="717" spans="1:17">
      <c r="A717" s="807"/>
      <c r="C717" s="636" t="str">
        <f t="shared" si="22"/>
        <v/>
      </c>
      <c r="D717" s="860" t="str">
        <f t="shared" si="23"/>
        <v/>
      </c>
      <c r="K717" s="490"/>
      <c r="M717" s="712"/>
      <c r="N717" s="713"/>
      <c r="O717" s="713"/>
      <c r="P717" s="713"/>
      <c r="Q717" s="713"/>
    </row>
    <row r="718" spans="1:17">
      <c r="A718" s="807"/>
      <c r="C718" s="636" t="str">
        <f t="shared" si="22"/>
        <v/>
      </c>
      <c r="D718" s="860" t="str">
        <f t="shared" si="23"/>
        <v/>
      </c>
      <c r="K718" s="490"/>
      <c r="M718" s="712"/>
      <c r="N718" s="713"/>
      <c r="O718" s="713"/>
      <c r="P718" s="713"/>
      <c r="Q718" s="713"/>
    </row>
    <row r="719" spans="1:17">
      <c r="A719" s="807"/>
      <c r="C719" s="636" t="str">
        <f t="shared" si="22"/>
        <v/>
      </c>
      <c r="D719" s="860" t="str">
        <f t="shared" si="23"/>
        <v/>
      </c>
      <c r="K719" s="490"/>
      <c r="M719" s="712"/>
      <c r="N719" s="713"/>
      <c r="O719" s="713"/>
      <c r="P719" s="713"/>
      <c r="Q719" s="713"/>
    </row>
    <row r="720" spans="1:17">
      <c r="A720" s="807"/>
      <c r="C720" s="636" t="str">
        <f t="shared" si="22"/>
        <v/>
      </c>
      <c r="D720" s="860" t="str">
        <f t="shared" si="23"/>
        <v/>
      </c>
      <c r="K720" s="490"/>
      <c r="M720" s="712"/>
      <c r="N720" s="713"/>
      <c r="O720" s="713"/>
      <c r="P720" s="713"/>
      <c r="Q720" s="713"/>
    </row>
    <row r="721" spans="1:17">
      <c r="A721" s="807"/>
      <c r="C721" s="636" t="str">
        <f t="shared" si="22"/>
        <v/>
      </c>
      <c r="D721" s="860" t="str">
        <f t="shared" si="23"/>
        <v/>
      </c>
      <c r="K721" s="490"/>
      <c r="M721" s="712"/>
      <c r="N721" s="713"/>
      <c r="O721" s="713"/>
      <c r="P721" s="713"/>
      <c r="Q721" s="713"/>
    </row>
    <row r="722" spans="1:17">
      <c r="A722" s="807"/>
      <c r="C722" s="636" t="str">
        <f t="shared" si="22"/>
        <v/>
      </c>
      <c r="D722" s="860" t="str">
        <f t="shared" si="23"/>
        <v/>
      </c>
      <c r="K722" s="490"/>
      <c r="M722" s="712"/>
      <c r="N722" s="713"/>
      <c r="O722" s="713"/>
      <c r="P722" s="713"/>
      <c r="Q722" s="713"/>
    </row>
    <row r="723" spans="1:17">
      <c r="A723" s="807"/>
      <c r="C723" s="636" t="str">
        <f t="shared" si="22"/>
        <v/>
      </c>
      <c r="D723" s="860" t="str">
        <f t="shared" si="23"/>
        <v/>
      </c>
      <c r="K723" s="490"/>
      <c r="M723" s="712"/>
      <c r="N723" s="713"/>
      <c r="O723" s="713"/>
      <c r="P723" s="713"/>
      <c r="Q723" s="713"/>
    </row>
    <row r="724" spans="1:17">
      <c r="A724" s="807"/>
      <c r="C724" s="636" t="str">
        <f t="shared" si="22"/>
        <v/>
      </c>
      <c r="D724" s="860" t="str">
        <f t="shared" si="23"/>
        <v/>
      </c>
      <c r="K724" s="490"/>
      <c r="M724" s="712"/>
      <c r="N724" s="713"/>
      <c r="O724" s="713"/>
      <c r="P724" s="713"/>
      <c r="Q724" s="713"/>
    </row>
    <row r="725" spans="1:17">
      <c r="A725" s="807"/>
      <c r="C725" s="636" t="str">
        <f t="shared" si="22"/>
        <v/>
      </c>
      <c r="D725" s="860" t="str">
        <f t="shared" si="23"/>
        <v/>
      </c>
      <c r="K725" s="490"/>
      <c r="M725" s="712"/>
      <c r="N725" s="713"/>
      <c r="O725" s="713"/>
      <c r="P725" s="713"/>
      <c r="Q725" s="713"/>
    </row>
    <row r="726" spans="1:17">
      <c r="A726" s="807"/>
      <c r="C726" s="636" t="str">
        <f t="shared" si="22"/>
        <v/>
      </c>
      <c r="D726" s="860" t="str">
        <f t="shared" si="23"/>
        <v/>
      </c>
      <c r="K726" s="490"/>
      <c r="M726" s="712"/>
      <c r="N726" s="713"/>
      <c r="O726" s="713"/>
      <c r="P726" s="713"/>
      <c r="Q726" s="713"/>
    </row>
    <row r="727" spans="1:17">
      <c r="A727" s="807"/>
      <c r="C727" s="636" t="str">
        <f t="shared" si="22"/>
        <v/>
      </c>
      <c r="D727" s="860" t="str">
        <f t="shared" si="23"/>
        <v/>
      </c>
      <c r="K727" s="490"/>
      <c r="M727" s="712"/>
      <c r="N727" s="713"/>
      <c r="O727" s="713"/>
      <c r="P727" s="713"/>
      <c r="Q727" s="713"/>
    </row>
    <row r="728" spans="1:17">
      <c r="A728" s="807"/>
      <c r="C728" s="636" t="str">
        <f t="shared" si="22"/>
        <v/>
      </c>
      <c r="D728" s="860" t="str">
        <f t="shared" si="23"/>
        <v/>
      </c>
      <c r="K728" s="490"/>
      <c r="M728" s="712"/>
      <c r="N728" s="713"/>
      <c r="O728" s="713"/>
      <c r="P728" s="713"/>
      <c r="Q728" s="713"/>
    </row>
    <row r="729" spans="1:17">
      <c r="A729" s="807"/>
      <c r="C729" s="636" t="str">
        <f t="shared" si="22"/>
        <v/>
      </c>
      <c r="D729" s="860" t="str">
        <f t="shared" si="23"/>
        <v/>
      </c>
      <c r="K729" s="490"/>
      <c r="M729" s="712"/>
      <c r="N729" s="713"/>
      <c r="O729" s="713"/>
      <c r="P729" s="713"/>
      <c r="Q729" s="713"/>
    </row>
    <row r="730" spans="1:17">
      <c r="A730" s="807"/>
      <c r="C730" s="636" t="str">
        <f t="shared" si="22"/>
        <v/>
      </c>
      <c r="D730" s="860" t="str">
        <f t="shared" si="23"/>
        <v/>
      </c>
      <c r="K730" s="490"/>
      <c r="M730" s="712"/>
      <c r="N730" s="713"/>
      <c r="O730" s="713"/>
      <c r="P730" s="713"/>
      <c r="Q730" s="713"/>
    </row>
    <row r="731" spans="1:17">
      <c r="A731" s="807"/>
      <c r="C731" s="636" t="str">
        <f t="shared" si="22"/>
        <v/>
      </c>
      <c r="D731" s="860" t="str">
        <f t="shared" si="23"/>
        <v/>
      </c>
      <c r="K731" s="490"/>
      <c r="M731" s="712"/>
      <c r="N731" s="713"/>
      <c r="O731" s="713"/>
      <c r="P731" s="713"/>
      <c r="Q731" s="713"/>
    </row>
    <row r="732" spans="1:17">
      <c r="A732" s="807"/>
      <c r="C732" s="636" t="str">
        <f t="shared" si="22"/>
        <v/>
      </c>
      <c r="D732" s="860" t="str">
        <f t="shared" si="23"/>
        <v/>
      </c>
      <c r="K732" s="490"/>
      <c r="M732" s="712"/>
      <c r="N732" s="713"/>
      <c r="O732" s="713"/>
      <c r="P732" s="713"/>
      <c r="Q732" s="713"/>
    </row>
    <row r="733" spans="1:17">
      <c r="A733" s="807"/>
      <c r="C733" s="636" t="str">
        <f t="shared" si="22"/>
        <v/>
      </c>
      <c r="D733" s="860" t="str">
        <f t="shared" si="23"/>
        <v/>
      </c>
      <c r="K733" s="490"/>
      <c r="M733" s="712"/>
      <c r="N733" s="713"/>
      <c r="O733" s="713"/>
      <c r="P733" s="713"/>
      <c r="Q733" s="713"/>
    </row>
    <row r="734" spans="1:17">
      <c r="A734" s="807"/>
      <c r="C734" s="636" t="str">
        <f t="shared" si="22"/>
        <v/>
      </c>
      <c r="D734" s="860" t="str">
        <f t="shared" si="23"/>
        <v/>
      </c>
      <c r="K734" s="490"/>
      <c r="M734" s="712"/>
      <c r="N734" s="713"/>
      <c r="O734" s="713"/>
      <c r="P734" s="713"/>
      <c r="Q734" s="713"/>
    </row>
    <row r="735" spans="1:17">
      <c r="A735" s="807"/>
      <c r="C735" s="636" t="str">
        <f t="shared" si="22"/>
        <v/>
      </c>
      <c r="D735" s="860" t="str">
        <f t="shared" si="23"/>
        <v/>
      </c>
      <c r="K735" s="490"/>
      <c r="M735" s="712"/>
      <c r="N735" s="713"/>
      <c r="O735" s="713"/>
      <c r="P735" s="713"/>
      <c r="Q735" s="713"/>
    </row>
    <row r="736" spans="1:17">
      <c r="A736" s="807"/>
      <c r="C736" s="636" t="str">
        <f t="shared" si="22"/>
        <v/>
      </c>
      <c r="D736" s="860" t="str">
        <f t="shared" si="23"/>
        <v/>
      </c>
      <c r="K736" s="490"/>
      <c r="M736" s="712"/>
      <c r="N736" s="713"/>
      <c r="O736" s="713"/>
      <c r="P736" s="713"/>
      <c r="Q736" s="713"/>
    </row>
    <row r="737" spans="1:17">
      <c r="A737" s="807"/>
      <c r="C737" s="636" t="str">
        <f t="shared" si="22"/>
        <v/>
      </c>
      <c r="D737" s="860" t="str">
        <f t="shared" si="23"/>
        <v/>
      </c>
      <c r="K737" s="490"/>
      <c r="M737" s="712"/>
      <c r="N737" s="713"/>
      <c r="O737" s="713"/>
      <c r="P737" s="713"/>
      <c r="Q737" s="713"/>
    </row>
    <row r="738" spans="1:17">
      <c r="A738" s="807"/>
      <c r="C738" s="636" t="str">
        <f t="shared" si="22"/>
        <v/>
      </c>
      <c r="D738" s="860" t="str">
        <f t="shared" si="23"/>
        <v/>
      </c>
      <c r="K738" s="490"/>
      <c r="M738" s="712"/>
      <c r="N738" s="713"/>
      <c r="O738" s="713"/>
      <c r="P738" s="713"/>
      <c r="Q738" s="713"/>
    </row>
    <row r="739" spans="1:17">
      <c r="A739" s="807"/>
      <c r="C739" s="636" t="str">
        <f t="shared" si="22"/>
        <v/>
      </c>
      <c r="D739" s="860" t="str">
        <f t="shared" si="23"/>
        <v/>
      </c>
      <c r="K739" s="490"/>
      <c r="M739" s="712"/>
      <c r="N739" s="713"/>
      <c r="O739" s="713"/>
      <c r="P739" s="713"/>
      <c r="Q739" s="713"/>
    </row>
    <row r="740" spans="1:17">
      <c r="A740" s="807"/>
      <c r="C740" s="636" t="str">
        <f t="shared" si="22"/>
        <v/>
      </c>
      <c r="D740" s="860" t="str">
        <f t="shared" si="23"/>
        <v/>
      </c>
      <c r="K740" s="490"/>
      <c r="M740" s="712"/>
      <c r="N740" s="713"/>
      <c r="O740" s="713"/>
      <c r="P740" s="713"/>
      <c r="Q740" s="713"/>
    </row>
    <row r="741" spans="1:17">
      <c r="A741" s="807"/>
      <c r="C741" s="636" t="str">
        <f t="shared" si="22"/>
        <v/>
      </c>
      <c r="D741" s="860" t="str">
        <f t="shared" si="23"/>
        <v/>
      </c>
      <c r="K741" s="490"/>
      <c r="M741" s="712"/>
      <c r="N741" s="713"/>
      <c r="O741" s="713"/>
      <c r="P741" s="713"/>
      <c r="Q741" s="713"/>
    </row>
    <row r="742" spans="1:17">
      <c r="A742" s="807"/>
      <c r="C742" s="636" t="str">
        <f t="shared" si="22"/>
        <v/>
      </c>
      <c r="D742" s="860" t="str">
        <f t="shared" si="23"/>
        <v/>
      </c>
      <c r="K742" s="490"/>
      <c r="M742" s="712"/>
      <c r="N742" s="713"/>
      <c r="O742" s="713"/>
      <c r="P742" s="713"/>
      <c r="Q742" s="713"/>
    </row>
    <row r="743" spans="1:17">
      <c r="A743" s="807"/>
      <c r="C743" s="636" t="str">
        <f t="shared" si="22"/>
        <v/>
      </c>
      <c r="D743" s="860" t="str">
        <f t="shared" si="23"/>
        <v/>
      </c>
      <c r="K743" s="490"/>
      <c r="M743" s="712"/>
      <c r="N743" s="713"/>
      <c r="O743" s="713"/>
      <c r="P743" s="713"/>
      <c r="Q743" s="713"/>
    </row>
    <row r="744" spans="1:17">
      <c r="A744" s="807"/>
      <c r="C744" s="636" t="str">
        <f t="shared" si="22"/>
        <v/>
      </c>
      <c r="D744" s="860" t="str">
        <f t="shared" si="23"/>
        <v/>
      </c>
      <c r="K744" s="490"/>
      <c r="M744" s="712"/>
      <c r="N744" s="713"/>
      <c r="O744" s="713"/>
      <c r="P744" s="713"/>
      <c r="Q744" s="713"/>
    </row>
    <row r="745" spans="1:17">
      <c r="A745" s="807"/>
      <c r="C745" s="636" t="str">
        <f t="shared" si="22"/>
        <v/>
      </c>
      <c r="D745" s="860" t="str">
        <f t="shared" si="23"/>
        <v/>
      </c>
      <c r="K745" s="490"/>
      <c r="M745" s="712"/>
      <c r="N745" s="713"/>
      <c r="O745" s="713"/>
      <c r="P745" s="713"/>
      <c r="Q745" s="713"/>
    </row>
    <row r="746" spans="1:17">
      <c r="A746" s="807"/>
      <c r="C746" s="636" t="str">
        <f t="shared" si="22"/>
        <v/>
      </c>
      <c r="D746" s="860" t="str">
        <f t="shared" si="23"/>
        <v/>
      </c>
      <c r="K746" s="490"/>
      <c r="M746" s="712"/>
      <c r="N746" s="713"/>
      <c r="O746" s="713"/>
      <c r="P746" s="713"/>
      <c r="Q746" s="713"/>
    </row>
    <row r="747" spans="1:17">
      <c r="A747" s="807"/>
      <c r="C747" s="636" t="str">
        <f t="shared" si="22"/>
        <v/>
      </c>
      <c r="D747" s="860" t="str">
        <f t="shared" si="23"/>
        <v/>
      </c>
      <c r="K747" s="490"/>
      <c r="M747" s="712"/>
      <c r="N747" s="713"/>
      <c r="O747" s="713"/>
      <c r="P747" s="713"/>
      <c r="Q747" s="713"/>
    </row>
    <row r="748" spans="1:17">
      <c r="A748" s="807"/>
      <c r="C748" s="636" t="str">
        <f t="shared" si="22"/>
        <v/>
      </c>
      <c r="D748" s="860" t="str">
        <f t="shared" si="23"/>
        <v/>
      </c>
      <c r="K748" s="490"/>
      <c r="M748" s="712"/>
      <c r="N748" s="713"/>
      <c r="O748" s="713"/>
      <c r="P748" s="713"/>
      <c r="Q748" s="713"/>
    </row>
    <row r="749" spans="1:17">
      <c r="A749" s="807"/>
      <c r="C749" s="636" t="str">
        <f t="shared" si="22"/>
        <v/>
      </c>
      <c r="D749" s="860" t="str">
        <f t="shared" si="23"/>
        <v/>
      </c>
      <c r="K749" s="490"/>
      <c r="M749" s="712"/>
      <c r="N749" s="713"/>
      <c r="O749" s="713"/>
      <c r="P749" s="713"/>
      <c r="Q749" s="713"/>
    </row>
    <row r="750" spans="1:17">
      <c r="A750" s="807"/>
      <c r="C750" s="636" t="str">
        <f t="shared" si="22"/>
        <v/>
      </c>
      <c r="D750" s="860" t="str">
        <f t="shared" si="23"/>
        <v/>
      </c>
      <c r="K750" s="490"/>
      <c r="M750" s="712"/>
      <c r="N750" s="713"/>
      <c r="O750" s="713"/>
      <c r="P750" s="713"/>
      <c r="Q750" s="713"/>
    </row>
    <row r="751" spans="1:17">
      <c r="A751" s="807"/>
      <c r="C751" s="636" t="str">
        <f t="shared" si="22"/>
        <v/>
      </c>
      <c r="D751" s="860" t="str">
        <f t="shared" si="23"/>
        <v/>
      </c>
      <c r="K751" s="490"/>
      <c r="M751" s="712"/>
      <c r="N751" s="713"/>
      <c r="O751" s="713"/>
      <c r="P751" s="713"/>
      <c r="Q751" s="713"/>
    </row>
    <row r="752" spans="1:17">
      <c r="A752" s="807"/>
      <c r="C752" s="636" t="str">
        <f t="shared" si="22"/>
        <v/>
      </c>
      <c r="D752" s="860" t="str">
        <f t="shared" si="23"/>
        <v/>
      </c>
      <c r="K752" s="490"/>
      <c r="M752" s="712"/>
      <c r="N752" s="713"/>
      <c r="O752" s="713"/>
      <c r="P752" s="713"/>
      <c r="Q752" s="713"/>
    </row>
    <row r="753" spans="1:17">
      <c r="A753" s="807"/>
      <c r="C753" s="636" t="str">
        <f t="shared" si="22"/>
        <v/>
      </c>
      <c r="D753" s="860" t="str">
        <f t="shared" si="23"/>
        <v/>
      </c>
      <c r="K753" s="490"/>
      <c r="M753" s="712"/>
      <c r="N753" s="713"/>
      <c r="O753" s="713"/>
      <c r="P753" s="713"/>
      <c r="Q753" s="713"/>
    </row>
    <row r="754" spans="1:17">
      <c r="A754" s="807"/>
      <c r="C754" s="636" t="str">
        <f t="shared" si="22"/>
        <v/>
      </c>
      <c r="D754" s="860" t="str">
        <f t="shared" si="23"/>
        <v/>
      </c>
      <c r="K754" s="490"/>
      <c r="M754" s="712"/>
      <c r="N754" s="713"/>
      <c r="O754" s="713"/>
      <c r="P754" s="713"/>
      <c r="Q754" s="713"/>
    </row>
    <row r="755" spans="1:17">
      <c r="A755" s="807"/>
      <c r="C755" s="636" t="str">
        <f t="shared" si="22"/>
        <v/>
      </c>
      <c r="D755" s="860" t="str">
        <f t="shared" si="23"/>
        <v/>
      </c>
      <c r="K755" s="490"/>
      <c r="M755" s="712"/>
      <c r="N755" s="713"/>
      <c r="O755" s="713"/>
      <c r="P755" s="713"/>
      <c r="Q755" s="713"/>
    </row>
    <row r="756" spans="1:17">
      <c r="A756" s="807"/>
      <c r="C756" s="636" t="str">
        <f t="shared" si="22"/>
        <v/>
      </c>
      <c r="D756" s="860" t="str">
        <f t="shared" si="23"/>
        <v/>
      </c>
      <c r="K756" s="490"/>
      <c r="M756" s="712"/>
      <c r="N756" s="713"/>
      <c r="O756" s="713"/>
      <c r="P756" s="713"/>
      <c r="Q756" s="713"/>
    </row>
    <row r="757" spans="1:17">
      <c r="A757" s="807"/>
      <c r="C757" s="636" t="str">
        <f t="shared" si="22"/>
        <v/>
      </c>
      <c r="D757" s="860" t="str">
        <f t="shared" si="23"/>
        <v/>
      </c>
      <c r="K757" s="490"/>
      <c r="M757" s="712"/>
      <c r="N757" s="713"/>
      <c r="O757" s="713"/>
      <c r="P757" s="713"/>
      <c r="Q757" s="713"/>
    </row>
    <row r="758" spans="1:17">
      <c r="A758" s="807"/>
      <c r="C758" s="636" t="str">
        <f t="shared" si="22"/>
        <v/>
      </c>
      <c r="D758" s="860" t="str">
        <f t="shared" si="23"/>
        <v/>
      </c>
      <c r="K758" s="490"/>
      <c r="M758" s="712"/>
      <c r="N758" s="713"/>
      <c r="O758" s="713"/>
      <c r="P758" s="713"/>
      <c r="Q758" s="713"/>
    </row>
    <row r="759" spans="1:17">
      <c r="A759" s="807"/>
      <c r="C759" s="636" t="str">
        <f t="shared" si="22"/>
        <v/>
      </c>
      <c r="D759" s="860" t="str">
        <f t="shared" si="23"/>
        <v/>
      </c>
      <c r="K759" s="490"/>
      <c r="M759" s="712"/>
      <c r="N759" s="713"/>
      <c r="O759" s="713"/>
      <c r="P759" s="713"/>
      <c r="Q759" s="713"/>
    </row>
    <row r="760" spans="1:17">
      <c r="A760" s="807"/>
      <c r="C760" s="636" t="str">
        <f t="shared" si="22"/>
        <v/>
      </c>
      <c r="D760" s="860" t="str">
        <f t="shared" si="23"/>
        <v/>
      </c>
      <c r="K760" s="490"/>
      <c r="M760" s="712"/>
      <c r="N760" s="713"/>
      <c r="O760" s="713"/>
      <c r="P760" s="713"/>
      <c r="Q760" s="713"/>
    </row>
    <row r="761" spans="1:17">
      <c r="A761" s="807"/>
      <c r="C761" s="636" t="str">
        <f t="shared" si="22"/>
        <v/>
      </c>
      <c r="D761" s="860" t="str">
        <f t="shared" si="23"/>
        <v/>
      </c>
      <c r="K761" s="490"/>
      <c r="M761" s="712"/>
      <c r="N761" s="713"/>
      <c r="O761" s="713"/>
      <c r="P761" s="713"/>
      <c r="Q761" s="713"/>
    </row>
    <row r="762" spans="1:17">
      <c r="A762" s="807"/>
      <c r="C762" s="636" t="str">
        <f t="shared" si="22"/>
        <v/>
      </c>
      <c r="D762" s="860" t="str">
        <f t="shared" si="23"/>
        <v/>
      </c>
      <c r="K762" s="490"/>
      <c r="M762" s="712"/>
      <c r="N762" s="713"/>
      <c r="O762" s="713"/>
      <c r="P762" s="713"/>
      <c r="Q762" s="713"/>
    </row>
    <row r="763" spans="1:17">
      <c r="A763" s="807"/>
      <c r="C763" s="636" t="str">
        <f t="shared" si="22"/>
        <v/>
      </c>
      <c r="D763" s="860" t="str">
        <f t="shared" si="23"/>
        <v/>
      </c>
      <c r="K763" s="490"/>
      <c r="M763" s="712"/>
      <c r="N763" s="713"/>
      <c r="O763" s="713"/>
      <c r="P763" s="713"/>
      <c r="Q763" s="713"/>
    </row>
    <row r="764" spans="1:17">
      <c r="A764" s="807"/>
      <c r="C764" s="636" t="str">
        <f t="shared" si="22"/>
        <v/>
      </c>
      <c r="D764" s="860" t="str">
        <f t="shared" si="23"/>
        <v/>
      </c>
      <c r="K764" s="490"/>
      <c r="M764" s="712"/>
      <c r="N764" s="713"/>
      <c r="O764" s="713"/>
      <c r="P764" s="713"/>
      <c r="Q764" s="713"/>
    </row>
    <row r="765" spans="1:17">
      <c r="A765" s="807"/>
      <c r="C765" s="636" t="str">
        <f t="shared" si="22"/>
        <v/>
      </c>
      <c r="D765" s="860" t="str">
        <f t="shared" si="23"/>
        <v/>
      </c>
      <c r="K765" s="490"/>
      <c r="M765" s="712"/>
      <c r="N765" s="713"/>
      <c r="O765" s="713"/>
      <c r="P765" s="713"/>
      <c r="Q765" s="713"/>
    </row>
    <row r="766" spans="1:17">
      <c r="A766" s="807"/>
      <c r="C766" s="636" t="str">
        <f t="shared" si="22"/>
        <v/>
      </c>
      <c r="D766" s="860" t="str">
        <f t="shared" si="23"/>
        <v/>
      </c>
      <c r="K766" s="490"/>
      <c r="M766" s="712"/>
      <c r="N766" s="713"/>
      <c r="O766" s="713"/>
      <c r="P766" s="713"/>
      <c r="Q766" s="713"/>
    </row>
    <row r="767" spans="1:17">
      <c r="A767" s="807"/>
      <c r="C767" s="636" t="str">
        <f t="shared" si="22"/>
        <v/>
      </c>
      <c r="D767" s="860" t="str">
        <f t="shared" si="23"/>
        <v/>
      </c>
      <c r="K767" s="490"/>
      <c r="M767" s="712"/>
      <c r="N767" s="713"/>
      <c r="O767" s="713"/>
      <c r="P767" s="713"/>
      <c r="Q767" s="713"/>
    </row>
    <row r="768" spans="1:17">
      <c r="A768" s="807"/>
      <c r="C768" s="636" t="str">
        <f t="shared" si="22"/>
        <v/>
      </c>
      <c r="D768" s="860" t="str">
        <f t="shared" si="23"/>
        <v/>
      </c>
      <c r="K768" s="490"/>
      <c r="M768" s="712"/>
      <c r="N768" s="713"/>
      <c r="O768" s="713"/>
      <c r="P768" s="713"/>
      <c r="Q768" s="713"/>
    </row>
    <row r="769" spans="1:17">
      <c r="A769" s="807"/>
      <c r="C769" s="636" t="str">
        <f t="shared" si="22"/>
        <v/>
      </c>
      <c r="D769" s="860" t="str">
        <f t="shared" si="23"/>
        <v/>
      </c>
      <c r="K769" s="490"/>
      <c r="M769" s="712"/>
      <c r="N769" s="713"/>
      <c r="O769" s="713"/>
      <c r="P769" s="713"/>
      <c r="Q769" s="713"/>
    </row>
    <row r="770" spans="1:17">
      <c r="A770" s="807"/>
      <c r="C770" s="636" t="str">
        <f t="shared" ref="C770:C833" si="24">IFERROR(1440/D770, "")</f>
        <v/>
      </c>
      <c r="D770" s="860" t="str">
        <f t="shared" ref="D770:D833" si="25">IF(B770="", "", IF(B770&lt;1, B770*1440, B770))</f>
        <v/>
      </c>
      <c r="K770" s="490"/>
      <c r="M770" s="712"/>
      <c r="N770" s="713"/>
      <c r="O770" s="713"/>
      <c r="P770" s="713"/>
      <c r="Q770" s="713"/>
    </row>
    <row r="771" spans="1:17">
      <c r="A771" s="807"/>
      <c r="C771" s="636" t="str">
        <f t="shared" si="24"/>
        <v/>
      </c>
      <c r="D771" s="860" t="str">
        <f t="shared" si="25"/>
        <v/>
      </c>
      <c r="K771" s="490"/>
      <c r="M771" s="712"/>
      <c r="N771" s="713"/>
      <c r="O771" s="713"/>
      <c r="P771" s="713"/>
      <c r="Q771" s="713"/>
    </row>
    <row r="772" spans="1:17">
      <c r="A772" s="807"/>
      <c r="C772" s="636" t="str">
        <f t="shared" si="24"/>
        <v/>
      </c>
      <c r="D772" s="860" t="str">
        <f t="shared" si="25"/>
        <v/>
      </c>
      <c r="K772" s="490"/>
      <c r="M772" s="712"/>
      <c r="N772" s="713"/>
      <c r="O772" s="713"/>
      <c r="P772" s="713"/>
      <c r="Q772" s="713"/>
    </row>
    <row r="773" spans="1:17">
      <c r="A773" s="807"/>
      <c r="C773" s="636" t="str">
        <f t="shared" si="24"/>
        <v/>
      </c>
      <c r="D773" s="860" t="str">
        <f t="shared" si="25"/>
        <v/>
      </c>
      <c r="K773" s="490"/>
      <c r="M773" s="712"/>
      <c r="N773" s="713"/>
      <c r="O773" s="713"/>
      <c r="P773" s="713"/>
      <c r="Q773" s="713"/>
    </row>
    <row r="774" spans="1:17">
      <c r="A774" s="807"/>
      <c r="C774" s="636" t="str">
        <f t="shared" si="24"/>
        <v/>
      </c>
      <c r="D774" s="860" t="str">
        <f t="shared" si="25"/>
        <v/>
      </c>
      <c r="K774" s="490"/>
      <c r="M774" s="712"/>
      <c r="N774" s="713"/>
      <c r="O774" s="713"/>
      <c r="P774" s="713"/>
      <c r="Q774" s="713"/>
    </row>
    <row r="775" spans="1:17">
      <c r="A775" s="807"/>
      <c r="C775" s="636" t="str">
        <f t="shared" si="24"/>
        <v/>
      </c>
      <c r="D775" s="860" t="str">
        <f t="shared" si="25"/>
        <v/>
      </c>
      <c r="K775" s="490"/>
      <c r="M775" s="712"/>
      <c r="N775" s="713"/>
      <c r="O775" s="713"/>
      <c r="P775" s="713"/>
      <c r="Q775" s="713"/>
    </row>
    <row r="776" spans="1:17">
      <c r="A776" s="807"/>
      <c r="C776" s="636" t="str">
        <f t="shared" si="24"/>
        <v/>
      </c>
      <c r="D776" s="860" t="str">
        <f t="shared" si="25"/>
        <v/>
      </c>
      <c r="K776" s="490"/>
      <c r="M776" s="712"/>
      <c r="N776" s="713"/>
      <c r="O776" s="713"/>
      <c r="P776" s="713"/>
      <c r="Q776" s="713"/>
    </row>
    <row r="777" spans="1:17">
      <c r="A777" s="807"/>
      <c r="C777" s="636" t="str">
        <f t="shared" si="24"/>
        <v/>
      </c>
      <c r="D777" s="860" t="str">
        <f t="shared" si="25"/>
        <v/>
      </c>
      <c r="K777" s="490"/>
      <c r="M777" s="712"/>
      <c r="N777" s="713"/>
      <c r="O777" s="713"/>
      <c r="P777" s="713"/>
      <c r="Q777" s="713"/>
    </row>
    <row r="778" spans="1:17">
      <c r="A778" s="807"/>
      <c r="C778" s="636" t="str">
        <f t="shared" si="24"/>
        <v/>
      </c>
      <c r="D778" s="860" t="str">
        <f t="shared" si="25"/>
        <v/>
      </c>
      <c r="K778" s="490"/>
      <c r="M778" s="712"/>
      <c r="N778" s="713"/>
      <c r="O778" s="713"/>
      <c r="P778" s="713"/>
      <c r="Q778" s="713"/>
    </row>
    <row r="779" spans="1:17">
      <c r="A779" s="807"/>
      <c r="C779" s="636" t="str">
        <f t="shared" si="24"/>
        <v/>
      </c>
      <c r="D779" s="860" t="str">
        <f t="shared" si="25"/>
        <v/>
      </c>
      <c r="K779" s="490"/>
      <c r="M779" s="712"/>
      <c r="N779" s="713"/>
      <c r="O779" s="713"/>
      <c r="P779" s="713"/>
      <c r="Q779" s="713"/>
    </row>
    <row r="780" spans="1:17">
      <c r="A780" s="807"/>
      <c r="C780" s="636" t="str">
        <f t="shared" si="24"/>
        <v/>
      </c>
      <c r="D780" s="860" t="str">
        <f t="shared" si="25"/>
        <v/>
      </c>
      <c r="K780" s="490"/>
      <c r="M780" s="712"/>
      <c r="N780" s="713"/>
      <c r="O780" s="713"/>
      <c r="P780" s="713"/>
      <c r="Q780" s="713"/>
    </row>
    <row r="781" spans="1:17">
      <c r="A781" s="807"/>
      <c r="C781" s="636" t="str">
        <f t="shared" si="24"/>
        <v/>
      </c>
      <c r="D781" s="860" t="str">
        <f t="shared" si="25"/>
        <v/>
      </c>
      <c r="K781" s="490"/>
      <c r="M781" s="712"/>
      <c r="N781" s="713"/>
      <c r="O781" s="713"/>
      <c r="P781" s="713"/>
      <c r="Q781" s="713"/>
    </row>
    <row r="782" spans="1:17">
      <c r="A782" s="807"/>
      <c r="C782" s="636" t="str">
        <f t="shared" si="24"/>
        <v/>
      </c>
      <c r="D782" s="860" t="str">
        <f t="shared" si="25"/>
        <v/>
      </c>
      <c r="K782" s="490"/>
      <c r="M782" s="712"/>
      <c r="N782" s="713"/>
      <c r="O782" s="713"/>
      <c r="P782" s="713"/>
      <c r="Q782" s="713"/>
    </row>
    <row r="783" spans="1:17">
      <c r="A783" s="807"/>
      <c r="C783" s="636" t="str">
        <f t="shared" si="24"/>
        <v/>
      </c>
      <c r="D783" s="860" t="str">
        <f t="shared" si="25"/>
        <v/>
      </c>
      <c r="K783" s="490"/>
      <c r="M783" s="712"/>
      <c r="N783" s="713"/>
      <c r="O783" s="713"/>
      <c r="P783" s="713"/>
      <c r="Q783" s="713"/>
    </row>
    <row r="784" spans="1:17">
      <c r="A784" s="807"/>
      <c r="C784" s="636" t="str">
        <f t="shared" si="24"/>
        <v/>
      </c>
      <c r="D784" s="860" t="str">
        <f t="shared" si="25"/>
        <v/>
      </c>
      <c r="K784" s="490"/>
      <c r="M784" s="712"/>
      <c r="N784" s="713"/>
      <c r="O784" s="713"/>
      <c r="P784" s="713"/>
      <c r="Q784" s="713"/>
    </row>
    <row r="785" spans="1:17">
      <c r="A785" s="807"/>
      <c r="C785" s="636" t="str">
        <f t="shared" si="24"/>
        <v/>
      </c>
      <c r="D785" s="860" t="str">
        <f t="shared" si="25"/>
        <v/>
      </c>
      <c r="K785" s="490"/>
      <c r="M785" s="712"/>
      <c r="N785" s="713"/>
      <c r="O785" s="713"/>
      <c r="P785" s="713"/>
      <c r="Q785" s="713"/>
    </row>
    <row r="786" spans="1:17">
      <c r="A786" s="807"/>
      <c r="C786" s="636" t="str">
        <f t="shared" si="24"/>
        <v/>
      </c>
      <c r="D786" s="860" t="str">
        <f t="shared" si="25"/>
        <v/>
      </c>
      <c r="K786" s="490"/>
      <c r="M786" s="712"/>
      <c r="N786" s="713"/>
      <c r="O786" s="713"/>
      <c r="P786" s="713"/>
      <c r="Q786" s="713"/>
    </row>
    <row r="787" spans="1:17">
      <c r="A787" s="807"/>
      <c r="C787" s="636" t="str">
        <f t="shared" si="24"/>
        <v/>
      </c>
      <c r="D787" s="860" t="str">
        <f t="shared" si="25"/>
        <v/>
      </c>
      <c r="K787" s="490"/>
      <c r="M787" s="712"/>
      <c r="N787" s="713"/>
      <c r="O787" s="713"/>
      <c r="P787" s="713"/>
      <c r="Q787" s="713"/>
    </row>
    <row r="788" spans="1:17">
      <c r="A788" s="807"/>
      <c r="C788" s="636" t="str">
        <f t="shared" si="24"/>
        <v/>
      </c>
      <c r="D788" s="860" t="str">
        <f t="shared" si="25"/>
        <v/>
      </c>
      <c r="K788" s="490"/>
      <c r="M788" s="712"/>
      <c r="N788" s="713"/>
      <c r="O788" s="713"/>
      <c r="P788" s="713"/>
      <c r="Q788" s="713"/>
    </row>
    <row r="789" spans="1:17">
      <c r="A789" s="807"/>
      <c r="C789" s="636" t="str">
        <f t="shared" si="24"/>
        <v/>
      </c>
      <c r="D789" s="860" t="str">
        <f t="shared" si="25"/>
        <v/>
      </c>
      <c r="K789" s="490"/>
      <c r="M789" s="712"/>
      <c r="N789" s="713"/>
      <c r="O789" s="713"/>
      <c r="P789" s="713"/>
      <c r="Q789" s="713"/>
    </row>
    <row r="790" spans="1:17">
      <c r="A790" s="807"/>
      <c r="C790" s="636" t="str">
        <f t="shared" si="24"/>
        <v/>
      </c>
      <c r="D790" s="860" t="str">
        <f t="shared" si="25"/>
        <v/>
      </c>
      <c r="K790" s="490"/>
      <c r="M790" s="712"/>
      <c r="N790" s="713"/>
      <c r="O790" s="713"/>
      <c r="P790" s="713"/>
      <c r="Q790" s="713"/>
    </row>
    <row r="791" spans="1:17">
      <c r="A791" s="807"/>
      <c r="C791" s="636" t="str">
        <f t="shared" si="24"/>
        <v/>
      </c>
      <c r="D791" s="860" t="str">
        <f t="shared" si="25"/>
        <v/>
      </c>
      <c r="K791" s="490"/>
      <c r="M791" s="712"/>
      <c r="N791" s="713"/>
      <c r="O791" s="713"/>
      <c r="P791" s="713"/>
      <c r="Q791" s="713"/>
    </row>
    <row r="792" spans="1:17">
      <c r="A792" s="807"/>
      <c r="C792" s="636" t="str">
        <f t="shared" si="24"/>
        <v/>
      </c>
      <c r="D792" s="860" t="str">
        <f t="shared" si="25"/>
        <v/>
      </c>
      <c r="K792" s="490"/>
      <c r="M792" s="712"/>
      <c r="N792" s="713"/>
      <c r="O792" s="713"/>
      <c r="P792" s="713"/>
      <c r="Q792" s="713"/>
    </row>
    <row r="793" spans="1:17">
      <c r="A793" s="807"/>
      <c r="C793" s="636" t="str">
        <f t="shared" si="24"/>
        <v/>
      </c>
      <c r="D793" s="860" t="str">
        <f t="shared" si="25"/>
        <v/>
      </c>
      <c r="K793" s="490"/>
      <c r="M793" s="712"/>
      <c r="N793" s="713"/>
      <c r="O793" s="713"/>
      <c r="P793" s="713"/>
      <c r="Q793" s="713"/>
    </row>
    <row r="794" spans="1:17">
      <c r="A794" s="807"/>
      <c r="C794" s="636" t="str">
        <f t="shared" si="24"/>
        <v/>
      </c>
      <c r="D794" s="860" t="str">
        <f t="shared" si="25"/>
        <v/>
      </c>
      <c r="K794" s="490"/>
      <c r="M794" s="712"/>
      <c r="N794" s="713"/>
      <c r="O794" s="713"/>
      <c r="P794" s="713"/>
      <c r="Q794" s="713"/>
    </row>
    <row r="795" spans="1:17">
      <c r="A795" s="807"/>
      <c r="C795" s="636" t="str">
        <f t="shared" si="24"/>
        <v/>
      </c>
      <c r="D795" s="860" t="str">
        <f t="shared" si="25"/>
        <v/>
      </c>
      <c r="K795" s="490"/>
      <c r="M795" s="712"/>
      <c r="N795" s="713"/>
      <c r="O795" s="713"/>
      <c r="P795" s="713"/>
      <c r="Q795" s="713"/>
    </row>
    <row r="796" spans="1:17">
      <c r="A796" s="807"/>
      <c r="C796" s="636" t="str">
        <f t="shared" si="24"/>
        <v/>
      </c>
      <c r="D796" s="860" t="str">
        <f t="shared" si="25"/>
        <v/>
      </c>
      <c r="K796" s="490"/>
      <c r="M796" s="712"/>
      <c r="N796" s="713"/>
      <c r="O796" s="713"/>
      <c r="P796" s="713"/>
      <c r="Q796" s="713"/>
    </row>
    <row r="797" spans="1:17">
      <c r="A797" s="807"/>
      <c r="C797" s="636" t="str">
        <f t="shared" si="24"/>
        <v/>
      </c>
      <c r="D797" s="860" t="str">
        <f t="shared" si="25"/>
        <v/>
      </c>
      <c r="K797" s="490"/>
      <c r="M797" s="712"/>
      <c r="N797" s="713"/>
      <c r="O797" s="713"/>
      <c r="P797" s="713"/>
      <c r="Q797" s="713"/>
    </row>
    <row r="798" spans="1:17">
      <c r="A798" s="807"/>
      <c r="C798" s="636" t="str">
        <f t="shared" si="24"/>
        <v/>
      </c>
      <c r="D798" s="860" t="str">
        <f t="shared" si="25"/>
        <v/>
      </c>
      <c r="K798" s="490"/>
      <c r="M798" s="712"/>
      <c r="N798" s="713"/>
      <c r="O798" s="713"/>
      <c r="P798" s="713"/>
      <c r="Q798" s="713"/>
    </row>
    <row r="799" spans="1:17">
      <c r="A799" s="807"/>
      <c r="C799" s="636" t="str">
        <f t="shared" si="24"/>
        <v/>
      </c>
      <c r="D799" s="860" t="str">
        <f t="shared" si="25"/>
        <v/>
      </c>
      <c r="K799" s="490"/>
      <c r="M799" s="712"/>
      <c r="N799" s="713"/>
      <c r="O799" s="713"/>
      <c r="P799" s="713"/>
      <c r="Q799" s="713"/>
    </row>
    <row r="800" spans="1:17">
      <c r="A800" s="807"/>
      <c r="C800" s="636" t="str">
        <f t="shared" si="24"/>
        <v/>
      </c>
      <c r="D800" s="860" t="str">
        <f t="shared" si="25"/>
        <v/>
      </c>
      <c r="K800" s="490"/>
      <c r="M800" s="712"/>
      <c r="N800" s="713"/>
      <c r="O800" s="713"/>
      <c r="P800" s="713"/>
      <c r="Q800" s="713"/>
    </row>
    <row r="801" spans="1:17">
      <c r="A801" s="807"/>
      <c r="C801" s="636" t="str">
        <f t="shared" si="24"/>
        <v/>
      </c>
      <c r="D801" s="860" t="str">
        <f t="shared" si="25"/>
        <v/>
      </c>
      <c r="K801" s="490"/>
      <c r="M801" s="712"/>
      <c r="N801" s="713"/>
      <c r="O801" s="713"/>
      <c r="P801" s="713"/>
      <c r="Q801" s="713"/>
    </row>
    <row r="802" spans="1:17">
      <c r="A802" s="807"/>
      <c r="C802" s="636" t="str">
        <f t="shared" si="24"/>
        <v/>
      </c>
      <c r="D802" s="860" t="str">
        <f t="shared" si="25"/>
        <v/>
      </c>
      <c r="K802" s="490"/>
      <c r="M802" s="712"/>
      <c r="N802" s="713"/>
      <c r="O802" s="713"/>
      <c r="P802" s="713"/>
      <c r="Q802" s="713"/>
    </row>
    <row r="803" spans="1:17">
      <c r="A803" s="807"/>
      <c r="C803" s="636" t="str">
        <f t="shared" si="24"/>
        <v/>
      </c>
      <c r="D803" s="860" t="str">
        <f t="shared" si="25"/>
        <v/>
      </c>
      <c r="K803" s="490"/>
      <c r="M803" s="712"/>
      <c r="N803" s="713"/>
      <c r="O803" s="713"/>
      <c r="P803" s="713"/>
      <c r="Q803" s="713"/>
    </row>
    <row r="804" spans="1:17">
      <c r="A804" s="807"/>
      <c r="C804" s="636" t="str">
        <f t="shared" si="24"/>
        <v/>
      </c>
      <c r="D804" s="860" t="str">
        <f t="shared" si="25"/>
        <v/>
      </c>
      <c r="K804" s="490"/>
      <c r="M804" s="712"/>
      <c r="N804" s="713"/>
      <c r="O804" s="713"/>
      <c r="P804" s="713"/>
      <c r="Q804" s="713"/>
    </row>
    <row r="805" spans="1:17">
      <c r="A805" s="807"/>
      <c r="C805" s="636" t="str">
        <f t="shared" si="24"/>
        <v/>
      </c>
      <c r="D805" s="860" t="str">
        <f t="shared" si="25"/>
        <v/>
      </c>
      <c r="K805" s="490"/>
      <c r="M805" s="712"/>
      <c r="N805" s="713"/>
      <c r="O805" s="713"/>
      <c r="P805" s="713"/>
      <c r="Q805" s="713"/>
    </row>
    <row r="806" spans="1:17">
      <c r="A806" s="807"/>
      <c r="C806" s="636" t="str">
        <f t="shared" si="24"/>
        <v/>
      </c>
      <c r="D806" s="860" t="str">
        <f t="shared" si="25"/>
        <v/>
      </c>
      <c r="K806" s="490"/>
      <c r="M806" s="712"/>
      <c r="N806" s="713"/>
      <c r="O806" s="713"/>
      <c r="P806" s="713"/>
      <c r="Q806" s="713"/>
    </row>
    <row r="807" spans="1:17">
      <c r="A807" s="807"/>
      <c r="C807" s="636" t="str">
        <f t="shared" si="24"/>
        <v/>
      </c>
      <c r="D807" s="860" t="str">
        <f t="shared" si="25"/>
        <v/>
      </c>
      <c r="K807" s="490"/>
      <c r="M807" s="712"/>
      <c r="N807" s="713"/>
      <c r="O807" s="713"/>
      <c r="P807" s="713"/>
      <c r="Q807" s="713"/>
    </row>
    <row r="808" spans="1:17">
      <c r="A808" s="807"/>
      <c r="C808" s="636" t="str">
        <f t="shared" si="24"/>
        <v/>
      </c>
      <c r="D808" s="860" t="str">
        <f t="shared" si="25"/>
        <v/>
      </c>
      <c r="K808" s="490"/>
      <c r="M808" s="712"/>
      <c r="N808" s="713"/>
      <c r="O808" s="713"/>
      <c r="P808" s="713"/>
      <c r="Q808" s="713"/>
    </row>
    <row r="809" spans="1:17">
      <c r="A809" s="807"/>
      <c r="C809" s="636" t="str">
        <f t="shared" si="24"/>
        <v/>
      </c>
      <c r="D809" s="860" t="str">
        <f t="shared" si="25"/>
        <v/>
      </c>
      <c r="K809" s="490"/>
      <c r="M809" s="712"/>
      <c r="N809" s="713"/>
      <c r="O809" s="713"/>
      <c r="P809" s="713"/>
      <c r="Q809" s="713"/>
    </row>
    <row r="810" spans="1:17">
      <c r="A810" s="807"/>
      <c r="C810" s="636" t="str">
        <f t="shared" si="24"/>
        <v/>
      </c>
      <c r="D810" s="860" t="str">
        <f t="shared" si="25"/>
        <v/>
      </c>
      <c r="K810" s="490"/>
      <c r="M810" s="712"/>
      <c r="N810" s="713"/>
      <c r="O810" s="713"/>
      <c r="P810" s="713"/>
      <c r="Q810" s="713"/>
    </row>
    <row r="811" spans="1:17">
      <c r="A811" s="807"/>
      <c r="C811" s="636" t="str">
        <f t="shared" si="24"/>
        <v/>
      </c>
      <c r="D811" s="860" t="str">
        <f t="shared" si="25"/>
        <v/>
      </c>
      <c r="K811" s="490"/>
      <c r="M811" s="712"/>
      <c r="N811" s="713"/>
      <c r="O811" s="713"/>
      <c r="P811" s="713"/>
      <c r="Q811" s="713"/>
    </row>
    <row r="812" spans="1:17">
      <c r="A812" s="807"/>
      <c r="C812" s="636" t="str">
        <f t="shared" si="24"/>
        <v/>
      </c>
      <c r="D812" s="860" t="str">
        <f t="shared" si="25"/>
        <v/>
      </c>
      <c r="K812" s="490"/>
      <c r="M812" s="712"/>
      <c r="N812" s="713"/>
      <c r="O812" s="713"/>
      <c r="P812" s="713"/>
      <c r="Q812" s="713"/>
    </row>
    <row r="813" spans="1:17">
      <c r="A813" s="807"/>
      <c r="C813" s="636" t="str">
        <f t="shared" si="24"/>
        <v/>
      </c>
      <c r="D813" s="860" t="str">
        <f t="shared" si="25"/>
        <v/>
      </c>
      <c r="K813" s="490"/>
      <c r="M813" s="712"/>
      <c r="N813" s="713"/>
      <c r="O813" s="713"/>
      <c r="P813" s="713"/>
      <c r="Q813" s="713"/>
    </row>
    <row r="814" spans="1:17">
      <c r="A814" s="807"/>
      <c r="C814" s="636" t="str">
        <f t="shared" si="24"/>
        <v/>
      </c>
      <c r="D814" s="860" t="str">
        <f t="shared" si="25"/>
        <v/>
      </c>
      <c r="K814" s="490"/>
      <c r="M814" s="712"/>
      <c r="N814" s="713"/>
      <c r="O814" s="713"/>
      <c r="P814" s="713"/>
      <c r="Q814" s="713"/>
    </row>
    <row r="815" spans="1:17">
      <c r="A815" s="807"/>
      <c r="C815" s="636" t="str">
        <f t="shared" si="24"/>
        <v/>
      </c>
      <c r="D815" s="860" t="str">
        <f t="shared" si="25"/>
        <v/>
      </c>
      <c r="K815" s="490"/>
      <c r="M815" s="712"/>
      <c r="N815" s="713"/>
      <c r="O815" s="713"/>
      <c r="P815" s="713"/>
      <c r="Q815" s="713"/>
    </row>
    <row r="816" spans="1:17">
      <c r="A816" s="807"/>
      <c r="C816" s="636" t="str">
        <f t="shared" si="24"/>
        <v/>
      </c>
      <c r="D816" s="860" t="str">
        <f t="shared" si="25"/>
        <v/>
      </c>
      <c r="K816" s="490"/>
      <c r="M816" s="712"/>
      <c r="N816" s="713"/>
      <c r="O816" s="713"/>
      <c r="P816" s="713"/>
      <c r="Q816" s="713"/>
    </row>
    <row r="817" spans="1:17">
      <c r="A817" s="807"/>
      <c r="C817" s="636" t="str">
        <f t="shared" si="24"/>
        <v/>
      </c>
      <c r="D817" s="860" t="str">
        <f t="shared" si="25"/>
        <v/>
      </c>
      <c r="K817" s="490"/>
      <c r="M817" s="712"/>
      <c r="N817" s="713"/>
      <c r="O817" s="713"/>
      <c r="P817" s="713"/>
      <c r="Q817" s="713"/>
    </row>
    <row r="818" spans="1:17">
      <c r="A818" s="807"/>
      <c r="C818" s="636" t="str">
        <f t="shared" si="24"/>
        <v/>
      </c>
      <c r="D818" s="860" t="str">
        <f t="shared" si="25"/>
        <v/>
      </c>
      <c r="K818" s="490"/>
      <c r="M818" s="712"/>
      <c r="N818" s="713"/>
      <c r="O818" s="713"/>
      <c r="P818" s="713"/>
      <c r="Q818" s="713"/>
    </row>
    <row r="819" spans="1:17">
      <c r="A819" s="807"/>
      <c r="C819" s="636" t="str">
        <f t="shared" si="24"/>
        <v/>
      </c>
      <c r="D819" s="860" t="str">
        <f t="shared" si="25"/>
        <v/>
      </c>
      <c r="K819" s="490"/>
      <c r="M819" s="712"/>
      <c r="N819" s="713"/>
      <c r="O819" s="713"/>
      <c r="P819" s="713"/>
      <c r="Q819" s="713"/>
    </row>
    <row r="820" spans="1:17">
      <c r="A820" s="807"/>
      <c r="C820" s="636" t="str">
        <f t="shared" si="24"/>
        <v/>
      </c>
      <c r="D820" s="860" t="str">
        <f t="shared" si="25"/>
        <v/>
      </c>
      <c r="K820" s="490"/>
      <c r="M820" s="712"/>
      <c r="N820" s="713"/>
      <c r="O820" s="713"/>
      <c r="P820" s="713"/>
      <c r="Q820" s="713"/>
    </row>
    <row r="821" spans="1:17">
      <c r="A821" s="807"/>
      <c r="C821" s="636" t="str">
        <f t="shared" si="24"/>
        <v/>
      </c>
      <c r="D821" s="860" t="str">
        <f t="shared" si="25"/>
        <v/>
      </c>
      <c r="K821" s="490"/>
      <c r="M821" s="712"/>
      <c r="N821" s="713"/>
      <c r="O821" s="713"/>
      <c r="P821" s="713"/>
      <c r="Q821" s="713"/>
    </row>
    <row r="822" spans="1:17">
      <c r="A822" s="807"/>
      <c r="C822" s="636" t="str">
        <f t="shared" si="24"/>
        <v/>
      </c>
      <c r="D822" s="860" t="str">
        <f t="shared" si="25"/>
        <v/>
      </c>
      <c r="K822" s="490"/>
      <c r="M822" s="712"/>
      <c r="N822" s="713"/>
      <c r="O822" s="713"/>
      <c r="P822" s="713"/>
      <c r="Q822" s="713"/>
    </row>
    <row r="823" spans="1:17">
      <c r="A823" s="807"/>
      <c r="C823" s="636" t="str">
        <f t="shared" si="24"/>
        <v/>
      </c>
      <c r="D823" s="860" t="str">
        <f t="shared" si="25"/>
        <v/>
      </c>
      <c r="K823" s="490"/>
      <c r="M823" s="712"/>
      <c r="N823" s="713"/>
      <c r="O823" s="713"/>
      <c r="P823" s="713"/>
      <c r="Q823" s="713"/>
    </row>
    <row r="824" spans="1:17">
      <c r="A824" s="807"/>
      <c r="C824" s="636" t="str">
        <f t="shared" si="24"/>
        <v/>
      </c>
      <c r="D824" s="860" t="str">
        <f t="shared" si="25"/>
        <v/>
      </c>
      <c r="K824" s="490"/>
      <c r="M824" s="712"/>
      <c r="N824" s="713"/>
      <c r="O824" s="713"/>
      <c r="P824" s="713"/>
      <c r="Q824" s="713"/>
    </row>
    <row r="825" spans="1:17">
      <c r="A825" s="807"/>
      <c r="C825" s="636" t="str">
        <f t="shared" si="24"/>
        <v/>
      </c>
      <c r="D825" s="860" t="str">
        <f t="shared" si="25"/>
        <v/>
      </c>
      <c r="K825" s="490"/>
      <c r="M825" s="712"/>
      <c r="N825" s="713"/>
      <c r="O825" s="713"/>
      <c r="P825" s="713"/>
      <c r="Q825" s="713"/>
    </row>
    <row r="826" spans="1:17">
      <c r="A826" s="807"/>
      <c r="C826" s="636" t="str">
        <f t="shared" si="24"/>
        <v/>
      </c>
      <c r="D826" s="860" t="str">
        <f t="shared" si="25"/>
        <v/>
      </c>
      <c r="K826" s="490"/>
      <c r="M826" s="712"/>
      <c r="N826" s="713"/>
      <c r="O826" s="713"/>
      <c r="P826" s="713"/>
      <c r="Q826" s="713"/>
    </row>
    <row r="827" spans="1:17">
      <c r="A827" s="807"/>
      <c r="C827" s="636" t="str">
        <f t="shared" si="24"/>
        <v/>
      </c>
      <c r="D827" s="860" t="str">
        <f t="shared" si="25"/>
        <v/>
      </c>
      <c r="K827" s="490"/>
      <c r="M827" s="712"/>
      <c r="N827" s="713"/>
      <c r="O827" s="713"/>
      <c r="P827" s="713"/>
      <c r="Q827" s="713"/>
    </row>
    <row r="828" spans="1:17">
      <c r="A828" s="807"/>
      <c r="C828" s="636" t="str">
        <f t="shared" si="24"/>
        <v/>
      </c>
      <c r="D828" s="860" t="str">
        <f t="shared" si="25"/>
        <v/>
      </c>
      <c r="K828" s="490"/>
      <c r="M828" s="712"/>
      <c r="N828" s="713"/>
      <c r="O828" s="713"/>
      <c r="P828" s="713"/>
      <c r="Q828" s="713"/>
    </row>
    <row r="829" spans="1:17">
      <c r="A829" s="807"/>
      <c r="C829" s="636" t="str">
        <f t="shared" si="24"/>
        <v/>
      </c>
      <c r="D829" s="860" t="str">
        <f t="shared" si="25"/>
        <v/>
      </c>
      <c r="K829" s="490"/>
      <c r="M829" s="712"/>
      <c r="N829" s="713"/>
      <c r="O829" s="713"/>
      <c r="P829" s="713"/>
      <c r="Q829" s="713"/>
    </row>
    <row r="830" spans="1:17">
      <c r="A830" s="807"/>
      <c r="C830" s="636" t="str">
        <f t="shared" si="24"/>
        <v/>
      </c>
      <c r="D830" s="860" t="str">
        <f t="shared" si="25"/>
        <v/>
      </c>
      <c r="K830" s="490"/>
      <c r="M830" s="712"/>
      <c r="N830" s="713"/>
      <c r="O830" s="713"/>
      <c r="P830" s="713"/>
      <c r="Q830" s="713"/>
    </row>
    <row r="831" spans="1:17">
      <c r="A831" s="807"/>
      <c r="C831" s="636" t="str">
        <f t="shared" si="24"/>
        <v/>
      </c>
      <c r="D831" s="860" t="str">
        <f t="shared" si="25"/>
        <v/>
      </c>
      <c r="K831" s="490"/>
      <c r="M831" s="712"/>
      <c r="N831" s="713"/>
      <c r="O831" s="713"/>
      <c r="P831" s="713"/>
      <c r="Q831" s="713"/>
    </row>
    <row r="832" spans="1:17">
      <c r="A832" s="807"/>
      <c r="C832" s="636" t="str">
        <f t="shared" si="24"/>
        <v/>
      </c>
      <c r="D832" s="860" t="str">
        <f t="shared" si="25"/>
        <v/>
      </c>
      <c r="K832" s="490"/>
      <c r="M832" s="712"/>
      <c r="N832" s="713"/>
      <c r="O832" s="713"/>
      <c r="P832" s="713"/>
      <c r="Q832" s="713"/>
    </row>
    <row r="833" spans="1:17">
      <c r="A833" s="807"/>
      <c r="C833" s="636" t="str">
        <f t="shared" si="24"/>
        <v/>
      </c>
      <c r="D833" s="860" t="str">
        <f t="shared" si="25"/>
        <v/>
      </c>
      <c r="K833" s="490"/>
      <c r="M833" s="712"/>
      <c r="N833" s="713"/>
      <c r="O833" s="713"/>
      <c r="P833" s="713"/>
      <c r="Q833" s="713"/>
    </row>
    <row r="834" spans="1:17">
      <c r="A834" s="807"/>
      <c r="C834" s="636" t="str">
        <f t="shared" ref="C834:C897" si="26">IFERROR(1440/D834, "")</f>
        <v/>
      </c>
      <c r="D834" s="860" t="str">
        <f t="shared" ref="D834:D897" si="27">IF(B834="", "", IF(B834&lt;1, B834*1440, B834))</f>
        <v/>
      </c>
      <c r="K834" s="490"/>
      <c r="M834" s="712"/>
      <c r="N834" s="713"/>
      <c r="O834" s="713"/>
      <c r="P834" s="713"/>
      <c r="Q834" s="713"/>
    </row>
    <row r="835" spans="1:17">
      <c r="A835" s="807"/>
      <c r="C835" s="636" t="str">
        <f t="shared" si="26"/>
        <v/>
      </c>
      <c r="D835" s="860" t="str">
        <f t="shared" si="27"/>
        <v/>
      </c>
      <c r="K835" s="490"/>
      <c r="M835" s="712"/>
      <c r="N835" s="713"/>
      <c r="O835" s="713"/>
      <c r="P835" s="713"/>
      <c r="Q835" s="713"/>
    </row>
    <row r="836" spans="1:17">
      <c r="A836" s="807"/>
      <c r="C836" s="636" t="str">
        <f t="shared" si="26"/>
        <v/>
      </c>
      <c r="D836" s="860" t="str">
        <f t="shared" si="27"/>
        <v/>
      </c>
      <c r="K836" s="490"/>
      <c r="M836" s="712"/>
      <c r="N836" s="713"/>
      <c r="O836" s="713"/>
      <c r="P836" s="713"/>
      <c r="Q836" s="713"/>
    </row>
    <row r="837" spans="1:17">
      <c r="A837" s="807"/>
      <c r="C837" s="636" t="str">
        <f t="shared" si="26"/>
        <v/>
      </c>
      <c r="D837" s="860" t="str">
        <f t="shared" si="27"/>
        <v/>
      </c>
      <c r="K837" s="490"/>
      <c r="M837" s="712"/>
      <c r="N837" s="713"/>
      <c r="O837" s="713"/>
      <c r="P837" s="713"/>
      <c r="Q837" s="713"/>
    </row>
    <row r="838" spans="1:17">
      <c r="A838" s="807"/>
      <c r="C838" s="636" t="str">
        <f t="shared" si="26"/>
        <v/>
      </c>
      <c r="D838" s="860" t="str">
        <f t="shared" si="27"/>
        <v/>
      </c>
      <c r="K838" s="490"/>
      <c r="M838" s="712"/>
      <c r="N838" s="713"/>
      <c r="O838" s="713"/>
      <c r="P838" s="713"/>
      <c r="Q838" s="713"/>
    </row>
    <row r="839" spans="1:17">
      <c r="A839" s="807"/>
      <c r="C839" s="636" t="str">
        <f t="shared" si="26"/>
        <v/>
      </c>
      <c r="D839" s="860" t="str">
        <f t="shared" si="27"/>
        <v/>
      </c>
      <c r="K839" s="490"/>
      <c r="M839" s="712"/>
      <c r="N839" s="713"/>
      <c r="O839" s="713"/>
      <c r="P839" s="713"/>
      <c r="Q839" s="713"/>
    </row>
    <row r="840" spans="1:17">
      <c r="A840" s="807"/>
      <c r="C840" s="636" t="str">
        <f t="shared" si="26"/>
        <v/>
      </c>
      <c r="D840" s="860" t="str">
        <f t="shared" si="27"/>
        <v/>
      </c>
      <c r="K840" s="490"/>
      <c r="M840" s="712"/>
      <c r="N840" s="713"/>
      <c r="O840" s="713"/>
      <c r="P840" s="713"/>
      <c r="Q840" s="713"/>
    </row>
    <row r="841" spans="1:17">
      <c r="A841" s="807"/>
      <c r="C841" s="636" t="str">
        <f t="shared" si="26"/>
        <v/>
      </c>
      <c r="D841" s="860" t="str">
        <f t="shared" si="27"/>
        <v/>
      </c>
      <c r="K841" s="490"/>
      <c r="M841" s="712"/>
      <c r="N841" s="713"/>
      <c r="O841" s="713"/>
      <c r="P841" s="713"/>
      <c r="Q841" s="713"/>
    </row>
    <row r="842" spans="1:17">
      <c r="A842" s="807"/>
      <c r="C842" s="636" t="str">
        <f t="shared" si="26"/>
        <v/>
      </c>
      <c r="D842" s="860" t="str">
        <f t="shared" si="27"/>
        <v/>
      </c>
      <c r="K842" s="490"/>
      <c r="M842" s="712"/>
      <c r="N842" s="713"/>
      <c r="O842" s="713"/>
      <c r="P842" s="713"/>
      <c r="Q842" s="713"/>
    </row>
    <row r="843" spans="1:17">
      <c r="A843" s="807"/>
      <c r="C843" s="636" t="str">
        <f t="shared" si="26"/>
        <v/>
      </c>
      <c r="D843" s="860" t="str">
        <f t="shared" si="27"/>
        <v/>
      </c>
      <c r="K843" s="490"/>
      <c r="M843" s="712"/>
      <c r="N843" s="713"/>
      <c r="O843" s="713"/>
      <c r="P843" s="713"/>
      <c r="Q843" s="713"/>
    </row>
    <row r="844" spans="1:17">
      <c r="A844" s="807"/>
      <c r="C844" s="636" t="str">
        <f t="shared" si="26"/>
        <v/>
      </c>
      <c r="D844" s="860" t="str">
        <f t="shared" si="27"/>
        <v/>
      </c>
      <c r="K844" s="490"/>
      <c r="M844" s="712"/>
      <c r="N844" s="713"/>
      <c r="O844" s="713"/>
      <c r="P844" s="713"/>
      <c r="Q844" s="713"/>
    </row>
    <row r="845" spans="1:17">
      <c r="A845" s="807"/>
      <c r="C845" s="636" t="str">
        <f t="shared" si="26"/>
        <v/>
      </c>
      <c r="D845" s="860" t="str">
        <f t="shared" si="27"/>
        <v/>
      </c>
      <c r="K845" s="490"/>
      <c r="M845" s="712"/>
      <c r="N845" s="713"/>
      <c r="O845" s="713"/>
      <c r="P845" s="713"/>
      <c r="Q845" s="713"/>
    </row>
    <row r="846" spans="1:17">
      <c r="A846" s="807"/>
      <c r="C846" s="636" t="str">
        <f t="shared" si="26"/>
        <v/>
      </c>
      <c r="D846" s="860" t="str">
        <f t="shared" si="27"/>
        <v/>
      </c>
      <c r="K846" s="490"/>
      <c r="M846" s="712"/>
      <c r="N846" s="713"/>
      <c r="O846" s="713"/>
      <c r="P846" s="713"/>
      <c r="Q846" s="713"/>
    </row>
    <row r="847" spans="1:17">
      <c r="A847" s="807"/>
      <c r="C847" s="636" t="str">
        <f t="shared" si="26"/>
        <v/>
      </c>
      <c r="D847" s="860" t="str">
        <f t="shared" si="27"/>
        <v/>
      </c>
      <c r="K847" s="490"/>
      <c r="M847" s="712"/>
      <c r="N847" s="713"/>
      <c r="O847" s="713"/>
      <c r="P847" s="713"/>
      <c r="Q847" s="713"/>
    </row>
    <row r="848" spans="1:17">
      <c r="A848" s="807"/>
      <c r="C848" s="636" t="str">
        <f t="shared" si="26"/>
        <v/>
      </c>
      <c r="D848" s="860" t="str">
        <f t="shared" si="27"/>
        <v/>
      </c>
      <c r="K848" s="490"/>
      <c r="M848" s="712"/>
      <c r="N848" s="713"/>
      <c r="O848" s="713"/>
      <c r="P848" s="713"/>
      <c r="Q848" s="713"/>
    </row>
    <row r="849" spans="1:17">
      <c r="A849" s="807"/>
      <c r="C849" s="636" t="str">
        <f t="shared" si="26"/>
        <v/>
      </c>
      <c r="D849" s="860" t="str">
        <f t="shared" si="27"/>
        <v/>
      </c>
      <c r="K849" s="490"/>
      <c r="M849" s="712"/>
      <c r="N849" s="713"/>
      <c r="O849" s="713"/>
      <c r="P849" s="713"/>
      <c r="Q849" s="713"/>
    </row>
    <row r="850" spans="1:17">
      <c r="A850" s="807"/>
      <c r="C850" s="636" t="str">
        <f t="shared" si="26"/>
        <v/>
      </c>
      <c r="D850" s="860" t="str">
        <f t="shared" si="27"/>
        <v/>
      </c>
      <c r="K850" s="490"/>
      <c r="M850" s="712"/>
      <c r="N850" s="713"/>
      <c r="O850" s="713"/>
      <c r="P850" s="713"/>
      <c r="Q850" s="713"/>
    </row>
    <row r="851" spans="1:17">
      <c r="A851" s="807"/>
      <c r="C851" s="636" t="str">
        <f t="shared" si="26"/>
        <v/>
      </c>
      <c r="D851" s="860" t="str">
        <f t="shared" si="27"/>
        <v/>
      </c>
      <c r="K851" s="490"/>
      <c r="M851" s="712"/>
      <c r="N851" s="713"/>
      <c r="O851" s="713"/>
      <c r="P851" s="713"/>
      <c r="Q851" s="713"/>
    </row>
    <row r="852" spans="1:17">
      <c r="A852" s="807"/>
      <c r="C852" s="636" t="str">
        <f t="shared" si="26"/>
        <v/>
      </c>
      <c r="D852" s="860" t="str">
        <f t="shared" si="27"/>
        <v/>
      </c>
      <c r="K852" s="490"/>
      <c r="M852" s="712"/>
      <c r="N852" s="713"/>
      <c r="O852" s="713"/>
      <c r="P852" s="713"/>
      <c r="Q852" s="713"/>
    </row>
    <row r="853" spans="1:17">
      <c r="A853" s="807"/>
      <c r="C853" s="636" t="str">
        <f t="shared" si="26"/>
        <v/>
      </c>
      <c r="D853" s="860" t="str">
        <f t="shared" si="27"/>
        <v/>
      </c>
      <c r="K853" s="490"/>
      <c r="M853" s="712"/>
      <c r="N853" s="713"/>
      <c r="O853" s="713"/>
      <c r="P853" s="713"/>
      <c r="Q853" s="713"/>
    </row>
    <row r="854" spans="1:17">
      <c r="A854" s="807"/>
      <c r="C854" s="636" t="str">
        <f t="shared" si="26"/>
        <v/>
      </c>
      <c r="D854" s="860" t="str">
        <f t="shared" si="27"/>
        <v/>
      </c>
      <c r="K854" s="490"/>
      <c r="M854" s="712"/>
      <c r="N854" s="713"/>
      <c r="O854" s="713"/>
      <c r="P854" s="713"/>
      <c r="Q854" s="713"/>
    </row>
    <row r="855" spans="1:17">
      <c r="A855" s="807"/>
      <c r="C855" s="636" t="str">
        <f t="shared" si="26"/>
        <v/>
      </c>
      <c r="D855" s="860" t="str">
        <f t="shared" si="27"/>
        <v/>
      </c>
      <c r="K855" s="490"/>
      <c r="M855" s="712"/>
      <c r="N855" s="713"/>
      <c r="O855" s="713"/>
      <c r="P855" s="713"/>
      <c r="Q855" s="713"/>
    </row>
    <row r="856" spans="1:17">
      <c r="A856" s="807"/>
      <c r="C856" s="636" t="str">
        <f t="shared" si="26"/>
        <v/>
      </c>
      <c r="D856" s="860" t="str">
        <f t="shared" si="27"/>
        <v/>
      </c>
      <c r="K856" s="490"/>
      <c r="M856" s="712"/>
      <c r="N856" s="713"/>
      <c r="O856" s="713"/>
      <c r="P856" s="713"/>
      <c r="Q856" s="713"/>
    </row>
    <row r="857" spans="1:17">
      <c r="A857" s="807"/>
      <c r="C857" s="636" t="str">
        <f t="shared" si="26"/>
        <v/>
      </c>
      <c r="D857" s="860" t="str">
        <f t="shared" si="27"/>
        <v/>
      </c>
      <c r="K857" s="490"/>
      <c r="M857" s="712"/>
      <c r="N857" s="713"/>
      <c r="O857" s="713"/>
      <c r="P857" s="713"/>
      <c r="Q857" s="713"/>
    </row>
    <row r="858" spans="1:17">
      <c r="A858" s="807"/>
      <c r="C858" s="636" t="str">
        <f t="shared" si="26"/>
        <v/>
      </c>
      <c r="D858" s="860" t="str">
        <f t="shared" si="27"/>
        <v/>
      </c>
      <c r="K858" s="490"/>
      <c r="M858" s="712"/>
      <c r="N858" s="713"/>
      <c r="O858" s="713"/>
      <c r="P858" s="713"/>
      <c r="Q858" s="713"/>
    </row>
    <row r="859" spans="1:17">
      <c r="A859" s="807"/>
      <c r="C859" s="636" t="str">
        <f t="shared" si="26"/>
        <v/>
      </c>
      <c r="D859" s="860" t="str">
        <f t="shared" si="27"/>
        <v/>
      </c>
      <c r="K859" s="490"/>
      <c r="M859" s="712"/>
      <c r="N859" s="713"/>
      <c r="O859" s="713"/>
      <c r="P859" s="713"/>
      <c r="Q859" s="713"/>
    </row>
    <row r="860" spans="1:17">
      <c r="A860" s="807"/>
      <c r="C860" s="636" t="str">
        <f t="shared" si="26"/>
        <v/>
      </c>
      <c r="D860" s="860" t="str">
        <f t="shared" si="27"/>
        <v/>
      </c>
      <c r="K860" s="490"/>
      <c r="M860" s="712"/>
      <c r="N860" s="713"/>
      <c r="O860" s="713"/>
      <c r="P860" s="713"/>
      <c r="Q860" s="713"/>
    </row>
    <row r="861" spans="1:17">
      <c r="A861" s="807"/>
      <c r="C861" s="636" t="str">
        <f t="shared" si="26"/>
        <v/>
      </c>
      <c r="D861" s="860" t="str">
        <f t="shared" si="27"/>
        <v/>
      </c>
      <c r="K861" s="490"/>
      <c r="M861" s="712"/>
      <c r="N861" s="713"/>
      <c r="O861" s="713"/>
      <c r="P861" s="713"/>
      <c r="Q861" s="713"/>
    </row>
    <row r="862" spans="1:17">
      <c r="A862" s="807"/>
      <c r="C862" s="636" t="str">
        <f t="shared" si="26"/>
        <v/>
      </c>
      <c r="D862" s="860" t="str">
        <f t="shared" si="27"/>
        <v/>
      </c>
      <c r="K862" s="490"/>
      <c r="M862" s="712"/>
      <c r="N862" s="713"/>
      <c r="O862" s="713"/>
      <c r="P862" s="713"/>
      <c r="Q862" s="713"/>
    </row>
    <row r="863" spans="1:17">
      <c r="A863" s="807"/>
      <c r="C863" s="636" t="str">
        <f t="shared" si="26"/>
        <v/>
      </c>
      <c r="D863" s="860" t="str">
        <f t="shared" si="27"/>
        <v/>
      </c>
      <c r="K863" s="490"/>
      <c r="M863" s="712"/>
      <c r="N863" s="713"/>
      <c r="O863" s="713"/>
      <c r="P863" s="713"/>
      <c r="Q863" s="713"/>
    </row>
    <row r="864" spans="1:17">
      <c r="A864" s="807"/>
      <c r="C864" s="636" t="str">
        <f t="shared" si="26"/>
        <v/>
      </c>
      <c r="D864" s="860" t="str">
        <f t="shared" si="27"/>
        <v/>
      </c>
      <c r="K864" s="490"/>
      <c r="M864" s="712"/>
      <c r="N864" s="713"/>
      <c r="O864" s="713"/>
      <c r="P864" s="713"/>
      <c r="Q864" s="713"/>
    </row>
    <row r="865" spans="1:17">
      <c r="A865" s="807"/>
      <c r="C865" s="636" t="str">
        <f t="shared" si="26"/>
        <v/>
      </c>
      <c r="D865" s="860" t="str">
        <f t="shared" si="27"/>
        <v/>
      </c>
      <c r="K865" s="490"/>
      <c r="M865" s="712"/>
      <c r="N865" s="713"/>
      <c r="O865" s="713"/>
      <c r="P865" s="713"/>
      <c r="Q865" s="713"/>
    </row>
    <row r="866" spans="1:17">
      <c r="A866" s="807"/>
      <c r="C866" s="636" t="str">
        <f t="shared" si="26"/>
        <v/>
      </c>
      <c r="D866" s="860" t="str">
        <f t="shared" si="27"/>
        <v/>
      </c>
      <c r="K866" s="490"/>
      <c r="M866" s="712"/>
      <c r="N866" s="713"/>
      <c r="O866" s="713"/>
      <c r="P866" s="713"/>
      <c r="Q866" s="713"/>
    </row>
    <row r="867" spans="1:17">
      <c r="A867" s="807"/>
      <c r="C867" s="636" t="str">
        <f t="shared" si="26"/>
        <v/>
      </c>
      <c r="D867" s="860" t="str">
        <f t="shared" si="27"/>
        <v/>
      </c>
      <c r="K867" s="490"/>
      <c r="M867" s="712"/>
      <c r="N867" s="713"/>
      <c r="O867" s="713"/>
      <c r="P867" s="713"/>
      <c r="Q867" s="713"/>
    </row>
    <row r="868" spans="1:17">
      <c r="A868" s="807"/>
      <c r="C868" s="636" t="str">
        <f t="shared" si="26"/>
        <v/>
      </c>
      <c r="D868" s="860" t="str">
        <f t="shared" si="27"/>
        <v/>
      </c>
      <c r="K868" s="490"/>
      <c r="M868" s="712"/>
      <c r="N868" s="713"/>
      <c r="O868" s="713"/>
      <c r="P868" s="713"/>
      <c r="Q868" s="713"/>
    </row>
    <row r="869" spans="1:17">
      <c r="A869" s="807"/>
      <c r="C869" s="636" t="str">
        <f t="shared" si="26"/>
        <v/>
      </c>
      <c r="D869" s="860" t="str">
        <f t="shared" si="27"/>
        <v/>
      </c>
      <c r="K869" s="490"/>
      <c r="M869" s="712"/>
      <c r="N869" s="713"/>
      <c r="O869" s="713"/>
      <c r="P869" s="713"/>
      <c r="Q869" s="713"/>
    </row>
    <row r="870" spans="1:17">
      <c r="A870" s="807"/>
      <c r="C870" s="636" t="str">
        <f t="shared" si="26"/>
        <v/>
      </c>
      <c r="D870" s="860" t="str">
        <f t="shared" si="27"/>
        <v/>
      </c>
      <c r="K870" s="490"/>
      <c r="M870" s="712"/>
      <c r="N870" s="713"/>
      <c r="O870" s="713"/>
      <c r="P870" s="713"/>
      <c r="Q870" s="713"/>
    </row>
    <row r="871" spans="1:17">
      <c r="A871" s="807"/>
      <c r="C871" s="636" t="str">
        <f t="shared" si="26"/>
        <v/>
      </c>
      <c r="D871" s="860" t="str">
        <f t="shared" si="27"/>
        <v/>
      </c>
      <c r="K871" s="490"/>
      <c r="M871" s="712"/>
      <c r="N871" s="713"/>
      <c r="O871" s="713"/>
      <c r="P871" s="713"/>
      <c r="Q871" s="713"/>
    </row>
    <row r="872" spans="1:17">
      <c r="A872" s="807"/>
      <c r="C872" s="636" t="str">
        <f t="shared" si="26"/>
        <v/>
      </c>
      <c r="D872" s="860" t="str">
        <f t="shared" si="27"/>
        <v/>
      </c>
      <c r="K872" s="490"/>
      <c r="M872" s="712"/>
      <c r="N872" s="713"/>
      <c r="O872" s="713"/>
      <c r="P872" s="713"/>
      <c r="Q872" s="713"/>
    </row>
    <row r="873" spans="1:17">
      <c r="A873" s="807"/>
      <c r="C873" s="636" t="str">
        <f t="shared" si="26"/>
        <v/>
      </c>
      <c r="D873" s="860" t="str">
        <f t="shared" si="27"/>
        <v/>
      </c>
      <c r="K873" s="490"/>
      <c r="M873" s="712"/>
      <c r="N873" s="713"/>
      <c r="O873" s="713"/>
      <c r="P873" s="713"/>
      <c r="Q873" s="713"/>
    </row>
    <row r="874" spans="1:17">
      <c r="A874" s="807"/>
      <c r="C874" s="636" t="str">
        <f t="shared" si="26"/>
        <v/>
      </c>
      <c r="D874" s="860" t="str">
        <f t="shared" si="27"/>
        <v/>
      </c>
      <c r="K874" s="490"/>
      <c r="M874" s="712"/>
      <c r="N874" s="713"/>
      <c r="O874" s="713"/>
      <c r="P874" s="713"/>
      <c r="Q874" s="713"/>
    </row>
    <row r="875" spans="1:17">
      <c r="A875" s="807"/>
      <c r="C875" s="636" t="str">
        <f t="shared" si="26"/>
        <v/>
      </c>
      <c r="D875" s="860" t="str">
        <f t="shared" si="27"/>
        <v/>
      </c>
      <c r="K875" s="490"/>
      <c r="M875" s="712"/>
      <c r="N875" s="713"/>
      <c r="O875" s="713"/>
      <c r="P875" s="713"/>
      <c r="Q875" s="713"/>
    </row>
    <row r="876" spans="1:17">
      <c r="A876" s="807"/>
      <c r="C876" s="636" t="str">
        <f t="shared" si="26"/>
        <v/>
      </c>
      <c r="D876" s="860" t="str">
        <f t="shared" si="27"/>
        <v/>
      </c>
      <c r="K876" s="490"/>
      <c r="M876" s="712"/>
      <c r="N876" s="713"/>
      <c r="O876" s="713"/>
      <c r="P876" s="713"/>
      <c r="Q876" s="713"/>
    </row>
    <row r="877" spans="1:17">
      <c r="A877" s="807"/>
      <c r="C877" s="636" t="str">
        <f t="shared" si="26"/>
        <v/>
      </c>
      <c r="D877" s="860" t="str">
        <f t="shared" si="27"/>
        <v/>
      </c>
      <c r="K877" s="490"/>
      <c r="M877" s="712"/>
      <c r="N877" s="713"/>
      <c r="O877" s="713"/>
      <c r="P877" s="713"/>
      <c r="Q877" s="713"/>
    </row>
    <row r="878" spans="1:17">
      <c r="A878" s="807"/>
      <c r="C878" s="636" t="str">
        <f t="shared" si="26"/>
        <v/>
      </c>
      <c r="D878" s="860" t="str">
        <f t="shared" si="27"/>
        <v/>
      </c>
      <c r="K878" s="490"/>
      <c r="M878" s="712"/>
      <c r="N878" s="713"/>
      <c r="O878" s="713"/>
      <c r="P878" s="713"/>
      <c r="Q878" s="713"/>
    </row>
    <row r="879" spans="1:17">
      <c r="A879" s="807"/>
      <c r="C879" s="636" t="str">
        <f t="shared" si="26"/>
        <v/>
      </c>
      <c r="D879" s="860" t="str">
        <f t="shared" si="27"/>
        <v/>
      </c>
      <c r="K879" s="490"/>
      <c r="M879" s="712"/>
      <c r="N879" s="713"/>
      <c r="O879" s="713"/>
      <c r="P879" s="713"/>
      <c r="Q879" s="713"/>
    </row>
    <row r="880" spans="1:17">
      <c r="A880" s="807"/>
      <c r="C880" s="636" t="str">
        <f t="shared" si="26"/>
        <v/>
      </c>
      <c r="D880" s="860" t="str">
        <f t="shared" si="27"/>
        <v/>
      </c>
      <c r="K880" s="490"/>
      <c r="M880" s="712"/>
      <c r="N880" s="713"/>
      <c r="O880" s="713"/>
      <c r="P880" s="713"/>
      <c r="Q880" s="713"/>
    </row>
    <row r="881" spans="1:17">
      <c r="A881" s="807"/>
      <c r="C881" s="636" t="str">
        <f t="shared" si="26"/>
        <v/>
      </c>
      <c r="D881" s="860" t="str">
        <f t="shared" si="27"/>
        <v/>
      </c>
      <c r="K881" s="490"/>
      <c r="M881" s="712"/>
      <c r="N881" s="713"/>
      <c r="O881" s="713"/>
      <c r="P881" s="713"/>
      <c r="Q881" s="713"/>
    </row>
    <row r="882" spans="1:17">
      <c r="A882" s="807"/>
      <c r="C882" s="636" t="str">
        <f t="shared" si="26"/>
        <v/>
      </c>
      <c r="D882" s="860" t="str">
        <f t="shared" si="27"/>
        <v/>
      </c>
      <c r="K882" s="490"/>
      <c r="M882" s="712"/>
      <c r="N882" s="713"/>
      <c r="O882" s="713"/>
      <c r="P882" s="713"/>
      <c r="Q882" s="713"/>
    </row>
    <row r="883" spans="1:17">
      <c r="A883" s="807"/>
      <c r="C883" s="636" t="str">
        <f t="shared" si="26"/>
        <v/>
      </c>
      <c r="D883" s="860" t="str">
        <f t="shared" si="27"/>
        <v/>
      </c>
      <c r="K883" s="490"/>
      <c r="M883" s="712"/>
      <c r="N883" s="713"/>
      <c r="O883" s="713"/>
      <c r="P883" s="713"/>
      <c r="Q883" s="713"/>
    </row>
    <row r="884" spans="1:17">
      <c r="A884" s="807"/>
      <c r="C884" s="636" t="str">
        <f t="shared" si="26"/>
        <v/>
      </c>
      <c r="D884" s="860" t="str">
        <f t="shared" si="27"/>
        <v/>
      </c>
      <c r="K884" s="490"/>
      <c r="M884" s="712"/>
      <c r="N884" s="713"/>
      <c r="O884" s="713"/>
      <c r="P884" s="713"/>
      <c r="Q884" s="713"/>
    </row>
    <row r="885" spans="1:17">
      <c r="A885" s="807"/>
      <c r="C885" s="636" t="str">
        <f t="shared" si="26"/>
        <v/>
      </c>
      <c r="D885" s="860" t="str">
        <f t="shared" si="27"/>
        <v/>
      </c>
      <c r="K885" s="490"/>
      <c r="M885" s="712"/>
      <c r="N885" s="713"/>
      <c r="O885" s="713"/>
      <c r="P885" s="713"/>
      <c r="Q885" s="713"/>
    </row>
    <row r="886" spans="1:17">
      <c r="A886" s="807"/>
      <c r="C886" s="636" t="str">
        <f t="shared" si="26"/>
        <v/>
      </c>
      <c r="D886" s="860" t="str">
        <f t="shared" si="27"/>
        <v/>
      </c>
      <c r="K886" s="490"/>
      <c r="M886" s="712"/>
      <c r="N886" s="713"/>
      <c r="O886" s="713"/>
      <c r="P886" s="713"/>
      <c r="Q886" s="713"/>
    </row>
    <row r="887" spans="1:17">
      <c r="A887" s="807"/>
      <c r="C887" s="636" t="str">
        <f t="shared" si="26"/>
        <v/>
      </c>
      <c r="D887" s="860" t="str">
        <f t="shared" si="27"/>
        <v/>
      </c>
      <c r="K887" s="490"/>
      <c r="M887" s="712"/>
      <c r="N887" s="713"/>
      <c r="O887" s="713"/>
      <c r="P887" s="713"/>
      <c r="Q887" s="713"/>
    </row>
    <row r="888" spans="1:17">
      <c r="A888" s="807"/>
      <c r="C888" s="636" t="str">
        <f t="shared" si="26"/>
        <v/>
      </c>
      <c r="D888" s="860" t="str">
        <f t="shared" si="27"/>
        <v/>
      </c>
      <c r="K888" s="490"/>
      <c r="M888" s="712"/>
      <c r="N888" s="713"/>
      <c r="O888" s="713"/>
      <c r="P888" s="713"/>
      <c r="Q888" s="713"/>
    </row>
    <row r="889" spans="1:17">
      <c r="A889" s="807"/>
      <c r="C889" s="636" t="str">
        <f t="shared" si="26"/>
        <v/>
      </c>
      <c r="D889" s="860" t="str">
        <f t="shared" si="27"/>
        <v/>
      </c>
      <c r="K889" s="490"/>
      <c r="M889" s="712"/>
      <c r="N889" s="713"/>
      <c r="O889" s="713"/>
      <c r="P889" s="713"/>
      <c r="Q889" s="713"/>
    </row>
    <row r="890" spans="1:17">
      <c r="A890" s="807"/>
      <c r="C890" s="636" t="str">
        <f t="shared" si="26"/>
        <v/>
      </c>
      <c r="D890" s="860" t="str">
        <f t="shared" si="27"/>
        <v/>
      </c>
      <c r="K890" s="490"/>
      <c r="M890" s="712"/>
      <c r="N890" s="713"/>
      <c r="O890" s="713"/>
      <c r="P890" s="713"/>
      <c r="Q890" s="713"/>
    </row>
    <row r="891" spans="1:17">
      <c r="A891" s="807"/>
      <c r="C891" s="636" t="str">
        <f t="shared" si="26"/>
        <v/>
      </c>
      <c r="D891" s="860" t="str">
        <f t="shared" si="27"/>
        <v/>
      </c>
      <c r="K891" s="490"/>
      <c r="M891" s="712"/>
      <c r="N891" s="713"/>
      <c r="O891" s="713"/>
      <c r="P891" s="713"/>
      <c r="Q891" s="713"/>
    </row>
    <row r="892" spans="1:17">
      <c r="A892" s="807"/>
      <c r="C892" s="636" t="str">
        <f t="shared" si="26"/>
        <v/>
      </c>
      <c r="D892" s="860" t="str">
        <f t="shared" si="27"/>
        <v/>
      </c>
      <c r="K892" s="490"/>
      <c r="M892" s="712"/>
      <c r="N892" s="713"/>
      <c r="O892" s="713"/>
      <c r="P892" s="713"/>
      <c r="Q892" s="713"/>
    </row>
    <row r="893" spans="1:17">
      <c r="A893" s="807"/>
      <c r="C893" s="636" t="str">
        <f t="shared" si="26"/>
        <v/>
      </c>
      <c r="D893" s="860" t="str">
        <f t="shared" si="27"/>
        <v/>
      </c>
      <c r="K893" s="490"/>
      <c r="M893" s="712"/>
      <c r="N893" s="713"/>
      <c r="O893" s="713"/>
      <c r="P893" s="713"/>
      <c r="Q893" s="713"/>
    </row>
    <row r="894" spans="1:17">
      <c r="A894" s="807"/>
      <c r="C894" s="636" t="str">
        <f t="shared" si="26"/>
        <v/>
      </c>
      <c r="D894" s="860" t="str">
        <f t="shared" si="27"/>
        <v/>
      </c>
      <c r="K894" s="490"/>
      <c r="M894" s="712"/>
      <c r="N894" s="713"/>
      <c r="O894" s="713"/>
      <c r="P894" s="713"/>
      <c r="Q894" s="713"/>
    </row>
    <row r="895" spans="1:17">
      <c r="A895" s="807"/>
      <c r="C895" s="636" t="str">
        <f t="shared" si="26"/>
        <v/>
      </c>
      <c r="D895" s="860" t="str">
        <f t="shared" si="27"/>
        <v/>
      </c>
      <c r="K895" s="490"/>
      <c r="M895" s="712"/>
      <c r="N895" s="713"/>
      <c r="O895" s="713"/>
      <c r="P895" s="713"/>
      <c r="Q895" s="713"/>
    </row>
    <row r="896" spans="1:17">
      <c r="A896" s="807"/>
      <c r="C896" s="636" t="str">
        <f t="shared" si="26"/>
        <v/>
      </c>
      <c r="D896" s="860" t="str">
        <f t="shared" si="27"/>
        <v/>
      </c>
      <c r="K896" s="490"/>
      <c r="M896" s="712"/>
      <c r="N896" s="713"/>
      <c r="O896" s="713"/>
      <c r="P896" s="713"/>
      <c r="Q896" s="713"/>
    </row>
    <row r="897" spans="1:17">
      <c r="A897" s="807"/>
      <c r="C897" s="636" t="str">
        <f t="shared" si="26"/>
        <v/>
      </c>
      <c r="D897" s="860" t="str">
        <f t="shared" si="27"/>
        <v/>
      </c>
      <c r="K897" s="490"/>
      <c r="M897" s="712"/>
      <c r="N897" s="713"/>
      <c r="O897" s="713"/>
      <c r="P897" s="713"/>
      <c r="Q897" s="713"/>
    </row>
    <row r="898" spans="1:17">
      <c r="A898" s="807"/>
      <c r="C898" s="636" t="str">
        <f t="shared" ref="C898:C961" si="28">IFERROR(1440/D898, "")</f>
        <v/>
      </c>
      <c r="D898" s="860" t="str">
        <f t="shared" ref="D898:D961" si="29">IF(B898="", "", IF(B898&lt;1, B898*1440, B898))</f>
        <v/>
      </c>
      <c r="K898" s="490"/>
      <c r="M898" s="712"/>
      <c r="N898" s="713"/>
      <c r="O898" s="713"/>
      <c r="P898" s="713"/>
      <c r="Q898" s="713"/>
    </row>
    <row r="899" spans="1:17">
      <c r="A899" s="807"/>
      <c r="C899" s="636" t="str">
        <f t="shared" si="28"/>
        <v/>
      </c>
      <c r="D899" s="860" t="str">
        <f t="shared" si="29"/>
        <v/>
      </c>
      <c r="K899" s="490"/>
      <c r="M899" s="712"/>
      <c r="N899" s="713"/>
      <c r="O899" s="713"/>
      <c r="P899" s="713"/>
      <c r="Q899" s="713"/>
    </row>
    <row r="900" spans="1:17">
      <c r="A900" s="807"/>
      <c r="C900" s="636" t="str">
        <f t="shared" si="28"/>
        <v/>
      </c>
      <c r="D900" s="860" t="str">
        <f t="shared" si="29"/>
        <v/>
      </c>
      <c r="K900" s="490"/>
      <c r="M900" s="712"/>
      <c r="N900" s="713"/>
      <c r="O900" s="713"/>
      <c r="P900" s="713"/>
      <c r="Q900" s="713"/>
    </row>
    <row r="901" spans="1:17">
      <c r="A901" s="807"/>
      <c r="C901" s="636" t="str">
        <f t="shared" si="28"/>
        <v/>
      </c>
      <c r="D901" s="860" t="str">
        <f t="shared" si="29"/>
        <v/>
      </c>
      <c r="K901" s="490"/>
      <c r="M901" s="712"/>
      <c r="N901" s="713"/>
      <c r="O901" s="713"/>
      <c r="P901" s="713"/>
      <c r="Q901" s="713"/>
    </row>
    <row r="902" spans="1:17">
      <c r="A902" s="807"/>
      <c r="C902" s="636" t="str">
        <f t="shared" si="28"/>
        <v/>
      </c>
      <c r="D902" s="860" t="str">
        <f t="shared" si="29"/>
        <v/>
      </c>
      <c r="K902" s="490"/>
      <c r="M902" s="712"/>
      <c r="N902" s="713"/>
      <c r="O902" s="713"/>
      <c r="P902" s="713"/>
      <c r="Q902" s="713"/>
    </row>
    <row r="903" spans="1:17">
      <c r="A903" s="807"/>
      <c r="C903" s="636" t="str">
        <f t="shared" si="28"/>
        <v/>
      </c>
      <c r="D903" s="860" t="str">
        <f t="shared" si="29"/>
        <v/>
      </c>
      <c r="K903" s="490"/>
      <c r="M903" s="712"/>
      <c r="N903" s="713"/>
      <c r="O903" s="713"/>
      <c r="P903" s="713"/>
      <c r="Q903" s="713"/>
    </row>
    <row r="904" spans="1:17">
      <c r="A904" s="807"/>
      <c r="C904" s="636" t="str">
        <f t="shared" si="28"/>
        <v/>
      </c>
      <c r="D904" s="860" t="str">
        <f t="shared" si="29"/>
        <v/>
      </c>
      <c r="K904" s="490"/>
      <c r="M904" s="712"/>
      <c r="N904" s="713"/>
      <c r="O904" s="713"/>
      <c r="P904" s="713"/>
      <c r="Q904" s="713"/>
    </row>
    <row r="905" spans="1:17">
      <c r="A905" s="807"/>
      <c r="C905" s="636" t="str">
        <f t="shared" si="28"/>
        <v/>
      </c>
      <c r="D905" s="860" t="str">
        <f t="shared" si="29"/>
        <v/>
      </c>
      <c r="K905" s="490"/>
      <c r="M905" s="712"/>
      <c r="N905" s="713"/>
      <c r="O905" s="713"/>
      <c r="P905" s="713"/>
      <c r="Q905" s="713"/>
    </row>
    <row r="906" spans="1:17">
      <c r="A906" s="807"/>
      <c r="C906" s="636" t="str">
        <f t="shared" si="28"/>
        <v/>
      </c>
      <c r="D906" s="860" t="str">
        <f t="shared" si="29"/>
        <v/>
      </c>
      <c r="K906" s="490"/>
      <c r="M906" s="712"/>
      <c r="N906" s="713"/>
      <c r="O906" s="713"/>
      <c r="P906" s="713"/>
      <c r="Q906" s="713"/>
    </row>
    <row r="907" spans="1:17">
      <c r="A907" s="807"/>
      <c r="C907" s="636" t="str">
        <f t="shared" si="28"/>
        <v/>
      </c>
      <c r="D907" s="860" t="str">
        <f t="shared" si="29"/>
        <v/>
      </c>
      <c r="K907" s="490"/>
      <c r="M907" s="712"/>
      <c r="N907" s="713"/>
      <c r="O907" s="713"/>
      <c r="P907" s="713"/>
      <c r="Q907" s="713"/>
    </row>
    <row r="908" spans="1:17">
      <c r="A908" s="807"/>
      <c r="C908" s="636" t="str">
        <f t="shared" si="28"/>
        <v/>
      </c>
      <c r="D908" s="860" t="str">
        <f t="shared" si="29"/>
        <v/>
      </c>
      <c r="K908" s="490"/>
      <c r="M908" s="712"/>
      <c r="N908" s="713"/>
      <c r="O908" s="713"/>
      <c r="P908" s="713"/>
      <c r="Q908" s="713"/>
    </row>
    <row r="909" spans="1:17">
      <c r="A909" s="807"/>
      <c r="C909" s="636" t="str">
        <f t="shared" si="28"/>
        <v/>
      </c>
      <c r="D909" s="860" t="str">
        <f t="shared" si="29"/>
        <v/>
      </c>
      <c r="K909" s="490"/>
      <c r="M909" s="712"/>
      <c r="N909" s="713"/>
      <c r="O909" s="713"/>
      <c r="P909" s="713"/>
      <c r="Q909" s="713"/>
    </row>
    <row r="910" spans="1:17">
      <c r="A910" s="807"/>
      <c r="C910" s="636" t="str">
        <f t="shared" si="28"/>
        <v/>
      </c>
      <c r="D910" s="860" t="str">
        <f t="shared" si="29"/>
        <v/>
      </c>
      <c r="K910" s="490"/>
      <c r="M910" s="712"/>
      <c r="N910" s="713"/>
      <c r="O910" s="713"/>
      <c r="P910" s="713"/>
      <c r="Q910" s="713"/>
    </row>
    <row r="911" spans="1:17">
      <c r="A911" s="807"/>
      <c r="C911" s="636" t="str">
        <f t="shared" si="28"/>
        <v/>
      </c>
      <c r="D911" s="860" t="str">
        <f t="shared" si="29"/>
        <v/>
      </c>
      <c r="K911" s="490"/>
      <c r="M911" s="712"/>
      <c r="N911" s="713"/>
      <c r="O911" s="713"/>
      <c r="P911" s="713"/>
      <c r="Q911" s="713"/>
    </row>
    <row r="912" spans="1:17">
      <c r="A912" s="807"/>
      <c r="C912" s="636" t="str">
        <f t="shared" si="28"/>
        <v/>
      </c>
      <c r="D912" s="860" t="str">
        <f t="shared" si="29"/>
        <v/>
      </c>
      <c r="K912" s="490"/>
      <c r="M912" s="712"/>
      <c r="N912" s="713"/>
      <c r="O912" s="713"/>
      <c r="P912" s="713"/>
      <c r="Q912" s="713"/>
    </row>
    <row r="913" spans="1:17">
      <c r="A913" s="807"/>
      <c r="C913" s="636" t="str">
        <f t="shared" si="28"/>
        <v/>
      </c>
      <c r="D913" s="860" t="str">
        <f t="shared" si="29"/>
        <v/>
      </c>
      <c r="K913" s="490"/>
      <c r="M913" s="712"/>
      <c r="N913" s="713"/>
      <c r="O913" s="713"/>
      <c r="P913" s="713"/>
      <c r="Q913" s="713"/>
    </row>
    <row r="914" spans="1:17">
      <c r="A914" s="807"/>
      <c r="C914" s="636" t="str">
        <f t="shared" si="28"/>
        <v/>
      </c>
      <c r="D914" s="860" t="str">
        <f t="shared" si="29"/>
        <v/>
      </c>
      <c r="K914" s="490"/>
      <c r="M914" s="712"/>
      <c r="N914" s="713"/>
      <c r="O914" s="713"/>
      <c r="P914" s="713"/>
      <c r="Q914" s="713"/>
    </row>
    <row r="915" spans="1:17">
      <c r="A915" s="807"/>
      <c r="C915" s="636" t="str">
        <f t="shared" si="28"/>
        <v/>
      </c>
      <c r="D915" s="860" t="str">
        <f t="shared" si="29"/>
        <v/>
      </c>
      <c r="K915" s="490"/>
      <c r="M915" s="712"/>
      <c r="N915" s="713"/>
      <c r="O915" s="713"/>
      <c r="P915" s="713"/>
      <c r="Q915" s="713"/>
    </row>
    <row r="916" spans="1:17">
      <c r="A916" s="807"/>
      <c r="C916" s="636" t="str">
        <f t="shared" si="28"/>
        <v/>
      </c>
      <c r="D916" s="860" t="str">
        <f t="shared" si="29"/>
        <v/>
      </c>
      <c r="K916" s="490"/>
      <c r="M916" s="712"/>
      <c r="N916" s="713"/>
      <c r="O916" s="713"/>
      <c r="P916" s="713"/>
      <c r="Q916" s="713"/>
    </row>
    <row r="917" spans="1:17">
      <c r="A917" s="807"/>
      <c r="C917" s="636" t="str">
        <f t="shared" si="28"/>
        <v/>
      </c>
      <c r="D917" s="860" t="str">
        <f t="shared" si="29"/>
        <v/>
      </c>
      <c r="K917" s="490"/>
      <c r="M917" s="712"/>
      <c r="N917" s="713"/>
      <c r="O917" s="713"/>
      <c r="P917" s="713"/>
      <c r="Q917" s="713"/>
    </row>
    <row r="918" spans="1:17">
      <c r="A918" s="807"/>
      <c r="C918" s="636" t="str">
        <f t="shared" si="28"/>
        <v/>
      </c>
      <c r="D918" s="860" t="str">
        <f t="shared" si="29"/>
        <v/>
      </c>
      <c r="K918" s="490"/>
      <c r="M918" s="712"/>
      <c r="N918" s="713"/>
      <c r="O918" s="713"/>
      <c r="P918" s="713"/>
      <c r="Q918" s="713"/>
    </row>
    <row r="919" spans="1:17">
      <c r="A919" s="807"/>
      <c r="C919" s="636" t="str">
        <f t="shared" si="28"/>
        <v/>
      </c>
      <c r="D919" s="860" t="str">
        <f t="shared" si="29"/>
        <v/>
      </c>
      <c r="K919" s="490"/>
      <c r="M919" s="712"/>
      <c r="N919" s="713"/>
      <c r="O919" s="713"/>
      <c r="P919" s="713"/>
      <c r="Q919" s="713"/>
    </row>
    <row r="920" spans="1:17">
      <c r="A920" s="807"/>
      <c r="C920" s="636" t="str">
        <f t="shared" si="28"/>
        <v/>
      </c>
      <c r="D920" s="860" t="str">
        <f t="shared" si="29"/>
        <v/>
      </c>
      <c r="K920" s="490"/>
      <c r="M920" s="712"/>
      <c r="N920" s="713"/>
      <c r="O920" s="713"/>
      <c r="P920" s="713"/>
      <c r="Q920" s="713"/>
    </row>
    <row r="921" spans="1:17">
      <c r="A921" s="807"/>
      <c r="C921" s="636" t="str">
        <f t="shared" si="28"/>
        <v/>
      </c>
      <c r="D921" s="860" t="str">
        <f t="shared" si="29"/>
        <v/>
      </c>
      <c r="K921" s="490"/>
      <c r="M921" s="712"/>
      <c r="N921" s="713"/>
      <c r="O921" s="713"/>
      <c r="P921" s="713"/>
      <c r="Q921" s="713"/>
    </row>
    <row r="922" spans="1:17">
      <c r="A922" s="807"/>
      <c r="C922" s="636" t="str">
        <f t="shared" si="28"/>
        <v/>
      </c>
      <c r="D922" s="860" t="str">
        <f t="shared" si="29"/>
        <v/>
      </c>
      <c r="K922" s="490"/>
      <c r="M922" s="712"/>
      <c r="N922" s="713"/>
      <c r="O922" s="713"/>
      <c r="P922" s="713"/>
      <c r="Q922" s="713"/>
    </row>
    <row r="923" spans="1:17">
      <c r="A923" s="807"/>
      <c r="C923" s="636" t="str">
        <f t="shared" si="28"/>
        <v/>
      </c>
      <c r="D923" s="860" t="str">
        <f t="shared" si="29"/>
        <v/>
      </c>
      <c r="K923" s="490"/>
      <c r="M923" s="712"/>
      <c r="N923" s="713"/>
      <c r="O923" s="713"/>
      <c r="P923" s="713"/>
      <c r="Q923" s="713"/>
    </row>
    <row r="924" spans="1:17">
      <c r="A924" s="807"/>
      <c r="C924" s="636" t="str">
        <f t="shared" si="28"/>
        <v/>
      </c>
      <c r="D924" s="860" t="str">
        <f t="shared" si="29"/>
        <v/>
      </c>
      <c r="K924" s="490"/>
      <c r="M924" s="712"/>
      <c r="N924" s="713"/>
      <c r="O924" s="713"/>
      <c r="P924" s="713"/>
      <c r="Q924" s="713"/>
    </row>
    <row r="925" spans="1:17">
      <c r="A925" s="807"/>
      <c r="C925" s="636" t="str">
        <f t="shared" si="28"/>
        <v/>
      </c>
      <c r="D925" s="860" t="str">
        <f t="shared" si="29"/>
        <v/>
      </c>
      <c r="K925" s="490"/>
      <c r="M925" s="712"/>
      <c r="N925" s="713"/>
      <c r="O925" s="713"/>
      <c r="P925" s="713"/>
      <c r="Q925" s="713"/>
    </row>
    <row r="926" spans="1:17">
      <c r="A926" s="807"/>
      <c r="C926" s="636" t="str">
        <f t="shared" si="28"/>
        <v/>
      </c>
      <c r="D926" s="860" t="str">
        <f t="shared" si="29"/>
        <v/>
      </c>
      <c r="K926" s="490"/>
      <c r="M926" s="712"/>
      <c r="N926" s="713"/>
      <c r="O926" s="713"/>
      <c r="P926" s="713"/>
      <c r="Q926" s="713"/>
    </row>
    <row r="927" spans="1:17">
      <c r="A927" s="807"/>
      <c r="C927" s="636" t="str">
        <f t="shared" si="28"/>
        <v/>
      </c>
      <c r="D927" s="860" t="str">
        <f t="shared" si="29"/>
        <v/>
      </c>
      <c r="K927" s="490"/>
      <c r="M927" s="712"/>
      <c r="N927" s="713"/>
      <c r="O927" s="713"/>
      <c r="P927" s="713"/>
      <c r="Q927" s="713"/>
    </row>
    <row r="928" spans="1:17">
      <c r="A928" s="807"/>
      <c r="C928" s="636" t="str">
        <f t="shared" si="28"/>
        <v/>
      </c>
      <c r="D928" s="860" t="str">
        <f t="shared" si="29"/>
        <v/>
      </c>
      <c r="K928" s="490"/>
      <c r="M928" s="712"/>
      <c r="N928" s="713"/>
      <c r="O928" s="713"/>
      <c r="P928" s="713"/>
      <c r="Q928" s="713"/>
    </row>
    <row r="929" spans="1:17">
      <c r="A929" s="807"/>
      <c r="C929" s="636" t="str">
        <f t="shared" si="28"/>
        <v/>
      </c>
      <c r="D929" s="860" t="str">
        <f t="shared" si="29"/>
        <v/>
      </c>
      <c r="K929" s="490"/>
      <c r="M929" s="712"/>
      <c r="N929" s="713"/>
      <c r="O929" s="713"/>
      <c r="P929" s="713"/>
      <c r="Q929" s="713"/>
    </row>
    <row r="930" spans="1:17">
      <c r="A930" s="807"/>
      <c r="C930" s="636" t="str">
        <f t="shared" si="28"/>
        <v/>
      </c>
      <c r="D930" s="860" t="str">
        <f t="shared" si="29"/>
        <v/>
      </c>
      <c r="K930" s="490"/>
      <c r="M930" s="712"/>
      <c r="N930" s="713"/>
      <c r="O930" s="713"/>
      <c r="P930" s="713"/>
      <c r="Q930" s="713"/>
    </row>
    <row r="931" spans="1:17">
      <c r="A931" s="807"/>
      <c r="C931" s="636" t="str">
        <f t="shared" si="28"/>
        <v/>
      </c>
      <c r="D931" s="860" t="str">
        <f t="shared" si="29"/>
        <v/>
      </c>
      <c r="K931" s="490"/>
      <c r="M931" s="712"/>
      <c r="N931" s="713"/>
      <c r="O931" s="713"/>
      <c r="P931" s="713"/>
      <c r="Q931" s="713"/>
    </row>
    <row r="932" spans="1:17">
      <c r="A932" s="807"/>
      <c r="C932" s="636" t="str">
        <f t="shared" si="28"/>
        <v/>
      </c>
      <c r="D932" s="860" t="str">
        <f t="shared" si="29"/>
        <v/>
      </c>
      <c r="K932" s="490"/>
      <c r="M932" s="712"/>
      <c r="N932" s="713"/>
      <c r="O932" s="713"/>
      <c r="P932" s="713"/>
      <c r="Q932" s="713"/>
    </row>
    <row r="933" spans="1:17">
      <c r="A933" s="807"/>
      <c r="C933" s="636" t="str">
        <f t="shared" si="28"/>
        <v/>
      </c>
      <c r="D933" s="860" t="str">
        <f t="shared" si="29"/>
        <v/>
      </c>
      <c r="K933" s="490"/>
      <c r="M933" s="712"/>
      <c r="N933" s="713"/>
      <c r="O933" s="713"/>
      <c r="P933" s="713"/>
      <c r="Q933" s="713"/>
    </row>
    <row r="934" spans="1:17">
      <c r="A934" s="807"/>
      <c r="C934" s="636" t="str">
        <f t="shared" si="28"/>
        <v/>
      </c>
      <c r="D934" s="860" t="str">
        <f t="shared" si="29"/>
        <v/>
      </c>
      <c r="K934" s="490"/>
      <c r="M934" s="712"/>
      <c r="N934" s="713"/>
      <c r="O934" s="713"/>
      <c r="P934" s="713"/>
      <c r="Q934" s="713"/>
    </row>
    <row r="935" spans="1:17">
      <c r="A935" s="807"/>
      <c r="C935" s="636" t="str">
        <f t="shared" si="28"/>
        <v/>
      </c>
      <c r="D935" s="860" t="str">
        <f t="shared" si="29"/>
        <v/>
      </c>
      <c r="K935" s="490"/>
      <c r="M935" s="712"/>
      <c r="N935" s="713"/>
      <c r="O935" s="713"/>
      <c r="P935" s="713"/>
      <c r="Q935" s="713"/>
    </row>
    <row r="936" spans="1:17">
      <c r="A936" s="807"/>
      <c r="C936" s="636" t="str">
        <f t="shared" si="28"/>
        <v/>
      </c>
      <c r="D936" s="860" t="str">
        <f t="shared" si="29"/>
        <v/>
      </c>
      <c r="K936" s="490"/>
      <c r="M936" s="712"/>
      <c r="N936" s="713"/>
      <c r="O936" s="713"/>
      <c r="P936" s="713"/>
      <c r="Q936" s="713"/>
    </row>
    <row r="937" spans="1:17">
      <c r="A937" s="807"/>
      <c r="C937" s="636" t="str">
        <f t="shared" si="28"/>
        <v/>
      </c>
      <c r="D937" s="860" t="str">
        <f t="shared" si="29"/>
        <v/>
      </c>
      <c r="K937" s="490"/>
      <c r="M937" s="712"/>
      <c r="N937" s="713"/>
      <c r="O937" s="713"/>
      <c r="P937" s="713"/>
      <c r="Q937" s="713"/>
    </row>
    <row r="938" spans="1:17">
      <c r="A938" s="807"/>
      <c r="C938" s="636" t="str">
        <f t="shared" si="28"/>
        <v/>
      </c>
      <c r="D938" s="860" t="str">
        <f t="shared" si="29"/>
        <v/>
      </c>
      <c r="K938" s="490"/>
      <c r="M938" s="712"/>
      <c r="N938" s="713"/>
      <c r="O938" s="713"/>
      <c r="P938" s="713"/>
      <c r="Q938" s="713"/>
    </row>
    <row r="939" spans="1:17">
      <c r="A939" s="807"/>
      <c r="C939" s="636" t="str">
        <f t="shared" si="28"/>
        <v/>
      </c>
      <c r="D939" s="860" t="str">
        <f t="shared" si="29"/>
        <v/>
      </c>
      <c r="K939" s="490"/>
      <c r="M939" s="712"/>
      <c r="N939" s="713"/>
      <c r="O939" s="713"/>
      <c r="P939" s="713"/>
      <c r="Q939" s="713"/>
    </row>
    <row r="940" spans="1:17">
      <c r="A940" s="807"/>
      <c r="C940" s="636" t="str">
        <f t="shared" si="28"/>
        <v/>
      </c>
      <c r="D940" s="860" t="str">
        <f t="shared" si="29"/>
        <v/>
      </c>
      <c r="K940" s="490"/>
      <c r="M940" s="712"/>
      <c r="N940" s="713"/>
      <c r="O940" s="713"/>
      <c r="P940" s="713"/>
      <c r="Q940" s="713"/>
    </row>
    <row r="941" spans="1:17">
      <c r="A941" s="807"/>
      <c r="C941" s="636" t="str">
        <f t="shared" si="28"/>
        <v/>
      </c>
      <c r="D941" s="860" t="str">
        <f t="shared" si="29"/>
        <v/>
      </c>
      <c r="K941" s="490"/>
      <c r="M941" s="712"/>
      <c r="N941" s="713"/>
      <c r="O941" s="713"/>
      <c r="P941" s="713"/>
      <c r="Q941" s="713"/>
    </row>
    <row r="942" spans="1:17">
      <c r="A942" s="807"/>
      <c r="C942" s="636" t="str">
        <f t="shared" si="28"/>
        <v/>
      </c>
      <c r="D942" s="860" t="str">
        <f t="shared" si="29"/>
        <v/>
      </c>
      <c r="K942" s="490"/>
      <c r="M942" s="712"/>
      <c r="N942" s="713"/>
      <c r="O942" s="713"/>
      <c r="P942" s="713"/>
      <c r="Q942" s="713"/>
    </row>
    <row r="943" spans="1:17">
      <c r="A943" s="807"/>
      <c r="C943" s="636" t="str">
        <f t="shared" si="28"/>
        <v/>
      </c>
      <c r="D943" s="860" t="str">
        <f t="shared" si="29"/>
        <v/>
      </c>
      <c r="K943" s="490"/>
      <c r="M943" s="712"/>
      <c r="N943" s="713"/>
      <c r="O943" s="713"/>
      <c r="P943" s="713"/>
      <c r="Q943" s="713"/>
    </row>
    <row r="944" spans="1:17">
      <c r="A944" s="807"/>
      <c r="C944" s="636" t="str">
        <f t="shared" si="28"/>
        <v/>
      </c>
      <c r="D944" s="860" t="str">
        <f t="shared" si="29"/>
        <v/>
      </c>
      <c r="K944" s="490"/>
      <c r="M944" s="712"/>
      <c r="N944" s="713"/>
      <c r="O944" s="713"/>
      <c r="P944" s="713"/>
      <c r="Q944" s="713"/>
    </row>
    <row r="945" spans="1:17">
      <c r="A945" s="807"/>
      <c r="C945" s="636" t="str">
        <f t="shared" si="28"/>
        <v/>
      </c>
      <c r="D945" s="860" t="str">
        <f t="shared" si="29"/>
        <v/>
      </c>
      <c r="K945" s="490"/>
      <c r="M945" s="712"/>
      <c r="N945" s="713"/>
      <c r="O945" s="713"/>
      <c r="P945" s="713"/>
      <c r="Q945" s="713"/>
    </row>
    <row r="946" spans="1:17">
      <c r="A946" s="807"/>
      <c r="C946" s="636" t="str">
        <f t="shared" si="28"/>
        <v/>
      </c>
      <c r="D946" s="860" t="str">
        <f t="shared" si="29"/>
        <v/>
      </c>
      <c r="K946" s="490"/>
      <c r="M946" s="712"/>
      <c r="N946" s="713"/>
      <c r="O946" s="713"/>
      <c r="P946" s="713"/>
      <c r="Q946" s="713"/>
    </row>
    <row r="947" spans="1:17">
      <c r="A947" s="807"/>
      <c r="C947" s="636" t="str">
        <f t="shared" si="28"/>
        <v/>
      </c>
      <c r="D947" s="860" t="str">
        <f t="shared" si="29"/>
        <v/>
      </c>
      <c r="K947" s="490"/>
      <c r="M947" s="712"/>
      <c r="N947" s="713"/>
      <c r="O947" s="713"/>
      <c r="P947" s="713"/>
      <c r="Q947" s="713"/>
    </row>
    <row r="948" spans="1:17">
      <c r="A948" s="807"/>
      <c r="C948" s="636" t="str">
        <f t="shared" si="28"/>
        <v/>
      </c>
      <c r="D948" s="860" t="str">
        <f t="shared" si="29"/>
        <v/>
      </c>
      <c r="K948" s="490"/>
      <c r="M948" s="712"/>
      <c r="N948" s="713"/>
      <c r="O948" s="713"/>
      <c r="P948" s="713"/>
      <c r="Q948" s="713"/>
    </row>
    <row r="949" spans="1:17">
      <c r="A949" s="807"/>
      <c r="C949" s="636" t="str">
        <f t="shared" si="28"/>
        <v/>
      </c>
      <c r="D949" s="860" t="str">
        <f t="shared" si="29"/>
        <v/>
      </c>
      <c r="K949" s="490"/>
      <c r="M949" s="712"/>
      <c r="N949" s="713"/>
      <c r="O949" s="713"/>
      <c r="P949" s="713"/>
      <c r="Q949" s="713"/>
    </row>
    <row r="950" spans="1:17">
      <c r="A950" s="807"/>
      <c r="C950" s="636" t="str">
        <f t="shared" si="28"/>
        <v/>
      </c>
      <c r="D950" s="860" t="str">
        <f t="shared" si="29"/>
        <v/>
      </c>
      <c r="K950" s="490"/>
      <c r="M950" s="712"/>
      <c r="N950" s="713"/>
      <c r="O950" s="713"/>
      <c r="P950" s="713"/>
      <c r="Q950" s="713"/>
    </row>
    <row r="951" spans="1:17">
      <c r="A951" s="807"/>
      <c r="C951" s="636" t="str">
        <f t="shared" si="28"/>
        <v/>
      </c>
      <c r="D951" s="860" t="str">
        <f t="shared" si="29"/>
        <v/>
      </c>
      <c r="K951" s="490"/>
      <c r="M951" s="712"/>
      <c r="N951" s="713"/>
      <c r="O951" s="713"/>
      <c r="P951" s="713"/>
      <c r="Q951" s="713"/>
    </row>
    <row r="952" spans="1:17">
      <c r="A952" s="807"/>
      <c r="C952" s="636" t="str">
        <f t="shared" si="28"/>
        <v/>
      </c>
      <c r="D952" s="860" t="str">
        <f t="shared" si="29"/>
        <v/>
      </c>
      <c r="K952" s="490"/>
      <c r="M952" s="712"/>
      <c r="N952" s="713"/>
      <c r="O952" s="713"/>
      <c r="P952" s="713"/>
      <c r="Q952" s="713"/>
    </row>
    <row r="953" spans="1:17">
      <c r="A953" s="807"/>
      <c r="C953" s="636" t="str">
        <f t="shared" si="28"/>
        <v/>
      </c>
      <c r="D953" s="860" t="str">
        <f t="shared" si="29"/>
        <v/>
      </c>
      <c r="K953" s="490"/>
      <c r="M953" s="712"/>
      <c r="N953" s="713"/>
      <c r="O953" s="713"/>
      <c r="P953" s="713"/>
      <c r="Q953" s="713"/>
    </row>
    <row r="954" spans="1:17">
      <c r="A954" s="807"/>
      <c r="C954" s="636" t="str">
        <f t="shared" si="28"/>
        <v/>
      </c>
      <c r="D954" s="860" t="str">
        <f t="shared" si="29"/>
        <v/>
      </c>
      <c r="K954" s="490"/>
      <c r="M954" s="712"/>
      <c r="N954" s="713"/>
      <c r="O954" s="713"/>
      <c r="P954" s="713"/>
      <c r="Q954" s="713"/>
    </row>
    <row r="955" spans="1:17">
      <c r="A955" s="807"/>
      <c r="C955" s="636" t="str">
        <f t="shared" si="28"/>
        <v/>
      </c>
      <c r="D955" s="860" t="str">
        <f t="shared" si="29"/>
        <v/>
      </c>
      <c r="K955" s="490"/>
      <c r="M955" s="712"/>
      <c r="N955" s="713"/>
      <c r="O955" s="713"/>
      <c r="P955" s="713"/>
      <c r="Q955" s="713"/>
    </row>
    <row r="956" spans="1:17">
      <c r="A956" s="807"/>
      <c r="C956" s="636" t="str">
        <f t="shared" si="28"/>
        <v/>
      </c>
      <c r="D956" s="860" t="str">
        <f t="shared" si="29"/>
        <v/>
      </c>
      <c r="K956" s="490"/>
      <c r="M956" s="712"/>
      <c r="N956" s="713"/>
      <c r="O956" s="713"/>
      <c r="P956" s="713"/>
      <c r="Q956" s="713"/>
    </row>
    <row r="957" spans="1:17">
      <c r="A957" s="807"/>
      <c r="C957" s="636" t="str">
        <f t="shared" si="28"/>
        <v/>
      </c>
      <c r="D957" s="860" t="str">
        <f t="shared" si="29"/>
        <v/>
      </c>
      <c r="K957" s="490"/>
      <c r="M957" s="712"/>
      <c r="N957" s="713"/>
      <c r="O957" s="713"/>
      <c r="P957" s="713"/>
      <c r="Q957" s="713"/>
    </row>
    <row r="958" spans="1:17">
      <c r="A958" s="807"/>
      <c r="C958" s="636" t="str">
        <f t="shared" si="28"/>
        <v/>
      </c>
      <c r="D958" s="860" t="str">
        <f t="shared" si="29"/>
        <v/>
      </c>
      <c r="K958" s="490"/>
      <c r="M958" s="712"/>
      <c r="N958" s="713"/>
      <c r="O958" s="713"/>
      <c r="P958" s="713"/>
      <c r="Q958" s="713"/>
    </row>
    <row r="959" spans="1:17">
      <c r="A959" s="807"/>
      <c r="C959" s="636" t="str">
        <f t="shared" si="28"/>
        <v/>
      </c>
      <c r="D959" s="860" t="str">
        <f t="shared" si="29"/>
        <v/>
      </c>
      <c r="K959" s="490"/>
      <c r="M959" s="712"/>
      <c r="N959" s="713"/>
      <c r="O959" s="713"/>
      <c r="P959" s="713"/>
      <c r="Q959" s="713"/>
    </row>
    <row r="960" spans="1:17">
      <c r="A960" s="807"/>
      <c r="C960" s="636" t="str">
        <f t="shared" si="28"/>
        <v/>
      </c>
      <c r="D960" s="860" t="str">
        <f t="shared" si="29"/>
        <v/>
      </c>
      <c r="K960" s="490"/>
      <c r="M960" s="712"/>
      <c r="N960" s="713"/>
      <c r="O960" s="713"/>
      <c r="P960" s="713"/>
      <c r="Q960" s="713"/>
    </row>
    <row r="961" spans="1:17">
      <c r="A961" s="807"/>
      <c r="C961" s="636" t="str">
        <f t="shared" si="28"/>
        <v/>
      </c>
      <c r="D961" s="860" t="str">
        <f t="shared" si="29"/>
        <v/>
      </c>
      <c r="K961" s="490"/>
      <c r="M961" s="712"/>
      <c r="N961" s="713"/>
      <c r="O961" s="713"/>
      <c r="P961" s="713"/>
      <c r="Q961" s="713"/>
    </row>
    <row r="962" spans="1:17">
      <c r="A962" s="807"/>
      <c r="C962" s="636" t="str">
        <f t="shared" ref="C962:C1025" si="30">IFERROR(1440/D962, "")</f>
        <v/>
      </c>
      <c r="D962" s="860" t="str">
        <f t="shared" ref="D962:D1025" si="31">IF(B962="", "", IF(B962&lt;1, B962*1440, B962))</f>
        <v/>
      </c>
      <c r="K962" s="490"/>
      <c r="M962" s="712"/>
      <c r="N962" s="713"/>
      <c r="O962" s="713"/>
      <c r="P962" s="713"/>
      <c r="Q962" s="713"/>
    </row>
    <row r="963" spans="1:17">
      <c r="A963" s="807"/>
      <c r="C963" s="636" t="str">
        <f t="shared" si="30"/>
        <v/>
      </c>
      <c r="D963" s="860" t="str">
        <f t="shared" si="31"/>
        <v/>
      </c>
      <c r="K963" s="490"/>
      <c r="M963" s="712"/>
      <c r="N963" s="713"/>
      <c r="O963" s="713"/>
      <c r="P963" s="713"/>
      <c r="Q963" s="713"/>
    </row>
    <row r="964" spans="1:17">
      <c r="A964" s="807"/>
      <c r="C964" s="636" t="str">
        <f t="shared" si="30"/>
        <v/>
      </c>
      <c r="D964" s="860" t="str">
        <f t="shared" si="31"/>
        <v/>
      </c>
      <c r="K964" s="490"/>
      <c r="M964" s="712"/>
      <c r="N964" s="713"/>
      <c r="O964" s="713"/>
      <c r="P964" s="713"/>
      <c r="Q964" s="713"/>
    </row>
    <row r="965" spans="1:17">
      <c r="A965" s="807"/>
      <c r="C965" s="636" t="str">
        <f t="shared" si="30"/>
        <v/>
      </c>
      <c r="D965" s="860" t="str">
        <f t="shared" si="31"/>
        <v/>
      </c>
      <c r="K965" s="490"/>
      <c r="M965" s="712"/>
      <c r="N965" s="713"/>
      <c r="O965" s="713"/>
      <c r="P965" s="713"/>
      <c r="Q965" s="713"/>
    </row>
    <row r="966" spans="1:17">
      <c r="A966" s="807"/>
      <c r="C966" s="636" t="str">
        <f t="shared" si="30"/>
        <v/>
      </c>
      <c r="D966" s="860" t="str">
        <f t="shared" si="31"/>
        <v/>
      </c>
      <c r="K966" s="490"/>
      <c r="M966" s="712"/>
      <c r="N966" s="713"/>
      <c r="O966" s="713"/>
      <c r="P966" s="713"/>
      <c r="Q966" s="713"/>
    </row>
    <row r="967" spans="1:17">
      <c r="A967" s="807"/>
      <c r="C967" s="636" t="str">
        <f t="shared" si="30"/>
        <v/>
      </c>
      <c r="D967" s="860" t="str">
        <f t="shared" si="31"/>
        <v/>
      </c>
      <c r="K967" s="490"/>
      <c r="M967" s="712"/>
      <c r="N967" s="713"/>
      <c r="O967" s="713"/>
      <c r="P967" s="713"/>
      <c r="Q967" s="713"/>
    </row>
    <row r="968" spans="1:17">
      <c r="A968" s="807"/>
      <c r="C968" s="636" t="str">
        <f t="shared" si="30"/>
        <v/>
      </c>
      <c r="D968" s="860" t="str">
        <f t="shared" si="31"/>
        <v/>
      </c>
      <c r="K968" s="490"/>
      <c r="M968" s="712"/>
      <c r="N968" s="713"/>
      <c r="O968" s="713"/>
      <c r="P968" s="713"/>
      <c r="Q968" s="713"/>
    </row>
    <row r="969" spans="1:17">
      <c r="A969" s="807"/>
      <c r="C969" s="636" t="str">
        <f t="shared" si="30"/>
        <v/>
      </c>
      <c r="D969" s="860" t="str">
        <f t="shared" si="31"/>
        <v/>
      </c>
      <c r="K969" s="490"/>
      <c r="M969" s="712"/>
      <c r="N969" s="713"/>
      <c r="O969" s="713"/>
      <c r="P969" s="713"/>
      <c r="Q969" s="713"/>
    </row>
    <row r="970" spans="1:17">
      <c r="A970" s="807"/>
      <c r="C970" s="636" t="str">
        <f t="shared" si="30"/>
        <v/>
      </c>
      <c r="D970" s="860" t="str">
        <f t="shared" si="31"/>
        <v/>
      </c>
      <c r="K970" s="490"/>
      <c r="M970" s="712"/>
      <c r="N970" s="713"/>
      <c r="O970" s="713"/>
      <c r="P970" s="713"/>
      <c r="Q970" s="713"/>
    </row>
    <row r="971" spans="1:17">
      <c r="A971" s="807"/>
      <c r="C971" s="636" t="str">
        <f t="shared" si="30"/>
        <v/>
      </c>
      <c r="D971" s="860" t="str">
        <f t="shared" si="31"/>
        <v/>
      </c>
      <c r="K971" s="490"/>
      <c r="M971" s="712"/>
      <c r="N971" s="713"/>
      <c r="O971" s="713"/>
      <c r="P971" s="713"/>
      <c r="Q971" s="713"/>
    </row>
    <row r="972" spans="1:17">
      <c r="A972" s="807"/>
      <c r="C972" s="636" t="str">
        <f t="shared" si="30"/>
        <v/>
      </c>
      <c r="D972" s="860" t="str">
        <f t="shared" si="31"/>
        <v/>
      </c>
      <c r="K972" s="490"/>
      <c r="M972" s="712"/>
      <c r="N972" s="713"/>
      <c r="O972" s="713"/>
      <c r="P972" s="713"/>
      <c r="Q972" s="713"/>
    </row>
    <row r="973" spans="1:17">
      <c r="A973" s="807"/>
      <c r="C973" s="636" t="str">
        <f t="shared" si="30"/>
        <v/>
      </c>
      <c r="D973" s="860" t="str">
        <f t="shared" si="31"/>
        <v/>
      </c>
      <c r="K973" s="490"/>
      <c r="M973" s="712"/>
      <c r="N973" s="713"/>
      <c r="O973" s="713"/>
      <c r="P973" s="713"/>
      <c r="Q973" s="713"/>
    </row>
    <row r="974" spans="1:17">
      <c r="A974" s="807"/>
      <c r="C974" s="636" t="str">
        <f t="shared" si="30"/>
        <v/>
      </c>
      <c r="D974" s="860" t="str">
        <f t="shared" si="31"/>
        <v/>
      </c>
      <c r="K974" s="490"/>
      <c r="M974" s="712"/>
      <c r="N974" s="713"/>
      <c r="O974" s="713"/>
      <c r="P974" s="713"/>
      <c r="Q974" s="713"/>
    </row>
    <row r="975" spans="1:17">
      <c r="A975" s="807"/>
      <c r="C975" s="636" t="str">
        <f t="shared" si="30"/>
        <v/>
      </c>
      <c r="D975" s="860" t="str">
        <f t="shared" si="31"/>
        <v/>
      </c>
      <c r="K975" s="490"/>
      <c r="M975" s="712"/>
      <c r="N975" s="713"/>
      <c r="O975" s="713"/>
      <c r="P975" s="713"/>
      <c r="Q975" s="713"/>
    </row>
    <row r="976" spans="1:17">
      <c r="A976" s="807"/>
      <c r="C976" s="636" t="str">
        <f t="shared" si="30"/>
        <v/>
      </c>
      <c r="D976" s="860" t="str">
        <f t="shared" si="31"/>
        <v/>
      </c>
      <c r="K976" s="490"/>
      <c r="M976" s="712"/>
      <c r="N976" s="713"/>
      <c r="O976" s="713"/>
      <c r="P976" s="713"/>
      <c r="Q976" s="713"/>
    </row>
    <row r="977" spans="1:17">
      <c r="A977" s="807"/>
      <c r="C977" s="636" t="str">
        <f t="shared" si="30"/>
        <v/>
      </c>
      <c r="D977" s="860" t="str">
        <f t="shared" si="31"/>
        <v/>
      </c>
      <c r="K977" s="490"/>
      <c r="M977" s="712"/>
      <c r="N977" s="713"/>
      <c r="O977" s="713"/>
      <c r="P977" s="713"/>
      <c r="Q977" s="713"/>
    </row>
    <row r="978" spans="1:17">
      <c r="A978" s="807"/>
      <c r="C978" s="636" t="str">
        <f t="shared" si="30"/>
        <v/>
      </c>
      <c r="D978" s="860" t="str">
        <f t="shared" si="31"/>
        <v/>
      </c>
      <c r="K978" s="490"/>
      <c r="M978" s="712"/>
      <c r="N978" s="713"/>
      <c r="O978" s="713"/>
      <c r="P978" s="713"/>
      <c r="Q978" s="713"/>
    </row>
    <row r="979" spans="1:17">
      <c r="A979" s="807"/>
      <c r="C979" s="636" t="str">
        <f t="shared" si="30"/>
        <v/>
      </c>
      <c r="D979" s="860" t="str">
        <f t="shared" si="31"/>
        <v/>
      </c>
      <c r="K979" s="490"/>
      <c r="M979" s="712"/>
      <c r="N979" s="713"/>
      <c r="O979" s="713"/>
      <c r="P979" s="713"/>
      <c r="Q979" s="713"/>
    </row>
    <row r="980" spans="1:17">
      <c r="A980" s="807"/>
      <c r="C980" s="636" t="str">
        <f t="shared" si="30"/>
        <v/>
      </c>
      <c r="D980" s="860" t="str">
        <f t="shared" si="31"/>
        <v/>
      </c>
      <c r="K980" s="490"/>
      <c r="M980" s="712"/>
      <c r="N980" s="713"/>
      <c r="O980" s="713"/>
      <c r="P980" s="713"/>
      <c r="Q980" s="713"/>
    </row>
    <row r="981" spans="1:17">
      <c r="A981" s="807"/>
      <c r="C981" s="636" t="str">
        <f t="shared" si="30"/>
        <v/>
      </c>
      <c r="D981" s="860" t="str">
        <f t="shared" si="31"/>
        <v/>
      </c>
      <c r="K981" s="490"/>
      <c r="M981" s="712"/>
      <c r="N981" s="713"/>
      <c r="O981" s="713"/>
      <c r="P981" s="713"/>
      <c r="Q981" s="713"/>
    </row>
    <row r="982" spans="1:17">
      <c r="A982" s="807"/>
      <c r="C982" s="636" t="str">
        <f t="shared" si="30"/>
        <v/>
      </c>
      <c r="D982" s="860" t="str">
        <f t="shared" si="31"/>
        <v/>
      </c>
      <c r="K982" s="490"/>
      <c r="M982" s="712"/>
      <c r="N982" s="713"/>
      <c r="O982" s="713"/>
      <c r="P982" s="713"/>
      <c r="Q982" s="713"/>
    </row>
    <row r="983" spans="1:17">
      <c r="A983" s="807"/>
      <c r="C983" s="636" t="str">
        <f t="shared" si="30"/>
        <v/>
      </c>
      <c r="D983" s="860" t="str">
        <f t="shared" si="31"/>
        <v/>
      </c>
      <c r="K983" s="490"/>
      <c r="M983" s="712"/>
      <c r="N983" s="713"/>
      <c r="O983" s="713"/>
      <c r="P983" s="713"/>
      <c r="Q983" s="713"/>
    </row>
    <row r="984" spans="1:17">
      <c r="A984" s="807"/>
      <c r="C984" s="636" t="str">
        <f t="shared" si="30"/>
        <v/>
      </c>
      <c r="D984" s="860" t="str">
        <f t="shared" si="31"/>
        <v/>
      </c>
      <c r="K984" s="490"/>
      <c r="M984" s="712"/>
      <c r="N984" s="713"/>
      <c r="O984" s="713"/>
      <c r="P984" s="713"/>
      <c r="Q984" s="713"/>
    </row>
    <row r="985" spans="1:17">
      <c r="A985" s="807"/>
      <c r="C985" s="636" t="str">
        <f t="shared" si="30"/>
        <v/>
      </c>
      <c r="D985" s="860" t="str">
        <f t="shared" si="31"/>
        <v/>
      </c>
      <c r="K985" s="490"/>
      <c r="M985" s="712"/>
      <c r="N985" s="713"/>
      <c r="O985" s="713"/>
      <c r="P985" s="713"/>
      <c r="Q985" s="713"/>
    </row>
    <row r="986" spans="1:17">
      <c r="A986" s="807"/>
      <c r="C986" s="636" t="str">
        <f t="shared" si="30"/>
        <v/>
      </c>
      <c r="D986" s="860" t="str">
        <f t="shared" si="31"/>
        <v/>
      </c>
      <c r="K986" s="490"/>
      <c r="M986" s="712"/>
      <c r="N986" s="713"/>
      <c r="O986" s="713"/>
      <c r="P986" s="713"/>
      <c r="Q986" s="713"/>
    </row>
    <row r="987" spans="1:17">
      <c r="A987" s="807"/>
      <c r="C987" s="636" t="str">
        <f t="shared" si="30"/>
        <v/>
      </c>
      <c r="D987" s="860" t="str">
        <f t="shared" si="31"/>
        <v/>
      </c>
      <c r="K987" s="490"/>
      <c r="M987" s="712"/>
      <c r="N987" s="713"/>
      <c r="O987" s="713"/>
      <c r="P987" s="713"/>
      <c r="Q987" s="713"/>
    </row>
    <row r="988" spans="1:17">
      <c r="A988" s="807"/>
      <c r="C988" s="636" t="str">
        <f t="shared" si="30"/>
        <v/>
      </c>
      <c r="D988" s="860" t="str">
        <f t="shared" si="31"/>
        <v/>
      </c>
      <c r="K988" s="490"/>
      <c r="M988" s="712"/>
      <c r="N988" s="713"/>
      <c r="O988" s="713"/>
      <c r="P988" s="713"/>
      <c r="Q988" s="713"/>
    </row>
    <row r="989" spans="1:17">
      <c r="A989" s="807"/>
      <c r="C989" s="636" t="str">
        <f t="shared" si="30"/>
        <v/>
      </c>
      <c r="D989" s="860" t="str">
        <f t="shared" si="31"/>
        <v/>
      </c>
      <c r="K989" s="490"/>
      <c r="M989" s="712"/>
      <c r="N989" s="713"/>
      <c r="O989" s="713"/>
      <c r="P989" s="713"/>
      <c r="Q989" s="713"/>
    </row>
    <row r="990" spans="1:17">
      <c r="A990" s="807"/>
      <c r="C990" s="636" t="str">
        <f t="shared" si="30"/>
        <v/>
      </c>
      <c r="D990" s="860" t="str">
        <f t="shared" si="31"/>
        <v/>
      </c>
      <c r="K990" s="490"/>
      <c r="M990" s="712"/>
      <c r="N990" s="713"/>
      <c r="O990" s="713"/>
      <c r="P990" s="713"/>
      <c r="Q990" s="713"/>
    </row>
    <row r="991" spans="1:17">
      <c r="A991" s="807"/>
      <c r="C991" s="636" t="str">
        <f t="shared" si="30"/>
        <v/>
      </c>
      <c r="D991" s="860" t="str">
        <f t="shared" si="31"/>
        <v/>
      </c>
      <c r="K991" s="490"/>
      <c r="M991" s="712"/>
      <c r="N991" s="713"/>
      <c r="O991" s="713"/>
      <c r="P991" s="713"/>
      <c r="Q991" s="713"/>
    </row>
    <row r="992" spans="1:17">
      <c r="A992" s="807"/>
      <c r="C992" s="636" t="str">
        <f t="shared" si="30"/>
        <v/>
      </c>
      <c r="D992" s="860" t="str">
        <f t="shared" si="31"/>
        <v/>
      </c>
      <c r="K992" s="490"/>
      <c r="M992" s="712"/>
      <c r="N992" s="713"/>
      <c r="O992" s="713"/>
      <c r="P992" s="713"/>
      <c r="Q992" s="713"/>
    </row>
    <row r="993" spans="1:17">
      <c r="A993" s="807"/>
      <c r="C993" s="636" t="str">
        <f t="shared" si="30"/>
        <v/>
      </c>
      <c r="D993" s="860" t="str">
        <f t="shared" si="31"/>
        <v/>
      </c>
      <c r="K993" s="490"/>
      <c r="M993" s="712"/>
      <c r="N993" s="713"/>
      <c r="O993" s="713"/>
      <c r="P993" s="713"/>
      <c r="Q993" s="713"/>
    </row>
    <row r="994" spans="1:17">
      <c r="A994" s="807"/>
      <c r="C994" s="636" t="str">
        <f t="shared" si="30"/>
        <v/>
      </c>
      <c r="D994" s="860" t="str">
        <f t="shared" si="31"/>
        <v/>
      </c>
      <c r="K994" s="490"/>
      <c r="M994" s="712"/>
      <c r="N994" s="713"/>
      <c r="O994" s="713"/>
      <c r="P994" s="713"/>
      <c r="Q994" s="713"/>
    </row>
    <row r="995" spans="1:17">
      <c r="A995" s="807"/>
      <c r="C995" s="636" t="str">
        <f t="shared" si="30"/>
        <v/>
      </c>
      <c r="D995" s="860" t="str">
        <f t="shared" si="31"/>
        <v/>
      </c>
      <c r="K995" s="490"/>
      <c r="M995" s="712"/>
      <c r="N995" s="713"/>
      <c r="O995" s="713"/>
      <c r="P995" s="713"/>
      <c r="Q995" s="713"/>
    </row>
    <row r="996" spans="1:17">
      <c r="A996" s="807"/>
      <c r="C996" s="636" t="str">
        <f t="shared" si="30"/>
        <v/>
      </c>
      <c r="D996" s="860" t="str">
        <f t="shared" si="31"/>
        <v/>
      </c>
      <c r="K996" s="490"/>
      <c r="M996" s="712"/>
      <c r="N996" s="713"/>
      <c r="O996" s="713"/>
      <c r="P996" s="713"/>
      <c r="Q996" s="713"/>
    </row>
    <row r="997" spans="1:17">
      <c r="A997" s="807"/>
      <c r="C997" s="636" t="str">
        <f t="shared" si="30"/>
        <v/>
      </c>
      <c r="D997" s="860" t="str">
        <f t="shared" si="31"/>
        <v/>
      </c>
      <c r="K997" s="490"/>
      <c r="M997" s="712"/>
      <c r="N997" s="713"/>
      <c r="O997" s="713"/>
      <c r="P997" s="713"/>
      <c r="Q997" s="713"/>
    </row>
    <row r="998" spans="1:17">
      <c r="A998" s="807"/>
      <c r="C998" s="636" t="str">
        <f t="shared" si="30"/>
        <v/>
      </c>
      <c r="D998" s="860" t="str">
        <f t="shared" si="31"/>
        <v/>
      </c>
      <c r="K998" s="490"/>
      <c r="M998" s="712"/>
      <c r="N998" s="713"/>
      <c r="O998" s="713"/>
      <c r="P998" s="713"/>
      <c r="Q998" s="713"/>
    </row>
    <row r="999" spans="1:17">
      <c r="A999" s="807"/>
      <c r="C999" s="636" t="str">
        <f t="shared" si="30"/>
        <v/>
      </c>
      <c r="D999" s="860" t="str">
        <f t="shared" si="31"/>
        <v/>
      </c>
      <c r="K999" s="490"/>
      <c r="M999" s="712"/>
      <c r="N999" s="713"/>
      <c r="O999" s="713"/>
      <c r="P999" s="713"/>
      <c r="Q999" s="713"/>
    </row>
    <row r="1000" spans="1:17">
      <c r="A1000" s="807"/>
      <c r="C1000" s="636" t="str">
        <f t="shared" si="30"/>
        <v/>
      </c>
      <c r="D1000" s="860" t="str">
        <f t="shared" si="31"/>
        <v/>
      </c>
      <c r="K1000" s="490"/>
      <c r="M1000" s="712"/>
      <c r="N1000" s="713"/>
      <c r="O1000" s="713"/>
      <c r="P1000" s="713"/>
      <c r="Q1000" s="713"/>
    </row>
    <row r="1001" spans="1:17">
      <c r="A1001" s="807"/>
      <c r="C1001" s="636" t="str">
        <f t="shared" si="30"/>
        <v/>
      </c>
      <c r="D1001" s="860" t="str">
        <f t="shared" si="31"/>
        <v/>
      </c>
      <c r="K1001" s="490"/>
      <c r="M1001" s="712"/>
      <c r="N1001" s="713"/>
      <c r="O1001" s="713"/>
      <c r="P1001" s="713"/>
      <c r="Q1001" s="713"/>
    </row>
    <row r="1002" spans="1:17">
      <c r="A1002" s="807"/>
      <c r="C1002" s="636" t="str">
        <f t="shared" si="30"/>
        <v/>
      </c>
      <c r="D1002" s="860" t="str">
        <f t="shared" si="31"/>
        <v/>
      </c>
      <c r="K1002" s="490"/>
      <c r="M1002" s="712"/>
      <c r="N1002" s="713"/>
      <c r="O1002" s="713"/>
      <c r="P1002" s="713"/>
      <c r="Q1002" s="713"/>
    </row>
    <row r="1003" spans="1:17">
      <c r="A1003" s="807"/>
      <c r="C1003" s="636" t="str">
        <f t="shared" si="30"/>
        <v/>
      </c>
      <c r="D1003" s="860" t="str">
        <f t="shared" si="31"/>
        <v/>
      </c>
      <c r="K1003" s="490"/>
      <c r="M1003" s="712"/>
      <c r="N1003" s="713"/>
      <c r="O1003" s="713"/>
      <c r="P1003" s="713"/>
      <c r="Q1003" s="713"/>
    </row>
    <row r="1004" spans="1:17">
      <c r="A1004" s="807"/>
      <c r="C1004" s="636" t="str">
        <f t="shared" si="30"/>
        <v/>
      </c>
      <c r="D1004" s="860" t="str">
        <f t="shared" si="31"/>
        <v/>
      </c>
      <c r="K1004" s="490"/>
      <c r="M1004" s="712"/>
      <c r="N1004" s="713"/>
      <c r="O1004" s="713"/>
      <c r="P1004" s="713"/>
      <c r="Q1004" s="713"/>
    </row>
    <row r="1005" spans="1:17">
      <c r="A1005" s="807"/>
      <c r="C1005" s="636" t="str">
        <f t="shared" si="30"/>
        <v/>
      </c>
      <c r="D1005" s="860" t="str">
        <f t="shared" si="31"/>
        <v/>
      </c>
      <c r="K1005" s="490"/>
      <c r="M1005" s="712"/>
      <c r="N1005" s="713"/>
      <c r="O1005" s="713"/>
      <c r="P1005" s="713"/>
      <c r="Q1005" s="713"/>
    </row>
    <row r="1006" spans="1:17">
      <c r="A1006" s="807"/>
      <c r="C1006" s="636" t="str">
        <f t="shared" si="30"/>
        <v/>
      </c>
      <c r="D1006" s="860" t="str">
        <f t="shared" si="31"/>
        <v/>
      </c>
      <c r="K1006" s="490"/>
      <c r="M1006" s="712"/>
      <c r="N1006" s="713"/>
      <c r="O1006" s="713"/>
      <c r="P1006" s="713"/>
      <c r="Q1006" s="713"/>
    </row>
    <row r="1007" spans="1:17">
      <c r="A1007" s="807"/>
      <c r="C1007" s="636" t="str">
        <f t="shared" si="30"/>
        <v/>
      </c>
      <c r="D1007" s="860" t="str">
        <f t="shared" si="31"/>
        <v/>
      </c>
      <c r="K1007" s="490"/>
      <c r="M1007" s="712"/>
      <c r="N1007" s="713"/>
      <c r="O1007" s="713"/>
      <c r="P1007" s="713"/>
      <c r="Q1007" s="713"/>
    </row>
    <row r="1008" spans="1:17">
      <c r="A1008" s="807"/>
      <c r="C1008" s="636" t="str">
        <f t="shared" si="30"/>
        <v/>
      </c>
      <c r="D1008" s="860" t="str">
        <f t="shared" si="31"/>
        <v/>
      </c>
      <c r="K1008" s="490"/>
      <c r="M1008" s="712"/>
      <c r="N1008" s="713"/>
      <c r="O1008" s="713"/>
      <c r="P1008" s="713"/>
      <c r="Q1008" s="713"/>
    </row>
    <row r="1009" spans="1:17">
      <c r="A1009" s="807"/>
      <c r="C1009" s="636" t="str">
        <f t="shared" si="30"/>
        <v/>
      </c>
      <c r="D1009" s="860" t="str">
        <f t="shared" si="31"/>
        <v/>
      </c>
      <c r="K1009" s="490"/>
      <c r="M1009" s="712"/>
      <c r="N1009" s="713"/>
      <c r="O1009" s="713"/>
      <c r="P1009" s="713"/>
      <c r="Q1009" s="713"/>
    </row>
    <row r="1010" spans="1:17">
      <c r="A1010" s="807"/>
      <c r="C1010" s="636" t="str">
        <f t="shared" si="30"/>
        <v/>
      </c>
      <c r="D1010" s="860" t="str">
        <f t="shared" si="31"/>
        <v/>
      </c>
      <c r="K1010" s="490"/>
      <c r="M1010" s="712"/>
      <c r="N1010" s="713"/>
      <c r="O1010" s="713"/>
      <c r="P1010" s="713"/>
      <c r="Q1010" s="713"/>
    </row>
    <row r="1011" spans="1:17">
      <c r="A1011" s="807"/>
      <c r="C1011" s="636" t="str">
        <f t="shared" si="30"/>
        <v/>
      </c>
      <c r="D1011" s="860" t="str">
        <f t="shared" si="31"/>
        <v/>
      </c>
      <c r="K1011" s="490"/>
      <c r="M1011" s="712"/>
      <c r="N1011" s="713"/>
      <c r="O1011" s="713"/>
      <c r="P1011" s="713"/>
      <c r="Q1011" s="713"/>
    </row>
    <row r="1012" spans="1:17">
      <c r="A1012" s="807"/>
      <c r="C1012" s="636" t="str">
        <f t="shared" si="30"/>
        <v/>
      </c>
      <c r="D1012" s="860" t="str">
        <f t="shared" si="31"/>
        <v/>
      </c>
      <c r="K1012" s="490"/>
      <c r="M1012" s="712"/>
      <c r="N1012" s="713"/>
      <c r="O1012" s="713"/>
      <c r="P1012" s="713"/>
      <c r="Q1012" s="713"/>
    </row>
    <row r="1013" spans="1:17">
      <c r="A1013" s="807"/>
      <c r="C1013" s="636" t="str">
        <f t="shared" si="30"/>
        <v/>
      </c>
      <c r="D1013" s="860" t="str">
        <f t="shared" si="31"/>
        <v/>
      </c>
      <c r="K1013" s="490"/>
      <c r="M1013" s="712"/>
      <c r="N1013" s="713"/>
      <c r="O1013" s="713"/>
      <c r="P1013" s="713"/>
      <c r="Q1013" s="713"/>
    </row>
    <row r="1014" spans="1:17">
      <c r="A1014" s="807"/>
      <c r="C1014" s="636" t="str">
        <f t="shared" si="30"/>
        <v/>
      </c>
      <c r="D1014" s="860" t="str">
        <f t="shared" si="31"/>
        <v/>
      </c>
      <c r="K1014" s="490"/>
      <c r="M1014" s="712"/>
      <c r="N1014" s="713"/>
      <c r="O1014" s="713"/>
      <c r="P1014" s="713"/>
      <c r="Q1014" s="713"/>
    </row>
    <row r="1015" spans="1:17">
      <c r="A1015" s="807"/>
      <c r="C1015" s="636" t="str">
        <f t="shared" si="30"/>
        <v/>
      </c>
      <c r="D1015" s="860" t="str">
        <f t="shared" si="31"/>
        <v/>
      </c>
      <c r="K1015" s="490"/>
      <c r="M1015" s="712"/>
      <c r="N1015" s="713"/>
      <c r="O1015" s="713"/>
      <c r="P1015" s="713"/>
      <c r="Q1015" s="713"/>
    </row>
    <row r="1016" spans="1:17">
      <c r="A1016" s="807"/>
      <c r="C1016" s="636" t="str">
        <f t="shared" si="30"/>
        <v/>
      </c>
      <c r="D1016" s="860" t="str">
        <f t="shared" si="31"/>
        <v/>
      </c>
      <c r="K1016" s="490"/>
      <c r="M1016" s="712"/>
      <c r="N1016" s="713"/>
      <c r="O1016" s="713"/>
      <c r="P1016" s="713"/>
      <c r="Q1016" s="713"/>
    </row>
    <row r="1017" spans="1:17">
      <c r="A1017" s="807"/>
      <c r="C1017" s="636" t="str">
        <f t="shared" si="30"/>
        <v/>
      </c>
      <c r="D1017" s="860" t="str">
        <f t="shared" si="31"/>
        <v/>
      </c>
      <c r="K1017" s="490"/>
      <c r="M1017" s="712"/>
      <c r="N1017" s="713"/>
      <c r="O1017" s="713"/>
      <c r="P1017" s="713"/>
      <c r="Q1017" s="713"/>
    </row>
    <row r="1018" spans="1:17">
      <c r="A1018" s="807"/>
      <c r="C1018" s="636" t="str">
        <f t="shared" si="30"/>
        <v/>
      </c>
      <c r="D1018" s="860" t="str">
        <f t="shared" si="31"/>
        <v/>
      </c>
      <c r="K1018" s="490"/>
      <c r="M1018" s="712"/>
      <c r="N1018" s="713"/>
      <c r="O1018" s="713"/>
      <c r="P1018" s="713"/>
      <c r="Q1018" s="713"/>
    </row>
    <row r="1019" spans="1:17">
      <c r="A1019" s="807"/>
      <c r="C1019" s="636" t="str">
        <f t="shared" si="30"/>
        <v/>
      </c>
      <c r="D1019" s="860" t="str">
        <f t="shared" si="31"/>
        <v/>
      </c>
      <c r="K1019" s="490"/>
      <c r="M1019" s="712"/>
      <c r="N1019" s="713"/>
      <c r="O1019" s="713"/>
      <c r="P1019" s="713"/>
      <c r="Q1019" s="713"/>
    </row>
    <row r="1020" spans="1:17">
      <c r="A1020" s="807"/>
      <c r="C1020" s="636" t="str">
        <f t="shared" si="30"/>
        <v/>
      </c>
      <c r="D1020" s="860" t="str">
        <f t="shared" si="31"/>
        <v/>
      </c>
      <c r="K1020" s="490"/>
      <c r="M1020" s="712"/>
      <c r="N1020" s="713"/>
      <c r="O1020" s="713"/>
      <c r="P1020" s="713"/>
      <c r="Q1020" s="713"/>
    </row>
    <row r="1021" spans="1:17">
      <c r="A1021" s="807"/>
      <c r="C1021" s="636" t="str">
        <f t="shared" si="30"/>
        <v/>
      </c>
      <c r="D1021" s="860" t="str">
        <f t="shared" si="31"/>
        <v/>
      </c>
      <c r="K1021" s="490"/>
      <c r="M1021" s="712"/>
      <c r="N1021" s="713"/>
      <c r="O1021" s="713"/>
      <c r="P1021" s="713"/>
      <c r="Q1021" s="713"/>
    </row>
    <row r="1022" spans="1:17">
      <c r="A1022" s="807"/>
      <c r="C1022" s="636" t="str">
        <f t="shared" si="30"/>
        <v/>
      </c>
      <c r="D1022" s="860" t="str">
        <f t="shared" si="31"/>
        <v/>
      </c>
      <c r="K1022" s="490"/>
      <c r="M1022" s="712"/>
      <c r="N1022" s="713"/>
      <c r="O1022" s="713"/>
      <c r="P1022" s="713"/>
      <c r="Q1022" s="713"/>
    </row>
    <row r="1023" spans="1:17">
      <c r="A1023" s="807"/>
      <c r="C1023" s="636" t="str">
        <f t="shared" si="30"/>
        <v/>
      </c>
      <c r="D1023" s="860" t="str">
        <f t="shared" si="31"/>
        <v/>
      </c>
      <c r="K1023" s="490"/>
      <c r="M1023" s="712"/>
      <c r="N1023" s="713"/>
      <c r="O1023" s="713"/>
      <c r="P1023" s="713"/>
      <c r="Q1023" s="713"/>
    </row>
    <row r="1024" spans="1:17">
      <c r="A1024" s="807"/>
      <c r="C1024" s="636" t="str">
        <f t="shared" si="30"/>
        <v/>
      </c>
      <c r="D1024" s="860" t="str">
        <f t="shared" si="31"/>
        <v/>
      </c>
      <c r="K1024" s="490"/>
      <c r="M1024" s="712"/>
      <c r="N1024" s="713"/>
      <c r="O1024" s="713"/>
      <c r="P1024" s="713"/>
      <c r="Q1024" s="713"/>
    </row>
    <row r="1025" spans="1:17">
      <c r="A1025" s="807"/>
      <c r="C1025" s="636" t="str">
        <f t="shared" si="30"/>
        <v/>
      </c>
      <c r="D1025" s="860" t="str">
        <f t="shared" si="31"/>
        <v/>
      </c>
      <c r="K1025" s="490"/>
      <c r="M1025" s="712"/>
      <c r="N1025" s="713"/>
      <c r="O1025" s="713"/>
      <c r="P1025" s="713"/>
      <c r="Q1025" s="713"/>
    </row>
    <row r="1026" spans="1:17">
      <c r="A1026" s="807"/>
      <c r="C1026" s="636" t="str">
        <f t="shared" ref="C1026:C1071" si="32">IFERROR(1440/D1026, "")</f>
        <v/>
      </c>
      <c r="D1026" s="860" t="str">
        <f t="shared" ref="D1026:D1071" si="33">IF(B1026="", "", IF(B1026&lt;1, B1026*1440, B1026))</f>
        <v/>
      </c>
      <c r="K1026" s="490"/>
      <c r="M1026" s="712"/>
      <c r="N1026" s="713"/>
      <c r="O1026" s="713"/>
      <c r="P1026" s="713"/>
      <c r="Q1026" s="713"/>
    </row>
    <row r="1027" spans="1:17">
      <c r="A1027" s="807"/>
      <c r="C1027" s="636" t="str">
        <f t="shared" si="32"/>
        <v/>
      </c>
      <c r="D1027" s="860" t="str">
        <f t="shared" si="33"/>
        <v/>
      </c>
      <c r="K1027" s="490"/>
      <c r="M1027" s="712"/>
      <c r="N1027" s="713"/>
      <c r="O1027" s="713"/>
      <c r="P1027" s="713"/>
      <c r="Q1027" s="713"/>
    </row>
    <row r="1028" spans="1:17">
      <c r="A1028" s="807"/>
      <c r="C1028" s="636" t="str">
        <f t="shared" si="32"/>
        <v/>
      </c>
      <c r="D1028" s="860" t="str">
        <f t="shared" si="33"/>
        <v/>
      </c>
      <c r="K1028" s="490"/>
      <c r="M1028" s="712"/>
      <c r="N1028" s="713"/>
      <c r="O1028" s="713"/>
      <c r="P1028" s="713"/>
      <c r="Q1028" s="713"/>
    </row>
    <row r="1029" spans="1:17">
      <c r="A1029" s="807"/>
      <c r="C1029" s="636" t="str">
        <f t="shared" si="32"/>
        <v/>
      </c>
      <c r="D1029" s="860" t="str">
        <f t="shared" si="33"/>
        <v/>
      </c>
      <c r="K1029" s="490"/>
      <c r="M1029" s="712"/>
      <c r="N1029" s="713"/>
      <c r="O1029" s="713"/>
      <c r="P1029" s="713"/>
      <c r="Q1029" s="713"/>
    </row>
    <row r="1030" spans="1:17">
      <c r="A1030" s="807"/>
      <c r="C1030" s="636" t="str">
        <f t="shared" si="32"/>
        <v/>
      </c>
      <c r="D1030" s="860" t="str">
        <f t="shared" si="33"/>
        <v/>
      </c>
      <c r="K1030" s="490"/>
      <c r="M1030" s="712"/>
      <c r="N1030" s="713"/>
      <c r="O1030" s="713"/>
      <c r="P1030" s="713"/>
      <c r="Q1030" s="713"/>
    </row>
    <row r="1031" spans="1:17">
      <c r="A1031" s="807"/>
      <c r="C1031" s="636" t="str">
        <f t="shared" si="32"/>
        <v/>
      </c>
      <c r="D1031" s="860" t="str">
        <f t="shared" si="33"/>
        <v/>
      </c>
      <c r="K1031" s="490"/>
      <c r="M1031" s="712"/>
      <c r="N1031" s="713"/>
      <c r="O1031" s="713"/>
      <c r="P1031" s="713"/>
      <c r="Q1031" s="713"/>
    </row>
    <row r="1032" spans="1:17">
      <c r="A1032" s="807"/>
      <c r="C1032" s="636" t="str">
        <f t="shared" si="32"/>
        <v/>
      </c>
      <c r="D1032" s="860" t="str">
        <f t="shared" si="33"/>
        <v/>
      </c>
      <c r="K1032" s="490"/>
      <c r="M1032" s="712"/>
      <c r="N1032" s="713"/>
      <c r="O1032" s="713"/>
      <c r="P1032" s="713"/>
      <c r="Q1032" s="713"/>
    </row>
    <row r="1033" spans="1:17">
      <c r="A1033" s="807"/>
      <c r="C1033" s="636" t="str">
        <f t="shared" si="32"/>
        <v/>
      </c>
      <c r="D1033" s="860" t="str">
        <f t="shared" si="33"/>
        <v/>
      </c>
      <c r="K1033" s="490"/>
      <c r="M1033" s="712"/>
      <c r="N1033" s="713"/>
      <c r="O1033" s="713"/>
      <c r="P1033" s="713"/>
      <c r="Q1033" s="713"/>
    </row>
    <row r="1034" spans="1:17">
      <c r="A1034" s="807"/>
      <c r="C1034" s="636" t="str">
        <f t="shared" si="32"/>
        <v/>
      </c>
      <c r="D1034" s="860" t="str">
        <f t="shared" si="33"/>
        <v/>
      </c>
      <c r="K1034" s="490"/>
      <c r="M1034" s="712"/>
      <c r="N1034" s="713"/>
      <c r="O1034" s="713"/>
      <c r="P1034" s="713"/>
      <c r="Q1034" s="713"/>
    </row>
    <row r="1035" spans="1:17">
      <c r="A1035" s="807"/>
      <c r="C1035" s="636" t="str">
        <f t="shared" si="32"/>
        <v/>
      </c>
      <c r="D1035" s="860" t="str">
        <f t="shared" si="33"/>
        <v/>
      </c>
      <c r="K1035" s="490"/>
      <c r="M1035" s="712"/>
      <c r="N1035" s="713"/>
      <c r="O1035" s="713"/>
      <c r="P1035" s="713"/>
      <c r="Q1035" s="713"/>
    </row>
    <row r="1036" spans="1:17">
      <c r="A1036" s="807"/>
      <c r="C1036" s="636" t="str">
        <f t="shared" si="32"/>
        <v/>
      </c>
      <c r="D1036" s="860" t="str">
        <f t="shared" si="33"/>
        <v/>
      </c>
    </row>
    <row r="1037" spans="1:17">
      <c r="A1037" s="807"/>
      <c r="C1037" s="636" t="str">
        <f t="shared" si="32"/>
        <v/>
      </c>
      <c r="D1037" s="860" t="str">
        <f t="shared" si="33"/>
        <v/>
      </c>
    </row>
    <row r="1038" spans="1:17">
      <c r="A1038" s="807"/>
      <c r="C1038" s="636" t="str">
        <f t="shared" si="32"/>
        <v/>
      </c>
      <c r="D1038" s="860" t="str">
        <f t="shared" si="33"/>
        <v/>
      </c>
    </row>
    <row r="1039" spans="1:17">
      <c r="A1039" s="807"/>
      <c r="C1039" s="636" t="str">
        <f t="shared" si="32"/>
        <v/>
      </c>
      <c r="D1039" s="860" t="str">
        <f t="shared" si="33"/>
        <v/>
      </c>
    </row>
    <row r="1040" spans="1:17">
      <c r="A1040" s="807"/>
      <c r="C1040" s="636" t="str">
        <f t="shared" si="32"/>
        <v/>
      </c>
      <c r="D1040" s="860" t="str">
        <f t="shared" si="33"/>
        <v/>
      </c>
    </row>
    <row r="1041" spans="1:4">
      <c r="A1041" s="807"/>
      <c r="C1041" s="636" t="str">
        <f t="shared" si="32"/>
        <v/>
      </c>
      <c r="D1041" s="860" t="str">
        <f t="shared" si="33"/>
        <v/>
      </c>
    </row>
    <row r="1042" spans="1:4">
      <c r="A1042" s="807"/>
      <c r="C1042" s="636" t="str">
        <f t="shared" si="32"/>
        <v/>
      </c>
      <c r="D1042" s="860" t="str">
        <f t="shared" si="33"/>
        <v/>
      </c>
    </row>
    <row r="1043" spans="1:4">
      <c r="A1043" s="807"/>
      <c r="C1043" s="636" t="str">
        <f t="shared" si="32"/>
        <v/>
      </c>
      <c r="D1043" s="860" t="str">
        <f t="shared" si="33"/>
        <v/>
      </c>
    </row>
    <row r="1044" spans="1:4">
      <c r="A1044" s="807"/>
      <c r="C1044" s="636" t="str">
        <f t="shared" si="32"/>
        <v/>
      </c>
      <c r="D1044" s="860" t="str">
        <f t="shared" si="33"/>
        <v/>
      </c>
    </row>
    <row r="1045" spans="1:4">
      <c r="A1045" s="807"/>
      <c r="C1045" s="636" t="str">
        <f t="shared" si="32"/>
        <v/>
      </c>
      <c r="D1045" s="860" t="str">
        <f t="shared" si="33"/>
        <v/>
      </c>
    </row>
    <row r="1046" spans="1:4">
      <c r="A1046" s="807"/>
      <c r="C1046" s="636" t="str">
        <f t="shared" si="32"/>
        <v/>
      </c>
      <c r="D1046" s="860" t="str">
        <f t="shared" si="33"/>
        <v/>
      </c>
    </row>
    <row r="1047" spans="1:4">
      <c r="A1047" s="807"/>
      <c r="C1047" s="636" t="str">
        <f t="shared" si="32"/>
        <v/>
      </c>
      <c r="D1047" s="860" t="str">
        <f t="shared" si="33"/>
        <v/>
      </c>
    </row>
    <row r="1048" spans="1:4">
      <c r="A1048" s="807"/>
      <c r="C1048" s="636" t="str">
        <f t="shared" si="32"/>
        <v/>
      </c>
      <c r="D1048" s="860" t="str">
        <f t="shared" si="33"/>
        <v/>
      </c>
    </row>
    <row r="1049" spans="1:4">
      <c r="A1049" s="807"/>
      <c r="C1049" s="636" t="str">
        <f t="shared" si="32"/>
        <v/>
      </c>
      <c r="D1049" s="860" t="str">
        <f t="shared" si="33"/>
        <v/>
      </c>
    </row>
    <row r="1050" spans="1:4">
      <c r="A1050" s="807"/>
      <c r="C1050" s="636" t="str">
        <f t="shared" si="32"/>
        <v/>
      </c>
      <c r="D1050" s="860" t="str">
        <f t="shared" si="33"/>
        <v/>
      </c>
    </row>
    <row r="1051" spans="1:4">
      <c r="A1051" s="807"/>
      <c r="C1051" s="636" t="str">
        <f t="shared" si="32"/>
        <v/>
      </c>
      <c r="D1051" s="860" t="str">
        <f t="shared" si="33"/>
        <v/>
      </c>
    </row>
    <row r="1052" spans="1:4">
      <c r="A1052" s="807"/>
      <c r="C1052" s="636" t="str">
        <f t="shared" si="32"/>
        <v/>
      </c>
      <c r="D1052" s="860" t="str">
        <f t="shared" si="33"/>
        <v/>
      </c>
    </row>
    <row r="1053" spans="1:4">
      <c r="A1053" s="807"/>
      <c r="C1053" s="636" t="str">
        <f t="shared" si="32"/>
        <v/>
      </c>
      <c r="D1053" s="860" t="str">
        <f t="shared" si="33"/>
        <v/>
      </c>
    </row>
    <row r="1054" spans="1:4">
      <c r="A1054" s="807"/>
      <c r="C1054" s="636" t="str">
        <f t="shared" si="32"/>
        <v/>
      </c>
      <c r="D1054" s="860" t="str">
        <f t="shared" si="33"/>
        <v/>
      </c>
    </row>
    <row r="1055" spans="1:4">
      <c r="A1055" s="807"/>
      <c r="C1055" s="636" t="str">
        <f t="shared" si="32"/>
        <v/>
      </c>
      <c r="D1055" s="860" t="str">
        <f t="shared" si="33"/>
        <v/>
      </c>
    </row>
    <row r="1056" spans="1:4">
      <c r="A1056" s="807"/>
      <c r="C1056" s="636" t="str">
        <f t="shared" si="32"/>
        <v/>
      </c>
      <c r="D1056" s="860" t="str">
        <f t="shared" si="33"/>
        <v/>
      </c>
    </row>
    <row r="1057" spans="1:4">
      <c r="A1057" s="807"/>
      <c r="C1057" s="636" t="str">
        <f t="shared" si="32"/>
        <v/>
      </c>
      <c r="D1057" s="860" t="str">
        <f t="shared" si="33"/>
        <v/>
      </c>
    </row>
    <row r="1058" spans="1:4">
      <c r="A1058" s="807"/>
      <c r="C1058" s="636" t="str">
        <f t="shared" si="32"/>
        <v/>
      </c>
      <c r="D1058" s="860" t="str">
        <f t="shared" si="33"/>
        <v/>
      </c>
    </row>
    <row r="1059" spans="1:4">
      <c r="A1059" s="807"/>
      <c r="C1059" s="636" t="str">
        <f t="shared" si="32"/>
        <v/>
      </c>
      <c r="D1059" s="860" t="str">
        <f t="shared" si="33"/>
        <v/>
      </c>
    </row>
    <row r="1060" spans="1:4">
      <c r="A1060" s="807"/>
      <c r="C1060" s="636" t="str">
        <f t="shared" si="32"/>
        <v/>
      </c>
      <c r="D1060" s="860" t="str">
        <f t="shared" si="33"/>
        <v/>
      </c>
    </row>
    <row r="1061" spans="1:4">
      <c r="A1061" s="807"/>
      <c r="C1061" s="636" t="str">
        <f t="shared" si="32"/>
        <v/>
      </c>
      <c r="D1061" s="860" t="str">
        <f t="shared" si="33"/>
        <v/>
      </c>
    </row>
    <row r="1062" spans="1:4">
      <c r="A1062" s="807"/>
      <c r="C1062" s="636" t="str">
        <f t="shared" si="32"/>
        <v/>
      </c>
      <c r="D1062" s="860" t="str">
        <f t="shared" si="33"/>
        <v/>
      </c>
    </row>
    <row r="1063" spans="1:4">
      <c r="A1063" s="807"/>
      <c r="C1063" s="636" t="str">
        <f t="shared" si="32"/>
        <v/>
      </c>
      <c r="D1063" s="860" t="str">
        <f t="shared" si="33"/>
        <v/>
      </c>
    </row>
    <row r="1064" spans="1:4">
      <c r="A1064" s="807"/>
      <c r="C1064" s="636" t="str">
        <f t="shared" si="32"/>
        <v/>
      </c>
      <c r="D1064" s="860" t="str">
        <f t="shared" si="33"/>
        <v/>
      </c>
    </row>
    <row r="1065" spans="1:4">
      <c r="A1065" s="807"/>
      <c r="C1065" s="636" t="str">
        <f t="shared" si="32"/>
        <v/>
      </c>
      <c r="D1065" s="860" t="str">
        <f t="shared" si="33"/>
        <v/>
      </c>
    </row>
    <row r="1066" spans="1:4">
      <c r="A1066" s="807"/>
      <c r="C1066" s="636" t="str">
        <f t="shared" si="32"/>
        <v/>
      </c>
      <c r="D1066" s="860" t="str">
        <f t="shared" si="33"/>
        <v/>
      </c>
    </row>
    <row r="1067" spans="1:4">
      <c r="A1067" s="807"/>
      <c r="C1067" s="636" t="str">
        <f t="shared" si="32"/>
        <v/>
      </c>
      <c r="D1067" s="860" t="str">
        <f t="shared" si="33"/>
        <v/>
      </c>
    </row>
    <row r="1068" spans="1:4">
      <c r="A1068" s="807"/>
      <c r="C1068" s="636" t="str">
        <f t="shared" si="32"/>
        <v/>
      </c>
      <c r="D1068" s="860" t="str">
        <f t="shared" si="33"/>
        <v/>
      </c>
    </row>
    <row r="1069" spans="1:4">
      <c r="A1069" s="807"/>
      <c r="C1069" s="636" t="str">
        <f t="shared" si="32"/>
        <v/>
      </c>
      <c r="D1069" s="860" t="str">
        <f t="shared" si="33"/>
        <v/>
      </c>
    </row>
    <row r="1070" spans="1:4">
      <c r="A1070" s="807"/>
      <c r="C1070" s="636" t="str">
        <f t="shared" si="32"/>
        <v/>
      </c>
      <c r="D1070" s="860" t="str">
        <f t="shared" si="33"/>
        <v/>
      </c>
    </row>
    <row r="1071" spans="1:4">
      <c r="A1071" s="807"/>
      <c r="C1071" s="636" t="str">
        <f t="shared" si="32"/>
        <v/>
      </c>
      <c r="D1071" s="860" t="str">
        <f t="shared" si="33"/>
        <v/>
      </c>
    </row>
  </sheetData>
  <protectedRanges>
    <protectedRange password="CC05" sqref="B543" name="範圍1_1_8_1_2_1_1_1_1_1_1_1_1_1_1_2_1_1_1_1_1_1_1_1_1_1_1_1_1_1_2_2_1_1_1_1_2_1_1_2_1_1_1_1_1_1_1_1_1_1_1_1_1_1"/>
    <protectedRange password="CC05" sqref="A99 A88:A89 A91 A93:A97 A101:A104 A106:A109 A112:A118 A120:A159" name="範圍1_1_4_2_1_1_1_1_2_1_2_3_1_1_1_2_1_1_1_1_1_1_1_1_1_1_1_1_1_2_1_2_3_2_1_1_1_1_2_1_1_2_1_1_1_1_1_1_1_1_1_1_1_1_1_1"/>
    <protectedRange password="CC05" sqref="B99 B88:B89 B91 B93:B97 B101:B104 B106:B109 B507:B510 B111:B118 B120:B159 B577 B573" name="範圍1_1_4_2_1_1_1_1_1_1_1_2_2_1_1_1_1_1_1_1_1_1_1_1_1_1_1_1_1_1_2_1_2_2_2_1_1_1_1_2_1_1_2_1_1_1_1_1_1_1_1_1_1_1_1_1_1"/>
    <protectedRange password="CC05" sqref="E156:G156 G157:G159 E157:E159 G88:G89 E88:E89 E96:E97 G91 E142:G142 G104 E91 E93:E94 G505 E505 E568 G568 G93:G102 E108 E460:E461 G107:G109 E510:G510 E507:E509 G507:G509 F524 F530 E113 G113:G124 E115:E124 G143:G155 E143:E155 E99:E104 G126:G141 E126:E141 G573 E577 G576:G577 F474:F475" name="範圍1_1_5_2_1_1_1_1_1_1_1_2_2_1_1_1_1_1_1_1_1_1_1_1_1_1_1_1_1_1_2_1_2_3_2_1_1_1_1_2_1_1_2_1_1_1_1_1_1_1_1_1_1_1_1_1_1"/>
    <protectedRange password="CC05" sqref="G103 E95 F494 E573" name="範圍1_1_5_2_1_1_1_1_1_1_1_1_1_2_1_1_1_2_1_1_1_1_1_1_1_1_1_1_1_1_1_1_1_1_1_2_1_1_1_1_2_1_1_2_1_1_1_1_1_1_1_1_1_1_1_1_1_1"/>
    <protectedRange password="CC05" sqref="B110" name="範圍1_1_4_2_1_1_1_2_1_1_1_1_1_1_1_1_1_1_1_1_1_1_1_1_1_1_1_1_1_1_1_1_2_2_1_1_1_1_2_1_1_2_1_1_1_1_1_1_1_1_1_1_1_1_1_1"/>
    <protectedRange password="CC05" sqref="G106 E106:E107 E114 E494 E109 G494:G495" name="範圍1_1_5_2_1_1_1_1_1_1_1_1_1_1_1_1_1_1_1_1_1_1_1_1_1_1_1_1_1_1_1_1_1_1_1_2_2_1_1_1_1_2_1_1_2_1_1_1_1_1_1_1_1_1_1_1_1_1_1"/>
    <protectedRange password="CC05" sqref="A90" name="範圍1_1_4_2_1_1_1_1_2_1_2_1_1_2_1_1_1_1_1_1_1_1_1_1_1_1_1_1_1_1_1_1_1_1_1_2_1_1_1_1_2_1_1_2_1_1_1_1_1_1_1_1_1_1_1_1_1_1"/>
    <protectedRange password="CC05" sqref="B90" name="範圍1_1_4_2_1_1_1_1_1_1_1_2_1_1_2_1_1_1_1_1_1_1_1_1_1_1_1_1_1_1_1_1_1_1_1_1_2_1_1_1_1_2_1_1_2_1_1_1_1_1_1_1_1_1_1_1_1_1_1"/>
    <protectedRange password="CC05" sqref="E98 G90 E90 E576" name="範圍1_1_5_2_1_1_1_1_1_1_1_2_1_1_2_1_1_1_1_1_1_1_1_1_1_1_1_1_1_1_1_1_1_1_1_1_2_1_1_1_1_2_1_1_2_1_1_1_1_1_1_1_1_1_1_1_1_1_1"/>
    <protectedRange password="CC05" sqref="A98" name="範圍1_1_4_2_1_1_1_1_2_1_2_1_1_1_1_1_1_1_1_1_1_1_1_1_1_1_2_1_1_1_1_1_1_2_1_1_1_1_2_1_1_2_1_1_1_1_1_1_1_1_1_1_1_1_1_1"/>
    <protectedRange password="CC05" sqref="B98 B576" name="範圍1_1_4_2_1_1_1_1_1_1_1_2_1_1_1_1_1_1_1_1_1_1_1_1_1_1_1_2_1_1_1_1_1_1_2_1_1_1_1_2_1_1_2_1_1_1_1_1_1_1_1_1_1_1_1_1_1"/>
    <protectedRange password="CC05" sqref="A100" name="範圍1_1_4_2_1_1_1_1_2_1_2_3_1_1_1_1_1_1_1_1_1_1_1_1_1_1_2_1_1_1_1_1_1_2_1_1_1_1_2_1_1_2_1_1_1_1_1_1_1_1_1_1_1_1_1_1"/>
    <protectedRange password="CC05" sqref="B100" name="範圍1_1_4_2_1_1_1_1_1_1_1_2_2_1_1_1_1_1_1_1_2_1_1_1_1_1_1_1_1_1_1_1_1_2_1_1_1_1_2_1_1_2_1_1_1_1_1_1_1_1_1_1_1_1_1_1"/>
    <protectedRange password="CC05" sqref="F157:F159 F568 F507:F508 F143:F155 F133 F136:F141 F516 F520" name="範圍1_1_5_2_1_1_1_1_1_1_1_1_1_2_1_2_1_1_1_1_1_1_1_1_1_1_1_1_1_1_1_2_1_2_2_2_1_1_1_1_2_1_1_2_1_1_1_1_1_1_1_1_1_1_1_1_1_1"/>
    <protectedRange password="CC05" sqref="A92" name="範圍1_1_4_2_1_1_1_1_2_1_2_3_1_1_1_2_1_1_1_1_1_1_1_1_1_1_1_1_1_1_1_1_1_1_2_1_1_1_1_2_1_1_2_1_1_1_1_1_1_1_1_1_1_1_1_1_1"/>
    <protectedRange password="CC05" sqref="B92" name="範圍1_1_4_2_1_1_1_1_1_1_1_2_2_1_1_1_1_1_1_1_1_1_1_1_1_1_1_1_1_1_1_1_1_1_1_2_1_1_1_1_2_1_1_2_1_1_1_1_1_1_1_1_1_1_1_1_1_1"/>
    <protectedRange password="CC05" sqref="G92 E92" name="範圍1_1_5_2_1_1_1_1_1_1_1_2_2_1_1_1_1_1_1_1_1_1_1_1_1_1_1_1_1_1_1_1_1_1_1_2_1_1_1_1_2_1_1_2_1_1_1_1_1_1_1_1_1_1_1_1_1_1"/>
    <protectedRange password="CC05" sqref="B105" name="範圍1_1_4_2_1_1_1_1_1_1_1_2_2_1_1_1_1_1_1_1_1_1_1_1_1_1_1_1_1_1_2_1_1_1_1_2_1_1_1_1_2_1_1_2_1_1_1_1_1_1_1_1_1_1_1_1_1_1"/>
    <protectedRange password="CC05" sqref="G105" name="範圍1_1_5_2_1_1_1_1_1_1_1_2_2_1_1_1_1_1_1_1_1_1_1_1_1_1_1_1_1_1_2_1_1_1_1_2_1_1_1_1_2_1_1_2_1_1_1_1_1_1_1_1_1_1_1_1_1_1"/>
    <protectedRange password="CC05" sqref="A69" name="範圍1_1_8_1_2_1_1_1_1_1_1_1_1_1_1_2_1_1_1_1_1_1_1_1_1_1_1_1_1_1_2_1_1_1_3_1_1_1_1_2_1_1_2_1_1_1_1_1_1_1_1_1_1_1_1_1_1"/>
    <protectedRange password="CC05" sqref="A28 A9:A14 A3:A7 A63 A65:A68 A86 A40:A41 A70:A77 A48:A54 A16:A22 A31:A38 A43:A46" name="範圍1_1_4_2_1_1_1_1_2_1_2_3_1_1_1_2_1_1_1_1_1_1_1_1_1_1_1_1_1_2_1_2_3_1_1_1_1_1_1_1_1_2_1_1_2_1_1_1_1_1_1_1_1_1_1_1_1_1_1"/>
    <protectedRange password="CC05" sqref="B48:B50 B9:B14 B16:B18 B3:B7 B41:B46 B35:B38" name="範圍1_1_4_2_1_1_1_2_1_1_2_1_1_1_2_1_1_1_1_1_1_1_1_1_1_1_1_1_1_1_1_1_1_1_1_1_1_1_1_1_2_1_1_2_1_1_1_1_1_1_1_1_1_1_1_1_1_1"/>
    <protectedRange password="CC05" sqref="B19:B22 B28 B63 B51:B55 B86 B65:B78 B31:B34" name="範圍1_1_4_2_1_1_1_1_1_1_1_2_2_1_1_1_1_1_1_1_1_1_1_1_1_1_1_1_1_1_2_1_2_2_1_1_1_1_1_1_1_1_2_1_1_2_1_1_1_1_1_1_1_1_1_1_1_1_1_1"/>
    <protectedRange password="CC05" sqref="A24 A79" name="範圍1_1_4_2_1_1_1_1_2_1_2_1_1_1_1_1_1_1_1_1_1_1_1_1_1_1_1_1_1_1_1_1_1_1_1_1_1_1_1_1_1_1_2_1_1_2_1_1_1_1_1_1_1_1_1_1_1_1_1_1"/>
    <protectedRange password="CC05" sqref="B24 B79" name="範圍1_1_4_2_1_1_1_1_1_1_1_2_1_1_1_1_1_1_1_1_1_1_1_1_1_1_1_1_1_1_1_1_1_1_1_1_1_1_1_1_1_1_1_2_1_1_2_1_1_1_1_1_1_1_1_1_1_1_1_1_1"/>
    <protectedRange password="CC05" sqref="E28 G65 E86 G86 E63 G63 E52:E56 G51:G55 E65 E67:E80 G68:G78 G28 F47 F49:F51 G19:G22 E36 E19:E22 E30:E34 G31:G34 E296 G296" name="範圍1_1_5_2_1_1_1_1_1_1_1_2_2_1_1_1_1_1_1_1_1_1_1_1_1_1_1_1_1_1_2_1_2_3_1_1_1_1_1_1_1_1_2_1_1_2_1_1_1_1_1_1_1_1_1_1_1_1_1_1"/>
    <protectedRange password="CC05" sqref="E3:G7 G67 F533 F79 F89:F90 F92 F54:F57 F67:F68 F61 F63 F76:F77 F349 F52 F15 E9:F9 F351 F353 F359 F333 F308 F321:F322 F325 F335 F337 F343 F301 E35 E10:G14 F311:F314 G35:G36 F305 F317:F318 E48:E51 G48:G50 E16:G18 F241 F255 F262:F264 F269 F19:F34 E39:F39 F37:F38 F40 E41:G46 F295:F296" name="範圍1_1_5_2_1_1_1_1_1_1_1_1_1_2_1_1_1_2_1_1_1_1_1_1_1_1_1_1_1_1_1_1_1_1_1_1_2_1_1_1_1_1_1_2_1_1_2_1_1_1_1_1_1_1_1_2_1_1_1_1_1"/>
    <protectedRange password="CC05" sqref="E24 G24 G79 E37:E38 G37:G38" name="範圍1_1_5_2_1_1_1_1_1_1_1_2_1_1_1_1_1_1_1_1_1_1_1_1_1_1_1_1_1_1_1_1_1_1_1_1_1_1_1_1_1_1_1_2_1_1_2_1_1_1_1_1_1_1_1_1_1_1_1_1_1"/>
    <protectedRange password="CC05" sqref="A39 A8 A84" name="範圍1_1_4_2_1_1_1_1_2_1_2_2_1_1_1_1_1_1_1_1_1_1_1_1_1_1_1_1_1_1_1_1_1_1_1_1_1_1_1_1_1_1_2_1_1_2_1_1_1_1_1_1_1_1_2_1_1_1_1_1"/>
    <protectedRange password="CC05" sqref="B8 B84 B39:B40" name="範圍1_1_4_2_1_1_1_2_1_1_1_1_1_1_1_1_1_1_1_1_1_1_1_1_1_1_1_1_1_1_1_1_2_1_1_1_1_1_1_1_1_2_1_1_2_1_1_1_1_1_1_1_1_2_1_1_1_1_1"/>
    <protectedRange password="CC05" sqref="E8:G8 E84 G84 F53 F60 F62 F64:F66 F69:F75 G39" name="範圍1_1_5_2_1_1_1_1_1_1_1_1_1_1_1_1_1_1_1_1_1_1_1_1_1_1_1_1_1_1_1_1_1_1_1_2_1_1_1_1_1_1_1_1_2_1_1_2_1_1_1_1_1_1_1_1_2_1_1_1_1_1"/>
    <protectedRange password="CC05" sqref="A29 A85 A78 A55" name="範圍1_1_4_2_1_1_1_1_2_1_2_1_1_2_1_1_1_1_1_1_1_1_1_1_1_1_1_1_1_1_1_1_1_1_1_1_1_1_1_1_1_1_1_2_1_1_2_1_1_1_1_1_1_1_1_1_1_1_1_1_1"/>
    <protectedRange password="CC05" sqref="B29 B85" name="範圍1_1_4_2_1_1_1_1_1_1_1_2_1_1_2_1_1_1_1_1_1_1_1_1_1_1_1_1_1_1_1_1_1_1_1_1_1_1_1_1_1_1_1_1_2_1_1_2_1_1_1_1_1_1_1_1_1_1_1_1_1_1"/>
    <protectedRange password="CC05" sqref="E29 G85 E85 G29 F48 F35:F36" name="範圍1_1_5_2_1_1_1_1_1_1_1_2_1_1_2_1_1_1_1_1_1_1_1_1_1_1_1_1_1_1_1_1_1_1_1_1_1_1_1_1_1_1_1_1_2_1_1_2_1_1_1_1_1_1_1_1_1_1_1_1_1_1"/>
    <protectedRange password="CC05" sqref="A30" name="範圍1_1_4_2_1_1_1_1_2_1_2_1_1_1_1_1_1_1_1_1_1_1_1_1_1_1_2_1_1_1_1_1_1_1_1_1_1_1_1_1_1_2_1_1_2_1_1_1_1_1_1_1_1_1_1_1_1_1_1"/>
    <protectedRange password="CC05" sqref="B30" name="範圍1_1_4_2_1_1_1_1_1_1_1_2_1_1_1_1_1_1_1_1_1_1_1_1_1_1_1_2_1_1_1_1_1_1_1_1_1_1_1_1_1_1_2_1_1_2_1_1_1_1_1_1_1_1_1_1_1_1_1_1"/>
    <protectedRange password="CC05" sqref="G30 G64 G87 G66" name="範圍1_1_5_2_1_1_1_1_1_1_1_2_1_1_1_1_1_1_1_1_1_1_1_1_1_1_1_2_1_1_1_1_1_1_1_1_1_1_1_1_1_1_2_1_1_2_1_1_1_1_1_1_1_1_1_1_1_1_1_1"/>
    <protectedRange password="CC05" sqref="A64 A87" name="範圍1_1_4_2_1_1_1_1_2_1_2_3_1_1_1_1_1_1_1_1_1_1_1_1_1_1_2_1_1_1_1_1_1_1_1_1_1_1_1_1_1_2_1_1_2_1_1_1_1_1_1_1_1_1_1_1_1_1_1"/>
    <protectedRange password="CC05" sqref="B64 B87" name="範圍1_1_4_2_1_1_1_1_1_1_1_2_2_1_1_1_1_1_1_1_2_1_1_1_1_1_1_1_1_1_1_1_1_1_1_1_1_1_1_1_1_2_1_1_2_1_1_1_1_1_1_1_1_1_1_1_1_1_1"/>
    <protectedRange password="CC05" sqref="E64 E87 E66" name="範圍1_1_5_2_1_1_1_1_1_1_1_2_2_1_1_1_1_1_1_1_2_1_1_1_1_1_1_1_1_1_1_1_1_1_1_1_1_1_1_1_1_2_1_1_2_1_1_1_1_1_1_1_1_1_1_1_1_1_1"/>
    <protectedRange password="CC05" sqref="A25:A27 A80 A82:A83" name="範圍1_1_4_2_1_1_1_1_2_1_2_3_1_2_1_1_1_1_1_1_1_1_1_1_1_1_1_1_1_1_1_1_1_1_1_1_1_1_1_1_1_2_1_1_2_1_1_1_1_1_1_1_1_1_1_1_1_1_1"/>
    <protectedRange password="CC05" sqref="B25:B27 B80 B82:B83" name="範圍1_1_4_2_1_1_1_2_1_1_2_1_2_1_1_1_1_1_1_1_1_1_1_1_1_1_1_1_1_1_1_1_1_1_1_1_1_1_1_1_2_1_1_2_1_1_1_1_1_1_1_1_1_1_1_1_1_1"/>
    <protectedRange password="CC05" sqref="E82:E83 F121:F125 F127 F102:F103 F93 F573 F95 G80 G82:G83 G25:G27 E25:E27 G40 E40" name="範圍1_1_5_2_1_1_1_1_1_1_1_1_1_2_1_2_1_1_1_1_1_1_1_1_1_1_1_1_1_1_1_2_1_2_2_1_1_1_1_1_1_1_1_2_1_1_2_1_1_1_1_1_1_1_1_1_1_1_1_1_1"/>
    <protectedRange password="CC05" sqref="A15" name="範圍1_1_4_2_1_1_1_1_2_1_2_3_1_1_1_1_1_1_1_1_1_1_1_1_1_1_1_1_1_1_1_1_1_1_1_1_1_1_1_1_1_1_2_1_1_2_1_1_1_1_1_1_1_1_1_1_1_1_1_1"/>
    <protectedRange password="CC05" sqref="B47 B15" name="範圍1_1_4_2_1_1_1_2_1_1_2_1_1_1_1_1_1_1_1_1_1_1_1_1_1_1_1_1_1_1_1_1_1_1_1_1_1_1_1_1_1_2_1_1_2_1_1_1_1_1_1_1_1_1_1_1_1_1_1"/>
    <protectedRange password="CC05" sqref="E15 G15" name="範圍1_1_5_2_1_1_1_1_1_1_1_1_1_2_1_1_1_1_1_1_1_1_1_1_1_1_1_1_1_1_1_1_1_1_1_1_1_1_1_1_1_1_1_1_2_1_1_2_1_1_1_1_1_1_1_1_1_1_1_1_1_1"/>
    <protectedRange password="CC05" sqref="A56 A58 A60" name="範圍1_1_4_2_1_1_1_1_2_1_2_3_1_1_1_2_1_1_1_1_1_1_1_1_1_1_1_1_1_2_1_2_1_1_1_2_1_1_1_1_1_1_2_1_1_2_1_1_1_1_1_1_1_1_1_1_1_1_1_1"/>
    <protectedRange password="CC05" sqref="B56 B58 B60" name="範圍1_1_4_2_1_1_1_1_1_1_1_2_2_1_1_1_1_1_1_1_1_1_1_1_1_1_1_1_1_1_2_1_2_1_1_1_2_1_1_1_1_1_1_2_1_1_2_1_1_1_1_1_1_1_1_1_1_1_1_1_1"/>
    <protectedRange password="CC05" sqref="G56 E58:G58 E60:E61 G60" name="範圍1_1_5_2_1_1_1_1_1_1_1_2_2_1_1_1_1_1_1_1_1_1_1_1_1_1_1_1_1_1_2_1_2_1_1_1_2_1_1_1_1_1_1_2_1_1_2_1_1_1_1_1_1_1_1_1_1_1_1_1_1"/>
    <protectedRange password="CC05" sqref="A61" name="範圍1_1_4_2_1_1_1_1_2_1_2_3_1_1_1_2_1_1_1_1_1_1_1_1_1_1_1_1_1_2_1_2_2_1_1_1_1_1_1_1_1_1_2_1_1_2_1_1_1_1_1_1_1_1_1_1_1_1_1_1"/>
    <protectedRange password="CC05" sqref="B61" name="範圍1_1_4_2_1_1_1_2_1_1_1_1_1_1_1_1_1_1_1_1_1_1_1_1_1_1_1_1_1_1_1_1_1_1_1_1_1_1_1_1_1_1_2_1_1_2_1_1_1_1_1_1_1_1_1_1_1_1_1_1"/>
    <protectedRange password="CC05" sqref="G61" name="範圍1_1_5_2_1_1_1_1_1_1_1_1_1_1_1_1_1_1_1_1_1_1_1_1_1_1_1_1_1_1_1_1_1_1_1_1_1_1_1_1_1_1_1_1_1_2_1_1_2_1_1_1_1_1_1_1_1_1_1_1_1_1_1"/>
    <protectedRange password="CC05" sqref="F505:F506 F509 F134:F135 F126 F130:F132 F104:F120 F94 F576:F577 F96:F101 F580 F582 F78 F80 F587:F588 F594 F591:F592 F82:F88 F91" name="範圍1_1_5_2_1_1_1_1_1_1_1_1_1_2_1_1_1_2_1_1_1_1_1_1_1_1_1_1_1_1_1_1_1_1_1_1_1_1_1_1_1_1_1_1_2_1_1_2_1_1_1_1_1_1_1_1_1_1_1_1_1_1"/>
    <protectedRange password="CC05" sqref="A57" name="範圍1_1_4_2_1_1_1_1_2_1_2_3_1_1_1_2_1_1_1_1_1_1_1_1_1_1_1_1_1_2_1_2_1_1_1_1_1_1_1_1_1_1_1_2_1_1_2_1_1_1_1_1_1_1_1_1_1_1_1_1_1"/>
    <protectedRange password="CC05" sqref="B57" name="範圍1_1_4_2_1_1_1_1_1_1_1_2_2_1_1_1_1_1_1_1_1_1_1_1_1_1_1_1_1_1_2_1_2_1_1_1_1_1_1_1_1_1_1_1_2_1_1_2_1_1_1_1_1_1_1_1_1_1_1_1_1_1"/>
    <protectedRange password="CC05" sqref="E57 G57" name="範圍1_1_5_2_1_1_1_1_1_1_1_2_2_1_1_1_1_1_1_1_1_1_1_1_1_1_1_1_1_1_2_1_2_1_1_1_1_1_1_1_1_1_1_1_2_1_1_2_1_1_1_1_1_1_1_1_1_1_1_1_1_1"/>
    <protectedRange password="CC05" sqref="A161:B162" name="範圍1_1_1_2_2_1_1_1_3_1_1_2_1_1_1_1_1_1_1_1_1_1_1_2_1_1_1_1_1_1_1_1_1_1_1_1_1_1_1_1_1_2_1_1_2_1_1_1_1_1_1_1_1_1_1_1_1_1_1"/>
    <protectedRange password="CC05" sqref="E161:G162" name="範圍1_1_3_2_2_1_1_1_3_1_1_2_1_1_1_1_1_1_1_1_1_1_1_2_1_1_1_1_1_1_1_1_1_1_1_1_1_1_1_1_1_2_1_1_2_1_1_1_1_1_1_1_1_1_1_1_1_1_1"/>
    <protectedRange password="CC05" sqref="A47 A246:B246 A311:B313 A315:B322 A314" name="範圍1_1_8_1_2_1_1_1_1_1_1_1_1_1_1_1_1_2_1_1_1_1_1_1_1_1_1_1_1_1_1_1_1_1_1_1_1_1_2_1_1_2_1_1_1_1_1_1_1_1_1_1_1_1_1_1"/>
    <protectedRange password="CC05" sqref="A287:B287 A310:B310" name="範圍1_1_8_1_2_1_1_1_1_1_1_1_1_2_1_1_1_1_1_1_1_1_1_1_1_1_1_1_1_1_1_1_1_1_1_1_1_2_1_1_2_1_1_1_1_1_1_1_1_1_1_1_1_1_1"/>
    <protectedRange password="CC05" sqref="A265:B270 B257 B314 A276:B286" name="範圍1_1_8_1_2_1_1_1_1_1_1_1_1_1_1_2_1_1_1_1_1_1_1_1_1_1_1_1_1_1_2_1_1_1_2_1_1_1_1_1_2_1_1_2_1_1_1_1_1_1_1_1_2_1_1_1_1_1"/>
    <protectedRange password="CC05" sqref="F391 F400 F402" name="範圍1_1_7_2_1_1_1_2_2_1_1_1_1_1_1_1_2_1_1_1_1_1_1_1_1_1_1_1_1_1_1_1_1_1_1_1_1_1_1_1_2_1_1_2_1_1_1_1_1_1_1_1_1_1_1_1_1_1"/>
    <protectedRange password="CC05" sqref="A59" name="範圍1_1_4_2_1_1_1_1_2_1_2_3_1_1_1_2_1_1_1_1_1_1_1_1_1_1_1_1_1_2_1_2_3_1_1_1_1_1_1_1_1_2_1_1_2_1_1_2_1_1_1_1_1_1_1_1_1_1"/>
    <protectedRange password="CC05" sqref="B59" name="範圍1_1_4_2_1_1_1_2_1_1_2_1_1_1_2_1_1_1_1_1_1_1_1_1_1_1_1_1_1_1_1_1_1_1_1_1_1_1_1_1_2_1_1_2_1_1_2_1_1_1_1_1_1_1_1_1_1"/>
    <protectedRange password="CC05" sqref="E59:G59" name="範圍1_1_5_2_1_1_1_1_1_1_1_1_1_2_1_1_1_2_1_1_1_1_1_1_1_1_1_1_1_1_1_1_1_1_1_1_2_1_1_1_1_1_1_2_1_1_2_1_1_2_1_1_1_1_1_1_1_1_1_1"/>
    <protectedRange password="CC05" sqref="A23" name="範圍1_1_4_2_1_1_1_1_2_1_2_2_1_1_1_1_1_1_1_1_1_1_1_1_1_1_1_1_1_1_1_1_1_1_1_1_1_1_1_1_1_1_2_1_1_2_1_1_1_1_1_1_1_1_1_1_1_1_1_1_1"/>
    <protectedRange password="CC05" sqref="B23" name="範圍1_1_4_2_1_1_1_2_1_1_1_1_1_1_1_1_1_1_1_1_1_1_1_1_1_1_1_1_1_1_1_1_2_1_1_1_1_1_1_1_1_2_1_1_2_1_1_1_1_1_1_1_1_1_1_1_1_1_1_1"/>
    <protectedRange password="CC05" sqref="E23 G23" name="範圍1_1_5_2_1_1_1_1_1_1_1_1_1_1_1_1_1_1_1_1_1_1_1_1_1_1_1_1_1_1_1_1_1_1_1_2_1_1_1_1_1_1_1_1_2_1_1_2_1_1_1_1_1_1_1_1_1_1_1_1_1_1_1"/>
    <protectedRange password="CC05" sqref="A271:B275" name="範圍1_1_8_1_2_1_1_1_1_1_1_1_1_1_1_2_1_1_1_1_1_1_1_1_1_1_1_1_1_1_2_1_1_1_2_1_1_1_1_1_2_1_1_2_1_1_1_1_1_1_1_1_1_1_1_1_1_1_1"/>
  </protectedRanges>
  <sortState ref="A161:R293">
    <sortCondition ref="A161"/>
  </sortState>
  <phoneticPr fontId="5" type="noConversion"/>
  <dataValidations count="1">
    <dataValidation type="list" allowBlank="1" showInputMessage="1" showErrorMessage="1" sqref="K2:K1035">
      <formula1>DTY紙管</formula1>
    </dataValidation>
  </dataValidations>
  <pageMargins left="0.70866141732283472" right="0.70866141732283472" top="0.74803149606299213" bottom="0.74803149606299213" header="0.31496062992125984" footer="0.31496062992125984"/>
  <pageSetup paperSize="9" orientation="portrait" r:id="rId1"/>
  <headerFooter>
    <oddFooter>&amp;A&amp;R第 &amp;P 頁</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C840"/>
  <sheetViews>
    <sheetView showGridLines="0" zoomScaleNormal="100" workbookViewId="0">
      <pane ySplit="5" topLeftCell="A296" activePane="bottomLeft" state="frozen"/>
      <selection pane="bottomLeft" activeCell="C315" sqref="C315"/>
    </sheetView>
  </sheetViews>
  <sheetFormatPr defaultRowHeight="16.5"/>
  <cols>
    <col min="1" max="1" width="10.875" style="320" customWidth="1"/>
    <col min="2" max="2" width="7.625" style="249" customWidth="1"/>
    <col min="3" max="3" width="8.75" style="336" customWidth="1"/>
    <col min="4" max="4" width="4" style="249" customWidth="1"/>
    <col min="5" max="6" width="6.625" style="337" customWidth="1"/>
    <col min="7" max="7" width="6" style="337" customWidth="1"/>
    <col min="8" max="8" width="6.125" style="337" customWidth="1"/>
    <col min="9" max="10" width="6.625" style="337" customWidth="1"/>
    <col min="11" max="11" width="6.25" style="337" customWidth="1"/>
    <col min="12" max="12" width="6" style="337" customWidth="1"/>
    <col min="13" max="14" width="6.625" style="337" customWidth="1"/>
    <col min="15" max="16" width="6.25" style="337" customWidth="1"/>
    <col min="17" max="18" width="6.625" style="337" customWidth="1"/>
    <col min="19" max="19" width="6.125" style="337" customWidth="1"/>
    <col min="20" max="20" width="6.25" style="337" customWidth="1"/>
    <col min="21" max="21" width="9" style="338"/>
    <col min="22" max="26" width="9.125" style="334" bestFit="1" customWidth="1"/>
    <col min="27" max="28" width="9.625" style="334" bestFit="1" customWidth="1"/>
    <col min="29" max="16384" width="9" style="334"/>
  </cols>
  <sheetData>
    <row r="1" spans="1:29" s="249" customFormat="1" ht="47.25">
      <c r="A1" s="320" t="s">
        <v>352</v>
      </c>
      <c r="B1" s="249" t="s">
        <v>353</v>
      </c>
      <c r="C1" s="321" t="s">
        <v>354</v>
      </c>
      <c r="D1" s="322" t="s">
        <v>355</v>
      </c>
      <c r="E1" s="323" t="s">
        <v>356</v>
      </c>
      <c r="F1" s="323" t="s">
        <v>357</v>
      </c>
      <c r="G1" s="323" t="s">
        <v>358</v>
      </c>
      <c r="H1" s="323" t="s">
        <v>358</v>
      </c>
      <c r="I1" s="324" t="s">
        <v>359</v>
      </c>
      <c r="J1" s="324" t="s">
        <v>360</v>
      </c>
      <c r="K1" s="324" t="s">
        <v>361</v>
      </c>
      <c r="L1" s="324" t="s">
        <v>361</v>
      </c>
      <c r="M1" s="325" t="s">
        <v>362</v>
      </c>
      <c r="N1" s="325" t="s">
        <v>363</v>
      </c>
      <c r="O1" s="325" t="s">
        <v>364</v>
      </c>
      <c r="P1" s="325" t="s">
        <v>364</v>
      </c>
      <c r="Q1" s="326" t="s">
        <v>365</v>
      </c>
      <c r="R1" s="326" t="s">
        <v>366</v>
      </c>
      <c r="S1" s="326" t="s">
        <v>367</v>
      </c>
      <c r="T1" s="327" t="s">
        <v>367</v>
      </c>
      <c r="U1" s="328" t="s">
        <v>286</v>
      </c>
      <c r="V1" s="329" t="s">
        <v>285</v>
      </c>
      <c r="W1" s="329" t="s">
        <v>368</v>
      </c>
      <c r="X1" s="330" t="s">
        <v>369</v>
      </c>
      <c r="Y1" s="330" t="s">
        <v>370</v>
      </c>
      <c r="Z1" s="330" t="s">
        <v>371</v>
      </c>
      <c r="AA1" s="329" t="s">
        <v>372</v>
      </c>
      <c r="AB1" s="330" t="s">
        <v>373</v>
      </c>
      <c r="AC1" s="329" t="s">
        <v>249</v>
      </c>
    </row>
    <row r="2" spans="1:29">
      <c r="A2" s="331">
        <f>'２斷絲.IAD.效率'!A2</f>
        <v>46174</v>
      </c>
      <c r="B2" s="321" t="str">
        <f>'２斷絲.IAD.效率'!B2</f>
        <v>A07</v>
      </c>
      <c r="C2" s="321" t="str">
        <f>'２斷絲.IAD.效率'!C2</f>
        <v>停機</v>
      </c>
      <c r="D2" s="321">
        <f>'２斷絲.IAD.效率'!D2</f>
        <v>0</v>
      </c>
      <c r="E2" s="332">
        <f>'２斷絲.IAD.效率'!J2</f>
        <v>0</v>
      </c>
      <c r="F2" s="332">
        <f>'２斷絲.IAD.效率'!K2</f>
        <v>0</v>
      </c>
      <c r="G2" s="332" t="str">
        <f>'２斷絲.IAD.效率'!L2</f>
        <v>停機</v>
      </c>
      <c r="H2" s="332">
        <f>'２斷絲.IAD.效率'!M2</f>
        <v>0</v>
      </c>
      <c r="I2" s="332">
        <f>'２斷絲.IAD.效率'!N2</f>
        <v>0</v>
      </c>
      <c r="J2" s="332">
        <f>'２斷絲.IAD.效率'!O2</f>
        <v>0</v>
      </c>
      <c r="K2" s="332" t="str">
        <f>'２斷絲.IAD.效率'!P2</f>
        <v>停機</v>
      </c>
      <c r="L2" s="332">
        <f>'２斷絲.IAD.效率'!Q2</f>
        <v>0</v>
      </c>
      <c r="M2" s="332">
        <f>'２斷絲.IAD.效率'!R2</f>
        <v>0</v>
      </c>
      <c r="N2" s="332">
        <f>'２斷絲.IAD.效率'!S2</f>
        <v>0</v>
      </c>
      <c r="O2" s="332" t="str">
        <f>'２斷絲.IAD.效率'!T2</f>
        <v>停機</v>
      </c>
      <c r="P2" s="332">
        <f>'２斷絲.IAD.效率'!U2</f>
        <v>0</v>
      </c>
      <c r="Q2" s="332">
        <f>'２斷絲.IAD.效率'!V2</f>
        <v>0</v>
      </c>
      <c r="R2" s="332">
        <f>'２斷絲.IAD.效率'!W2</f>
        <v>0</v>
      </c>
      <c r="S2" s="332" t="str">
        <f>'２斷絲.IAD.效率'!X2</f>
        <v>停機</v>
      </c>
      <c r="T2" s="332">
        <f>'２斷絲.IAD.效率'!Y2</f>
        <v>0</v>
      </c>
      <c r="U2" s="328" t="str">
        <f>IF(ISNA(VLOOKUP('２斷絲.IAD.效率'!C2,條件!$A$1:$J$1011,10,0)),"",(VLOOKUP('２斷絲.IAD.效率'!C2,條件!$A$1:$J$1011,10,0)))</f>
        <v/>
      </c>
      <c r="V2" s="329" t="str">
        <f>IF(ISNA(VLOOKUP(C2,條件!$A$1:$J$1011,8,0)),"",(VLOOKUP(C2,條件!$A$1:$J$1011,8,0)))</f>
        <v/>
      </c>
      <c r="W2" s="329" t="str">
        <f>IF(ISNA(VLOOKUP(V2,清單!$AG$1:$AH$19,2,1)),"",(VLOOKUP(V2,清單!$AG$1:$AH$19,2,1)))</f>
        <v/>
      </c>
      <c r="X2" s="329" t="str">
        <f>IF(ISNA(VLOOKUP(C2,條件!$A$1:$J$1011,9,0)),"",(VLOOKUP(C2,條件!$A$1:$J$1011,9,0)))</f>
        <v/>
      </c>
      <c r="Y2" s="329">
        <v>24</v>
      </c>
      <c r="Z2" s="329">
        <v>216</v>
      </c>
      <c r="AA2" s="329" t="str">
        <f>IF(X2="","",X2+1)</f>
        <v/>
      </c>
      <c r="AB2" s="333" t="str">
        <f>IF(AA2="","",W2*Z2*AA2*Y2)</f>
        <v/>
      </c>
      <c r="AC2" s="329"/>
    </row>
    <row r="3" spans="1:29">
      <c r="A3" s="331">
        <f>'２斷絲.IAD.效率'!A3</f>
        <v>46174</v>
      </c>
      <c r="B3" s="321" t="str">
        <f>'２斷絲.IAD.效率'!B3</f>
        <v>A08</v>
      </c>
      <c r="C3" s="321" t="str">
        <f>'２斷絲.IAD.效率'!C3</f>
        <v>停機</v>
      </c>
      <c r="D3" s="321">
        <f>'２斷絲.IAD.效率'!D3</f>
        <v>0</v>
      </c>
      <c r="E3" s="332">
        <f>'２斷絲.IAD.效率'!J3</f>
        <v>0</v>
      </c>
      <c r="F3" s="332">
        <f>'２斷絲.IAD.效率'!K3</f>
        <v>0</v>
      </c>
      <c r="G3" s="332" t="str">
        <f>'２斷絲.IAD.效率'!L3</f>
        <v>停機</v>
      </c>
      <c r="H3" s="332">
        <f>'２斷絲.IAD.效率'!M3</f>
        <v>0</v>
      </c>
      <c r="I3" s="332">
        <f>'２斷絲.IAD.效率'!N3</f>
        <v>0</v>
      </c>
      <c r="J3" s="332">
        <f>'２斷絲.IAD.效率'!O3</f>
        <v>0</v>
      </c>
      <c r="K3" s="332" t="str">
        <f>'２斷絲.IAD.效率'!P3</f>
        <v>停機</v>
      </c>
      <c r="L3" s="332">
        <f>'２斷絲.IAD.效率'!Q3</f>
        <v>0</v>
      </c>
      <c r="M3" s="332">
        <f>'２斷絲.IAD.效率'!R3</f>
        <v>0</v>
      </c>
      <c r="N3" s="332">
        <f>'２斷絲.IAD.效率'!S3</f>
        <v>0</v>
      </c>
      <c r="O3" s="332" t="str">
        <f>'２斷絲.IAD.效率'!T3</f>
        <v>停機</v>
      </c>
      <c r="P3" s="332">
        <f>'２斷絲.IAD.效率'!U3</f>
        <v>0</v>
      </c>
      <c r="Q3" s="332">
        <f>'２斷絲.IAD.效率'!V3</f>
        <v>0</v>
      </c>
      <c r="R3" s="332">
        <f>'２斷絲.IAD.效率'!W3</f>
        <v>0</v>
      </c>
      <c r="S3" s="332" t="str">
        <f>'２斷絲.IAD.效率'!X3</f>
        <v>停機</v>
      </c>
      <c r="T3" s="332">
        <f>'２斷絲.IAD.效率'!Y3</f>
        <v>0</v>
      </c>
      <c r="U3" s="328" t="str">
        <f>IF(ISNA(VLOOKUP('２斷絲.IAD.效率'!C3,條件!$A$1:$J$1011,10,0)),"",(VLOOKUP('２斷絲.IAD.效率'!C3,條件!$A$1:$J$1011,10,0)))</f>
        <v/>
      </c>
      <c r="V3" s="329" t="str">
        <f>IF(ISNA(VLOOKUP(C3,條件!$A$1:$J$1011,8,0)),"",(VLOOKUP(C3,條件!$A$1:$J$1011,8,0)))</f>
        <v/>
      </c>
      <c r="W3" s="329" t="str">
        <f>IF(ISNA(VLOOKUP(V3,清單!$AG$1:$AH$19,2,1)),"",(VLOOKUP(V3,清單!$AG$1:$AH$19,2,1)))</f>
        <v/>
      </c>
      <c r="X3" s="329" t="str">
        <f>IF(ISNA(VLOOKUP(C3,條件!$A$1:$J$1011,9,0)),"",(VLOOKUP(C3,條件!$A$1:$J$1011,9,0)))</f>
        <v/>
      </c>
      <c r="Y3" s="329">
        <v>24</v>
      </c>
      <c r="Z3" s="329">
        <v>216</v>
      </c>
      <c r="AA3" s="329" t="str">
        <f t="shared" ref="AA3" si="0">IF(X3="","",X3+1)</f>
        <v/>
      </c>
      <c r="AB3" s="333" t="str">
        <f t="shared" ref="AB3" si="1">IF(AA3="","",W3*Z3*AA3*Y3)</f>
        <v/>
      </c>
      <c r="AC3" s="329"/>
    </row>
    <row r="4" spans="1:29">
      <c r="A4" s="331">
        <f>'２斷絲.IAD.效率'!A4</f>
        <v>46174</v>
      </c>
      <c r="B4" s="321" t="str">
        <f>'２斷絲.IAD.效率'!B4</f>
        <v>A09</v>
      </c>
      <c r="C4" s="321" t="str">
        <f>'２斷絲.IAD.效率'!C4</f>
        <v>停機</v>
      </c>
      <c r="D4" s="321">
        <f>'２斷絲.IAD.效率'!D4</f>
        <v>0</v>
      </c>
      <c r="E4" s="332">
        <f>'２斷絲.IAD.效率'!J4</f>
        <v>0</v>
      </c>
      <c r="F4" s="332">
        <f>'２斷絲.IAD.效率'!K4</f>
        <v>0</v>
      </c>
      <c r="G4" s="332" t="str">
        <f>'２斷絲.IAD.效率'!L4</f>
        <v>停機</v>
      </c>
      <c r="H4" s="332">
        <f>'２斷絲.IAD.效率'!M4</f>
        <v>0</v>
      </c>
      <c r="I4" s="332">
        <f>'２斷絲.IAD.效率'!N4</f>
        <v>0</v>
      </c>
      <c r="J4" s="332">
        <f>'２斷絲.IAD.效率'!O4</f>
        <v>0</v>
      </c>
      <c r="K4" s="332" t="str">
        <f>'２斷絲.IAD.效率'!P4</f>
        <v>停機</v>
      </c>
      <c r="L4" s="332">
        <f>'２斷絲.IAD.效率'!Q4</f>
        <v>0</v>
      </c>
      <c r="M4" s="332">
        <f>'２斷絲.IAD.效率'!R4</f>
        <v>0</v>
      </c>
      <c r="N4" s="332">
        <f>'２斷絲.IAD.效率'!S4</f>
        <v>0</v>
      </c>
      <c r="O4" s="332" t="str">
        <f>'２斷絲.IAD.效率'!T4</f>
        <v>停機</v>
      </c>
      <c r="P4" s="332">
        <f>'２斷絲.IAD.效率'!U4</f>
        <v>0</v>
      </c>
      <c r="Q4" s="332">
        <f>'２斷絲.IAD.效率'!V4</f>
        <v>0</v>
      </c>
      <c r="R4" s="332">
        <f>'２斷絲.IAD.效率'!W4</f>
        <v>0</v>
      </c>
      <c r="S4" s="332" t="str">
        <f>'２斷絲.IAD.效率'!X4</f>
        <v>停機</v>
      </c>
      <c r="T4" s="332">
        <f>'２斷絲.IAD.效率'!Y4</f>
        <v>0</v>
      </c>
      <c r="U4" s="328" t="str">
        <f>IF(ISNA(VLOOKUP('２斷絲.IAD.效率'!C4,條件!$A$1:$J$1011,10,0)),"",(VLOOKUP('２斷絲.IAD.效率'!C4,條件!$A$1:$J$1011,10,0)))</f>
        <v/>
      </c>
      <c r="V4" s="329" t="str">
        <f>IF(ISNA(VLOOKUP(C4,條件!$A$1:$J$1011,8,0)),"",(VLOOKUP(C4,條件!$A$1:$J$1011,8,0)))</f>
        <v/>
      </c>
      <c r="W4" s="329" t="str">
        <f>IF(ISNA(VLOOKUP(V4,清單!$AG$1:$AH$19,2,1)),"",(VLOOKUP(V4,清單!$AG$1:$AH$19,2,1)))</f>
        <v/>
      </c>
      <c r="X4" s="329" t="str">
        <f>IF(ISNA(VLOOKUP(C4,條件!$A$1:$J$1011,9,0)),"",(VLOOKUP(C4,條件!$A$1:$J$1011,9,0)))</f>
        <v/>
      </c>
      <c r="Y4" s="329">
        <v>24</v>
      </c>
      <c r="Z4" s="329">
        <v>216</v>
      </c>
      <c r="AA4" s="329" t="str">
        <f t="shared" ref="AA4:AA39" si="2">IF(X4="","",X4+1)</f>
        <v/>
      </c>
      <c r="AB4" s="333" t="str">
        <f t="shared" ref="AB4:AB39" si="3">IF(AA4="","",W4*Z4*AA4*Y4)</f>
        <v/>
      </c>
      <c r="AC4" s="329"/>
    </row>
    <row r="5" spans="1:29">
      <c r="A5" s="331">
        <f>'２斷絲.IAD.效率'!A5</f>
        <v>46174</v>
      </c>
      <c r="B5" s="321" t="str">
        <f>'２斷絲.IAD.效率'!B5</f>
        <v>A10</v>
      </c>
      <c r="C5" s="321" t="str">
        <f>'２斷絲.IAD.效率'!C5</f>
        <v>停機</v>
      </c>
      <c r="D5" s="321">
        <f>'２斷絲.IAD.效率'!D5</f>
        <v>0</v>
      </c>
      <c r="E5" s="332">
        <f>'２斷絲.IAD.效率'!J5</f>
        <v>0</v>
      </c>
      <c r="F5" s="332">
        <f>'２斷絲.IAD.效率'!K5</f>
        <v>0</v>
      </c>
      <c r="G5" s="332" t="str">
        <f>'２斷絲.IAD.效率'!L5</f>
        <v>停機</v>
      </c>
      <c r="H5" s="332">
        <f>'２斷絲.IAD.效率'!M5</f>
        <v>0</v>
      </c>
      <c r="I5" s="332">
        <f>'２斷絲.IAD.效率'!N5</f>
        <v>0</v>
      </c>
      <c r="J5" s="332">
        <f>'２斷絲.IAD.效率'!O5</f>
        <v>0</v>
      </c>
      <c r="K5" s="332" t="str">
        <f>'２斷絲.IAD.效率'!P5</f>
        <v>停機</v>
      </c>
      <c r="L5" s="332">
        <f>'２斷絲.IAD.效率'!Q5</f>
        <v>0</v>
      </c>
      <c r="M5" s="332">
        <f>'２斷絲.IAD.效率'!R5</f>
        <v>0</v>
      </c>
      <c r="N5" s="332">
        <f>'２斷絲.IAD.效率'!S5</f>
        <v>0</v>
      </c>
      <c r="O5" s="332" t="str">
        <f>'２斷絲.IAD.效率'!T5</f>
        <v>停機</v>
      </c>
      <c r="P5" s="332">
        <f>'２斷絲.IAD.效率'!U5</f>
        <v>0</v>
      </c>
      <c r="Q5" s="332">
        <f>'２斷絲.IAD.效率'!V5</f>
        <v>0</v>
      </c>
      <c r="R5" s="332">
        <f>'２斷絲.IAD.效率'!W5</f>
        <v>0</v>
      </c>
      <c r="S5" s="332" t="str">
        <f>'２斷絲.IAD.效率'!X5</f>
        <v>停機</v>
      </c>
      <c r="T5" s="332">
        <f>'２斷絲.IAD.效率'!Y5</f>
        <v>0</v>
      </c>
      <c r="U5" s="328" t="str">
        <f>IF(ISNA(VLOOKUP('２斷絲.IAD.效率'!C5,條件!$A$1:$J$1011,10,0)),"",(VLOOKUP('２斷絲.IAD.效率'!C5,條件!$A$1:$J$1011,10,0)))</f>
        <v/>
      </c>
      <c r="V5" s="329" t="str">
        <f>IF(ISNA(VLOOKUP(C5,條件!$A$1:$J$1011,8,0)),"",(VLOOKUP(C5,條件!$A$1:$J$1011,8,0)))</f>
        <v/>
      </c>
      <c r="W5" s="329" t="str">
        <f>IF(ISNA(VLOOKUP(V5,清單!$AG$1:$AH$19,2,1)),"",(VLOOKUP(V5,清單!$AG$1:$AH$19,2,1)))</f>
        <v/>
      </c>
      <c r="X5" s="329" t="str">
        <f>IF(ISNA(VLOOKUP(C5,條件!$A$1:$J$1011,9,0)),"",(VLOOKUP(C5,條件!$A$1:$J$1011,9,0)))</f>
        <v/>
      </c>
      <c r="Y5" s="329">
        <v>24</v>
      </c>
      <c r="Z5" s="329">
        <v>216</v>
      </c>
      <c r="AA5" s="329" t="str">
        <f t="shared" si="2"/>
        <v/>
      </c>
      <c r="AB5" s="333" t="str">
        <f t="shared" si="3"/>
        <v/>
      </c>
      <c r="AC5" s="329"/>
    </row>
    <row r="6" spans="1:29">
      <c r="A6" s="331">
        <f>'２斷絲.IAD.效率'!A6</f>
        <v>46174</v>
      </c>
      <c r="B6" s="321" t="str">
        <f>'２斷絲.IAD.效率'!B6</f>
        <v>A11</v>
      </c>
      <c r="C6" s="321" t="str">
        <f>'２斷絲.IAD.效率'!C6</f>
        <v>2FA062</v>
      </c>
      <c r="D6" s="321">
        <f>'２斷絲.IAD.效率'!D6</f>
        <v>0</v>
      </c>
      <c r="E6" s="332">
        <f>'２斷絲.IAD.效率'!J6</f>
        <v>21</v>
      </c>
      <c r="F6" s="332">
        <f>'２斷絲.IAD.效率'!K6</f>
        <v>0</v>
      </c>
      <c r="G6" s="332">
        <f>'２斷絲.IAD.效率'!L6</f>
        <v>9320</v>
      </c>
      <c r="H6" s="332">
        <f>'２斷絲.IAD.效率'!M6</f>
        <v>9340</v>
      </c>
      <c r="I6" s="332">
        <f>'２斷絲.IAD.效率'!N6</f>
        <v>0</v>
      </c>
      <c r="J6" s="332">
        <f>'２斷絲.IAD.效率'!O6</f>
        <v>0</v>
      </c>
      <c r="K6" s="332">
        <f>'２斷絲.IAD.效率'!P6</f>
        <v>0</v>
      </c>
      <c r="L6" s="332">
        <f>'２斷絲.IAD.效率'!Q6</f>
        <v>0</v>
      </c>
      <c r="M6" s="332">
        <f>'２斷絲.IAD.效率'!R6</f>
        <v>34</v>
      </c>
      <c r="N6" s="332">
        <f>'２斷絲.IAD.效率'!S6</f>
        <v>0</v>
      </c>
      <c r="O6" s="332">
        <f>'２斷絲.IAD.效率'!T6</f>
        <v>8744</v>
      </c>
      <c r="P6" s="332">
        <f>'２斷絲.IAD.效率'!U6</f>
        <v>9144</v>
      </c>
      <c r="Q6" s="332">
        <f>'２斷絲.IAD.效率'!V6</f>
        <v>37</v>
      </c>
      <c r="R6" s="332">
        <f>'２斷絲.IAD.效率'!W6</f>
        <v>1</v>
      </c>
      <c r="S6" s="332">
        <f>'２斷絲.IAD.效率'!X6</f>
        <v>9379</v>
      </c>
      <c r="T6" s="332">
        <f>'２斷絲.IAD.效率'!Y6</f>
        <v>9244</v>
      </c>
      <c r="U6" s="328" t="str">
        <f>IF(ISNA(VLOOKUP('２斷絲.IAD.效率'!C6,條件!$A$1:$J$1011,10,0)),"",(VLOOKUP('２斷絲.IAD.效率'!C6,條件!$A$1:$J$1011,10,0)))</f>
        <v>高壓</v>
      </c>
      <c r="V6" s="329" t="str">
        <f>IF(ISNA(VLOOKUP(C6,條件!$A$1:$J$1011,8,0)),"",(VLOOKUP(C6,條件!$A$1:$J$1011,8,0)))</f>
        <v>P203</v>
      </c>
      <c r="W6" s="329">
        <f>IF(ISNA(VLOOKUP(V6,清單!$AG$1:$AH$19,2,1)),"",(VLOOKUP(V6,清單!$AG$1:$AH$19,2,1)))</f>
        <v>0.91100000000000003</v>
      </c>
      <c r="X6" s="329">
        <f>IF(ISNA(VLOOKUP(C6,條件!$A$1:$J$1011,9,0)),"",(VLOOKUP(C6,條件!$A$1:$J$1011,9,0)))</f>
        <v>0.7</v>
      </c>
      <c r="Y6" s="329">
        <v>24</v>
      </c>
      <c r="Z6" s="329">
        <v>216</v>
      </c>
      <c r="AA6" s="329">
        <f t="shared" si="2"/>
        <v>1.7</v>
      </c>
      <c r="AB6" s="333">
        <f t="shared" si="3"/>
        <v>8028.4608000000007</v>
      </c>
      <c r="AC6" s="329"/>
    </row>
    <row r="7" spans="1:29">
      <c r="A7" s="331">
        <f>'２斷絲.IAD.效率'!A7</f>
        <v>46174</v>
      </c>
      <c r="B7" s="321" t="str">
        <f>'２斷絲.IAD.效率'!B7</f>
        <v>A12</v>
      </c>
      <c r="C7" s="321" t="str">
        <f>'２斷絲.IAD.效率'!C7</f>
        <v>2F43R2</v>
      </c>
      <c r="D7" s="321">
        <f>'２斷絲.IAD.效率'!D7</f>
        <v>0</v>
      </c>
      <c r="E7" s="332">
        <f>'２斷絲.IAD.效率'!J7</f>
        <v>0</v>
      </c>
      <c r="F7" s="332">
        <f>'２斷絲.IAD.效率'!K7</f>
        <v>0</v>
      </c>
      <c r="G7" s="332" t="str">
        <f>'２斷絲.IAD.效率'!L7</f>
        <v>改紡</v>
      </c>
      <c r="H7" s="332">
        <f>'２斷絲.IAD.效率'!M7</f>
        <v>0</v>
      </c>
      <c r="I7" s="332">
        <f>'２斷絲.IAD.效率'!N7</f>
        <v>0</v>
      </c>
      <c r="J7" s="332">
        <f>'２斷絲.IAD.效率'!O7</f>
        <v>0</v>
      </c>
      <c r="K7" s="332" t="str">
        <f>'２斷絲.IAD.效率'!P7</f>
        <v>改紡</v>
      </c>
      <c r="L7" s="332">
        <f>'２斷絲.IAD.效率'!Q7</f>
        <v>0</v>
      </c>
      <c r="M7" s="332">
        <f>'２斷絲.IAD.效率'!R7</f>
        <v>60</v>
      </c>
      <c r="N7" s="332">
        <f>'２斷絲.IAD.效率'!S7</f>
        <v>0</v>
      </c>
      <c r="O7" s="332">
        <f>'２斷絲.IAD.效率'!T7</f>
        <v>6795</v>
      </c>
      <c r="P7" s="332">
        <f>'２斷絲.IAD.效率'!U7</f>
        <v>6557</v>
      </c>
      <c r="Q7" s="332">
        <f>'２斷絲.IAD.效率'!V7</f>
        <v>40</v>
      </c>
      <c r="R7" s="332">
        <f>'２斷絲.IAD.效率'!W7</f>
        <v>2</v>
      </c>
      <c r="S7" s="332">
        <f>'２斷絲.IAD.效率'!X7</f>
        <v>9365</v>
      </c>
      <c r="T7" s="332">
        <f>'２斷絲.IAD.效率'!Y7</f>
        <v>9816</v>
      </c>
      <c r="U7" s="328" t="str">
        <f>IF(ISNA(VLOOKUP('２斷絲.IAD.效率'!C7,條件!$A$1:$J$1011,10,0)),"",(VLOOKUP('２斷絲.IAD.效率'!C7,條件!$A$1:$J$1011,10,0)))</f>
        <v>低壓</v>
      </c>
      <c r="V7" s="329" t="str">
        <f>IF(ISNA(VLOOKUP(C7,條件!$A$1:$J$1011,8,0)),"",(VLOOKUP(C7,條件!$A$1:$J$1011,8,0)))</f>
        <v>P203</v>
      </c>
      <c r="W7" s="329">
        <f>IF(ISNA(VLOOKUP(V7,清單!$AG$1:$AH$19,2,1)),"",(VLOOKUP(V7,清單!$AG$1:$AH$19,2,1)))</f>
        <v>0.91100000000000003</v>
      </c>
      <c r="X7" s="329">
        <f>IF(ISNA(VLOOKUP(C7,條件!$A$1:$J$1011,9,0)),"",(VLOOKUP(C7,條件!$A$1:$J$1011,9,0)))</f>
        <v>1.7</v>
      </c>
      <c r="Y7" s="329">
        <v>24</v>
      </c>
      <c r="Z7" s="329">
        <v>216</v>
      </c>
      <c r="AA7" s="329">
        <f t="shared" si="2"/>
        <v>2.7</v>
      </c>
      <c r="AB7" s="333">
        <f t="shared" si="3"/>
        <v>12751.084800000001</v>
      </c>
      <c r="AC7" s="329"/>
    </row>
    <row r="8" spans="1:29">
      <c r="A8" s="331">
        <f>'２斷絲.IAD.效率'!A8</f>
        <v>46174</v>
      </c>
      <c r="B8" s="321" t="str">
        <f>'２斷絲.IAD.效率'!B8</f>
        <v>A13</v>
      </c>
      <c r="C8" s="321" t="str">
        <f>'２斷絲.IAD.效率'!C8</f>
        <v>2F08R2</v>
      </c>
      <c r="D8" s="321" t="str">
        <f>'２斷絲.IAD.效率'!D8</f>
        <v>G</v>
      </c>
      <c r="E8" s="332">
        <f>'２斷絲.IAD.效率'!J8</f>
        <v>33</v>
      </c>
      <c r="F8" s="332">
        <f>'２斷絲.IAD.效率'!K8</f>
        <v>0</v>
      </c>
      <c r="G8" s="332">
        <f>'２斷絲.IAD.效率'!L8</f>
        <v>9023</v>
      </c>
      <c r="H8" s="332">
        <f>'２斷絲.IAD.效率'!M8</f>
        <v>9022</v>
      </c>
      <c r="I8" s="332">
        <f>'２斷絲.IAD.效率'!N8</f>
        <v>0</v>
      </c>
      <c r="J8" s="332">
        <f>'２斷絲.IAD.效率'!O8</f>
        <v>0</v>
      </c>
      <c r="K8" s="332">
        <f>'２斷絲.IAD.效率'!P8</f>
        <v>0</v>
      </c>
      <c r="L8" s="332">
        <f>'２斷絲.IAD.效率'!Q8</f>
        <v>0</v>
      </c>
      <c r="M8" s="332">
        <f>'２斷絲.IAD.效率'!R8</f>
        <v>22</v>
      </c>
      <c r="N8" s="332">
        <f>'２斷絲.IAD.效率'!S8</f>
        <v>0</v>
      </c>
      <c r="O8" s="332">
        <f>'２斷絲.IAD.效率'!T8</f>
        <v>8748</v>
      </c>
      <c r="P8" s="332">
        <f>'２斷絲.IAD.效率'!U8</f>
        <v>9254</v>
      </c>
      <c r="Q8" s="332">
        <f>'２斷絲.IAD.效率'!V8</f>
        <v>25</v>
      </c>
      <c r="R8" s="332">
        <f>'２斷絲.IAD.效率'!W8</f>
        <v>0</v>
      </c>
      <c r="S8" s="332">
        <f>'２斷絲.IAD.效率'!X8</f>
        <v>9135</v>
      </c>
      <c r="T8" s="332">
        <f>'２斷絲.IAD.效率'!Y8</f>
        <v>9335</v>
      </c>
      <c r="U8" s="328" t="str">
        <f>IF(ISNA(VLOOKUP('２斷絲.IAD.效率'!C8,條件!$A$1:$J$1011,10,0)),"",(VLOOKUP('２斷絲.IAD.效率'!C8,條件!$A$1:$J$1011,10,0)))</f>
        <v>低壓</v>
      </c>
      <c r="V8" s="329" t="str">
        <f>IF(ISNA(VLOOKUP(C8,條件!$A$1:$J$1011,8,0)),"",(VLOOKUP(C8,條件!$A$1:$J$1011,8,0)))</f>
        <v>P142</v>
      </c>
      <c r="W8" s="329">
        <f>IF(ISNA(VLOOKUP(V8,清單!$AG$1:$AH$19,2,1)),"",(VLOOKUP(V8,清單!$AG$1:$AH$19,2,1)))</f>
        <v>0.56200000000000006</v>
      </c>
      <c r="X8" s="329">
        <f>IF(ISNA(VLOOKUP(C8,條件!$A$1:$J$1011,9,0)),"",(VLOOKUP(C8,條件!$A$1:$J$1011,9,0)))</f>
        <v>1.1000000000000001</v>
      </c>
      <c r="Y8" s="329">
        <v>24</v>
      </c>
      <c r="Z8" s="329">
        <v>216</v>
      </c>
      <c r="AA8" s="329">
        <f t="shared" si="2"/>
        <v>2.1</v>
      </c>
      <c r="AB8" s="333">
        <f t="shared" si="3"/>
        <v>6118.1568000000007</v>
      </c>
      <c r="AC8" s="329"/>
    </row>
    <row r="9" spans="1:29">
      <c r="A9" s="331">
        <f>'２斷絲.IAD.效率'!A9</f>
        <v>46174</v>
      </c>
      <c r="B9" s="321" t="str">
        <f>'２斷絲.IAD.效率'!B9</f>
        <v>A14</v>
      </c>
      <c r="C9" s="321" t="str">
        <f>'２斷絲.IAD.效率'!C9</f>
        <v>停機</v>
      </c>
      <c r="D9" s="321">
        <f>'２斷絲.IAD.效率'!D9</f>
        <v>0</v>
      </c>
      <c r="E9" s="332">
        <f>'２斷絲.IAD.效率'!J9</f>
        <v>0</v>
      </c>
      <c r="F9" s="332">
        <f>'２斷絲.IAD.效率'!K9</f>
        <v>0</v>
      </c>
      <c r="G9" s="332" t="str">
        <f>'２斷絲.IAD.效率'!L9</f>
        <v>停機</v>
      </c>
      <c r="H9" s="332">
        <f>'２斷絲.IAD.效率'!M9</f>
        <v>0</v>
      </c>
      <c r="I9" s="332">
        <f>'２斷絲.IAD.效率'!N9</f>
        <v>0</v>
      </c>
      <c r="J9" s="332">
        <f>'２斷絲.IAD.效率'!O9</f>
        <v>0</v>
      </c>
      <c r="K9" s="332" t="str">
        <f>'２斷絲.IAD.效率'!P9</f>
        <v>停機</v>
      </c>
      <c r="L9" s="332">
        <f>'２斷絲.IAD.效率'!Q9</f>
        <v>0</v>
      </c>
      <c r="M9" s="332">
        <f>'２斷絲.IAD.效率'!R9</f>
        <v>0</v>
      </c>
      <c r="N9" s="332">
        <f>'２斷絲.IAD.效率'!S9</f>
        <v>0</v>
      </c>
      <c r="O9" s="332" t="str">
        <f>'２斷絲.IAD.效率'!T9</f>
        <v>停機</v>
      </c>
      <c r="P9" s="332">
        <f>'２斷絲.IAD.效率'!U9</f>
        <v>0</v>
      </c>
      <c r="Q9" s="332">
        <f>'２斷絲.IAD.效率'!V9</f>
        <v>0</v>
      </c>
      <c r="R9" s="332">
        <f>'２斷絲.IAD.效率'!W9</f>
        <v>0</v>
      </c>
      <c r="S9" s="332" t="str">
        <f>'２斷絲.IAD.效率'!X9</f>
        <v>停機</v>
      </c>
      <c r="T9" s="332">
        <f>'２斷絲.IAD.效率'!Y9</f>
        <v>0</v>
      </c>
      <c r="U9" s="328" t="str">
        <f>IF(ISNA(VLOOKUP('２斷絲.IAD.效率'!C9,條件!$A$1:$J$1011,10,0)),"",(VLOOKUP('２斷絲.IAD.效率'!C9,條件!$A$1:$J$1011,10,0)))</f>
        <v/>
      </c>
      <c r="V9" s="329" t="str">
        <f>IF(ISNA(VLOOKUP(C9,條件!$A$1:$J$1011,8,0)),"",(VLOOKUP(C9,條件!$A$1:$J$1011,8,0)))</f>
        <v/>
      </c>
      <c r="W9" s="329" t="str">
        <f>IF(ISNA(VLOOKUP(V9,清單!$AG$1:$AH$19,2,1)),"",(VLOOKUP(V9,清單!$AG$1:$AH$19,2,1)))</f>
        <v/>
      </c>
      <c r="X9" s="329" t="str">
        <f>IF(ISNA(VLOOKUP(C9,條件!$A$1:$J$1011,9,0)),"",(VLOOKUP(C9,條件!$A$1:$J$1011,9,0)))</f>
        <v/>
      </c>
      <c r="Y9" s="329">
        <v>24</v>
      </c>
      <c r="Z9" s="329">
        <v>216</v>
      </c>
      <c r="AA9" s="329" t="str">
        <f t="shared" si="2"/>
        <v/>
      </c>
      <c r="AB9" s="333" t="str">
        <f t="shared" si="3"/>
        <v/>
      </c>
      <c r="AC9" s="329"/>
    </row>
    <row r="10" spans="1:29">
      <c r="A10" s="331">
        <f>'２斷絲.IAD.效率'!A10</f>
        <v>46174</v>
      </c>
      <c r="B10" s="321" t="str">
        <f>'２斷絲.IAD.效率'!B10</f>
        <v>A15</v>
      </c>
      <c r="C10" s="321" t="str">
        <f>'２斷絲.IAD.效率'!C10</f>
        <v>2F43P2</v>
      </c>
      <c r="D10" s="321">
        <f>'２斷絲.IAD.效率'!D10</f>
        <v>0</v>
      </c>
      <c r="E10" s="332">
        <f>'２斷絲.IAD.效率'!J10</f>
        <v>11</v>
      </c>
      <c r="F10" s="332">
        <f>'２斷絲.IAD.效率'!K10</f>
        <v>3</v>
      </c>
      <c r="G10" s="332">
        <f>'２斷絲.IAD.效率'!L10</f>
        <v>9210</v>
      </c>
      <c r="H10" s="332">
        <f>'２斷絲.IAD.效率'!M10</f>
        <v>8831</v>
      </c>
      <c r="I10" s="332">
        <f>'２斷絲.IAD.效率'!N10</f>
        <v>0</v>
      </c>
      <c r="J10" s="332">
        <f>'２斷絲.IAD.效率'!O10</f>
        <v>0</v>
      </c>
      <c r="K10" s="332">
        <f>'２斷絲.IAD.效率'!P10</f>
        <v>0</v>
      </c>
      <c r="L10" s="332">
        <f>'２斷絲.IAD.效率'!Q10</f>
        <v>0</v>
      </c>
      <c r="M10" s="332">
        <f>'２斷絲.IAD.效率'!R10</f>
        <v>8</v>
      </c>
      <c r="N10" s="332">
        <f>'２斷絲.IAD.效率'!S10</f>
        <v>0</v>
      </c>
      <c r="O10" s="332">
        <f>'２斷絲.IAD.效率'!T10</f>
        <v>9265</v>
      </c>
      <c r="P10" s="332">
        <f>'２斷絲.IAD.效率'!U10</f>
        <v>8866</v>
      </c>
      <c r="Q10" s="332">
        <f>'２斷絲.IAD.效率'!V10</f>
        <v>17</v>
      </c>
      <c r="R10" s="332">
        <f>'２斷絲.IAD.效率'!W10</f>
        <v>2</v>
      </c>
      <c r="S10" s="332">
        <f>'２斷絲.IAD.效率'!X10</f>
        <v>9261</v>
      </c>
      <c r="T10" s="332">
        <f>'２斷絲.IAD.效率'!Y10</f>
        <v>8916</v>
      </c>
      <c r="U10" s="328" t="str">
        <f>IF(ISNA(VLOOKUP('２斷絲.IAD.效率'!C10,條件!$A$1:$J$1011,10,0)),"",(VLOOKUP('２斷絲.IAD.效率'!C10,條件!$A$1:$J$1011,10,0)))</f>
        <v>低壓</v>
      </c>
      <c r="V10" s="329" t="str">
        <f>IF(ISNA(VLOOKUP(C10,條件!$A$1:$J$1011,8,0)),"",(VLOOKUP(C10,條件!$A$1:$J$1011,8,0)))</f>
        <v>P203</v>
      </c>
      <c r="W10" s="329">
        <f>IF(ISNA(VLOOKUP(V10,清單!$AG$1:$AH$19,2,1)),"",(VLOOKUP(V10,清單!$AG$1:$AH$19,2,1)))</f>
        <v>0.91100000000000003</v>
      </c>
      <c r="X10" s="329">
        <f>IF(ISNA(VLOOKUP(C10,條件!$A$1:$J$1011,9,0)),"",(VLOOKUP(C10,條件!$A$1:$J$1011,9,0)))</f>
        <v>3</v>
      </c>
      <c r="Y10" s="329">
        <v>24</v>
      </c>
      <c r="Z10" s="329">
        <v>216</v>
      </c>
      <c r="AA10" s="329">
        <f t="shared" si="2"/>
        <v>4</v>
      </c>
      <c r="AB10" s="333">
        <f t="shared" si="3"/>
        <v>18890.495999999999</v>
      </c>
      <c r="AC10" s="329"/>
    </row>
    <row r="11" spans="1:29">
      <c r="A11" s="331">
        <f>'２斷絲.IAD.效率'!A11</f>
        <v>46174</v>
      </c>
      <c r="B11" s="321" t="str">
        <f>'２斷絲.IAD.效率'!B11</f>
        <v>A16</v>
      </c>
      <c r="C11" s="321" t="str">
        <f>'２斷絲.IAD.效率'!C11</f>
        <v>停機</v>
      </c>
      <c r="D11" s="321">
        <f>'２斷絲.IAD.效率'!D11</f>
        <v>0</v>
      </c>
      <c r="E11" s="332">
        <f>'２斷絲.IAD.效率'!J11</f>
        <v>0</v>
      </c>
      <c r="F11" s="332">
        <f>'２斷絲.IAD.效率'!K11</f>
        <v>0</v>
      </c>
      <c r="G11" s="332" t="str">
        <f>'２斷絲.IAD.效率'!L11</f>
        <v>停機</v>
      </c>
      <c r="H11" s="332">
        <f>'２斷絲.IAD.效率'!M11</f>
        <v>0</v>
      </c>
      <c r="I11" s="332">
        <f>'２斷絲.IAD.效率'!N11</f>
        <v>0</v>
      </c>
      <c r="J11" s="332">
        <f>'２斷絲.IAD.效率'!O11</f>
        <v>0</v>
      </c>
      <c r="K11" s="332" t="str">
        <f>'２斷絲.IAD.效率'!P11</f>
        <v>停機</v>
      </c>
      <c r="L11" s="332">
        <f>'２斷絲.IAD.效率'!Q11</f>
        <v>0</v>
      </c>
      <c r="M11" s="332">
        <f>'２斷絲.IAD.效率'!R11</f>
        <v>0</v>
      </c>
      <c r="N11" s="332">
        <f>'２斷絲.IAD.效率'!S11</f>
        <v>0</v>
      </c>
      <c r="O11" s="332" t="str">
        <f>'２斷絲.IAD.效率'!T11</f>
        <v>停機</v>
      </c>
      <c r="P11" s="332">
        <f>'２斷絲.IAD.效率'!U11</f>
        <v>0</v>
      </c>
      <c r="Q11" s="332">
        <f>'２斷絲.IAD.效率'!V11</f>
        <v>0</v>
      </c>
      <c r="R11" s="332">
        <f>'２斷絲.IAD.效率'!W11</f>
        <v>0</v>
      </c>
      <c r="S11" s="332" t="str">
        <f>'２斷絲.IAD.效率'!X11</f>
        <v>停機</v>
      </c>
      <c r="T11" s="332">
        <f>'２斷絲.IAD.效率'!Y11</f>
        <v>0</v>
      </c>
      <c r="U11" s="328" t="str">
        <f>IF(ISNA(VLOOKUP('２斷絲.IAD.效率'!C11,條件!$A$1:$J$1011,10,0)),"",(VLOOKUP('２斷絲.IAD.效率'!C11,條件!$A$1:$J$1011,10,0)))</f>
        <v/>
      </c>
      <c r="V11" s="329" t="str">
        <f>IF(ISNA(VLOOKUP(C11,條件!$A$1:$J$1011,8,0)),"",(VLOOKUP(C11,條件!$A$1:$J$1011,8,0)))</f>
        <v/>
      </c>
      <c r="W11" s="329" t="str">
        <f>IF(ISNA(VLOOKUP(V11,清單!$AG$1:$AH$19,2,1)),"",(VLOOKUP(V11,清單!$AG$1:$AH$19,2,1)))</f>
        <v/>
      </c>
      <c r="X11" s="329" t="str">
        <f>IF(ISNA(VLOOKUP(C11,條件!$A$1:$J$1011,9,0)),"",(VLOOKUP(C11,條件!$A$1:$J$1011,9,0)))</f>
        <v/>
      </c>
      <c r="Y11" s="329">
        <v>24</v>
      </c>
      <c r="Z11" s="329">
        <v>216</v>
      </c>
      <c r="AA11" s="329" t="str">
        <f t="shared" si="2"/>
        <v/>
      </c>
      <c r="AB11" s="333" t="str">
        <f t="shared" si="3"/>
        <v/>
      </c>
      <c r="AC11" s="329"/>
    </row>
    <row r="12" spans="1:29">
      <c r="A12" s="331">
        <f>'２斷絲.IAD.效率'!A12</f>
        <v>46174</v>
      </c>
      <c r="B12" s="321" t="str">
        <f>'２斷絲.IAD.效率'!B12</f>
        <v>A17</v>
      </c>
      <c r="C12" s="321" t="str">
        <f>'２斷絲.IAD.效率'!C12</f>
        <v>停機</v>
      </c>
      <c r="D12" s="321">
        <f>'２斷絲.IAD.效率'!D12</f>
        <v>0</v>
      </c>
      <c r="E12" s="332">
        <f>'２斷絲.IAD.效率'!J12</f>
        <v>0</v>
      </c>
      <c r="F12" s="332">
        <f>'２斷絲.IAD.效率'!K12</f>
        <v>0</v>
      </c>
      <c r="G12" s="332" t="str">
        <f>'２斷絲.IAD.效率'!L12</f>
        <v>停機</v>
      </c>
      <c r="H12" s="332">
        <f>'２斷絲.IAD.效率'!M12</f>
        <v>0</v>
      </c>
      <c r="I12" s="332">
        <f>'２斷絲.IAD.效率'!N12</f>
        <v>0</v>
      </c>
      <c r="J12" s="332">
        <f>'２斷絲.IAD.效率'!O12</f>
        <v>0</v>
      </c>
      <c r="K12" s="332" t="str">
        <f>'２斷絲.IAD.效率'!P12</f>
        <v>停機</v>
      </c>
      <c r="L12" s="332">
        <f>'２斷絲.IAD.效率'!Q12</f>
        <v>0</v>
      </c>
      <c r="M12" s="332">
        <f>'２斷絲.IAD.效率'!R12</f>
        <v>0</v>
      </c>
      <c r="N12" s="332">
        <f>'２斷絲.IAD.效率'!S12</f>
        <v>0</v>
      </c>
      <c r="O12" s="332" t="str">
        <f>'２斷絲.IAD.效率'!T12</f>
        <v>停機</v>
      </c>
      <c r="P12" s="332">
        <f>'２斷絲.IAD.效率'!U12</f>
        <v>0</v>
      </c>
      <c r="Q12" s="332">
        <f>'２斷絲.IAD.效率'!V12</f>
        <v>0</v>
      </c>
      <c r="R12" s="332">
        <f>'２斷絲.IAD.效率'!W12</f>
        <v>0</v>
      </c>
      <c r="S12" s="332" t="str">
        <f>'２斷絲.IAD.效率'!X12</f>
        <v>停機</v>
      </c>
      <c r="T12" s="332">
        <f>'２斷絲.IAD.效率'!Y12</f>
        <v>0</v>
      </c>
      <c r="U12" s="328" t="str">
        <f>IF(ISNA(VLOOKUP('２斷絲.IAD.效率'!C12,條件!$A$1:$J$1011,10,0)),"",(VLOOKUP('２斷絲.IAD.效率'!C12,條件!$A$1:$J$1011,10,0)))</f>
        <v/>
      </c>
      <c r="V12" s="329" t="str">
        <f>IF(ISNA(VLOOKUP(C12,條件!$A$1:$J$1011,8,0)),"",(VLOOKUP(C12,條件!$A$1:$J$1011,8,0)))</f>
        <v/>
      </c>
      <c r="W12" s="329" t="str">
        <f>IF(ISNA(VLOOKUP(V12,清單!$AG$1:$AH$19,2,1)),"",(VLOOKUP(V12,清單!$AG$1:$AH$19,2,1)))</f>
        <v/>
      </c>
      <c r="X12" s="329" t="str">
        <f>IF(ISNA(VLOOKUP(C12,條件!$A$1:$J$1011,9,0)),"",(VLOOKUP(C12,條件!$A$1:$J$1011,9,0)))</f>
        <v/>
      </c>
      <c r="Y12" s="329">
        <v>24</v>
      </c>
      <c r="Z12" s="329">
        <v>216</v>
      </c>
      <c r="AA12" s="329" t="str">
        <f t="shared" si="2"/>
        <v/>
      </c>
      <c r="AB12" s="333" t="str">
        <f t="shared" si="3"/>
        <v/>
      </c>
      <c r="AC12" s="329"/>
    </row>
    <row r="13" spans="1:29">
      <c r="A13" s="331">
        <f>'２斷絲.IAD.效率'!A13</f>
        <v>46174</v>
      </c>
      <c r="B13" s="321" t="str">
        <f>'２斷絲.IAD.效率'!B13</f>
        <v>A18</v>
      </c>
      <c r="C13" s="321" t="str">
        <f>'２斷絲.IAD.效率'!C13</f>
        <v>停機</v>
      </c>
      <c r="D13" s="321">
        <f>'２斷絲.IAD.效率'!D13</f>
        <v>0</v>
      </c>
      <c r="E13" s="332">
        <f>'２斷絲.IAD.效率'!J13</f>
        <v>0</v>
      </c>
      <c r="F13" s="332">
        <f>'２斷絲.IAD.效率'!K13</f>
        <v>0</v>
      </c>
      <c r="G13" s="332" t="str">
        <f>'２斷絲.IAD.效率'!L13</f>
        <v>停機</v>
      </c>
      <c r="H13" s="332">
        <f>'２斷絲.IAD.效率'!M13</f>
        <v>0</v>
      </c>
      <c r="I13" s="332">
        <f>'２斷絲.IAD.效率'!N13</f>
        <v>0</v>
      </c>
      <c r="J13" s="332">
        <f>'２斷絲.IAD.效率'!O13</f>
        <v>0</v>
      </c>
      <c r="K13" s="332" t="str">
        <f>'２斷絲.IAD.效率'!P13</f>
        <v>停機</v>
      </c>
      <c r="L13" s="332">
        <f>'２斷絲.IAD.效率'!Q13</f>
        <v>0</v>
      </c>
      <c r="M13" s="332">
        <f>'２斷絲.IAD.效率'!R13</f>
        <v>0</v>
      </c>
      <c r="N13" s="332">
        <f>'２斷絲.IAD.效率'!S13</f>
        <v>0</v>
      </c>
      <c r="O13" s="332" t="str">
        <f>'２斷絲.IAD.效率'!T13</f>
        <v>停機</v>
      </c>
      <c r="P13" s="332">
        <f>'２斷絲.IAD.效率'!U13</f>
        <v>0</v>
      </c>
      <c r="Q13" s="332">
        <f>'２斷絲.IAD.效率'!V13</f>
        <v>0</v>
      </c>
      <c r="R13" s="332">
        <f>'２斷絲.IAD.效率'!W13</f>
        <v>0</v>
      </c>
      <c r="S13" s="332" t="str">
        <f>'２斷絲.IAD.效率'!X13</f>
        <v>停機</v>
      </c>
      <c r="T13" s="332">
        <f>'２斷絲.IAD.效率'!Y13</f>
        <v>0</v>
      </c>
      <c r="U13" s="328" t="str">
        <f>IF(ISNA(VLOOKUP('２斷絲.IAD.效率'!C13,條件!$A$1:$J$1011,10,0)),"",(VLOOKUP('２斷絲.IAD.效率'!C13,條件!$A$1:$J$1011,10,0)))</f>
        <v/>
      </c>
      <c r="V13" s="329" t="str">
        <f>IF(ISNA(VLOOKUP(C13,條件!$A$1:$J$1011,8,0)),"",(VLOOKUP(C13,條件!$A$1:$J$1011,8,0)))</f>
        <v/>
      </c>
      <c r="W13" s="329" t="str">
        <f>IF(ISNA(VLOOKUP(V13,清單!$AG$1:$AH$19,2,1)),"",(VLOOKUP(V13,清單!$AG$1:$AH$19,2,1)))</f>
        <v/>
      </c>
      <c r="X13" s="329" t="str">
        <f>IF(ISNA(VLOOKUP(C13,條件!$A$1:$J$1011,9,0)),"",(VLOOKUP(C13,條件!$A$1:$J$1011,9,0)))</f>
        <v/>
      </c>
      <c r="Y13" s="329">
        <v>24</v>
      </c>
      <c r="Z13" s="329">
        <v>216</v>
      </c>
      <c r="AA13" s="329" t="str">
        <f t="shared" si="2"/>
        <v/>
      </c>
      <c r="AB13" s="333" t="str">
        <f t="shared" si="3"/>
        <v/>
      </c>
      <c r="AC13" s="329"/>
    </row>
    <row r="14" spans="1:29">
      <c r="A14" s="331">
        <f>'２斷絲.IAD.效率'!A14</f>
        <v>46174</v>
      </c>
      <c r="B14" s="321" t="str">
        <f>'２斷絲.IAD.效率'!B14</f>
        <v>A19</v>
      </c>
      <c r="C14" s="321" t="str">
        <f>'２斷絲.IAD.效率'!C14</f>
        <v>停機</v>
      </c>
      <c r="D14" s="321">
        <f>'２斷絲.IAD.效率'!D14</f>
        <v>0</v>
      </c>
      <c r="E14" s="332">
        <f>'２斷絲.IAD.效率'!J14</f>
        <v>0</v>
      </c>
      <c r="F14" s="332">
        <f>'２斷絲.IAD.效率'!K14</f>
        <v>0</v>
      </c>
      <c r="G14" s="332" t="str">
        <f>'２斷絲.IAD.效率'!L14</f>
        <v>停機</v>
      </c>
      <c r="H14" s="332">
        <f>'２斷絲.IAD.效率'!M14</f>
        <v>0</v>
      </c>
      <c r="I14" s="332">
        <f>'２斷絲.IAD.效率'!N14</f>
        <v>0</v>
      </c>
      <c r="J14" s="332">
        <f>'２斷絲.IAD.效率'!O14</f>
        <v>0</v>
      </c>
      <c r="K14" s="332" t="str">
        <f>'２斷絲.IAD.效率'!P14</f>
        <v>停機</v>
      </c>
      <c r="L14" s="332">
        <f>'２斷絲.IAD.效率'!Q14</f>
        <v>0</v>
      </c>
      <c r="M14" s="332">
        <f>'２斷絲.IAD.效率'!R14</f>
        <v>0</v>
      </c>
      <c r="N14" s="332">
        <f>'２斷絲.IAD.效率'!S14</f>
        <v>0</v>
      </c>
      <c r="O14" s="332" t="str">
        <f>'２斷絲.IAD.效率'!T14</f>
        <v>停機</v>
      </c>
      <c r="P14" s="332">
        <f>'２斷絲.IAD.效率'!U14</f>
        <v>0</v>
      </c>
      <c r="Q14" s="332">
        <f>'２斷絲.IAD.效率'!V14</f>
        <v>0</v>
      </c>
      <c r="R14" s="332">
        <f>'２斷絲.IAD.效率'!W14</f>
        <v>0</v>
      </c>
      <c r="S14" s="332" t="str">
        <f>'２斷絲.IAD.效率'!X14</f>
        <v>停機</v>
      </c>
      <c r="T14" s="332">
        <f>'２斷絲.IAD.效率'!Y14</f>
        <v>0</v>
      </c>
      <c r="U14" s="328" t="str">
        <f>IF(ISNA(VLOOKUP('２斷絲.IAD.效率'!C14,條件!$A$1:$J$1011,10,0)),"",(VLOOKUP('２斷絲.IAD.效率'!C14,條件!$A$1:$J$1011,10,0)))</f>
        <v/>
      </c>
      <c r="V14" s="329" t="str">
        <f>IF(ISNA(VLOOKUP(C14,條件!$A$1:$J$1011,8,0)),"",(VLOOKUP(C14,條件!$A$1:$J$1011,8,0)))</f>
        <v/>
      </c>
      <c r="W14" s="329" t="str">
        <f>IF(ISNA(VLOOKUP(V14,清單!$AG$1:$AH$19,2,1)),"",(VLOOKUP(V14,清單!$AG$1:$AH$19,2,1)))</f>
        <v/>
      </c>
      <c r="X14" s="329" t="str">
        <f>IF(ISNA(VLOOKUP(C14,條件!$A$1:$J$1011,9,0)),"",(VLOOKUP(C14,條件!$A$1:$J$1011,9,0)))</f>
        <v/>
      </c>
      <c r="Y14" s="329">
        <v>24</v>
      </c>
      <c r="Z14" s="329">
        <v>216</v>
      </c>
      <c r="AA14" s="329" t="str">
        <f t="shared" si="2"/>
        <v/>
      </c>
      <c r="AB14" s="333" t="str">
        <f t="shared" si="3"/>
        <v/>
      </c>
      <c r="AC14" s="329"/>
    </row>
    <row r="15" spans="1:29">
      <c r="A15" s="331">
        <f>'２斷絲.IAD.效率'!A15</f>
        <v>46174</v>
      </c>
      <c r="B15" s="321" t="str">
        <f>'２斷絲.IAD.效率'!B15</f>
        <v>A20</v>
      </c>
      <c r="C15" s="321" t="str">
        <f>'２斷絲.IAD.效率'!C15</f>
        <v>停機</v>
      </c>
      <c r="D15" s="321">
        <f>'２斷絲.IAD.效率'!D15</f>
        <v>0</v>
      </c>
      <c r="E15" s="332">
        <f>'２斷絲.IAD.效率'!J15</f>
        <v>0</v>
      </c>
      <c r="F15" s="332">
        <f>'２斷絲.IAD.效率'!K15</f>
        <v>0</v>
      </c>
      <c r="G15" s="332" t="str">
        <f>'２斷絲.IAD.效率'!L15</f>
        <v>停機</v>
      </c>
      <c r="H15" s="332">
        <f>'２斷絲.IAD.效率'!M15</f>
        <v>0</v>
      </c>
      <c r="I15" s="332">
        <f>'２斷絲.IAD.效率'!N15</f>
        <v>0</v>
      </c>
      <c r="J15" s="332">
        <f>'２斷絲.IAD.效率'!O15</f>
        <v>0</v>
      </c>
      <c r="K15" s="332" t="str">
        <f>'２斷絲.IAD.效率'!P15</f>
        <v>停機</v>
      </c>
      <c r="L15" s="332">
        <f>'２斷絲.IAD.效率'!Q15</f>
        <v>0</v>
      </c>
      <c r="M15" s="332">
        <f>'２斷絲.IAD.效率'!R15</f>
        <v>0</v>
      </c>
      <c r="N15" s="332">
        <f>'２斷絲.IAD.效率'!S15</f>
        <v>0</v>
      </c>
      <c r="O15" s="332" t="str">
        <f>'２斷絲.IAD.效率'!T15</f>
        <v>停機</v>
      </c>
      <c r="P15" s="332">
        <f>'２斷絲.IAD.效率'!U15</f>
        <v>0</v>
      </c>
      <c r="Q15" s="332">
        <f>'２斷絲.IAD.效率'!V15</f>
        <v>0</v>
      </c>
      <c r="R15" s="332">
        <f>'２斷絲.IAD.效率'!W15</f>
        <v>0</v>
      </c>
      <c r="S15" s="332" t="str">
        <f>'２斷絲.IAD.效率'!X15</f>
        <v>停機</v>
      </c>
      <c r="T15" s="332">
        <f>'２斷絲.IAD.效率'!Y15</f>
        <v>0</v>
      </c>
      <c r="U15" s="328" t="str">
        <f>IF(ISNA(VLOOKUP('２斷絲.IAD.效率'!C15,條件!$A$1:$J$1011,10,0)),"",(VLOOKUP('２斷絲.IAD.效率'!C15,條件!$A$1:$J$1011,10,0)))</f>
        <v/>
      </c>
      <c r="V15" s="329" t="str">
        <f>IF(ISNA(VLOOKUP(C15,條件!$A$1:$J$1011,8,0)),"",(VLOOKUP(C15,條件!$A$1:$J$1011,8,0)))</f>
        <v/>
      </c>
      <c r="W15" s="329" t="str">
        <f>IF(ISNA(VLOOKUP(V15,清單!$AG$1:$AH$19,2,1)),"",(VLOOKUP(V15,清單!$AG$1:$AH$19,2,1)))</f>
        <v/>
      </c>
      <c r="X15" s="329" t="str">
        <f>IF(ISNA(VLOOKUP(C15,條件!$A$1:$J$1011,9,0)),"",(VLOOKUP(C15,條件!$A$1:$J$1011,9,0)))</f>
        <v/>
      </c>
      <c r="Y15" s="329">
        <v>24</v>
      </c>
      <c r="Z15" s="329">
        <v>216</v>
      </c>
      <c r="AA15" s="329" t="str">
        <f t="shared" si="2"/>
        <v/>
      </c>
      <c r="AB15" s="333" t="str">
        <f t="shared" si="3"/>
        <v/>
      </c>
      <c r="AC15" s="329"/>
    </row>
    <row r="16" spans="1:29">
      <c r="A16" s="331">
        <f>'２斷絲.IAD.效率'!A16</f>
        <v>46174</v>
      </c>
      <c r="B16" s="321" t="str">
        <f>'２斷絲.IAD.效率'!B16</f>
        <v>A21</v>
      </c>
      <c r="C16" s="321" t="str">
        <f>'２斷絲.IAD.效率'!C16</f>
        <v>停機</v>
      </c>
      <c r="D16" s="321">
        <f>'２斷絲.IAD.效率'!D16</f>
        <v>0</v>
      </c>
      <c r="E16" s="332">
        <f>'２斷絲.IAD.效率'!J16</f>
        <v>0</v>
      </c>
      <c r="F16" s="332">
        <f>'２斷絲.IAD.效率'!K16</f>
        <v>0</v>
      </c>
      <c r="G16" s="332" t="str">
        <f>'２斷絲.IAD.效率'!L16</f>
        <v>停機</v>
      </c>
      <c r="H16" s="332">
        <f>'２斷絲.IAD.效率'!M16</f>
        <v>0</v>
      </c>
      <c r="I16" s="332">
        <f>'２斷絲.IAD.效率'!N16</f>
        <v>0</v>
      </c>
      <c r="J16" s="332">
        <f>'２斷絲.IAD.效率'!O16</f>
        <v>0</v>
      </c>
      <c r="K16" s="332" t="str">
        <f>'２斷絲.IAD.效率'!P16</f>
        <v>停機</v>
      </c>
      <c r="L16" s="332">
        <f>'２斷絲.IAD.效率'!Q16</f>
        <v>0</v>
      </c>
      <c r="M16" s="332">
        <f>'２斷絲.IAD.效率'!R16</f>
        <v>0</v>
      </c>
      <c r="N16" s="332">
        <f>'２斷絲.IAD.效率'!S16</f>
        <v>0</v>
      </c>
      <c r="O16" s="332" t="str">
        <f>'２斷絲.IAD.效率'!T16</f>
        <v>停機</v>
      </c>
      <c r="P16" s="332">
        <f>'２斷絲.IAD.效率'!U16</f>
        <v>0</v>
      </c>
      <c r="Q16" s="332">
        <f>'２斷絲.IAD.效率'!V16</f>
        <v>0</v>
      </c>
      <c r="R16" s="332">
        <f>'２斷絲.IAD.效率'!W16</f>
        <v>0</v>
      </c>
      <c r="S16" s="332" t="str">
        <f>'２斷絲.IAD.效率'!X16</f>
        <v>停機</v>
      </c>
      <c r="T16" s="332">
        <f>'２斷絲.IAD.效率'!Y16</f>
        <v>0</v>
      </c>
      <c r="U16" s="328" t="str">
        <f>IF(ISNA(VLOOKUP('２斷絲.IAD.效率'!C16,條件!$A$1:$J$1011,10,0)),"",(VLOOKUP('２斷絲.IAD.效率'!C16,條件!$A$1:$J$1011,10,0)))</f>
        <v/>
      </c>
      <c r="V16" s="329" t="str">
        <f>IF(ISNA(VLOOKUP(C16,條件!$A$1:$J$1011,8,0)),"",(VLOOKUP(C16,條件!$A$1:$J$1011,8,0)))</f>
        <v/>
      </c>
      <c r="W16" s="329" t="str">
        <f>IF(ISNA(VLOOKUP(V16,清單!$AG$1:$AH$19,2,1)),"",(VLOOKUP(V16,清單!$AG$1:$AH$19,2,1)))</f>
        <v/>
      </c>
      <c r="X16" s="329" t="str">
        <f>IF(ISNA(VLOOKUP(C16,條件!$A$1:$J$1011,9,0)),"",(VLOOKUP(C16,條件!$A$1:$J$1011,9,0)))</f>
        <v/>
      </c>
      <c r="Y16" s="329">
        <v>24</v>
      </c>
      <c r="Z16" s="329">
        <v>216</v>
      </c>
      <c r="AA16" s="329" t="str">
        <f t="shared" si="2"/>
        <v/>
      </c>
      <c r="AB16" s="333" t="str">
        <f t="shared" si="3"/>
        <v/>
      </c>
      <c r="AC16" s="329"/>
    </row>
    <row r="17" spans="1:29">
      <c r="A17" s="331">
        <f>'２斷絲.IAD.效率'!A17</f>
        <v>46174</v>
      </c>
      <c r="B17" s="321" t="str">
        <f>'２斷絲.IAD.效率'!B17</f>
        <v>A22</v>
      </c>
      <c r="C17" s="321" t="str">
        <f>'２斷絲.IAD.效率'!C17</f>
        <v>停機</v>
      </c>
      <c r="D17" s="321">
        <f>'２斷絲.IAD.效率'!D17</f>
        <v>0</v>
      </c>
      <c r="E17" s="332">
        <f>'２斷絲.IAD.效率'!J17</f>
        <v>0</v>
      </c>
      <c r="F17" s="332">
        <f>'２斷絲.IAD.效率'!K17</f>
        <v>0</v>
      </c>
      <c r="G17" s="332" t="str">
        <f>'２斷絲.IAD.效率'!L17</f>
        <v>停機</v>
      </c>
      <c r="H17" s="332">
        <f>'２斷絲.IAD.效率'!M17</f>
        <v>0</v>
      </c>
      <c r="I17" s="332">
        <f>'２斷絲.IAD.效率'!N17</f>
        <v>0</v>
      </c>
      <c r="J17" s="332">
        <f>'２斷絲.IAD.效率'!O17</f>
        <v>0</v>
      </c>
      <c r="K17" s="332" t="str">
        <f>'２斷絲.IAD.效率'!P17</f>
        <v>停機</v>
      </c>
      <c r="L17" s="332">
        <f>'２斷絲.IAD.效率'!Q17</f>
        <v>0</v>
      </c>
      <c r="M17" s="332">
        <f>'２斷絲.IAD.效率'!R17</f>
        <v>0</v>
      </c>
      <c r="N17" s="332">
        <f>'２斷絲.IAD.效率'!S17</f>
        <v>0</v>
      </c>
      <c r="O17" s="332" t="str">
        <f>'２斷絲.IAD.效率'!T17</f>
        <v>停機</v>
      </c>
      <c r="P17" s="332">
        <f>'２斷絲.IAD.效率'!U17</f>
        <v>0</v>
      </c>
      <c r="Q17" s="332">
        <f>'２斷絲.IAD.效率'!V17</f>
        <v>0</v>
      </c>
      <c r="R17" s="332">
        <f>'２斷絲.IAD.效率'!W17</f>
        <v>0</v>
      </c>
      <c r="S17" s="332" t="str">
        <f>'２斷絲.IAD.效率'!X17</f>
        <v>停機</v>
      </c>
      <c r="T17" s="332">
        <f>'２斷絲.IAD.效率'!Y17</f>
        <v>0</v>
      </c>
      <c r="U17" s="328" t="str">
        <f>IF(ISNA(VLOOKUP('２斷絲.IAD.效率'!C17,條件!$A$1:$J$1011,10,0)),"",(VLOOKUP('２斷絲.IAD.效率'!C17,條件!$A$1:$J$1011,10,0)))</f>
        <v/>
      </c>
      <c r="V17" s="329" t="str">
        <f>IF(ISNA(VLOOKUP(C17,條件!$A$1:$J$1011,8,0)),"",(VLOOKUP(C17,條件!$A$1:$J$1011,8,0)))</f>
        <v/>
      </c>
      <c r="W17" s="329" t="str">
        <f>IF(ISNA(VLOOKUP(V17,清單!$AG$1:$AH$19,2,1)),"",(VLOOKUP(V17,清單!$AG$1:$AH$19,2,1)))</f>
        <v/>
      </c>
      <c r="X17" s="329" t="str">
        <f>IF(ISNA(VLOOKUP(C17,條件!$A$1:$J$1011,9,0)),"",(VLOOKUP(C17,條件!$A$1:$J$1011,9,0)))</f>
        <v/>
      </c>
      <c r="Y17" s="329">
        <v>24</v>
      </c>
      <c r="Z17" s="329">
        <v>216</v>
      </c>
      <c r="AA17" s="329" t="str">
        <f t="shared" si="2"/>
        <v/>
      </c>
      <c r="AB17" s="333" t="str">
        <f t="shared" si="3"/>
        <v/>
      </c>
      <c r="AC17" s="329"/>
    </row>
    <row r="18" spans="1:29">
      <c r="A18" s="331">
        <f>'２斷絲.IAD.效率'!A18</f>
        <v>46174</v>
      </c>
      <c r="B18" s="321" t="str">
        <f>'２斷絲.IAD.效率'!B18</f>
        <v>A23</v>
      </c>
      <c r="C18" s="321" t="str">
        <f>'２斷絲.IAD.效率'!C18</f>
        <v>停機</v>
      </c>
      <c r="D18" s="321">
        <f>'２斷絲.IAD.效率'!D18</f>
        <v>0</v>
      </c>
      <c r="E18" s="332">
        <f>'２斷絲.IAD.效率'!J18</f>
        <v>0</v>
      </c>
      <c r="F18" s="332">
        <f>'２斷絲.IAD.效率'!K18</f>
        <v>0</v>
      </c>
      <c r="G18" s="332" t="str">
        <f>'２斷絲.IAD.效率'!L18</f>
        <v>停機</v>
      </c>
      <c r="H18" s="332">
        <f>'２斷絲.IAD.效率'!M18</f>
        <v>0</v>
      </c>
      <c r="I18" s="332">
        <f>'２斷絲.IAD.效率'!N18</f>
        <v>0</v>
      </c>
      <c r="J18" s="332">
        <f>'２斷絲.IAD.效率'!O18</f>
        <v>0</v>
      </c>
      <c r="K18" s="332" t="str">
        <f>'２斷絲.IAD.效率'!P18</f>
        <v>停機</v>
      </c>
      <c r="L18" s="332">
        <f>'２斷絲.IAD.效率'!Q18</f>
        <v>0</v>
      </c>
      <c r="M18" s="332">
        <f>'２斷絲.IAD.效率'!R18</f>
        <v>0</v>
      </c>
      <c r="N18" s="332">
        <f>'２斷絲.IAD.效率'!S18</f>
        <v>0</v>
      </c>
      <c r="O18" s="332" t="str">
        <f>'２斷絲.IAD.效率'!T18</f>
        <v>停機</v>
      </c>
      <c r="P18" s="332">
        <f>'２斷絲.IAD.效率'!U18</f>
        <v>0</v>
      </c>
      <c r="Q18" s="332">
        <f>'２斷絲.IAD.效率'!V18</f>
        <v>0</v>
      </c>
      <c r="R18" s="332">
        <f>'２斷絲.IAD.效率'!W18</f>
        <v>0</v>
      </c>
      <c r="S18" s="332" t="str">
        <f>'２斷絲.IAD.效率'!X18</f>
        <v>停機</v>
      </c>
      <c r="T18" s="332">
        <f>'２斷絲.IAD.效率'!Y18</f>
        <v>0</v>
      </c>
      <c r="U18" s="328" t="str">
        <f>IF(ISNA(VLOOKUP('２斷絲.IAD.效率'!C18,條件!$A$1:$J$1011,10,0)),"",(VLOOKUP('２斷絲.IAD.效率'!C18,條件!$A$1:$J$1011,10,0)))</f>
        <v/>
      </c>
      <c r="V18" s="329" t="str">
        <f>IF(ISNA(VLOOKUP(C18,條件!$A$1:$J$1011,8,0)),"",(VLOOKUP(C18,條件!$A$1:$J$1011,8,0)))</f>
        <v/>
      </c>
      <c r="W18" s="329" t="str">
        <f>IF(ISNA(VLOOKUP(V18,清單!$AG$1:$AH$19,2,1)),"",(VLOOKUP(V18,清單!$AG$1:$AH$19,2,1)))</f>
        <v/>
      </c>
      <c r="X18" s="329" t="str">
        <f>IF(ISNA(VLOOKUP(C18,條件!$A$1:$J$1011,9,0)),"",(VLOOKUP(C18,條件!$A$1:$J$1011,9,0)))</f>
        <v/>
      </c>
      <c r="Y18" s="329">
        <v>24</v>
      </c>
      <c r="Z18" s="329">
        <v>216</v>
      </c>
      <c r="AA18" s="329" t="str">
        <f t="shared" si="2"/>
        <v/>
      </c>
      <c r="AB18" s="333" t="str">
        <f t="shared" si="3"/>
        <v/>
      </c>
      <c r="AC18" s="329"/>
    </row>
    <row r="19" spans="1:29">
      <c r="A19" s="331">
        <f>'２斷絲.IAD.效率'!A19</f>
        <v>46174</v>
      </c>
      <c r="B19" s="321" t="str">
        <f>'２斷絲.IAD.效率'!B19</f>
        <v>A24</v>
      </c>
      <c r="C19" s="321" t="str">
        <f>'２斷絲.IAD.效率'!C19</f>
        <v>停機</v>
      </c>
      <c r="D19" s="321">
        <f>'２斷絲.IAD.效率'!D19</f>
        <v>0</v>
      </c>
      <c r="E19" s="332">
        <f>'２斷絲.IAD.效率'!J19</f>
        <v>0</v>
      </c>
      <c r="F19" s="332">
        <f>'２斷絲.IAD.效率'!K19</f>
        <v>0</v>
      </c>
      <c r="G19" s="332" t="str">
        <f>'２斷絲.IAD.效率'!L19</f>
        <v>停機</v>
      </c>
      <c r="H19" s="332">
        <f>'２斷絲.IAD.效率'!M19</f>
        <v>0</v>
      </c>
      <c r="I19" s="332">
        <f>'２斷絲.IAD.效率'!N19</f>
        <v>0</v>
      </c>
      <c r="J19" s="332">
        <f>'２斷絲.IAD.效率'!O19</f>
        <v>0</v>
      </c>
      <c r="K19" s="332" t="str">
        <f>'２斷絲.IAD.效率'!P19</f>
        <v>停機</v>
      </c>
      <c r="L19" s="332">
        <f>'２斷絲.IAD.效率'!Q19</f>
        <v>0</v>
      </c>
      <c r="M19" s="332">
        <f>'２斷絲.IAD.效率'!R19</f>
        <v>0</v>
      </c>
      <c r="N19" s="332">
        <f>'２斷絲.IAD.效率'!S19</f>
        <v>0</v>
      </c>
      <c r="O19" s="332" t="str">
        <f>'２斷絲.IAD.效率'!T19</f>
        <v>停機</v>
      </c>
      <c r="P19" s="332">
        <f>'２斷絲.IAD.效率'!U19</f>
        <v>0</v>
      </c>
      <c r="Q19" s="332">
        <f>'２斷絲.IAD.效率'!V19</f>
        <v>0</v>
      </c>
      <c r="R19" s="332">
        <f>'２斷絲.IAD.效率'!W19</f>
        <v>0</v>
      </c>
      <c r="S19" s="332" t="str">
        <f>'２斷絲.IAD.效率'!X19</f>
        <v>停機</v>
      </c>
      <c r="T19" s="332">
        <f>'２斷絲.IAD.效率'!Y19</f>
        <v>0</v>
      </c>
      <c r="U19" s="328" t="str">
        <f>IF(ISNA(VLOOKUP('２斷絲.IAD.效率'!C19,條件!$A$1:$J$1011,10,0)),"",(VLOOKUP('２斷絲.IAD.效率'!C19,條件!$A$1:$J$1011,10,0)))</f>
        <v/>
      </c>
      <c r="V19" s="329" t="str">
        <f>IF(ISNA(VLOOKUP(C19,條件!$A$1:$J$1011,8,0)),"",(VLOOKUP(C19,條件!$A$1:$J$1011,8,0)))</f>
        <v/>
      </c>
      <c r="W19" s="329" t="str">
        <f>IF(ISNA(VLOOKUP(V19,清單!$AG$1:$AH$19,2,1)),"",(VLOOKUP(V19,清單!$AG$1:$AH$19,2,1)))</f>
        <v/>
      </c>
      <c r="X19" s="329" t="str">
        <f>IF(ISNA(VLOOKUP(C19,條件!$A$1:$J$1011,9,0)),"",(VLOOKUP(C19,條件!$A$1:$J$1011,9,0)))</f>
        <v/>
      </c>
      <c r="Y19" s="329">
        <v>24</v>
      </c>
      <c r="Z19" s="329">
        <v>216</v>
      </c>
      <c r="AA19" s="329" t="str">
        <f t="shared" si="2"/>
        <v/>
      </c>
      <c r="AB19" s="333" t="str">
        <f t="shared" si="3"/>
        <v/>
      </c>
      <c r="AC19" s="329"/>
    </row>
    <row r="20" spans="1:29">
      <c r="A20" s="331">
        <f>'２斷絲.IAD.效率'!A20</f>
        <v>46174</v>
      </c>
      <c r="B20" s="321" t="str">
        <f>'２斷絲.IAD.效率'!B20</f>
        <v>J07</v>
      </c>
      <c r="C20" s="321" t="str">
        <f>'２斷絲.IAD.效率'!C20</f>
        <v>停機</v>
      </c>
      <c r="D20" s="321">
        <f>'２斷絲.IAD.效率'!D20</f>
        <v>0</v>
      </c>
      <c r="E20" s="332">
        <f>'２斷絲.IAD.效率'!J20</f>
        <v>0</v>
      </c>
      <c r="F20" s="332">
        <f>'２斷絲.IAD.效率'!K20</f>
        <v>0</v>
      </c>
      <c r="G20" s="332" t="str">
        <f>'２斷絲.IAD.效率'!L20</f>
        <v>停機</v>
      </c>
      <c r="H20" s="332">
        <f>'２斷絲.IAD.效率'!M20</f>
        <v>0</v>
      </c>
      <c r="I20" s="332">
        <f>'２斷絲.IAD.效率'!N20</f>
        <v>0</v>
      </c>
      <c r="J20" s="332">
        <f>'２斷絲.IAD.效率'!O20</f>
        <v>0</v>
      </c>
      <c r="K20" s="332" t="str">
        <f>'２斷絲.IAD.效率'!P20</f>
        <v>停機</v>
      </c>
      <c r="L20" s="332">
        <f>'２斷絲.IAD.效率'!Q20</f>
        <v>0</v>
      </c>
      <c r="M20" s="332">
        <f>'２斷絲.IAD.效率'!R20</f>
        <v>0</v>
      </c>
      <c r="N20" s="332">
        <f>'２斷絲.IAD.效率'!S20</f>
        <v>0</v>
      </c>
      <c r="O20" s="332" t="str">
        <f>'２斷絲.IAD.效率'!T20</f>
        <v>停機</v>
      </c>
      <c r="P20" s="332">
        <f>'２斷絲.IAD.效率'!U20</f>
        <v>0</v>
      </c>
      <c r="Q20" s="332">
        <f>'２斷絲.IAD.效率'!V20</f>
        <v>0</v>
      </c>
      <c r="R20" s="332">
        <f>'２斷絲.IAD.效率'!W20</f>
        <v>0</v>
      </c>
      <c r="S20" s="332" t="str">
        <f>'２斷絲.IAD.效率'!X20</f>
        <v>停機</v>
      </c>
      <c r="T20" s="332">
        <f>'２斷絲.IAD.效率'!Y20</f>
        <v>0</v>
      </c>
      <c r="U20" s="328" t="str">
        <f>IF(ISNA(VLOOKUP('２斷絲.IAD.效率'!C20,條件!$A$1:$J$1011,10,0)),"",(VLOOKUP('２斷絲.IAD.效率'!C20,條件!$A$1:$J$1011,10,0)))</f>
        <v/>
      </c>
      <c r="V20" s="329" t="str">
        <f>IF(ISNA(VLOOKUP(C20,條件!$A$1:$J$1011,8,0)),"",(VLOOKUP(C20,條件!$A$1:$J$1011,8,0)))</f>
        <v/>
      </c>
      <c r="W20" s="329" t="str">
        <f>IF(ISNA(VLOOKUP(V20,清單!$AG$1:$AH$19,2,1)),"",(VLOOKUP(V20,清單!$AG$1:$AH$19,2,1)))</f>
        <v/>
      </c>
      <c r="X20" s="329" t="str">
        <f>IF(ISNA(VLOOKUP(C20,條件!$A$1:$J$1011,9,0)),"",(VLOOKUP(C20,條件!$A$1:$J$1011,9,0)))</f>
        <v/>
      </c>
      <c r="Y20" s="329">
        <v>24</v>
      </c>
      <c r="Z20" s="329">
        <v>216</v>
      </c>
      <c r="AA20" s="329" t="str">
        <f t="shared" si="2"/>
        <v/>
      </c>
      <c r="AB20" s="333" t="str">
        <f t="shared" si="3"/>
        <v/>
      </c>
      <c r="AC20" s="329"/>
    </row>
    <row r="21" spans="1:29">
      <c r="A21" s="331">
        <f>'２斷絲.IAD.效率'!A21</f>
        <v>46174</v>
      </c>
      <c r="B21" s="321" t="str">
        <f>'２斷絲.IAD.效率'!B21</f>
        <v>J08</v>
      </c>
      <c r="C21" s="321" t="str">
        <f>'２斷絲.IAD.效率'!C21</f>
        <v>2F6IF2</v>
      </c>
      <c r="D21" s="321" t="str">
        <f>'２斷絲.IAD.效率'!D21</f>
        <v>K</v>
      </c>
      <c r="E21" s="332">
        <f>'２斷絲.IAD.效率'!J21</f>
        <v>0</v>
      </c>
      <c r="F21" s="332">
        <f>'２斷絲.IAD.效率'!K21</f>
        <v>0</v>
      </c>
      <c r="G21" s="332" t="str">
        <f>'２斷絲.IAD.效率'!L21</f>
        <v>了機</v>
      </c>
      <c r="H21" s="332">
        <f>'２斷絲.IAD.效率'!M21</f>
        <v>0</v>
      </c>
      <c r="I21" s="332">
        <f>'２斷絲.IAD.效率'!N21</f>
        <v>0</v>
      </c>
      <c r="J21" s="332">
        <f>'２斷絲.IAD.效率'!O21</f>
        <v>0</v>
      </c>
      <c r="K21" s="332" t="str">
        <f>'２斷絲.IAD.效率'!P21</f>
        <v>了機</v>
      </c>
      <c r="L21" s="332">
        <f>'２斷絲.IAD.效率'!Q21</f>
        <v>0</v>
      </c>
      <c r="M21" s="332">
        <f>'２斷絲.IAD.效率'!R21</f>
        <v>0</v>
      </c>
      <c r="N21" s="332">
        <f>'２斷絲.IAD.效率'!S21</f>
        <v>0</v>
      </c>
      <c r="O21" s="332" t="str">
        <f>'２斷絲.IAD.效率'!T21</f>
        <v>了機</v>
      </c>
      <c r="P21" s="332">
        <f>'２斷絲.IAD.效率'!U21</f>
        <v>0</v>
      </c>
      <c r="Q21" s="332">
        <f>'２斷絲.IAD.效率'!V21</f>
        <v>0</v>
      </c>
      <c r="R21" s="332">
        <f>'２斷絲.IAD.效率'!W21</f>
        <v>0</v>
      </c>
      <c r="S21" s="332" t="str">
        <f>'２斷絲.IAD.效率'!X21</f>
        <v>了機</v>
      </c>
      <c r="T21" s="332">
        <f>'２斷絲.IAD.效率'!Y21</f>
        <v>0</v>
      </c>
      <c r="U21" s="328" t="str">
        <f>IF(ISNA(VLOOKUP('２斷絲.IAD.效率'!C21,條件!$A$1:$J$1011,10,0)),"",(VLOOKUP('２斷絲.IAD.效率'!C21,條件!$A$1:$J$1011,10,0)))</f>
        <v>低壓</v>
      </c>
      <c r="V21" s="329" t="str">
        <f>IF(ISNA(VLOOKUP(C21,條件!$A$1:$J$1011,8,0)),"",(VLOOKUP(C21,條件!$A$1:$J$1011,8,0)))</f>
        <v>P227</v>
      </c>
      <c r="W21" s="329">
        <f>IF(ISNA(VLOOKUP(V21,清單!$AG$1:$AH$19,2,1)),"",(VLOOKUP(V21,清單!$AG$1:$AH$19,2,1)))</f>
        <v>1.859</v>
      </c>
      <c r="X21" s="329">
        <f>IF(ISNA(VLOOKUP(C21,條件!$A$1:$J$1011,9,0)),"",(VLOOKUP(C21,條件!$A$1:$J$1011,9,0)))</f>
        <v>2</v>
      </c>
      <c r="Y21" s="329">
        <v>24</v>
      </c>
      <c r="Z21" s="329">
        <v>216</v>
      </c>
      <c r="AA21" s="329">
        <f t="shared" si="2"/>
        <v>3</v>
      </c>
      <c r="AB21" s="333">
        <f t="shared" si="3"/>
        <v>28911.168000000001</v>
      </c>
      <c r="AC21" s="329"/>
    </row>
    <row r="22" spans="1:29">
      <c r="A22" s="331">
        <f>'２斷絲.IAD.效率'!A22</f>
        <v>46174</v>
      </c>
      <c r="B22" s="321" t="str">
        <f>'２斷絲.IAD.效率'!B22</f>
        <v>J09</v>
      </c>
      <c r="C22" s="321" t="str">
        <f>'２斷絲.IAD.效率'!C22</f>
        <v>停機</v>
      </c>
      <c r="D22" s="321">
        <f>'２斷絲.IAD.效率'!D22</f>
        <v>0</v>
      </c>
      <c r="E22" s="332">
        <f>'２斷絲.IAD.效率'!J22</f>
        <v>0</v>
      </c>
      <c r="F22" s="332">
        <f>'２斷絲.IAD.效率'!K22</f>
        <v>0</v>
      </c>
      <c r="G22" s="332" t="str">
        <f>'２斷絲.IAD.效率'!L22</f>
        <v>停機</v>
      </c>
      <c r="H22" s="332">
        <f>'２斷絲.IAD.效率'!M22</f>
        <v>0</v>
      </c>
      <c r="I22" s="332">
        <f>'２斷絲.IAD.效率'!N22</f>
        <v>0</v>
      </c>
      <c r="J22" s="332">
        <f>'２斷絲.IAD.效率'!O22</f>
        <v>0</v>
      </c>
      <c r="K22" s="332" t="str">
        <f>'２斷絲.IAD.效率'!P22</f>
        <v>停機</v>
      </c>
      <c r="L22" s="332">
        <f>'２斷絲.IAD.效率'!Q22</f>
        <v>0</v>
      </c>
      <c r="M22" s="332">
        <f>'２斷絲.IAD.效率'!R22</f>
        <v>0</v>
      </c>
      <c r="N22" s="332">
        <f>'２斷絲.IAD.效率'!S22</f>
        <v>0</v>
      </c>
      <c r="O22" s="332" t="str">
        <f>'２斷絲.IAD.效率'!T22</f>
        <v>停機</v>
      </c>
      <c r="P22" s="332">
        <f>'２斷絲.IAD.效率'!U22</f>
        <v>0</v>
      </c>
      <c r="Q22" s="332">
        <f>'２斷絲.IAD.效率'!V22</f>
        <v>0</v>
      </c>
      <c r="R22" s="332">
        <f>'２斷絲.IAD.效率'!W22</f>
        <v>0</v>
      </c>
      <c r="S22" s="332" t="str">
        <f>'２斷絲.IAD.效率'!X22</f>
        <v>停機</v>
      </c>
      <c r="T22" s="332">
        <f>'２斷絲.IAD.效率'!Y22</f>
        <v>0</v>
      </c>
      <c r="U22" s="328" t="str">
        <f>IF(ISNA(VLOOKUP('２斷絲.IAD.效率'!C22,條件!$A$1:$J$1011,10,0)),"",(VLOOKUP('２斷絲.IAD.效率'!C22,條件!$A$1:$J$1011,10,0)))</f>
        <v/>
      </c>
      <c r="V22" s="329" t="str">
        <f>IF(ISNA(VLOOKUP(C22,條件!$A$1:$J$1011,8,0)),"",(VLOOKUP(C22,條件!$A$1:$J$1011,8,0)))</f>
        <v/>
      </c>
      <c r="W22" s="329" t="str">
        <f>IF(ISNA(VLOOKUP(V22,清單!$AG$1:$AH$19,2,1)),"",(VLOOKUP(V22,清單!$AG$1:$AH$19,2,1)))</f>
        <v/>
      </c>
      <c r="X22" s="329" t="str">
        <f>IF(ISNA(VLOOKUP(C22,條件!$A$1:$J$1011,9,0)),"",(VLOOKUP(C22,條件!$A$1:$J$1011,9,0)))</f>
        <v/>
      </c>
      <c r="Y22" s="329">
        <v>24</v>
      </c>
      <c r="Z22" s="329">
        <v>216</v>
      </c>
      <c r="AA22" s="329" t="str">
        <f t="shared" si="2"/>
        <v/>
      </c>
      <c r="AB22" s="333" t="str">
        <f t="shared" si="3"/>
        <v/>
      </c>
      <c r="AC22" s="329"/>
    </row>
    <row r="23" spans="1:29">
      <c r="A23" s="331">
        <f>'２斷絲.IAD.效率'!A23</f>
        <v>46174</v>
      </c>
      <c r="B23" s="321" t="str">
        <f>'２斷絲.IAD.效率'!B23</f>
        <v>T01</v>
      </c>
      <c r="C23" s="321" t="str">
        <f>'２斷絲.IAD.效率'!C23</f>
        <v>停機</v>
      </c>
      <c r="D23" s="321">
        <f>'２斷絲.IAD.效率'!D23</f>
        <v>0</v>
      </c>
      <c r="E23" s="332">
        <f>'２斷絲.IAD.效率'!J23</f>
        <v>0</v>
      </c>
      <c r="F23" s="332">
        <f>'２斷絲.IAD.效率'!K23</f>
        <v>0</v>
      </c>
      <c r="G23" s="332" t="str">
        <f>'２斷絲.IAD.效率'!L23</f>
        <v>停機</v>
      </c>
      <c r="H23" s="332">
        <f>'２斷絲.IAD.效率'!M23</f>
        <v>0</v>
      </c>
      <c r="I23" s="332">
        <f>'２斷絲.IAD.效率'!N23</f>
        <v>0</v>
      </c>
      <c r="J23" s="332">
        <f>'２斷絲.IAD.效率'!O23</f>
        <v>0</v>
      </c>
      <c r="K23" s="332" t="str">
        <f>'２斷絲.IAD.效率'!P23</f>
        <v>停機</v>
      </c>
      <c r="L23" s="332">
        <f>'２斷絲.IAD.效率'!Q23</f>
        <v>0</v>
      </c>
      <c r="M23" s="332">
        <f>'２斷絲.IAD.效率'!R23</f>
        <v>0</v>
      </c>
      <c r="N23" s="332">
        <f>'２斷絲.IAD.效率'!S23</f>
        <v>0</v>
      </c>
      <c r="O23" s="332" t="str">
        <f>'２斷絲.IAD.效率'!T23</f>
        <v>停機</v>
      </c>
      <c r="P23" s="332">
        <f>'２斷絲.IAD.效率'!U23</f>
        <v>0</v>
      </c>
      <c r="Q23" s="332">
        <f>'２斷絲.IAD.效率'!V23</f>
        <v>0</v>
      </c>
      <c r="R23" s="332">
        <f>'２斷絲.IAD.效率'!W23</f>
        <v>0</v>
      </c>
      <c r="S23" s="332" t="str">
        <f>'２斷絲.IAD.效率'!X23</f>
        <v>停機</v>
      </c>
      <c r="T23" s="332">
        <f>'２斷絲.IAD.效率'!Y23</f>
        <v>0</v>
      </c>
      <c r="U23" s="328" t="str">
        <f>IF(ISNA(VLOOKUP('２斷絲.IAD.效率'!C23,條件!$A$1:$J$1011,10,0)),"",(VLOOKUP('２斷絲.IAD.效率'!C23,條件!$A$1:$J$1011,10,0)))</f>
        <v/>
      </c>
      <c r="V23" s="329" t="str">
        <f>IF(ISNA(VLOOKUP(C23,條件!$A$1:$J$1011,8,0)),"",(VLOOKUP(C23,條件!$A$1:$J$1011,8,0)))</f>
        <v/>
      </c>
      <c r="W23" s="329" t="str">
        <f>IF(ISNA(VLOOKUP(V23,清單!$AG$1:$AH$19,2,1)),"",(VLOOKUP(V23,清單!$AG$1:$AH$19,2,1)))</f>
        <v/>
      </c>
      <c r="X23" s="329" t="str">
        <f>IF(ISNA(VLOOKUP(C23,條件!$A$1:$J$1011,9,0)),"",(VLOOKUP(C23,條件!$A$1:$J$1011,9,0)))</f>
        <v/>
      </c>
      <c r="Y23" s="329">
        <v>24</v>
      </c>
      <c r="Z23" s="329">
        <v>216</v>
      </c>
      <c r="AA23" s="329" t="str">
        <f t="shared" si="2"/>
        <v/>
      </c>
      <c r="AB23" s="333" t="str">
        <f t="shared" si="3"/>
        <v/>
      </c>
      <c r="AC23" s="329"/>
    </row>
    <row r="24" spans="1:29">
      <c r="A24" s="331">
        <f>'２斷絲.IAD.效率'!A24</f>
        <v>46174</v>
      </c>
      <c r="B24" s="321" t="str">
        <f>'２斷絲.IAD.效率'!B24</f>
        <v>T02</v>
      </c>
      <c r="C24" s="321" t="str">
        <f>'２斷絲.IAD.效率'!C24</f>
        <v>停機</v>
      </c>
      <c r="D24" s="321">
        <f>'２斷絲.IAD.效率'!D24</f>
        <v>0</v>
      </c>
      <c r="E24" s="332">
        <f>'２斷絲.IAD.效率'!J24</f>
        <v>0</v>
      </c>
      <c r="F24" s="332">
        <f>'２斷絲.IAD.效率'!K24</f>
        <v>0</v>
      </c>
      <c r="G24" s="332" t="str">
        <f>'２斷絲.IAD.效率'!L24</f>
        <v>停機</v>
      </c>
      <c r="H24" s="332">
        <f>'２斷絲.IAD.效率'!M24</f>
        <v>0</v>
      </c>
      <c r="I24" s="332">
        <f>'２斷絲.IAD.效率'!N24</f>
        <v>0</v>
      </c>
      <c r="J24" s="332">
        <f>'２斷絲.IAD.效率'!O24</f>
        <v>0</v>
      </c>
      <c r="K24" s="332" t="str">
        <f>'２斷絲.IAD.效率'!P24</f>
        <v>停機</v>
      </c>
      <c r="L24" s="332">
        <f>'２斷絲.IAD.效率'!Q24</f>
        <v>0</v>
      </c>
      <c r="M24" s="332">
        <f>'２斷絲.IAD.效率'!R24</f>
        <v>0</v>
      </c>
      <c r="N24" s="332">
        <f>'２斷絲.IAD.效率'!S24</f>
        <v>0</v>
      </c>
      <c r="O24" s="332" t="str">
        <f>'２斷絲.IAD.效率'!T24</f>
        <v>停機</v>
      </c>
      <c r="P24" s="332">
        <f>'２斷絲.IAD.效率'!U24</f>
        <v>0</v>
      </c>
      <c r="Q24" s="332">
        <f>'２斷絲.IAD.效率'!V24</f>
        <v>0</v>
      </c>
      <c r="R24" s="332">
        <f>'２斷絲.IAD.效率'!W24</f>
        <v>0</v>
      </c>
      <c r="S24" s="332" t="str">
        <f>'２斷絲.IAD.效率'!X24</f>
        <v>停機</v>
      </c>
      <c r="T24" s="332">
        <f>'２斷絲.IAD.效率'!Y24</f>
        <v>0</v>
      </c>
      <c r="U24" s="328" t="str">
        <f>IF(ISNA(VLOOKUP('２斷絲.IAD.效率'!C24,條件!$A$1:$J$1011,10,0)),"",(VLOOKUP('２斷絲.IAD.效率'!C24,條件!$A$1:$J$1011,10,0)))</f>
        <v/>
      </c>
      <c r="V24" s="329" t="str">
        <f>IF(ISNA(VLOOKUP(C24,條件!$A$1:$J$1011,8,0)),"",(VLOOKUP(C24,條件!$A$1:$J$1011,8,0)))</f>
        <v/>
      </c>
      <c r="W24" s="329" t="str">
        <f>IF(ISNA(VLOOKUP(V24,清單!$AG$1:$AH$19,2,1)),"",(VLOOKUP(V24,清單!$AG$1:$AH$19,2,1)))</f>
        <v/>
      </c>
      <c r="X24" s="329" t="str">
        <f>IF(ISNA(VLOOKUP(C24,條件!$A$1:$J$1011,9,0)),"",(VLOOKUP(C24,條件!$A$1:$J$1011,9,0)))</f>
        <v/>
      </c>
      <c r="Y24" s="329">
        <v>24</v>
      </c>
      <c r="Z24" s="329">
        <v>216</v>
      </c>
      <c r="AA24" s="329" t="str">
        <f t="shared" si="2"/>
        <v/>
      </c>
      <c r="AB24" s="333" t="str">
        <f t="shared" si="3"/>
        <v/>
      </c>
      <c r="AC24" s="329"/>
    </row>
    <row r="25" spans="1:29">
      <c r="A25" s="331">
        <f>'２斷絲.IAD.效率'!A25</f>
        <v>46174</v>
      </c>
      <c r="B25" s="321" t="str">
        <f>'２斷絲.IAD.效率'!B25</f>
        <v>T03</v>
      </c>
      <c r="C25" s="321" t="str">
        <f>'２斷絲.IAD.效率'!C25</f>
        <v>2F6IB1</v>
      </c>
      <c r="D25" s="321">
        <f>'２斷絲.IAD.效率'!D25</f>
        <v>0</v>
      </c>
      <c r="E25" s="332">
        <f>'２斷絲.IAD.效率'!J25</f>
        <v>26</v>
      </c>
      <c r="F25" s="332">
        <f>'２斷絲.IAD.效率'!K25</f>
        <v>0</v>
      </c>
      <c r="G25" s="332">
        <f>'２斷絲.IAD.效率'!L25</f>
        <v>8800</v>
      </c>
      <c r="H25" s="332">
        <f>'２斷絲.IAD.效率'!M25</f>
        <v>0</v>
      </c>
      <c r="I25" s="332">
        <f>'２斷絲.IAD.效率'!N25</f>
        <v>0</v>
      </c>
      <c r="J25" s="332">
        <f>'２斷絲.IAD.效率'!O25</f>
        <v>0</v>
      </c>
      <c r="K25" s="332">
        <f>'２斷絲.IAD.效率'!P25</f>
        <v>0</v>
      </c>
      <c r="L25" s="332">
        <f>'２斷絲.IAD.效率'!Q25</f>
        <v>0</v>
      </c>
      <c r="M25" s="332">
        <f>'２斷絲.IAD.效率'!R25</f>
        <v>21</v>
      </c>
      <c r="N25" s="332">
        <f>'２斷絲.IAD.效率'!S25</f>
        <v>0</v>
      </c>
      <c r="O25" s="332">
        <f>'２斷絲.IAD.效率'!T25</f>
        <v>8610</v>
      </c>
      <c r="P25" s="332">
        <f>'２斷絲.IAD.效率'!U25</f>
        <v>0</v>
      </c>
      <c r="Q25" s="332">
        <f>'２斷絲.IAD.效率'!V25</f>
        <v>10</v>
      </c>
      <c r="R25" s="332">
        <f>'２斷絲.IAD.效率'!W25</f>
        <v>0</v>
      </c>
      <c r="S25" s="332">
        <f>'２斷絲.IAD.效率'!X25</f>
        <v>8610</v>
      </c>
      <c r="T25" s="332">
        <f>'２斷絲.IAD.效率'!Y25</f>
        <v>0</v>
      </c>
      <c r="U25" s="328" t="str">
        <f>IF(ISNA(VLOOKUP('２斷絲.IAD.效率'!C25,條件!$A$1:$J$1011,10,0)),"",(VLOOKUP('２斷絲.IAD.效率'!C25,條件!$A$1:$J$1011,10,0)))</f>
        <v>低壓</v>
      </c>
      <c r="V25" s="329" t="str">
        <f>IF(ISNA(VLOOKUP(C25,條件!$A$1:$J$1011,8,0)),"",(VLOOKUP(C25,條件!$A$1:$J$1011,8,0)))</f>
        <v>P204</v>
      </c>
      <c r="W25" s="329">
        <f>IF(ISNA(VLOOKUP(V25,清單!$AG$1:$AH$19,2,1)),"",(VLOOKUP(V25,清單!$AG$1:$AH$19,2,1)))</f>
        <v>1.1890000000000001</v>
      </c>
      <c r="X25" s="329">
        <f>IF(ISNA(VLOOKUP(C25,條件!$A$1:$J$1011,9,0)),"",(VLOOKUP(C25,條件!$A$1:$J$1011,9,0)))</f>
        <v>1.7</v>
      </c>
      <c r="Y25" s="329">
        <v>24</v>
      </c>
      <c r="Z25" s="329">
        <v>216</v>
      </c>
      <c r="AA25" s="329">
        <f t="shared" si="2"/>
        <v>2.7</v>
      </c>
      <c r="AB25" s="333">
        <f t="shared" si="3"/>
        <v>16642.195200000002</v>
      </c>
      <c r="AC25" s="329"/>
    </row>
    <row r="26" spans="1:29">
      <c r="A26" s="331">
        <f>'２斷絲.IAD.效率'!A26</f>
        <v>46174</v>
      </c>
      <c r="B26" s="321" t="str">
        <f>'２斷絲.IAD.效率'!B26</f>
        <v>T03</v>
      </c>
      <c r="C26" s="321" t="str">
        <f>'２斷絲.IAD.效率'!C26</f>
        <v>2F6ID2</v>
      </c>
      <c r="D26" s="321">
        <f>'２斷絲.IAD.效率'!D26</f>
        <v>0</v>
      </c>
      <c r="E26" s="332">
        <f>'２斷絲.IAD.效率'!J26</f>
        <v>27</v>
      </c>
      <c r="F26" s="332">
        <f>'２斷絲.IAD.效率'!K26</f>
        <v>0</v>
      </c>
      <c r="G26" s="332">
        <f>'２斷絲.IAD.效率'!L26</f>
        <v>0</v>
      </c>
      <c r="H26" s="332">
        <f>'２斷絲.IAD.效率'!M26</f>
        <v>9720</v>
      </c>
      <c r="I26" s="332">
        <f>'２斷絲.IAD.效率'!N26</f>
        <v>0</v>
      </c>
      <c r="J26" s="332">
        <f>'２斷絲.IAD.效率'!O26</f>
        <v>0</v>
      </c>
      <c r="K26" s="332">
        <f>'２斷絲.IAD.效率'!P26</f>
        <v>0</v>
      </c>
      <c r="L26" s="332">
        <f>'２斷絲.IAD.效率'!Q26</f>
        <v>0</v>
      </c>
      <c r="M26" s="332">
        <f>'２斷絲.IAD.效率'!R26</f>
        <v>13</v>
      </c>
      <c r="N26" s="332">
        <f>'２斷絲.IAD.效率'!S26</f>
        <v>0</v>
      </c>
      <c r="O26" s="332">
        <f>'２斷絲.IAD.效率'!T26</f>
        <v>0</v>
      </c>
      <c r="P26" s="332">
        <f>'２斷絲.IAD.效率'!U26</f>
        <v>9440</v>
      </c>
      <c r="Q26" s="332">
        <f>'２斷絲.IAD.效率'!V26</f>
        <v>14</v>
      </c>
      <c r="R26" s="332">
        <f>'２斷絲.IAD.效率'!W26</f>
        <v>0</v>
      </c>
      <c r="S26" s="332">
        <f>'２斷絲.IAD.效率'!X26</f>
        <v>0</v>
      </c>
      <c r="T26" s="332">
        <f>'２斷絲.IAD.效率'!Y26</f>
        <v>9070</v>
      </c>
      <c r="U26" s="328"/>
      <c r="V26" s="329" t="str">
        <f>IF(ISNA(VLOOKUP(C26,條件!$A$1:$J$1011,8,0)),"",(VLOOKUP(C26,條件!$A$1:$J$1011,8,0)))</f>
        <v>P204</v>
      </c>
      <c r="W26" s="329">
        <f>IF(ISNA(VLOOKUP(V26,清單!$AG$1:$AH$19,2,1)),"",(VLOOKUP(V26,清單!$AG$1:$AH$19,2,1)))</f>
        <v>1.1890000000000001</v>
      </c>
      <c r="X26" s="329">
        <f>IF(ISNA(VLOOKUP(C26,條件!$A$1:$J$1011,9,0)),"",(VLOOKUP(C26,條件!$A$1:$J$1011,9,0)))</f>
        <v>2.4</v>
      </c>
      <c r="Y26" s="329">
        <v>24</v>
      </c>
      <c r="Z26" s="329">
        <v>216</v>
      </c>
      <c r="AA26" s="329">
        <f t="shared" si="2"/>
        <v>3.4</v>
      </c>
      <c r="AB26" s="333">
        <f t="shared" si="3"/>
        <v>20956.838400000001</v>
      </c>
      <c r="AC26" s="329"/>
    </row>
    <row r="27" spans="1:29">
      <c r="A27" s="331">
        <f>'２斷絲.IAD.效率'!A27</f>
        <v>46174</v>
      </c>
      <c r="B27" s="321" t="str">
        <f>'２斷絲.IAD.效率'!B27</f>
        <v>T04</v>
      </c>
      <c r="C27" s="321" t="str">
        <f>'２斷絲.IAD.效率'!C27</f>
        <v>2F9VH2</v>
      </c>
      <c r="D27" s="321">
        <f>'２斷絲.IAD.效率'!D27</f>
        <v>0</v>
      </c>
      <c r="E27" s="332">
        <f>'２斷絲.IAD.效率'!J27</f>
        <v>0</v>
      </c>
      <c r="F27" s="332">
        <f>'２斷絲.IAD.效率'!K27</f>
        <v>0</v>
      </c>
      <c r="G27" s="332" t="str">
        <f>'２斷絲.IAD.效率'!L27</f>
        <v>了機</v>
      </c>
      <c r="H27" s="332">
        <f>'２斷絲.IAD.效率'!M27</f>
        <v>0</v>
      </c>
      <c r="I27" s="332">
        <f>'２斷絲.IAD.效率'!N27</f>
        <v>0</v>
      </c>
      <c r="J27" s="332">
        <f>'２斷絲.IAD.效率'!O27</f>
        <v>0</v>
      </c>
      <c r="K27" s="332" t="str">
        <f>'２斷絲.IAD.效率'!P27</f>
        <v>了機</v>
      </c>
      <c r="L27" s="332">
        <f>'２斷絲.IAD.效率'!Q27</f>
        <v>0</v>
      </c>
      <c r="M27" s="332">
        <f>'２斷絲.IAD.效率'!R27</f>
        <v>0</v>
      </c>
      <c r="N27" s="332">
        <f>'２斷絲.IAD.效率'!S27</f>
        <v>0</v>
      </c>
      <c r="O27" s="332" t="str">
        <f>'２斷絲.IAD.效率'!T27</f>
        <v>了機</v>
      </c>
      <c r="P27" s="332">
        <f>'２斷絲.IAD.效率'!U27</f>
        <v>0</v>
      </c>
      <c r="Q27" s="332">
        <f>'２斷絲.IAD.效率'!V27</f>
        <v>0</v>
      </c>
      <c r="R27" s="332">
        <f>'２斷絲.IAD.效率'!W27</f>
        <v>0</v>
      </c>
      <c r="S27" s="332" t="str">
        <f>'２斷絲.IAD.效率'!X27</f>
        <v>了機</v>
      </c>
      <c r="T27" s="332">
        <f>'２斷絲.IAD.效率'!Y27</f>
        <v>0</v>
      </c>
      <c r="U27" s="328"/>
      <c r="V27" s="329" t="str">
        <f>IF(ISNA(VLOOKUP(C27,條件!$A$1:$J$1011,8,0)),"",(VLOOKUP(C27,條件!$A$1:$J$1011,8,0)))</f>
        <v>P203</v>
      </c>
      <c r="W27" s="329">
        <f>IF(ISNA(VLOOKUP(V27,清單!$AG$1:$AH$19,2,1)),"",(VLOOKUP(V27,清單!$AG$1:$AH$19,2,1)))</f>
        <v>0.91100000000000003</v>
      </c>
      <c r="X27" s="329">
        <f>IF(ISNA(VLOOKUP(C27,條件!$A$1:$J$1011,9,0)),"",(VLOOKUP(C27,條件!$A$1:$J$1011,9,0)))</f>
        <v>1.7</v>
      </c>
      <c r="Y27" s="329">
        <v>24</v>
      </c>
      <c r="Z27" s="329">
        <v>216</v>
      </c>
      <c r="AA27" s="329">
        <f t="shared" si="2"/>
        <v>2.7</v>
      </c>
      <c r="AB27" s="333">
        <f t="shared" si="3"/>
        <v>12751.084800000001</v>
      </c>
      <c r="AC27" s="329"/>
    </row>
    <row r="28" spans="1:29">
      <c r="A28" s="331">
        <f>'２斷絲.IAD.效率'!A28</f>
        <v>46174</v>
      </c>
      <c r="B28" s="321" t="str">
        <f>'２斷絲.IAD.效率'!B28</f>
        <v>T04</v>
      </c>
      <c r="C28" s="321" t="str">
        <f>'２斷絲.IAD.效率'!C28</f>
        <v>2F7E03</v>
      </c>
      <c r="D28" s="321" t="str">
        <f>'２斷絲.IAD.效率'!D28</f>
        <v>K</v>
      </c>
      <c r="E28" s="332">
        <f>'２斷絲.IAD.效率'!J28</f>
        <v>0</v>
      </c>
      <c r="F28" s="332">
        <f>'２斷絲.IAD.效率'!K28</f>
        <v>0</v>
      </c>
      <c r="G28" s="332" t="str">
        <f>'２斷絲.IAD.效率'!L28</f>
        <v>改紡</v>
      </c>
      <c r="H28" s="332" t="str">
        <f>'２斷絲.IAD.效率'!M28</f>
        <v>改紡</v>
      </c>
      <c r="I28" s="332">
        <f>'２斷絲.IAD.效率'!N28</f>
        <v>0</v>
      </c>
      <c r="J28" s="332">
        <f>'２斷絲.IAD.效率'!O28</f>
        <v>0</v>
      </c>
      <c r="K28" s="332">
        <f>'２斷絲.IAD.效率'!P28</f>
        <v>0</v>
      </c>
      <c r="L28" s="332" t="str">
        <f>'２斷絲.IAD.效率'!Q28</f>
        <v>改紡</v>
      </c>
      <c r="M28" s="332">
        <f>'２斷絲.IAD.效率'!R28</f>
        <v>0</v>
      </c>
      <c r="N28" s="332">
        <f>'２斷絲.IAD.效率'!S28</f>
        <v>0</v>
      </c>
      <c r="O28" s="332">
        <f>'２斷絲.IAD.效率'!T28</f>
        <v>0</v>
      </c>
      <c r="P28" s="332" t="str">
        <f>'２斷絲.IAD.效率'!U28</f>
        <v>改紡</v>
      </c>
      <c r="Q28" s="332">
        <f>'２斷絲.IAD.效率'!V28</f>
        <v>9</v>
      </c>
      <c r="R28" s="332">
        <f>'２斷絲.IAD.效率'!W28</f>
        <v>2</v>
      </c>
      <c r="S28" s="332">
        <f>'２斷絲.IAD.效率'!X28</f>
        <v>0</v>
      </c>
      <c r="T28" s="332">
        <f>'２斷絲.IAD.效率'!Y28</f>
        <v>9070</v>
      </c>
      <c r="U28" s="328" t="str">
        <f>IF(ISNA(VLOOKUP('２斷絲.IAD.效率'!C28,條件!$A$1:$J$1011,10,0)),"",(VLOOKUP('２斷絲.IAD.效率'!C28,條件!$A$1:$J$1011,10,0)))</f>
        <v>高壓</v>
      </c>
      <c r="V28" s="329" t="str">
        <f>IF(ISNA(VLOOKUP(C28,條件!$A$1:$J$1011,8,0)),"",(VLOOKUP(C28,條件!$A$1:$J$1011,8,0)))</f>
        <v>P227</v>
      </c>
      <c r="W28" s="329">
        <f>IF(ISNA(VLOOKUP(V28,清單!$AG$1:$AH$19,2,1)),"",(VLOOKUP(V28,清單!$AG$1:$AH$19,2,1)))</f>
        <v>1.859</v>
      </c>
      <c r="X28" s="329">
        <f>IF(ISNA(VLOOKUP(C28,條件!$A$1:$J$1011,9,0)),"",(VLOOKUP(C28,條件!$A$1:$J$1011,9,0)))</f>
        <v>3.2</v>
      </c>
      <c r="Y28" s="329">
        <v>24</v>
      </c>
      <c r="Z28" s="329">
        <v>216</v>
      </c>
      <c r="AA28" s="329">
        <f t="shared" si="2"/>
        <v>4.2</v>
      </c>
      <c r="AB28" s="333">
        <f t="shared" si="3"/>
        <v>40475.635199999997</v>
      </c>
      <c r="AC28" s="329"/>
    </row>
    <row r="29" spans="1:29">
      <c r="A29" s="331">
        <f>'２斷絲.IAD.效率'!A29</f>
        <v>46174</v>
      </c>
      <c r="B29" s="321" t="str">
        <f>'２斷絲.IAD.效率'!B29</f>
        <v>T05</v>
      </c>
      <c r="C29" s="321" t="str">
        <f>'２斷絲.IAD.效率'!C29</f>
        <v>2F6II2</v>
      </c>
      <c r="D29" s="321" t="str">
        <f>'２斷絲.IAD.效率'!D29</f>
        <v>K</v>
      </c>
      <c r="E29" s="332">
        <f>'２斷絲.IAD.效率'!J29</f>
        <v>0</v>
      </c>
      <c r="F29" s="332">
        <f>'２斷絲.IAD.效率'!K29</f>
        <v>0</v>
      </c>
      <c r="G29" s="332" t="str">
        <f>'２斷絲.IAD.效率'!L29</f>
        <v>了機</v>
      </c>
      <c r="H29" s="332" t="str">
        <f>'２斷絲.IAD.效率'!M29</f>
        <v>了機</v>
      </c>
      <c r="I29" s="332">
        <f>'２斷絲.IAD.效率'!N29</f>
        <v>0</v>
      </c>
      <c r="J29" s="332">
        <f>'２斷絲.IAD.效率'!O29</f>
        <v>0</v>
      </c>
      <c r="K29" s="332">
        <f>'２斷絲.IAD.效率'!P29</f>
        <v>0</v>
      </c>
      <c r="L29" s="332" t="str">
        <f>'２斷絲.IAD.效率'!Q29</f>
        <v>了機</v>
      </c>
      <c r="M29" s="332">
        <f>'２斷絲.IAD.效率'!R29</f>
        <v>0</v>
      </c>
      <c r="N29" s="332">
        <f>'２斷絲.IAD.效率'!S29</f>
        <v>0</v>
      </c>
      <c r="O29" s="332">
        <f>'２斷絲.IAD.效率'!T29</f>
        <v>0</v>
      </c>
      <c r="P29" s="332" t="str">
        <f>'２斷絲.IAD.效率'!U29</f>
        <v>了機</v>
      </c>
      <c r="Q29" s="332">
        <f>'２斷絲.IAD.效率'!V29</f>
        <v>0</v>
      </c>
      <c r="R29" s="332">
        <f>'２斷絲.IAD.效率'!W29</f>
        <v>0</v>
      </c>
      <c r="S29" s="332">
        <f>'２斷絲.IAD.效率'!X29</f>
        <v>0</v>
      </c>
      <c r="T29" s="332" t="str">
        <f>'２斷絲.IAD.效率'!Y29</f>
        <v>了機</v>
      </c>
      <c r="U29" s="328" t="str">
        <f>IF(ISNA(VLOOKUP('２斷絲.IAD.效率'!C29,條件!$A$1:$J$1011,10,0)),"",(VLOOKUP('２斷絲.IAD.效率'!C29,條件!$A$1:$J$1011,10,0)))</f>
        <v>高壓</v>
      </c>
      <c r="V29" s="329" t="str">
        <f>IF(ISNA(VLOOKUP(C29,條件!$A$1:$J$1011,8,0)),"",(VLOOKUP(C29,條件!$A$1:$J$1011,8,0)))</f>
        <v>P204</v>
      </c>
      <c r="W29" s="329">
        <f>IF(ISNA(VLOOKUP(V29,清單!$AG$1:$AH$19,2,1)),"",(VLOOKUP(V29,清單!$AG$1:$AH$19,2,1)))</f>
        <v>1.1890000000000001</v>
      </c>
      <c r="X29" s="329">
        <f>IF(ISNA(VLOOKUP(C29,條件!$A$1:$J$1011,9,0)),"",(VLOOKUP(C29,條件!$A$1:$J$1011,9,0)))</f>
        <v>2.8</v>
      </c>
      <c r="Y29" s="329">
        <v>24</v>
      </c>
      <c r="Z29" s="329">
        <v>216</v>
      </c>
      <c r="AA29" s="329">
        <f t="shared" si="2"/>
        <v>3.8</v>
      </c>
      <c r="AB29" s="333">
        <f t="shared" si="3"/>
        <v>23422.3488</v>
      </c>
      <c r="AC29" s="329"/>
    </row>
    <row r="30" spans="1:29">
      <c r="A30" s="331">
        <f>'２斷絲.IAD.效率'!A30</f>
        <v>46174</v>
      </c>
      <c r="B30" s="321" t="str">
        <f>'２斷絲.IAD.效率'!B30</f>
        <v>T06</v>
      </c>
      <c r="C30" s="321" t="str">
        <f>'２斷絲.IAD.效率'!C30</f>
        <v>2F6IM2</v>
      </c>
      <c r="D30" s="321" t="str">
        <f>'２斷絲.IAD.效率'!D30</f>
        <v>K</v>
      </c>
      <c r="E30" s="332">
        <f>'２斷絲.IAD.效率'!J30</f>
        <v>0</v>
      </c>
      <c r="F30" s="332">
        <f>'２斷絲.IAD.效率'!K30</f>
        <v>0</v>
      </c>
      <c r="G30" s="332" t="str">
        <f>'２斷絲.IAD.效率'!L30</f>
        <v>改紡</v>
      </c>
      <c r="H30" s="332">
        <f>'２斷絲.IAD.效率'!M30</f>
        <v>0</v>
      </c>
      <c r="I30" s="332">
        <f>'２斷絲.IAD.效率'!N30</f>
        <v>0</v>
      </c>
      <c r="J30" s="332">
        <f>'２斷絲.IAD.效率'!O30</f>
        <v>0</v>
      </c>
      <c r="K30" s="332" t="str">
        <f>'２斷絲.IAD.效率'!P30</f>
        <v>改紡</v>
      </c>
      <c r="L30" s="332">
        <f>'２斷絲.IAD.效率'!Q30</f>
        <v>0</v>
      </c>
      <c r="M30" s="332">
        <f>'２斷絲.IAD.效率'!R30</f>
        <v>0</v>
      </c>
      <c r="N30" s="332">
        <f>'２斷絲.IAD.效率'!S30</f>
        <v>0</v>
      </c>
      <c r="O30" s="332" t="str">
        <f>'２斷絲.IAD.效率'!T30</f>
        <v>開車</v>
      </c>
      <c r="P30" s="332">
        <f>'２斷絲.IAD.效率'!U30</f>
        <v>0</v>
      </c>
      <c r="Q30" s="332">
        <f>'２斷絲.IAD.效率'!V30</f>
        <v>8</v>
      </c>
      <c r="R30" s="332">
        <f>'２斷絲.IAD.效率'!W30</f>
        <v>0</v>
      </c>
      <c r="S30" s="332">
        <f>'２斷絲.IAD.效率'!X30</f>
        <v>9540</v>
      </c>
      <c r="T30" s="332">
        <f>'２斷絲.IAD.效率'!Y30</f>
        <v>9070</v>
      </c>
      <c r="U30" s="328" t="str">
        <f>IF(ISNA(VLOOKUP('２斷絲.IAD.效率'!C30,條件!$A$1:$J$1011,10,0)),"",(VLOOKUP('２斷絲.IAD.效率'!C30,條件!$A$1:$J$1011,10,0)))</f>
        <v>高壓</v>
      </c>
      <c r="V30" s="329" t="str">
        <f>IF(ISNA(VLOOKUP(C30,條件!$A$1:$J$1011,8,0)),"",(VLOOKUP(C30,條件!$A$1:$J$1011,8,0)))</f>
        <v>P204</v>
      </c>
      <c r="W30" s="329">
        <f>IF(ISNA(VLOOKUP(V30,清單!$AG$1:$AH$19,2,1)),"",(VLOOKUP(V30,清單!$AG$1:$AH$19,2,1)))</f>
        <v>1.1890000000000001</v>
      </c>
      <c r="X30" s="329">
        <f>IF(ISNA(VLOOKUP(C30,條件!$A$1:$J$1011,9,0)),"",(VLOOKUP(C30,條件!$A$1:$J$1011,9,0)))</f>
        <v>2.8</v>
      </c>
      <c r="Y30" s="329">
        <v>24</v>
      </c>
      <c r="Z30" s="329">
        <v>216</v>
      </c>
      <c r="AA30" s="329">
        <f t="shared" si="2"/>
        <v>3.8</v>
      </c>
      <c r="AB30" s="333">
        <f t="shared" si="3"/>
        <v>23422.3488</v>
      </c>
      <c r="AC30" s="329"/>
    </row>
    <row r="31" spans="1:29">
      <c r="A31" s="331">
        <f>'２斷絲.IAD.效率'!A31</f>
        <v>46174</v>
      </c>
      <c r="B31" s="321" t="str">
        <f>'２斷絲.IAD.效率'!B31</f>
        <v>S01</v>
      </c>
      <c r="C31" s="321" t="str">
        <f>'２斷絲.IAD.效率'!C31</f>
        <v>2F43Q2</v>
      </c>
      <c r="D31" s="321">
        <f>'２斷絲.IAD.效率'!D31</f>
        <v>0</v>
      </c>
      <c r="E31" s="332">
        <f>'２斷絲.IAD.效率'!J31</f>
        <v>0</v>
      </c>
      <c r="F31" s="332">
        <f>'２斷絲.IAD.效率'!K31</f>
        <v>0</v>
      </c>
      <c r="G31" s="332" t="str">
        <f>'２斷絲.IAD.效率'!L31</f>
        <v>了機</v>
      </c>
      <c r="H31" s="332">
        <f>'２斷絲.IAD.效率'!M31</f>
        <v>0</v>
      </c>
      <c r="I31" s="332">
        <f>'２斷絲.IAD.效率'!N31</f>
        <v>0</v>
      </c>
      <c r="J31" s="332">
        <f>'２斷絲.IAD.效率'!O31</f>
        <v>0</v>
      </c>
      <c r="K31" s="332" t="str">
        <f>'２斷絲.IAD.效率'!P31</f>
        <v>了機</v>
      </c>
      <c r="L31" s="332">
        <f>'２斷絲.IAD.效率'!Q31</f>
        <v>0</v>
      </c>
      <c r="M31" s="332">
        <f>'２斷絲.IAD.效率'!R31</f>
        <v>0</v>
      </c>
      <c r="N31" s="332">
        <f>'２斷絲.IAD.效率'!S31</f>
        <v>0</v>
      </c>
      <c r="O31" s="332" t="str">
        <f>'２斷絲.IAD.效率'!T31</f>
        <v>了機</v>
      </c>
      <c r="P31" s="332">
        <f>'２斷絲.IAD.效率'!U31</f>
        <v>0</v>
      </c>
      <c r="Q31" s="332">
        <f>'２斷絲.IAD.效率'!V31</f>
        <v>0</v>
      </c>
      <c r="R31" s="332">
        <f>'２斷絲.IAD.效率'!W31</f>
        <v>0</v>
      </c>
      <c r="S31" s="332" t="str">
        <f>'２斷絲.IAD.效率'!X31</f>
        <v>了機</v>
      </c>
      <c r="T31" s="332">
        <f>'２斷絲.IAD.效率'!Y31</f>
        <v>0</v>
      </c>
      <c r="U31" s="328" t="str">
        <f>IF(ISNA(VLOOKUP('２斷絲.IAD.效率'!C31,條件!$A$1:$J$1011,10,0)),"",(VLOOKUP('２斷絲.IAD.效率'!C31,條件!$A$1:$J$1011,10,0)))</f>
        <v>高壓</v>
      </c>
      <c r="V31" s="329" t="str">
        <f>IF(ISNA(VLOOKUP(C31,條件!$A$1:$J$1011,8,0)),"",(VLOOKUP(C31,條件!$A$1:$J$1011,8,0)))</f>
        <v>P203</v>
      </c>
      <c r="W31" s="329">
        <f>IF(ISNA(VLOOKUP(V31,清單!$AG$1:$AH$19,2,1)),"",(VLOOKUP(V31,清單!$AG$1:$AH$19,2,1)))</f>
        <v>0.91100000000000003</v>
      </c>
      <c r="X31" s="329">
        <f>IF(ISNA(VLOOKUP(C31,條件!$A$1:$J$1011,9,0)),"",(VLOOKUP(C31,條件!$A$1:$J$1011,9,0)))</f>
        <v>1.3</v>
      </c>
      <c r="Y31" s="329">
        <v>24</v>
      </c>
      <c r="Z31" s="329">
        <v>216</v>
      </c>
      <c r="AA31" s="329">
        <f t="shared" si="2"/>
        <v>2.2999999999999998</v>
      </c>
      <c r="AB31" s="333">
        <f t="shared" si="3"/>
        <v>10862.035199999998</v>
      </c>
      <c r="AC31" s="329"/>
    </row>
    <row r="32" spans="1:29">
      <c r="A32" s="331">
        <f>'２斷絲.IAD.效率'!A32</f>
        <v>46174</v>
      </c>
      <c r="B32" s="321" t="str">
        <f>'２斷絲.IAD.效率'!B32</f>
        <v>S02</v>
      </c>
      <c r="C32" s="321" t="str">
        <f>'２斷絲.IAD.效率'!C32</f>
        <v>絲開發</v>
      </c>
      <c r="D32" s="321">
        <f>'２斷絲.IAD.效率'!D32</f>
        <v>0</v>
      </c>
      <c r="E32" s="332">
        <f>'２斷絲.IAD.效率'!J32</f>
        <v>0</v>
      </c>
      <c r="F32" s="332">
        <f>'２斷絲.IAD.效率'!K32</f>
        <v>0</v>
      </c>
      <c r="G32" s="332" t="str">
        <f>'２斷絲.IAD.效率'!L32</f>
        <v>絲開發</v>
      </c>
      <c r="H32" s="332">
        <f>'２斷絲.IAD.效率'!M32</f>
        <v>0</v>
      </c>
      <c r="I32" s="332">
        <f>'２斷絲.IAD.效率'!N32</f>
        <v>0</v>
      </c>
      <c r="J32" s="332">
        <f>'２斷絲.IAD.效率'!O32</f>
        <v>0</v>
      </c>
      <c r="K32" s="332" t="str">
        <f>'２斷絲.IAD.效率'!P32</f>
        <v>絲開發</v>
      </c>
      <c r="L32" s="332">
        <f>'２斷絲.IAD.效率'!Q32</f>
        <v>0</v>
      </c>
      <c r="M32" s="332">
        <f>'２斷絲.IAD.效率'!R32</f>
        <v>0</v>
      </c>
      <c r="N32" s="332">
        <f>'２斷絲.IAD.效率'!S32</f>
        <v>0</v>
      </c>
      <c r="O32" s="332" t="str">
        <f>'２斷絲.IAD.效率'!T32</f>
        <v>絲開發</v>
      </c>
      <c r="P32" s="332">
        <f>'２斷絲.IAD.效率'!U32</f>
        <v>0</v>
      </c>
      <c r="Q32" s="332">
        <f>'２斷絲.IAD.效率'!V32</f>
        <v>0</v>
      </c>
      <c r="R32" s="332">
        <f>'２斷絲.IAD.效率'!W32</f>
        <v>0</v>
      </c>
      <c r="S32" s="332" t="str">
        <f>'２斷絲.IAD.效率'!X32</f>
        <v>絲開發</v>
      </c>
      <c r="T32" s="332">
        <f>'２斷絲.IAD.效率'!Y32</f>
        <v>0</v>
      </c>
      <c r="U32" s="328" t="str">
        <f>IF(ISNA(VLOOKUP('２斷絲.IAD.效率'!C32,條件!$A$1:$J$1011,10,0)),"",(VLOOKUP('２斷絲.IAD.效率'!C32,條件!$A$1:$J$1011,10,0)))</f>
        <v/>
      </c>
      <c r="V32" s="329" t="str">
        <f>IF(ISNA(VLOOKUP(C32,條件!$A$1:$J$1011,8,0)),"",(VLOOKUP(C32,條件!$A$1:$J$1011,8,0)))</f>
        <v/>
      </c>
      <c r="W32" s="329" t="str">
        <f>IF(ISNA(VLOOKUP(V32,清單!$AG$1:$AH$19,2,1)),"",(VLOOKUP(V32,清單!$AG$1:$AH$19,2,1)))</f>
        <v/>
      </c>
      <c r="X32" s="329" t="str">
        <f>IF(ISNA(VLOOKUP(C32,條件!$A$1:$J$1011,9,0)),"",(VLOOKUP(C32,條件!$A$1:$J$1011,9,0)))</f>
        <v/>
      </c>
      <c r="Y32" s="329">
        <v>24</v>
      </c>
      <c r="Z32" s="329">
        <v>216</v>
      </c>
      <c r="AA32" s="329" t="str">
        <f t="shared" si="2"/>
        <v/>
      </c>
      <c r="AB32" s="333" t="str">
        <f t="shared" si="3"/>
        <v/>
      </c>
      <c r="AC32" s="329"/>
    </row>
    <row r="33" spans="1:29">
      <c r="A33" s="331">
        <f>'２斷絲.IAD.效率'!A33</f>
        <v>46175</v>
      </c>
      <c r="B33" s="321" t="str">
        <f>'２斷絲.IAD.效率'!B33</f>
        <v>A07</v>
      </c>
      <c r="C33" s="321" t="str">
        <f>'２斷絲.IAD.效率'!C33</f>
        <v>停機</v>
      </c>
      <c r="D33" s="321">
        <f>'２斷絲.IAD.效率'!D33</f>
        <v>0</v>
      </c>
      <c r="E33" s="332">
        <f>'２斷絲.IAD.效率'!J33</f>
        <v>0</v>
      </c>
      <c r="F33" s="332">
        <f>'２斷絲.IAD.效率'!K33</f>
        <v>0</v>
      </c>
      <c r="G33" s="332" t="str">
        <f>'２斷絲.IAD.效率'!L33</f>
        <v>停機</v>
      </c>
      <c r="H33" s="332">
        <f>'２斷絲.IAD.效率'!M33</f>
        <v>0</v>
      </c>
      <c r="I33" s="332">
        <f>'２斷絲.IAD.效率'!N33</f>
        <v>0</v>
      </c>
      <c r="J33" s="332">
        <f>'２斷絲.IAD.效率'!O33</f>
        <v>0</v>
      </c>
      <c r="K33" s="332" t="str">
        <f>'２斷絲.IAD.效率'!P33</f>
        <v>停機</v>
      </c>
      <c r="L33" s="332">
        <f>'２斷絲.IAD.效率'!Q33</f>
        <v>0</v>
      </c>
      <c r="M33" s="332">
        <f>'２斷絲.IAD.效率'!R33</f>
        <v>0</v>
      </c>
      <c r="N33" s="332">
        <f>'２斷絲.IAD.效率'!S33</f>
        <v>0</v>
      </c>
      <c r="O33" s="332" t="str">
        <f>'２斷絲.IAD.效率'!T33</f>
        <v>停機</v>
      </c>
      <c r="P33" s="332">
        <f>'２斷絲.IAD.效率'!U33</f>
        <v>0</v>
      </c>
      <c r="Q33" s="332">
        <f>'２斷絲.IAD.效率'!V33</f>
        <v>0</v>
      </c>
      <c r="R33" s="332">
        <f>'２斷絲.IAD.效率'!W33</f>
        <v>0</v>
      </c>
      <c r="S33" s="332" t="str">
        <f>'２斷絲.IAD.效率'!X33</f>
        <v>停機</v>
      </c>
      <c r="T33" s="332">
        <f>'２斷絲.IAD.效率'!Y33</f>
        <v>0</v>
      </c>
      <c r="U33" s="328" t="str">
        <f>IF(ISNA(VLOOKUP('２斷絲.IAD.效率'!C33,條件!$A$1:$J$1011,10,0)),"",(VLOOKUP('２斷絲.IAD.效率'!C33,條件!$A$1:$J$1011,10,0)))</f>
        <v/>
      </c>
      <c r="V33" s="329" t="str">
        <f>IF(ISNA(VLOOKUP(C33,條件!$A$1:$J$1011,8,0)),"",(VLOOKUP(C33,條件!$A$1:$J$1011,8,0)))</f>
        <v/>
      </c>
      <c r="W33" s="329" t="str">
        <f>IF(ISNA(VLOOKUP(V33,清單!$AG$1:$AH$19,2,1)),"",(VLOOKUP(V33,清單!$AG$1:$AH$19,2,1)))</f>
        <v/>
      </c>
      <c r="X33" s="329" t="str">
        <f>IF(ISNA(VLOOKUP(C33,條件!$A$1:$J$1011,9,0)),"",(VLOOKUP(C33,條件!$A$1:$J$1011,9,0)))</f>
        <v/>
      </c>
      <c r="Y33" s="329">
        <v>24</v>
      </c>
      <c r="Z33" s="329">
        <v>216</v>
      </c>
      <c r="AA33" s="329" t="str">
        <f t="shared" si="2"/>
        <v/>
      </c>
      <c r="AB33" s="333" t="str">
        <f t="shared" si="3"/>
        <v/>
      </c>
      <c r="AC33" s="329"/>
    </row>
    <row r="34" spans="1:29">
      <c r="A34" s="331">
        <f>'２斷絲.IAD.效率'!A34</f>
        <v>46175</v>
      </c>
      <c r="B34" s="321" t="str">
        <f>'２斷絲.IAD.效率'!B34</f>
        <v>A08</v>
      </c>
      <c r="C34" s="321" t="str">
        <f>'２斷絲.IAD.效率'!C34</f>
        <v>停機</v>
      </c>
      <c r="D34" s="321">
        <f>'２斷絲.IAD.效率'!D34</f>
        <v>0</v>
      </c>
      <c r="E34" s="332">
        <f>'２斷絲.IAD.效率'!J34</f>
        <v>0</v>
      </c>
      <c r="F34" s="332">
        <f>'２斷絲.IAD.效率'!K34</f>
        <v>0</v>
      </c>
      <c r="G34" s="332" t="str">
        <f>'２斷絲.IAD.效率'!L34</f>
        <v>停機</v>
      </c>
      <c r="H34" s="332">
        <f>'２斷絲.IAD.效率'!M34</f>
        <v>0</v>
      </c>
      <c r="I34" s="332">
        <f>'２斷絲.IAD.效率'!N34</f>
        <v>0</v>
      </c>
      <c r="J34" s="332">
        <f>'２斷絲.IAD.效率'!O34</f>
        <v>0</v>
      </c>
      <c r="K34" s="332" t="str">
        <f>'２斷絲.IAD.效率'!P34</f>
        <v>停機</v>
      </c>
      <c r="L34" s="332">
        <f>'２斷絲.IAD.效率'!Q34</f>
        <v>0</v>
      </c>
      <c r="M34" s="332">
        <f>'２斷絲.IAD.效率'!R34</f>
        <v>0</v>
      </c>
      <c r="N34" s="332">
        <f>'２斷絲.IAD.效率'!S34</f>
        <v>0</v>
      </c>
      <c r="O34" s="332" t="str">
        <f>'２斷絲.IAD.效率'!T34</f>
        <v>停機</v>
      </c>
      <c r="P34" s="332">
        <f>'２斷絲.IAD.效率'!U34</f>
        <v>0</v>
      </c>
      <c r="Q34" s="332">
        <f>'２斷絲.IAD.效率'!V34</f>
        <v>0</v>
      </c>
      <c r="R34" s="332">
        <f>'２斷絲.IAD.效率'!W34</f>
        <v>0</v>
      </c>
      <c r="S34" s="332" t="str">
        <f>'２斷絲.IAD.效率'!X34</f>
        <v>停機</v>
      </c>
      <c r="T34" s="332">
        <f>'２斷絲.IAD.效率'!Y34</f>
        <v>0</v>
      </c>
      <c r="U34" s="328" t="str">
        <f>IF(ISNA(VLOOKUP('２斷絲.IAD.效率'!C34,條件!$A$1:$J$1011,10,0)),"",(VLOOKUP('２斷絲.IAD.效率'!C34,條件!$A$1:$J$1011,10,0)))</f>
        <v/>
      </c>
      <c r="V34" s="329" t="str">
        <f>IF(ISNA(VLOOKUP(C34,條件!$A$1:$J$1011,8,0)),"",(VLOOKUP(C34,條件!$A$1:$J$1011,8,0)))</f>
        <v/>
      </c>
      <c r="W34" s="329" t="str">
        <f>IF(ISNA(VLOOKUP(V34,清單!$AG$1:$AH$19,2,1)),"",(VLOOKUP(V34,清單!$AG$1:$AH$19,2,1)))</f>
        <v/>
      </c>
      <c r="X34" s="329" t="str">
        <f>IF(ISNA(VLOOKUP(C34,條件!$A$1:$J$1011,9,0)),"",(VLOOKUP(C34,條件!$A$1:$J$1011,9,0)))</f>
        <v/>
      </c>
      <c r="Y34" s="329">
        <v>24</v>
      </c>
      <c r="Z34" s="329">
        <v>216</v>
      </c>
      <c r="AA34" s="329" t="str">
        <f t="shared" si="2"/>
        <v/>
      </c>
      <c r="AB34" s="333" t="str">
        <f t="shared" si="3"/>
        <v/>
      </c>
      <c r="AC34" s="329"/>
    </row>
    <row r="35" spans="1:29">
      <c r="A35" s="331">
        <f>'２斷絲.IAD.效率'!A35</f>
        <v>46175</v>
      </c>
      <c r="B35" s="321" t="str">
        <f>'２斷絲.IAD.效率'!B35</f>
        <v>A09</v>
      </c>
      <c r="C35" s="321" t="str">
        <f>'２斷絲.IAD.效率'!C35</f>
        <v>停機</v>
      </c>
      <c r="D35" s="321">
        <f>'２斷絲.IAD.效率'!D35</f>
        <v>0</v>
      </c>
      <c r="E35" s="332">
        <f>'２斷絲.IAD.效率'!J35</f>
        <v>0</v>
      </c>
      <c r="F35" s="332">
        <f>'２斷絲.IAD.效率'!K35</f>
        <v>0</v>
      </c>
      <c r="G35" s="332" t="str">
        <f>'２斷絲.IAD.效率'!L35</f>
        <v>停機</v>
      </c>
      <c r="H35" s="332">
        <f>'２斷絲.IAD.效率'!M35</f>
        <v>0</v>
      </c>
      <c r="I35" s="332">
        <f>'２斷絲.IAD.效率'!N35</f>
        <v>0</v>
      </c>
      <c r="J35" s="332">
        <f>'２斷絲.IAD.效率'!O35</f>
        <v>0</v>
      </c>
      <c r="K35" s="332" t="str">
        <f>'２斷絲.IAD.效率'!P35</f>
        <v>停機</v>
      </c>
      <c r="L35" s="332">
        <f>'２斷絲.IAD.效率'!Q35</f>
        <v>0</v>
      </c>
      <c r="M35" s="332">
        <f>'２斷絲.IAD.效率'!R35</f>
        <v>0</v>
      </c>
      <c r="N35" s="332">
        <f>'２斷絲.IAD.效率'!S35</f>
        <v>0</v>
      </c>
      <c r="O35" s="332" t="str">
        <f>'２斷絲.IAD.效率'!T35</f>
        <v>停機</v>
      </c>
      <c r="P35" s="332">
        <f>'２斷絲.IAD.效率'!U35</f>
        <v>0</v>
      </c>
      <c r="Q35" s="332">
        <f>'２斷絲.IAD.效率'!V35</f>
        <v>0</v>
      </c>
      <c r="R35" s="332">
        <f>'２斷絲.IAD.效率'!W35</f>
        <v>0</v>
      </c>
      <c r="S35" s="332" t="str">
        <f>'２斷絲.IAD.效率'!X35</f>
        <v>停機</v>
      </c>
      <c r="T35" s="332">
        <f>'２斷絲.IAD.效率'!Y35</f>
        <v>0</v>
      </c>
      <c r="U35" s="328" t="str">
        <f>IF(ISNA(VLOOKUP('２斷絲.IAD.效率'!C35,條件!$A$1:$J$1011,10,0)),"",(VLOOKUP('２斷絲.IAD.效率'!C35,條件!$A$1:$J$1011,10,0)))</f>
        <v/>
      </c>
      <c r="V35" s="329" t="str">
        <f>IF(ISNA(VLOOKUP(C35,條件!$A$1:$J$1011,8,0)),"",(VLOOKUP(C35,條件!$A$1:$J$1011,8,0)))</f>
        <v/>
      </c>
      <c r="W35" s="329" t="str">
        <f>IF(ISNA(VLOOKUP(V35,清單!$AG$1:$AH$19,2,1)),"",(VLOOKUP(V35,清單!$AG$1:$AH$19,2,1)))</f>
        <v/>
      </c>
      <c r="X35" s="329" t="str">
        <f>IF(ISNA(VLOOKUP(C35,條件!$A$1:$J$1011,9,0)),"",(VLOOKUP(C35,條件!$A$1:$J$1011,9,0)))</f>
        <v/>
      </c>
      <c r="Y35" s="329">
        <v>24</v>
      </c>
      <c r="Z35" s="329">
        <v>216</v>
      </c>
      <c r="AA35" s="329" t="str">
        <f t="shared" si="2"/>
        <v/>
      </c>
      <c r="AB35" s="333" t="str">
        <f t="shared" si="3"/>
        <v/>
      </c>
      <c r="AC35" s="329"/>
    </row>
    <row r="36" spans="1:29">
      <c r="A36" s="331">
        <f>'２斷絲.IAD.效率'!A36</f>
        <v>46175</v>
      </c>
      <c r="B36" s="321" t="str">
        <f>'２斷絲.IAD.效率'!B36</f>
        <v>A10</v>
      </c>
      <c r="C36" s="321" t="str">
        <f>'２斷絲.IAD.效率'!C36</f>
        <v>停機</v>
      </c>
      <c r="D36" s="321">
        <f>'２斷絲.IAD.效率'!D36</f>
        <v>0</v>
      </c>
      <c r="E36" s="332">
        <f>'２斷絲.IAD.效率'!J36</f>
        <v>0</v>
      </c>
      <c r="F36" s="332">
        <f>'２斷絲.IAD.效率'!K36</f>
        <v>0</v>
      </c>
      <c r="G36" s="332" t="str">
        <f>'２斷絲.IAD.效率'!L36</f>
        <v>停機</v>
      </c>
      <c r="H36" s="332">
        <f>'２斷絲.IAD.效率'!M36</f>
        <v>0</v>
      </c>
      <c r="I36" s="332">
        <f>'２斷絲.IAD.效率'!N36</f>
        <v>0</v>
      </c>
      <c r="J36" s="332">
        <f>'２斷絲.IAD.效率'!O36</f>
        <v>0</v>
      </c>
      <c r="K36" s="332" t="str">
        <f>'２斷絲.IAD.效率'!P36</f>
        <v>停機</v>
      </c>
      <c r="L36" s="332">
        <f>'２斷絲.IAD.效率'!Q36</f>
        <v>0</v>
      </c>
      <c r="M36" s="332">
        <f>'２斷絲.IAD.效率'!R36</f>
        <v>0</v>
      </c>
      <c r="N36" s="332">
        <f>'２斷絲.IAD.效率'!S36</f>
        <v>0</v>
      </c>
      <c r="O36" s="332" t="str">
        <f>'２斷絲.IAD.效率'!T36</f>
        <v>停機</v>
      </c>
      <c r="P36" s="332">
        <f>'２斷絲.IAD.效率'!U36</f>
        <v>0</v>
      </c>
      <c r="Q36" s="332">
        <f>'２斷絲.IAD.效率'!V36</f>
        <v>0</v>
      </c>
      <c r="R36" s="332">
        <f>'２斷絲.IAD.效率'!W36</f>
        <v>0</v>
      </c>
      <c r="S36" s="332" t="str">
        <f>'２斷絲.IAD.效率'!X36</f>
        <v>停機</v>
      </c>
      <c r="T36" s="332">
        <f>'２斷絲.IAD.效率'!Y36</f>
        <v>0</v>
      </c>
      <c r="U36" s="328" t="str">
        <f>IF(ISNA(VLOOKUP('２斷絲.IAD.效率'!C36,條件!$A$1:$J$1011,10,0)),"",(VLOOKUP('２斷絲.IAD.效率'!C36,條件!$A$1:$J$1011,10,0)))</f>
        <v/>
      </c>
      <c r="V36" s="329" t="str">
        <f>IF(ISNA(VLOOKUP(C36,條件!$A$1:$J$1011,8,0)),"",(VLOOKUP(C36,條件!$A$1:$J$1011,8,0)))</f>
        <v/>
      </c>
      <c r="W36" s="329" t="str">
        <f>IF(ISNA(VLOOKUP(V36,清單!$AG$1:$AH$19,2,1)),"",(VLOOKUP(V36,清單!$AG$1:$AH$19,2,1)))</f>
        <v/>
      </c>
      <c r="X36" s="329" t="str">
        <f>IF(ISNA(VLOOKUP(C36,條件!$A$1:$J$1011,9,0)),"",(VLOOKUP(C36,條件!$A$1:$J$1011,9,0)))</f>
        <v/>
      </c>
      <c r="Y36" s="329">
        <v>24</v>
      </c>
      <c r="Z36" s="329">
        <v>216</v>
      </c>
      <c r="AA36" s="329" t="str">
        <f t="shared" si="2"/>
        <v/>
      </c>
      <c r="AB36" s="333" t="str">
        <f t="shared" si="3"/>
        <v/>
      </c>
      <c r="AC36" s="329"/>
    </row>
    <row r="37" spans="1:29">
      <c r="A37" s="331">
        <f>'２斷絲.IAD.效率'!A37</f>
        <v>46175</v>
      </c>
      <c r="B37" s="321" t="str">
        <f>'２斷絲.IAD.效率'!B37</f>
        <v>A11</v>
      </c>
      <c r="C37" s="321" t="str">
        <f>'２斷絲.IAD.效率'!C37</f>
        <v>2FA062</v>
      </c>
      <c r="D37" s="321">
        <f>'２斷絲.IAD.效率'!D37</f>
        <v>0</v>
      </c>
      <c r="E37" s="332">
        <f>'２斷絲.IAD.效率'!J37</f>
        <v>19</v>
      </c>
      <c r="F37" s="332">
        <f>'２斷絲.IAD.效率'!K37</f>
        <v>1</v>
      </c>
      <c r="G37" s="332">
        <f>'２斷絲.IAD.效率'!L37</f>
        <v>9448</v>
      </c>
      <c r="H37" s="332">
        <f>'２斷絲.IAD.效率'!M37</f>
        <v>9469</v>
      </c>
      <c r="I37" s="332">
        <f>'２斷絲.IAD.效率'!N37</f>
        <v>0</v>
      </c>
      <c r="J37" s="332">
        <f>'２斷絲.IAD.效率'!O37</f>
        <v>0</v>
      </c>
      <c r="K37" s="332">
        <f>'２斷絲.IAD.效率'!P37</f>
        <v>0</v>
      </c>
      <c r="L37" s="332">
        <f>'２斷絲.IAD.效率'!Q37</f>
        <v>0</v>
      </c>
      <c r="M37" s="332">
        <f>'２斷絲.IAD.效率'!R37</f>
        <v>22</v>
      </c>
      <c r="N37" s="332">
        <f>'２斷絲.IAD.效率'!S37</f>
        <v>0</v>
      </c>
      <c r="O37" s="332">
        <f>'２斷絲.IAD.效率'!T37</f>
        <v>9357</v>
      </c>
      <c r="P37" s="332">
        <f>'２斷絲.IAD.效率'!U37</f>
        <v>9765</v>
      </c>
      <c r="Q37" s="332">
        <f>'２斷絲.IAD.效率'!V37</f>
        <v>25</v>
      </c>
      <c r="R37" s="332">
        <f>'２斷絲.IAD.效率'!W37</f>
        <v>1</v>
      </c>
      <c r="S37" s="332">
        <f>'２斷絲.IAD.效率'!X37</f>
        <v>9569</v>
      </c>
      <c r="T37" s="332">
        <f>'２斷絲.IAD.效率'!Y37</f>
        <v>9376</v>
      </c>
      <c r="U37" s="328" t="str">
        <f>IF(ISNA(VLOOKUP('２斷絲.IAD.效率'!C37,條件!$A$1:$J$1011,10,0)),"",(VLOOKUP('２斷絲.IAD.效率'!C37,條件!$A$1:$J$1011,10,0)))</f>
        <v>高壓</v>
      </c>
      <c r="V37" s="329" t="str">
        <f>IF(ISNA(VLOOKUP(C37,條件!$A$1:$J$1011,8,0)),"",(VLOOKUP(C37,條件!$A$1:$J$1011,8,0)))</f>
        <v>P203</v>
      </c>
      <c r="W37" s="329">
        <f>IF(ISNA(VLOOKUP(V37,清單!$AG$1:$AH$19,2,1)),"",(VLOOKUP(V37,清單!$AG$1:$AH$19,2,1)))</f>
        <v>0.91100000000000003</v>
      </c>
      <c r="X37" s="329">
        <f>IF(ISNA(VLOOKUP(C37,條件!$A$1:$J$1011,9,0)),"",(VLOOKUP(C37,條件!$A$1:$J$1011,9,0)))</f>
        <v>0.7</v>
      </c>
      <c r="Y37" s="329">
        <v>24</v>
      </c>
      <c r="Z37" s="329">
        <v>216</v>
      </c>
      <c r="AA37" s="329">
        <f t="shared" si="2"/>
        <v>1.7</v>
      </c>
      <c r="AB37" s="333">
        <f t="shared" si="3"/>
        <v>8028.4608000000007</v>
      </c>
      <c r="AC37" s="329"/>
    </row>
    <row r="38" spans="1:29">
      <c r="A38" s="331">
        <f>'２斷絲.IAD.效率'!A38</f>
        <v>46175</v>
      </c>
      <c r="B38" s="321" t="str">
        <f>'２斷絲.IAD.效率'!B38</f>
        <v>A12</v>
      </c>
      <c r="C38" s="321" t="str">
        <f>'２斷絲.IAD.效率'!C38</f>
        <v>2F43R2</v>
      </c>
      <c r="D38" s="321">
        <f>'２斷絲.IAD.效率'!D38</f>
        <v>0</v>
      </c>
      <c r="E38" s="332">
        <f>'２斷絲.IAD.效率'!J38</f>
        <v>30</v>
      </c>
      <c r="F38" s="332">
        <f>'２斷絲.IAD.效率'!K38</f>
        <v>10</v>
      </c>
      <c r="G38" s="332">
        <f>'２斷絲.IAD.效率'!L38</f>
        <v>9584</v>
      </c>
      <c r="H38" s="332">
        <f>'２斷絲.IAD.效率'!M38</f>
        <v>9813</v>
      </c>
      <c r="I38" s="332">
        <f>'２斷絲.IAD.效率'!N38</f>
        <v>0</v>
      </c>
      <c r="J38" s="332">
        <f>'２斷絲.IAD.效率'!O38</f>
        <v>0</v>
      </c>
      <c r="K38" s="332">
        <f>'２斷絲.IAD.效率'!P38</f>
        <v>0</v>
      </c>
      <c r="L38" s="332">
        <f>'２斷絲.IAD.效率'!Q38</f>
        <v>0</v>
      </c>
      <c r="M38" s="332">
        <f>'２斷絲.IAD.效率'!R38</f>
        <v>28</v>
      </c>
      <c r="N38" s="332">
        <f>'２斷絲.IAD.效率'!S38</f>
        <v>0</v>
      </c>
      <c r="O38" s="332">
        <f>'２斷絲.IAD.效率'!T38</f>
        <v>9484</v>
      </c>
      <c r="P38" s="332">
        <f>'２斷絲.IAD.效率'!U38</f>
        <v>9285</v>
      </c>
      <c r="Q38" s="332">
        <f>'２斷絲.IAD.效率'!V38</f>
        <v>20</v>
      </c>
      <c r="R38" s="332">
        <f>'２斷絲.IAD.效率'!W38</f>
        <v>8</v>
      </c>
      <c r="S38" s="332">
        <f>'２斷絲.IAD.效率'!X38</f>
        <v>9453</v>
      </c>
      <c r="T38" s="332">
        <f>'２斷絲.IAD.效率'!Y38</f>
        <v>9612</v>
      </c>
      <c r="U38" s="328" t="str">
        <f>IF(ISNA(VLOOKUP('２斷絲.IAD.效率'!C38,條件!$A$1:$J$1011,10,0)),"",(VLOOKUP('２斷絲.IAD.效率'!C38,條件!$A$1:$J$1011,10,0)))</f>
        <v>低壓</v>
      </c>
      <c r="V38" s="329" t="str">
        <f>IF(ISNA(VLOOKUP(C38,條件!$A$1:$J$1011,8,0)),"",(VLOOKUP(C38,條件!$A$1:$J$1011,8,0)))</f>
        <v>P203</v>
      </c>
      <c r="W38" s="329">
        <f>IF(ISNA(VLOOKUP(V38,清單!$AG$1:$AH$19,2,1)),"",(VLOOKUP(V38,清單!$AG$1:$AH$19,2,1)))</f>
        <v>0.91100000000000003</v>
      </c>
      <c r="X38" s="329">
        <f>IF(ISNA(VLOOKUP(C38,條件!$A$1:$J$1011,9,0)),"",(VLOOKUP(C38,條件!$A$1:$J$1011,9,0)))</f>
        <v>1.7</v>
      </c>
      <c r="Y38" s="329">
        <v>24</v>
      </c>
      <c r="Z38" s="329">
        <v>216</v>
      </c>
      <c r="AA38" s="329">
        <f t="shared" si="2"/>
        <v>2.7</v>
      </c>
      <c r="AB38" s="333">
        <f t="shared" si="3"/>
        <v>12751.084800000001</v>
      </c>
      <c r="AC38" s="329"/>
    </row>
    <row r="39" spans="1:29">
      <c r="A39" s="331">
        <f>'２斷絲.IAD.效率'!A39</f>
        <v>46175</v>
      </c>
      <c r="B39" s="321" t="str">
        <f>'２斷絲.IAD.效率'!B39</f>
        <v>A13</v>
      </c>
      <c r="C39" s="321" t="str">
        <f>'２斷絲.IAD.效率'!C39</f>
        <v>2F08R2</v>
      </c>
      <c r="D39" s="321" t="str">
        <f>'２斷絲.IAD.效率'!D39</f>
        <v>G</v>
      </c>
      <c r="E39" s="332">
        <f>'２斷絲.IAD.效率'!J39</f>
        <v>28</v>
      </c>
      <c r="F39" s="332">
        <f>'２斷絲.IAD.效率'!K39</f>
        <v>3</v>
      </c>
      <c r="G39" s="332">
        <f>'２斷絲.IAD.效率'!L39</f>
        <v>9109</v>
      </c>
      <c r="H39" s="332">
        <f>'２斷絲.IAD.效率'!M39</f>
        <v>9423</v>
      </c>
      <c r="I39" s="332">
        <f>'２斷絲.IAD.效率'!N39</f>
        <v>0</v>
      </c>
      <c r="J39" s="332">
        <f>'２斷絲.IAD.效率'!O39</f>
        <v>0</v>
      </c>
      <c r="K39" s="332">
        <f>'２斷絲.IAD.效率'!P39</f>
        <v>0</v>
      </c>
      <c r="L39" s="332">
        <f>'２斷絲.IAD.效率'!Q39</f>
        <v>0</v>
      </c>
      <c r="M39" s="332">
        <f>'２斷絲.IAD.效率'!R39</f>
        <v>20</v>
      </c>
      <c r="N39" s="332">
        <f>'２斷絲.IAD.效率'!S39</f>
        <v>0</v>
      </c>
      <c r="O39" s="332">
        <f>'２斷絲.IAD.效率'!T39</f>
        <v>9052</v>
      </c>
      <c r="P39" s="332">
        <f>'２斷絲.IAD.效率'!U39</f>
        <v>9471</v>
      </c>
      <c r="Q39" s="332">
        <f>'２斷絲.IAD.效率'!V39</f>
        <v>17</v>
      </c>
      <c r="R39" s="332">
        <f>'２斷絲.IAD.效率'!W39</f>
        <v>0</v>
      </c>
      <c r="S39" s="332">
        <f>'２斷絲.IAD.效率'!X39</f>
        <v>9038</v>
      </c>
      <c r="T39" s="332">
        <f>'２斷絲.IAD.效率'!Y39</f>
        <v>9382</v>
      </c>
      <c r="U39" s="328" t="str">
        <f>IF(ISNA(VLOOKUP('２斷絲.IAD.效率'!C39,條件!$A$1:$J$1011,10,0)),"",(VLOOKUP('２斷絲.IAD.效率'!C39,條件!$A$1:$J$1011,10,0)))</f>
        <v>低壓</v>
      </c>
      <c r="V39" s="329" t="str">
        <f>IF(ISNA(VLOOKUP(C39,條件!$A$1:$J$1011,8,0)),"",(VLOOKUP(C39,條件!$A$1:$J$1011,8,0)))</f>
        <v>P142</v>
      </c>
      <c r="W39" s="329">
        <f>IF(ISNA(VLOOKUP(V39,清單!$AG$1:$AH$19,2,1)),"",(VLOOKUP(V39,清單!$AG$1:$AH$19,2,1)))</f>
        <v>0.56200000000000006</v>
      </c>
      <c r="X39" s="329">
        <f>IF(ISNA(VLOOKUP(C39,條件!$A$1:$J$1011,9,0)),"",(VLOOKUP(C39,條件!$A$1:$J$1011,9,0)))</f>
        <v>1.1000000000000001</v>
      </c>
      <c r="Y39" s="329">
        <v>24</v>
      </c>
      <c r="Z39" s="329">
        <v>216</v>
      </c>
      <c r="AA39" s="329">
        <f t="shared" si="2"/>
        <v>2.1</v>
      </c>
      <c r="AB39" s="333">
        <f t="shared" si="3"/>
        <v>6118.1568000000007</v>
      </c>
      <c r="AC39" s="329"/>
    </row>
    <row r="40" spans="1:29">
      <c r="A40" s="331">
        <f>'２斷絲.IAD.效率'!A40</f>
        <v>46175</v>
      </c>
      <c r="B40" s="321" t="str">
        <f>'２斷絲.IAD.效率'!B40</f>
        <v>A14</v>
      </c>
      <c r="C40" s="321" t="str">
        <f>'２斷絲.IAD.效率'!C40</f>
        <v>停機</v>
      </c>
      <c r="D40" s="321">
        <f>'２斷絲.IAD.效率'!D40</f>
        <v>0</v>
      </c>
      <c r="E40" s="332">
        <f>'２斷絲.IAD.效率'!J40</f>
        <v>0</v>
      </c>
      <c r="F40" s="332">
        <f>'２斷絲.IAD.效率'!K40</f>
        <v>0</v>
      </c>
      <c r="G40" s="332" t="str">
        <f>'２斷絲.IAD.效率'!L40</f>
        <v>停機</v>
      </c>
      <c r="H40" s="332">
        <f>'２斷絲.IAD.效率'!M40</f>
        <v>0</v>
      </c>
      <c r="I40" s="332">
        <f>'２斷絲.IAD.效率'!N40</f>
        <v>0</v>
      </c>
      <c r="J40" s="332">
        <f>'２斷絲.IAD.效率'!O40</f>
        <v>0</v>
      </c>
      <c r="K40" s="332" t="str">
        <f>'２斷絲.IAD.效率'!P40</f>
        <v>停機</v>
      </c>
      <c r="L40" s="332">
        <f>'２斷絲.IAD.效率'!Q40</f>
        <v>0</v>
      </c>
      <c r="M40" s="332">
        <f>'２斷絲.IAD.效率'!R40</f>
        <v>0</v>
      </c>
      <c r="N40" s="332">
        <f>'２斷絲.IAD.效率'!S40</f>
        <v>0</v>
      </c>
      <c r="O40" s="332" t="str">
        <f>'２斷絲.IAD.效率'!T40</f>
        <v>停機</v>
      </c>
      <c r="P40" s="332">
        <f>'２斷絲.IAD.效率'!U40</f>
        <v>0</v>
      </c>
      <c r="Q40" s="332">
        <f>'２斷絲.IAD.效率'!V40</f>
        <v>0</v>
      </c>
      <c r="R40" s="332">
        <f>'２斷絲.IAD.效率'!W40</f>
        <v>0</v>
      </c>
      <c r="S40" s="332" t="str">
        <f>'２斷絲.IAD.效率'!X40</f>
        <v>停機</v>
      </c>
      <c r="T40" s="332">
        <f>'２斷絲.IAD.效率'!Y40</f>
        <v>0</v>
      </c>
      <c r="U40" s="328" t="str">
        <f>IF(ISNA(VLOOKUP('２斷絲.IAD.效率'!C40,條件!$A$1:$J$1011,10,0)),"",(VLOOKUP('２斷絲.IAD.效率'!C40,條件!$A$1:$J$1011,10,0)))</f>
        <v/>
      </c>
      <c r="V40" s="329" t="str">
        <f>IF(ISNA(VLOOKUP(C40,條件!$A$1:$J$1011,8,0)),"",(VLOOKUP(C40,條件!$A$1:$J$1011,8,0)))</f>
        <v/>
      </c>
      <c r="W40" s="329" t="str">
        <f>IF(ISNA(VLOOKUP(V40,清單!$AG$1:$AH$19,2,1)),"",(VLOOKUP(V40,清單!$AG$1:$AH$19,2,1)))</f>
        <v/>
      </c>
      <c r="X40" s="329" t="str">
        <f>IF(ISNA(VLOOKUP(C40,條件!$A$1:$J$1011,9,0)),"",(VLOOKUP(C40,條件!$A$1:$J$1011,9,0)))</f>
        <v/>
      </c>
      <c r="Y40" s="329">
        <v>24</v>
      </c>
      <c r="Z40" s="329">
        <v>216</v>
      </c>
      <c r="AA40" s="329" t="str">
        <f t="shared" ref="AA40:AA64" si="4">IF(X40="","",X40+1)</f>
        <v/>
      </c>
      <c r="AB40" s="333" t="str">
        <f t="shared" ref="AB40:AB64" si="5">IF(AA40="","",W40*Z40*AA40*Y40)</f>
        <v/>
      </c>
      <c r="AC40" s="329"/>
    </row>
    <row r="41" spans="1:29">
      <c r="A41" s="331">
        <f>'２斷絲.IAD.效率'!A41</f>
        <v>46175</v>
      </c>
      <c r="B41" s="321" t="str">
        <f>'２斷絲.IAD.效率'!B41</f>
        <v>A15</v>
      </c>
      <c r="C41" s="321" t="str">
        <f>'２斷絲.IAD.效率'!C41</f>
        <v>2F43P2</v>
      </c>
      <c r="D41" s="321">
        <f>'２斷絲.IAD.效率'!D41</f>
        <v>0</v>
      </c>
      <c r="E41" s="332">
        <f>'２斷絲.IAD.效率'!J41</f>
        <v>18</v>
      </c>
      <c r="F41" s="332">
        <f>'２斷絲.IAD.效率'!K41</f>
        <v>8</v>
      </c>
      <c r="G41" s="332">
        <f>'２斷絲.IAD.效率'!L41</f>
        <v>9269</v>
      </c>
      <c r="H41" s="332">
        <f>'２斷絲.IAD.效率'!M41</f>
        <v>8803</v>
      </c>
      <c r="I41" s="332">
        <f>'２斷絲.IAD.效率'!N41</f>
        <v>0</v>
      </c>
      <c r="J41" s="332">
        <f>'２斷絲.IAD.效率'!O41</f>
        <v>0</v>
      </c>
      <c r="K41" s="332">
        <f>'２斷絲.IAD.效率'!P41</f>
        <v>0</v>
      </c>
      <c r="L41" s="332">
        <f>'２斷絲.IAD.效率'!Q41</f>
        <v>0</v>
      </c>
      <c r="M41" s="332">
        <f>'２斷絲.IAD.效率'!R41</f>
        <v>11</v>
      </c>
      <c r="N41" s="332">
        <f>'２斷絲.IAD.效率'!S41</f>
        <v>0</v>
      </c>
      <c r="O41" s="332">
        <f>'２斷絲.IAD.效率'!T41</f>
        <v>9335</v>
      </c>
      <c r="P41" s="332">
        <f>'２斷絲.IAD.效率'!U41</f>
        <v>9102</v>
      </c>
      <c r="Q41" s="332">
        <f>'２斷絲.IAD.效率'!V41</f>
        <v>8</v>
      </c>
      <c r="R41" s="332">
        <f>'２斷絲.IAD.效率'!W41</f>
        <v>1</v>
      </c>
      <c r="S41" s="332">
        <f>'２斷絲.IAD.效率'!X41</f>
        <v>9350</v>
      </c>
      <c r="T41" s="332">
        <f>'２斷絲.IAD.效率'!Y41</f>
        <v>9112</v>
      </c>
      <c r="U41" s="328" t="str">
        <f>IF(ISNA(VLOOKUP('２斷絲.IAD.效率'!C41,條件!$A$1:$J$1011,10,0)),"",(VLOOKUP('２斷絲.IAD.效率'!C41,條件!$A$1:$J$1011,10,0)))</f>
        <v>低壓</v>
      </c>
      <c r="V41" s="329" t="str">
        <f>IF(ISNA(VLOOKUP(C41,條件!$A$1:$J$1011,8,0)),"",(VLOOKUP(C41,條件!$A$1:$J$1011,8,0)))</f>
        <v>P203</v>
      </c>
      <c r="W41" s="329">
        <f>IF(ISNA(VLOOKUP(V41,清單!$AG$1:$AH$19,2,1)),"",(VLOOKUP(V41,清單!$AG$1:$AH$19,2,1)))</f>
        <v>0.91100000000000003</v>
      </c>
      <c r="X41" s="329">
        <f>IF(ISNA(VLOOKUP(C41,條件!$A$1:$J$1011,9,0)),"",(VLOOKUP(C41,條件!$A$1:$J$1011,9,0)))</f>
        <v>3</v>
      </c>
      <c r="Y41" s="329">
        <v>24</v>
      </c>
      <c r="Z41" s="329">
        <v>216</v>
      </c>
      <c r="AA41" s="329">
        <f t="shared" si="4"/>
        <v>4</v>
      </c>
      <c r="AB41" s="333">
        <f t="shared" si="5"/>
        <v>18890.495999999999</v>
      </c>
      <c r="AC41" s="329"/>
    </row>
    <row r="42" spans="1:29">
      <c r="A42" s="331">
        <f>'２斷絲.IAD.效率'!A42</f>
        <v>46175</v>
      </c>
      <c r="B42" s="321" t="str">
        <f>'２斷絲.IAD.效率'!B42</f>
        <v>A16</v>
      </c>
      <c r="C42" s="321" t="str">
        <f>'２斷絲.IAD.效率'!C42</f>
        <v>2F08S2</v>
      </c>
      <c r="D42" s="321">
        <f>'２斷絲.IAD.效率'!D42</f>
        <v>0</v>
      </c>
      <c r="E42" s="332">
        <f>'２斷絲.IAD.效率'!J42</f>
        <v>0</v>
      </c>
      <c r="F42" s="332">
        <f>'２斷絲.IAD.效率'!K42</f>
        <v>0</v>
      </c>
      <c r="G42" s="332" t="str">
        <f>'２斷絲.IAD.效率'!L42</f>
        <v>改紡</v>
      </c>
      <c r="H42" s="332">
        <f>'２斷絲.IAD.效率'!M42</f>
        <v>0</v>
      </c>
      <c r="I42" s="332">
        <f>'２斷絲.IAD.效率'!N42</f>
        <v>0</v>
      </c>
      <c r="J42" s="332">
        <f>'２斷絲.IAD.效率'!O42</f>
        <v>0</v>
      </c>
      <c r="K42" s="332" t="str">
        <f>'２斷絲.IAD.效率'!P42</f>
        <v>改紡</v>
      </c>
      <c r="L42" s="332">
        <f>'２斷絲.IAD.效率'!Q42</f>
        <v>0</v>
      </c>
      <c r="M42" s="332">
        <f>'２斷絲.IAD.效率'!R42</f>
        <v>0</v>
      </c>
      <c r="N42" s="332">
        <f>'２斷絲.IAD.效率'!S42</f>
        <v>0</v>
      </c>
      <c r="O42" s="332" t="str">
        <f>'２斷絲.IAD.效率'!T42</f>
        <v>改紡</v>
      </c>
      <c r="P42" s="332">
        <f>'２斷絲.IAD.效率'!U42</f>
        <v>0</v>
      </c>
      <c r="Q42" s="332">
        <f>'２斷絲.IAD.效率'!V42</f>
        <v>17</v>
      </c>
      <c r="R42" s="332">
        <f>'２斷絲.IAD.效率'!W42</f>
        <v>0</v>
      </c>
      <c r="S42" s="332">
        <f>'２斷絲.IAD.效率'!X42</f>
        <v>8862</v>
      </c>
      <c r="T42" s="332">
        <f>'２斷絲.IAD.效率'!Y42</f>
        <v>8970</v>
      </c>
      <c r="U42" s="328" t="str">
        <f>IF(ISNA(VLOOKUP('２斷絲.IAD.效率'!C42,條件!$A$1:$J$1011,10,0)),"",(VLOOKUP('２斷絲.IAD.效率'!C42,條件!$A$1:$J$1011,10,0)))</f>
        <v>低壓</v>
      </c>
      <c r="V42" s="329" t="str">
        <f>IF(ISNA(VLOOKUP(C42,條件!$A$1:$J$1011,8,0)),"",(VLOOKUP(C42,條件!$A$1:$J$1011,8,0)))</f>
        <v>P203</v>
      </c>
      <c r="W42" s="329">
        <f>IF(ISNA(VLOOKUP(V42,清單!$AG$1:$AH$19,2,1)),"",(VLOOKUP(V42,清單!$AG$1:$AH$19,2,1)))</f>
        <v>0.91100000000000003</v>
      </c>
      <c r="X42" s="329">
        <f>IF(ISNA(VLOOKUP(C42,條件!$A$1:$J$1011,9,0)),"",(VLOOKUP(C42,條件!$A$1:$J$1011,9,0)))</f>
        <v>0.9</v>
      </c>
      <c r="Y42" s="329">
        <v>24</v>
      </c>
      <c r="Z42" s="329">
        <v>216</v>
      </c>
      <c r="AA42" s="329">
        <f t="shared" si="4"/>
        <v>1.9</v>
      </c>
      <c r="AB42" s="333">
        <f t="shared" si="5"/>
        <v>8972.9856</v>
      </c>
      <c r="AC42" s="329"/>
    </row>
    <row r="43" spans="1:29">
      <c r="A43" s="331">
        <f>'２斷絲.IAD.效率'!A43</f>
        <v>46175</v>
      </c>
      <c r="B43" s="321" t="str">
        <f>'２斷絲.IAD.效率'!B43</f>
        <v>A17</v>
      </c>
      <c r="C43" s="321" t="str">
        <f>'２斷絲.IAD.效率'!C43</f>
        <v>停機</v>
      </c>
      <c r="D43" s="321">
        <f>'２斷絲.IAD.效率'!D43</f>
        <v>0</v>
      </c>
      <c r="E43" s="332">
        <f>'２斷絲.IAD.效率'!J43</f>
        <v>0</v>
      </c>
      <c r="F43" s="332">
        <f>'２斷絲.IAD.效率'!K43</f>
        <v>0</v>
      </c>
      <c r="G43" s="332" t="str">
        <f>'２斷絲.IAD.效率'!L43</f>
        <v>停機</v>
      </c>
      <c r="H43" s="332">
        <f>'２斷絲.IAD.效率'!M43</f>
        <v>0</v>
      </c>
      <c r="I43" s="332">
        <f>'２斷絲.IAD.效率'!N43</f>
        <v>0</v>
      </c>
      <c r="J43" s="332">
        <f>'２斷絲.IAD.效率'!O43</f>
        <v>0</v>
      </c>
      <c r="K43" s="332" t="str">
        <f>'２斷絲.IAD.效率'!P43</f>
        <v>停機</v>
      </c>
      <c r="L43" s="332">
        <f>'２斷絲.IAD.效率'!Q43</f>
        <v>0</v>
      </c>
      <c r="M43" s="332">
        <f>'２斷絲.IAD.效率'!R43</f>
        <v>0</v>
      </c>
      <c r="N43" s="332">
        <f>'２斷絲.IAD.效率'!S43</f>
        <v>0</v>
      </c>
      <c r="O43" s="332" t="str">
        <f>'２斷絲.IAD.效率'!T43</f>
        <v>停機</v>
      </c>
      <c r="P43" s="332">
        <f>'２斷絲.IAD.效率'!U43</f>
        <v>0</v>
      </c>
      <c r="Q43" s="332">
        <f>'２斷絲.IAD.效率'!V43</f>
        <v>0</v>
      </c>
      <c r="R43" s="332">
        <f>'２斷絲.IAD.效率'!W43</f>
        <v>0</v>
      </c>
      <c r="S43" s="332" t="str">
        <f>'２斷絲.IAD.效率'!X43</f>
        <v>停機</v>
      </c>
      <c r="T43" s="332">
        <f>'２斷絲.IAD.效率'!Y43</f>
        <v>0</v>
      </c>
      <c r="U43" s="328" t="str">
        <f>IF(ISNA(VLOOKUP('２斷絲.IAD.效率'!C43,條件!$A$1:$J$1011,10,0)),"",(VLOOKUP('２斷絲.IAD.效率'!C43,條件!$A$1:$J$1011,10,0)))</f>
        <v/>
      </c>
      <c r="V43" s="329" t="str">
        <f>IF(ISNA(VLOOKUP(C43,條件!$A$1:$J$1011,8,0)),"",(VLOOKUP(C43,條件!$A$1:$J$1011,8,0)))</f>
        <v/>
      </c>
      <c r="W43" s="329" t="str">
        <f>IF(ISNA(VLOOKUP(V43,清單!$AG$1:$AH$19,2,1)),"",(VLOOKUP(V43,清單!$AG$1:$AH$19,2,1)))</f>
        <v/>
      </c>
      <c r="X43" s="329" t="str">
        <f>IF(ISNA(VLOOKUP(C43,條件!$A$1:$J$1011,9,0)),"",(VLOOKUP(C43,條件!$A$1:$J$1011,9,0)))</f>
        <v/>
      </c>
      <c r="Y43" s="329">
        <v>24</v>
      </c>
      <c r="Z43" s="329">
        <v>216</v>
      </c>
      <c r="AA43" s="329" t="str">
        <f t="shared" si="4"/>
        <v/>
      </c>
      <c r="AB43" s="333" t="str">
        <f t="shared" si="5"/>
        <v/>
      </c>
      <c r="AC43" s="329"/>
    </row>
    <row r="44" spans="1:29">
      <c r="A44" s="331">
        <f>'２斷絲.IAD.效率'!A44</f>
        <v>46175</v>
      </c>
      <c r="B44" s="321" t="str">
        <f>'２斷絲.IAD.效率'!B44</f>
        <v>A18</v>
      </c>
      <c r="C44" s="321" t="str">
        <f>'２斷絲.IAD.效率'!C44</f>
        <v>停機</v>
      </c>
      <c r="D44" s="321">
        <f>'２斷絲.IAD.效率'!D44</f>
        <v>0</v>
      </c>
      <c r="E44" s="332">
        <f>'２斷絲.IAD.效率'!J44</f>
        <v>0</v>
      </c>
      <c r="F44" s="332">
        <f>'２斷絲.IAD.效率'!K44</f>
        <v>0</v>
      </c>
      <c r="G44" s="332" t="str">
        <f>'２斷絲.IAD.效率'!L44</f>
        <v>停機</v>
      </c>
      <c r="H44" s="332">
        <f>'２斷絲.IAD.效率'!M44</f>
        <v>0</v>
      </c>
      <c r="I44" s="332">
        <f>'２斷絲.IAD.效率'!N44</f>
        <v>0</v>
      </c>
      <c r="J44" s="332">
        <f>'２斷絲.IAD.效率'!O44</f>
        <v>0</v>
      </c>
      <c r="K44" s="332" t="str">
        <f>'２斷絲.IAD.效率'!P44</f>
        <v>停機</v>
      </c>
      <c r="L44" s="332">
        <f>'２斷絲.IAD.效率'!Q44</f>
        <v>0</v>
      </c>
      <c r="M44" s="332">
        <f>'２斷絲.IAD.效率'!R44</f>
        <v>0</v>
      </c>
      <c r="N44" s="332">
        <f>'２斷絲.IAD.效率'!S44</f>
        <v>0</v>
      </c>
      <c r="O44" s="332" t="str">
        <f>'２斷絲.IAD.效率'!T44</f>
        <v>停機</v>
      </c>
      <c r="P44" s="332">
        <f>'２斷絲.IAD.效率'!U44</f>
        <v>0</v>
      </c>
      <c r="Q44" s="332">
        <f>'２斷絲.IAD.效率'!V44</f>
        <v>0</v>
      </c>
      <c r="R44" s="332">
        <f>'２斷絲.IAD.效率'!W44</f>
        <v>0</v>
      </c>
      <c r="S44" s="332" t="str">
        <f>'２斷絲.IAD.效率'!X44</f>
        <v>停機</v>
      </c>
      <c r="T44" s="332">
        <f>'２斷絲.IAD.效率'!Y44</f>
        <v>0</v>
      </c>
      <c r="U44" s="328" t="str">
        <f>IF(ISNA(VLOOKUP('２斷絲.IAD.效率'!C44,條件!$A$1:$J$1011,10,0)),"",(VLOOKUP('２斷絲.IAD.效率'!C44,條件!$A$1:$J$1011,10,0)))</f>
        <v/>
      </c>
      <c r="V44" s="329" t="str">
        <f>IF(ISNA(VLOOKUP(C44,條件!$A$1:$J$1011,8,0)),"",(VLOOKUP(C44,條件!$A$1:$J$1011,8,0)))</f>
        <v/>
      </c>
      <c r="W44" s="329" t="str">
        <f>IF(ISNA(VLOOKUP(V44,清單!$AG$1:$AH$19,2,1)),"",(VLOOKUP(V44,清單!$AG$1:$AH$19,2,1)))</f>
        <v/>
      </c>
      <c r="X44" s="329" t="str">
        <f>IF(ISNA(VLOOKUP(C44,條件!$A$1:$J$1011,9,0)),"",(VLOOKUP(C44,條件!$A$1:$J$1011,9,0)))</f>
        <v/>
      </c>
      <c r="Y44" s="329">
        <v>24</v>
      </c>
      <c r="Z44" s="329">
        <v>216</v>
      </c>
      <c r="AA44" s="329" t="str">
        <f t="shared" si="4"/>
        <v/>
      </c>
      <c r="AB44" s="333" t="str">
        <f t="shared" si="5"/>
        <v/>
      </c>
      <c r="AC44" s="329"/>
    </row>
    <row r="45" spans="1:29">
      <c r="A45" s="331">
        <f>'２斷絲.IAD.效率'!A45</f>
        <v>46175</v>
      </c>
      <c r="B45" s="321" t="str">
        <f>'２斷絲.IAD.效率'!B45</f>
        <v>A19</v>
      </c>
      <c r="C45" s="321" t="str">
        <f>'２斷絲.IAD.效率'!C45</f>
        <v>2F43S2</v>
      </c>
      <c r="D45" s="321">
        <f>'２斷絲.IAD.效率'!D45</f>
        <v>0</v>
      </c>
      <c r="E45" s="332">
        <f>'２斷絲.IAD.效率'!J45</f>
        <v>0</v>
      </c>
      <c r="F45" s="332">
        <f>'２斷絲.IAD.效率'!K45</f>
        <v>0</v>
      </c>
      <c r="G45" s="332" t="str">
        <f>'２斷絲.IAD.效率'!L45</f>
        <v>改紡</v>
      </c>
      <c r="H45" s="332">
        <f>'２斷絲.IAD.效率'!M45</f>
        <v>0</v>
      </c>
      <c r="I45" s="332">
        <f>'２斷絲.IAD.效率'!N45</f>
        <v>0</v>
      </c>
      <c r="J45" s="332">
        <f>'２斷絲.IAD.效率'!O45</f>
        <v>0</v>
      </c>
      <c r="K45" s="332" t="str">
        <f>'２斷絲.IAD.效率'!P45</f>
        <v>改紡</v>
      </c>
      <c r="L45" s="332">
        <f>'２斷絲.IAD.效率'!Q45</f>
        <v>0</v>
      </c>
      <c r="M45" s="332">
        <f>'２斷絲.IAD.效率'!R45</f>
        <v>0</v>
      </c>
      <c r="N45" s="332">
        <f>'２斷絲.IAD.效率'!S45</f>
        <v>0</v>
      </c>
      <c r="O45" s="332">
        <f>'２斷絲.IAD.效率'!T45</f>
        <v>4500</v>
      </c>
      <c r="P45" s="332">
        <f>'２斷絲.IAD.效率'!U45</f>
        <v>4336</v>
      </c>
      <c r="Q45" s="332">
        <f>'２斷絲.IAD.效率'!V45</f>
        <v>41</v>
      </c>
      <c r="R45" s="332">
        <f>'２斷絲.IAD.效率'!W45</f>
        <v>0</v>
      </c>
      <c r="S45" s="332">
        <f>'２斷絲.IAD.效率'!X45</f>
        <v>8988</v>
      </c>
      <c r="T45" s="332">
        <f>'２斷絲.IAD.效率'!Y45</f>
        <v>9006</v>
      </c>
      <c r="U45" s="328" t="str">
        <f>IF(ISNA(VLOOKUP('２斷絲.IAD.效率'!C45,條件!$A$1:$J$1011,10,0)),"",(VLOOKUP('２斷絲.IAD.效率'!C45,條件!$A$1:$J$1011,10,0)))</f>
        <v>高壓</v>
      </c>
      <c r="V45" s="329" t="str">
        <f>IF(ISNA(VLOOKUP(C45,條件!$A$1:$J$1011,8,0)),"",(VLOOKUP(C45,條件!$A$1:$J$1011,8,0)))</f>
        <v>P203</v>
      </c>
      <c r="W45" s="329">
        <f>IF(ISNA(VLOOKUP(V45,清單!$AG$1:$AH$19,2,1)),"",(VLOOKUP(V45,清單!$AG$1:$AH$19,2,1)))</f>
        <v>0.91100000000000003</v>
      </c>
      <c r="X45" s="329">
        <f>IF(ISNA(VLOOKUP(C45,條件!$A$1:$J$1011,9,0)),"",(VLOOKUP(C45,條件!$A$1:$J$1011,9,0)))</f>
        <v>3</v>
      </c>
      <c r="Y45" s="329">
        <v>24</v>
      </c>
      <c r="Z45" s="329">
        <v>216</v>
      </c>
      <c r="AA45" s="329">
        <f t="shared" si="4"/>
        <v>4</v>
      </c>
      <c r="AB45" s="333">
        <f t="shared" si="5"/>
        <v>18890.495999999999</v>
      </c>
      <c r="AC45" s="329"/>
    </row>
    <row r="46" spans="1:29">
      <c r="A46" s="331">
        <f>'２斷絲.IAD.效率'!A46</f>
        <v>46175</v>
      </c>
      <c r="B46" s="321" t="str">
        <f>'２斷絲.IAD.效率'!B46</f>
        <v>A20</v>
      </c>
      <c r="C46" s="321" t="str">
        <f>'２斷絲.IAD.效率'!C46</f>
        <v>停機</v>
      </c>
      <c r="D46" s="321">
        <f>'２斷絲.IAD.效率'!D46</f>
        <v>0</v>
      </c>
      <c r="E46" s="332">
        <f>'２斷絲.IAD.效率'!J46</f>
        <v>0</v>
      </c>
      <c r="F46" s="332">
        <f>'２斷絲.IAD.效率'!K46</f>
        <v>0</v>
      </c>
      <c r="G46" s="332" t="str">
        <f>'２斷絲.IAD.效率'!L46</f>
        <v>停機</v>
      </c>
      <c r="H46" s="332">
        <f>'２斷絲.IAD.效率'!M46</f>
        <v>0</v>
      </c>
      <c r="I46" s="332">
        <f>'２斷絲.IAD.效率'!N46</f>
        <v>0</v>
      </c>
      <c r="J46" s="332">
        <f>'２斷絲.IAD.效率'!O46</f>
        <v>0</v>
      </c>
      <c r="K46" s="332" t="str">
        <f>'２斷絲.IAD.效率'!P46</f>
        <v>停機</v>
      </c>
      <c r="L46" s="332">
        <f>'２斷絲.IAD.效率'!Q46</f>
        <v>0</v>
      </c>
      <c r="M46" s="332">
        <f>'２斷絲.IAD.效率'!R46</f>
        <v>0</v>
      </c>
      <c r="N46" s="332">
        <f>'２斷絲.IAD.效率'!S46</f>
        <v>0</v>
      </c>
      <c r="O46" s="332" t="str">
        <f>'２斷絲.IAD.效率'!T46</f>
        <v>停機</v>
      </c>
      <c r="P46" s="332">
        <f>'２斷絲.IAD.效率'!U46</f>
        <v>0</v>
      </c>
      <c r="Q46" s="332">
        <f>'２斷絲.IAD.效率'!V46</f>
        <v>0</v>
      </c>
      <c r="R46" s="332">
        <f>'２斷絲.IAD.效率'!W46</f>
        <v>0</v>
      </c>
      <c r="S46" s="332" t="str">
        <f>'２斷絲.IAD.效率'!X46</f>
        <v>停機</v>
      </c>
      <c r="T46" s="332">
        <f>'２斷絲.IAD.效率'!Y46</f>
        <v>0</v>
      </c>
      <c r="U46" s="328" t="str">
        <f>IF(ISNA(VLOOKUP('２斷絲.IAD.效率'!C46,條件!$A$1:$J$1011,10,0)),"",(VLOOKUP('２斷絲.IAD.效率'!C46,條件!$A$1:$J$1011,10,0)))</f>
        <v/>
      </c>
      <c r="V46" s="329" t="str">
        <f>IF(ISNA(VLOOKUP(C46,條件!$A$1:$J$1011,8,0)),"",(VLOOKUP(C46,條件!$A$1:$J$1011,8,0)))</f>
        <v/>
      </c>
      <c r="W46" s="329" t="str">
        <f>IF(ISNA(VLOOKUP(V46,清單!$AG$1:$AH$19,2,1)),"",(VLOOKUP(V46,清單!$AG$1:$AH$19,2,1)))</f>
        <v/>
      </c>
      <c r="X46" s="329" t="str">
        <f>IF(ISNA(VLOOKUP(C46,條件!$A$1:$J$1011,9,0)),"",(VLOOKUP(C46,條件!$A$1:$J$1011,9,0)))</f>
        <v/>
      </c>
      <c r="Y46" s="329">
        <v>24</v>
      </c>
      <c r="Z46" s="329">
        <v>216</v>
      </c>
      <c r="AA46" s="329" t="str">
        <f t="shared" si="4"/>
        <v/>
      </c>
      <c r="AB46" s="333" t="str">
        <f t="shared" si="5"/>
        <v/>
      </c>
      <c r="AC46" s="329"/>
    </row>
    <row r="47" spans="1:29">
      <c r="A47" s="331">
        <f>'２斷絲.IAD.效率'!A47</f>
        <v>46175</v>
      </c>
      <c r="B47" s="321" t="str">
        <f>'２斷絲.IAD.效率'!B47</f>
        <v>A21</v>
      </c>
      <c r="C47" s="321" t="str">
        <f>'２斷絲.IAD.效率'!C47</f>
        <v>停機</v>
      </c>
      <c r="D47" s="321">
        <f>'２斷絲.IAD.效率'!D47</f>
        <v>0</v>
      </c>
      <c r="E47" s="332">
        <f>'２斷絲.IAD.效率'!J47</f>
        <v>0</v>
      </c>
      <c r="F47" s="332">
        <f>'２斷絲.IAD.效率'!K47</f>
        <v>0</v>
      </c>
      <c r="G47" s="332" t="str">
        <f>'２斷絲.IAD.效率'!L47</f>
        <v>停機</v>
      </c>
      <c r="H47" s="332">
        <f>'２斷絲.IAD.效率'!M47</f>
        <v>0</v>
      </c>
      <c r="I47" s="332">
        <f>'２斷絲.IAD.效率'!N47</f>
        <v>0</v>
      </c>
      <c r="J47" s="332">
        <f>'２斷絲.IAD.效率'!O47</f>
        <v>0</v>
      </c>
      <c r="K47" s="332" t="str">
        <f>'２斷絲.IAD.效率'!P47</f>
        <v>停機</v>
      </c>
      <c r="L47" s="332">
        <f>'２斷絲.IAD.效率'!Q47</f>
        <v>0</v>
      </c>
      <c r="M47" s="332">
        <f>'２斷絲.IAD.效率'!R47</f>
        <v>0</v>
      </c>
      <c r="N47" s="332">
        <f>'２斷絲.IAD.效率'!S47</f>
        <v>0</v>
      </c>
      <c r="O47" s="332" t="str">
        <f>'２斷絲.IAD.效率'!T47</f>
        <v>停機</v>
      </c>
      <c r="P47" s="332">
        <f>'２斷絲.IAD.效率'!U47</f>
        <v>0</v>
      </c>
      <c r="Q47" s="332">
        <f>'２斷絲.IAD.效率'!V47</f>
        <v>0</v>
      </c>
      <c r="R47" s="332">
        <f>'２斷絲.IAD.效率'!W47</f>
        <v>0</v>
      </c>
      <c r="S47" s="332" t="str">
        <f>'２斷絲.IAD.效率'!X47</f>
        <v>停機</v>
      </c>
      <c r="T47" s="332">
        <f>'２斷絲.IAD.效率'!Y47</f>
        <v>0</v>
      </c>
      <c r="U47" s="328" t="str">
        <f>IF(ISNA(VLOOKUP('２斷絲.IAD.效率'!C47,條件!$A$1:$J$1011,10,0)),"",(VLOOKUP('２斷絲.IAD.效率'!C47,條件!$A$1:$J$1011,10,0)))</f>
        <v/>
      </c>
      <c r="V47" s="329" t="str">
        <f>IF(ISNA(VLOOKUP(C47,條件!$A$1:$J$1011,8,0)),"",(VLOOKUP(C47,條件!$A$1:$J$1011,8,0)))</f>
        <v/>
      </c>
      <c r="W47" s="329" t="str">
        <f>IF(ISNA(VLOOKUP(V47,清單!$AG$1:$AH$19,2,1)),"",(VLOOKUP(V47,清單!$AG$1:$AH$19,2,1)))</f>
        <v/>
      </c>
      <c r="X47" s="329" t="str">
        <f>IF(ISNA(VLOOKUP(C47,條件!$A$1:$J$1011,9,0)),"",(VLOOKUP(C47,條件!$A$1:$J$1011,9,0)))</f>
        <v/>
      </c>
      <c r="Y47" s="329">
        <v>24</v>
      </c>
      <c r="Z47" s="329">
        <v>216</v>
      </c>
      <c r="AA47" s="329" t="str">
        <f t="shared" si="4"/>
        <v/>
      </c>
      <c r="AB47" s="333" t="str">
        <f t="shared" si="5"/>
        <v/>
      </c>
      <c r="AC47" s="329"/>
    </row>
    <row r="48" spans="1:29">
      <c r="A48" s="331">
        <f>'２斷絲.IAD.效率'!A48</f>
        <v>46175</v>
      </c>
      <c r="B48" s="321" t="str">
        <f>'２斷絲.IAD.效率'!B48</f>
        <v>A22</v>
      </c>
      <c r="C48" s="321" t="str">
        <f>'２斷絲.IAD.效率'!C48</f>
        <v>停機</v>
      </c>
      <c r="D48" s="321">
        <f>'２斷絲.IAD.效率'!D48</f>
        <v>0</v>
      </c>
      <c r="E48" s="332">
        <f>'２斷絲.IAD.效率'!J48</f>
        <v>0</v>
      </c>
      <c r="F48" s="332">
        <f>'２斷絲.IAD.效率'!K48</f>
        <v>0</v>
      </c>
      <c r="G48" s="332" t="str">
        <f>'２斷絲.IAD.效率'!L48</f>
        <v>停機</v>
      </c>
      <c r="H48" s="332">
        <f>'２斷絲.IAD.效率'!M48</f>
        <v>0</v>
      </c>
      <c r="I48" s="332">
        <f>'２斷絲.IAD.效率'!N48</f>
        <v>0</v>
      </c>
      <c r="J48" s="332">
        <f>'２斷絲.IAD.效率'!O48</f>
        <v>0</v>
      </c>
      <c r="K48" s="332" t="str">
        <f>'２斷絲.IAD.效率'!P48</f>
        <v>停機</v>
      </c>
      <c r="L48" s="332">
        <f>'２斷絲.IAD.效率'!Q48</f>
        <v>0</v>
      </c>
      <c r="M48" s="332">
        <f>'２斷絲.IAD.效率'!R48</f>
        <v>0</v>
      </c>
      <c r="N48" s="332">
        <f>'２斷絲.IAD.效率'!S48</f>
        <v>0</v>
      </c>
      <c r="O48" s="332" t="str">
        <f>'２斷絲.IAD.效率'!T48</f>
        <v>停機</v>
      </c>
      <c r="P48" s="332">
        <f>'２斷絲.IAD.效率'!U48</f>
        <v>0</v>
      </c>
      <c r="Q48" s="332">
        <f>'２斷絲.IAD.效率'!V48</f>
        <v>0</v>
      </c>
      <c r="R48" s="332">
        <f>'２斷絲.IAD.效率'!W48</f>
        <v>0</v>
      </c>
      <c r="S48" s="332" t="str">
        <f>'２斷絲.IAD.效率'!X48</f>
        <v>停機</v>
      </c>
      <c r="T48" s="332">
        <f>'２斷絲.IAD.效率'!Y48</f>
        <v>0</v>
      </c>
      <c r="U48" s="328" t="str">
        <f>IF(ISNA(VLOOKUP('２斷絲.IAD.效率'!C48,條件!$A$1:$J$1011,10,0)),"",(VLOOKUP('２斷絲.IAD.效率'!C48,條件!$A$1:$J$1011,10,0)))</f>
        <v/>
      </c>
      <c r="V48" s="329" t="str">
        <f>IF(ISNA(VLOOKUP(C48,條件!$A$1:$J$1011,8,0)),"",(VLOOKUP(C48,條件!$A$1:$J$1011,8,0)))</f>
        <v/>
      </c>
      <c r="W48" s="329" t="str">
        <f>IF(ISNA(VLOOKUP(V48,清單!$AG$1:$AH$19,2,1)),"",(VLOOKUP(V48,清單!$AG$1:$AH$19,2,1)))</f>
        <v/>
      </c>
      <c r="X48" s="329" t="str">
        <f>IF(ISNA(VLOOKUP(C48,條件!$A$1:$J$1011,9,0)),"",(VLOOKUP(C48,條件!$A$1:$J$1011,9,0)))</f>
        <v/>
      </c>
      <c r="Y48" s="329">
        <v>24</v>
      </c>
      <c r="Z48" s="329">
        <v>216</v>
      </c>
      <c r="AA48" s="329" t="str">
        <f t="shared" si="4"/>
        <v/>
      </c>
      <c r="AB48" s="333" t="str">
        <f t="shared" si="5"/>
        <v/>
      </c>
      <c r="AC48" s="329"/>
    </row>
    <row r="49" spans="1:29">
      <c r="A49" s="331">
        <f>'２斷絲.IAD.效率'!A49</f>
        <v>46175</v>
      </c>
      <c r="B49" s="321" t="str">
        <f>'２斷絲.IAD.效率'!B49</f>
        <v>A23</v>
      </c>
      <c r="C49" s="321" t="str">
        <f>'２斷絲.IAD.效率'!C49</f>
        <v>停機</v>
      </c>
      <c r="D49" s="321">
        <f>'２斷絲.IAD.效率'!D49</f>
        <v>0</v>
      </c>
      <c r="E49" s="332">
        <f>'２斷絲.IAD.效率'!J49</f>
        <v>0</v>
      </c>
      <c r="F49" s="332">
        <f>'２斷絲.IAD.效率'!K49</f>
        <v>0</v>
      </c>
      <c r="G49" s="332" t="str">
        <f>'２斷絲.IAD.效率'!L49</f>
        <v>停機</v>
      </c>
      <c r="H49" s="332">
        <f>'２斷絲.IAD.效率'!M49</f>
        <v>0</v>
      </c>
      <c r="I49" s="332">
        <f>'２斷絲.IAD.效率'!N49</f>
        <v>0</v>
      </c>
      <c r="J49" s="332">
        <f>'２斷絲.IAD.效率'!O49</f>
        <v>0</v>
      </c>
      <c r="K49" s="332" t="str">
        <f>'２斷絲.IAD.效率'!P49</f>
        <v>停機</v>
      </c>
      <c r="L49" s="332">
        <f>'２斷絲.IAD.效率'!Q49</f>
        <v>0</v>
      </c>
      <c r="M49" s="332">
        <f>'２斷絲.IAD.效率'!R49</f>
        <v>0</v>
      </c>
      <c r="N49" s="332">
        <f>'２斷絲.IAD.效率'!S49</f>
        <v>0</v>
      </c>
      <c r="O49" s="332" t="str">
        <f>'２斷絲.IAD.效率'!T49</f>
        <v>停機</v>
      </c>
      <c r="P49" s="332">
        <f>'２斷絲.IAD.效率'!U49</f>
        <v>0</v>
      </c>
      <c r="Q49" s="332">
        <f>'２斷絲.IAD.效率'!V49</f>
        <v>0</v>
      </c>
      <c r="R49" s="332">
        <f>'２斷絲.IAD.效率'!W49</f>
        <v>0</v>
      </c>
      <c r="S49" s="332" t="str">
        <f>'２斷絲.IAD.效率'!X49</f>
        <v>停機</v>
      </c>
      <c r="T49" s="332">
        <f>'２斷絲.IAD.效率'!Y49</f>
        <v>0</v>
      </c>
      <c r="U49" s="328" t="str">
        <f>IF(ISNA(VLOOKUP('２斷絲.IAD.效率'!C49,條件!$A$1:$J$1011,10,0)),"",(VLOOKUP('２斷絲.IAD.效率'!C49,條件!$A$1:$J$1011,10,0)))</f>
        <v/>
      </c>
      <c r="V49" s="329" t="str">
        <f>IF(ISNA(VLOOKUP(C49,條件!$A$1:$J$1011,8,0)),"",(VLOOKUP(C49,條件!$A$1:$J$1011,8,0)))</f>
        <v/>
      </c>
      <c r="W49" s="329" t="str">
        <f>IF(ISNA(VLOOKUP(V49,清單!$AG$1:$AH$19,2,1)),"",(VLOOKUP(V49,清單!$AG$1:$AH$19,2,1)))</f>
        <v/>
      </c>
      <c r="X49" s="329" t="str">
        <f>IF(ISNA(VLOOKUP(C49,條件!$A$1:$J$1011,9,0)),"",(VLOOKUP(C49,條件!$A$1:$J$1011,9,0)))</f>
        <v/>
      </c>
      <c r="Y49" s="329">
        <v>24</v>
      </c>
      <c r="Z49" s="329">
        <v>216</v>
      </c>
      <c r="AA49" s="329" t="str">
        <f t="shared" si="4"/>
        <v/>
      </c>
      <c r="AB49" s="333" t="str">
        <f t="shared" si="5"/>
        <v/>
      </c>
      <c r="AC49" s="329"/>
    </row>
    <row r="50" spans="1:29">
      <c r="A50" s="331">
        <f>'２斷絲.IAD.效率'!A50</f>
        <v>46175</v>
      </c>
      <c r="B50" s="321" t="str">
        <f>'２斷絲.IAD.效率'!B50</f>
        <v>A24</v>
      </c>
      <c r="C50" s="321" t="str">
        <f>'２斷絲.IAD.效率'!C50</f>
        <v>停機</v>
      </c>
      <c r="D50" s="321">
        <f>'２斷絲.IAD.效率'!D50</f>
        <v>0</v>
      </c>
      <c r="E50" s="332">
        <f>'２斷絲.IAD.效率'!J50</f>
        <v>0</v>
      </c>
      <c r="F50" s="332">
        <f>'２斷絲.IAD.效率'!K50</f>
        <v>0</v>
      </c>
      <c r="G50" s="332" t="str">
        <f>'２斷絲.IAD.效率'!L50</f>
        <v>停機</v>
      </c>
      <c r="H50" s="332">
        <f>'２斷絲.IAD.效率'!M50</f>
        <v>0</v>
      </c>
      <c r="I50" s="332">
        <f>'２斷絲.IAD.效率'!N50</f>
        <v>0</v>
      </c>
      <c r="J50" s="332">
        <f>'２斷絲.IAD.效率'!O50</f>
        <v>0</v>
      </c>
      <c r="K50" s="332" t="str">
        <f>'２斷絲.IAD.效率'!P50</f>
        <v>停機</v>
      </c>
      <c r="L50" s="332">
        <f>'２斷絲.IAD.效率'!Q50</f>
        <v>0</v>
      </c>
      <c r="M50" s="332">
        <f>'２斷絲.IAD.效率'!R50</f>
        <v>0</v>
      </c>
      <c r="N50" s="332">
        <f>'２斷絲.IAD.效率'!S50</f>
        <v>0</v>
      </c>
      <c r="O50" s="332" t="str">
        <f>'２斷絲.IAD.效率'!T50</f>
        <v>停機</v>
      </c>
      <c r="P50" s="332">
        <f>'２斷絲.IAD.效率'!U50</f>
        <v>0</v>
      </c>
      <c r="Q50" s="332">
        <f>'２斷絲.IAD.效率'!V50</f>
        <v>0</v>
      </c>
      <c r="R50" s="332">
        <f>'２斷絲.IAD.效率'!W50</f>
        <v>0</v>
      </c>
      <c r="S50" s="332" t="str">
        <f>'２斷絲.IAD.效率'!X50</f>
        <v>停機</v>
      </c>
      <c r="T50" s="332">
        <f>'２斷絲.IAD.效率'!Y50</f>
        <v>0</v>
      </c>
      <c r="U50" s="328" t="str">
        <f>IF(ISNA(VLOOKUP('２斷絲.IAD.效率'!C50,條件!$A$1:$J$1011,10,0)),"",(VLOOKUP('２斷絲.IAD.效率'!C50,條件!$A$1:$J$1011,10,0)))</f>
        <v/>
      </c>
      <c r="V50" s="329" t="str">
        <f>IF(ISNA(VLOOKUP(C50,條件!$A$1:$J$1011,8,0)),"",(VLOOKUP(C50,條件!$A$1:$J$1011,8,0)))</f>
        <v/>
      </c>
      <c r="W50" s="329" t="str">
        <f>IF(ISNA(VLOOKUP(V50,清單!$AG$1:$AH$19,2,1)),"",(VLOOKUP(V50,清單!$AG$1:$AH$19,2,1)))</f>
        <v/>
      </c>
      <c r="X50" s="329" t="str">
        <f>IF(ISNA(VLOOKUP(C50,條件!$A$1:$J$1011,9,0)),"",(VLOOKUP(C50,條件!$A$1:$J$1011,9,0)))</f>
        <v/>
      </c>
      <c r="Y50" s="329">
        <v>24</v>
      </c>
      <c r="Z50" s="329">
        <v>216</v>
      </c>
      <c r="AA50" s="329" t="str">
        <f t="shared" si="4"/>
        <v/>
      </c>
      <c r="AB50" s="333" t="str">
        <f t="shared" si="5"/>
        <v/>
      </c>
      <c r="AC50" s="329"/>
    </row>
    <row r="51" spans="1:29">
      <c r="A51" s="331">
        <f>'２斷絲.IAD.效率'!A51</f>
        <v>46175</v>
      </c>
      <c r="B51" s="321" t="str">
        <f>'２斷絲.IAD.效率'!B51</f>
        <v>J07</v>
      </c>
      <c r="C51" s="321" t="str">
        <f>'２斷絲.IAD.效率'!C51</f>
        <v>停機</v>
      </c>
      <c r="D51" s="321">
        <f>'２斷絲.IAD.效率'!D51</f>
        <v>0</v>
      </c>
      <c r="E51" s="332">
        <f>'２斷絲.IAD.效率'!J51</f>
        <v>0</v>
      </c>
      <c r="F51" s="332">
        <f>'２斷絲.IAD.效率'!K51</f>
        <v>0</v>
      </c>
      <c r="G51" s="332" t="str">
        <f>'２斷絲.IAD.效率'!L51</f>
        <v>停機</v>
      </c>
      <c r="H51" s="332">
        <f>'２斷絲.IAD.效率'!M51</f>
        <v>0</v>
      </c>
      <c r="I51" s="332">
        <f>'２斷絲.IAD.效率'!N51</f>
        <v>0</v>
      </c>
      <c r="J51" s="332">
        <f>'２斷絲.IAD.效率'!O51</f>
        <v>0</v>
      </c>
      <c r="K51" s="332" t="str">
        <f>'２斷絲.IAD.效率'!P51</f>
        <v>停機</v>
      </c>
      <c r="L51" s="332">
        <f>'２斷絲.IAD.效率'!Q51</f>
        <v>0</v>
      </c>
      <c r="M51" s="332">
        <f>'２斷絲.IAD.效率'!R51</f>
        <v>0</v>
      </c>
      <c r="N51" s="332">
        <f>'２斷絲.IAD.效率'!S51</f>
        <v>0</v>
      </c>
      <c r="O51" s="332" t="str">
        <f>'２斷絲.IAD.效率'!T51</f>
        <v>停機</v>
      </c>
      <c r="P51" s="332">
        <f>'２斷絲.IAD.效率'!U51</f>
        <v>0</v>
      </c>
      <c r="Q51" s="332">
        <f>'２斷絲.IAD.效率'!V51</f>
        <v>0</v>
      </c>
      <c r="R51" s="332">
        <f>'２斷絲.IAD.效率'!W51</f>
        <v>0</v>
      </c>
      <c r="S51" s="332" t="str">
        <f>'２斷絲.IAD.效率'!X51</f>
        <v>停機</v>
      </c>
      <c r="T51" s="332">
        <f>'２斷絲.IAD.效率'!Y51</f>
        <v>0</v>
      </c>
      <c r="U51" s="328" t="str">
        <f>IF(ISNA(VLOOKUP('２斷絲.IAD.效率'!C51,條件!$A$1:$J$1011,10,0)),"",(VLOOKUP('２斷絲.IAD.效率'!C51,條件!$A$1:$J$1011,10,0)))</f>
        <v/>
      </c>
      <c r="V51" s="329" t="str">
        <f>IF(ISNA(VLOOKUP(C51,條件!$A$1:$J$1011,8,0)),"",(VLOOKUP(C51,條件!$A$1:$J$1011,8,0)))</f>
        <v/>
      </c>
      <c r="W51" s="329" t="str">
        <f>IF(ISNA(VLOOKUP(V51,清單!$AG$1:$AH$19,2,1)),"",(VLOOKUP(V51,清單!$AG$1:$AH$19,2,1)))</f>
        <v/>
      </c>
      <c r="X51" s="329" t="str">
        <f>IF(ISNA(VLOOKUP(C51,條件!$A$1:$J$1011,9,0)),"",(VLOOKUP(C51,條件!$A$1:$J$1011,9,0)))</f>
        <v/>
      </c>
      <c r="Y51" s="329">
        <v>24</v>
      </c>
      <c r="Z51" s="329">
        <v>216</v>
      </c>
      <c r="AA51" s="329" t="str">
        <f t="shared" si="4"/>
        <v/>
      </c>
      <c r="AB51" s="333" t="str">
        <f t="shared" si="5"/>
        <v/>
      </c>
      <c r="AC51" s="329"/>
    </row>
    <row r="52" spans="1:29" ht="18.75" customHeight="1">
      <c r="A52" s="331">
        <f>'２斷絲.IAD.效率'!A52</f>
        <v>46175</v>
      </c>
      <c r="B52" s="321" t="str">
        <f>'２斷絲.IAD.效率'!B52</f>
        <v>J08</v>
      </c>
      <c r="C52" s="321" t="str">
        <f>'２斷絲.IAD.效率'!C52</f>
        <v>停機</v>
      </c>
      <c r="D52" s="321">
        <f>'２斷絲.IAD.效率'!D52</f>
        <v>0</v>
      </c>
      <c r="E52" s="332">
        <f>'２斷絲.IAD.效率'!J52</f>
        <v>0</v>
      </c>
      <c r="F52" s="332">
        <f>'２斷絲.IAD.效率'!K52</f>
        <v>0</v>
      </c>
      <c r="G52" s="332" t="str">
        <f>'２斷絲.IAD.效率'!L52</f>
        <v>停機</v>
      </c>
      <c r="H52" s="332">
        <f>'２斷絲.IAD.效率'!M52</f>
        <v>0</v>
      </c>
      <c r="I52" s="332">
        <f>'２斷絲.IAD.效率'!N52</f>
        <v>0</v>
      </c>
      <c r="J52" s="332">
        <f>'２斷絲.IAD.效率'!O52</f>
        <v>0</v>
      </c>
      <c r="K52" s="332" t="str">
        <f>'２斷絲.IAD.效率'!P52</f>
        <v>停機</v>
      </c>
      <c r="L52" s="332">
        <f>'２斷絲.IAD.效率'!Q52</f>
        <v>0</v>
      </c>
      <c r="M52" s="332">
        <f>'２斷絲.IAD.效率'!R52</f>
        <v>0</v>
      </c>
      <c r="N52" s="332">
        <f>'２斷絲.IAD.效率'!S52</f>
        <v>0</v>
      </c>
      <c r="O52" s="332" t="str">
        <f>'２斷絲.IAD.效率'!T52</f>
        <v>停機</v>
      </c>
      <c r="P52" s="332">
        <f>'２斷絲.IAD.效率'!U52</f>
        <v>0</v>
      </c>
      <c r="Q52" s="332">
        <f>'２斷絲.IAD.效率'!V52</f>
        <v>0</v>
      </c>
      <c r="R52" s="332">
        <f>'２斷絲.IAD.效率'!W52</f>
        <v>0</v>
      </c>
      <c r="S52" s="332" t="str">
        <f>'２斷絲.IAD.效率'!X52</f>
        <v>停機</v>
      </c>
      <c r="T52" s="332">
        <f>'２斷絲.IAD.效率'!Y52</f>
        <v>0</v>
      </c>
      <c r="U52" s="328" t="str">
        <f>IF(ISNA(VLOOKUP('２斷絲.IAD.效率'!C52,條件!$A$1:$J$1011,10,0)),"",(VLOOKUP('２斷絲.IAD.效率'!C52,條件!$A$1:$J$1011,10,0)))</f>
        <v/>
      </c>
      <c r="V52" s="329" t="str">
        <f>IF(ISNA(VLOOKUP(C52,條件!$A$1:$J$1011,8,0)),"",(VLOOKUP(C52,條件!$A$1:$J$1011,8,0)))</f>
        <v/>
      </c>
      <c r="W52" s="329" t="str">
        <f>IF(ISNA(VLOOKUP(V52,清單!$AG$1:$AH$19,2,1)),"",(VLOOKUP(V52,清單!$AG$1:$AH$19,2,1)))</f>
        <v/>
      </c>
      <c r="X52" s="329" t="str">
        <f>IF(ISNA(VLOOKUP(C52,條件!$A$1:$J$1011,9,0)),"",(VLOOKUP(C52,條件!$A$1:$J$1011,9,0)))</f>
        <v/>
      </c>
      <c r="Y52" s="329">
        <v>24</v>
      </c>
      <c r="Z52" s="329">
        <v>216</v>
      </c>
      <c r="AA52" s="329" t="str">
        <f t="shared" si="4"/>
        <v/>
      </c>
      <c r="AB52" s="333" t="str">
        <f t="shared" si="5"/>
        <v/>
      </c>
      <c r="AC52" s="329"/>
    </row>
    <row r="53" spans="1:29">
      <c r="A53" s="331">
        <f>'２斷絲.IAD.效率'!A53</f>
        <v>46175</v>
      </c>
      <c r="B53" s="321" t="str">
        <f>'２斷絲.IAD.效率'!B53</f>
        <v>J09</v>
      </c>
      <c r="C53" s="321" t="str">
        <f>'２斷絲.IAD.效率'!C53</f>
        <v>停機</v>
      </c>
      <c r="D53" s="321">
        <f>'２斷絲.IAD.效率'!D53</f>
        <v>0</v>
      </c>
      <c r="E53" s="332">
        <f>'２斷絲.IAD.效率'!J53</f>
        <v>0</v>
      </c>
      <c r="F53" s="332">
        <f>'２斷絲.IAD.效率'!K53</f>
        <v>0</v>
      </c>
      <c r="G53" s="332" t="str">
        <f>'２斷絲.IAD.效率'!L53</f>
        <v>停機</v>
      </c>
      <c r="H53" s="332">
        <f>'２斷絲.IAD.效率'!M53</f>
        <v>0</v>
      </c>
      <c r="I53" s="332">
        <f>'２斷絲.IAD.效率'!N53</f>
        <v>0</v>
      </c>
      <c r="J53" s="332">
        <f>'２斷絲.IAD.效率'!O53</f>
        <v>0</v>
      </c>
      <c r="K53" s="332" t="str">
        <f>'２斷絲.IAD.效率'!P53</f>
        <v>停機</v>
      </c>
      <c r="L53" s="332">
        <f>'２斷絲.IAD.效率'!Q53</f>
        <v>0</v>
      </c>
      <c r="M53" s="332">
        <f>'２斷絲.IAD.效率'!R53</f>
        <v>0</v>
      </c>
      <c r="N53" s="332">
        <f>'２斷絲.IAD.效率'!S53</f>
        <v>0</v>
      </c>
      <c r="O53" s="332" t="str">
        <f>'２斷絲.IAD.效率'!T53</f>
        <v>停機</v>
      </c>
      <c r="P53" s="332">
        <f>'２斷絲.IAD.效率'!U53</f>
        <v>0</v>
      </c>
      <c r="Q53" s="332">
        <f>'２斷絲.IAD.效率'!V53</f>
        <v>0</v>
      </c>
      <c r="R53" s="332">
        <f>'２斷絲.IAD.效率'!W53</f>
        <v>0</v>
      </c>
      <c r="S53" s="332" t="str">
        <f>'２斷絲.IAD.效率'!X53</f>
        <v>停機</v>
      </c>
      <c r="T53" s="332">
        <f>'２斷絲.IAD.效率'!Y53</f>
        <v>0</v>
      </c>
      <c r="U53" s="328" t="str">
        <f>IF(ISNA(VLOOKUP('２斷絲.IAD.效率'!C53,條件!$A$1:$J$1011,10,0)),"",(VLOOKUP('２斷絲.IAD.效率'!C53,條件!$A$1:$J$1011,10,0)))</f>
        <v/>
      </c>
      <c r="V53" s="329" t="str">
        <f>IF(ISNA(VLOOKUP(C53,條件!$A$1:$J$1011,8,0)),"",(VLOOKUP(C53,條件!$A$1:$J$1011,8,0)))</f>
        <v/>
      </c>
      <c r="W53" s="329" t="str">
        <f>IF(ISNA(VLOOKUP(V53,清單!$AG$1:$AH$19,2,1)),"",(VLOOKUP(V53,清單!$AG$1:$AH$19,2,1)))</f>
        <v/>
      </c>
      <c r="X53" s="329" t="str">
        <f>IF(ISNA(VLOOKUP(C53,條件!$A$1:$J$1011,9,0)),"",(VLOOKUP(C53,條件!$A$1:$J$1011,9,0)))</f>
        <v/>
      </c>
      <c r="Y53" s="329">
        <v>24</v>
      </c>
      <c r="Z53" s="329">
        <v>216</v>
      </c>
      <c r="AA53" s="329" t="str">
        <f t="shared" si="4"/>
        <v/>
      </c>
      <c r="AB53" s="333" t="str">
        <f t="shared" si="5"/>
        <v/>
      </c>
      <c r="AC53" s="329"/>
    </row>
    <row r="54" spans="1:29">
      <c r="A54" s="331">
        <f>'２斷絲.IAD.效率'!A54</f>
        <v>46175</v>
      </c>
      <c r="B54" s="321" t="str">
        <f>'２斷絲.IAD.效率'!B54</f>
        <v>T01</v>
      </c>
      <c r="C54" s="321" t="str">
        <f>'２斷絲.IAD.效率'!C54</f>
        <v>2F6IK2</v>
      </c>
      <c r="D54" s="321" t="str">
        <f>'２斷絲.IAD.效率'!D54</f>
        <v>K</v>
      </c>
      <c r="E54" s="332">
        <f>'２斷絲.IAD.效率'!J54</f>
        <v>0</v>
      </c>
      <c r="F54" s="332">
        <f>'２斷絲.IAD.效率'!K54</f>
        <v>0</v>
      </c>
      <c r="G54" s="332" t="str">
        <f>'２斷絲.IAD.效率'!L54</f>
        <v>改紡</v>
      </c>
      <c r="H54" s="332">
        <f>'２斷絲.IAD.效率'!M54</f>
        <v>0</v>
      </c>
      <c r="I54" s="332">
        <f>'２斷絲.IAD.效率'!N54</f>
        <v>0</v>
      </c>
      <c r="J54" s="332">
        <f>'２斷絲.IAD.效率'!O54</f>
        <v>0</v>
      </c>
      <c r="K54" s="332" t="str">
        <f>'２斷絲.IAD.效率'!P54</f>
        <v>改紡</v>
      </c>
      <c r="L54" s="332">
        <f>'２斷絲.IAD.效率'!Q54</f>
        <v>0</v>
      </c>
      <c r="M54" s="332">
        <f>'２斷絲.IAD.效率'!R54</f>
        <v>0</v>
      </c>
      <c r="N54" s="332">
        <f>'２斷絲.IAD.效率'!S54</f>
        <v>0</v>
      </c>
      <c r="O54" s="332" t="str">
        <f>'２斷絲.IAD.效率'!T54</f>
        <v>改紡</v>
      </c>
      <c r="P54" s="332">
        <f>'２斷絲.IAD.效率'!U54</f>
        <v>0</v>
      </c>
      <c r="Q54" s="332">
        <f>'２斷絲.IAD.效率'!V54</f>
        <v>45</v>
      </c>
      <c r="R54" s="332">
        <f>'２斷絲.IAD.效率'!W54</f>
        <v>5</v>
      </c>
      <c r="S54" s="332">
        <f>'２斷絲.IAD.效率'!X54</f>
        <v>9170</v>
      </c>
      <c r="T54" s="332">
        <f>'２斷絲.IAD.效率'!Y54</f>
        <v>9070</v>
      </c>
      <c r="U54" s="328" t="str">
        <f>IF(ISNA(VLOOKUP('２斷絲.IAD.效率'!C54,條件!$A$1:$J$1011,10,0)),"",(VLOOKUP('２斷絲.IAD.效率'!C54,條件!$A$1:$J$1011,10,0)))</f>
        <v>高壓</v>
      </c>
      <c r="V54" s="329" t="str">
        <f>IF(ISNA(VLOOKUP(C54,條件!$A$1:$J$1011,8,0)),"",(VLOOKUP(C54,條件!$A$1:$J$1011,8,0)))</f>
        <v>P204</v>
      </c>
      <c r="W54" s="329">
        <f>IF(ISNA(VLOOKUP(V54,清單!$AG$1:$AH$19,2,1)),"",(VLOOKUP(V54,清單!$AG$1:$AH$19,2,1)))</f>
        <v>1.1890000000000001</v>
      </c>
      <c r="X54" s="329">
        <f>IF(ISNA(VLOOKUP(C54,條件!$A$1:$J$1011,9,0)),"",(VLOOKUP(C54,條件!$A$1:$J$1011,9,0)))</f>
        <v>3</v>
      </c>
      <c r="Y54" s="329">
        <v>24</v>
      </c>
      <c r="Z54" s="329">
        <v>216</v>
      </c>
      <c r="AA54" s="329">
        <f t="shared" si="4"/>
        <v>4</v>
      </c>
      <c r="AB54" s="333">
        <f t="shared" si="5"/>
        <v>24655.103999999999</v>
      </c>
      <c r="AC54" s="329"/>
    </row>
    <row r="55" spans="1:29">
      <c r="A55" s="331">
        <f>'２斷絲.IAD.效率'!A55</f>
        <v>46175</v>
      </c>
      <c r="B55" s="321" t="str">
        <f>'２斷絲.IAD.效率'!B55</f>
        <v>T02</v>
      </c>
      <c r="C55" s="321" t="str">
        <f>'２斷絲.IAD.效率'!C55</f>
        <v>2F6IL2</v>
      </c>
      <c r="D55" s="321" t="str">
        <f>'２斷絲.IAD.效率'!D55</f>
        <v>K</v>
      </c>
      <c r="E55" s="332">
        <f>'２斷絲.IAD.效率'!J55</f>
        <v>0</v>
      </c>
      <c r="F55" s="332">
        <f>'２斷絲.IAD.效率'!K55</f>
        <v>0</v>
      </c>
      <c r="G55" s="332" t="str">
        <f>'２斷絲.IAD.效率'!L55</f>
        <v>改紡</v>
      </c>
      <c r="H55" s="332">
        <f>'２斷絲.IAD.效率'!M55</f>
        <v>0</v>
      </c>
      <c r="I55" s="332">
        <f>'２斷絲.IAD.效率'!N55</f>
        <v>0</v>
      </c>
      <c r="J55" s="332">
        <f>'２斷絲.IAD.效率'!O55</f>
        <v>0</v>
      </c>
      <c r="K55" s="332" t="str">
        <f>'２斷絲.IAD.效率'!P55</f>
        <v>改紡</v>
      </c>
      <c r="L55" s="332">
        <f>'２斷絲.IAD.效率'!Q55</f>
        <v>0</v>
      </c>
      <c r="M55" s="332">
        <f>'２斷絲.IAD.效率'!R55</f>
        <v>0</v>
      </c>
      <c r="N55" s="332">
        <f>'２斷絲.IAD.效率'!S55</f>
        <v>0</v>
      </c>
      <c r="O55" s="332" t="str">
        <f>'２斷絲.IAD.效率'!T55</f>
        <v>改紡</v>
      </c>
      <c r="P55" s="332">
        <f>'２斷絲.IAD.效率'!U55</f>
        <v>0</v>
      </c>
      <c r="Q55" s="332">
        <f>'２斷絲.IAD.效率'!V55</f>
        <v>39</v>
      </c>
      <c r="R55" s="332">
        <f>'２斷絲.IAD.效率'!W55</f>
        <v>4</v>
      </c>
      <c r="S55" s="332">
        <f>'２斷絲.IAD.效率'!X55</f>
        <v>9440</v>
      </c>
      <c r="T55" s="332">
        <f>'２斷絲.IAD.效率'!Y55</f>
        <v>9260</v>
      </c>
      <c r="U55" s="328" t="str">
        <f>IF(ISNA(VLOOKUP('２斷絲.IAD.效率'!C55,條件!$A$1:$J$1011,10,0)),"",(VLOOKUP('２斷絲.IAD.效率'!C55,條件!$A$1:$J$1011,10,0)))</f>
        <v>低壓</v>
      </c>
      <c r="V55" s="329" t="str">
        <f>IF(ISNA(VLOOKUP(C55,條件!$A$1:$J$1011,8,0)),"",(VLOOKUP(C55,條件!$A$1:$J$1011,8,0)))</f>
        <v>P204</v>
      </c>
      <c r="W55" s="329">
        <f>IF(ISNA(VLOOKUP(V55,清單!$AG$1:$AH$19,2,1)),"",(VLOOKUP(V55,清單!$AG$1:$AH$19,2,1)))</f>
        <v>1.1890000000000001</v>
      </c>
      <c r="X55" s="329">
        <f>IF(ISNA(VLOOKUP(C55,條件!$A$1:$J$1011,9,0)),"",(VLOOKUP(C55,條件!$A$1:$J$1011,9,0)))</f>
        <v>2.9</v>
      </c>
      <c r="Y55" s="329">
        <v>24</v>
      </c>
      <c r="Z55" s="329">
        <v>216</v>
      </c>
      <c r="AA55" s="329">
        <f t="shared" si="4"/>
        <v>3.9</v>
      </c>
      <c r="AB55" s="333">
        <f t="shared" si="5"/>
        <v>24038.7264</v>
      </c>
      <c r="AC55" s="329"/>
    </row>
    <row r="56" spans="1:29">
      <c r="A56" s="331">
        <f>'２斷絲.IAD.效率'!A56</f>
        <v>46175</v>
      </c>
      <c r="B56" s="321" t="str">
        <f>'２斷絲.IAD.效率'!B56</f>
        <v>T03</v>
      </c>
      <c r="C56" s="321" t="str">
        <f>'２斷絲.IAD.效率'!C56</f>
        <v>2F6IB1</v>
      </c>
      <c r="D56" s="321">
        <f>'２斷絲.IAD.效率'!D56</f>
        <v>0</v>
      </c>
      <c r="E56" s="332">
        <f>'２斷絲.IAD.效率'!J56</f>
        <v>23</v>
      </c>
      <c r="F56" s="332">
        <f>'２斷絲.IAD.效率'!K56</f>
        <v>0</v>
      </c>
      <c r="G56" s="332">
        <f>'２斷絲.IAD.效率'!L56</f>
        <v>8240</v>
      </c>
      <c r="H56" s="332">
        <f>'２斷絲.IAD.效率'!M56</f>
        <v>0</v>
      </c>
      <c r="I56" s="332">
        <f>'２斷絲.IAD.效率'!N56</f>
        <v>0</v>
      </c>
      <c r="J56" s="332">
        <f>'２斷絲.IAD.效率'!O56</f>
        <v>0</v>
      </c>
      <c r="K56" s="332">
        <f>'２斷絲.IAD.效率'!P56</f>
        <v>0</v>
      </c>
      <c r="L56" s="332">
        <f>'２斷絲.IAD.效率'!Q56</f>
        <v>0</v>
      </c>
      <c r="M56" s="332">
        <f>'２斷絲.IAD.效率'!R56</f>
        <v>13</v>
      </c>
      <c r="N56" s="332">
        <f>'２斷絲.IAD.效率'!S56</f>
        <v>0</v>
      </c>
      <c r="O56" s="332">
        <f>'２斷絲.IAD.效率'!T56</f>
        <v>7870</v>
      </c>
      <c r="P56" s="332">
        <f>'２斷絲.IAD.效率'!U56</f>
        <v>0</v>
      </c>
      <c r="Q56" s="332">
        <f>'２斷絲.IAD.效率'!V56</f>
        <v>18</v>
      </c>
      <c r="R56" s="332">
        <f>'２斷絲.IAD.效率'!W56</f>
        <v>2</v>
      </c>
      <c r="S56" s="332">
        <f>'２斷絲.IAD.效率'!X56</f>
        <v>8520</v>
      </c>
      <c r="T56" s="332">
        <f>'２斷絲.IAD.效率'!Y56</f>
        <v>0</v>
      </c>
      <c r="U56" s="328" t="str">
        <f>IF(ISNA(VLOOKUP('２斷絲.IAD.效率'!C56,條件!$A$1:$J$1011,10,0)),"",(VLOOKUP('２斷絲.IAD.效率'!C56,條件!$A$1:$J$1011,10,0)))</f>
        <v>低壓</v>
      </c>
      <c r="V56" s="329" t="str">
        <f>IF(ISNA(VLOOKUP(C56,條件!$A$1:$J$1011,8,0)),"",(VLOOKUP(C56,條件!$A$1:$J$1011,8,0)))</f>
        <v>P204</v>
      </c>
      <c r="W56" s="329">
        <f>IF(ISNA(VLOOKUP(V56,清單!$AG$1:$AH$19,2,1)),"",(VLOOKUP(V56,清單!$AG$1:$AH$19,2,1)))</f>
        <v>1.1890000000000001</v>
      </c>
      <c r="X56" s="329">
        <f>IF(ISNA(VLOOKUP(C56,條件!$A$1:$J$1011,9,0)),"",(VLOOKUP(C56,條件!$A$1:$J$1011,9,0)))</f>
        <v>1.7</v>
      </c>
      <c r="Y56" s="329">
        <v>24</v>
      </c>
      <c r="Z56" s="329">
        <v>216</v>
      </c>
      <c r="AA56" s="329">
        <f t="shared" si="4"/>
        <v>2.7</v>
      </c>
      <c r="AB56" s="333">
        <f t="shared" si="5"/>
        <v>16642.195200000002</v>
      </c>
      <c r="AC56" s="329"/>
    </row>
    <row r="57" spans="1:29">
      <c r="A57" s="331">
        <f>'２斷絲.IAD.效率'!A57</f>
        <v>46175</v>
      </c>
      <c r="B57" s="321" t="str">
        <f>'２斷絲.IAD.效率'!B57</f>
        <v>T03</v>
      </c>
      <c r="C57" s="321" t="str">
        <f>'２斷絲.IAD.效率'!C57</f>
        <v>2F6ID2</v>
      </c>
      <c r="D57" s="321">
        <f>'２斷絲.IAD.效率'!D57</f>
        <v>0</v>
      </c>
      <c r="E57" s="332">
        <f>'２斷絲.IAD.效率'!J57</f>
        <v>18</v>
      </c>
      <c r="F57" s="332">
        <f>'２斷絲.IAD.效率'!K57</f>
        <v>0</v>
      </c>
      <c r="G57" s="332">
        <f>'２斷絲.IAD.效率'!L57</f>
        <v>0</v>
      </c>
      <c r="H57" s="332">
        <f>'２斷絲.IAD.效率'!M57</f>
        <v>8330</v>
      </c>
      <c r="I57" s="332">
        <f>'２斷絲.IAD.效率'!N57</f>
        <v>0</v>
      </c>
      <c r="J57" s="332">
        <f>'２斷絲.IAD.效率'!O57</f>
        <v>0</v>
      </c>
      <c r="K57" s="332">
        <f>'２斷絲.IAD.效率'!P57</f>
        <v>0</v>
      </c>
      <c r="L57" s="332">
        <f>'２斷絲.IAD.效率'!Q57</f>
        <v>0</v>
      </c>
      <c r="M57" s="332">
        <f>'２斷絲.IAD.效率'!R57</f>
        <v>26</v>
      </c>
      <c r="N57" s="332">
        <f>'２斷絲.IAD.效率'!S57</f>
        <v>0</v>
      </c>
      <c r="O57" s="332">
        <f>'２斷絲.IAD.效率'!T57</f>
        <v>8330</v>
      </c>
      <c r="P57" s="332">
        <f>'２斷絲.IAD.效率'!U57</f>
        <v>0</v>
      </c>
      <c r="Q57" s="332">
        <f>'２斷絲.IAD.效率'!V57</f>
        <v>27</v>
      </c>
      <c r="R57" s="332">
        <f>'２斷絲.IAD.效率'!W57</f>
        <v>1</v>
      </c>
      <c r="S57" s="332">
        <f>'２斷絲.IAD.效率'!X57</f>
        <v>0</v>
      </c>
      <c r="T57" s="332">
        <f>'２斷絲.IAD.效率'!Y57</f>
        <v>8890</v>
      </c>
      <c r="U57" s="328"/>
      <c r="V57" s="329" t="str">
        <f>IF(ISNA(VLOOKUP(C57,條件!$A$1:$J$1011,8,0)),"",(VLOOKUP(C57,條件!$A$1:$J$1011,8,0)))</f>
        <v>P204</v>
      </c>
      <c r="W57" s="329">
        <f>IF(ISNA(VLOOKUP(V57,清單!$AG$1:$AH$19,2,1)),"",(VLOOKUP(V57,清單!$AG$1:$AH$19,2,1)))</f>
        <v>1.1890000000000001</v>
      </c>
      <c r="X57" s="329">
        <f>IF(ISNA(VLOOKUP(C57,條件!$A$1:$J$1011,9,0)),"",(VLOOKUP(C57,條件!$A$1:$J$1011,9,0)))</f>
        <v>2.4</v>
      </c>
      <c r="Y57" s="329">
        <v>24</v>
      </c>
      <c r="Z57" s="329">
        <v>216</v>
      </c>
      <c r="AA57" s="329">
        <f t="shared" si="4"/>
        <v>3.4</v>
      </c>
      <c r="AB57" s="333">
        <f t="shared" si="5"/>
        <v>20956.838400000001</v>
      </c>
      <c r="AC57" s="329"/>
    </row>
    <row r="58" spans="1:29">
      <c r="A58" s="331">
        <f>'２斷絲.IAD.效率'!A58</f>
        <v>46175</v>
      </c>
      <c r="B58" s="321" t="str">
        <f>'２斷絲.IAD.效率'!B58</f>
        <v>T04</v>
      </c>
      <c r="C58" s="321" t="str">
        <f>'２斷絲.IAD.效率'!C58</f>
        <v>2F9VH2</v>
      </c>
      <c r="D58" s="321">
        <f>'２斷絲.IAD.效率'!D58</f>
        <v>0</v>
      </c>
      <c r="E58" s="332">
        <f>'２斷絲.IAD.效率'!J58</f>
        <v>0</v>
      </c>
      <c r="F58" s="332">
        <f>'２斷絲.IAD.效率'!K58</f>
        <v>0</v>
      </c>
      <c r="G58" s="332" t="str">
        <f>'２斷絲.IAD.效率'!L58</f>
        <v>了機</v>
      </c>
      <c r="H58" s="332">
        <f>'２斷絲.IAD.效率'!M58</f>
        <v>0</v>
      </c>
      <c r="I58" s="332">
        <f>'２斷絲.IAD.效率'!N58</f>
        <v>0</v>
      </c>
      <c r="J58" s="332">
        <f>'２斷絲.IAD.效率'!O58</f>
        <v>0</v>
      </c>
      <c r="K58" s="332" t="str">
        <f>'２斷絲.IAD.效率'!P58</f>
        <v>了機</v>
      </c>
      <c r="L58" s="332">
        <f>'２斷絲.IAD.效率'!Q58</f>
        <v>0</v>
      </c>
      <c r="M58" s="332">
        <f>'２斷絲.IAD.效率'!R58</f>
        <v>0</v>
      </c>
      <c r="N58" s="332">
        <f>'２斷絲.IAD.效率'!S58</f>
        <v>0</v>
      </c>
      <c r="O58" s="332" t="str">
        <f>'２斷絲.IAD.效率'!T58</f>
        <v>了機</v>
      </c>
      <c r="P58" s="332">
        <f>'２斷絲.IAD.效率'!U58</f>
        <v>0</v>
      </c>
      <c r="Q58" s="332">
        <f>'２斷絲.IAD.效率'!V58</f>
        <v>0</v>
      </c>
      <c r="R58" s="332">
        <f>'２斷絲.IAD.效率'!W58</f>
        <v>0</v>
      </c>
      <c r="S58" s="332" t="str">
        <f>'２斷絲.IAD.效率'!X58</f>
        <v>了機</v>
      </c>
      <c r="T58" s="332">
        <f>'２斷絲.IAD.效率'!Y58</f>
        <v>0</v>
      </c>
      <c r="U58" s="328"/>
      <c r="V58" s="329" t="str">
        <f>IF(ISNA(VLOOKUP(C58,條件!$A$1:$J$1011,8,0)),"",(VLOOKUP(C58,條件!$A$1:$J$1011,8,0)))</f>
        <v>P203</v>
      </c>
      <c r="W58" s="329">
        <f>IF(ISNA(VLOOKUP(V58,清單!$AG$1:$AH$19,2,1)),"",(VLOOKUP(V58,清單!$AG$1:$AH$19,2,1)))</f>
        <v>0.91100000000000003</v>
      </c>
      <c r="X58" s="329">
        <f>IF(ISNA(VLOOKUP(C58,條件!$A$1:$J$1011,9,0)),"",(VLOOKUP(C58,條件!$A$1:$J$1011,9,0)))</f>
        <v>1.7</v>
      </c>
      <c r="Y58" s="329">
        <v>24</v>
      </c>
      <c r="Z58" s="329">
        <v>216</v>
      </c>
      <c r="AA58" s="329">
        <f t="shared" si="4"/>
        <v>2.7</v>
      </c>
      <c r="AB58" s="333">
        <f t="shared" si="5"/>
        <v>12751.084800000001</v>
      </c>
      <c r="AC58" s="329"/>
    </row>
    <row r="59" spans="1:29">
      <c r="A59" s="331">
        <f>'２斷絲.IAD.效率'!A59</f>
        <v>46175</v>
      </c>
      <c r="B59" s="321" t="str">
        <f>'２斷絲.IAD.效率'!B59</f>
        <v>T04</v>
      </c>
      <c r="C59" s="321" t="str">
        <f>'２斷絲.IAD.效率'!C59</f>
        <v>2F7E03</v>
      </c>
      <c r="D59" s="321" t="str">
        <f>'２斷絲.IAD.效率'!D59</f>
        <v>K</v>
      </c>
      <c r="E59" s="332">
        <f>'２斷絲.IAD.效率'!J59</f>
        <v>20</v>
      </c>
      <c r="F59" s="332">
        <f>'２斷絲.IAD.效率'!K59</f>
        <v>6</v>
      </c>
      <c r="G59" s="332">
        <f>'２斷絲.IAD.效率'!L59</f>
        <v>0</v>
      </c>
      <c r="H59" s="332">
        <f>'２斷絲.IAD.效率'!M59</f>
        <v>8890</v>
      </c>
      <c r="I59" s="332">
        <f>'２斷絲.IAD.效率'!N59</f>
        <v>0</v>
      </c>
      <c r="J59" s="332">
        <f>'２斷絲.IAD.效率'!O59</f>
        <v>0</v>
      </c>
      <c r="K59" s="332">
        <f>'２斷絲.IAD.效率'!P59</f>
        <v>0</v>
      </c>
      <c r="L59" s="332">
        <f>'２斷絲.IAD.效率'!Q59</f>
        <v>0</v>
      </c>
      <c r="M59" s="332">
        <f>'２斷絲.IAD.效率'!R59</f>
        <v>30</v>
      </c>
      <c r="N59" s="332">
        <f>'２斷絲.IAD.效率'!S59</f>
        <v>0</v>
      </c>
      <c r="O59" s="332">
        <f>'２斷絲.IAD.效率'!T59</f>
        <v>9170</v>
      </c>
      <c r="P59" s="332">
        <f>'２斷絲.IAD.效率'!U59</f>
        <v>0</v>
      </c>
      <c r="Q59" s="332">
        <f>'２斷絲.IAD.效率'!V59</f>
        <v>13</v>
      </c>
      <c r="R59" s="332">
        <f>'２斷絲.IAD.效率'!W59</f>
        <v>4</v>
      </c>
      <c r="S59" s="332">
        <f>'２斷絲.IAD.效率'!X59</f>
        <v>0</v>
      </c>
      <c r="T59" s="332">
        <f>'２斷絲.IAD.效率'!Y59</f>
        <v>9350</v>
      </c>
      <c r="U59" s="328" t="str">
        <f>IF(ISNA(VLOOKUP('２斷絲.IAD.效率'!C59,條件!$A$1:$J$1011,10,0)),"",(VLOOKUP('２斷絲.IAD.效率'!C59,條件!$A$1:$J$1011,10,0)))</f>
        <v>高壓</v>
      </c>
      <c r="V59" s="329" t="str">
        <f>IF(ISNA(VLOOKUP(C59,條件!$A$1:$J$1011,8,0)),"",(VLOOKUP(C59,條件!$A$1:$J$1011,8,0)))</f>
        <v>P227</v>
      </c>
      <c r="W59" s="329">
        <f>IF(ISNA(VLOOKUP(V59,清單!$AG$1:$AH$19,2,1)),"",(VLOOKUP(V59,清單!$AG$1:$AH$19,2,1)))</f>
        <v>1.859</v>
      </c>
      <c r="X59" s="329">
        <f>IF(ISNA(VLOOKUP(C59,條件!$A$1:$J$1011,9,0)),"",(VLOOKUP(C59,條件!$A$1:$J$1011,9,0)))</f>
        <v>3.2</v>
      </c>
      <c r="Y59" s="329">
        <v>24</v>
      </c>
      <c r="Z59" s="329">
        <v>216</v>
      </c>
      <c r="AA59" s="329">
        <f t="shared" si="4"/>
        <v>4.2</v>
      </c>
      <c r="AB59" s="333">
        <f t="shared" si="5"/>
        <v>40475.635199999997</v>
      </c>
      <c r="AC59" s="329"/>
    </row>
    <row r="60" spans="1:29">
      <c r="A60" s="331">
        <f>'２斷絲.IAD.效率'!A60</f>
        <v>46175</v>
      </c>
      <c r="B60" s="321" t="str">
        <f>'２斷絲.IAD.效率'!B60</f>
        <v>T05</v>
      </c>
      <c r="C60" s="321" t="str">
        <f>'２斷絲.IAD.效率'!C60</f>
        <v>2F6II2</v>
      </c>
      <c r="D60" s="321" t="str">
        <f>'２斷絲.IAD.效率'!D60</f>
        <v>K</v>
      </c>
      <c r="E60" s="332">
        <f>'２斷絲.IAD.效率'!J60</f>
        <v>0</v>
      </c>
      <c r="F60" s="332">
        <f>'２斷絲.IAD.效率'!K60</f>
        <v>0</v>
      </c>
      <c r="G60" s="332" t="str">
        <f>'２斷絲.IAD.效率'!L60</f>
        <v>了機</v>
      </c>
      <c r="H60" s="332" t="str">
        <f>'２斷絲.IAD.效率'!M60</f>
        <v>了機</v>
      </c>
      <c r="I60" s="332">
        <f>'２斷絲.IAD.效率'!N60</f>
        <v>0</v>
      </c>
      <c r="J60" s="332">
        <f>'２斷絲.IAD.效率'!O60</f>
        <v>0</v>
      </c>
      <c r="K60" s="332">
        <f>'２斷絲.IAD.效率'!P60</f>
        <v>0</v>
      </c>
      <c r="L60" s="332" t="str">
        <f>'２斷絲.IAD.效率'!Q60</f>
        <v>了機</v>
      </c>
      <c r="M60" s="332">
        <f>'２斷絲.IAD.效率'!R60</f>
        <v>0</v>
      </c>
      <c r="N60" s="332">
        <f>'２斷絲.IAD.效率'!S60</f>
        <v>0</v>
      </c>
      <c r="O60" s="332">
        <f>'２斷絲.IAD.效率'!T60</f>
        <v>0</v>
      </c>
      <c r="P60" s="332" t="str">
        <f>'２斷絲.IAD.效率'!U60</f>
        <v>了機</v>
      </c>
      <c r="Q60" s="332">
        <f>'２斷絲.IAD.效率'!V60</f>
        <v>0</v>
      </c>
      <c r="R60" s="332">
        <f>'２斷絲.IAD.效率'!W60</f>
        <v>0</v>
      </c>
      <c r="S60" s="332">
        <f>'２斷絲.IAD.效率'!X60</f>
        <v>0</v>
      </c>
      <c r="T60" s="332" t="str">
        <f>'２斷絲.IAD.效率'!Y60</f>
        <v>了機</v>
      </c>
      <c r="U60" s="328" t="str">
        <f>IF(ISNA(VLOOKUP('２斷絲.IAD.效率'!C60,條件!$A$1:$J$1011,10,0)),"",(VLOOKUP('２斷絲.IAD.效率'!C60,條件!$A$1:$J$1011,10,0)))</f>
        <v>高壓</v>
      </c>
      <c r="V60" s="329" t="str">
        <f>IF(ISNA(VLOOKUP(C60,條件!$A$1:$J$1011,8,0)),"",(VLOOKUP(C60,條件!$A$1:$J$1011,8,0)))</f>
        <v>P204</v>
      </c>
      <c r="W60" s="329">
        <f>IF(ISNA(VLOOKUP(V60,清單!$AG$1:$AH$19,2,1)),"",(VLOOKUP(V60,清單!$AG$1:$AH$19,2,1)))</f>
        <v>1.1890000000000001</v>
      </c>
      <c r="X60" s="329">
        <f>IF(ISNA(VLOOKUP(C60,條件!$A$1:$J$1011,9,0)),"",(VLOOKUP(C60,條件!$A$1:$J$1011,9,0)))</f>
        <v>2.8</v>
      </c>
      <c r="Y60" s="329">
        <v>24</v>
      </c>
      <c r="Z60" s="329">
        <v>216</v>
      </c>
      <c r="AA60" s="329">
        <f t="shared" si="4"/>
        <v>3.8</v>
      </c>
      <c r="AB60" s="333">
        <f t="shared" si="5"/>
        <v>23422.3488</v>
      </c>
      <c r="AC60" s="329"/>
    </row>
    <row r="61" spans="1:29">
      <c r="A61" s="331">
        <f>'２斷絲.IAD.效率'!A61</f>
        <v>46175</v>
      </c>
      <c r="B61" s="321" t="str">
        <f>'２斷絲.IAD.效率'!B61</f>
        <v>T06</v>
      </c>
      <c r="C61" s="321" t="str">
        <f>'２斷絲.IAD.效率'!C61</f>
        <v>2F6IM2</v>
      </c>
      <c r="D61" s="321" t="str">
        <f>'２斷絲.IAD.效率'!D61</f>
        <v>K</v>
      </c>
      <c r="E61" s="332">
        <f>'２斷絲.IAD.效率'!J61</f>
        <v>25</v>
      </c>
      <c r="F61" s="332">
        <f>'２斷絲.IAD.效率'!K61</f>
        <v>2</v>
      </c>
      <c r="G61" s="332">
        <f>'２斷絲.IAD.效率'!L61</f>
        <v>9540</v>
      </c>
      <c r="H61" s="332">
        <f>'２斷絲.IAD.效率'!M61</f>
        <v>9630</v>
      </c>
      <c r="I61" s="332">
        <f>'２斷絲.IAD.效率'!N61</f>
        <v>0</v>
      </c>
      <c r="J61" s="332">
        <f>'２斷絲.IAD.效率'!O61</f>
        <v>0</v>
      </c>
      <c r="K61" s="332">
        <f>'２斷絲.IAD.效率'!P61</f>
        <v>0</v>
      </c>
      <c r="L61" s="332">
        <f>'２斷絲.IAD.效率'!Q61</f>
        <v>0</v>
      </c>
      <c r="M61" s="332">
        <f>'２斷絲.IAD.效率'!R61</f>
        <v>19</v>
      </c>
      <c r="N61" s="332">
        <f>'２斷絲.IAD.效率'!S61</f>
        <v>0</v>
      </c>
      <c r="O61" s="332">
        <f>'２斷絲.IAD.效率'!T61</f>
        <v>9170</v>
      </c>
      <c r="P61" s="332">
        <f>'２斷絲.IAD.效率'!U61</f>
        <v>9170</v>
      </c>
      <c r="Q61" s="332">
        <f>'２斷絲.IAD.效率'!V61</f>
        <v>53</v>
      </c>
      <c r="R61" s="332">
        <f>'２斷絲.IAD.效率'!W61</f>
        <v>2</v>
      </c>
      <c r="S61" s="332">
        <f>'２斷絲.IAD.效率'!X61</f>
        <v>10000</v>
      </c>
      <c r="T61" s="332">
        <f>'２斷絲.IAD.效率'!Y61</f>
        <v>9170</v>
      </c>
      <c r="U61" s="328" t="str">
        <f>IF(ISNA(VLOOKUP('２斷絲.IAD.效率'!C61,條件!$A$1:$J$1011,10,0)),"",(VLOOKUP('２斷絲.IAD.效率'!C61,條件!$A$1:$J$1011,10,0)))</f>
        <v>高壓</v>
      </c>
      <c r="V61" s="329" t="str">
        <f>IF(ISNA(VLOOKUP(C61,條件!$A$1:$J$1011,8,0)),"",(VLOOKUP(C61,條件!$A$1:$J$1011,8,0)))</f>
        <v>P204</v>
      </c>
      <c r="W61" s="329">
        <f>IF(ISNA(VLOOKUP(V61,清單!$AG$1:$AH$19,2,1)),"",(VLOOKUP(V61,清單!$AG$1:$AH$19,2,1)))</f>
        <v>1.1890000000000001</v>
      </c>
      <c r="X61" s="329">
        <f>IF(ISNA(VLOOKUP(C61,條件!$A$1:$J$1011,9,0)),"",(VLOOKUP(C61,條件!$A$1:$J$1011,9,0)))</f>
        <v>2.8</v>
      </c>
      <c r="Y61" s="329">
        <v>24</v>
      </c>
      <c r="Z61" s="329">
        <v>216</v>
      </c>
      <c r="AA61" s="329">
        <f t="shared" si="4"/>
        <v>3.8</v>
      </c>
      <c r="AB61" s="333">
        <f t="shared" si="5"/>
        <v>23422.3488</v>
      </c>
      <c r="AC61" s="329"/>
    </row>
    <row r="62" spans="1:29">
      <c r="A62" s="331">
        <f>'２斷絲.IAD.效率'!A62</f>
        <v>46175</v>
      </c>
      <c r="B62" s="321" t="str">
        <f>'２斷絲.IAD.效率'!B62</f>
        <v>S01</v>
      </c>
      <c r="C62" s="321" t="str">
        <f>'２斷絲.IAD.效率'!C62</f>
        <v>2F43Q2</v>
      </c>
      <c r="D62" s="321">
        <f>'２斷絲.IAD.效率'!D62</f>
        <v>0</v>
      </c>
      <c r="E62" s="332">
        <f>'２斷絲.IAD.效率'!J62</f>
        <v>0</v>
      </c>
      <c r="F62" s="332">
        <f>'２斷絲.IAD.效率'!K62</f>
        <v>0</v>
      </c>
      <c r="G62" s="332" t="str">
        <f>'２斷絲.IAD.效率'!L62</f>
        <v>了機</v>
      </c>
      <c r="H62" s="332">
        <f>'２斷絲.IAD.效率'!M62</f>
        <v>0</v>
      </c>
      <c r="I62" s="332">
        <f>'２斷絲.IAD.效率'!N62</f>
        <v>0</v>
      </c>
      <c r="J62" s="332">
        <f>'２斷絲.IAD.效率'!O62</f>
        <v>0</v>
      </c>
      <c r="K62" s="332" t="str">
        <f>'２斷絲.IAD.效率'!P62</f>
        <v>了機</v>
      </c>
      <c r="L62" s="332">
        <f>'２斷絲.IAD.效率'!Q62</f>
        <v>0</v>
      </c>
      <c r="M62" s="332">
        <f>'２斷絲.IAD.效率'!R62</f>
        <v>0</v>
      </c>
      <c r="N62" s="332">
        <f>'２斷絲.IAD.效率'!S62</f>
        <v>0</v>
      </c>
      <c r="O62" s="332" t="str">
        <f>'２斷絲.IAD.效率'!T62</f>
        <v>了機</v>
      </c>
      <c r="P62" s="332">
        <f>'２斷絲.IAD.效率'!U62</f>
        <v>0</v>
      </c>
      <c r="Q62" s="332">
        <f>'２斷絲.IAD.效率'!V62</f>
        <v>0</v>
      </c>
      <c r="R62" s="332">
        <f>'２斷絲.IAD.效率'!W62</f>
        <v>0</v>
      </c>
      <c r="S62" s="332" t="str">
        <f>'２斷絲.IAD.效率'!X62</f>
        <v>了機</v>
      </c>
      <c r="T62" s="332">
        <f>'２斷絲.IAD.效率'!Y62</f>
        <v>0</v>
      </c>
      <c r="U62" s="328" t="str">
        <f>IF(ISNA(VLOOKUP('２斷絲.IAD.效率'!C62,條件!$A$1:$J$1011,10,0)),"",(VLOOKUP('２斷絲.IAD.效率'!C62,條件!$A$1:$J$1011,10,0)))</f>
        <v>高壓</v>
      </c>
      <c r="V62" s="329" t="str">
        <f>IF(ISNA(VLOOKUP(C62,條件!$A$1:$J$1011,8,0)),"",(VLOOKUP(C62,條件!$A$1:$J$1011,8,0)))</f>
        <v>P203</v>
      </c>
      <c r="W62" s="329">
        <f>IF(ISNA(VLOOKUP(V62,清單!$AG$1:$AH$19,2,1)),"",(VLOOKUP(V62,清單!$AG$1:$AH$19,2,1)))</f>
        <v>0.91100000000000003</v>
      </c>
      <c r="X62" s="329">
        <f>IF(ISNA(VLOOKUP(C62,條件!$A$1:$J$1011,9,0)),"",(VLOOKUP(C62,條件!$A$1:$J$1011,9,0)))</f>
        <v>1.3</v>
      </c>
      <c r="Y62" s="329">
        <v>24</v>
      </c>
      <c r="Z62" s="329">
        <v>216</v>
      </c>
      <c r="AA62" s="329">
        <f t="shared" si="4"/>
        <v>2.2999999999999998</v>
      </c>
      <c r="AB62" s="333">
        <f t="shared" si="5"/>
        <v>10862.035199999998</v>
      </c>
      <c r="AC62" s="329"/>
    </row>
    <row r="63" spans="1:29">
      <c r="A63" s="331">
        <f>'２斷絲.IAD.效率'!A63</f>
        <v>46175</v>
      </c>
      <c r="B63" s="321" t="str">
        <f>'２斷絲.IAD.效率'!B63</f>
        <v>S02</v>
      </c>
      <c r="C63" s="321" t="str">
        <f>'２斷絲.IAD.效率'!C63</f>
        <v>絲開發</v>
      </c>
      <c r="D63" s="321">
        <f>'２斷絲.IAD.效率'!D63</f>
        <v>0</v>
      </c>
      <c r="E63" s="332">
        <f>'２斷絲.IAD.效率'!J63</f>
        <v>0</v>
      </c>
      <c r="F63" s="332">
        <f>'２斷絲.IAD.效率'!K63</f>
        <v>0</v>
      </c>
      <c r="G63" s="332" t="str">
        <f>'２斷絲.IAD.效率'!L63</f>
        <v>絲開發</v>
      </c>
      <c r="H63" s="332">
        <f>'２斷絲.IAD.效率'!M63</f>
        <v>0</v>
      </c>
      <c r="I63" s="332">
        <f>'２斷絲.IAD.效率'!N63</f>
        <v>0</v>
      </c>
      <c r="J63" s="332">
        <f>'２斷絲.IAD.效率'!O63</f>
        <v>0</v>
      </c>
      <c r="K63" s="332" t="str">
        <f>'２斷絲.IAD.效率'!P63</f>
        <v>絲開發</v>
      </c>
      <c r="L63" s="332">
        <f>'２斷絲.IAD.效率'!Q63</f>
        <v>0</v>
      </c>
      <c r="M63" s="332">
        <f>'２斷絲.IAD.效率'!R63</f>
        <v>0</v>
      </c>
      <c r="N63" s="332">
        <f>'２斷絲.IAD.效率'!S63</f>
        <v>0</v>
      </c>
      <c r="O63" s="332" t="str">
        <f>'２斷絲.IAD.效率'!T63</f>
        <v>絲開發</v>
      </c>
      <c r="P63" s="332">
        <f>'２斷絲.IAD.效率'!U63</f>
        <v>0</v>
      </c>
      <c r="Q63" s="332">
        <f>'２斷絲.IAD.效率'!V63</f>
        <v>0</v>
      </c>
      <c r="R63" s="332">
        <f>'２斷絲.IAD.效率'!W63</f>
        <v>0</v>
      </c>
      <c r="S63" s="332" t="str">
        <f>'２斷絲.IAD.效率'!X63</f>
        <v>絲開發</v>
      </c>
      <c r="T63" s="332">
        <f>'２斷絲.IAD.效率'!Y63</f>
        <v>0</v>
      </c>
      <c r="U63" s="328" t="str">
        <f>IF(ISNA(VLOOKUP('２斷絲.IAD.效率'!C63,條件!$A$1:$J$1011,10,0)),"",(VLOOKUP('２斷絲.IAD.效率'!C63,條件!$A$1:$J$1011,10,0)))</f>
        <v/>
      </c>
      <c r="V63" s="329" t="str">
        <f>IF(ISNA(VLOOKUP(C63,條件!$A$1:$J$1011,8,0)),"",(VLOOKUP(C63,條件!$A$1:$J$1011,8,0)))</f>
        <v/>
      </c>
      <c r="W63" s="329" t="str">
        <f>IF(ISNA(VLOOKUP(V63,清單!$AG$1:$AH$19,2,1)),"",(VLOOKUP(V63,清單!$AG$1:$AH$19,2,1)))</f>
        <v/>
      </c>
      <c r="X63" s="329" t="str">
        <f>IF(ISNA(VLOOKUP(C63,條件!$A$1:$J$1011,9,0)),"",(VLOOKUP(C63,條件!$A$1:$J$1011,9,0)))</f>
        <v/>
      </c>
      <c r="Y63" s="329">
        <v>24</v>
      </c>
      <c r="Z63" s="329">
        <v>216</v>
      </c>
      <c r="AA63" s="329" t="str">
        <f t="shared" si="4"/>
        <v/>
      </c>
      <c r="AB63" s="333" t="str">
        <f t="shared" si="5"/>
        <v/>
      </c>
      <c r="AC63" s="329"/>
    </row>
    <row r="64" spans="1:29">
      <c r="A64" s="331">
        <f>'２斷絲.IAD.效率'!A64</f>
        <v>46176</v>
      </c>
      <c r="B64" s="321" t="str">
        <f>'２斷絲.IAD.效率'!B64</f>
        <v>A07</v>
      </c>
      <c r="C64" s="321" t="str">
        <f>'２斷絲.IAD.效率'!C64</f>
        <v>停機</v>
      </c>
      <c r="D64" s="321">
        <f>'２斷絲.IAD.效率'!D64</f>
        <v>0</v>
      </c>
      <c r="E64" s="332">
        <f>'２斷絲.IAD.效率'!J64</f>
        <v>0</v>
      </c>
      <c r="F64" s="332">
        <f>'２斷絲.IAD.效率'!K64</f>
        <v>0</v>
      </c>
      <c r="G64" s="332" t="str">
        <f>'２斷絲.IAD.效率'!L64</f>
        <v>停機</v>
      </c>
      <c r="H64" s="332">
        <f>'２斷絲.IAD.效率'!M64</f>
        <v>0</v>
      </c>
      <c r="I64" s="332">
        <f>'２斷絲.IAD.效率'!N64</f>
        <v>0</v>
      </c>
      <c r="J64" s="332">
        <f>'２斷絲.IAD.效率'!O64</f>
        <v>0</v>
      </c>
      <c r="K64" s="332" t="str">
        <f>'２斷絲.IAD.效率'!P64</f>
        <v>停機</v>
      </c>
      <c r="L64" s="332">
        <f>'２斷絲.IAD.效率'!Q64</f>
        <v>0</v>
      </c>
      <c r="M64" s="332">
        <f>'２斷絲.IAD.效率'!R64</f>
        <v>0</v>
      </c>
      <c r="N64" s="332">
        <f>'２斷絲.IAD.效率'!S64</f>
        <v>0</v>
      </c>
      <c r="O64" s="332" t="str">
        <f>'２斷絲.IAD.效率'!T64</f>
        <v>停機</v>
      </c>
      <c r="P64" s="332">
        <f>'２斷絲.IAD.效率'!U64</f>
        <v>0</v>
      </c>
      <c r="Q64" s="332">
        <f>'２斷絲.IAD.效率'!V64</f>
        <v>0</v>
      </c>
      <c r="R64" s="332">
        <f>'２斷絲.IAD.效率'!W64</f>
        <v>0</v>
      </c>
      <c r="S64" s="332" t="str">
        <f>'２斷絲.IAD.效率'!X64</f>
        <v>停機</v>
      </c>
      <c r="T64" s="332">
        <f>'２斷絲.IAD.效率'!Y64</f>
        <v>0</v>
      </c>
      <c r="U64" s="328" t="str">
        <f>IF(ISNA(VLOOKUP('２斷絲.IAD.效率'!C64,條件!$A$1:$J$1011,10,0)),"",(VLOOKUP('２斷絲.IAD.效率'!C64,條件!$A$1:$J$1011,10,0)))</f>
        <v/>
      </c>
      <c r="V64" s="329" t="str">
        <f>IF(ISNA(VLOOKUP(C64,條件!$A$1:$J$1011,8,0)),"",(VLOOKUP(C64,條件!$A$1:$J$1011,8,0)))</f>
        <v/>
      </c>
      <c r="W64" s="329" t="str">
        <f>IF(ISNA(VLOOKUP(V64,清單!$AG$1:$AH$19,2,1)),"",(VLOOKUP(V64,清單!$AG$1:$AH$19,2,1)))</f>
        <v/>
      </c>
      <c r="X64" s="329" t="str">
        <f>IF(ISNA(VLOOKUP(C64,條件!$A$1:$J$1011,9,0)),"",(VLOOKUP(C64,條件!$A$1:$J$1011,9,0)))</f>
        <v/>
      </c>
      <c r="Y64" s="329">
        <v>24</v>
      </c>
      <c r="Z64" s="329">
        <v>216</v>
      </c>
      <c r="AA64" s="329" t="str">
        <f t="shared" si="4"/>
        <v/>
      </c>
      <c r="AB64" s="333" t="str">
        <f t="shared" si="5"/>
        <v/>
      </c>
      <c r="AC64" s="329"/>
    </row>
    <row r="65" spans="1:29">
      <c r="A65" s="331">
        <f>'２斷絲.IAD.效率'!A65</f>
        <v>46176</v>
      </c>
      <c r="B65" s="321" t="str">
        <f>'２斷絲.IAD.效率'!B65</f>
        <v>A08</v>
      </c>
      <c r="C65" s="321" t="str">
        <f>'２斷絲.IAD.效率'!C65</f>
        <v>停機</v>
      </c>
      <c r="D65" s="321">
        <f>'２斷絲.IAD.效率'!D65</f>
        <v>0</v>
      </c>
      <c r="E65" s="332">
        <f>'２斷絲.IAD.效率'!J65</f>
        <v>0</v>
      </c>
      <c r="F65" s="332">
        <f>'２斷絲.IAD.效率'!K65</f>
        <v>0</v>
      </c>
      <c r="G65" s="332" t="str">
        <f>'２斷絲.IAD.效率'!L65</f>
        <v>停機</v>
      </c>
      <c r="H65" s="332">
        <f>'２斷絲.IAD.效率'!M65</f>
        <v>0</v>
      </c>
      <c r="I65" s="332">
        <f>'２斷絲.IAD.效率'!N65</f>
        <v>0</v>
      </c>
      <c r="J65" s="332">
        <f>'２斷絲.IAD.效率'!O65</f>
        <v>0</v>
      </c>
      <c r="K65" s="332" t="str">
        <f>'２斷絲.IAD.效率'!P65</f>
        <v>停機</v>
      </c>
      <c r="L65" s="332">
        <f>'２斷絲.IAD.效率'!Q65</f>
        <v>0</v>
      </c>
      <c r="M65" s="332">
        <f>'２斷絲.IAD.效率'!R65</f>
        <v>0</v>
      </c>
      <c r="N65" s="332">
        <f>'２斷絲.IAD.效率'!S65</f>
        <v>0</v>
      </c>
      <c r="O65" s="332" t="str">
        <f>'２斷絲.IAD.效率'!T65</f>
        <v>停機</v>
      </c>
      <c r="P65" s="332">
        <f>'２斷絲.IAD.效率'!U65</f>
        <v>0</v>
      </c>
      <c r="Q65" s="332">
        <f>'２斷絲.IAD.效率'!V65</f>
        <v>0</v>
      </c>
      <c r="R65" s="332">
        <f>'２斷絲.IAD.效率'!W65</f>
        <v>0</v>
      </c>
      <c r="S65" s="332" t="str">
        <f>'２斷絲.IAD.效率'!X65</f>
        <v>停機</v>
      </c>
      <c r="T65" s="332">
        <f>'２斷絲.IAD.效率'!Y65</f>
        <v>0</v>
      </c>
      <c r="U65" s="328" t="str">
        <f>IF(ISNA(VLOOKUP('２斷絲.IAD.效率'!C65,條件!$A$1:$J$1011,10,0)),"",(VLOOKUP('２斷絲.IAD.效率'!C65,條件!$A$1:$J$1011,10,0)))</f>
        <v/>
      </c>
      <c r="V65" s="329" t="str">
        <f>IF(ISNA(VLOOKUP(C65,條件!$A$1:$J$1011,8,0)),"",(VLOOKUP(C65,條件!$A$1:$J$1011,8,0)))</f>
        <v/>
      </c>
      <c r="W65" s="329" t="str">
        <f>IF(ISNA(VLOOKUP(V65,清單!$AG$1:$AH$19,2,1)),"",(VLOOKUP(V65,清單!$AG$1:$AH$19,2,1)))</f>
        <v/>
      </c>
      <c r="X65" s="329" t="str">
        <f>IF(ISNA(VLOOKUP(C65,條件!$A$1:$J$1011,9,0)),"",(VLOOKUP(C65,條件!$A$1:$J$1011,9,0)))</f>
        <v/>
      </c>
      <c r="Y65" s="329">
        <v>24</v>
      </c>
      <c r="Z65" s="329">
        <v>216</v>
      </c>
      <c r="AA65" s="329" t="str">
        <f t="shared" ref="AA65:AA85" si="6">IF(X65="","",X65+1)</f>
        <v/>
      </c>
      <c r="AB65" s="333" t="str">
        <f t="shared" ref="AB65:AB85" si="7">IF(AA65="","",W65*Z65*AA65*Y65)</f>
        <v/>
      </c>
      <c r="AC65" s="329"/>
    </row>
    <row r="66" spans="1:29">
      <c r="A66" s="331">
        <f>'２斷絲.IAD.效率'!A66</f>
        <v>46176</v>
      </c>
      <c r="B66" s="321" t="str">
        <f>'２斷絲.IAD.效率'!B66</f>
        <v>A09</v>
      </c>
      <c r="C66" s="321" t="str">
        <f>'２斷絲.IAD.效率'!C66</f>
        <v>停機</v>
      </c>
      <c r="D66" s="321">
        <f>'２斷絲.IAD.效率'!D66</f>
        <v>0</v>
      </c>
      <c r="E66" s="332">
        <f>'２斷絲.IAD.效率'!J66</f>
        <v>0</v>
      </c>
      <c r="F66" s="332">
        <f>'２斷絲.IAD.效率'!K66</f>
        <v>0</v>
      </c>
      <c r="G66" s="332" t="str">
        <f>'２斷絲.IAD.效率'!L66</f>
        <v>停機</v>
      </c>
      <c r="H66" s="332">
        <f>'２斷絲.IAD.效率'!M66</f>
        <v>0</v>
      </c>
      <c r="I66" s="332">
        <f>'２斷絲.IAD.效率'!N66</f>
        <v>0</v>
      </c>
      <c r="J66" s="332">
        <f>'２斷絲.IAD.效率'!O66</f>
        <v>0</v>
      </c>
      <c r="K66" s="332" t="str">
        <f>'２斷絲.IAD.效率'!P66</f>
        <v>停機</v>
      </c>
      <c r="L66" s="332">
        <f>'２斷絲.IAD.效率'!Q66</f>
        <v>0</v>
      </c>
      <c r="M66" s="332">
        <f>'２斷絲.IAD.效率'!R66</f>
        <v>0</v>
      </c>
      <c r="N66" s="332">
        <f>'２斷絲.IAD.效率'!S66</f>
        <v>0</v>
      </c>
      <c r="O66" s="332" t="str">
        <f>'２斷絲.IAD.效率'!T66</f>
        <v>停機</v>
      </c>
      <c r="P66" s="332">
        <f>'２斷絲.IAD.效率'!U66</f>
        <v>0</v>
      </c>
      <c r="Q66" s="332">
        <f>'２斷絲.IAD.效率'!V66</f>
        <v>0</v>
      </c>
      <c r="R66" s="332">
        <f>'２斷絲.IAD.效率'!W66</f>
        <v>0</v>
      </c>
      <c r="S66" s="332" t="str">
        <f>'２斷絲.IAD.效率'!X66</f>
        <v>停機</v>
      </c>
      <c r="T66" s="332">
        <f>'２斷絲.IAD.效率'!Y66</f>
        <v>0</v>
      </c>
      <c r="U66" s="328" t="str">
        <f>IF(ISNA(VLOOKUP('２斷絲.IAD.效率'!C66,條件!$A$1:$J$1011,10,0)),"",(VLOOKUP('２斷絲.IAD.效率'!C66,條件!$A$1:$J$1011,10,0)))</f>
        <v/>
      </c>
      <c r="V66" s="329" t="str">
        <f>IF(ISNA(VLOOKUP(C66,條件!$A$1:$J$1011,8,0)),"",(VLOOKUP(C66,條件!$A$1:$J$1011,8,0)))</f>
        <v/>
      </c>
      <c r="W66" s="329" t="str">
        <f>IF(ISNA(VLOOKUP(V66,清單!$AG$1:$AH$19,2,1)),"",(VLOOKUP(V66,清單!$AG$1:$AH$19,2,1)))</f>
        <v/>
      </c>
      <c r="X66" s="329" t="str">
        <f>IF(ISNA(VLOOKUP(C66,條件!$A$1:$J$1011,9,0)),"",(VLOOKUP(C66,條件!$A$1:$J$1011,9,0)))</f>
        <v/>
      </c>
      <c r="Y66" s="329">
        <v>24</v>
      </c>
      <c r="Z66" s="329">
        <v>216</v>
      </c>
      <c r="AA66" s="329" t="str">
        <f t="shared" si="6"/>
        <v/>
      </c>
      <c r="AB66" s="333" t="str">
        <f t="shared" si="7"/>
        <v/>
      </c>
      <c r="AC66" s="329"/>
    </row>
    <row r="67" spans="1:29">
      <c r="A67" s="331">
        <f>'２斷絲.IAD.效率'!A67</f>
        <v>46176</v>
      </c>
      <c r="B67" s="321" t="str">
        <f>'２斷絲.IAD.效率'!B67</f>
        <v>A10</v>
      </c>
      <c r="C67" s="321" t="str">
        <f>'２斷絲.IAD.效率'!C67</f>
        <v>停機</v>
      </c>
      <c r="D67" s="321">
        <f>'２斷絲.IAD.效率'!D67</f>
        <v>0</v>
      </c>
      <c r="E67" s="332">
        <f>'２斷絲.IAD.效率'!J67</f>
        <v>0</v>
      </c>
      <c r="F67" s="332">
        <f>'２斷絲.IAD.效率'!K67</f>
        <v>0</v>
      </c>
      <c r="G67" s="332" t="str">
        <f>'２斷絲.IAD.效率'!L67</f>
        <v>停機</v>
      </c>
      <c r="H67" s="332">
        <f>'２斷絲.IAD.效率'!M67</f>
        <v>0</v>
      </c>
      <c r="I67" s="332">
        <f>'２斷絲.IAD.效率'!N67</f>
        <v>0</v>
      </c>
      <c r="J67" s="332">
        <f>'２斷絲.IAD.效率'!O67</f>
        <v>0</v>
      </c>
      <c r="K67" s="332" t="str">
        <f>'２斷絲.IAD.效率'!P67</f>
        <v>停機</v>
      </c>
      <c r="L67" s="332">
        <f>'２斷絲.IAD.效率'!Q67</f>
        <v>0</v>
      </c>
      <c r="M67" s="332">
        <f>'２斷絲.IAD.效率'!R67</f>
        <v>0</v>
      </c>
      <c r="N67" s="332">
        <f>'２斷絲.IAD.效率'!S67</f>
        <v>0</v>
      </c>
      <c r="O67" s="332" t="str">
        <f>'２斷絲.IAD.效率'!T67</f>
        <v>停機</v>
      </c>
      <c r="P67" s="332">
        <f>'２斷絲.IAD.效率'!U67</f>
        <v>0</v>
      </c>
      <c r="Q67" s="332">
        <f>'２斷絲.IAD.效率'!V67</f>
        <v>0</v>
      </c>
      <c r="R67" s="332">
        <f>'２斷絲.IAD.效率'!W67</f>
        <v>0</v>
      </c>
      <c r="S67" s="332" t="str">
        <f>'２斷絲.IAD.效率'!X67</f>
        <v>停機</v>
      </c>
      <c r="T67" s="332">
        <f>'２斷絲.IAD.效率'!Y67</f>
        <v>0</v>
      </c>
      <c r="U67" s="328" t="str">
        <f>IF(ISNA(VLOOKUP('２斷絲.IAD.效率'!C67,條件!$A$1:$J$1011,10,0)),"",(VLOOKUP('２斷絲.IAD.效率'!C67,條件!$A$1:$J$1011,10,0)))</f>
        <v/>
      </c>
      <c r="V67" s="329" t="str">
        <f>IF(ISNA(VLOOKUP(C67,條件!$A$1:$J$1011,8,0)),"",(VLOOKUP(C67,條件!$A$1:$J$1011,8,0)))</f>
        <v/>
      </c>
      <c r="W67" s="329" t="str">
        <f>IF(ISNA(VLOOKUP(V67,清單!$AG$1:$AH$19,2,1)),"",(VLOOKUP(V67,清單!$AG$1:$AH$19,2,1)))</f>
        <v/>
      </c>
      <c r="X67" s="329" t="str">
        <f>IF(ISNA(VLOOKUP(C67,條件!$A$1:$J$1011,9,0)),"",(VLOOKUP(C67,條件!$A$1:$J$1011,9,0)))</f>
        <v/>
      </c>
      <c r="Y67" s="329">
        <v>24</v>
      </c>
      <c r="Z67" s="329">
        <v>216</v>
      </c>
      <c r="AA67" s="329" t="str">
        <f t="shared" si="6"/>
        <v/>
      </c>
      <c r="AB67" s="333" t="str">
        <f t="shared" si="7"/>
        <v/>
      </c>
      <c r="AC67" s="329"/>
    </row>
    <row r="68" spans="1:29">
      <c r="A68" s="331">
        <f>'２斷絲.IAD.效率'!A68</f>
        <v>46176</v>
      </c>
      <c r="B68" s="321" t="str">
        <f>'２斷絲.IAD.效率'!B68</f>
        <v>A11</v>
      </c>
      <c r="C68" s="321" t="str">
        <f>'２斷絲.IAD.效率'!C68</f>
        <v>2FA062</v>
      </c>
      <c r="D68" s="321">
        <f>'２斷絲.IAD.效率'!D68</f>
        <v>0</v>
      </c>
      <c r="E68" s="332">
        <f>'２斷絲.IAD.效率'!J68</f>
        <v>30</v>
      </c>
      <c r="F68" s="332">
        <f>'２斷絲.IAD.效率'!K68</f>
        <v>0</v>
      </c>
      <c r="G68" s="332">
        <f>'２斷絲.IAD.效率'!L68</f>
        <v>9621</v>
      </c>
      <c r="H68" s="332">
        <f>'２斷絲.IAD.效率'!M68</f>
        <v>9129</v>
      </c>
      <c r="I68" s="332">
        <f>'２斷絲.IAD.效率'!N68</f>
        <v>0</v>
      </c>
      <c r="J68" s="332">
        <f>'２斷絲.IAD.效率'!O68</f>
        <v>0</v>
      </c>
      <c r="K68" s="332">
        <f>'２斷絲.IAD.效率'!P68</f>
        <v>0</v>
      </c>
      <c r="L68" s="332">
        <f>'２斷絲.IAD.效率'!Q68</f>
        <v>0</v>
      </c>
      <c r="M68" s="332">
        <f>'２斷絲.IAD.效率'!R68</f>
        <v>25</v>
      </c>
      <c r="N68" s="332">
        <f>'２斷絲.IAD.效率'!S68</f>
        <v>0</v>
      </c>
      <c r="O68" s="332">
        <f>'２斷絲.IAD.效率'!T68</f>
        <v>9593</v>
      </c>
      <c r="P68" s="332">
        <f>'２斷絲.IAD.效率'!U68</f>
        <v>9156</v>
      </c>
      <c r="Q68" s="332">
        <f>'２斷絲.IAD.效率'!V68</f>
        <v>36</v>
      </c>
      <c r="R68" s="332">
        <f>'２斷絲.IAD.效率'!W68</f>
        <v>1</v>
      </c>
      <c r="S68" s="332">
        <f>'２斷絲.IAD.效率'!X68</f>
        <v>9498</v>
      </c>
      <c r="T68" s="332">
        <f>'２斷絲.IAD.效率'!Y68</f>
        <v>9168</v>
      </c>
      <c r="U68" s="328" t="str">
        <f>IF(ISNA(VLOOKUP('２斷絲.IAD.效率'!C68,條件!$A$1:$J$1011,10,0)),"",(VLOOKUP('２斷絲.IAD.效率'!C68,條件!$A$1:$J$1011,10,0)))</f>
        <v>高壓</v>
      </c>
      <c r="V68" s="329" t="str">
        <f>IF(ISNA(VLOOKUP(C68,條件!$A$1:$J$1011,8,0)),"",(VLOOKUP(C68,條件!$A$1:$J$1011,8,0)))</f>
        <v>P203</v>
      </c>
      <c r="W68" s="329">
        <f>IF(ISNA(VLOOKUP(V68,清單!$AG$1:$AH$19,2,1)),"",(VLOOKUP(V68,清單!$AG$1:$AH$19,2,1)))</f>
        <v>0.91100000000000003</v>
      </c>
      <c r="X68" s="329">
        <f>IF(ISNA(VLOOKUP(C68,條件!$A$1:$J$1011,9,0)),"",(VLOOKUP(C68,條件!$A$1:$J$1011,9,0)))</f>
        <v>0.7</v>
      </c>
      <c r="Y68" s="329">
        <v>24</v>
      </c>
      <c r="Z68" s="329">
        <v>216</v>
      </c>
      <c r="AA68" s="329">
        <f t="shared" si="6"/>
        <v>1.7</v>
      </c>
      <c r="AB68" s="333">
        <f t="shared" si="7"/>
        <v>8028.4608000000007</v>
      </c>
      <c r="AC68" s="329"/>
    </row>
    <row r="69" spans="1:29">
      <c r="A69" s="331">
        <f>'２斷絲.IAD.效率'!A69</f>
        <v>46176</v>
      </c>
      <c r="B69" s="321" t="str">
        <f>'２斷絲.IAD.效率'!B69</f>
        <v>A12</v>
      </c>
      <c r="C69" s="321" t="str">
        <f>'２斷絲.IAD.效率'!C69</f>
        <v>2F43R2</v>
      </c>
      <c r="D69" s="321">
        <f>'２斷絲.IAD.效率'!D69</f>
        <v>0</v>
      </c>
      <c r="E69" s="332">
        <f>'２斷絲.IAD.效率'!J69</f>
        <v>18</v>
      </c>
      <c r="F69" s="332">
        <f>'２斷絲.IAD.效率'!K69</f>
        <v>0</v>
      </c>
      <c r="G69" s="332">
        <f>'２斷絲.IAD.效率'!L69</f>
        <v>9797</v>
      </c>
      <c r="H69" s="332">
        <f>'２斷絲.IAD.效率'!M69</f>
        <v>9815</v>
      </c>
      <c r="I69" s="332">
        <f>'２斷絲.IAD.效率'!N69</f>
        <v>0</v>
      </c>
      <c r="J69" s="332">
        <f>'２斷絲.IAD.效率'!O69</f>
        <v>0</v>
      </c>
      <c r="K69" s="332">
        <f>'２斷絲.IAD.效率'!P69</f>
        <v>0</v>
      </c>
      <c r="L69" s="332">
        <f>'２斷絲.IAD.效率'!Q69</f>
        <v>0</v>
      </c>
      <c r="M69" s="332">
        <f>'２斷絲.IAD.效率'!R69</f>
        <v>12</v>
      </c>
      <c r="N69" s="332">
        <f>'２斷絲.IAD.效率'!S69</f>
        <v>6</v>
      </c>
      <c r="O69" s="332">
        <f>'２斷絲.IAD.效率'!T69</f>
        <v>9706</v>
      </c>
      <c r="P69" s="332">
        <f>'２斷絲.IAD.效率'!U69</f>
        <v>9758</v>
      </c>
      <c r="Q69" s="332">
        <f>'２斷絲.IAD.效率'!V69</f>
        <v>42</v>
      </c>
      <c r="R69" s="332">
        <f>'２斷絲.IAD.效率'!W69</f>
        <v>0</v>
      </c>
      <c r="S69" s="332">
        <f>'２斷絲.IAD.效率'!X69</f>
        <v>9635</v>
      </c>
      <c r="T69" s="332">
        <f>'２斷絲.IAD.效率'!Y69</f>
        <v>9533</v>
      </c>
      <c r="U69" s="328" t="str">
        <f>IF(ISNA(VLOOKUP('２斷絲.IAD.效率'!C69,條件!$A$1:$J$1011,10,0)),"",(VLOOKUP('２斷絲.IAD.效率'!C69,條件!$A$1:$J$1011,10,0)))</f>
        <v>低壓</v>
      </c>
      <c r="V69" s="329" t="str">
        <f>IF(ISNA(VLOOKUP(C69,條件!$A$1:$J$1011,8,0)),"",(VLOOKUP(C69,條件!$A$1:$J$1011,8,0)))</f>
        <v>P203</v>
      </c>
      <c r="W69" s="329">
        <f>IF(ISNA(VLOOKUP(V69,清單!$AG$1:$AH$19,2,1)),"",(VLOOKUP(V69,清單!$AG$1:$AH$19,2,1)))</f>
        <v>0.91100000000000003</v>
      </c>
      <c r="X69" s="329">
        <f>IF(ISNA(VLOOKUP(C69,條件!$A$1:$J$1011,9,0)),"",(VLOOKUP(C69,條件!$A$1:$J$1011,9,0)))</f>
        <v>1.7</v>
      </c>
      <c r="Y69" s="329">
        <v>24</v>
      </c>
      <c r="Z69" s="329">
        <v>216</v>
      </c>
      <c r="AA69" s="329">
        <f t="shared" si="6"/>
        <v>2.7</v>
      </c>
      <c r="AB69" s="333">
        <f t="shared" si="7"/>
        <v>12751.084800000001</v>
      </c>
      <c r="AC69" s="329"/>
    </row>
    <row r="70" spans="1:29">
      <c r="A70" s="331">
        <f>'２斷絲.IAD.效率'!A70</f>
        <v>46176</v>
      </c>
      <c r="B70" s="321" t="str">
        <f>'２斷絲.IAD.效率'!B70</f>
        <v>A13</v>
      </c>
      <c r="C70" s="321" t="str">
        <f>'２斷絲.IAD.效率'!C70</f>
        <v>2F08R2</v>
      </c>
      <c r="D70" s="321" t="str">
        <f>'２斷絲.IAD.效率'!D70</f>
        <v>G</v>
      </c>
      <c r="E70" s="332">
        <f>'２斷絲.IAD.效率'!J70</f>
        <v>16</v>
      </c>
      <c r="F70" s="332">
        <f>'２斷絲.IAD.效率'!K70</f>
        <v>0</v>
      </c>
      <c r="G70" s="332">
        <f>'２斷絲.IAD.效率'!L70</f>
        <v>9115</v>
      </c>
      <c r="H70" s="332">
        <f>'２斷絲.IAD.效率'!M70</f>
        <v>9471</v>
      </c>
      <c r="I70" s="332">
        <f>'２斷絲.IAD.效率'!N70</f>
        <v>0</v>
      </c>
      <c r="J70" s="332">
        <f>'２斷絲.IAD.效率'!O70</f>
        <v>0</v>
      </c>
      <c r="K70" s="332">
        <f>'２斷絲.IAD.效率'!P70</f>
        <v>0</v>
      </c>
      <c r="L70" s="332">
        <f>'２斷絲.IAD.效率'!Q70</f>
        <v>0</v>
      </c>
      <c r="M70" s="332">
        <f>'２斷絲.IAD.效率'!R70</f>
        <v>22</v>
      </c>
      <c r="N70" s="332">
        <f>'２斷絲.IAD.效率'!S70</f>
        <v>0</v>
      </c>
      <c r="O70" s="332">
        <f>'２斷絲.IAD.效率'!T70</f>
        <v>9009</v>
      </c>
      <c r="P70" s="332">
        <f>'２斷絲.IAD.效率'!U70</f>
        <v>9491</v>
      </c>
      <c r="Q70" s="332">
        <f>'２斷絲.IAD.效率'!V70</f>
        <v>22</v>
      </c>
      <c r="R70" s="332">
        <f>'２斷絲.IAD.效率'!W70</f>
        <v>2</v>
      </c>
      <c r="S70" s="332">
        <f>'２斷絲.IAD.效率'!X70</f>
        <v>8877</v>
      </c>
      <c r="T70" s="332">
        <f>'２斷絲.IAD.效率'!Y70</f>
        <v>9494</v>
      </c>
      <c r="U70" s="328" t="str">
        <f>IF(ISNA(VLOOKUP('２斷絲.IAD.效率'!C70,條件!$A$1:$J$1011,10,0)),"",(VLOOKUP('２斷絲.IAD.效率'!C70,條件!$A$1:$J$1011,10,0)))</f>
        <v>低壓</v>
      </c>
      <c r="V70" s="329" t="str">
        <f>IF(ISNA(VLOOKUP(C70,條件!$A$1:$J$1011,8,0)),"",(VLOOKUP(C70,條件!$A$1:$J$1011,8,0)))</f>
        <v>P142</v>
      </c>
      <c r="W70" s="329">
        <f>IF(ISNA(VLOOKUP(V70,清單!$AG$1:$AH$19,2,1)),"",(VLOOKUP(V70,清單!$AG$1:$AH$19,2,1)))</f>
        <v>0.56200000000000006</v>
      </c>
      <c r="X70" s="329">
        <f>IF(ISNA(VLOOKUP(C70,條件!$A$1:$J$1011,9,0)),"",(VLOOKUP(C70,條件!$A$1:$J$1011,9,0)))</f>
        <v>1.1000000000000001</v>
      </c>
      <c r="Y70" s="329">
        <v>24</v>
      </c>
      <c r="Z70" s="329">
        <v>216</v>
      </c>
      <c r="AA70" s="329">
        <f t="shared" si="6"/>
        <v>2.1</v>
      </c>
      <c r="AB70" s="333">
        <f t="shared" si="7"/>
        <v>6118.1568000000007</v>
      </c>
      <c r="AC70" s="329"/>
    </row>
    <row r="71" spans="1:29">
      <c r="A71" s="331">
        <f>'２斷絲.IAD.效率'!A71</f>
        <v>46176</v>
      </c>
      <c r="B71" s="321" t="str">
        <f>'２斷絲.IAD.效率'!B71</f>
        <v>A14</v>
      </c>
      <c r="C71" s="321" t="str">
        <f>'２斷絲.IAD.效率'!C71</f>
        <v>停機</v>
      </c>
      <c r="D71" s="321">
        <f>'２斷絲.IAD.效率'!D71</f>
        <v>0</v>
      </c>
      <c r="E71" s="332">
        <f>'２斷絲.IAD.效率'!J71</f>
        <v>0</v>
      </c>
      <c r="F71" s="332">
        <f>'２斷絲.IAD.效率'!K71</f>
        <v>0</v>
      </c>
      <c r="G71" s="332" t="str">
        <f>'２斷絲.IAD.效率'!L71</f>
        <v>停機</v>
      </c>
      <c r="H71" s="332">
        <f>'２斷絲.IAD.效率'!M71</f>
        <v>0</v>
      </c>
      <c r="I71" s="332">
        <f>'２斷絲.IAD.效率'!N71</f>
        <v>0</v>
      </c>
      <c r="J71" s="332">
        <f>'２斷絲.IAD.效率'!O71</f>
        <v>0</v>
      </c>
      <c r="K71" s="332" t="str">
        <f>'２斷絲.IAD.效率'!P71</f>
        <v>停機</v>
      </c>
      <c r="L71" s="332">
        <f>'２斷絲.IAD.效率'!Q71</f>
        <v>0</v>
      </c>
      <c r="M71" s="332">
        <f>'２斷絲.IAD.效率'!R71</f>
        <v>0</v>
      </c>
      <c r="N71" s="332">
        <f>'２斷絲.IAD.效率'!S71</f>
        <v>0</v>
      </c>
      <c r="O71" s="332" t="str">
        <f>'２斷絲.IAD.效率'!T71</f>
        <v>停機</v>
      </c>
      <c r="P71" s="332">
        <f>'２斷絲.IAD.效率'!U71</f>
        <v>0</v>
      </c>
      <c r="Q71" s="332">
        <f>'２斷絲.IAD.效率'!V71</f>
        <v>0</v>
      </c>
      <c r="R71" s="332">
        <f>'２斷絲.IAD.效率'!W71</f>
        <v>0</v>
      </c>
      <c r="S71" s="332" t="str">
        <f>'２斷絲.IAD.效率'!X71</f>
        <v>停機</v>
      </c>
      <c r="T71" s="332">
        <f>'２斷絲.IAD.效率'!Y71</f>
        <v>0</v>
      </c>
      <c r="U71" s="328" t="str">
        <f>IF(ISNA(VLOOKUP('２斷絲.IAD.效率'!C71,條件!$A$1:$J$1011,10,0)),"",(VLOOKUP('２斷絲.IAD.效率'!C71,條件!$A$1:$J$1011,10,0)))</f>
        <v/>
      </c>
      <c r="V71" s="329" t="str">
        <f>IF(ISNA(VLOOKUP(C71,條件!$A$1:$J$1011,8,0)),"",(VLOOKUP(C71,條件!$A$1:$J$1011,8,0)))</f>
        <v/>
      </c>
      <c r="W71" s="329" t="str">
        <f>IF(ISNA(VLOOKUP(V71,清單!$AG$1:$AH$19,2,1)),"",(VLOOKUP(V71,清單!$AG$1:$AH$19,2,1)))</f>
        <v/>
      </c>
      <c r="X71" s="329" t="str">
        <f>IF(ISNA(VLOOKUP(C71,條件!$A$1:$J$1011,9,0)),"",(VLOOKUP(C71,條件!$A$1:$J$1011,9,0)))</f>
        <v/>
      </c>
      <c r="Y71" s="329">
        <v>24</v>
      </c>
      <c r="Z71" s="329">
        <v>216</v>
      </c>
      <c r="AA71" s="329" t="str">
        <f t="shared" si="6"/>
        <v/>
      </c>
      <c r="AB71" s="333" t="str">
        <f t="shared" si="7"/>
        <v/>
      </c>
      <c r="AC71" s="329"/>
    </row>
    <row r="72" spans="1:29">
      <c r="A72" s="331">
        <f>'２斷絲.IAD.效率'!A72</f>
        <v>46176</v>
      </c>
      <c r="B72" s="321" t="str">
        <f>'２斷絲.IAD.效率'!B72</f>
        <v>A15</v>
      </c>
      <c r="C72" s="321" t="str">
        <f>'２斷絲.IAD.效率'!C72</f>
        <v>2F43P2</v>
      </c>
      <c r="D72" s="321">
        <f>'２斷絲.IAD.效率'!D72</f>
        <v>0</v>
      </c>
      <c r="E72" s="332">
        <f>'２斷絲.IAD.效率'!J72</f>
        <v>10</v>
      </c>
      <c r="F72" s="332">
        <f>'２斷絲.IAD.效率'!K72</f>
        <v>0</v>
      </c>
      <c r="G72" s="332">
        <f>'２斷絲.IAD.效率'!L72</f>
        <v>9343</v>
      </c>
      <c r="H72" s="332">
        <f>'２斷絲.IAD.效率'!M72</f>
        <v>9086</v>
      </c>
      <c r="I72" s="332">
        <f>'２斷絲.IAD.效率'!N72</f>
        <v>0</v>
      </c>
      <c r="J72" s="332">
        <f>'２斷絲.IAD.效率'!O72</f>
        <v>0</v>
      </c>
      <c r="K72" s="332">
        <f>'２斷絲.IAD.效率'!P72</f>
        <v>0</v>
      </c>
      <c r="L72" s="332">
        <f>'２斷絲.IAD.效率'!Q72</f>
        <v>0</v>
      </c>
      <c r="M72" s="332">
        <f>'２斷絲.IAD.效率'!R72</f>
        <v>7</v>
      </c>
      <c r="N72" s="332">
        <f>'２斷絲.IAD.效率'!S72</f>
        <v>2</v>
      </c>
      <c r="O72" s="332">
        <f>'２斷絲.IAD.效率'!T72</f>
        <v>9327</v>
      </c>
      <c r="P72" s="332">
        <f>'２斷絲.IAD.效率'!U72</f>
        <v>9109</v>
      </c>
      <c r="Q72" s="332">
        <f>'２斷絲.IAD.效率'!V72</f>
        <v>13</v>
      </c>
      <c r="R72" s="332">
        <f>'２斷絲.IAD.效率'!W72</f>
        <v>1</v>
      </c>
      <c r="S72" s="332">
        <f>'２斷絲.IAD.效率'!X72</f>
        <v>9309</v>
      </c>
      <c r="T72" s="332">
        <f>'２斷絲.IAD.效率'!Y72</f>
        <v>8878</v>
      </c>
      <c r="U72" s="328" t="str">
        <f>IF(ISNA(VLOOKUP('２斷絲.IAD.效率'!C72,條件!$A$1:$J$1011,10,0)),"",(VLOOKUP('２斷絲.IAD.效率'!C72,條件!$A$1:$J$1011,10,0)))</f>
        <v>低壓</v>
      </c>
      <c r="V72" s="329" t="str">
        <f>IF(ISNA(VLOOKUP(C72,條件!$A$1:$J$1011,8,0)),"",(VLOOKUP(C72,條件!$A$1:$J$1011,8,0)))</f>
        <v>P203</v>
      </c>
      <c r="W72" s="329">
        <f>IF(ISNA(VLOOKUP(V72,清單!$AG$1:$AH$19,2,1)),"",(VLOOKUP(V72,清單!$AG$1:$AH$19,2,1)))</f>
        <v>0.91100000000000003</v>
      </c>
      <c r="X72" s="329">
        <f>IF(ISNA(VLOOKUP(C72,條件!$A$1:$J$1011,9,0)),"",(VLOOKUP(C72,條件!$A$1:$J$1011,9,0)))</f>
        <v>3</v>
      </c>
      <c r="Y72" s="329">
        <v>24</v>
      </c>
      <c r="Z72" s="329">
        <v>216</v>
      </c>
      <c r="AA72" s="329">
        <f t="shared" si="6"/>
        <v>4</v>
      </c>
      <c r="AB72" s="333">
        <f t="shared" si="7"/>
        <v>18890.495999999999</v>
      </c>
      <c r="AC72" s="329"/>
    </row>
    <row r="73" spans="1:29">
      <c r="A73" s="331">
        <f>'２斷絲.IAD.效率'!A73</f>
        <v>46176</v>
      </c>
      <c r="B73" s="321" t="str">
        <f>'２斷絲.IAD.效率'!B73</f>
        <v>A16</v>
      </c>
      <c r="C73" s="321" t="str">
        <f>'２斷絲.IAD.效率'!C73</f>
        <v>2F08S2</v>
      </c>
      <c r="D73" s="321">
        <f>'２斷絲.IAD.效率'!D73</f>
        <v>0</v>
      </c>
      <c r="E73" s="332">
        <f>'２斷絲.IAD.效率'!J73</f>
        <v>13</v>
      </c>
      <c r="F73" s="332">
        <f>'２斷絲.IAD.效率'!K73</f>
        <v>0</v>
      </c>
      <c r="G73" s="332">
        <f>'２斷絲.IAD.效率'!L73</f>
        <v>9405</v>
      </c>
      <c r="H73" s="332" t="str">
        <f>'２斷絲.IAD.效率'!M73</f>
        <v>檢修</v>
      </c>
      <c r="I73" s="332">
        <f>'２斷絲.IAD.效率'!N73</f>
        <v>0</v>
      </c>
      <c r="J73" s="332">
        <f>'２斷絲.IAD.效率'!O73</f>
        <v>0</v>
      </c>
      <c r="K73" s="332">
        <f>'２斷絲.IAD.效率'!P73</f>
        <v>0</v>
      </c>
      <c r="L73" s="332" t="str">
        <f>'２斷絲.IAD.效率'!Q73</f>
        <v>開車</v>
      </c>
      <c r="M73" s="332">
        <f>'２斷絲.IAD.效率'!R73</f>
        <v>16</v>
      </c>
      <c r="N73" s="332">
        <f>'２斷絲.IAD.效率'!S73</f>
        <v>12</v>
      </c>
      <c r="O73" s="332">
        <f>'２斷絲.IAD.效率'!T73</f>
        <v>9498</v>
      </c>
      <c r="P73" s="332">
        <f>'２斷絲.IAD.效率'!U73</f>
        <v>7426</v>
      </c>
      <c r="Q73" s="332">
        <f>'２斷絲.IAD.效率'!V73</f>
        <v>3</v>
      </c>
      <c r="R73" s="332">
        <f>'２斷絲.IAD.效率'!W73</f>
        <v>0</v>
      </c>
      <c r="S73" s="332">
        <f>'２斷絲.IAD.效率'!X73</f>
        <v>9521</v>
      </c>
      <c r="T73" s="332">
        <f>'２斷絲.IAD.效率'!Y73</f>
        <v>9259</v>
      </c>
      <c r="U73" s="328" t="str">
        <f>IF(ISNA(VLOOKUP('２斷絲.IAD.效率'!C73,條件!$A$1:$J$1011,10,0)),"",(VLOOKUP('２斷絲.IAD.效率'!C73,條件!$A$1:$J$1011,10,0)))</f>
        <v>低壓</v>
      </c>
      <c r="V73" s="329" t="str">
        <f>IF(ISNA(VLOOKUP(C73,條件!$A$1:$J$1011,8,0)),"",(VLOOKUP(C73,條件!$A$1:$J$1011,8,0)))</f>
        <v>P203</v>
      </c>
      <c r="W73" s="329">
        <f>IF(ISNA(VLOOKUP(V73,清單!$AG$1:$AH$19,2,1)),"",(VLOOKUP(V73,清單!$AG$1:$AH$19,2,1)))</f>
        <v>0.91100000000000003</v>
      </c>
      <c r="X73" s="329">
        <f>IF(ISNA(VLOOKUP(C73,條件!$A$1:$J$1011,9,0)),"",(VLOOKUP(C73,條件!$A$1:$J$1011,9,0)))</f>
        <v>0.9</v>
      </c>
      <c r="Y73" s="329">
        <v>24</v>
      </c>
      <c r="Z73" s="329">
        <v>216</v>
      </c>
      <c r="AA73" s="329">
        <f t="shared" si="6"/>
        <v>1.9</v>
      </c>
      <c r="AB73" s="333">
        <f t="shared" si="7"/>
        <v>8972.9856</v>
      </c>
      <c r="AC73" s="329"/>
    </row>
    <row r="74" spans="1:29">
      <c r="A74" s="331">
        <f>'２斷絲.IAD.效率'!A74</f>
        <v>46176</v>
      </c>
      <c r="B74" s="321" t="str">
        <f>'２斷絲.IAD.效率'!B74</f>
        <v>A17</v>
      </c>
      <c r="C74" s="321" t="str">
        <f>'２斷絲.IAD.效率'!C74</f>
        <v>停機</v>
      </c>
      <c r="D74" s="321">
        <f>'２斷絲.IAD.效率'!D74</f>
        <v>0</v>
      </c>
      <c r="E74" s="332">
        <f>'２斷絲.IAD.效率'!J74</f>
        <v>0</v>
      </c>
      <c r="F74" s="332">
        <f>'２斷絲.IAD.效率'!K74</f>
        <v>0</v>
      </c>
      <c r="G74" s="332" t="str">
        <f>'２斷絲.IAD.效率'!L74</f>
        <v>停機</v>
      </c>
      <c r="H74" s="332">
        <f>'２斷絲.IAD.效率'!M74</f>
        <v>0</v>
      </c>
      <c r="I74" s="332">
        <f>'２斷絲.IAD.效率'!N74</f>
        <v>0</v>
      </c>
      <c r="J74" s="332">
        <f>'２斷絲.IAD.效率'!O74</f>
        <v>0</v>
      </c>
      <c r="K74" s="332" t="str">
        <f>'２斷絲.IAD.效率'!P74</f>
        <v>停機</v>
      </c>
      <c r="L74" s="332">
        <f>'２斷絲.IAD.效率'!Q74</f>
        <v>0</v>
      </c>
      <c r="M74" s="332">
        <f>'２斷絲.IAD.效率'!R74</f>
        <v>0</v>
      </c>
      <c r="N74" s="332">
        <f>'２斷絲.IAD.效率'!S74</f>
        <v>0</v>
      </c>
      <c r="O74" s="332" t="str">
        <f>'２斷絲.IAD.效率'!T74</f>
        <v>停機</v>
      </c>
      <c r="P74" s="332">
        <f>'２斷絲.IAD.效率'!U74</f>
        <v>0</v>
      </c>
      <c r="Q74" s="332">
        <f>'２斷絲.IAD.效率'!V74</f>
        <v>0</v>
      </c>
      <c r="R74" s="332">
        <f>'２斷絲.IAD.效率'!W74</f>
        <v>0</v>
      </c>
      <c r="S74" s="332" t="str">
        <f>'２斷絲.IAD.效率'!X74</f>
        <v>停機</v>
      </c>
      <c r="T74" s="332">
        <f>'２斷絲.IAD.效率'!Y74</f>
        <v>0</v>
      </c>
      <c r="U74" s="328" t="str">
        <f>IF(ISNA(VLOOKUP('２斷絲.IAD.效率'!C74,條件!$A$1:$J$1011,10,0)),"",(VLOOKUP('２斷絲.IAD.效率'!C74,條件!$A$1:$J$1011,10,0)))</f>
        <v/>
      </c>
      <c r="V74" s="329" t="str">
        <f>IF(ISNA(VLOOKUP(C74,條件!$A$1:$J$1011,8,0)),"",(VLOOKUP(C74,條件!$A$1:$J$1011,8,0)))</f>
        <v/>
      </c>
      <c r="W74" s="329" t="str">
        <f>IF(ISNA(VLOOKUP(V74,清單!$AG$1:$AH$19,2,1)),"",(VLOOKUP(V74,清單!$AG$1:$AH$19,2,1)))</f>
        <v/>
      </c>
      <c r="X74" s="329" t="str">
        <f>IF(ISNA(VLOOKUP(C74,條件!$A$1:$J$1011,9,0)),"",(VLOOKUP(C74,條件!$A$1:$J$1011,9,0)))</f>
        <v/>
      </c>
      <c r="Y74" s="329">
        <v>24</v>
      </c>
      <c r="Z74" s="329">
        <v>216</v>
      </c>
      <c r="AA74" s="329" t="str">
        <f t="shared" si="6"/>
        <v/>
      </c>
      <c r="AB74" s="333" t="str">
        <f t="shared" si="7"/>
        <v/>
      </c>
      <c r="AC74" s="329"/>
    </row>
    <row r="75" spans="1:29">
      <c r="A75" s="331">
        <f>'２斷絲.IAD.效率'!A75</f>
        <v>46176</v>
      </c>
      <c r="B75" s="321" t="str">
        <f>'２斷絲.IAD.效率'!B75</f>
        <v>A18</v>
      </c>
      <c r="C75" s="321" t="str">
        <f>'２斷絲.IAD.效率'!C75</f>
        <v>停機</v>
      </c>
      <c r="D75" s="321">
        <f>'２斷絲.IAD.效率'!D75</f>
        <v>0</v>
      </c>
      <c r="E75" s="332">
        <f>'２斷絲.IAD.效率'!J75</f>
        <v>0</v>
      </c>
      <c r="F75" s="332">
        <f>'２斷絲.IAD.效率'!K75</f>
        <v>0</v>
      </c>
      <c r="G75" s="332" t="str">
        <f>'２斷絲.IAD.效率'!L75</f>
        <v>停機</v>
      </c>
      <c r="H75" s="332">
        <f>'２斷絲.IAD.效率'!M75</f>
        <v>0</v>
      </c>
      <c r="I75" s="332">
        <f>'２斷絲.IAD.效率'!N75</f>
        <v>0</v>
      </c>
      <c r="J75" s="332">
        <f>'２斷絲.IAD.效率'!O75</f>
        <v>0</v>
      </c>
      <c r="K75" s="332" t="str">
        <f>'２斷絲.IAD.效率'!P75</f>
        <v>停機</v>
      </c>
      <c r="L75" s="332">
        <f>'２斷絲.IAD.效率'!Q75</f>
        <v>0</v>
      </c>
      <c r="M75" s="332">
        <f>'２斷絲.IAD.效率'!R75</f>
        <v>0</v>
      </c>
      <c r="N75" s="332">
        <f>'２斷絲.IAD.效率'!S75</f>
        <v>0</v>
      </c>
      <c r="O75" s="332" t="str">
        <f>'２斷絲.IAD.效率'!T75</f>
        <v>停機</v>
      </c>
      <c r="P75" s="332">
        <f>'２斷絲.IAD.效率'!U75</f>
        <v>0</v>
      </c>
      <c r="Q75" s="332">
        <f>'２斷絲.IAD.效率'!V75</f>
        <v>0</v>
      </c>
      <c r="R75" s="332">
        <f>'２斷絲.IAD.效率'!W75</f>
        <v>0</v>
      </c>
      <c r="S75" s="332" t="str">
        <f>'２斷絲.IAD.效率'!X75</f>
        <v>停機</v>
      </c>
      <c r="T75" s="332">
        <f>'２斷絲.IAD.效率'!Y75</f>
        <v>0</v>
      </c>
      <c r="U75" s="328" t="str">
        <f>IF(ISNA(VLOOKUP('２斷絲.IAD.效率'!C75,條件!$A$1:$J$1011,10,0)),"",(VLOOKUP('２斷絲.IAD.效率'!C75,條件!$A$1:$J$1011,10,0)))</f>
        <v/>
      </c>
      <c r="V75" s="329" t="str">
        <f>IF(ISNA(VLOOKUP(C75,條件!$A$1:$J$1011,8,0)),"",(VLOOKUP(C75,條件!$A$1:$J$1011,8,0)))</f>
        <v/>
      </c>
      <c r="W75" s="329" t="str">
        <f>IF(ISNA(VLOOKUP(V75,清單!$AG$1:$AH$19,2,1)),"",(VLOOKUP(V75,清單!$AG$1:$AH$19,2,1)))</f>
        <v/>
      </c>
      <c r="X75" s="329" t="str">
        <f>IF(ISNA(VLOOKUP(C75,條件!$A$1:$J$1011,9,0)),"",(VLOOKUP(C75,條件!$A$1:$J$1011,9,0)))</f>
        <v/>
      </c>
      <c r="Y75" s="329">
        <v>24</v>
      </c>
      <c r="Z75" s="329">
        <v>216</v>
      </c>
      <c r="AA75" s="329" t="str">
        <f t="shared" si="6"/>
        <v/>
      </c>
      <c r="AB75" s="333" t="str">
        <f t="shared" si="7"/>
        <v/>
      </c>
      <c r="AC75" s="329"/>
    </row>
    <row r="76" spans="1:29">
      <c r="A76" s="331">
        <f>'２斷絲.IAD.效率'!A76</f>
        <v>46176</v>
      </c>
      <c r="B76" s="321" t="str">
        <f>'２斷絲.IAD.效率'!B76</f>
        <v>A19</v>
      </c>
      <c r="C76" s="321" t="str">
        <f>'２斷絲.IAD.效率'!C76</f>
        <v>2F43S2</v>
      </c>
      <c r="D76" s="321">
        <f>'２斷絲.IAD.效率'!D76</f>
        <v>0</v>
      </c>
      <c r="E76" s="332">
        <f>'２斷絲.IAD.效率'!J76</f>
        <v>13</v>
      </c>
      <c r="F76" s="332">
        <f>'２斷絲.IAD.效率'!K76</f>
        <v>2</v>
      </c>
      <c r="G76" s="332">
        <f>'２斷絲.IAD.效率'!L76</f>
        <v>9214</v>
      </c>
      <c r="H76" s="332">
        <f>'２斷絲.IAD.效率'!M76</f>
        <v>8878</v>
      </c>
      <c r="I76" s="332">
        <f>'２斷絲.IAD.效率'!N76</f>
        <v>0</v>
      </c>
      <c r="J76" s="332">
        <f>'２斷絲.IAD.效率'!O76</f>
        <v>0</v>
      </c>
      <c r="K76" s="332">
        <f>'２斷絲.IAD.效率'!P76</f>
        <v>0</v>
      </c>
      <c r="L76" s="332">
        <f>'２斷絲.IAD.效率'!Q76</f>
        <v>0</v>
      </c>
      <c r="M76" s="332">
        <f>'２斷絲.IAD.效率'!R76</f>
        <v>37</v>
      </c>
      <c r="N76" s="332">
        <f>'２斷絲.IAD.效率'!S76</f>
        <v>0</v>
      </c>
      <c r="O76" s="332">
        <f>'２斷絲.IAD.效率'!T76</f>
        <v>8829</v>
      </c>
      <c r="P76" s="332">
        <f>'２斷絲.IAD.效率'!U76</f>
        <v>9138</v>
      </c>
      <c r="Q76" s="332">
        <f>'２斷絲.IAD.效率'!V76</f>
        <v>18</v>
      </c>
      <c r="R76" s="332">
        <f>'２斷絲.IAD.效率'!W76</f>
        <v>0</v>
      </c>
      <c r="S76" s="332">
        <f>'２斷絲.IAD.效率'!X76</f>
        <v>9263</v>
      </c>
      <c r="T76" s="332">
        <f>'２斷絲.IAD.效率'!Y76</f>
        <v>9169</v>
      </c>
      <c r="U76" s="328" t="str">
        <f>IF(ISNA(VLOOKUP('２斷絲.IAD.效率'!C76,條件!$A$1:$J$1011,10,0)),"",(VLOOKUP('２斷絲.IAD.效率'!C76,條件!$A$1:$J$1011,10,0)))</f>
        <v>高壓</v>
      </c>
      <c r="V76" s="329" t="str">
        <f>IF(ISNA(VLOOKUP(C76,條件!$A$1:$J$1011,8,0)),"",(VLOOKUP(C76,條件!$A$1:$J$1011,8,0)))</f>
        <v>P203</v>
      </c>
      <c r="W76" s="329">
        <f>IF(ISNA(VLOOKUP(V76,清單!$AG$1:$AH$19,2,1)),"",(VLOOKUP(V76,清單!$AG$1:$AH$19,2,1)))</f>
        <v>0.91100000000000003</v>
      </c>
      <c r="X76" s="329">
        <f>IF(ISNA(VLOOKUP(C76,條件!$A$1:$J$1011,9,0)),"",(VLOOKUP(C76,條件!$A$1:$J$1011,9,0)))</f>
        <v>3</v>
      </c>
      <c r="Y76" s="329">
        <v>24</v>
      </c>
      <c r="Z76" s="329">
        <v>216</v>
      </c>
      <c r="AA76" s="329">
        <f t="shared" si="6"/>
        <v>4</v>
      </c>
      <c r="AB76" s="333">
        <f t="shared" si="7"/>
        <v>18890.495999999999</v>
      </c>
      <c r="AC76" s="329"/>
    </row>
    <row r="77" spans="1:29">
      <c r="A77" s="331">
        <f>'２斷絲.IAD.效率'!A77</f>
        <v>46176</v>
      </c>
      <c r="B77" s="321" t="str">
        <f>'２斷絲.IAD.效率'!B77</f>
        <v>A20</v>
      </c>
      <c r="C77" s="321" t="str">
        <f>'２斷絲.IAD.效率'!C77</f>
        <v>停機</v>
      </c>
      <c r="D77" s="321">
        <f>'２斷絲.IAD.效率'!D77</f>
        <v>0</v>
      </c>
      <c r="E77" s="332">
        <f>'２斷絲.IAD.效率'!J77</f>
        <v>0</v>
      </c>
      <c r="F77" s="332">
        <f>'２斷絲.IAD.效率'!K77</f>
        <v>0</v>
      </c>
      <c r="G77" s="332" t="str">
        <f>'２斷絲.IAD.效率'!L77</f>
        <v>停機</v>
      </c>
      <c r="H77" s="332">
        <f>'２斷絲.IAD.效率'!M77</f>
        <v>0</v>
      </c>
      <c r="I77" s="332">
        <f>'２斷絲.IAD.效率'!N77</f>
        <v>0</v>
      </c>
      <c r="J77" s="332">
        <f>'２斷絲.IAD.效率'!O77</f>
        <v>0</v>
      </c>
      <c r="K77" s="332" t="str">
        <f>'２斷絲.IAD.效率'!P77</f>
        <v>停機</v>
      </c>
      <c r="L77" s="332">
        <f>'２斷絲.IAD.效率'!Q77</f>
        <v>0</v>
      </c>
      <c r="M77" s="332">
        <f>'２斷絲.IAD.效率'!R77</f>
        <v>0</v>
      </c>
      <c r="N77" s="332">
        <f>'２斷絲.IAD.效率'!S77</f>
        <v>0</v>
      </c>
      <c r="O77" s="332" t="str">
        <f>'２斷絲.IAD.效率'!T77</f>
        <v>停機</v>
      </c>
      <c r="P77" s="332">
        <f>'２斷絲.IAD.效率'!U77</f>
        <v>0</v>
      </c>
      <c r="Q77" s="332">
        <f>'２斷絲.IAD.效率'!V77</f>
        <v>0</v>
      </c>
      <c r="R77" s="332">
        <f>'２斷絲.IAD.效率'!W77</f>
        <v>0</v>
      </c>
      <c r="S77" s="332" t="str">
        <f>'２斷絲.IAD.效率'!X77</f>
        <v>停機</v>
      </c>
      <c r="T77" s="332">
        <f>'２斷絲.IAD.效率'!Y77</f>
        <v>0</v>
      </c>
      <c r="U77" s="328" t="str">
        <f>IF(ISNA(VLOOKUP('２斷絲.IAD.效率'!C77,條件!$A$1:$J$1011,10,0)),"",(VLOOKUP('２斷絲.IAD.效率'!C77,條件!$A$1:$J$1011,10,0)))</f>
        <v/>
      </c>
      <c r="V77" s="329" t="str">
        <f>IF(ISNA(VLOOKUP(C77,條件!$A$1:$J$1011,8,0)),"",(VLOOKUP(C77,條件!$A$1:$J$1011,8,0)))</f>
        <v/>
      </c>
      <c r="W77" s="329" t="str">
        <f>IF(ISNA(VLOOKUP(V77,清單!$AG$1:$AH$19,2,1)),"",(VLOOKUP(V77,清單!$AG$1:$AH$19,2,1)))</f>
        <v/>
      </c>
      <c r="X77" s="329" t="str">
        <f>IF(ISNA(VLOOKUP(C77,條件!$A$1:$J$1011,9,0)),"",(VLOOKUP(C77,條件!$A$1:$J$1011,9,0)))</f>
        <v/>
      </c>
      <c r="Y77" s="329">
        <v>24</v>
      </c>
      <c r="Z77" s="329">
        <v>216</v>
      </c>
      <c r="AA77" s="329" t="str">
        <f t="shared" si="6"/>
        <v/>
      </c>
      <c r="AB77" s="333" t="str">
        <f t="shared" si="7"/>
        <v/>
      </c>
      <c r="AC77" s="329"/>
    </row>
    <row r="78" spans="1:29">
      <c r="A78" s="331">
        <f>'２斷絲.IAD.效率'!A78</f>
        <v>46176</v>
      </c>
      <c r="B78" s="321" t="str">
        <f>'２斷絲.IAD.效率'!B78</f>
        <v>A21</v>
      </c>
      <c r="C78" s="321" t="str">
        <f>'２斷絲.IAD.效率'!C78</f>
        <v>停機</v>
      </c>
      <c r="D78" s="321">
        <f>'２斷絲.IAD.效率'!D78</f>
        <v>0</v>
      </c>
      <c r="E78" s="332">
        <f>'２斷絲.IAD.效率'!J78</f>
        <v>0</v>
      </c>
      <c r="F78" s="332">
        <f>'２斷絲.IAD.效率'!K78</f>
        <v>0</v>
      </c>
      <c r="G78" s="332" t="str">
        <f>'２斷絲.IAD.效率'!L78</f>
        <v>停機</v>
      </c>
      <c r="H78" s="332">
        <f>'２斷絲.IAD.效率'!M78</f>
        <v>0</v>
      </c>
      <c r="I78" s="332">
        <f>'２斷絲.IAD.效率'!N78</f>
        <v>0</v>
      </c>
      <c r="J78" s="332">
        <f>'２斷絲.IAD.效率'!O78</f>
        <v>0</v>
      </c>
      <c r="K78" s="332" t="str">
        <f>'２斷絲.IAD.效率'!P78</f>
        <v>停機</v>
      </c>
      <c r="L78" s="332">
        <f>'２斷絲.IAD.效率'!Q78</f>
        <v>0</v>
      </c>
      <c r="M78" s="332">
        <f>'２斷絲.IAD.效率'!R78</f>
        <v>0</v>
      </c>
      <c r="N78" s="332">
        <f>'２斷絲.IAD.效率'!S78</f>
        <v>0</v>
      </c>
      <c r="O78" s="332" t="str">
        <f>'２斷絲.IAD.效率'!T78</f>
        <v>停機</v>
      </c>
      <c r="P78" s="332">
        <f>'２斷絲.IAD.效率'!U78</f>
        <v>0</v>
      </c>
      <c r="Q78" s="332">
        <f>'２斷絲.IAD.效率'!V78</f>
        <v>0</v>
      </c>
      <c r="R78" s="332">
        <f>'２斷絲.IAD.效率'!W78</f>
        <v>0</v>
      </c>
      <c r="S78" s="332" t="str">
        <f>'２斷絲.IAD.效率'!X78</f>
        <v>停機</v>
      </c>
      <c r="T78" s="332">
        <f>'２斷絲.IAD.效率'!Y78</f>
        <v>0</v>
      </c>
      <c r="U78" s="328" t="str">
        <f>IF(ISNA(VLOOKUP('２斷絲.IAD.效率'!C78,條件!$A$1:$J$1011,10,0)),"",(VLOOKUP('２斷絲.IAD.效率'!C78,條件!$A$1:$J$1011,10,0)))</f>
        <v/>
      </c>
      <c r="V78" s="329" t="str">
        <f>IF(ISNA(VLOOKUP(C78,條件!$A$1:$J$1011,8,0)),"",(VLOOKUP(C78,條件!$A$1:$J$1011,8,0)))</f>
        <v/>
      </c>
      <c r="W78" s="329" t="str">
        <f>IF(ISNA(VLOOKUP(V78,清單!$AG$1:$AH$19,2,1)),"",(VLOOKUP(V78,清單!$AG$1:$AH$19,2,1)))</f>
        <v/>
      </c>
      <c r="X78" s="329" t="str">
        <f>IF(ISNA(VLOOKUP(C78,條件!$A$1:$J$1011,9,0)),"",(VLOOKUP(C78,條件!$A$1:$J$1011,9,0)))</f>
        <v/>
      </c>
      <c r="Y78" s="329">
        <v>24</v>
      </c>
      <c r="Z78" s="329">
        <v>216</v>
      </c>
      <c r="AA78" s="329" t="str">
        <f t="shared" si="6"/>
        <v/>
      </c>
      <c r="AB78" s="333" t="str">
        <f t="shared" si="7"/>
        <v/>
      </c>
      <c r="AC78" s="329"/>
    </row>
    <row r="79" spans="1:29">
      <c r="A79" s="331">
        <f>'２斷絲.IAD.效率'!A79</f>
        <v>46176</v>
      </c>
      <c r="B79" s="321" t="str">
        <f>'２斷絲.IAD.效率'!B79</f>
        <v>A22</v>
      </c>
      <c r="C79" s="321" t="str">
        <f>'２斷絲.IAD.效率'!C79</f>
        <v>停機</v>
      </c>
      <c r="D79" s="321">
        <f>'２斷絲.IAD.效率'!D79</f>
        <v>0</v>
      </c>
      <c r="E79" s="332">
        <f>'２斷絲.IAD.效率'!J79</f>
        <v>0</v>
      </c>
      <c r="F79" s="332">
        <f>'２斷絲.IAD.效率'!K79</f>
        <v>0</v>
      </c>
      <c r="G79" s="332" t="str">
        <f>'２斷絲.IAD.效率'!L79</f>
        <v>停機</v>
      </c>
      <c r="H79" s="332">
        <f>'２斷絲.IAD.效率'!M79</f>
        <v>0</v>
      </c>
      <c r="I79" s="332">
        <f>'２斷絲.IAD.效率'!N79</f>
        <v>0</v>
      </c>
      <c r="J79" s="332">
        <f>'２斷絲.IAD.效率'!O79</f>
        <v>0</v>
      </c>
      <c r="K79" s="332" t="str">
        <f>'２斷絲.IAD.效率'!P79</f>
        <v>停機</v>
      </c>
      <c r="L79" s="332">
        <f>'２斷絲.IAD.效率'!Q79</f>
        <v>0</v>
      </c>
      <c r="M79" s="332">
        <f>'２斷絲.IAD.效率'!R79</f>
        <v>0</v>
      </c>
      <c r="N79" s="332">
        <f>'２斷絲.IAD.效率'!S79</f>
        <v>0</v>
      </c>
      <c r="O79" s="332" t="str">
        <f>'２斷絲.IAD.效率'!T79</f>
        <v>停機</v>
      </c>
      <c r="P79" s="332">
        <f>'２斷絲.IAD.效率'!U79</f>
        <v>0</v>
      </c>
      <c r="Q79" s="332">
        <f>'２斷絲.IAD.效率'!V79</f>
        <v>0</v>
      </c>
      <c r="R79" s="332">
        <f>'２斷絲.IAD.效率'!W79</f>
        <v>0</v>
      </c>
      <c r="S79" s="332" t="str">
        <f>'２斷絲.IAD.效率'!X79</f>
        <v>停機</v>
      </c>
      <c r="T79" s="332">
        <f>'２斷絲.IAD.效率'!Y79</f>
        <v>0</v>
      </c>
      <c r="U79" s="328" t="str">
        <f>IF(ISNA(VLOOKUP('２斷絲.IAD.效率'!C79,條件!$A$1:$J$1011,10,0)),"",(VLOOKUP('２斷絲.IAD.效率'!C79,條件!$A$1:$J$1011,10,0)))</f>
        <v/>
      </c>
      <c r="V79" s="329" t="str">
        <f>IF(ISNA(VLOOKUP(C79,條件!$A$1:$J$1011,8,0)),"",(VLOOKUP(C79,條件!$A$1:$J$1011,8,0)))</f>
        <v/>
      </c>
      <c r="W79" s="329" t="str">
        <f>IF(ISNA(VLOOKUP(V79,清單!$AG$1:$AH$19,2,1)),"",(VLOOKUP(V79,清單!$AG$1:$AH$19,2,1)))</f>
        <v/>
      </c>
      <c r="X79" s="329" t="str">
        <f>IF(ISNA(VLOOKUP(C79,條件!$A$1:$J$1011,9,0)),"",(VLOOKUP(C79,條件!$A$1:$J$1011,9,0)))</f>
        <v/>
      </c>
      <c r="Y79" s="329">
        <v>24</v>
      </c>
      <c r="Z79" s="329">
        <v>216</v>
      </c>
      <c r="AA79" s="329" t="str">
        <f t="shared" si="6"/>
        <v/>
      </c>
      <c r="AB79" s="333" t="str">
        <f t="shared" si="7"/>
        <v/>
      </c>
      <c r="AC79" s="329"/>
    </row>
    <row r="80" spans="1:29">
      <c r="A80" s="331">
        <f>'２斷絲.IAD.效率'!A80</f>
        <v>46176</v>
      </c>
      <c r="B80" s="321" t="str">
        <f>'２斷絲.IAD.效率'!B80</f>
        <v>A23</v>
      </c>
      <c r="C80" s="321" t="str">
        <f>'２斷絲.IAD.效率'!C80</f>
        <v>停機</v>
      </c>
      <c r="D80" s="321">
        <f>'２斷絲.IAD.效率'!D80</f>
        <v>0</v>
      </c>
      <c r="E80" s="332">
        <f>'２斷絲.IAD.效率'!J80</f>
        <v>0</v>
      </c>
      <c r="F80" s="332">
        <f>'２斷絲.IAD.效率'!K80</f>
        <v>0</v>
      </c>
      <c r="G80" s="332" t="str">
        <f>'２斷絲.IAD.效率'!L80</f>
        <v>停機</v>
      </c>
      <c r="H80" s="332">
        <f>'２斷絲.IAD.效率'!M80</f>
        <v>0</v>
      </c>
      <c r="I80" s="332">
        <f>'２斷絲.IAD.效率'!N80</f>
        <v>0</v>
      </c>
      <c r="J80" s="332">
        <f>'２斷絲.IAD.效率'!O80</f>
        <v>0</v>
      </c>
      <c r="K80" s="332" t="str">
        <f>'２斷絲.IAD.效率'!P80</f>
        <v>停機</v>
      </c>
      <c r="L80" s="332">
        <f>'２斷絲.IAD.效率'!Q80</f>
        <v>0</v>
      </c>
      <c r="M80" s="332">
        <f>'２斷絲.IAD.效率'!R80</f>
        <v>0</v>
      </c>
      <c r="N80" s="332">
        <f>'２斷絲.IAD.效率'!S80</f>
        <v>0</v>
      </c>
      <c r="O80" s="332" t="str">
        <f>'２斷絲.IAD.效率'!T80</f>
        <v>停機</v>
      </c>
      <c r="P80" s="332">
        <f>'２斷絲.IAD.效率'!U80</f>
        <v>0</v>
      </c>
      <c r="Q80" s="332">
        <f>'２斷絲.IAD.效率'!V80</f>
        <v>0</v>
      </c>
      <c r="R80" s="332">
        <f>'２斷絲.IAD.效率'!W80</f>
        <v>0</v>
      </c>
      <c r="S80" s="332" t="str">
        <f>'２斷絲.IAD.效率'!X80</f>
        <v>停機</v>
      </c>
      <c r="T80" s="332">
        <f>'２斷絲.IAD.效率'!Y80</f>
        <v>0</v>
      </c>
      <c r="U80" s="328" t="str">
        <f>IF(ISNA(VLOOKUP('２斷絲.IAD.效率'!C80,條件!$A$1:$J$1011,10,0)),"",(VLOOKUP('２斷絲.IAD.效率'!C80,條件!$A$1:$J$1011,10,0)))</f>
        <v/>
      </c>
      <c r="V80" s="329" t="str">
        <f>IF(ISNA(VLOOKUP(C80,條件!$A$1:$J$1011,8,0)),"",(VLOOKUP(C80,條件!$A$1:$J$1011,8,0)))</f>
        <v/>
      </c>
      <c r="W80" s="329" t="str">
        <f>IF(ISNA(VLOOKUP(V80,清單!$AG$1:$AH$19,2,1)),"",(VLOOKUP(V80,清單!$AG$1:$AH$19,2,1)))</f>
        <v/>
      </c>
      <c r="X80" s="329" t="str">
        <f>IF(ISNA(VLOOKUP(C80,條件!$A$1:$J$1011,9,0)),"",(VLOOKUP(C80,條件!$A$1:$J$1011,9,0)))</f>
        <v/>
      </c>
      <c r="Y80" s="329">
        <v>24</v>
      </c>
      <c r="Z80" s="329">
        <v>216</v>
      </c>
      <c r="AA80" s="329" t="str">
        <f t="shared" si="6"/>
        <v/>
      </c>
      <c r="AB80" s="333" t="str">
        <f t="shared" si="7"/>
        <v/>
      </c>
      <c r="AC80" s="329"/>
    </row>
    <row r="81" spans="1:29" ht="18.75" customHeight="1">
      <c r="A81" s="331">
        <f>'２斷絲.IAD.效率'!A81</f>
        <v>46176</v>
      </c>
      <c r="B81" s="321" t="str">
        <f>'２斷絲.IAD.效率'!B81</f>
        <v>A24</v>
      </c>
      <c r="C81" s="321" t="str">
        <f>'２斷絲.IAD.效率'!C81</f>
        <v>停機</v>
      </c>
      <c r="D81" s="321">
        <f>'２斷絲.IAD.效率'!D81</f>
        <v>0</v>
      </c>
      <c r="E81" s="332">
        <f>'２斷絲.IAD.效率'!J81</f>
        <v>0</v>
      </c>
      <c r="F81" s="332">
        <f>'２斷絲.IAD.效率'!K81</f>
        <v>0</v>
      </c>
      <c r="G81" s="332" t="str">
        <f>'２斷絲.IAD.效率'!L81</f>
        <v>停機</v>
      </c>
      <c r="H81" s="332">
        <f>'２斷絲.IAD.效率'!M81</f>
        <v>0</v>
      </c>
      <c r="I81" s="332">
        <f>'２斷絲.IAD.效率'!N81</f>
        <v>0</v>
      </c>
      <c r="J81" s="332">
        <f>'２斷絲.IAD.效率'!O81</f>
        <v>0</v>
      </c>
      <c r="K81" s="332" t="str">
        <f>'２斷絲.IAD.效率'!P81</f>
        <v>停機</v>
      </c>
      <c r="L81" s="332">
        <f>'２斷絲.IAD.效率'!Q81</f>
        <v>0</v>
      </c>
      <c r="M81" s="332">
        <f>'２斷絲.IAD.效率'!R81</f>
        <v>0</v>
      </c>
      <c r="N81" s="332">
        <f>'２斷絲.IAD.效率'!S81</f>
        <v>0</v>
      </c>
      <c r="O81" s="332" t="str">
        <f>'２斷絲.IAD.效率'!T81</f>
        <v>停機</v>
      </c>
      <c r="P81" s="332">
        <f>'２斷絲.IAD.效率'!U81</f>
        <v>0</v>
      </c>
      <c r="Q81" s="332">
        <f>'２斷絲.IAD.效率'!V81</f>
        <v>0</v>
      </c>
      <c r="R81" s="332">
        <f>'２斷絲.IAD.效率'!W81</f>
        <v>0</v>
      </c>
      <c r="S81" s="332" t="str">
        <f>'２斷絲.IAD.效率'!X81</f>
        <v>停機</v>
      </c>
      <c r="T81" s="332">
        <f>'２斷絲.IAD.效率'!Y81</f>
        <v>0</v>
      </c>
      <c r="U81" s="328" t="str">
        <f>IF(ISNA(VLOOKUP('２斷絲.IAD.效率'!C81,條件!$A$1:$J$1011,10,0)),"",(VLOOKUP('２斷絲.IAD.效率'!C81,條件!$A$1:$J$1011,10,0)))</f>
        <v/>
      </c>
      <c r="V81" s="329" t="str">
        <f>IF(ISNA(VLOOKUP(C81,條件!$A$1:$J$1011,8,0)),"",(VLOOKUP(C81,條件!$A$1:$J$1011,8,0)))</f>
        <v/>
      </c>
      <c r="W81" s="329" t="str">
        <f>IF(ISNA(VLOOKUP(V81,清單!$AG$1:$AH$19,2,1)),"",(VLOOKUP(V81,清單!$AG$1:$AH$19,2,1)))</f>
        <v/>
      </c>
      <c r="X81" s="329" t="str">
        <f>IF(ISNA(VLOOKUP(C81,條件!$A$1:$J$1011,9,0)),"",(VLOOKUP(C81,條件!$A$1:$J$1011,9,0)))</f>
        <v/>
      </c>
      <c r="Y81" s="329">
        <v>24</v>
      </c>
      <c r="Z81" s="329">
        <v>216</v>
      </c>
      <c r="AA81" s="329" t="str">
        <f t="shared" si="6"/>
        <v/>
      </c>
      <c r="AB81" s="333" t="str">
        <f t="shared" si="7"/>
        <v/>
      </c>
      <c r="AC81" s="329"/>
    </row>
    <row r="82" spans="1:29">
      <c r="A82" s="331">
        <f>'２斷絲.IAD.效率'!A82</f>
        <v>46176</v>
      </c>
      <c r="B82" s="321" t="str">
        <f>'２斷絲.IAD.效率'!B82</f>
        <v>J07</v>
      </c>
      <c r="C82" s="321" t="str">
        <f>'２斷絲.IAD.效率'!C82</f>
        <v>停機</v>
      </c>
      <c r="D82" s="321">
        <f>'２斷絲.IAD.效率'!D82</f>
        <v>0</v>
      </c>
      <c r="E82" s="332">
        <f>'２斷絲.IAD.效率'!J82</f>
        <v>0</v>
      </c>
      <c r="F82" s="332">
        <f>'２斷絲.IAD.效率'!K82</f>
        <v>0</v>
      </c>
      <c r="G82" s="332" t="str">
        <f>'２斷絲.IAD.效率'!L82</f>
        <v>停機</v>
      </c>
      <c r="H82" s="332">
        <f>'２斷絲.IAD.效率'!M82</f>
        <v>0</v>
      </c>
      <c r="I82" s="332">
        <f>'２斷絲.IAD.效率'!N82</f>
        <v>0</v>
      </c>
      <c r="J82" s="332">
        <f>'２斷絲.IAD.效率'!O82</f>
        <v>0</v>
      </c>
      <c r="K82" s="332" t="str">
        <f>'２斷絲.IAD.效率'!P82</f>
        <v>停機</v>
      </c>
      <c r="L82" s="332">
        <f>'２斷絲.IAD.效率'!Q82</f>
        <v>0</v>
      </c>
      <c r="M82" s="332">
        <f>'２斷絲.IAD.效率'!R82</f>
        <v>0</v>
      </c>
      <c r="N82" s="332">
        <f>'２斷絲.IAD.效率'!S82</f>
        <v>0</v>
      </c>
      <c r="O82" s="332" t="str">
        <f>'２斷絲.IAD.效率'!T82</f>
        <v>停機</v>
      </c>
      <c r="P82" s="332">
        <f>'２斷絲.IAD.效率'!U82</f>
        <v>0</v>
      </c>
      <c r="Q82" s="332">
        <f>'２斷絲.IAD.效率'!V82</f>
        <v>0</v>
      </c>
      <c r="R82" s="332">
        <f>'２斷絲.IAD.效率'!W82</f>
        <v>0</v>
      </c>
      <c r="S82" s="332" t="str">
        <f>'２斷絲.IAD.效率'!X82</f>
        <v>停機</v>
      </c>
      <c r="T82" s="332">
        <f>'２斷絲.IAD.效率'!Y82</f>
        <v>0</v>
      </c>
      <c r="U82" s="328" t="str">
        <f>IF(ISNA(VLOOKUP('２斷絲.IAD.效率'!C82,條件!$A$1:$J$1011,10,0)),"",(VLOOKUP('２斷絲.IAD.效率'!C82,條件!$A$1:$J$1011,10,0)))</f>
        <v/>
      </c>
      <c r="V82" s="329" t="str">
        <f>IF(ISNA(VLOOKUP(C82,條件!$A$1:$J$1011,8,0)),"",(VLOOKUP(C82,條件!$A$1:$J$1011,8,0)))</f>
        <v/>
      </c>
      <c r="W82" s="329" t="str">
        <f>IF(ISNA(VLOOKUP(V82,清單!$AG$1:$AH$19,2,1)),"",(VLOOKUP(V82,清單!$AG$1:$AH$19,2,1)))</f>
        <v/>
      </c>
      <c r="X82" s="329" t="str">
        <f>IF(ISNA(VLOOKUP(C82,條件!$A$1:$J$1011,9,0)),"",(VLOOKUP(C82,條件!$A$1:$J$1011,9,0)))</f>
        <v/>
      </c>
      <c r="Y82" s="329">
        <v>24</v>
      </c>
      <c r="Z82" s="329">
        <v>216</v>
      </c>
      <c r="AA82" s="329" t="str">
        <f t="shared" si="6"/>
        <v/>
      </c>
      <c r="AB82" s="333" t="str">
        <f t="shared" si="7"/>
        <v/>
      </c>
      <c r="AC82" s="329"/>
    </row>
    <row r="83" spans="1:29">
      <c r="A83" s="331">
        <f>'２斷絲.IAD.效率'!A83</f>
        <v>46176</v>
      </c>
      <c r="B83" s="321" t="str">
        <f>'２斷絲.IAD.效率'!B83</f>
        <v>J08</v>
      </c>
      <c r="C83" s="321" t="str">
        <f>'２斷絲.IAD.效率'!C83</f>
        <v>2F6IN2</v>
      </c>
      <c r="D83" s="321" t="str">
        <f>'２斷絲.IAD.效率'!D83</f>
        <v>K</v>
      </c>
      <c r="E83" s="332">
        <f>'２斷絲.IAD.效率'!J83</f>
        <v>0</v>
      </c>
      <c r="F83" s="332">
        <f>'２斷絲.IAD.效率'!K83</f>
        <v>0</v>
      </c>
      <c r="G83" s="332" t="str">
        <f>'２斷絲.IAD.效率'!L83</f>
        <v>改紡</v>
      </c>
      <c r="H83" s="332">
        <f>'２斷絲.IAD.效率'!M83</f>
        <v>0</v>
      </c>
      <c r="I83" s="332">
        <f>'２斷絲.IAD.效率'!N83</f>
        <v>0</v>
      </c>
      <c r="J83" s="332">
        <f>'２斷絲.IAD.效率'!O83</f>
        <v>0</v>
      </c>
      <c r="K83" s="332" t="str">
        <f>'２斷絲.IAD.效率'!P83</f>
        <v>改紡</v>
      </c>
      <c r="L83" s="332">
        <f>'２斷絲.IAD.效率'!Q83</f>
        <v>0</v>
      </c>
      <c r="M83" s="332">
        <f>'２斷絲.IAD.效率'!R83</f>
        <v>0</v>
      </c>
      <c r="N83" s="332">
        <f>'２斷絲.IAD.效率'!S83</f>
        <v>0</v>
      </c>
      <c r="O83" s="332" t="str">
        <f>'２斷絲.IAD.效率'!T83</f>
        <v>開車</v>
      </c>
      <c r="P83" s="332">
        <f>'２斷絲.IAD.效率'!U83</f>
        <v>0</v>
      </c>
      <c r="Q83" s="332">
        <f>'２斷絲.IAD.效率'!V83</f>
        <v>50</v>
      </c>
      <c r="R83" s="332">
        <f>'２斷絲.IAD.效率'!W83</f>
        <v>0</v>
      </c>
      <c r="S83" s="332">
        <f>'２斷絲.IAD.效率'!X83</f>
        <v>5970</v>
      </c>
      <c r="T83" s="332">
        <f>'２斷絲.IAD.效率'!Y83</f>
        <v>0</v>
      </c>
      <c r="U83" s="328" t="str">
        <f>IF(ISNA(VLOOKUP('２斷絲.IAD.效率'!C83,條件!$A$1:$J$1011,10,0)),"",(VLOOKUP('２斷絲.IAD.效率'!C83,條件!$A$1:$J$1011,10,0)))</f>
        <v>低壓</v>
      </c>
      <c r="V83" s="329" t="str">
        <f>IF(ISNA(VLOOKUP(C83,條件!$A$1:$J$1011,8,0)),"",(VLOOKUP(C83,條件!$A$1:$J$1011,8,0)))</f>
        <v>P227</v>
      </c>
      <c r="W83" s="329">
        <f>IF(ISNA(VLOOKUP(V83,清單!$AG$1:$AH$19,2,1)),"",(VLOOKUP(V83,清單!$AG$1:$AH$19,2,1)))</f>
        <v>1.859</v>
      </c>
      <c r="X83" s="329">
        <f>IF(ISNA(VLOOKUP(C83,條件!$A$1:$J$1011,9,0)),"",(VLOOKUP(C83,條件!$A$1:$J$1011,9,0)))</f>
        <v>2.1</v>
      </c>
      <c r="Y83" s="329">
        <v>24</v>
      </c>
      <c r="Z83" s="329">
        <v>216</v>
      </c>
      <c r="AA83" s="329">
        <f t="shared" si="6"/>
        <v>3.1</v>
      </c>
      <c r="AB83" s="333">
        <f t="shared" si="7"/>
        <v>29874.873599999999</v>
      </c>
      <c r="AC83" s="329"/>
    </row>
    <row r="84" spans="1:29">
      <c r="A84" s="331">
        <f>'２斷絲.IAD.效率'!A84</f>
        <v>46176</v>
      </c>
      <c r="B84" s="321" t="str">
        <f>'２斷絲.IAD.效率'!B84</f>
        <v>J09</v>
      </c>
      <c r="C84" s="321" t="str">
        <f>'２斷絲.IAD.效率'!C84</f>
        <v>停機</v>
      </c>
      <c r="D84" s="321">
        <f>'２斷絲.IAD.效率'!D84</f>
        <v>0</v>
      </c>
      <c r="E84" s="332">
        <f>'２斷絲.IAD.效率'!J84</f>
        <v>0</v>
      </c>
      <c r="F84" s="332">
        <f>'２斷絲.IAD.效率'!K84</f>
        <v>0</v>
      </c>
      <c r="G84" s="332" t="str">
        <f>'２斷絲.IAD.效率'!L84</f>
        <v>停機</v>
      </c>
      <c r="H84" s="332">
        <f>'２斷絲.IAD.效率'!M84</f>
        <v>0</v>
      </c>
      <c r="I84" s="332">
        <f>'２斷絲.IAD.效率'!N84</f>
        <v>0</v>
      </c>
      <c r="J84" s="332">
        <f>'２斷絲.IAD.效率'!O84</f>
        <v>0</v>
      </c>
      <c r="K84" s="332" t="str">
        <f>'２斷絲.IAD.效率'!P84</f>
        <v>停機</v>
      </c>
      <c r="L84" s="332">
        <f>'２斷絲.IAD.效率'!Q84</f>
        <v>0</v>
      </c>
      <c r="M84" s="332">
        <f>'２斷絲.IAD.效率'!R84</f>
        <v>0</v>
      </c>
      <c r="N84" s="332">
        <f>'２斷絲.IAD.效率'!S84</f>
        <v>0</v>
      </c>
      <c r="O84" s="332" t="str">
        <f>'２斷絲.IAD.效率'!T84</f>
        <v>停機</v>
      </c>
      <c r="P84" s="332">
        <f>'２斷絲.IAD.效率'!U84</f>
        <v>0</v>
      </c>
      <c r="Q84" s="332">
        <f>'２斷絲.IAD.效率'!V84</f>
        <v>0</v>
      </c>
      <c r="R84" s="332">
        <f>'２斷絲.IAD.效率'!W84</f>
        <v>0</v>
      </c>
      <c r="S84" s="332" t="str">
        <f>'２斷絲.IAD.效率'!X84</f>
        <v>停機</v>
      </c>
      <c r="T84" s="332">
        <f>'２斷絲.IAD.效率'!Y84</f>
        <v>0</v>
      </c>
      <c r="U84" s="328" t="str">
        <f>IF(ISNA(VLOOKUP('２斷絲.IAD.效率'!C84,條件!$A$1:$J$1011,10,0)),"",(VLOOKUP('２斷絲.IAD.效率'!C84,條件!$A$1:$J$1011,10,0)))</f>
        <v/>
      </c>
      <c r="V84" s="329" t="str">
        <f>IF(ISNA(VLOOKUP(C84,條件!$A$1:$J$1011,8,0)),"",(VLOOKUP(C84,條件!$A$1:$J$1011,8,0)))</f>
        <v/>
      </c>
      <c r="W84" s="329" t="str">
        <f>IF(ISNA(VLOOKUP(V84,清單!$AG$1:$AH$19,2,1)),"",(VLOOKUP(V84,清單!$AG$1:$AH$19,2,1)))</f>
        <v/>
      </c>
      <c r="X84" s="329" t="str">
        <f>IF(ISNA(VLOOKUP(C84,條件!$A$1:$J$1011,9,0)),"",(VLOOKUP(C84,條件!$A$1:$J$1011,9,0)))</f>
        <v/>
      </c>
      <c r="Y84" s="329">
        <v>24</v>
      </c>
      <c r="Z84" s="329">
        <v>216</v>
      </c>
      <c r="AA84" s="329" t="str">
        <f t="shared" si="6"/>
        <v/>
      </c>
      <c r="AB84" s="333" t="str">
        <f t="shared" si="7"/>
        <v/>
      </c>
      <c r="AC84" s="329"/>
    </row>
    <row r="85" spans="1:29">
      <c r="A85" s="331">
        <f>'２斷絲.IAD.效率'!A85</f>
        <v>46176</v>
      </c>
      <c r="B85" s="321" t="str">
        <f>'２斷絲.IAD.效率'!B85</f>
        <v>T01</v>
      </c>
      <c r="C85" s="321" t="str">
        <f>'２斷絲.IAD.效率'!C85</f>
        <v>2F6IK2</v>
      </c>
      <c r="D85" s="321" t="str">
        <f>'２斷絲.IAD.效率'!D85</f>
        <v>K</v>
      </c>
      <c r="E85" s="332">
        <f>'２斷絲.IAD.效率'!J85</f>
        <v>35</v>
      </c>
      <c r="F85" s="332">
        <f>'２斷絲.IAD.效率'!K85</f>
        <v>0</v>
      </c>
      <c r="G85" s="332">
        <f>'２斷絲.IAD.效率'!L85</f>
        <v>9170</v>
      </c>
      <c r="H85" s="332">
        <f>'２斷絲.IAD.效率'!M85</f>
        <v>9540</v>
      </c>
      <c r="I85" s="332">
        <f>'２斷絲.IAD.效率'!N85</f>
        <v>0</v>
      </c>
      <c r="J85" s="332">
        <f>'２斷絲.IAD.效率'!O85</f>
        <v>0</v>
      </c>
      <c r="K85" s="332">
        <f>'２斷絲.IAD.效率'!P85</f>
        <v>0</v>
      </c>
      <c r="L85" s="332">
        <f>'２斷絲.IAD.效率'!Q85</f>
        <v>0</v>
      </c>
      <c r="M85" s="332">
        <f>'２斷絲.IAD.效率'!R85</f>
        <v>28</v>
      </c>
      <c r="N85" s="332">
        <f>'２斷絲.IAD.效率'!S85</f>
        <v>0</v>
      </c>
      <c r="O85" s="332">
        <f>'２斷絲.IAD.效率'!T85</f>
        <v>8250</v>
      </c>
      <c r="P85" s="332">
        <f>'２斷絲.IAD.效率'!U85</f>
        <v>6850</v>
      </c>
      <c r="Q85" s="332">
        <f>'２斷絲.IAD.效率'!V85</f>
        <v>58</v>
      </c>
      <c r="R85" s="332">
        <f>'２斷絲.IAD.效率'!W85</f>
        <v>0</v>
      </c>
      <c r="S85" s="332">
        <f>'２斷絲.IAD.效率'!X85</f>
        <v>8610</v>
      </c>
      <c r="T85" s="332">
        <f>'２斷絲.IAD.效率'!Y85</f>
        <v>9260</v>
      </c>
      <c r="U85" s="328" t="str">
        <f>IF(ISNA(VLOOKUP('２斷絲.IAD.效率'!C85,條件!$A$1:$J$1011,10,0)),"",(VLOOKUP('２斷絲.IAD.效率'!C85,條件!$A$1:$J$1011,10,0)))</f>
        <v>高壓</v>
      </c>
      <c r="V85" s="329" t="str">
        <f>IF(ISNA(VLOOKUP(C85,條件!$A$1:$J$1011,8,0)),"",(VLOOKUP(C85,條件!$A$1:$J$1011,8,0)))</f>
        <v>P204</v>
      </c>
      <c r="W85" s="329">
        <f>IF(ISNA(VLOOKUP(V85,清單!$AG$1:$AH$19,2,1)),"",(VLOOKUP(V85,清單!$AG$1:$AH$19,2,1)))</f>
        <v>1.1890000000000001</v>
      </c>
      <c r="X85" s="329">
        <f>IF(ISNA(VLOOKUP(C85,條件!$A$1:$J$1011,9,0)),"",(VLOOKUP(C85,條件!$A$1:$J$1011,9,0)))</f>
        <v>3</v>
      </c>
      <c r="Y85" s="329">
        <v>24</v>
      </c>
      <c r="Z85" s="329">
        <v>216</v>
      </c>
      <c r="AA85" s="329">
        <f t="shared" si="6"/>
        <v>4</v>
      </c>
      <c r="AB85" s="333">
        <f t="shared" si="7"/>
        <v>24655.103999999999</v>
      </c>
      <c r="AC85" s="329"/>
    </row>
    <row r="86" spans="1:29">
      <c r="A86" s="331">
        <f>'２斷絲.IAD.效率'!A86</f>
        <v>46176</v>
      </c>
      <c r="B86" s="321" t="str">
        <f>'２斷絲.IAD.效率'!B86</f>
        <v>T02</v>
      </c>
      <c r="C86" s="321" t="str">
        <f>'２斷絲.IAD.效率'!C86</f>
        <v>2F6IL2</v>
      </c>
      <c r="D86" s="321" t="str">
        <f>'２斷絲.IAD.效率'!D86</f>
        <v>K</v>
      </c>
      <c r="E86" s="332">
        <f>'２斷絲.IAD.效率'!J86</f>
        <v>45</v>
      </c>
      <c r="F86" s="332">
        <f>'２斷絲.IAD.效率'!K86</f>
        <v>9</v>
      </c>
      <c r="G86" s="332">
        <f>'２斷絲.IAD.效率'!L86</f>
        <v>8750</v>
      </c>
      <c r="H86" s="332">
        <f>'２斷絲.IAD.效率'!M86</f>
        <v>9720</v>
      </c>
      <c r="I86" s="332">
        <f>'２斷絲.IAD.效率'!N86</f>
        <v>0</v>
      </c>
      <c r="J86" s="332">
        <f>'２斷絲.IAD.效率'!O86</f>
        <v>0</v>
      </c>
      <c r="K86" s="332">
        <f>'２斷絲.IAD.效率'!P86</f>
        <v>0</v>
      </c>
      <c r="L86" s="332">
        <f>'２斷絲.IAD.效率'!Q86</f>
        <v>0</v>
      </c>
      <c r="M86" s="332">
        <f>'２斷絲.IAD.效率'!R86</f>
        <v>28</v>
      </c>
      <c r="N86" s="332">
        <f>'２斷絲.IAD.效率'!S86</f>
        <v>0</v>
      </c>
      <c r="O86" s="332">
        <f>'２斷絲.IAD.效率'!T86</f>
        <v>9680</v>
      </c>
      <c r="P86" s="332">
        <f>'２斷絲.IAD.效率'!U86</f>
        <v>7410</v>
      </c>
      <c r="Q86" s="332">
        <f>'２斷絲.IAD.效率'!V86</f>
        <v>31</v>
      </c>
      <c r="R86" s="332">
        <f>'２斷絲.IAD.效率'!W86</f>
        <v>7</v>
      </c>
      <c r="S86" s="332">
        <f>'２斷絲.IAD.效率'!X86</f>
        <v>9120</v>
      </c>
      <c r="T86" s="332">
        <f>'２斷絲.IAD.效率'!Y86</f>
        <v>8980</v>
      </c>
      <c r="U86" s="328" t="str">
        <f>IF(ISNA(VLOOKUP('２斷絲.IAD.效率'!C86,條件!$A$1:$J$1011,10,0)),"",(VLOOKUP('２斷絲.IAD.效率'!C86,條件!$A$1:$J$1011,10,0)))</f>
        <v>低壓</v>
      </c>
      <c r="V86" s="329" t="str">
        <f>IF(ISNA(VLOOKUP(C86,條件!$A$1:$J$1011,8,0)),"",(VLOOKUP(C86,條件!$A$1:$J$1011,8,0)))</f>
        <v>P204</v>
      </c>
      <c r="W86" s="329">
        <f>IF(ISNA(VLOOKUP(V86,清單!$AG$1:$AH$19,2,1)),"",(VLOOKUP(V86,清單!$AG$1:$AH$19,2,1)))</f>
        <v>1.1890000000000001</v>
      </c>
      <c r="X86" s="329">
        <f>IF(ISNA(VLOOKUP(C86,條件!$A$1:$J$1011,9,0)),"",(VLOOKUP(C86,條件!$A$1:$J$1011,9,0)))</f>
        <v>2.9</v>
      </c>
      <c r="Y86" s="329">
        <v>24</v>
      </c>
      <c r="Z86" s="329">
        <v>216</v>
      </c>
      <c r="AA86" s="329">
        <f t="shared" ref="AA86:AA94" si="8">IF(X86="","",X86+1)</f>
        <v>3.9</v>
      </c>
      <c r="AB86" s="333">
        <f t="shared" ref="AB86:AB94" si="9">IF(AA86="","",W86*Z86*AA86*Y86)</f>
        <v>24038.7264</v>
      </c>
      <c r="AC86" s="329"/>
    </row>
    <row r="87" spans="1:29">
      <c r="A87" s="331">
        <f>'２斷絲.IAD.效率'!A87</f>
        <v>46176</v>
      </c>
      <c r="B87" s="321" t="str">
        <f>'２斷絲.IAD.效率'!B87</f>
        <v>T03</v>
      </c>
      <c r="C87" s="321" t="str">
        <f>'２斷絲.IAD.效率'!C87</f>
        <v>2F6IB1</v>
      </c>
      <c r="D87" s="321">
        <f>'２斷絲.IAD.效率'!D87</f>
        <v>0</v>
      </c>
      <c r="E87" s="332">
        <f>'２斷絲.IAD.效率'!J87</f>
        <v>23</v>
      </c>
      <c r="F87" s="332">
        <f>'２斷絲.IAD.效率'!K87</f>
        <v>0</v>
      </c>
      <c r="G87" s="332">
        <f>'２斷絲.IAD.效率'!L87</f>
        <v>9070</v>
      </c>
      <c r="H87" s="332">
        <f>'２斷絲.IAD.效率'!M87</f>
        <v>0</v>
      </c>
      <c r="I87" s="332">
        <f>'２斷絲.IAD.效率'!N87</f>
        <v>0</v>
      </c>
      <c r="J87" s="332">
        <f>'２斷絲.IAD.效率'!O87</f>
        <v>0</v>
      </c>
      <c r="K87" s="332">
        <f>'２斷絲.IAD.效率'!P87</f>
        <v>0</v>
      </c>
      <c r="L87" s="332">
        <f>'２斷絲.IAD.效率'!Q87</f>
        <v>0</v>
      </c>
      <c r="M87" s="332">
        <f>'２斷絲.IAD.效率'!R87</f>
        <v>11</v>
      </c>
      <c r="N87" s="332">
        <f>'２斷絲.IAD.效率'!S87</f>
        <v>0</v>
      </c>
      <c r="O87" s="332">
        <f>'２斷絲.IAD.效率'!T87</f>
        <v>8520</v>
      </c>
      <c r="P87" s="332">
        <f>'２斷絲.IAD.效率'!U87</f>
        <v>0</v>
      </c>
      <c r="Q87" s="332">
        <f>'２斷絲.IAD.效率'!V87</f>
        <v>18</v>
      </c>
      <c r="R87" s="332">
        <f>'２斷絲.IAD.效率'!W87</f>
        <v>2</v>
      </c>
      <c r="S87" s="332">
        <f>'２斷絲.IAD.效率'!X87</f>
        <v>8436</v>
      </c>
      <c r="T87" s="332">
        <f>'２斷絲.IAD.效率'!Y87</f>
        <v>0</v>
      </c>
      <c r="U87" s="328" t="str">
        <f>IF(ISNA(VLOOKUP('２斷絲.IAD.效率'!C87,條件!$A$1:$J$1011,10,0)),"",(VLOOKUP('２斷絲.IAD.效率'!C87,條件!$A$1:$J$1011,10,0)))</f>
        <v>低壓</v>
      </c>
      <c r="V87" s="329" t="str">
        <f>IF(ISNA(VLOOKUP(C87,條件!$A$1:$J$1011,8,0)),"",(VLOOKUP(C87,條件!$A$1:$J$1011,8,0)))</f>
        <v>P204</v>
      </c>
      <c r="W87" s="329">
        <f>IF(ISNA(VLOOKUP(V87,清單!$AG$1:$AH$19,2,1)),"",(VLOOKUP(V87,清單!$AG$1:$AH$19,2,1)))</f>
        <v>1.1890000000000001</v>
      </c>
      <c r="X87" s="329">
        <f>IF(ISNA(VLOOKUP(C87,條件!$A$1:$J$1011,9,0)),"",(VLOOKUP(C87,條件!$A$1:$J$1011,9,0)))</f>
        <v>1.7</v>
      </c>
      <c r="Y87" s="329">
        <v>24</v>
      </c>
      <c r="Z87" s="329">
        <v>216</v>
      </c>
      <c r="AA87" s="329">
        <f t="shared" si="8"/>
        <v>2.7</v>
      </c>
      <c r="AB87" s="333">
        <f t="shared" si="9"/>
        <v>16642.195200000002</v>
      </c>
      <c r="AC87" s="329"/>
    </row>
    <row r="88" spans="1:29">
      <c r="A88" s="331">
        <f>'２斷絲.IAD.效率'!A88</f>
        <v>46176</v>
      </c>
      <c r="B88" s="321" t="str">
        <f>'２斷絲.IAD.效率'!B88</f>
        <v>T03</v>
      </c>
      <c r="C88" s="321" t="str">
        <f>'２斷絲.IAD.效率'!C88</f>
        <v>2F6ID2</v>
      </c>
      <c r="D88" s="321">
        <f>'２斷絲.IAD.效率'!D88</f>
        <v>0</v>
      </c>
      <c r="E88" s="332">
        <f>'２斷絲.IAD.效率'!J88</f>
        <v>26</v>
      </c>
      <c r="F88" s="332">
        <f>'２斷絲.IAD.效率'!K88</f>
        <v>0</v>
      </c>
      <c r="G88" s="332">
        <f>'２斷絲.IAD.效率'!L88</f>
        <v>0</v>
      </c>
      <c r="H88" s="332">
        <f>'２斷絲.IAD.效率'!M88</f>
        <v>9540</v>
      </c>
      <c r="I88" s="332">
        <f>'２斷絲.IAD.效率'!N88</f>
        <v>0</v>
      </c>
      <c r="J88" s="332">
        <f>'２斷絲.IAD.效率'!O88</f>
        <v>0</v>
      </c>
      <c r="K88" s="332">
        <f>'２斷絲.IAD.效率'!P88</f>
        <v>0</v>
      </c>
      <c r="L88" s="332">
        <f>'２斷絲.IAD.效率'!Q88</f>
        <v>0</v>
      </c>
      <c r="M88" s="332">
        <f>'２斷絲.IAD.效率'!R88</f>
        <v>16</v>
      </c>
      <c r="N88" s="332">
        <f>'２斷絲.IAD.效率'!S88</f>
        <v>0</v>
      </c>
      <c r="O88" s="332">
        <f>'２斷絲.IAD.效率'!T88</f>
        <v>0</v>
      </c>
      <c r="P88" s="332">
        <f>'２斷絲.IAD.效率'!U88</f>
        <v>9720</v>
      </c>
      <c r="Q88" s="332">
        <f>'２斷絲.IAD.效率'!V88</f>
        <v>14</v>
      </c>
      <c r="R88" s="332">
        <f>'２斷絲.IAD.效率'!W88</f>
        <v>0</v>
      </c>
      <c r="S88" s="332">
        <f>'２斷絲.IAD.效率'!X88</f>
        <v>0</v>
      </c>
      <c r="T88" s="332">
        <f>'２斷絲.IAD.效率'!Y88</f>
        <v>9350</v>
      </c>
      <c r="U88" s="328"/>
      <c r="V88" s="329" t="str">
        <f>IF(ISNA(VLOOKUP(C88,條件!$A$1:$J$1011,8,0)),"",(VLOOKUP(C88,條件!$A$1:$J$1011,8,0)))</f>
        <v>P204</v>
      </c>
      <c r="W88" s="329">
        <f>IF(ISNA(VLOOKUP(V88,清單!$AG$1:$AH$19,2,1)),"",(VLOOKUP(V88,清單!$AG$1:$AH$19,2,1)))</f>
        <v>1.1890000000000001</v>
      </c>
      <c r="X88" s="329">
        <f>IF(ISNA(VLOOKUP(C88,條件!$A$1:$J$1011,9,0)),"",(VLOOKUP(C88,條件!$A$1:$J$1011,9,0)))</f>
        <v>2.4</v>
      </c>
      <c r="Y88" s="329">
        <v>24</v>
      </c>
      <c r="Z88" s="329">
        <v>216</v>
      </c>
      <c r="AA88" s="329">
        <f t="shared" si="8"/>
        <v>3.4</v>
      </c>
      <c r="AB88" s="333">
        <f t="shared" si="9"/>
        <v>20956.838400000001</v>
      </c>
      <c r="AC88" s="329"/>
    </row>
    <row r="89" spans="1:29">
      <c r="A89" s="331">
        <f>'２斷絲.IAD.效率'!A89</f>
        <v>46176</v>
      </c>
      <c r="B89" s="321" t="str">
        <f>'２斷絲.IAD.效率'!B89</f>
        <v>T04</v>
      </c>
      <c r="C89" s="321" t="str">
        <f>'２斷絲.IAD.效率'!C89</f>
        <v>2F9VH2</v>
      </c>
      <c r="D89" s="321">
        <f>'２斷絲.IAD.效率'!D89</f>
        <v>0</v>
      </c>
      <c r="E89" s="332">
        <f>'２斷絲.IAD.效率'!J89</f>
        <v>0</v>
      </c>
      <c r="F89" s="332">
        <f>'２斷絲.IAD.效率'!K89</f>
        <v>0</v>
      </c>
      <c r="G89" s="332" t="str">
        <f>'２斷絲.IAD.效率'!L89</f>
        <v>了機</v>
      </c>
      <c r="H89" s="332">
        <f>'２斷絲.IAD.效率'!M89</f>
        <v>0</v>
      </c>
      <c r="I89" s="332">
        <f>'２斷絲.IAD.效率'!N89</f>
        <v>0</v>
      </c>
      <c r="J89" s="332">
        <f>'２斷絲.IAD.效率'!O89</f>
        <v>0</v>
      </c>
      <c r="K89" s="332" t="str">
        <f>'２斷絲.IAD.效率'!P89</f>
        <v>了機</v>
      </c>
      <c r="L89" s="332">
        <f>'２斷絲.IAD.效率'!Q89</f>
        <v>0</v>
      </c>
      <c r="M89" s="332">
        <f>'２斷絲.IAD.效率'!R89</f>
        <v>0</v>
      </c>
      <c r="N89" s="332">
        <f>'２斷絲.IAD.效率'!S89</f>
        <v>0</v>
      </c>
      <c r="O89" s="332" t="str">
        <f>'２斷絲.IAD.效率'!T89</f>
        <v>了機</v>
      </c>
      <c r="P89" s="332">
        <f>'２斷絲.IAD.效率'!U89</f>
        <v>0</v>
      </c>
      <c r="Q89" s="332">
        <f>'２斷絲.IAD.效率'!V89</f>
        <v>0</v>
      </c>
      <c r="R89" s="332">
        <f>'２斷絲.IAD.效率'!W89</f>
        <v>0</v>
      </c>
      <c r="S89" s="332" t="str">
        <f>'２斷絲.IAD.效率'!X89</f>
        <v>了機</v>
      </c>
      <c r="T89" s="332">
        <f>'２斷絲.IAD.效率'!Y89</f>
        <v>0</v>
      </c>
      <c r="U89" s="328"/>
      <c r="V89" s="329" t="str">
        <f>IF(ISNA(VLOOKUP(C89,條件!$A$1:$J$1011,8,0)),"",(VLOOKUP(C89,條件!$A$1:$J$1011,8,0)))</f>
        <v>P203</v>
      </c>
      <c r="W89" s="329">
        <f>IF(ISNA(VLOOKUP(V89,清單!$AG$1:$AH$19,2,1)),"",(VLOOKUP(V89,清單!$AG$1:$AH$19,2,1)))</f>
        <v>0.91100000000000003</v>
      </c>
      <c r="X89" s="329">
        <f>IF(ISNA(VLOOKUP(C89,條件!$A$1:$J$1011,9,0)),"",(VLOOKUP(C89,條件!$A$1:$J$1011,9,0)))</f>
        <v>1.7</v>
      </c>
      <c r="Y89" s="329">
        <v>24</v>
      </c>
      <c r="Z89" s="329">
        <v>216</v>
      </c>
      <c r="AA89" s="329">
        <f t="shared" si="8"/>
        <v>2.7</v>
      </c>
      <c r="AB89" s="333">
        <f t="shared" si="9"/>
        <v>12751.084800000001</v>
      </c>
      <c r="AC89" s="329"/>
    </row>
    <row r="90" spans="1:29">
      <c r="A90" s="331">
        <f>'２斷絲.IAD.效率'!A90</f>
        <v>46176</v>
      </c>
      <c r="B90" s="321" t="str">
        <f>'２斷絲.IAD.效率'!B90</f>
        <v>T04</v>
      </c>
      <c r="C90" s="321" t="str">
        <f>'２斷絲.IAD.效率'!C90</f>
        <v>2F7E03</v>
      </c>
      <c r="D90" s="321" t="str">
        <f>'２斷絲.IAD.效率'!D90</f>
        <v>K</v>
      </c>
      <c r="E90" s="332">
        <f>'２斷絲.IAD.效率'!J90</f>
        <v>27</v>
      </c>
      <c r="F90" s="332">
        <f>'２斷絲.IAD.效率'!K90</f>
        <v>9</v>
      </c>
      <c r="G90" s="332">
        <f>'２斷絲.IAD.效率'!L90</f>
        <v>0</v>
      </c>
      <c r="H90" s="332">
        <f>'２斷絲.IAD.效率'!M90</f>
        <v>8980</v>
      </c>
      <c r="I90" s="332">
        <f>'２斷絲.IAD.效率'!N90</f>
        <v>0</v>
      </c>
      <c r="J90" s="332">
        <f>'２斷絲.IAD.效率'!O90</f>
        <v>0</v>
      </c>
      <c r="K90" s="332">
        <f>'２斷絲.IAD.效率'!P90</f>
        <v>0</v>
      </c>
      <c r="L90" s="332">
        <f>'２斷絲.IAD.效率'!Q90</f>
        <v>0</v>
      </c>
      <c r="M90" s="332">
        <f>'２斷絲.IAD.效率'!R90</f>
        <v>29</v>
      </c>
      <c r="N90" s="332">
        <f>'２斷絲.IAD.效率'!S90</f>
        <v>0</v>
      </c>
      <c r="O90" s="332">
        <f>'２斷絲.IAD.效率'!T90</f>
        <v>0</v>
      </c>
      <c r="P90" s="332">
        <f>'２斷絲.IAD.效率'!U90</f>
        <v>8700</v>
      </c>
      <c r="Q90" s="332">
        <f>'２斷絲.IAD.效率'!V90</f>
        <v>14</v>
      </c>
      <c r="R90" s="332">
        <f>'２斷絲.IAD.效率'!W90</f>
        <v>5</v>
      </c>
      <c r="S90" s="332">
        <f>'２斷絲.IAD.效率'!X90</f>
        <v>0</v>
      </c>
      <c r="T90" s="332">
        <f>'２斷絲.IAD.效率'!Y90</f>
        <v>9440</v>
      </c>
      <c r="U90" s="328" t="str">
        <f>IF(ISNA(VLOOKUP('２斷絲.IAD.效率'!C90,條件!$A$1:$J$1011,10,0)),"",(VLOOKUP('２斷絲.IAD.效率'!C90,條件!$A$1:$J$1011,10,0)))</f>
        <v>高壓</v>
      </c>
      <c r="V90" s="329" t="str">
        <f>IF(ISNA(VLOOKUP(C90,條件!$A$1:$J$1011,8,0)),"",(VLOOKUP(C90,條件!$A$1:$J$1011,8,0)))</f>
        <v>P227</v>
      </c>
      <c r="W90" s="329">
        <f>IF(ISNA(VLOOKUP(V90,清單!$AG$1:$AH$19,2,1)),"",(VLOOKUP(V90,清單!$AG$1:$AH$19,2,1)))</f>
        <v>1.859</v>
      </c>
      <c r="X90" s="329">
        <f>IF(ISNA(VLOOKUP(C90,條件!$A$1:$J$1011,9,0)),"",(VLOOKUP(C90,條件!$A$1:$J$1011,9,0)))</f>
        <v>3.2</v>
      </c>
      <c r="Y90" s="329">
        <v>24</v>
      </c>
      <c r="Z90" s="329">
        <v>216</v>
      </c>
      <c r="AA90" s="329">
        <f t="shared" si="8"/>
        <v>4.2</v>
      </c>
      <c r="AB90" s="333">
        <f t="shared" si="9"/>
        <v>40475.635199999997</v>
      </c>
      <c r="AC90" s="329"/>
    </row>
    <row r="91" spans="1:29">
      <c r="A91" s="331">
        <f>'２斷絲.IAD.效率'!A91</f>
        <v>46176</v>
      </c>
      <c r="B91" s="321" t="str">
        <f>'２斷絲.IAD.效率'!B91</f>
        <v>T05</v>
      </c>
      <c r="C91" s="321" t="str">
        <f>'２斷絲.IAD.效率'!C91</f>
        <v>2F6II2</v>
      </c>
      <c r="D91" s="321" t="str">
        <f>'２斷絲.IAD.效率'!D91</f>
        <v>K</v>
      </c>
      <c r="E91" s="332">
        <f>'２斷絲.IAD.效率'!J91</f>
        <v>0</v>
      </c>
      <c r="F91" s="332">
        <f>'２斷絲.IAD.效率'!K91</f>
        <v>0</v>
      </c>
      <c r="G91" s="332" t="str">
        <f>'２斷絲.IAD.效率'!L91</f>
        <v>了機</v>
      </c>
      <c r="H91" s="332" t="str">
        <f>'２斷絲.IAD.效率'!M91</f>
        <v>了機</v>
      </c>
      <c r="I91" s="332">
        <f>'２斷絲.IAD.效率'!N91</f>
        <v>0</v>
      </c>
      <c r="J91" s="332">
        <f>'２斷絲.IAD.效率'!O91</f>
        <v>0</v>
      </c>
      <c r="K91" s="332" t="str">
        <f>'２斷絲.IAD.效率'!P91</f>
        <v>停機</v>
      </c>
      <c r="L91" s="332" t="str">
        <f>'２斷絲.IAD.效率'!Q91</f>
        <v>了機</v>
      </c>
      <c r="M91" s="332">
        <f>'２斷絲.IAD.效率'!R91</f>
        <v>0</v>
      </c>
      <c r="N91" s="332">
        <f>'２斷絲.IAD.效率'!S91</f>
        <v>0</v>
      </c>
      <c r="O91" s="332" t="str">
        <f>'２斷絲.IAD.效率'!T91</f>
        <v>停機</v>
      </c>
      <c r="P91" s="332" t="str">
        <f>'２斷絲.IAD.效率'!U91</f>
        <v>了機</v>
      </c>
      <c r="Q91" s="332">
        <f>'２斷絲.IAD.效率'!V91</f>
        <v>0</v>
      </c>
      <c r="R91" s="332">
        <f>'２斷絲.IAD.效率'!W91</f>
        <v>0</v>
      </c>
      <c r="S91" s="332" t="str">
        <f>'２斷絲.IAD.效率'!X91</f>
        <v>停機</v>
      </c>
      <c r="T91" s="332" t="str">
        <f>'２斷絲.IAD.效率'!Y91</f>
        <v>了機</v>
      </c>
      <c r="U91" s="328" t="str">
        <f>IF(ISNA(VLOOKUP('２斷絲.IAD.效率'!C91,條件!$A$1:$J$1011,10,0)),"",(VLOOKUP('２斷絲.IAD.效率'!C91,條件!$A$1:$J$1011,10,0)))</f>
        <v>高壓</v>
      </c>
      <c r="V91" s="329" t="str">
        <f>IF(ISNA(VLOOKUP(C91,條件!$A$1:$J$1011,8,0)),"",(VLOOKUP(C91,條件!$A$1:$J$1011,8,0)))</f>
        <v>P204</v>
      </c>
      <c r="W91" s="329">
        <f>IF(ISNA(VLOOKUP(V91,清單!$AG$1:$AH$19,2,1)),"",(VLOOKUP(V91,清單!$AG$1:$AH$19,2,1)))</f>
        <v>1.1890000000000001</v>
      </c>
      <c r="X91" s="329">
        <f>IF(ISNA(VLOOKUP(C91,條件!$A$1:$J$1011,9,0)),"",(VLOOKUP(C91,條件!$A$1:$J$1011,9,0)))</f>
        <v>2.8</v>
      </c>
      <c r="Y91" s="329">
        <v>24</v>
      </c>
      <c r="Z91" s="329">
        <v>216</v>
      </c>
      <c r="AA91" s="329">
        <f t="shared" si="8"/>
        <v>3.8</v>
      </c>
      <c r="AB91" s="333">
        <f t="shared" si="9"/>
        <v>23422.3488</v>
      </c>
      <c r="AC91" s="329"/>
    </row>
    <row r="92" spans="1:29">
      <c r="A92" s="331">
        <f>'２斷絲.IAD.效率'!A92</f>
        <v>46176</v>
      </c>
      <c r="B92" s="321" t="str">
        <f>'２斷絲.IAD.效率'!B92</f>
        <v>T06</v>
      </c>
      <c r="C92" s="321" t="str">
        <f>'２斷絲.IAD.效率'!C92</f>
        <v>2F6IM2</v>
      </c>
      <c r="D92" s="321" t="str">
        <f>'２斷絲.IAD.效率'!D92</f>
        <v>K</v>
      </c>
      <c r="E92" s="332">
        <f>'２斷絲.IAD.效率'!J92</f>
        <v>17</v>
      </c>
      <c r="F92" s="332">
        <f>'２斷絲.IAD.效率'!K92</f>
        <v>0</v>
      </c>
      <c r="G92" s="332">
        <f>'２斷絲.IAD.效率'!L92</f>
        <v>10000</v>
      </c>
      <c r="H92" s="332">
        <f>'２斷絲.IAD.效率'!M92</f>
        <v>9260</v>
      </c>
      <c r="I92" s="332">
        <f>'２斷絲.IAD.效率'!N92</f>
        <v>0</v>
      </c>
      <c r="J92" s="332">
        <f>'２斷絲.IAD.效率'!O92</f>
        <v>0</v>
      </c>
      <c r="K92" s="332">
        <f>'２斷絲.IAD.效率'!P92</f>
        <v>0</v>
      </c>
      <c r="L92" s="332">
        <f>'２斷絲.IAD.效率'!Q92</f>
        <v>0</v>
      </c>
      <c r="M92" s="332">
        <f>'２斷絲.IAD.效率'!R92</f>
        <v>49</v>
      </c>
      <c r="N92" s="332">
        <f>'２斷絲.IAD.效率'!S92</f>
        <v>0</v>
      </c>
      <c r="O92" s="332">
        <f>'２斷絲.IAD.效率'!T92</f>
        <v>9260</v>
      </c>
      <c r="P92" s="332">
        <f>'２斷絲.IAD.效率'!U92</f>
        <v>9350</v>
      </c>
      <c r="Q92" s="332">
        <f>'２斷絲.IAD.效率'!V92</f>
        <v>32</v>
      </c>
      <c r="R92" s="332">
        <f>'２斷絲.IAD.效率'!W92</f>
        <v>1</v>
      </c>
      <c r="S92" s="332">
        <f>'２斷絲.IAD.效率'!X92</f>
        <v>9810</v>
      </c>
      <c r="T92" s="332">
        <f>'２斷絲.IAD.效率'!Y92</f>
        <v>9310</v>
      </c>
      <c r="U92" s="328" t="str">
        <f>IF(ISNA(VLOOKUP('２斷絲.IAD.效率'!C92,條件!$A$1:$J$1011,10,0)),"",(VLOOKUP('２斷絲.IAD.效率'!C92,條件!$A$1:$J$1011,10,0)))</f>
        <v>高壓</v>
      </c>
      <c r="V92" s="329" t="str">
        <f>IF(ISNA(VLOOKUP(C92,條件!$A$1:$J$1011,8,0)),"",(VLOOKUP(C92,條件!$A$1:$J$1011,8,0)))</f>
        <v>P204</v>
      </c>
      <c r="W92" s="329">
        <f>IF(ISNA(VLOOKUP(V92,清單!$AG$1:$AH$19,2,1)),"",(VLOOKUP(V92,清單!$AG$1:$AH$19,2,1)))</f>
        <v>1.1890000000000001</v>
      </c>
      <c r="X92" s="329">
        <f>IF(ISNA(VLOOKUP(C92,條件!$A$1:$J$1011,9,0)),"",(VLOOKUP(C92,條件!$A$1:$J$1011,9,0)))</f>
        <v>2.8</v>
      </c>
      <c r="Y92" s="329">
        <v>24</v>
      </c>
      <c r="Z92" s="329">
        <v>216</v>
      </c>
      <c r="AA92" s="329">
        <f t="shared" si="8"/>
        <v>3.8</v>
      </c>
      <c r="AB92" s="333">
        <f t="shared" si="9"/>
        <v>23422.3488</v>
      </c>
      <c r="AC92" s="329"/>
    </row>
    <row r="93" spans="1:29">
      <c r="A93" s="331">
        <f>'２斷絲.IAD.效率'!A93</f>
        <v>46176</v>
      </c>
      <c r="B93" s="321" t="str">
        <f>'２斷絲.IAD.效率'!B93</f>
        <v>S01</v>
      </c>
      <c r="C93" s="321" t="str">
        <f>'２斷絲.IAD.效率'!C93</f>
        <v>2F43Q2</v>
      </c>
      <c r="D93" s="321">
        <f>'２斷絲.IAD.效率'!D93</f>
        <v>0</v>
      </c>
      <c r="E93" s="332">
        <f>'２斷絲.IAD.效率'!J93</f>
        <v>0</v>
      </c>
      <c r="F93" s="332">
        <f>'２斷絲.IAD.效率'!K93</f>
        <v>0</v>
      </c>
      <c r="G93" s="332" t="str">
        <f>'２斷絲.IAD.效率'!L93</f>
        <v>了機</v>
      </c>
      <c r="H93" s="332">
        <f>'２斷絲.IAD.效率'!M93</f>
        <v>0</v>
      </c>
      <c r="I93" s="332">
        <f>'２斷絲.IAD.效率'!N93</f>
        <v>0</v>
      </c>
      <c r="J93" s="332">
        <f>'２斷絲.IAD.效率'!O93</f>
        <v>0</v>
      </c>
      <c r="K93" s="332" t="str">
        <f>'２斷絲.IAD.效率'!P93</f>
        <v>了機</v>
      </c>
      <c r="L93" s="332">
        <f>'２斷絲.IAD.效率'!Q93</f>
        <v>0</v>
      </c>
      <c r="M93" s="332">
        <f>'２斷絲.IAD.效率'!R93</f>
        <v>0</v>
      </c>
      <c r="N93" s="332">
        <f>'２斷絲.IAD.效率'!S93</f>
        <v>0</v>
      </c>
      <c r="O93" s="332" t="str">
        <f>'２斷絲.IAD.效率'!T93</f>
        <v>了機</v>
      </c>
      <c r="P93" s="332">
        <f>'２斷絲.IAD.效率'!U93</f>
        <v>0</v>
      </c>
      <c r="Q93" s="332">
        <f>'２斷絲.IAD.效率'!V93</f>
        <v>0</v>
      </c>
      <c r="R93" s="332">
        <f>'２斷絲.IAD.效率'!W93</f>
        <v>0</v>
      </c>
      <c r="S93" s="332" t="str">
        <f>'２斷絲.IAD.效率'!X93</f>
        <v>了機</v>
      </c>
      <c r="T93" s="332">
        <f>'２斷絲.IAD.效率'!Y93</f>
        <v>0</v>
      </c>
      <c r="U93" s="328" t="str">
        <f>IF(ISNA(VLOOKUP('２斷絲.IAD.效率'!C93,條件!$A$1:$J$1011,10,0)),"",(VLOOKUP('２斷絲.IAD.效率'!C93,條件!$A$1:$J$1011,10,0)))</f>
        <v>高壓</v>
      </c>
      <c r="V93" s="329" t="str">
        <f>IF(ISNA(VLOOKUP(C93,條件!$A$1:$J$1011,8,0)),"",(VLOOKUP(C93,條件!$A$1:$J$1011,8,0)))</f>
        <v>P203</v>
      </c>
      <c r="W93" s="329">
        <f>IF(ISNA(VLOOKUP(V93,清單!$AG$1:$AH$19,2,1)),"",(VLOOKUP(V93,清單!$AG$1:$AH$19,2,1)))</f>
        <v>0.91100000000000003</v>
      </c>
      <c r="X93" s="329">
        <f>IF(ISNA(VLOOKUP(C93,條件!$A$1:$J$1011,9,0)),"",(VLOOKUP(C93,條件!$A$1:$J$1011,9,0)))</f>
        <v>1.3</v>
      </c>
      <c r="Y93" s="329">
        <v>24</v>
      </c>
      <c r="Z93" s="329">
        <v>216</v>
      </c>
      <c r="AA93" s="329">
        <f t="shared" si="8"/>
        <v>2.2999999999999998</v>
      </c>
      <c r="AB93" s="333">
        <f t="shared" si="9"/>
        <v>10862.035199999998</v>
      </c>
      <c r="AC93" s="329"/>
    </row>
    <row r="94" spans="1:29">
      <c r="A94" s="331">
        <f>'２斷絲.IAD.效率'!A94</f>
        <v>46176</v>
      </c>
      <c r="B94" s="321" t="str">
        <f>'２斷絲.IAD.效率'!B94</f>
        <v>S02</v>
      </c>
      <c r="C94" s="321" t="str">
        <f>'２斷絲.IAD.效率'!C94</f>
        <v>絲開發</v>
      </c>
      <c r="D94" s="321">
        <f>'２斷絲.IAD.效率'!D94</f>
        <v>0</v>
      </c>
      <c r="E94" s="332">
        <f>'２斷絲.IAD.效率'!J94</f>
        <v>0</v>
      </c>
      <c r="F94" s="332">
        <f>'２斷絲.IAD.效率'!K94</f>
        <v>0</v>
      </c>
      <c r="G94" s="332" t="str">
        <f>'２斷絲.IAD.效率'!L94</f>
        <v>絲開發</v>
      </c>
      <c r="H94" s="332">
        <f>'２斷絲.IAD.效率'!M94</f>
        <v>0</v>
      </c>
      <c r="I94" s="332">
        <f>'２斷絲.IAD.效率'!N94</f>
        <v>0</v>
      </c>
      <c r="J94" s="332">
        <f>'２斷絲.IAD.效率'!O94</f>
        <v>0</v>
      </c>
      <c r="K94" s="332" t="str">
        <f>'２斷絲.IAD.效率'!P94</f>
        <v>絲開發</v>
      </c>
      <c r="L94" s="332">
        <f>'２斷絲.IAD.效率'!Q94</f>
        <v>0</v>
      </c>
      <c r="M94" s="332">
        <f>'２斷絲.IAD.效率'!R94</f>
        <v>0</v>
      </c>
      <c r="N94" s="332">
        <f>'２斷絲.IAD.效率'!S94</f>
        <v>0</v>
      </c>
      <c r="O94" s="332" t="str">
        <f>'２斷絲.IAD.效率'!T94</f>
        <v>絲開發</v>
      </c>
      <c r="P94" s="332">
        <f>'２斷絲.IAD.效率'!U94</f>
        <v>0</v>
      </c>
      <c r="Q94" s="332">
        <f>'２斷絲.IAD.效率'!V94</f>
        <v>0</v>
      </c>
      <c r="R94" s="332">
        <f>'２斷絲.IAD.效率'!W94</f>
        <v>0</v>
      </c>
      <c r="S94" s="332" t="str">
        <f>'２斷絲.IAD.效率'!X94</f>
        <v>絲開發</v>
      </c>
      <c r="T94" s="332">
        <f>'２斷絲.IAD.效率'!Y94</f>
        <v>0</v>
      </c>
      <c r="U94" s="328" t="str">
        <f>IF(ISNA(VLOOKUP('２斷絲.IAD.效率'!C94,條件!$A$1:$J$1011,10,0)),"",(VLOOKUP('２斷絲.IAD.效率'!C94,條件!$A$1:$J$1011,10,0)))</f>
        <v/>
      </c>
      <c r="V94" s="329" t="str">
        <f>IF(ISNA(VLOOKUP(C94,條件!$A$1:$J$1011,8,0)),"",(VLOOKUP(C94,條件!$A$1:$J$1011,8,0)))</f>
        <v/>
      </c>
      <c r="W94" s="329" t="str">
        <f>IF(ISNA(VLOOKUP(V94,清單!$AG$1:$AH$19,2,1)),"",(VLOOKUP(V94,清單!$AG$1:$AH$19,2,1)))</f>
        <v/>
      </c>
      <c r="X94" s="329" t="str">
        <f>IF(ISNA(VLOOKUP(C94,條件!$A$1:$J$1011,9,0)),"",(VLOOKUP(C94,條件!$A$1:$J$1011,9,0)))</f>
        <v/>
      </c>
      <c r="Y94" s="329">
        <v>24</v>
      </c>
      <c r="Z94" s="329">
        <v>216</v>
      </c>
      <c r="AA94" s="329" t="str">
        <f t="shared" si="8"/>
        <v/>
      </c>
      <c r="AB94" s="333" t="str">
        <f t="shared" si="9"/>
        <v/>
      </c>
      <c r="AC94" s="329"/>
    </row>
    <row r="95" spans="1:29">
      <c r="A95" s="331">
        <f>'２斷絲.IAD.效率'!A95</f>
        <v>46177</v>
      </c>
      <c r="B95" s="321" t="str">
        <f>'２斷絲.IAD.效率'!B95</f>
        <v>A07</v>
      </c>
      <c r="C95" s="321" t="str">
        <f>'２斷絲.IAD.效率'!C95</f>
        <v>停機</v>
      </c>
      <c r="D95" s="321">
        <f>'２斷絲.IAD.效率'!D95</f>
        <v>0</v>
      </c>
      <c r="E95" s="332">
        <f>'２斷絲.IAD.效率'!J95</f>
        <v>0</v>
      </c>
      <c r="F95" s="332">
        <f>'２斷絲.IAD.效率'!K95</f>
        <v>0</v>
      </c>
      <c r="G95" s="332" t="str">
        <f>'２斷絲.IAD.效率'!L95</f>
        <v>停機</v>
      </c>
      <c r="H95" s="332">
        <f>'２斷絲.IAD.效率'!M95</f>
        <v>0</v>
      </c>
      <c r="I95" s="332">
        <f>'２斷絲.IAD.效率'!N95</f>
        <v>0</v>
      </c>
      <c r="J95" s="332">
        <f>'２斷絲.IAD.效率'!O95</f>
        <v>0</v>
      </c>
      <c r="K95" s="332" t="str">
        <f>'２斷絲.IAD.效率'!P95</f>
        <v>停機</v>
      </c>
      <c r="L95" s="332">
        <f>'２斷絲.IAD.效率'!Q95</f>
        <v>0</v>
      </c>
      <c r="M95" s="332">
        <f>'２斷絲.IAD.效率'!R95</f>
        <v>0</v>
      </c>
      <c r="N95" s="332">
        <f>'２斷絲.IAD.效率'!S95</f>
        <v>0</v>
      </c>
      <c r="O95" s="332" t="str">
        <f>'２斷絲.IAD.效率'!T95</f>
        <v>停機</v>
      </c>
      <c r="P95" s="332">
        <f>'２斷絲.IAD.效率'!U95</f>
        <v>0</v>
      </c>
      <c r="Q95" s="332">
        <f>'２斷絲.IAD.效率'!V95</f>
        <v>0</v>
      </c>
      <c r="R95" s="332">
        <f>'２斷絲.IAD.效率'!W95</f>
        <v>0</v>
      </c>
      <c r="S95" s="332" t="str">
        <f>'２斷絲.IAD.效率'!X95</f>
        <v>停機</v>
      </c>
      <c r="T95" s="332">
        <f>'２斷絲.IAD.效率'!Y95</f>
        <v>0</v>
      </c>
      <c r="U95" s="328" t="str">
        <f>IF(ISNA(VLOOKUP('２斷絲.IAD.效率'!C95,條件!$A$1:$J$1011,10,0)),"",(VLOOKUP('２斷絲.IAD.效率'!C95,條件!$A$1:$J$1011,10,0)))</f>
        <v/>
      </c>
      <c r="V95" s="329" t="str">
        <f>IF(ISNA(VLOOKUP(C95,條件!$A$1:$J$1011,8,0)),"",(VLOOKUP(C95,條件!$A$1:$J$1011,8,0)))</f>
        <v/>
      </c>
      <c r="W95" s="329" t="str">
        <f>IF(ISNA(VLOOKUP(V95,清單!$AG$1:$AH$19,2,1)),"",(VLOOKUP(V95,清單!$AG$1:$AH$19,2,1)))</f>
        <v/>
      </c>
      <c r="X95" s="329" t="str">
        <f>IF(ISNA(VLOOKUP(C95,條件!$A$1:$J$1011,9,0)),"",(VLOOKUP(C95,條件!$A$1:$J$1011,9,0)))</f>
        <v/>
      </c>
      <c r="Y95" s="329">
        <v>24</v>
      </c>
      <c r="Z95" s="329">
        <v>216</v>
      </c>
      <c r="AA95" s="329" t="str">
        <f t="shared" ref="AA95:AA123" si="10">IF(X95="","",X95+1)</f>
        <v/>
      </c>
      <c r="AB95" s="333" t="str">
        <f t="shared" ref="AB95:AB123" si="11">IF(AA95="","",W95*Z95*AA95*Y95)</f>
        <v/>
      </c>
      <c r="AC95" s="329"/>
    </row>
    <row r="96" spans="1:29">
      <c r="A96" s="331">
        <f>'２斷絲.IAD.效率'!A96</f>
        <v>46177</v>
      </c>
      <c r="B96" s="321" t="str">
        <f>'２斷絲.IAD.效率'!B96</f>
        <v>A08</v>
      </c>
      <c r="C96" s="321" t="str">
        <f>'２斷絲.IAD.效率'!C96</f>
        <v>停機</v>
      </c>
      <c r="D96" s="321">
        <f>'２斷絲.IAD.效率'!D96</f>
        <v>0</v>
      </c>
      <c r="E96" s="332">
        <f>'２斷絲.IAD.效率'!J96</f>
        <v>0</v>
      </c>
      <c r="F96" s="332">
        <f>'２斷絲.IAD.效率'!K96</f>
        <v>0</v>
      </c>
      <c r="G96" s="332" t="str">
        <f>'２斷絲.IAD.效率'!L96</f>
        <v>停機</v>
      </c>
      <c r="H96" s="332">
        <f>'２斷絲.IAD.效率'!M96</f>
        <v>0</v>
      </c>
      <c r="I96" s="332">
        <f>'２斷絲.IAD.效率'!N96</f>
        <v>0</v>
      </c>
      <c r="J96" s="332">
        <f>'２斷絲.IAD.效率'!O96</f>
        <v>0</v>
      </c>
      <c r="K96" s="332" t="str">
        <f>'２斷絲.IAD.效率'!P96</f>
        <v>停機</v>
      </c>
      <c r="L96" s="332">
        <f>'２斷絲.IAD.效率'!Q96</f>
        <v>0</v>
      </c>
      <c r="M96" s="332">
        <f>'２斷絲.IAD.效率'!R96</f>
        <v>0</v>
      </c>
      <c r="N96" s="332">
        <f>'２斷絲.IAD.效率'!S96</f>
        <v>0</v>
      </c>
      <c r="O96" s="332" t="str">
        <f>'２斷絲.IAD.效率'!T96</f>
        <v>停機</v>
      </c>
      <c r="P96" s="332">
        <f>'２斷絲.IAD.效率'!U96</f>
        <v>0</v>
      </c>
      <c r="Q96" s="332">
        <f>'２斷絲.IAD.效率'!V96</f>
        <v>0</v>
      </c>
      <c r="R96" s="332">
        <f>'２斷絲.IAD.效率'!W96</f>
        <v>0</v>
      </c>
      <c r="S96" s="332" t="str">
        <f>'２斷絲.IAD.效率'!X96</f>
        <v>停機</v>
      </c>
      <c r="T96" s="332">
        <f>'２斷絲.IAD.效率'!Y96</f>
        <v>0</v>
      </c>
      <c r="U96" s="328" t="str">
        <f>IF(ISNA(VLOOKUP('２斷絲.IAD.效率'!C96,條件!$A$1:$J$1011,10,0)),"",(VLOOKUP('２斷絲.IAD.效率'!C96,條件!$A$1:$J$1011,10,0)))</f>
        <v/>
      </c>
      <c r="V96" s="329" t="str">
        <f>IF(ISNA(VLOOKUP(C96,條件!$A$1:$J$1011,8,0)),"",(VLOOKUP(C96,條件!$A$1:$J$1011,8,0)))</f>
        <v/>
      </c>
      <c r="W96" s="329" t="str">
        <f>IF(ISNA(VLOOKUP(V96,清單!$AG$1:$AH$19,2,1)),"",(VLOOKUP(V96,清單!$AG$1:$AH$19,2,1)))</f>
        <v/>
      </c>
      <c r="X96" s="329" t="str">
        <f>IF(ISNA(VLOOKUP(C96,條件!$A$1:$J$1011,9,0)),"",(VLOOKUP(C96,條件!$A$1:$J$1011,9,0)))</f>
        <v/>
      </c>
      <c r="Y96" s="329">
        <v>24</v>
      </c>
      <c r="Z96" s="329">
        <v>216</v>
      </c>
      <c r="AA96" s="329" t="str">
        <f t="shared" si="10"/>
        <v/>
      </c>
      <c r="AB96" s="333" t="str">
        <f t="shared" si="11"/>
        <v/>
      </c>
      <c r="AC96" s="329"/>
    </row>
    <row r="97" spans="1:29">
      <c r="A97" s="331">
        <f>'２斷絲.IAD.效率'!A97</f>
        <v>46177</v>
      </c>
      <c r="B97" s="321" t="str">
        <f>'２斷絲.IAD.效率'!B97</f>
        <v>A09</v>
      </c>
      <c r="C97" s="321" t="str">
        <f>'２斷絲.IAD.效率'!C97</f>
        <v>停機</v>
      </c>
      <c r="D97" s="321">
        <f>'２斷絲.IAD.效率'!D97</f>
        <v>0</v>
      </c>
      <c r="E97" s="332">
        <f>'２斷絲.IAD.效率'!J97</f>
        <v>0</v>
      </c>
      <c r="F97" s="332">
        <f>'２斷絲.IAD.效率'!K97</f>
        <v>0</v>
      </c>
      <c r="G97" s="332" t="str">
        <f>'２斷絲.IAD.效率'!L97</f>
        <v>停機</v>
      </c>
      <c r="H97" s="332">
        <f>'２斷絲.IAD.效率'!M97</f>
        <v>0</v>
      </c>
      <c r="I97" s="332">
        <f>'２斷絲.IAD.效率'!N97</f>
        <v>0</v>
      </c>
      <c r="J97" s="332">
        <f>'２斷絲.IAD.效率'!O97</f>
        <v>0</v>
      </c>
      <c r="K97" s="332" t="str">
        <f>'２斷絲.IAD.效率'!P97</f>
        <v>停機</v>
      </c>
      <c r="L97" s="332">
        <f>'２斷絲.IAD.效率'!Q97</f>
        <v>0</v>
      </c>
      <c r="M97" s="332">
        <f>'２斷絲.IAD.效率'!R97</f>
        <v>0</v>
      </c>
      <c r="N97" s="332">
        <f>'２斷絲.IAD.效率'!S97</f>
        <v>0</v>
      </c>
      <c r="O97" s="332" t="str">
        <f>'２斷絲.IAD.效率'!T97</f>
        <v>停機</v>
      </c>
      <c r="P97" s="332">
        <f>'２斷絲.IAD.效率'!U97</f>
        <v>0</v>
      </c>
      <c r="Q97" s="332">
        <f>'２斷絲.IAD.效率'!V97</f>
        <v>0</v>
      </c>
      <c r="R97" s="332">
        <f>'２斷絲.IAD.效率'!W97</f>
        <v>0</v>
      </c>
      <c r="S97" s="332" t="str">
        <f>'２斷絲.IAD.效率'!X97</f>
        <v>停機</v>
      </c>
      <c r="T97" s="332">
        <f>'２斷絲.IAD.效率'!Y97</f>
        <v>0</v>
      </c>
      <c r="U97" s="328" t="str">
        <f>IF(ISNA(VLOOKUP('２斷絲.IAD.效率'!C97,條件!$A$1:$J$1011,10,0)),"",(VLOOKUP('２斷絲.IAD.效率'!C97,條件!$A$1:$J$1011,10,0)))</f>
        <v/>
      </c>
      <c r="V97" s="329" t="str">
        <f>IF(ISNA(VLOOKUP(C97,條件!$A$1:$J$1011,8,0)),"",(VLOOKUP(C97,條件!$A$1:$J$1011,8,0)))</f>
        <v/>
      </c>
      <c r="W97" s="329" t="str">
        <f>IF(ISNA(VLOOKUP(V97,清單!$AG$1:$AH$19,2,1)),"",(VLOOKUP(V97,清單!$AG$1:$AH$19,2,1)))</f>
        <v/>
      </c>
      <c r="X97" s="329" t="str">
        <f>IF(ISNA(VLOOKUP(C97,條件!$A$1:$J$1011,9,0)),"",(VLOOKUP(C97,條件!$A$1:$J$1011,9,0)))</f>
        <v/>
      </c>
      <c r="Y97" s="329">
        <v>24</v>
      </c>
      <c r="Z97" s="329">
        <v>216</v>
      </c>
      <c r="AA97" s="329" t="str">
        <f t="shared" si="10"/>
        <v/>
      </c>
      <c r="AB97" s="333" t="str">
        <f t="shared" si="11"/>
        <v/>
      </c>
      <c r="AC97" s="329"/>
    </row>
    <row r="98" spans="1:29">
      <c r="A98" s="331">
        <f>'２斷絲.IAD.效率'!A98</f>
        <v>46177</v>
      </c>
      <c r="B98" s="321" t="str">
        <f>'２斷絲.IAD.效率'!B98</f>
        <v>A10</v>
      </c>
      <c r="C98" s="321" t="str">
        <f>'２斷絲.IAD.效率'!C98</f>
        <v>停機</v>
      </c>
      <c r="D98" s="321">
        <f>'２斷絲.IAD.效率'!D98</f>
        <v>0</v>
      </c>
      <c r="E98" s="332">
        <f>'２斷絲.IAD.效率'!J98</f>
        <v>0</v>
      </c>
      <c r="F98" s="332">
        <f>'２斷絲.IAD.效率'!K98</f>
        <v>0</v>
      </c>
      <c r="G98" s="332" t="str">
        <f>'２斷絲.IAD.效率'!L98</f>
        <v>停機</v>
      </c>
      <c r="H98" s="332">
        <f>'２斷絲.IAD.效率'!M98</f>
        <v>0</v>
      </c>
      <c r="I98" s="332">
        <f>'２斷絲.IAD.效率'!N98</f>
        <v>0</v>
      </c>
      <c r="J98" s="332">
        <f>'２斷絲.IAD.效率'!O98</f>
        <v>0</v>
      </c>
      <c r="K98" s="332" t="str">
        <f>'２斷絲.IAD.效率'!P98</f>
        <v>停機</v>
      </c>
      <c r="L98" s="332">
        <f>'２斷絲.IAD.效率'!Q98</f>
        <v>0</v>
      </c>
      <c r="M98" s="332">
        <f>'２斷絲.IAD.效率'!R98</f>
        <v>0</v>
      </c>
      <c r="N98" s="332">
        <f>'２斷絲.IAD.效率'!S98</f>
        <v>0</v>
      </c>
      <c r="O98" s="332" t="str">
        <f>'２斷絲.IAD.效率'!T98</f>
        <v>停機</v>
      </c>
      <c r="P98" s="332">
        <f>'２斷絲.IAD.效率'!U98</f>
        <v>0</v>
      </c>
      <c r="Q98" s="332">
        <f>'２斷絲.IAD.效率'!V98</f>
        <v>0</v>
      </c>
      <c r="R98" s="332">
        <f>'２斷絲.IAD.效率'!W98</f>
        <v>0</v>
      </c>
      <c r="S98" s="332" t="str">
        <f>'２斷絲.IAD.效率'!X98</f>
        <v>停機</v>
      </c>
      <c r="T98" s="332">
        <f>'２斷絲.IAD.效率'!Y98</f>
        <v>0</v>
      </c>
      <c r="U98" s="328" t="str">
        <f>IF(ISNA(VLOOKUP('２斷絲.IAD.效率'!C98,條件!$A$1:$J$1011,10,0)),"",(VLOOKUP('２斷絲.IAD.效率'!C98,條件!$A$1:$J$1011,10,0)))</f>
        <v/>
      </c>
      <c r="V98" s="329" t="str">
        <f>IF(ISNA(VLOOKUP(C98,條件!$A$1:$J$1011,8,0)),"",(VLOOKUP(C98,條件!$A$1:$J$1011,8,0)))</f>
        <v/>
      </c>
      <c r="W98" s="329" t="str">
        <f>IF(ISNA(VLOOKUP(V98,清單!$AG$1:$AH$19,2,1)),"",(VLOOKUP(V98,清單!$AG$1:$AH$19,2,1)))</f>
        <v/>
      </c>
      <c r="X98" s="329" t="str">
        <f>IF(ISNA(VLOOKUP(C98,條件!$A$1:$J$1011,9,0)),"",(VLOOKUP(C98,條件!$A$1:$J$1011,9,0)))</f>
        <v/>
      </c>
      <c r="Y98" s="329">
        <v>24</v>
      </c>
      <c r="Z98" s="329">
        <v>216</v>
      </c>
      <c r="AA98" s="329" t="str">
        <f t="shared" si="10"/>
        <v/>
      </c>
      <c r="AB98" s="333" t="str">
        <f t="shared" si="11"/>
        <v/>
      </c>
      <c r="AC98" s="329"/>
    </row>
    <row r="99" spans="1:29">
      <c r="A99" s="331">
        <f>'２斷絲.IAD.效率'!A99</f>
        <v>46177</v>
      </c>
      <c r="B99" s="321" t="str">
        <f>'２斷絲.IAD.效率'!B99</f>
        <v>A11</v>
      </c>
      <c r="C99" s="321" t="str">
        <f>'２斷絲.IAD.效率'!C99</f>
        <v>2FA062</v>
      </c>
      <c r="D99" s="321">
        <f>'２斷絲.IAD.效率'!D99</f>
        <v>0</v>
      </c>
      <c r="E99" s="332">
        <f>'２斷絲.IAD.效率'!J99</f>
        <v>39</v>
      </c>
      <c r="F99" s="332">
        <f>'２斷絲.IAD.效率'!K99</f>
        <v>0</v>
      </c>
      <c r="G99" s="332">
        <f>'２斷絲.IAD.效率'!L99</f>
        <v>9420</v>
      </c>
      <c r="H99" s="332">
        <f>'２斷絲.IAD.效率'!M99</f>
        <v>9084</v>
      </c>
      <c r="I99" s="332">
        <f>'２斷絲.IAD.效率'!N99</f>
        <v>0</v>
      </c>
      <c r="J99" s="332">
        <f>'２斷絲.IAD.效率'!O99</f>
        <v>0</v>
      </c>
      <c r="K99" s="332">
        <f>'２斷絲.IAD.效率'!P99</f>
        <v>0</v>
      </c>
      <c r="L99" s="332">
        <f>'２斷絲.IAD.效率'!Q99</f>
        <v>0</v>
      </c>
      <c r="M99" s="332">
        <f>'２斷絲.IAD.效率'!R99</f>
        <v>17</v>
      </c>
      <c r="N99" s="332">
        <f>'２斷絲.IAD.效率'!S99</f>
        <v>0</v>
      </c>
      <c r="O99" s="332">
        <f>'２斷絲.IAD.效率'!T99</f>
        <v>9298</v>
      </c>
      <c r="P99" s="332">
        <f>'２斷絲.IAD.效率'!U99</f>
        <v>8974</v>
      </c>
      <c r="Q99" s="332">
        <f>'２斷絲.IAD.效率'!V99</f>
        <v>43</v>
      </c>
      <c r="R99" s="332">
        <f>'２斷絲.IAD.效率'!W99</f>
        <v>0</v>
      </c>
      <c r="S99" s="332">
        <f>'２斷絲.IAD.效率'!X99</f>
        <v>9073</v>
      </c>
      <c r="T99" s="332">
        <f>'２斷絲.IAD.效率'!Y99</f>
        <v>8742</v>
      </c>
      <c r="U99" s="328" t="str">
        <f>IF(ISNA(VLOOKUP('２斷絲.IAD.效率'!C99,條件!$A$1:$J$1011,10,0)),"",(VLOOKUP('２斷絲.IAD.效率'!C99,條件!$A$1:$J$1011,10,0)))</f>
        <v>高壓</v>
      </c>
      <c r="V99" s="329" t="str">
        <f>IF(ISNA(VLOOKUP(C99,條件!$A$1:$J$1011,8,0)),"",(VLOOKUP(C99,條件!$A$1:$J$1011,8,0)))</f>
        <v>P203</v>
      </c>
      <c r="W99" s="329">
        <f>IF(ISNA(VLOOKUP(V99,清單!$AG$1:$AH$19,2,1)),"",(VLOOKUP(V99,清單!$AG$1:$AH$19,2,1)))</f>
        <v>0.91100000000000003</v>
      </c>
      <c r="X99" s="329">
        <f>IF(ISNA(VLOOKUP(C99,條件!$A$1:$J$1011,9,0)),"",(VLOOKUP(C99,條件!$A$1:$J$1011,9,0)))</f>
        <v>0.7</v>
      </c>
      <c r="Y99" s="329">
        <v>24</v>
      </c>
      <c r="Z99" s="329">
        <v>216</v>
      </c>
      <c r="AA99" s="329">
        <f t="shared" si="10"/>
        <v>1.7</v>
      </c>
      <c r="AB99" s="333">
        <f t="shared" si="11"/>
        <v>8028.4608000000007</v>
      </c>
      <c r="AC99" s="329"/>
    </row>
    <row r="100" spans="1:29">
      <c r="A100" s="331">
        <f>'２斷絲.IAD.效率'!A100</f>
        <v>46177</v>
      </c>
      <c r="B100" s="321" t="str">
        <f>'２斷絲.IAD.效率'!B100</f>
        <v>A12</v>
      </c>
      <c r="C100" s="321" t="str">
        <f>'２斷絲.IAD.效率'!C100</f>
        <v>2F43R2</v>
      </c>
      <c r="D100" s="321">
        <f>'２斷絲.IAD.效率'!D100</f>
        <v>0</v>
      </c>
      <c r="E100" s="332">
        <f>'２斷絲.IAD.效率'!J100</f>
        <v>18</v>
      </c>
      <c r="F100" s="332">
        <f>'２斷絲.IAD.效率'!K100</f>
        <v>0</v>
      </c>
      <c r="G100" s="332">
        <f>'２斷絲.IAD.效率'!L100</f>
        <v>9708</v>
      </c>
      <c r="H100" s="332">
        <f>'２斷絲.IAD.效率'!M100</f>
        <v>9743</v>
      </c>
      <c r="I100" s="332">
        <f>'２斷絲.IAD.效率'!N100</f>
        <v>0</v>
      </c>
      <c r="J100" s="332">
        <f>'２斷絲.IAD.效率'!O100</f>
        <v>0</v>
      </c>
      <c r="K100" s="332">
        <f>'２斷絲.IAD.效率'!P100</f>
        <v>0</v>
      </c>
      <c r="L100" s="332">
        <f>'２斷絲.IAD.效率'!Q100</f>
        <v>0</v>
      </c>
      <c r="M100" s="332">
        <f>'２斷絲.IAD.效率'!R100</f>
        <v>10</v>
      </c>
      <c r="N100" s="332">
        <f>'２斷絲.IAD.效率'!S100</f>
        <v>2</v>
      </c>
      <c r="O100" s="332">
        <f>'２斷絲.IAD.效率'!T100</f>
        <v>9278</v>
      </c>
      <c r="P100" s="332" t="str">
        <f>'２斷絲.IAD.效率'!U100</f>
        <v>復開</v>
      </c>
      <c r="Q100" s="332">
        <f>'２斷絲.IAD.效率'!V100</f>
        <v>28</v>
      </c>
      <c r="R100" s="332">
        <f>'２斷絲.IAD.效率'!W100</f>
        <v>0</v>
      </c>
      <c r="S100" s="332">
        <f>'２斷絲.IAD.效率'!X100</f>
        <v>9230</v>
      </c>
      <c r="T100" s="332">
        <f>'２斷絲.IAD.效率'!Y100</f>
        <v>9145</v>
      </c>
      <c r="U100" s="328" t="str">
        <f>IF(ISNA(VLOOKUP('２斷絲.IAD.效率'!C100,條件!$A$1:$J$1011,10,0)),"",(VLOOKUP('２斷絲.IAD.效率'!C100,條件!$A$1:$J$1011,10,0)))</f>
        <v>低壓</v>
      </c>
      <c r="V100" s="329" t="str">
        <f>IF(ISNA(VLOOKUP(C100,條件!$A$1:$J$1011,8,0)),"",(VLOOKUP(C100,條件!$A$1:$J$1011,8,0)))</f>
        <v>P203</v>
      </c>
      <c r="W100" s="329">
        <f>IF(ISNA(VLOOKUP(V100,清單!$AG$1:$AH$19,2,1)),"",(VLOOKUP(V100,清單!$AG$1:$AH$19,2,1)))</f>
        <v>0.91100000000000003</v>
      </c>
      <c r="X100" s="329">
        <f>IF(ISNA(VLOOKUP(C100,條件!$A$1:$J$1011,9,0)),"",(VLOOKUP(C100,條件!$A$1:$J$1011,9,0)))</f>
        <v>1.7</v>
      </c>
      <c r="Y100" s="329">
        <v>24</v>
      </c>
      <c r="Z100" s="329">
        <v>216</v>
      </c>
      <c r="AA100" s="329">
        <f t="shared" si="10"/>
        <v>2.7</v>
      </c>
      <c r="AB100" s="333">
        <f t="shared" si="11"/>
        <v>12751.084800000001</v>
      </c>
      <c r="AC100" s="329"/>
    </row>
    <row r="101" spans="1:29">
      <c r="A101" s="331">
        <f>'２斷絲.IAD.效率'!A101</f>
        <v>46177</v>
      </c>
      <c r="B101" s="321" t="str">
        <f>'２斷絲.IAD.效率'!B101</f>
        <v>A13</v>
      </c>
      <c r="C101" s="321" t="str">
        <f>'２斷絲.IAD.效率'!C101</f>
        <v>2F08R2</v>
      </c>
      <c r="D101" s="321" t="str">
        <f>'２斷絲.IAD.效率'!D101</f>
        <v>G</v>
      </c>
      <c r="E101" s="332">
        <f>'２斷絲.IAD.效率'!J101</f>
        <v>18</v>
      </c>
      <c r="F101" s="332">
        <f>'２斷絲.IAD.效率'!K101</f>
        <v>0</v>
      </c>
      <c r="G101" s="332">
        <f>'２斷絲.IAD.效率'!L101</f>
        <v>8996</v>
      </c>
      <c r="H101" s="332">
        <f>'２斷絲.IAD.效率'!M101</f>
        <v>9412</v>
      </c>
      <c r="I101" s="332">
        <f>'２斷絲.IAD.效率'!N101</f>
        <v>0</v>
      </c>
      <c r="J101" s="332">
        <f>'２斷絲.IAD.效率'!O101</f>
        <v>0</v>
      </c>
      <c r="K101" s="332">
        <f>'２斷絲.IAD.效率'!P101</f>
        <v>0</v>
      </c>
      <c r="L101" s="332">
        <f>'２斷絲.IAD.效率'!Q101</f>
        <v>0</v>
      </c>
      <c r="M101" s="332">
        <f>'２斷絲.IAD.效率'!R101</f>
        <v>24</v>
      </c>
      <c r="N101" s="332">
        <f>'２斷絲.IAD.效率'!S101</f>
        <v>5</v>
      </c>
      <c r="O101" s="332">
        <f>'２斷絲.IAD.效率'!T101</f>
        <v>9042</v>
      </c>
      <c r="P101" s="332">
        <f>'２斷絲.IAD.效率'!U101</f>
        <v>9259</v>
      </c>
      <c r="Q101" s="332">
        <f>'２斷絲.IAD.效率'!V101</f>
        <v>25</v>
      </c>
      <c r="R101" s="332">
        <f>'２斷絲.IAD.效率'!W101</f>
        <v>0</v>
      </c>
      <c r="S101" s="332">
        <f>'２斷絲.IAD.效率'!X101</f>
        <v>8974</v>
      </c>
      <c r="T101" s="332">
        <f>'２斷絲.IAD.效率'!Y101</f>
        <v>9357</v>
      </c>
      <c r="U101" s="328" t="str">
        <f>IF(ISNA(VLOOKUP('２斷絲.IAD.效率'!C101,條件!$A$1:$J$1011,10,0)),"",(VLOOKUP('２斷絲.IAD.效率'!C101,條件!$A$1:$J$1011,10,0)))</f>
        <v>低壓</v>
      </c>
      <c r="V101" s="329" t="str">
        <f>IF(ISNA(VLOOKUP(C101,條件!$A$1:$J$1011,8,0)),"",(VLOOKUP(C101,條件!$A$1:$J$1011,8,0)))</f>
        <v>P142</v>
      </c>
      <c r="W101" s="329">
        <f>IF(ISNA(VLOOKUP(V101,清單!$AG$1:$AH$19,2,1)),"",(VLOOKUP(V101,清單!$AG$1:$AH$19,2,1)))</f>
        <v>0.56200000000000006</v>
      </c>
      <c r="X101" s="329">
        <f>IF(ISNA(VLOOKUP(C101,條件!$A$1:$J$1011,9,0)),"",(VLOOKUP(C101,條件!$A$1:$J$1011,9,0)))</f>
        <v>1.1000000000000001</v>
      </c>
      <c r="Y101" s="329">
        <v>24</v>
      </c>
      <c r="Z101" s="329">
        <v>216</v>
      </c>
      <c r="AA101" s="329">
        <f t="shared" si="10"/>
        <v>2.1</v>
      </c>
      <c r="AB101" s="333">
        <f t="shared" si="11"/>
        <v>6118.1568000000007</v>
      </c>
      <c r="AC101" s="329"/>
    </row>
    <row r="102" spans="1:29">
      <c r="A102" s="331">
        <f>'２斷絲.IAD.效率'!A102</f>
        <v>46177</v>
      </c>
      <c r="B102" s="321" t="str">
        <f>'２斷絲.IAD.效率'!B102</f>
        <v>A14</v>
      </c>
      <c r="C102" s="321" t="str">
        <f>'２斷絲.IAD.效率'!C102</f>
        <v>停機</v>
      </c>
      <c r="D102" s="321">
        <f>'２斷絲.IAD.效率'!D102</f>
        <v>0</v>
      </c>
      <c r="E102" s="332">
        <f>'２斷絲.IAD.效率'!J102</f>
        <v>0</v>
      </c>
      <c r="F102" s="332">
        <f>'２斷絲.IAD.效率'!K102</f>
        <v>0</v>
      </c>
      <c r="G102" s="332" t="str">
        <f>'２斷絲.IAD.效率'!L102</f>
        <v>停機</v>
      </c>
      <c r="H102" s="332">
        <f>'２斷絲.IAD.效率'!M102</f>
        <v>0</v>
      </c>
      <c r="I102" s="332">
        <f>'２斷絲.IAD.效率'!N102</f>
        <v>0</v>
      </c>
      <c r="J102" s="332">
        <f>'２斷絲.IAD.效率'!O102</f>
        <v>0</v>
      </c>
      <c r="K102" s="332" t="str">
        <f>'２斷絲.IAD.效率'!P102</f>
        <v>停機</v>
      </c>
      <c r="L102" s="332">
        <f>'２斷絲.IAD.效率'!Q102</f>
        <v>0</v>
      </c>
      <c r="M102" s="332">
        <f>'２斷絲.IAD.效率'!R102</f>
        <v>0</v>
      </c>
      <c r="N102" s="332">
        <f>'２斷絲.IAD.效率'!S102</f>
        <v>0</v>
      </c>
      <c r="O102" s="332" t="str">
        <f>'２斷絲.IAD.效率'!T102</f>
        <v>停機</v>
      </c>
      <c r="P102" s="332">
        <f>'２斷絲.IAD.效率'!U102</f>
        <v>0</v>
      </c>
      <c r="Q102" s="332">
        <f>'２斷絲.IAD.效率'!V102</f>
        <v>0</v>
      </c>
      <c r="R102" s="332">
        <f>'２斷絲.IAD.效率'!W102</f>
        <v>0</v>
      </c>
      <c r="S102" s="332" t="str">
        <f>'２斷絲.IAD.效率'!X102</f>
        <v>停機</v>
      </c>
      <c r="T102" s="332">
        <f>'２斷絲.IAD.效率'!Y102</f>
        <v>0</v>
      </c>
      <c r="U102" s="328" t="str">
        <f>IF(ISNA(VLOOKUP('２斷絲.IAD.效率'!C102,條件!$A$1:$J$1011,10,0)),"",(VLOOKUP('２斷絲.IAD.效率'!C102,條件!$A$1:$J$1011,10,0)))</f>
        <v/>
      </c>
      <c r="V102" s="329" t="str">
        <f>IF(ISNA(VLOOKUP(C102,條件!$A$1:$J$1011,8,0)),"",(VLOOKUP(C102,條件!$A$1:$J$1011,8,0)))</f>
        <v/>
      </c>
      <c r="W102" s="329" t="str">
        <f>IF(ISNA(VLOOKUP(V102,清單!$AG$1:$AH$19,2,1)),"",(VLOOKUP(V102,清單!$AG$1:$AH$19,2,1)))</f>
        <v/>
      </c>
      <c r="X102" s="329" t="str">
        <f>IF(ISNA(VLOOKUP(C102,條件!$A$1:$J$1011,9,0)),"",(VLOOKUP(C102,條件!$A$1:$J$1011,9,0)))</f>
        <v/>
      </c>
      <c r="Y102" s="329">
        <v>24</v>
      </c>
      <c r="Z102" s="329">
        <v>216</v>
      </c>
      <c r="AA102" s="329" t="str">
        <f t="shared" si="10"/>
        <v/>
      </c>
      <c r="AB102" s="333" t="str">
        <f t="shared" si="11"/>
        <v/>
      </c>
      <c r="AC102" s="329"/>
    </row>
    <row r="103" spans="1:29">
      <c r="A103" s="331">
        <f>'２斷絲.IAD.效率'!A103</f>
        <v>46177</v>
      </c>
      <c r="B103" s="321" t="str">
        <f>'２斷絲.IAD.效率'!B103</f>
        <v>A15</v>
      </c>
      <c r="C103" s="321" t="str">
        <f>'２斷絲.IAD.效率'!C103</f>
        <v>2F43P2</v>
      </c>
      <c r="D103" s="321">
        <f>'２斷絲.IAD.效率'!D103</f>
        <v>0</v>
      </c>
      <c r="E103" s="332">
        <f>'２斷絲.IAD.效率'!J103</f>
        <v>15</v>
      </c>
      <c r="F103" s="332">
        <f>'２斷絲.IAD.效率'!K103</f>
        <v>0</v>
      </c>
      <c r="G103" s="332">
        <f>'２斷絲.IAD.效率'!L103</f>
        <v>9438</v>
      </c>
      <c r="H103" s="332">
        <f>'２斷絲.IAD.效率'!M103</f>
        <v>8892</v>
      </c>
      <c r="I103" s="332">
        <f>'２斷絲.IAD.效率'!N103</f>
        <v>0</v>
      </c>
      <c r="J103" s="332">
        <f>'２斷絲.IAD.效率'!O103</f>
        <v>0</v>
      </c>
      <c r="K103" s="332">
        <f>'２斷絲.IAD.效率'!P103</f>
        <v>0</v>
      </c>
      <c r="L103" s="332">
        <f>'２斷絲.IAD.效率'!Q103</f>
        <v>0</v>
      </c>
      <c r="M103" s="332">
        <f>'２斷絲.IAD.效率'!R103</f>
        <v>12</v>
      </c>
      <c r="N103" s="332">
        <f>'２斷絲.IAD.效率'!S103</f>
        <v>3</v>
      </c>
      <c r="O103" s="332" t="str">
        <f>'２斷絲.IAD.效率'!T103</f>
        <v>故障</v>
      </c>
      <c r="P103" s="332">
        <f>'２斷絲.IAD.效率'!U103</f>
        <v>0</v>
      </c>
      <c r="Q103" s="332">
        <f>'２斷絲.IAD.效率'!V103</f>
        <v>27</v>
      </c>
      <c r="R103" s="332">
        <f>'２斷絲.IAD.效率'!W103</f>
        <v>0</v>
      </c>
      <c r="S103" s="332">
        <f>'２斷絲.IAD.效率'!X103</f>
        <v>8211</v>
      </c>
      <c r="T103" s="332">
        <f>'２斷絲.IAD.效率'!Y103</f>
        <v>8519</v>
      </c>
      <c r="U103" s="328" t="str">
        <f>IF(ISNA(VLOOKUP('２斷絲.IAD.效率'!C103,條件!$A$1:$J$1011,10,0)),"",(VLOOKUP('２斷絲.IAD.效率'!C103,條件!$A$1:$J$1011,10,0)))</f>
        <v>低壓</v>
      </c>
      <c r="V103" s="329" t="str">
        <f>IF(ISNA(VLOOKUP(C103,條件!$A$1:$J$1011,8,0)),"",(VLOOKUP(C103,條件!$A$1:$J$1011,8,0)))</f>
        <v>P203</v>
      </c>
      <c r="W103" s="329">
        <f>IF(ISNA(VLOOKUP(V103,清單!$AG$1:$AH$19,2,1)),"",(VLOOKUP(V103,清單!$AG$1:$AH$19,2,1)))</f>
        <v>0.91100000000000003</v>
      </c>
      <c r="X103" s="329">
        <f>IF(ISNA(VLOOKUP(C103,條件!$A$1:$J$1011,9,0)),"",(VLOOKUP(C103,條件!$A$1:$J$1011,9,0)))</f>
        <v>3</v>
      </c>
      <c r="Y103" s="329">
        <v>24</v>
      </c>
      <c r="Z103" s="329">
        <v>216</v>
      </c>
      <c r="AA103" s="329">
        <f t="shared" si="10"/>
        <v>4</v>
      </c>
      <c r="AB103" s="333">
        <f t="shared" si="11"/>
        <v>18890.495999999999</v>
      </c>
      <c r="AC103" s="329"/>
    </row>
    <row r="104" spans="1:29">
      <c r="A104" s="331">
        <f>'２斷絲.IAD.效率'!A104</f>
        <v>46177</v>
      </c>
      <c r="B104" s="321" t="str">
        <f>'２斷絲.IAD.效率'!B104</f>
        <v>A16</v>
      </c>
      <c r="C104" s="321" t="str">
        <f>'２斷絲.IAD.效率'!C104</f>
        <v>2F08S2</v>
      </c>
      <c r="D104" s="321">
        <f>'２斷絲.IAD.效率'!D104</f>
        <v>0</v>
      </c>
      <c r="E104" s="332">
        <f>'２斷絲.IAD.效率'!J104</f>
        <v>15</v>
      </c>
      <c r="F104" s="332">
        <f>'２斷絲.IAD.效率'!K104</f>
        <v>0</v>
      </c>
      <c r="G104" s="332">
        <f>'２斷絲.IAD.效率'!L104</f>
        <v>9500</v>
      </c>
      <c r="H104" s="332">
        <f>'２斷絲.IAD.效率'!M104</f>
        <v>9291</v>
      </c>
      <c r="I104" s="332">
        <f>'２斷絲.IAD.效率'!N104</f>
        <v>0</v>
      </c>
      <c r="J104" s="332">
        <f>'２斷絲.IAD.效率'!O104</f>
        <v>0</v>
      </c>
      <c r="K104" s="332">
        <f>'２斷絲.IAD.效率'!P104</f>
        <v>0</v>
      </c>
      <c r="L104" s="332">
        <f>'２斷絲.IAD.效率'!Q104</f>
        <v>0</v>
      </c>
      <c r="M104" s="332">
        <f>'２斷絲.IAD.效率'!R104</f>
        <v>13</v>
      </c>
      <c r="N104" s="332">
        <f>'２斷絲.IAD.效率'!S104</f>
        <v>9</v>
      </c>
      <c r="O104" s="332">
        <f>'２斷絲.IAD.效率'!T104</f>
        <v>9381</v>
      </c>
      <c r="P104" s="332">
        <f>'２斷絲.IAD.效率'!U104</f>
        <v>9342</v>
      </c>
      <c r="Q104" s="332">
        <f>'２斷絲.IAD.效率'!V104</f>
        <v>4</v>
      </c>
      <c r="R104" s="332">
        <f>'２斷絲.IAD.效率'!W104</f>
        <v>0</v>
      </c>
      <c r="S104" s="332">
        <f>'２斷絲.IAD.效率'!X104</f>
        <v>9495</v>
      </c>
      <c r="T104" s="332">
        <f>'２斷絲.IAD.效率'!Y104</f>
        <v>9398</v>
      </c>
      <c r="U104" s="328" t="str">
        <f>IF(ISNA(VLOOKUP('２斷絲.IAD.效率'!C104,條件!$A$1:$J$1011,10,0)),"",(VLOOKUP('２斷絲.IAD.效率'!C104,條件!$A$1:$J$1011,10,0)))</f>
        <v>低壓</v>
      </c>
      <c r="V104" s="329" t="str">
        <f>IF(ISNA(VLOOKUP(C104,條件!$A$1:$J$1011,8,0)),"",(VLOOKUP(C104,條件!$A$1:$J$1011,8,0)))</f>
        <v>P203</v>
      </c>
      <c r="W104" s="329">
        <f>IF(ISNA(VLOOKUP(V104,清單!$AG$1:$AH$19,2,1)),"",(VLOOKUP(V104,清單!$AG$1:$AH$19,2,1)))</f>
        <v>0.91100000000000003</v>
      </c>
      <c r="X104" s="329">
        <f>IF(ISNA(VLOOKUP(C104,條件!$A$1:$J$1011,9,0)),"",(VLOOKUP(C104,條件!$A$1:$J$1011,9,0)))</f>
        <v>0.9</v>
      </c>
      <c r="Y104" s="329">
        <v>24</v>
      </c>
      <c r="Z104" s="329">
        <v>216</v>
      </c>
      <c r="AA104" s="329">
        <f t="shared" si="10"/>
        <v>1.9</v>
      </c>
      <c r="AB104" s="333">
        <f t="shared" si="11"/>
        <v>8972.9856</v>
      </c>
      <c r="AC104" s="329"/>
    </row>
    <row r="105" spans="1:29">
      <c r="A105" s="331">
        <f>'２斷絲.IAD.效率'!A105</f>
        <v>46177</v>
      </c>
      <c r="B105" s="321" t="str">
        <f>'２斷絲.IAD.效率'!B105</f>
        <v>A17</v>
      </c>
      <c r="C105" s="321" t="str">
        <f>'２斷絲.IAD.效率'!C105</f>
        <v>停機</v>
      </c>
      <c r="D105" s="321">
        <f>'２斷絲.IAD.效率'!D105</f>
        <v>0</v>
      </c>
      <c r="E105" s="332">
        <f>'２斷絲.IAD.效率'!J105</f>
        <v>0</v>
      </c>
      <c r="F105" s="332">
        <f>'２斷絲.IAD.效率'!K105</f>
        <v>0</v>
      </c>
      <c r="G105" s="332" t="str">
        <f>'２斷絲.IAD.效率'!L105</f>
        <v>停機</v>
      </c>
      <c r="H105" s="332">
        <f>'２斷絲.IAD.效率'!M105</f>
        <v>0</v>
      </c>
      <c r="I105" s="332">
        <f>'２斷絲.IAD.效率'!N105</f>
        <v>0</v>
      </c>
      <c r="J105" s="332">
        <f>'２斷絲.IAD.效率'!O105</f>
        <v>0</v>
      </c>
      <c r="K105" s="332" t="str">
        <f>'２斷絲.IAD.效率'!P105</f>
        <v>停機</v>
      </c>
      <c r="L105" s="332">
        <f>'２斷絲.IAD.效率'!Q105</f>
        <v>0</v>
      </c>
      <c r="M105" s="332">
        <f>'２斷絲.IAD.效率'!R105</f>
        <v>0</v>
      </c>
      <c r="N105" s="332">
        <f>'２斷絲.IAD.效率'!S105</f>
        <v>0</v>
      </c>
      <c r="O105" s="332" t="str">
        <f>'２斷絲.IAD.效率'!T105</f>
        <v>停機</v>
      </c>
      <c r="P105" s="332">
        <f>'２斷絲.IAD.效率'!U105</f>
        <v>0</v>
      </c>
      <c r="Q105" s="332">
        <f>'２斷絲.IAD.效率'!V105</f>
        <v>0</v>
      </c>
      <c r="R105" s="332">
        <f>'２斷絲.IAD.效率'!W105</f>
        <v>0</v>
      </c>
      <c r="S105" s="332" t="str">
        <f>'２斷絲.IAD.效率'!X105</f>
        <v>停機</v>
      </c>
      <c r="T105" s="332">
        <f>'２斷絲.IAD.效率'!Y105</f>
        <v>0</v>
      </c>
      <c r="U105" s="328" t="str">
        <f>IF(ISNA(VLOOKUP('２斷絲.IAD.效率'!C105,條件!$A$1:$J$1011,10,0)),"",(VLOOKUP('２斷絲.IAD.效率'!C105,條件!$A$1:$J$1011,10,0)))</f>
        <v/>
      </c>
      <c r="V105" s="329" t="str">
        <f>IF(ISNA(VLOOKUP(C105,條件!$A$1:$J$1011,8,0)),"",(VLOOKUP(C105,條件!$A$1:$J$1011,8,0)))</f>
        <v/>
      </c>
      <c r="W105" s="329" t="str">
        <f>IF(ISNA(VLOOKUP(V105,清單!$AG$1:$AH$19,2,1)),"",(VLOOKUP(V105,清單!$AG$1:$AH$19,2,1)))</f>
        <v/>
      </c>
      <c r="X105" s="329" t="str">
        <f>IF(ISNA(VLOOKUP(C105,條件!$A$1:$J$1011,9,0)),"",(VLOOKUP(C105,條件!$A$1:$J$1011,9,0)))</f>
        <v/>
      </c>
      <c r="Y105" s="329">
        <v>24</v>
      </c>
      <c r="Z105" s="329">
        <v>216</v>
      </c>
      <c r="AA105" s="329" t="str">
        <f t="shared" si="10"/>
        <v/>
      </c>
      <c r="AB105" s="333" t="str">
        <f t="shared" si="11"/>
        <v/>
      </c>
      <c r="AC105" s="329"/>
    </row>
    <row r="106" spans="1:29">
      <c r="A106" s="331">
        <f>'２斷絲.IAD.效率'!A106</f>
        <v>46177</v>
      </c>
      <c r="B106" s="321" t="str">
        <f>'２斷絲.IAD.效率'!B106</f>
        <v>A18</v>
      </c>
      <c r="C106" s="321" t="str">
        <f>'２斷絲.IAD.效率'!C106</f>
        <v>停機</v>
      </c>
      <c r="D106" s="321">
        <f>'２斷絲.IAD.效率'!D106</f>
        <v>0</v>
      </c>
      <c r="E106" s="332">
        <f>'２斷絲.IAD.效率'!J106</f>
        <v>0</v>
      </c>
      <c r="F106" s="332">
        <f>'２斷絲.IAD.效率'!K106</f>
        <v>0</v>
      </c>
      <c r="G106" s="332" t="str">
        <f>'２斷絲.IAD.效率'!L106</f>
        <v>停機</v>
      </c>
      <c r="H106" s="332">
        <f>'２斷絲.IAD.效率'!M106</f>
        <v>0</v>
      </c>
      <c r="I106" s="332">
        <f>'２斷絲.IAD.效率'!N106</f>
        <v>0</v>
      </c>
      <c r="J106" s="332">
        <f>'２斷絲.IAD.效率'!O106</f>
        <v>0</v>
      </c>
      <c r="K106" s="332" t="str">
        <f>'２斷絲.IAD.效率'!P106</f>
        <v>停機</v>
      </c>
      <c r="L106" s="332">
        <f>'２斷絲.IAD.效率'!Q106</f>
        <v>0</v>
      </c>
      <c r="M106" s="332">
        <f>'２斷絲.IAD.效率'!R106</f>
        <v>0</v>
      </c>
      <c r="N106" s="332">
        <f>'２斷絲.IAD.效率'!S106</f>
        <v>0</v>
      </c>
      <c r="O106" s="332" t="str">
        <f>'２斷絲.IAD.效率'!T106</f>
        <v>停機</v>
      </c>
      <c r="P106" s="332">
        <f>'２斷絲.IAD.效率'!U106</f>
        <v>0</v>
      </c>
      <c r="Q106" s="332">
        <f>'２斷絲.IAD.效率'!V106</f>
        <v>0</v>
      </c>
      <c r="R106" s="332">
        <f>'２斷絲.IAD.效率'!W106</f>
        <v>0</v>
      </c>
      <c r="S106" s="332" t="str">
        <f>'２斷絲.IAD.效率'!X106</f>
        <v>停機</v>
      </c>
      <c r="T106" s="332">
        <f>'２斷絲.IAD.效率'!Y106</f>
        <v>0</v>
      </c>
      <c r="U106" s="328" t="str">
        <f>IF(ISNA(VLOOKUP('２斷絲.IAD.效率'!C106,條件!$A$1:$J$1011,10,0)),"",(VLOOKUP('２斷絲.IAD.效率'!C106,條件!$A$1:$J$1011,10,0)))</f>
        <v/>
      </c>
      <c r="V106" s="329" t="str">
        <f>IF(ISNA(VLOOKUP(C106,條件!$A$1:$J$1011,8,0)),"",(VLOOKUP(C106,條件!$A$1:$J$1011,8,0)))</f>
        <v/>
      </c>
      <c r="W106" s="329" t="str">
        <f>IF(ISNA(VLOOKUP(V106,清單!$AG$1:$AH$19,2,1)),"",(VLOOKUP(V106,清單!$AG$1:$AH$19,2,1)))</f>
        <v/>
      </c>
      <c r="X106" s="329" t="str">
        <f>IF(ISNA(VLOOKUP(C106,條件!$A$1:$J$1011,9,0)),"",(VLOOKUP(C106,條件!$A$1:$J$1011,9,0)))</f>
        <v/>
      </c>
      <c r="Y106" s="329">
        <v>24</v>
      </c>
      <c r="Z106" s="329">
        <v>216</v>
      </c>
      <c r="AA106" s="329" t="str">
        <f t="shared" si="10"/>
        <v/>
      </c>
      <c r="AB106" s="333" t="str">
        <f t="shared" si="11"/>
        <v/>
      </c>
      <c r="AC106" s="329"/>
    </row>
    <row r="107" spans="1:29">
      <c r="A107" s="331">
        <f>'２斷絲.IAD.效率'!A107</f>
        <v>46177</v>
      </c>
      <c r="B107" s="321" t="str">
        <f>'２斷絲.IAD.效率'!B107</f>
        <v>A19</v>
      </c>
      <c r="C107" s="321" t="str">
        <f>'２斷絲.IAD.效率'!C107</f>
        <v>2F43S2</v>
      </c>
      <c r="D107" s="321">
        <f>'２斷絲.IAD.效率'!D107</f>
        <v>0</v>
      </c>
      <c r="E107" s="332">
        <f>'２斷絲.IAD.效率'!J107</f>
        <v>25</v>
      </c>
      <c r="F107" s="332">
        <f>'２斷絲.IAD.效率'!K107</f>
        <v>0</v>
      </c>
      <c r="G107" s="332">
        <f>'２斷絲.IAD.效率'!L107</f>
        <v>9342</v>
      </c>
      <c r="H107" s="332">
        <f>'２斷絲.IAD.效率'!M107</f>
        <v>9041</v>
      </c>
      <c r="I107" s="332">
        <f>'２斷絲.IAD.效率'!N107</f>
        <v>0</v>
      </c>
      <c r="J107" s="332">
        <f>'２斷絲.IAD.效率'!O107</f>
        <v>0</v>
      </c>
      <c r="K107" s="332">
        <f>'２斷絲.IAD.效率'!P107</f>
        <v>0</v>
      </c>
      <c r="L107" s="332">
        <f>'２斷絲.IAD.效率'!Q107</f>
        <v>0</v>
      </c>
      <c r="M107" s="332">
        <f>'２斷絲.IAD.效率'!R107</f>
        <v>27</v>
      </c>
      <c r="N107" s="332">
        <f>'２斷絲.IAD.效率'!S107</f>
        <v>3</v>
      </c>
      <c r="O107" s="332">
        <f>'２斷絲.IAD.效率'!T107</f>
        <v>9359</v>
      </c>
      <c r="P107" s="332">
        <f>'２斷絲.IAD.效率'!U107</f>
        <v>8923</v>
      </c>
      <c r="Q107" s="332">
        <f>'２斷絲.IAD.效率'!V107</f>
        <v>33</v>
      </c>
      <c r="R107" s="332">
        <f>'２斷絲.IAD.效率'!W107</f>
        <v>7</v>
      </c>
      <c r="S107" s="332">
        <f>'２斷絲.IAD.效率'!X107</f>
        <v>9295</v>
      </c>
      <c r="T107" s="332">
        <f>'２斷絲.IAD.效率'!Y107</f>
        <v>8741</v>
      </c>
      <c r="U107" s="328" t="str">
        <f>IF(ISNA(VLOOKUP('２斷絲.IAD.效率'!C107,條件!$A$1:$J$1011,10,0)),"",(VLOOKUP('２斷絲.IAD.效率'!C107,條件!$A$1:$J$1011,10,0)))</f>
        <v>高壓</v>
      </c>
      <c r="V107" s="329" t="str">
        <f>IF(ISNA(VLOOKUP(C107,條件!$A$1:$J$1011,8,0)),"",(VLOOKUP(C107,條件!$A$1:$J$1011,8,0)))</f>
        <v>P203</v>
      </c>
      <c r="W107" s="329">
        <f>IF(ISNA(VLOOKUP(V107,清單!$AG$1:$AH$19,2,1)),"",(VLOOKUP(V107,清單!$AG$1:$AH$19,2,1)))</f>
        <v>0.91100000000000003</v>
      </c>
      <c r="X107" s="329">
        <f>IF(ISNA(VLOOKUP(C107,條件!$A$1:$J$1011,9,0)),"",(VLOOKUP(C107,條件!$A$1:$J$1011,9,0)))</f>
        <v>3</v>
      </c>
      <c r="Y107" s="329">
        <v>24</v>
      </c>
      <c r="Z107" s="329">
        <v>216</v>
      </c>
      <c r="AA107" s="329">
        <f t="shared" si="10"/>
        <v>4</v>
      </c>
      <c r="AB107" s="333">
        <f t="shared" si="11"/>
        <v>18890.495999999999</v>
      </c>
      <c r="AC107" s="329"/>
    </row>
    <row r="108" spans="1:29">
      <c r="A108" s="331">
        <f>'２斷絲.IAD.效率'!A108</f>
        <v>46177</v>
      </c>
      <c r="B108" s="321" t="str">
        <f>'２斷絲.IAD.效率'!B108</f>
        <v>A20</v>
      </c>
      <c r="C108" s="321" t="str">
        <f>'２斷絲.IAD.效率'!C108</f>
        <v>停機</v>
      </c>
      <c r="D108" s="321">
        <f>'２斷絲.IAD.效率'!D108</f>
        <v>0</v>
      </c>
      <c r="E108" s="332">
        <f>'２斷絲.IAD.效率'!J108</f>
        <v>0</v>
      </c>
      <c r="F108" s="332">
        <f>'２斷絲.IAD.效率'!K108</f>
        <v>0</v>
      </c>
      <c r="G108" s="332" t="str">
        <f>'２斷絲.IAD.效率'!L108</f>
        <v>停機</v>
      </c>
      <c r="H108" s="332">
        <f>'２斷絲.IAD.效率'!M108</f>
        <v>0</v>
      </c>
      <c r="I108" s="332">
        <f>'２斷絲.IAD.效率'!N108</f>
        <v>0</v>
      </c>
      <c r="J108" s="332">
        <f>'２斷絲.IAD.效率'!O108</f>
        <v>0</v>
      </c>
      <c r="K108" s="332" t="str">
        <f>'２斷絲.IAD.效率'!P108</f>
        <v>停機</v>
      </c>
      <c r="L108" s="332">
        <f>'２斷絲.IAD.效率'!Q108</f>
        <v>0</v>
      </c>
      <c r="M108" s="332">
        <f>'２斷絲.IAD.效率'!R108</f>
        <v>0</v>
      </c>
      <c r="N108" s="332">
        <f>'２斷絲.IAD.效率'!S108</f>
        <v>0</v>
      </c>
      <c r="O108" s="332" t="str">
        <f>'２斷絲.IAD.效率'!T108</f>
        <v>停機</v>
      </c>
      <c r="P108" s="332">
        <f>'２斷絲.IAD.效率'!U108</f>
        <v>0</v>
      </c>
      <c r="Q108" s="332">
        <f>'２斷絲.IAD.效率'!V108</f>
        <v>0</v>
      </c>
      <c r="R108" s="332">
        <f>'２斷絲.IAD.效率'!W108</f>
        <v>0</v>
      </c>
      <c r="S108" s="332" t="str">
        <f>'２斷絲.IAD.效率'!X108</f>
        <v>停機</v>
      </c>
      <c r="T108" s="332">
        <f>'２斷絲.IAD.效率'!Y108</f>
        <v>0</v>
      </c>
      <c r="U108" s="328" t="str">
        <f>IF(ISNA(VLOOKUP('２斷絲.IAD.效率'!C108,條件!$A$1:$J$1011,10,0)),"",(VLOOKUP('２斷絲.IAD.效率'!C108,條件!$A$1:$J$1011,10,0)))</f>
        <v/>
      </c>
      <c r="V108" s="329" t="str">
        <f>IF(ISNA(VLOOKUP(C108,條件!$A$1:$J$1011,8,0)),"",(VLOOKUP(C108,條件!$A$1:$J$1011,8,0)))</f>
        <v/>
      </c>
      <c r="W108" s="329" t="str">
        <f>IF(ISNA(VLOOKUP(V108,清單!$AG$1:$AH$19,2,1)),"",(VLOOKUP(V108,清單!$AG$1:$AH$19,2,1)))</f>
        <v/>
      </c>
      <c r="X108" s="329" t="str">
        <f>IF(ISNA(VLOOKUP(C108,條件!$A$1:$J$1011,9,0)),"",(VLOOKUP(C108,條件!$A$1:$J$1011,9,0)))</f>
        <v/>
      </c>
      <c r="Y108" s="329">
        <v>24</v>
      </c>
      <c r="Z108" s="329">
        <v>216</v>
      </c>
      <c r="AA108" s="329" t="str">
        <f t="shared" si="10"/>
        <v/>
      </c>
      <c r="AB108" s="333" t="str">
        <f t="shared" si="11"/>
        <v/>
      </c>
      <c r="AC108" s="329"/>
    </row>
    <row r="109" spans="1:29">
      <c r="A109" s="331">
        <f>'２斷絲.IAD.效率'!A109</f>
        <v>46177</v>
      </c>
      <c r="B109" s="321" t="str">
        <f>'２斷絲.IAD.效率'!B109</f>
        <v>A21</v>
      </c>
      <c r="C109" s="321" t="str">
        <f>'２斷絲.IAD.效率'!C109</f>
        <v>停機</v>
      </c>
      <c r="D109" s="321">
        <f>'２斷絲.IAD.效率'!D109</f>
        <v>0</v>
      </c>
      <c r="E109" s="332">
        <f>'２斷絲.IAD.效率'!J109</f>
        <v>0</v>
      </c>
      <c r="F109" s="332">
        <f>'２斷絲.IAD.效率'!K109</f>
        <v>0</v>
      </c>
      <c r="G109" s="332" t="str">
        <f>'２斷絲.IAD.效率'!L109</f>
        <v>停機</v>
      </c>
      <c r="H109" s="332">
        <f>'２斷絲.IAD.效率'!M109</f>
        <v>0</v>
      </c>
      <c r="I109" s="332">
        <f>'２斷絲.IAD.效率'!N109</f>
        <v>0</v>
      </c>
      <c r="J109" s="332">
        <f>'２斷絲.IAD.效率'!O109</f>
        <v>0</v>
      </c>
      <c r="K109" s="332" t="str">
        <f>'２斷絲.IAD.效率'!P109</f>
        <v>停機</v>
      </c>
      <c r="L109" s="332">
        <f>'２斷絲.IAD.效率'!Q109</f>
        <v>0</v>
      </c>
      <c r="M109" s="332">
        <f>'２斷絲.IAD.效率'!R109</f>
        <v>0</v>
      </c>
      <c r="N109" s="332">
        <f>'２斷絲.IAD.效率'!S109</f>
        <v>0</v>
      </c>
      <c r="O109" s="332" t="str">
        <f>'２斷絲.IAD.效率'!T109</f>
        <v>停機</v>
      </c>
      <c r="P109" s="332">
        <f>'２斷絲.IAD.效率'!U109</f>
        <v>0</v>
      </c>
      <c r="Q109" s="332">
        <f>'２斷絲.IAD.效率'!V109</f>
        <v>0</v>
      </c>
      <c r="R109" s="332">
        <f>'２斷絲.IAD.效率'!W109</f>
        <v>0</v>
      </c>
      <c r="S109" s="332" t="str">
        <f>'２斷絲.IAD.效率'!X109</f>
        <v>停機</v>
      </c>
      <c r="T109" s="332">
        <f>'２斷絲.IAD.效率'!Y109</f>
        <v>0</v>
      </c>
      <c r="U109" s="328" t="str">
        <f>IF(ISNA(VLOOKUP('２斷絲.IAD.效率'!C109,條件!$A$1:$J$1011,10,0)),"",(VLOOKUP('２斷絲.IAD.效率'!C109,條件!$A$1:$J$1011,10,0)))</f>
        <v/>
      </c>
      <c r="V109" s="329" t="str">
        <f>IF(ISNA(VLOOKUP(C109,條件!$A$1:$J$1011,8,0)),"",(VLOOKUP(C109,條件!$A$1:$J$1011,8,0)))</f>
        <v/>
      </c>
      <c r="W109" s="329" t="str">
        <f>IF(ISNA(VLOOKUP(V109,清單!$AG$1:$AH$19,2,1)),"",(VLOOKUP(V109,清單!$AG$1:$AH$19,2,1)))</f>
        <v/>
      </c>
      <c r="X109" s="329" t="str">
        <f>IF(ISNA(VLOOKUP(C109,條件!$A$1:$J$1011,9,0)),"",(VLOOKUP(C109,條件!$A$1:$J$1011,9,0)))</f>
        <v/>
      </c>
      <c r="Y109" s="329">
        <v>24</v>
      </c>
      <c r="Z109" s="329">
        <v>216</v>
      </c>
      <c r="AA109" s="329" t="str">
        <f t="shared" si="10"/>
        <v/>
      </c>
      <c r="AB109" s="333" t="str">
        <f t="shared" si="11"/>
        <v/>
      </c>
      <c r="AC109" s="329"/>
    </row>
    <row r="110" spans="1:29" ht="18.75" customHeight="1">
      <c r="A110" s="331">
        <f>'２斷絲.IAD.效率'!A110</f>
        <v>46177</v>
      </c>
      <c r="B110" s="321" t="str">
        <f>'２斷絲.IAD.效率'!B110</f>
        <v>A22</v>
      </c>
      <c r="C110" s="321" t="str">
        <f>'２斷絲.IAD.效率'!C110</f>
        <v>停機</v>
      </c>
      <c r="D110" s="321">
        <f>'２斷絲.IAD.效率'!D110</f>
        <v>0</v>
      </c>
      <c r="E110" s="332">
        <f>'２斷絲.IAD.效率'!J110</f>
        <v>0</v>
      </c>
      <c r="F110" s="332">
        <f>'２斷絲.IAD.效率'!K110</f>
        <v>0</v>
      </c>
      <c r="G110" s="332" t="str">
        <f>'２斷絲.IAD.效率'!L110</f>
        <v>停機</v>
      </c>
      <c r="H110" s="332">
        <f>'２斷絲.IAD.效率'!M110</f>
        <v>0</v>
      </c>
      <c r="I110" s="332">
        <f>'２斷絲.IAD.效率'!N110</f>
        <v>0</v>
      </c>
      <c r="J110" s="332">
        <f>'２斷絲.IAD.效率'!O110</f>
        <v>0</v>
      </c>
      <c r="K110" s="332" t="str">
        <f>'２斷絲.IAD.效率'!P110</f>
        <v>停機</v>
      </c>
      <c r="L110" s="332">
        <f>'２斷絲.IAD.效率'!Q110</f>
        <v>0</v>
      </c>
      <c r="M110" s="332">
        <f>'２斷絲.IAD.效率'!R110</f>
        <v>0</v>
      </c>
      <c r="N110" s="332">
        <f>'２斷絲.IAD.效率'!S110</f>
        <v>0</v>
      </c>
      <c r="O110" s="332" t="str">
        <f>'２斷絲.IAD.效率'!T110</f>
        <v>停機</v>
      </c>
      <c r="P110" s="332">
        <f>'２斷絲.IAD.效率'!U110</f>
        <v>0</v>
      </c>
      <c r="Q110" s="332">
        <f>'２斷絲.IAD.效率'!V110</f>
        <v>0</v>
      </c>
      <c r="R110" s="332">
        <f>'２斷絲.IAD.效率'!W110</f>
        <v>0</v>
      </c>
      <c r="S110" s="332" t="str">
        <f>'２斷絲.IAD.效率'!X110</f>
        <v>停機</v>
      </c>
      <c r="T110" s="332">
        <f>'２斷絲.IAD.效率'!Y110</f>
        <v>0</v>
      </c>
      <c r="U110" s="328" t="str">
        <f>IF(ISNA(VLOOKUP('２斷絲.IAD.效率'!C110,條件!$A$1:$J$1011,10,0)),"",(VLOOKUP('２斷絲.IAD.效率'!C110,條件!$A$1:$J$1011,10,0)))</f>
        <v/>
      </c>
      <c r="V110" s="329" t="str">
        <f>IF(ISNA(VLOOKUP(C110,條件!$A$1:$J$1011,8,0)),"",(VLOOKUP(C110,條件!$A$1:$J$1011,8,0)))</f>
        <v/>
      </c>
      <c r="W110" s="329" t="str">
        <f>IF(ISNA(VLOOKUP(V110,清單!$AG$1:$AH$19,2,1)),"",(VLOOKUP(V110,清單!$AG$1:$AH$19,2,1)))</f>
        <v/>
      </c>
      <c r="X110" s="329" t="str">
        <f>IF(ISNA(VLOOKUP(C110,條件!$A$1:$J$1011,9,0)),"",(VLOOKUP(C110,條件!$A$1:$J$1011,9,0)))</f>
        <v/>
      </c>
      <c r="Y110" s="329">
        <v>24</v>
      </c>
      <c r="Z110" s="329">
        <v>216</v>
      </c>
      <c r="AA110" s="329" t="str">
        <f t="shared" si="10"/>
        <v/>
      </c>
      <c r="AB110" s="333" t="str">
        <f t="shared" si="11"/>
        <v/>
      </c>
      <c r="AC110" s="329"/>
    </row>
    <row r="111" spans="1:29">
      <c r="A111" s="331">
        <f>'２斷絲.IAD.效率'!A111</f>
        <v>46177</v>
      </c>
      <c r="B111" s="321" t="str">
        <f>'２斷絲.IAD.效率'!B111</f>
        <v>A23</v>
      </c>
      <c r="C111" s="321" t="str">
        <f>'２斷絲.IAD.效率'!C111</f>
        <v>停機</v>
      </c>
      <c r="D111" s="321">
        <f>'２斷絲.IAD.效率'!D111</f>
        <v>0</v>
      </c>
      <c r="E111" s="332">
        <f>'２斷絲.IAD.效率'!J111</f>
        <v>0</v>
      </c>
      <c r="F111" s="332">
        <f>'２斷絲.IAD.效率'!K111</f>
        <v>0</v>
      </c>
      <c r="G111" s="332" t="str">
        <f>'２斷絲.IAD.效率'!L111</f>
        <v>停機</v>
      </c>
      <c r="H111" s="332">
        <f>'２斷絲.IAD.效率'!M111</f>
        <v>0</v>
      </c>
      <c r="I111" s="332">
        <f>'２斷絲.IAD.效率'!N111</f>
        <v>0</v>
      </c>
      <c r="J111" s="332">
        <f>'２斷絲.IAD.效率'!O111</f>
        <v>0</v>
      </c>
      <c r="K111" s="332" t="str">
        <f>'２斷絲.IAD.效率'!P111</f>
        <v>停機</v>
      </c>
      <c r="L111" s="332">
        <f>'２斷絲.IAD.效率'!Q111</f>
        <v>0</v>
      </c>
      <c r="M111" s="332">
        <f>'２斷絲.IAD.效率'!R111</f>
        <v>0</v>
      </c>
      <c r="N111" s="332">
        <f>'２斷絲.IAD.效率'!S111</f>
        <v>0</v>
      </c>
      <c r="O111" s="332" t="str">
        <f>'２斷絲.IAD.效率'!T111</f>
        <v>停機</v>
      </c>
      <c r="P111" s="332">
        <f>'２斷絲.IAD.效率'!U111</f>
        <v>0</v>
      </c>
      <c r="Q111" s="332">
        <f>'２斷絲.IAD.效率'!V111</f>
        <v>0</v>
      </c>
      <c r="R111" s="332">
        <f>'２斷絲.IAD.效率'!W111</f>
        <v>0</v>
      </c>
      <c r="S111" s="332" t="str">
        <f>'２斷絲.IAD.效率'!X111</f>
        <v>停機</v>
      </c>
      <c r="T111" s="332">
        <f>'２斷絲.IAD.效率'!Y111</f>
        <v>0</v>
      </c>
      <c r="U111" s="328" t="str">
        <f>IF(ISNA(VLOOKUP('２斷絲.IAD.效率'!C111,條件!$A$1:$J$1011,10,0)),"",(VLOOKUP('２斷絲.IAD.效率'!C111,條件!$A$1:$J$1011,10,0)))</f>
        <v/>
      </c>
      <c r="V111" s="329" t="str">
        <f>IF(ISNA(VLOOKUP(C111,條件!$A$1:$J$1011,8,0)),"",(VLOOKUP(C111,條件!$A$1:$J$1011,8,0)))</f>
        <v/>
      </c>
      <c r="W111" s="329" t="str">
        <f>IF(ISNA(VLOOKUP(V111,清單!$AG$1:$AH$19,2,1)),"",(VLOOKUP(V111,清單!$AG$1:$AH$19,2,1)))</f>
        <v/>
      </c>
      <c r="X111" s="329" t="str">
        <f>IF(ISNA(VLOOKUP(C111,條件!$A$1:$J$1011,9,0)),"",(VLOOKUP(C111,條件!$A$1:$J$1011,9,0)))</f>
        <v/>
      </c>
      <c r="Y111" s="329">
        <v>24</v>
      </c>
      <c r="Z111" s="329">
        <v>216</v>
      </c>
      <c r="AA111" s="329" t="str">
        <f t="shared" si="10"/>
        <v/>
      </c>
      <c r="AB111" s="333" t="str">
        <f t="shared" si="11"/>
        <v/>
      </c>
      <c r="AC111" s="329"/>
    </row>
    <row r="112" spans="1:29">
      <c r="A112" s="331">
        <f>'２斷絲.IAD.效率'!A112</f>
        <v>46177</v>
      </c>
      <c r="B112" s="321" t="str">
        <f>'２斷絲.IAD.效率'!B112</f>
        <v>A24</v>
      </c>
      <c r="C112" s="321" t="str">
        <f>'２斷絲.IAD.效率'!C112</f>
        <v>停機</v>
      </c>
      <c r="D112" s="321">
        <f>'２斷絲.IAD.效率'!D112</f>
        <v>0</v>
      </c>
      <c r="E112" s="332">
        <f>'２斷絲.IAD.效率'!J112</f>
        <v>0</v>
      </c>
      <c r="F112" s="332">
        <f>'２斷絲.IAD.效率'!K112</f>
        <v>0</v>
      </c>
      <c r="G112" s="332" t="str">
        <f>'２斷絲.IAD.效率'!L112</f>
        <v>停機</v>
      </c>
      <c r="H112" s="332">
        <f>'２斷絲.IAD.效率'!M112</f>
        <v>0</v>
      </c>
      <c r="I112" s="332">
        <f>'２斷絲.IAD.效率'!N112</f>
        <v>0</v>
      </c>
      <c r="J112" s="332">
        <f>'２斷絲.IAD.效率'!O112</f>
        <v>0</v>
      </c>
      <c r="K112" s="332" t="str">
        <f>'２斷絲.IAD.效率'!P112</f>
        <v>停機</v>
      </c>
      <c r="L112" s="332">
        <f>'２斷絲.IAD.效率'!Q112</f>
        <v>0</v>
      </c>
      <c r="M112" s="332">
        <f>'２斷絲.IAD.效率'!R112</f>
        <v>0</v>
      </c>
      <c r="N112" s="332">
        <f>'２斷絲.IAD.效率'!S112</f>
        <v>0</v>
      </c>
      <c r="O112" s="332" t="str">
        <f>'２斷絲.IAD.效率'!T112</f>
        <v>停機</v>
      </c>
      <c r="P112" s="332">
        <f>'２斷絲.IAD.效率'!U112</f>
        <v>0</v>
      </c>
      <c r="Q112" s="332">
        <f>'２斷絲.IAD.效率'!V112</f>
        <v>0</v>
      </c>
      <c r="R112" s="332">
        <f>'２斷絲.IAD.效率'!W112</f>
        <v>0</v>
      </c>
      <c r="S112" s="332" t="str">
        <f>'２斷絲.IAD.效率'!X112</f>
        <v>停機</v>
      </c>
      <c r="T112" s="332">
        <f>'２斷絲.IAD.效率'!Y112</f>
        <v>0</v>
      </c>
      <c r="U112" s="328" t="str">
        <f>IF(ISNA(VLOOKUP('２斷絲.IAD.效率'!C112,條件!$A$1:$J$1011,10,0)),"",(VLOOKUP('２斷絲.IAD.效率'!C112,條件!$A$1:$J$1011,10,0)))</f>
        <v/>
      </c>
      <c r="V112" s="329" t="str">
        <f>IF(ISNA(VLOOKUP(C112,條件!$A$1:$J$1011,8,0)),"",(VLOOKUP(C112,條件!$A$1:$J$1011,8,0)))</f>
        <v/>
      </c>
      <c r="W112" s="329" t="str">
        <f>IF(ISNA(VLOOKUP(V112,清單!$AG$1:$AH$19,2,1)),"",(VLOOKUP(V112,清單!$AG$1:$AH$19,2,1)))</f>
        <v/>
      </c>
      <c r="X112" s="329" t="str">
        <f>IF(ISNA(VLOOKUP(C112,條件!$A$1:$J$1011,9,0)),"",(VLOOKUP(C112,條件!$A$1:$J$1011,9,0)))</f>
        <v/>
      </c>
      <c r="Y112" s="329">
        <v>24</v>
      </c>
      <c r="Z112" s="329">
        <v>216</v>
      </c>
      <c r="AA112" s="329" t="str">
        <f t="shared" si="10"/>
        <v/>
      </c>
      <c r="AB112" s="333" t="str">
        <f t="shared" si="11"/>
        <v/>
      </c>
      <c r="AC112" s="329"/>
    </row>
    <row r="113" spans="1:28">
      <c r="A113" s="331">
        <f>'２斷絲.IAD.效率'!A113</f>
        <v>46177</v>
      </c>
      <c r="B113" s="321" t="str">
        <f>'２斷絲.IAD.效率'!B113</f>
        <v>J07</v>
      </c>
      <c r="C113" s="321" t="str">
        <f>'２斷絲.IAD.效率'!C113</f>
        <v>停機</v>
      </c>
      <c r="D113" s="321">
        <f>'２斷絲.IAD.效率'!D113</f>
        <v>0</v>
      </c>
      <c r="E113" s="332">
        <f>'２斷絲.IAD.效率'!J113</f>
        <v>0</v>
      </c>
      <c r="F113" s="332">
        <f>'２斷絲.IAD.效率'!K113</f>
        <v>0</v>
      </c>
      <c r="G113" s="332" t="str">
        <f>'２斷絲.IAD.效率'!L113</f>
        <v>停機</v>
      </c>
      <c r="H113" s="332">
        <f>'２斷絲.IAD.效率'!M113</f>
        <v>0</v>
      </c>
      <c r="I113" s="332">
        <f>'２斷絲.IAD.效率'!N113</f>
        <v>0</v>
      </c>
      <c r="J113" s="332">
        <f>'２斷絲.IAD.效率'!O113</f>
        <v>0</v>
      </c>
      <c r="K113" s="332" t="str">
        <f>'２斷絲.IAD.效率'!P113</f>
        <v>停機</v>
      </c>
      <c r="L113" s="332">
        <f>'２斷絲.IAD.效率'!Q113</f>
        <v>0</v>
      </c>
      <c r="M113" s="332">
        <f>'２斷絲.IAD.效率'!R113</f>
        <v>0</v>
      </c>
      <c r="N113" s="332">
        <f>'２斷絲.IAD.效率'!S113</f>
        <v>0</v>
      </c>
      <c r="O113" s="332" t="str">
        <f>'２斷絲.IAD.效率'!T113</f>
        <v>停機</v>
      </c>
      <c r="P113" s="332">
        <f>'２斷絲.IAD.效率'!U113</f>
        <v>0</v>
      </c>
      <c r="Q113" s="332">
        <f>'２斷絲.IAD.效率'!V113</f>
        <v>0</v>
      </c>
      <c r="R113" s="332">
        <f>'２斷絲.IAD.效率'!W113</f>
        <v>0</v>
      </c>
      <c r="S113" s="332" t="str">
        <f>'２斷絲.IAD.效率'!X113</f>
        <v>停機</v>
      </c>
      <c r="T113" s="332">
        <f>'２斷絲.IAD.效率'!Y113</f>
        <v>0</v>
      </c>
      <c r="U113" s="328" t="str">
        <f>IF(ISNA(VLOOKUP('２斷絲.IAD.效率'!C113,條件!$A$1:$J$1011,10,0)),"",(VLOOKUP('２斷絲.IAD.效率'!C113,條件!$A$1:$J$1011,10,0)))</f>
        <v/>
      </c>
      <c r="V113" s="329" t="str">
        <f>IF(ISNA(VLOOKUP(C113,條件!$A$1:$J$1011,8,0)),"",(VLOOKUP(C113,條件!$A$1:$J$1011,8,0)))</f>
        <v/>
      </c>
      <c r="W113" s="329" t="str">
        <f>IF(ISNA(VLOOKUP(V113,清單!$AG$1:$AH$19,2,1)),"",(VLOOKUP(V113,清單!$AG$1:$AH$19,2,1)))</f>
        <v/>
      </c>
      <c r="X113" s="329" t="str">
        <f>IF(ISNA(VLOOKUP(C113,條件!$A$1:$J$1011,9,0)),"",(VLOOKUP(C113,條件!$A$1:$J$1011,9,0)))</f>
        <v/>
      </c>
      <c r="Y113" s="329">
        <v>24</v>
      </c>
      <c r="Z113" s="329">
        <v>216</v>
      </c>
      <c r="AA113" s="329" t="str">
        <f t="shared" si="10"/>
        <v/>
      </c>
      <c r="AB113" s="333" t="str">
        <f t="shared" si="11"/>
        <v/>
      </c>
    </row>
    <row r="114" spans="1:28">
      <c r="A114" s="331">
        <f>'２斷絲.IAD.效率'!A114</f>
        <v>46177</v>
      </c>
      <c r="B114" s="321" t="str">
        <f>'２斷絲.IAD.效率'!B114</f>
        <v>J08</v>
      </c>
      <c r="C114" s="321" t="str">
        <f>'２斷絲.IAD.效率'!C114</f>
        <v>2F6IN2</v>
      </c>
      <c r="D114" s="321" t="str">
        <f>'２斷絲.IAD.效率'!D114</f>
        <v>K</v>
      </c>
      <c r="E114" s="332">
        <f>'２斷絲.IAD.效率'!J114</f>
        <v>55</v>
      </c>
      <c r="F114" s="332">
        <f>'２斷絲.IAD.效率'!K114</f>
        <v>0</v>
      </c>
      <c r="G114" s="332">
        <f>'２斷絲.IAD.效率'!L114</f>
        <v>6390</v>
      </c>
      <c r="H114" s="332">
        <f>'２斷絲.IAD.效率'!M114</f>
        <v>0</v>
      </c>
      <c r="I114" s="332">
        <f>'２斷絲.IAD.效率'!N114</f>
        <v>0</v>
      </c>
      <c r="J114" s="332">
        <f>'２斷絲.IAD.效率'!O114</f>
        <v>0</v>
      </c>
      <c r="K114" s="332">
        <f>'２斷絲.IAD.效率'!P114</f>
        <v>0</v>
      </c>
      <c r="L114" s="332">
        <f>'２斷絲.IAD.效率'!Q114</f>
        <v>0</v>
      </c>
      <c r="M114" s="332">
        <f>'２斷絲.IAD.效率'!R114</f>
        <v>58</v>
      </c>
      <c r="N114" s="332">
        <f>'２斷絲.IAD.效率'!S114</f>
        <v>3</v>
      </c>
      <c r="O114" s="332">
        <f>'２斷絲.IAD.效率'!T114</f>
        <v>6960</v>
      </c>
      <c r="P114" s="332">
        <f>'２斷絲.IAD.效率'!U114</f>
        <v>0</v>
      </c>
      <c r="Q114" s="332">
        <f>'２斷絲.IAD.效率'!V114</f>
        <v>33</v>
      </c>
      <c r="R114" s="332">
        <f>'２斷絲.IAD.效率'!W114</f>
        <v>5</v>
      </c>
      <c r="S114" s="332">
        <f>'２斷絲.IAD.效率'!X114</f>
        <v>5640</v>
      </c>
      <c r="T114" s="332">
        <f>'２斷絲.IAD.效率'!Y114</f>
        <v>0</v>
      </c>
      <c r="U114" s="328" t="str">
        <f>IF(ISNA(VLOOKUP('２斷絲.IAD.效率'!C114,條件!$A$1:$J$1011,10,0)),"",(VLOOKUP('２斷絲.IAD.效率'!C114,條件!$A$1:$J$1011,10,0)))</f>
        <v>低壓</v>
      </c>
      <c r="V114" s="329" t="str">
        <f>IF(ISNA(VLOOKUP(C114,條件!$A$1:$J$1011,8,0)),"",(VLOOKUP(C114,條件!$A$1:$J$1011,8,0)))</f>
        <v>P227</v>
      </c>
      <c r="W114" s="329">
        <f>IF(ISNA(VLOOKUP(V114,清單!$AG$1:$AH$19,2,1)),"",(VLOOKUP(V114,清單!$AG$1:$AH$19,2,1)))</f>
        <v>1.859</v>
      </c>
      <c r="X114" s="329">
        <f>IF(ISNA(VLOOKUP(C114,條件!$A$1:$J$1011,9,0)),"",(VLOOKUP(C114,條件!$A$1:$J$1011,9,0)))</f>
        <v>2.1</v>
      </c>
      <c r="Y114" s="329">
        <v>24</v>
      </c>
      <c r="Z114" s="329">
        <v>216</v>
      </c>
      <c r="AA114" s="329">
        <f t="shared" si="10"/>
        <v>3.1</v>
      </c>
      <c r="AB114" s="333">
        <f t="shared" si="11"/>
        <v>29874.873599999999</v>
      </c>
    </row>
    <row r="115" spans="1:28">
      <c r="A115" s="331">
        <f>'２斷絲.IAD.效率'!A115</f>
        <v>46177</v>
      </c>
      <c r="B115" s="321" t="str">
        <f>'２斷絲.IAD.效率'!B115</f>
        <v>J09</v>
      </c>
      <c r="C115" s="321" t="str">
        <f>'２斷絲.IAD.效率'!C115</f>
        <v>停機</v>
      </c>
      <c r="D115" s="321">
        <f>'２斷絲.IAD.效率'!D115</f>
        <v>0</v>
      </c>
      <c r="E115" s="332">
        <f>'２斷絲.IAD.效率'!J115</f>
        <v>0</v>
      </c>
      <c r="F115" s="332">
        <f>'２斷絲.IAD.效率'!K115</f>
        <v>0</v>
      </c>
      <c r="G115" s="332" t="str">
        <f>'２斷絲.IAD.效率'!L115</f>
        <v>停機</v>
      </c>
      <c r="H115" s="332">
        <f>'２斷絲.IAD.效率'!M115</f>
        <v>0</v>
      </c>
      <c r="I115" s="332">
        <f>'２斷絲.IAD.效率'!N115</f>
        <v>0</v>
      </c>
      <c r="J115" s="332">
        <f>'２斷絲.IAD.效率'!O115</f>
        <v>0</v>
      </c>
      <c r="K115" s="332" t="str">
        <f>'２斷絲.IAD.效率'!P115</f>
        <v>停機</v>
      </c>
      <c r="L115" s="332">
        <f>'２斷絲.IAD.效率'!Q115</f>
        <v>0</v>
      </c>
      <c r="M115" s="332">
        <f>'２斷絲.IAD.效率'!R115</f>
        <v>0</v>
      </c>
      <c r="N115" s="332">
        <f>'２斷絲.IAD.效率'!S115</f>
        <v>0</v>
      </c>
      <c r="O115" s="332" t="str">
        <f>'２斷絲.IAD.效率'!T115</f>
        <v>停機</v>
      </c>
      <c r="P115" s="332">
        <f>'２斷絲.IAD.效率'!U115</f>
        <v>0</v>
      </c>
      <c r="Q115" s="332">
        <f>'２斷絲.IAD.效率'!V115</f>
        <v>0</v>
      </c>
      <c r="R115" s="332">
        <f>'２斷絲.IAD.效率'!W115</f>
        <v>0</v>
      </c>
      <c r="S115" s="332" t="str">
        <f>'２斷絲.IAD.效率'!X115</f>
        <v>停機</v>
      </c>
      <c r="T115" s="332">
        <f>'２斷絲.IAD.效率'!Y115</f>
        <v>0</v>
      </c>
      <c r="U115" s="328" t="str">
        <f>IF(ISNA(VLOOKUP('２斷絲.IAD.效率'!C115,條件!$A$1:$J$1011,10,0)),"",(VLOOKUP('２斷絲.IAD.效率'!C115,條件!$A$1:$J$1011,10,0)))</f>
        <v/>
      </c>
      <c r="V115" s="329" t="str">
        <f>IF(ISNA(VLOOKUP(C115,條件!$A$1:$J$1011,8,0)),"",(VLOOKUP(C115,條件!$A$1:$J$1011,8,0)))</f>
        <v/>
      </c>
      <c r="W115" s="329" t="str">
        <f>IF(ISNA(VLOOKUP(V115,清單!$AG$1:$AH$19,2,1)),"",(VLOOKUP(V115,清單!$AG$1:$AH$19,2,1)))</f>
        <v/>
      </c>
      <c r="X115" s="329" t="str">
        <f>IF(ISNA(VLOOKUP(C115,條件!$A$1:$J$1011,9,0)),"",(VLOOKUP(C115,條件!$A$1:$J$1011,9,0)))</f>
        <v/>
      </c>
      <c r="Y115" s="329">
        <v>24</v>
      </c>
      <c r="Z115" s="329">
        <v>216</v>
      </c>
      <c r="AA115" s="329" t="str">
        <f t="shared" si="10"/>
        <v/>
      </c>
      <c r="AB115" s="333" t="str">
        <f t="shared" si="11"/>
        <v/>
      </c>
    </row>
    <row r="116" spans="1:28">
      <c r="A116" s="331">
        <f>'２斷絲.IAD.效率'!A116</f>
        <v>46177</v>
      </c>
      <c r="B116" s="321" t="str">
        <f>'２斷絲.IAD.效率'!B116</f>
        <v>T01</v>
      </c>
      <c r="C116" s="321" t="str">
        <f>'２斷絲.IAD.效率'!C116</f>
        <v>2F6IK2</v>
      </c>
      <c r="D116" s="321" t="str">
        <f>'２斷絲.IAD.效率'!D116</f>
        <v>K</v>
      </c>
      <c r="E116" s="332">
        <f>'２斷絲.IAD.效率'!J116</f>
        <v>46</v>
      </c>
      <c r="F116" s="332">
        <f>'２斷絲.IAD.效率'!K116</f>
        <v>0</v>
      </c>
      <c r="G116" s="332">
        <f>'２斷絲.IAD.效率'!L116</f>
        <v>8430</v>
      </c>
      <c r="H116" s="332">
        <f>'２斷絲.IAD.效率'!M116</f>
        <v>8330</v>
      </c>
      <c r="I116" s="332">
        <f>'２斷絲.IAD.效率'!N116</f>
        <v>0</v>
      </c>
      <c r="J116" s="332">
        <f>'２斷絲.IAD.效率'!O116</f>
        <v>0</v>
      </c>
      <c r="K116" s="332">
        <f>'２斷絲.IAD.效率'!P116</f>
        <v>0</v>
      </c>
      <c r="L116" s="332">
        <f>'２斷絲.IAD.效率'!Q116</f>
        <v>0</v>
      </c>
      <c r="M116" s="332">
        <f>'２斷絲.IAD.效率'!R116</f>
        <v>44</v>
      </c>
      <c r="N116" s="332">
        <f>'２斷絲.IAD.效率'!S116</f>
        <v>0</v>
      </c>
      <c r="O116" s="332">
        <f>'２斷絲.IAD.效率'!T116</f>
        <v>8330</v>
      </c>
      <c r="P116" s="332">
        <f>'２斷絲.IAD.效率'!U116</f>
        <v>8800</v>
      </c>
      <c r="Q116" s="332">
        <f>'２斷絲.IAD.效率'!V116</f>
        <v>47</v>
      </c>
      <c r="R116" s="332">
        <f>'２斷絲.IAD.效率'!W116</f>
        <v>0</v>
      </c>
      <c r="S116" s="332">
        <f>'２斷絲.IAD.效率'!X116</f>
        <v>8800</v>
      </c>
      <c r="T116" s="332">
        <f>'２斷絲.IAD.效率'!Y116</f>
        <v>8520</v>
      </c>
      <c r="U116" s="328" t="str">
        <f>IF(ISNA(VLOOKUP('２斷絲.IAD.效率'!C116,條件!$A$1:$J$1011,10,0)),"",(VLOOKUP('２斷絲.IAD.效率'!C116,條件!$A$1:$J$1011,10,0)))</f>
        <v>高壓</v>
      </c>
      <c r="V116" s="329" t="str">
        <f>IF(ISNA(VLOOKUP(C116,條件!$A$1:$J$1011,8,0)),"",(VLOOKUP(C116,條件!$A$1:$J$1011,8,0)))</f>
        <v>P204</v>
      </c>
      <c r="W116" s="329">
        <f>IF(ISNA(VLOOKUP(V116,清單!$AG$1:$AH$19,2,1)),"",(VLOOKUP(V116,清單!$AG$1:$AH$19,2,1)))</f>
        <v>1.1890000000000001</v>
      </c>
      <c r="X116" s="329">
        <f>IF(ISNA(VLOOKUP(C116,條件!$A$1:$J$1011,9,0)),"",(VLOOKUP(C116,條件!$A$1:$J$1011,9,0)))</f>
        <v>3</v>
      </c>
      <c r="Y116" s="329">
        <v>24</v>
      </c>
      <c r="Z116" s="329">
        <v>216</v>
      </c>
      <c r="AA116" s="329">
        <f t="shared" si="10"/>
        <v>4</v>
      </c>
      <c r="AB116" s="333">
        <f t="shared" si="11"/>
        <v>24655.103999999999</v>
      </c>
    </row>
    <row r="117" spans="1:28">
      <c r="A117" s="331">
        <f>'２斷絲.IAD.效率'!A117</f>
        <v>46177</v>
      </c>
      <c r="B117" s="321" t="str">
        <f>'２斷絲.IAD.效率'!B117</f>
        <v>T02</v>
      </c>
      <c r="C117" s="321" t="str">
        <f>'２斷絲.IAD.效率'!C117</f>
        <v>2F6IL2</v>
      </c>
      <c r="D117" s="321" t="str">
        <f>'２斷絲.IAD.效率'!D117</f>
        <v>K</v>
      </c>
      <c r="E117" s="332">
        <f>'２斷絲.IAD.效率'!J117</f>
        <v>17</v>
      </c>
      <c r="F117" s="332">
        <f>'２斷絲.IAD.效率'!K117</f>
        <v>5</v>
      </c>
      <c r="G117" s="332">
        <f>'２斷絲.IAD.效率'!L117</f>
        <v>7450</v>
      </c>
      <c r="H117" s="332">
        <f>'２斷絲.IAD.效率'!M117</f>
        <v>8890</v>
      </c>
      <c r="I117" s="332">
        <f>'２斷絲.IAD.效率'!N117</f>
        <v>0</v>
      </c>
      <c r="J117" s="332">
        <f>'２斷絲.IAD.效率'!O117</f>
        <v>0</v>
      </c>
      <c r="K117" s="332">
        <f>'２斷絲.IAD.效率'!P117</f>
        <v>0</v>
      </c>
      <c r="L117" s="332">
        <f>'２斷絲.IAD.效率'!Q117</f>
        <v>0</v>
      </c>
      <c r="M117" s="332">
        <f>'２斷絲.IAD.效率'!R117</f>
        <v>64</v>
      </c>
      <c r="N117" s="332">
        <f>'２斷絲.IAD.效率'!S117</f>
        <v>0</v>
      </c>
      <c r="O117" s="332">
        <f>'２斷絲.IAD.效率'!T117</f>
        <v>8380</v>
      </c>
      <c r="P117" s="332">
        <f>'２斷絲.IAD.效率'!U117</f>
        <v>9170</v>
      </c>
      <c r="Q117" s="332">
        <f>'２斷絲.IAD.效率'!V117</f>
        <v>32</v>
      </c>
      <c r="R117" s="332">
        <f>'２斷絲.IAD.效率'!W117</f>
        <v>3</v>
      </c>
      <c r="S117" s="332">
        <f>'２斷絲.IAD.效率'!X117</f>
        <v>6850</v>
      </c>
      <c r="T117" s="332">
        <f>'２斷絲.IAD.效率'!Y117</f>
        <v>8430</v>
      </c>
      <c r="U117" s="328" t="str">
        <f>IF(ISNA(VLOOKUP('２斷絲.IAD.效率'!C117,條件!$A$1:$J$1011,10,0)),"",(VLOOKUP('２斷絲.IAD.效率'!C117,條件!$A$1:$J$1011,10,0)))</f>
        <v>低壓</v>
      </c>
      <c r="V117" s="329" t="str">
        <f>IF(ISNA(VLOOKUP(C117,條件!$A$1:$J$1011,8,0)),"",(VLOOKUP(C117,條件!$A$1:$J$1011,8,0)))</f>
        <v>P204</v>
      </c>
      <c r="W117" s="329">
        <f>IF(ISNA(VLOOKUP(V117,清單!$AG$1:$AH$19,2,1)),"",(VLOOKUP(V117,清單!$AG$1:$AH$19,2,1)))</f>
        <v>1.1890000000000001</v>
      </c>
      <c r="X117" s="329">
        <f>IF(ISNA(VLOOKUP(C117,條件!$A$1:$J$1011,9,0)),"",(VLOOKUP(C117,條件!$A$1:$J$1011,9,0)))</f>
        <v>2.9</v>
      </c>
      <c r="Y117" s="329">
        <v>24</v>
      </c>
      <c r="Z117" s="329">
        <v>216</v>
      </c>
      <c r="AA117" s="329">
        <f t="shared" si="10"/>
        <v>3.9</v>
      </c>
      <c r="AB117" s="333">
        <f t="shared" si="11"/>
        <v>24038.7264</v>
      </c>
    </row>
    <row r="118" spans="1:28">
      <c r="A118" s="331">
        <f>'２斷絲.IAD.效率'!A118</f>
        <v>46177</v>
      </c>
      <c r="B118" s="321" t="str">
        <f>'２斷絲.IAD.效率'!B118</f>
        <v>T03</v>
      </c>
      <c r="C118" s="321" t="str">
        <f>'２斷絲.IAD.效率'!C118</f>
        <v>2F6IB1</v>
      </c>
      <c r="D118" s="321">
        <f>'２斷絲.IAD.效率'!D118</f>
        <v>0</v>
      </c>
      <c r="E118" s="332">
        <f>'２斷絲.IAD.效率'!J118</f>
        <v>35</v>
      </c>
      <c r="F118" s="332">
        <f>'２斷絲.IAD.效率'!K118</f>
        <v>0</v>
      </c>
      <c r="G118" s="332">
        <f>'２斷絲.IAD.效率'!L118</f>
        <v>7590</v>
      </c>
      <c r="H118" s="332">
        <f>'２斷絲.IAD.效率'!M118</f>
        <v>0</v>
      </c>
      <c r="I118" s="332">
        <f>'２斷絲.IAD.效率'!N118</f>
        <v>0</v>
      </c>
      <c r="J118" s="332">
        <f>'２斷絲.IAD.效率'!O118</f>
        <v>0</v>
      </c>
      <c r="K118" s="332">
        <f>'２斷絲.IAD.效率'!P118</f>
        <v>0</v>
      </c>
      <c r="L118" s="332">
        <f>'２斷絲.IAD.效率'!Q118</f>
        <v>0</v>
      </c>
      <c r="M118" s="332">
        <f>'２斷絲.IAD.效率'!R118</f>
        <v>25</v>
      </c>
      <c r="N118" s="332">
        <f>'２斷絲.IAD.效率'!S118</f>
        <v>0</v>
      </c>
      <c r="O118" s="332">
        <f>'２斷絲.IAD.效率'!T118</f>
        <v>7960</v>
      </c>
      <c r="P118" s="332">
        <f>'２斷絲.IAD.效率'!U118</f>
        <v>0</v>
      </c>
      <c r="Q118" s="332">
        <f>'２斷絲.IAD.效率'!V118</f>
        <v>25</v>
      </c>
      <c r="R118" s="332">
        <f>'２斷絲.IAD.效率'!W118</f>
        <v>1</v>
      </c>
      <c r="S118" s="332">
        <f>'２斷絲.IAD.效率'!X118</f>
        <v>8430</v>
      </c>
      <c r="T118" s="332">
        <f>'２斷絲.IAD.效率'!Y118</f>
        <v>0</v>
      </c>
      <c r="U118" s="328" t="str">
        <f>IF(ISNA(VLOOKUP('２斷絲.IAD.效率'!C118,條件!$A$1:$J$1011,10,0)),"",(VLOOKUP('２斷絲.IAD.效率'!C118,條件!$A$1:$J$1011,10,0)))</f>
        <v>低壓</v>
      </c>
      <c r="V118" s="329" t="str">
        <f>IF(ISNA(VLOOKUP(C118,條件!$A$1:$J$1011,8,0)),"",(VLOOKUP(C118,條件!$A$1:$J$1011,8,0)))</f>
        <v>P204</v>
      </c>
      <c r="W118" s="329">
        <f>IF(ISNA(VLOOKUP(V118,清單!$AG$1:$AH$19,2,1)),"",(VLOOKUP(V118,清單!$AG$1:$AH$19,2,1)))</f>
        <v>1.1890000000000001</v>
      </c>
      <c r="X118" s="329">
        <f>IF(ISNA(VLOOKUP(C118,條件!$A$1:$J$1011,9,0)),"",(VLOOKUP(C118,條件!$A$1:$J$1011,9,0)))</f>
        <v>1.7</v>
      </c>
      <c r="Y118" s="329">
        <v>24</v>
      </c>
      <c r="Z118" s="329">
        <v>216</v>
      </c>
      <c r="AA118" s="329">
        <f t="shared" si="10"/>
        <v>2.7</v>
      </c>
      <c r="AB118" s="333">
        <f t="shared" si="11"/>
        <v>16642.195200000002</v>
      </c>
    </row>
    <row r="119" spans="1:28">
      <c r="A119" s="331">
        <f>'２斷絲.IAD.效率'!A119</f>
        <v>46177</v>
      </c>
      <c r="B119" s="321" t="str">
        <f>'２斷絲.IAD.效率'!B119</f>
        <v>T03</v>
      </c>
      <c r="C119" s="321" t="str">
        <f>'２斷絲.IAD.效率'!C119</f>
        <v>2F6ID2</v>
      </c>
      <c r="D119" s="321">
        <f>'２斷絲.IAD.效率'!D119</f>
        <v>0</v>
      </c>
      <c r="E119" s="332">
        <f>'２斷絲.IAD.效率'!J119</f>
        <v>26</v>
      </c>
      <c r="F119" s="332">
        <f>'２斷絲.IAD.效率'!K119</f>
        <v>0</v>
      </c>
      <c r="G119" s="332">
        <f>'２斷絲.IAD.效率'!L119</f>
        <v>0</v>
      </c>
      <c r="H119" s="332">
        <f>'２斷絲.IAD.效率'!M119</f>
        <v>6850</v>
      </c>
      <c r="I119" s="332">
        <f>'２斷絲.IAD.效率'!N119</f>
        <v>0</v>
      </c>
      <c r="J119" s="332">
        <f>'２斷絲.IAD.效率'!O119</f>
        <v>0</v>
      </c>
      <c r="K119" s="332">
        <f>'２斷絲.IAD.效率'!P119</f>
        <v>0</v>
      </c>
      <c r="L119" s="332">
        <f>'２斷絲.IAD.效率'!Q119</f>
        <v>0</v>
      </c>
      <c r="M119" s="332">
        <f>'２斷絲.IAD.效率'!R119</f>
        <v>43</v>
      </c>
      <c r="N119" s="332">
        <f>'２斷絲.IAD.效率'!S119</f>
        <v>0</v>
      </c>
      <c r="O119" s="332">
        <f>'２斷絲.IAD.效率'!T119</f>
        <v>0</v>
      </c>
      <c r="P119" s="332">
        <f>'２斷絲.IAD.效率'!U119</f>
        <v>8430</v>
      </c>
      <c r="Q119" s="332">
        <f>'２斷絲.IAD.效率'!V119</f>
        <v>23</v>
      </c>
      <c r="R119" s="332">
        <f>'２斷絲.IAD.效率'!W119</f>
        <v>0</v>
      </c>
      <c r="S119" s="332">
        <f>'２斷絲.IAD.效率'!X119</f>
        <v>0</v>
      </c>
      <c r="T119" s="332">
        <f>'２斷絲.IAD.效率'!Y119</f>
        <v>8150</v>
      </c>
      <c r="U119" s="328"/>
      <c r="V119" s="329" t="str">
        <f>IF(ISNA(VLOOKUP(C119,條件!$A$1:$J$1011,8,0)),"",(VLOOKUP(C119,條件!$A$1:$J$1011,8,0)))</f>
        <v>P204</v>
      </c>
      <c r="W119" s="329">
        <f>IF(ISNA(VLOOKUP(V119,清單!$AG$1:$AH$19,2,1)),"",(VLOOKUP(V119,清單!$AG$1:$AH$19,2,1)))</f>
        <v>1.1890000000000001</v>
      </c>
      <c r="X119" s="329">
        <f>IF(ISNA(VLOOKUP(C119,條件!$A$1:$J$1011,9,0)),"",(VLOOKUP(C119,條件!$A$1:$J$1011,9,0)))</f>
        <v>2.4</v>
      </c>
      <c r="Y119" s="329">
        <v>24</v>
      </c>
      <c r="Z119" s="329">
        <v>216</v>
      </c>
      <c r="AA119" s="329">
        <f t="shared" si="10"/>
        <v>3.4</v>
      </c>
      <c r="AB119" s="333">
        <f t="shared" si="11"/>
        <v>20956.838400000001</v>
      </c>
    </row>
    <row r="120" spans="1:28">
      <c r="A120" s="331">
        <f>'２斷絲.IAD.效率'!A120</f>
        <v>46177</v>
      </c>
      <c r="B120" s="321" t="str">
        <f>'２斷絲.IAD.效率'!B120</f>
        <v>T04</v>
      </c>
      <c r="C120" s="321" t="str">
        <f>'２斷絲.IAD.效率'!C120</f>
        <v>2F9VK2</v>
      </c>
      <c r="D120" s="321">
        <f>'２斷絲.IAD.效率'!D120</f>
        <v>0</v>
      </c>
      <c r="E120" s="332">
        <f>'２斷絲.IAD.效率'!J120</f>
        <v>0</v>
      </c>
      <c r="F120" s="332">
        <f>'２斷絲.IAD.效率'!K120</f>
        <v>0</v>
      </c>
      <c r="G120" s="332" t="str">
        <f>'２斷絲.IAD.效率'!L120</f>
        <v>改紡</v>
      </c>
      <c r="H120" s="332">
        <f>'２斷絲.IAD.效率'!M120</f>
        <v>0</v>
      </c>
      <c r="I120" s="332">
        <f>'２斷絲.IAD.效率'!N120</f>
        <v>0</v>
      </c>
      <c r="J120" s="332">
        <f>'２斷絲.IAD.效率'!O120</f>
        <v>0</v>
      </c>
      <c r="K120" s="332" t="str">
        <f>'２斷絲.IAD.效率'!P120</f>
        <v>改紡</v>
      </c>
      <c r="L120" s="332">
        <f>'２斷絲.IAD.效率'!Q120</f>
        <v>0</v>
      </c>
      <c r="M120" s="332">
        <f>'２斷絲.IAD.效率'!R120</f>
        <v>10</v>
      </c>
      <c r="N120" s="332">
        <f>'２斷絲.IAD.效率'!S120</f>
        <v>0</v>
      </c>
      <c r="O120" s="332">
        <f>'２斷絲.IAD.效率'!T120</f>
        <v>1940</v>
      </c>
      <c r="P120" s="332">
        <f>'２斷絲.IAD.效率'!U120</f>
        <v>0</v>
      </c>
      <c r="Q120" s="332">
        <f>'２斷絲.IAD.效率'!V120</f>
        <v>5</v>
      </c>
      <c r="R120" s="332">
        <f>'２斷絲.IAD.效率'!W120</f>
        <v>0</v>
      </c>
      <c r="S120" s="332">
        <f>'２斷絲.IAD.效率'!X120</f>
        <v>2130</v>
      </c>
      <c r="T120" s="332">
        <f>'２斷絲.IAD.效率'!Y120</f>
        <v>0</v>
      </c>
      <c r="U120" s="328" t="str">
        <f>IF(ISNA(VLOOKUP('２斷絲.IAD.效率'!C120,條件!$A$1:$J$1011,10,0)),"",(VLOOKUP('２斷絲.IAD.效率'!C120,條件!$A$1:$J$1011,10,0)))</f>
        <v/>
      </c>
      <c r="V120" s="329" t="str">
        <f>IF(ISNA(VLOOKUP(C120,條件!$A$1:$J$1011,8,0)),"",(VLOOKUP(C120,條件!$A$1:$J$1011,8,0)))</f>
        <v/>
      </c>
      <c r="W120" s="329" t="str">
        <f>IF(ISNA(VLOOKUP(V120,清單!$AG$1:$AH$19,2,1)),"",(VLOOKUP(V120,清單!$AG$1:$AH$19,2,1)))</f>
        <v/>
      </c>
      <c r="X120" s="329" t="str">
        <f>IF(ISNA(VLOOKUP(C120,條件!$A$1:$J$1011,9,0)),"",(VLOOKUP(C120,條件!$A$1:$J$1011,9,0)))</f>
        <v/>
      </c>
      <c r="Y120" s="329">
        <v>24</v>
      </c>
      <c r="Z120" s="329">
        <v>216</v>
      </c>
      <c r="AA120" s="329" t="str">
        <f t="shared" si="10"/>
        <v/>
      </c>
      <c r="AB120" s="333" t="str">
        <f t="shared" si="11"/>
        <v/>
      </c>
    </row>
    <row r="121" spans="1:28">
      <c r="A121" s="331">
        <f>'２斷絲.IAD.效率'!A121</f>
        <v>46177</v>
      </c>
      <c r="B121" s="321" t="str">
        <f>'２斷絲.IAD.效率'!B121</f>
        <v>T04</v>
      </c>
      <c r="C121" s="321" t="str">
        <f>'２斷絲.IAD.效率'!C121</f>
        <v>2F7E03</v>
      </c>
      <c r="D121" s="321" t="str">
        <f>'２斷絲.IAD.效率'!D121</f>
        <v>K</v>
      </c>
      <c r="E121" s="332">
        <f>'２斷絲.IAD.效率'!J121</f>
        <v>11</v>
      </c>
      <c r="F121" s="332">
        <f>'２斷絲.IAD.效率'!K121</f>
        <v>0</v>
      </c>
      <c r="G121" s="332">
        <f>'２斷絲.IAD.效率'!L121</f>
        <v>0</v>
      </c>
      <c r="H121" s="332">
        <f>'２斷絲.IAD.效率'!M121</f>
        <v>8700</v>
      </c>
      <c r="I121" s="332">
        <f>'２斷絲.IAD.效率'!N121</f>
        <v>0</v>
      </c>
      <c r="J121" s="332">
        <f>'２斷絲.IAD.效率'!O121</f>
        <v>0</v>
      </c>
      <c r="K121" s="332">
        <f>'２斷絲.IAD.效率'!P121</f>
        <v>0</v>
      </c>
      <c r="L121" s="332">
        <f>'２斷絲.IAD.效率'!Q121</f>
        <v>0</v>
      </c>
      <c r="M121" s="332">
        <f>'２斷絲.IAD.效率'!R121</f>
        <v>34</v>
      </c>
      <c r="N121" s="332">
        <f>'２斷絲.IAD.效率'!S121</f>
        <v>4</v>
      </c>
      <c r="O121" s="332">
        <f>'２斷絲.IAD.效率'!T121</f>
        <v>0</v>
      </c>
      <c r="P121" s="332">
        <f>'２斷絲.IAD.效率'!U121</f>
        <v>9260</v>
      </c>
      <c r="Q121" s="332">
        <f>'２斷絲.IAD.效率'!V121</f>
        <v>23</v>
      </c>
      <c r="R121" s="332">
        <f>'２斷絲.IAD.效率'!W121</f>
        <v>6</v>
      </c>
      <c r="S121" s="332">
        <f>'２斷絲.IAD.效率'!X121</f>
        <v>0</v>
      </c>
      <c r="T121" s="332">
        <f>'２斷絲.IAD.效率'!Y121</f>
        <v>9630</v>
      </c>
      <c r="U121" s="328" t="str">
        <f>IF(ISNA(VLOOKUP('２斷絲.IAD.效率'!C121,條件!$A$1:$J$1011,10,0)),"",(VLOOKUP('２斷絲.IAD.效率'!C121,條件!$A$1:$J$1011,10,0)))</f>
        <v>高壓</v>
      </c>
      <c r="V121" s="329" t="str">
        <f>IF(ISNA(VLOOKUP(C121,條件!$A$1:$J$1011,8,0)),"",(VLOOKUP(C121,條件!$A$1:$J$1011,8,0)))</f>
        <v>P227</v>
      </c>
      <c r="W121" s="329">
        <f>IF(ISNA(VLOOKUP(V121,清單!$AG$1:$AH$19,2,1)),"",(VLOOKUP(V121,清單!$AG$1:$AH$19,2,1)))</f>
        <v>1.859</v>
      </c>
      <c r="X121" s="329">
        <f>IF(ISNA(VLOOKUP(C121,條件!$A$1:$J$1011,9,0)),"",(VLOOKUP(C121,條件!$A$1:$J$1011,9,0)))</f>
        <v>3.2</v>
      </c>
      <c r="Y121" s="329">
        <v>24</v>
      </c>
      <c r="Z121" s="329">
        <v>216</v>
      </c>
      <c r="AA121" s="329">
        <f t="shared" si="10"/>
        <v>4.2</v>
      </c>
      <c r="AB121" s="333">
        <f t="shared" si="11"/>
        <v>40475.635199999997</v>
      </c>
    </row>
    <row r="122" spans="1:28">
      <c r="A122" s="331">
        <f>'２斷絲.IAD.效率'!A122</f>
        <v>46177</v>
      </c>
      <c r="B122" s="321" t="str">
        <f>'２斷絲.IAD.效率'!B122</f>
        <v>T05</v>
      </c>
      <c r="C122" s="321" t="str">
        <f>'２斷絲.IAD.效率'!C122</f>
        <v>2F6II2</v>
      </c>
      <c r="D122" s="321" t="str">
        <f>'２斷絲.IAD.效率'!D122</f>
        <v>K</v>
      </c>
      <c r="E122" s="332">
        <f>'２斷絲.IAD.效率'!J122</f>
        <v>0</v>
      </c>
      <c r="F122" s="332">
        <f>'２斷絲.IAD.效率'!K122</f>
        <v>0</v>
      </c>
      <c r="G122" s="332" t="str">
        <f>'２斷絲.IAD.效率'!L122</f>
        <v>停機</v>
      </c>
      <c r="H122" s="332">
        <f>'２斷絲.IAD.效率'!M122</f>
        <v>0</v>
      </c>
      <c r="I122" s="332">
        <f>'２斷絲.IAD.效率'!N122</f>
        <v>0</v>
      </c>
      <c r="J122" s="332">
        <f>'２斷絲.IAD.效率'!O122</f>
        <v>0</v>
      </c>
      <c r="K122" s="332" t="str">
        <f>'２斷絲.IAD.效率'!P122</f>
        <v>停機</v>
      </c>
      <c r="L122" s="332">
        <f>'２斷絲.IAD.效率'!Q122</f>
        <v>0</v>
      </c>
      <c r="M122" s="332">
        <f>'２斷絲.IAD.效率'!R122</f>
        <v>0</v>
      </c>
      <c r="N122" s="332">
        <f>'２斷絲.IAD.效率'!S122</f>
        <v>0</v>
      </c>
      <c r="O122" s="332" t="str">
        <f>'２斷絲.IAD.效率'!T122</f>
        <v>停機</v>
      </c>
      <c r="P122" s="332">
        <f>'２斷絲.IAD.效率'!U122</f>
        <v>0</v>
      </c>
      <c r="Q122" s="332">
        <f>'２斷絲.IAD.效率'!V122</f>
        <v>0</v>
      </c>
      <c r="R122" s="332">
        <f>'２斷絲.IAD.效率'!W122</f>
        <v>0</v>
      </c>
      <c r="S122" s="332" t="str">
        <f>'２斷絲.IAD.效率'!X122</f>
        <v>停機</v>
      </c>
      <c r="T122" s="332">
        <f>'２斷絲.IAD.效率'!Y122</f>
        <v>0</v>
      </c>
      <c r="U122" s="328" t="str">
        <f>IF(ISNA(VLOOKUP('２斷絲.IAD.效率'!C122,條件!$A$1:$J$1011,10,0)),"",(VLOOKUP('２斷絲.IAD.效率'!C122,條件!$A$1:$J$1011,10,0)))</f>
        <v>高壓</v>
      </c>
      <c r="V122" s="329" t="str">
        <f>IF(ISNA(VLOOKUP(C122,條件!$A$1:$J$1011,8,0)),"",(VLOOKUP(C122,條件!$A$1:$J$1011,8,0)))</f>
        <v>P204</v>
      </c>
      <c r="W122" s="329">
        <f>IF(ISNA(VLOOKUP(V122,清單!$AG$1:$AH$19,2,1)),"",(VLOOKUP(V122,清單!$AG$1:$AH$19,2,1)))</f>
        <v>1.1890000000000001</v>
      </c>
      <c r="X122" s="329">
        <f>IF(ISNA(VLOOKUP(C122,條件!$A$1:$J$1011,9,0)),"",(VLOOKUP(C122,條件!$A$1:$J$1011,9,0)))</f>
        <v>2.8</v>
      </c>
      <c r="Y122" s="329">
        <v>24</v>
      </c>
      <c r="Z122" s="329">
        <v>216</v>
      </c>
      <c r="AA122" s="329">
        <f t="shared" si="10"/>
        <v>3.8</v>
      </c>
      <c r="AB122" s="333">
        <f t="shared" si="11"/>
        <v>23422.3488</v>
      </c>
    </row>
    <row r="123" spans="1:28">
      <c r="A123" s="331">
        <f>'２斷絲.IAD.效率'!A123</f>
        <v>46177</v>
      </c>
      <c r="B123" s="321" t="str">
        <f>'２斷絲.IAD.效率'!B123</f>
        <v>T06</v>
      </c>
      <c r="C123" s="321" t="str">
        <f>'２斷絲.IAD.效率'!C123</f>
        <v>2F6IM2</v>
      </c>
      <c r="D123" s="321" t="str">
        <f>'２斷絲.IAD.效率'!D123</f>
        <v>K</v>
      </c>
      <c r="E123" s="332">
        <f>'２斷絲.IAD.效率'!J123</f>
        <v>47</v>
      </c>
      <c r="F123" s="332">
        <f>'２斷絲.IAD.效率'!K123</f>
        <v>0</v>
      </c>
      <c r="G123" s="332">
        <f>'２斷絲.IAD.效率'!L123</f>
        <v>8890</v>
      </c>
      <c r="H123" s="332">
        <f>'２斷絲.IAD.效率'!M123</f>
        <v>8430</v>
      </c>
      <c r="I123" s="332">
        <f>'２斷絲.IAD.效率'!N123</f>
        <v>0</v>
      </c>
      <c r="J123" s="332">
        <f>'２斷絲.IAD.效率'!O123</f>
        <v>0</v>
      </c>
      <c r="K123" s="332">
        <f>'２斷絲.IAD.效率'!P123</f>
        <v>0</v>
      </c>
      <c r="L123" s="332">
        <f>'２斷絲.IAD.效率'!Q123</f>
        <v>0</v>
      </c>
      <c r="M123" s="332">
        <f>'２斷絲.IAD.效率'!R123</f>
        <v>41</v>
      </c>
      <c r="N123" s="332">
        <f>'２斷絲.IAD.效率'!S123</f>
        <v>0</v>
      </c>
      <c r="O123" s="332">
        <f>'２斷絲.IAD.效率'!T123</f>
        <v>8460</v>
      </c>
      <c r="P123" s="332">
        <f>'２斷絲.IAD.效率'!U123</f>
        <v>8890</v>
      </c>
      <c r="Q123" s="332">
        <f>'２斷絲.IAD.效率'!V123</f>
        <v>58</v>
      </c>
      <c r="R123" s="332">
        <f>'２斷絲.IAD.效率'!W123</f>
        <v>16</v>
      </c>
      <c r="S123" s="332">
        <f>'２斷絲.IAD.效率'!X123</f>
        <v>9810</v>
      </c>
      <c r="T123" s="332">
        <f>'２斷絲.IAD.效率'!Y123</f>
        <v>9630</v>
      </c>
      <c r="U123" s="328" t="str">
        <f>IF(ISNA(VLOOKUP('２斷絲.IAD.效率'!C123,條件!$A$1:$J$1011,10,0)),"",(VLOOKUP('２斷絲.IAD.效率'!C123,條件!$A$1:$J$1011,10,0)))</f>
        <v>高壓</v>
      </c>
      <c r="V123" s="329" t="str">
        <f>IF(ISNA(VLOOKUP(C123,條件!$A$1:$J$1011,8,0)),"",(VLOOKUP(C123,條件!$A$1:$J$1011,8,0)))</f>
        <v>P204</v>
      </c>
      <c r="W123" s="329">
        <f>IF(ISNA(VLOOKUP(V123,清單!$AG$1:$AH$19,2,1)),"",(VLOOKUP(V123,清單!$AG$1:$AH$19,2,1)))</f>
        <v>1.1890000000000001</v>
      </c>
      <c r="X123" s="329">
        <f>IF(ISNA(VLOOKUP(C123,條件!$A$1:$J$1011,9,0)),"",(VLOOKUP(C123,條件!$A$1:$J$1011,9,0)))</f>
        <v>2.8</v>
      </c>
      <c r="Y123" s="329">
        <v>24</v>
      </c>
      <c r="Z123" s="329">
        <v>216</v>
      </c>
      <c r="AA123" s="329">
        <f t="shared" si="10"/>
        <v>3.8</v>
      </c>
      <c r="AB123" s="333">
        <f t="shared" si="11"/>
        <v>23422.3488</v>
      </c>
    </row>
    <row r="124" spans="1:28">
      <c r="A124" s="331">
        <f>'２斷絲.IAD.效率'!A124</f>
        <v>46177</v>
      </c>
      <c r="B124" s="321" t="str">
        <f>'２斷絲.IAD.效率'!B124</f>
        <v>S01</v>
      </c>
      <c r="C124" s="321" t="str">
        <f>'２斷絲.IAD.效率'!C124</f>
        <v>2F43Q2</v>
      </c>
      <c r="D124" s="321">
        <f>'２斷絲.IAD.效率'!D124</f>
        <v>0</v>
      </c>
      <c r="E124" s="332">
        <f>'２斷絲.IAD.效率'!J124</f>
        <v>0</v>
      </c>
      <c r="F124" s="332">
        <f>'２斷絲.IAD.效率'!K124</f>
        <v>0</v>
      </c>
      <c r="G124" s="332" t="str">
        <f>'２斷絲.IAD.效率'!L124</f>
        <v>了機</v>
      </c>
      <c r="H124" s="332">
        <f>'２斷絲.IAD.效率'!M124</f>
        <v>0</v>
      </c>
      <c r="I124" s="332">
        <f>'２斷絲.IAD.效率'!N124</f>
        <v>0</v>
      </c>
      <c r="J124" s="332">
        <f>'２斷絲.IAD.效率'!O124</f>
        <v>0</v>
      </c>
      <c r="K124" s="332" t="str">
        <f>'２斷絲.IAD.效率'!P124</f>
        <v>了機</v>
      </c>
      <c r="L124" s="332">
        <f>'２斷絲.IAD.效率'!Q124</f>
        <v>0</v>
      </c>
      <c r="M124" s="332">
        <f>'２斷絲.IAD.效率'!R124</f>
        <v>0</v>
      </c>
      <c r="N124" s="332">
        <f>'２斷絲.IAD.效率'!S124</f>
        <v>0</v>
      </c>
      <c r="O124" s="332" t="str">
        <f>'２斷絲.IAD.效率'!T124</f>
        <v>了機</v>
      </c>
      <c r="P124" s="332">
        <f>'２斷絲.IAD.效率'!U124</f>
        <v>0</v>
      </c>
      <c r="Q124" s="332">
        <f>'２斷絲.IAD.效率'!V124</f>
        <v>0</v>
      </c>
      <c r="R124" s="332">
        <f>'２斷絲.IAD.效率'!W124</f>
        <v>0</v>
      </c>
      <c r="S124" s="332" t="str">
        <f>'２斷絲.IAD.效率'!X124</f>
        <v>了機</v>
      </c>
      <c r="T124" s="332">
        <f>'２斷絲.IAD.效率'!Y124</f>
        <v>0</v>
      </c>
      <c r="U124" s="328" t="str">
        <f>IF(ISNA(VLOOKUP('２斷絲.IAD.效率'!C124,條件!$A$1:$J$1011,10,0)),"",(VLOOKUP('２斷絲.IAD.效率'!C124,條件!$A$1:$J$1011,10,0)))</f>
        <v>高壓</v>
      </c>
      <c r="V124" s="329" t="str">
        <f>IF(ISNA(VLOOKUP(C124,條件!$A$1:$J$1011,8,0)),"",(VLOOKUP(C124,條件!$A$1:$J$1011,8,0)))</f>
        <v>P203</v>
      </c>
      <c r="W124" s="329">
        <f>IF(ISNA(VLOOKUP(V124,清單!$AG$1:$AH$19,2,1)),"",(VLOOKUP(V124,清單!$AG$1:$AH$19,2,1)))</f>
        <v>0.91100000000000003</v>
      </c>
      <c r="X124" s="329">
        <f>IF(ISNA(VLOOKUP(C124,條件!$A$1:$J$1011,9,0)),"",(VLOOKUP(C124,條件!$A$1:$J$1011,9,0)))</f>
        <v>1.3</v>
      </c>
      <c r="Y124" s="329">
        <v>24</v>
      </c>
      <c r="Z124" s="329">
        <v>216</v>
      </c>
      <c r="AA124" s="329">
        <f t="shared" ref="AA124:AA125" si="12">IF(X124="","",X124+1)</f>
        <v>2.2999999999999998</v>
      </c>
      <c r="AB124" s="333">
        <f t="shared" ref="AB124:AB125" si="13">IF(AA124="","",W124*Z124*AA124*Y124)</f>
        <v>10862.035199999998</v>
      </c>
    </row>
    <row r="125" spans="1:28">
      <c r="A125" s="331">
        <f>'２斷絲.IAD.效率'!A125</f>
        <v>46177</v>
      </c>
      <c r="B125" s="321" t="str">
        <f>'２斷絲.IAD.效率'!B125</f>
        <v>S02</v>
      </c>
      <c r="C125" s="321" t="str">
        <f>'２斷絲.IAD.效率'!C125</f>
        <v>絲開發</v>
      </c>
      <c r="D125" s="321">
        <f>'２斷絲.IAD.效率'!D125</f>
        <v>0</v>
      </c>
      <c r="E125" s="332">
        <f>'２斷絲.IAD.效率'!J125</f>
        <v>0</v>
      </c>
      <c r="F125" s="332">
        <f>'２斷絲.IAD.效率'!K125</f>
        <v>0</v>
      </c>
      <c r="G125" s="332" t="str">
        <f>'２斷絲.IAD.效率'!L125</f>
        <v>絲開發</v>
      </c>
      <c r="H125" s="332">
        <f>'２斷絲.IAD.效率'!M125</f>
        <v>0</v>
      </c>
      <c r="I125" s="332">
        <f>'２斷絲.IAD.效率'!N125</f>
        <v>0</v>
      </c>
      <c r="J125" s="332">
        <f>'２斷絲.IAD.效率'!O125</f>
        <v>0</v>
      </c>
      <c r="K125" s="332" t="str">
        <f>'２斷絲.IAD.效率'!P125</f>
        <v>絲開發</v>
      </c>
      <c r="L125" s="332">
        <f>'２斷絲.IAD.效率'!Q125</f>
        <v>0</v>
      </c>
      <c r="M125" s="332">
        <f>'２斷絲.IAD.效率'!R125</f>
        <v>0</v>
      </c>
      <c r="N125" s="332">
        <f>'２斷絲.IAD.效率'!S125</f>
        <v>0</v>
      </c>
      <c r="O125" s="332" t="str">
        <f>'２斷絲.IAD.效率'!T125</f>
        <v>絲開發</v>
      </c>
      <c r="P125" s="332">
        <f>'２斷絲.IAD.效率'!U125</f>
        <v>0</v>
      </c>
      <c r="Q125" s="332">
        <f>'２斷絲.IAD.效率'!V125</f>
        <v>0</v>
      </c>
      <c r="R125" s="332">
        <f>'２斷絲.IAD.效率'!W125</f>
        <v>0</v>
      </c>
      <c r="S125" s="332" t="str">
        <f>'２斷絲.IAD.效率'!X125</f>
        <v>絲開發</v>
      </c>
      <c r="T125" s="332">
        <f>'２斷絲.IAD.效率'!Y125</f>
        <v>0</v>
      </c>
      <c r="U125" s="328" t="str">
        <f>IF(ISNA(VLOOKUP('２斷絲.IAD.效率'!C125,條件!$A$1:$J$1011,10,0)),"",(VLOOKUP('２斷絲.IAD.效率'!C125,條件!$A$1:$J$1011,10,0)))</f>
        <v/>
      </c>
      <c r="V125" s="329" t="str">
        <f>IF(ISNA(VLOOKUP(C125,條件!$A$1:$J$1011,8,0)),"",(VLOOKUP(C125,條件!$A$1:$J$1011,8,0)))</f>
        <v/>
      </c>
      <c r="W125" s="329" t="str">
        <f>IF(ISNA(VLOOKUP(V125,清單!$AG$1:$AH$19,2,1)),"",(VLOOKUP(V125,清單!$AG$1:$AH$19,2,1)))</f>
        <v/>
      </c>
      <c r="X125" s="329" t="str">
        <f>IF(ISNA(VLOOKUP(C125,條件!$A$1:$J$1011,9,0)),"",(VLOOKUP(C125,條件!$A$1:$J$1011,9,0)))</f>
        <v/>
      </c>
      <c r="Y125" s="329">
        <v>24</v>
      </c>
      <c r="Z125" s="329">
        <v>216</v>
      </c>
      <c r="AA125" s="329" t="str">
        <f t="shared" si="12"/>
        <v/>
      </c>
      <c r="AB125" s="333" t="str">
        <f t="shared" si="13"/>
        <v/>
      </c>
    </row>
    <row r="126" spans="1:28">
      <c r="A126" s="331">
        <f>'２斷絲.IAD.效率'!A126</f>
        <v>46178</v>
      </c>
      <c r="B126" s="321" t="str">
        <f>'２斷絲.IAD.效率'!B126</f>
        <v>A07</v>
      </c>
      <c r="C126" s="321" t="str">
        <f>'２斷絲.IAD.效率'!C126</f>
        <v>停機</v>
      </c>
      <c r="D126" s="321">
        <f>'２斷絲.IAD.效率'!D126</f>
        <v>0</v>
      </c>
      <c r="E126" s="332">
        <f>'２斷絲.IAD.效率'!J126</f>
        <v>0</v>
      </c>
      <c r="F126" s="332">
        <f>'２斷絲.IAD.效率'!K126</f>
        <v>0</v>
      </c>
      <c r="G126" s="332" t="str">
        <f>'２斷絲.IAD.效率'!L126</f>
        <v>停機</v>
      </c>
      <c r="H126" s="332">
        <f>'２斷絲.IAD.效率'!M126</f>
        <v>0</v>
      </c>
      <c r="I126" s="332">
        <f>'２斷絲.IAD.效率'!N126</f>
        <v>0</v>
      </c>
      <c r="J126" s="332">
        <f>'２斷絲.IAD.效率'!O126</f>
        <v>0</v>
      </c>
      <c r="K126" s="332" t="str">
        <f>'２斷絲.IAD.效率'!P126</f>
        <v>停機</v>
      </c>
      <c r="L126" s="332">
        <f>'２斷絲.IAD.效率'!Q126</f>
        <v>0</v>
      </c>
      <c r="M126" s="332">
        <f>'２斷絲.IAD.效率'!R126</f>
        <v>0</v>
      </c>
      <c r="N126" s="332">
        <f>'２斷絲.IAD.效率'!S126</f>
        <v>0</v>
      </c>
      <c r="O126" s="332" t="str">
        <f>'２斷絲.IAD.效率'!T126</f>
        <v>停機</v>
      </c>
      <c r="P126" s="332">
        <f>'２斷絲.IAD.效率'!U126</f>
        <v>0</v>
      </c>
      <c r="Q126" s="332">
        <f>'２斷絲.IAD.效率'!V126</f>
        <v>0</v>
      </c>
      <c r="R126" s="332">
        <f>'２斷絲.IAD.效率'!W126</f>
        <v>0</v>
      </c>
      <c r="S126" s="332" t="str">
        <f>'２斷絲.IAD.效率'!X126</f>
        <v>停機</v>
      </c>
      <c r="T126" s="332">
        <f>'２斷絲.IAD.效率'!Y126</f>
        <v>0</v>
      </c>
      <c r="U126" s="328" t="str">
        <f>IF(ISNA(VLOOKUP('２斷絲.IAD.效率'!C126,條件!$A$1:$J$1011,10,0)),"",(VLOOKUP('２斷絲.IAD.效率'!C126,條件!$A$1:$J$1011,10,0)))</f>
        <v/>
      </c>
      <c r="V126" s="329" t="str">
        <f>IF(ISNA(VLOOKUP(C126,條件!$A$1:$J$1011,8,0)),"",(VLOOKUP(C126,條件!$A$1:$J$1011,8,0)))</f>
        <v/>
      </c>
      <c r="W126" s="329" t="str">
        <f>IF(ISNA(VLOOKUP(V126,清單!$AG$1:$AH$19,2,1)),"",(VLOOKUP(V126,清單!$AG$1:$AH$19,2,1)))</f>
        <v/>
      </c>
      <c r="X126" s="329" t="str">
        <f>IF(ISNA(VLOOKUP(C126,條件!$A$1:$J$1011,9,0)),"",(VLOOKUP(C126,條件!$A$1:$J$1011,9,0)))</f>
        <v/>
      </c>
      <c r="Y126" s="329">
        <v>24</v>
      </c>
      <c r="Z126" s="329">
        <v>216</v>
      </c>
      <c r="AA126" s="329" t="str">
        <f t="shared" ref="AA126:AA156" si="14">IF(X126="","",X126+1)</f>
        <v/>
      </c>
      <c r="AB126" s="333" t="str">
        <f t="shared" ref="AB126:AB156" si="15">IF(AA126="","",W126*Z126*AA126*Y126)</f>
        <v/>
      </c>
    </row>
    <row r="127" spans="1:28">
      <c r="A127" s="331">
        <f>'２斷絲.IAD.效率'!A127</f>
        <v>46178</v>
      </c>
      <c r="B127" s="321" t="str">
        <f>'２斷絲.IAD.效率'!B127</f>
        <v>A08</v>
      </c>
      <c r="C127" s="321" t="str">
        <f>'２斷絲.IAD.效率'!C127</f>
        <v>停機</v>
      </c>
      <c r="D127" s="321">
        <f>'２斷絲.IAD.效率'!D127</f>
        <v>0</v>
      </c>
      <c r="E127" s="332">
        <f>'２斷絲.IAD.效率'!J127</f>
        <v>0</v>
      </c>
      <c r="F127" s="332">
        <f>'２斷絲.IAD.效率'!K127</f>
        <v>0</v>
      </c>
      <c r="G127" s="332" t="str">
        <f>'２斷絲.IAD.效率'!L127</f>
        <v>停機</v>
      </c>
      <c r="H127" s="332">
        <f>'２斷絲.IAD.效率'!M127</f>
        <v>0</v>
      </c>
      <c r="I127" s="332">
        <f>'２斷絲.IAD.效率'!N127</f>
        <v>0</v>
      </c>
      <c r="J127" s="332">
        <f>'２斷絲.IAD.效率'!O127</f>
        <v>0</v>
      </c>
      <c r="K127" s="332" t="str">
        <f>'２斷絲.IAD.效率'!P127</f>
        <v>停機</v>
      </c>
      <c r="L127" s="332">
        <f>'２斷絲.IAD.效率'!Q127</f>
        <v>0</v>
      </c>
      <c r="M127" s="332">
        <f>'２斷絲.IAD.效率'!R127</f>
        <v>0</v>
      </c>
      <c r="N127" s="332">
        <f>'２斷絲.IAD.效率'!S127</f>
        <v>0</v>
      </c>
      <c r="O127" s="332" t="str">
        <f>'２斷絲.IAD.效率'!T127</f>
        <v>停機</v>
      </c>
      <c r="P127" s="332">
        <f>'２斷絲.IAD.效率'!U127</f>
        <v>0</v>
      </c>
      <c r="Q127" s="332">
        <f>'２斷絲.IAD.效率'!V127</f>
        <v>0</v>
      </c>
      <c r="R127" s="332">
        <f>'２斷絲.IAD.效率'!W127</f>
        <v>0</v>
      </c>
      <c r="S127" s="332" t="str">
        <f>'２斷絲.IAD.效率'!X127</f>
        <v>停機</v>
      </c>
      <c r="T127" s="332">
        <f>'２斷絲.IAD.效率'!Y127</f>
        <v>0</v>
      </c>
      <c r="U127" s="328" t="str">
        <f>IF(ISNA(VLOOKUP('２斷絲.IAD.效率'!C127,條件!$A$1:$J$1011,10,0)),"",(VLOOKUP('２斷絲.IAD.效率'!C127,條件!$A$1:$J$1011,10,0)))</f>
        <v/>
      </c>
      <c r="V127" s="329" t="str">
        <f>IF(ISNA(VLOOKUP(C127,條件!$A$1:$J$1011,8,0)),"",(VLOOKUP(C127,條件!$A$1:$J$1011,8,0)))</f>
        <v/>
      </c>
      <c r="W127" s="329" t="str">
        <f>IF(ISNA(VLOOKUP(V127,清單!$AG$1:$AH$19,2,1)),"",(VLOOKUP(V127,清單!$AG$1:$AH$19,2,1)))</f>
        <v/>
      </c>
      <c r="X127" s="329" t="str">
        <f>IF(ISNA(VLOOKUP(C127,條件!$A$1:$J$1011,9,0)),"",(VLOOKUP(C127,條件!$A$1:$J$1011,9,0)))</f>
        <v/>
      </c>
      <c r="Y127" s="329">
        <v>24</v>
      </c>
      <c r="Z127" s="329">
        <v>216</v>
      </c>
      <c r="AA127" s="329" t="str">
        <f t="shared" si="14"/>
        <v/>
      </c>
      <c r="AB127" s="333" t="str">
        <f t="shared" si="15"/>
        <v/>
      </c>
    </row>
    <row r="128" spans="1:28">
      <c r="A128" s="331">
        <f>'２斷絲.IAD.效率'!A128</f>
        <v>46178</v>
      </c>
      <c r="B128" s="321" t="str">
        <f>'２斷絲.IAD.效率'!B128</f>
        <v>A09</v>
      </c>
      <c r="C128" s="321" t="str">
        <f>'２斷絲.IAD.效率'!C128</f>
        <v>停機</v>
      </c>
      <c r="D128" s="321">
        <f>'２斷絲.IAD.效率'!D128</f>
        <v>0</v>
      </c>
      <c r="E128" s="332">
        <f>'２斷絲.IAD.效率'!J128</f>
        <v>0</v>
      </c>
      <c r="F128" s="332">
        <f>'２斷絲.IAD.效率'!K128</f>
        <v>0</v>
      </c>
      <c r="G128" s="332" t="str">
        <f>'２斷絲.IAD.效率'!L128</f>
        <v>停機</v>
      </c>
      <c r="H128" s="332">
        <f>'２斷絲.IAD.效率'!M128</f>
        <v>0</v>
      </c>
      <c r="I128" s="332">
        <f>'２斷絲.IAD.效率'!N128</f>
        <v>0</v>
      </c>
      <c r="J128" s="332">
        <f>'２斷絲.IAD.效率'!O128</f>
        <v>0</v>
      </c>
      <c r="K128" s="332" t="str">
        <f>'２斷絲.IAD.效率'!P128</f>
        <v>停機</v>
      </c>
      <c r="L128" s="332">
        <f>'２斷絲.IAD.效率'!Q128</f>
        <v>0</v>
      </c>
      <c r="M128" s="332">
        <f>'２斷絲.IAD.效率'!R128</f>
        <v>0</v>
      </c>
      <c r="N128" s="332">
        <f>'２斷絲.IAD.效率'!S128</f>
        <v>0</v>
      </c>
      <c r="O128" s="332" t="str">
        <f>'２斷絲.IAD.效率'!T128</f>
        <v>停機</v>
      </c>
      <c r="P128" s="332">
        <f>'２斷絲.IAD.效率'!U128</f>
        <v>0</v>
      </c>
      <c r="Q128" s="332">
        <f>'２斷絲.IAD.效率'!V128</f>
        <v>0</v>
      </c>
      <c r="R128" s="332">
        <f>'２斷絲.IAD.效率'!W128</f>
        <v>0</v>
      </c>
      <c r="S128" s="332" t="str">
        <f>'２斷絲.IAD.效率'!X128</f>
        <v>停機</v>
      </c>
      <c r="T128" s="332">
        <f>'２斷絲.IAD.效率'!Y128</f>
        <v>0</v>
      </c>
      <c r="U128" s="328" t="str">
        <f>IF(ISNA(VLOOKUP('２斷絲.IAD.效率'!C128,條件!$A$1:$J$1011,10,0)),"",(VLOOKUP('２斷絲.IAD.效率'!C128,條件!$A$1:$J$1011,10,0)))</f>
        <v/>
      </c>
      <c r="V128" s="329" t="str">
        <f>IF(ISNA(VLOOKUP(C128,條件!$A$1:$J$1011,8,0)),"",(VLOOKUP(C128,條件!$A$1:$J$1011,8,0)))</f>
        <v/>
      </c>
      <c r="W128" s="329" t="str">
        <f>IF(ISNA(VLOOKUP(V128,清單!$AG$1:$AH$19,2,1)),"",(VLOOKUP(V128,清單!$AG$1:$AH$19,2,1)))</f>
        <v/>
      </c>
      <c r="X128" s="329" t="str">
        <f>IF(ISNA(VLOOKUP(C128,條件!$A$1:$J$1011,9,0)),"",(VLOOKUP(C128,條件!$A$1:$J$1011,9,0)))</f>
        <v/>
      </c>
      <c r="Y128" s="329">
        <v>24</v>
      </c>
      <c r="Z128" s="329">
        <v>216</v>
      </c>
      <c r="AA128" s="329" t="str">
        <f t="shared" si="14"/>
        <v/>
      </c>
      <c r="AB128" s="333" t="str">
        <f t="shared" si="15"/>
        <v/>
      </c>
    </row>
    <row r="129" spans="1:28">
      <c r="A129" s="331">
        <f>'２斷絲.IAD.效率'!A129</f>
        <v>46178</v>
      </c>
      <c r="B129" s="321" t="str">
        <f>'２斷絲.IAD.效率'!B129</f>
        <v>A10</v>
      </c>
      <c r="C129" s="321" t="str">
        <f>'２斷絲.IAD.效率'!C129</f>
        <v>停機</v>
      </c>
      <c r="D129" s="321">
        <f>'２斷絲.IAD.效率'!D129</f>
        <v>0</v>
      </c>
      <c r="E129" s="332">
        <f>'２斷絲.IAD.效率'!J129</f>
        <v>0</v>
      </c>
      <c r="F129" s="332">
        <f>'２斷絲.IAD.效率'!K129</f>
        <v>0</v>
      </c>
      <c r="G129" s="332" t="str">
        <f>'２斷絲.IAD.效率'!L129</f>
        <v>停機</v>
      </c>
      <c r="H129" s="332">
        <f>'２斷絲.IAD.效率'!M129</f>
        <v>0</v>
      </c>
      <c r="I129" s="332">
        <f>'２斷絲.IAD.效率'!N129</f>
        <v>0</v>
      </c>
      <c r="J129" s="332">
        <f>'２斷絲.IAD.效率'!O129</f>
        <v>0</v>
      </c>
      <c r="K129" s="332" t="str">
        <f>'２斷絲.IAD.效率'!P129</f>
        <v>停機</v>
      </c>
      <c r="L129" s="332">
        <f>'２斷絲.IAD.效率'!Q129</f>
        <v>0</v>
      </c>
      <c r="M129" s="332">
        <f>'２斷絲.IAD.效率'!R129</f>
        <v>0</v>
      </c>
      <c r="N129" s="332">
        <f>'２斷絲.IAD.效率'!S129</f>
        <v>0</v>
      </c>
      <c r="O129" s="332" t="str">
        <f>'２斷絲.IAD.效率'!T129</f>
        <v>停機</v>
      </c>
      <c r="P129" s="332">
        <f>'２斷絲.IAD.效率'!U129</f>
        <v>0</v>
      </c>
      <c r="Q129" s="332">
        <f>'２斷絲.IAD.效率'!V129</f>
        <v>0</v>
      </c>
      <c r="R129" s="332">
        <f>'２斷絲.IAD.效率'!W129</f>
        <v>0</v>
      </c>
      <c r="S129" s="332" t="str">
        <f>'２斷絲.IAD.效率'!X129</f>
        <v>停機</v>
      </c>
      <c r="T129" s="332">
        <f>'２斷絲.IAD.效率'!Y129</f>
        <v>0</v>
      </c>
      <c r="U129" s="328" t="str">
        <f>IF(ISNA(VLOOKUP('２斷絲.IAD.效率'!C129,條件!$A$1:$J$1011,10,0)),"",(VLOOKUP('２斷絲.IAD.效率'!C129,條件!$A$1:$J$1011,10,0)))</f>
        <v/>
      </c>
      <c r="V129" s="329" t="str">
        <f>IF(ISNA(VLOOKUP(C129,條件!$A$1:$J$1011,8,0)),"",(VLOOKUP(C129,條件!$A$1:$J$1011,8,0)))</f>
        <v/>
      </c>
      <c r="W129" s="329" t="str">
        <f>IF(ISNA(VLOOKUP(V129,清單!$AG$1:$AH$19,2,1)),"",(VLOOKUP(V129,清單!$AG$1:$AH$19,2,1)))</f>
        <v/>
      </c>
      <c r="X129" s="329" t="str">
        <f>IF(ISNA(VLOOKUP(C129,條件!$A$1:$J$1011,9,0)),"",(VLOOKUP(C129,條件!$A$1:$J$1011,9,0)))</f>
        <v/>
      </c>
      <c r="Y129" s="329">
        <v>24</v>
      </c>
      <c r="Z129" s="329">
        <v>216</v>
      </c>
      <c r="AA129" s="329" t="str">
        <f t="shared" si="14"/>
        <v/>
      </c>
      <c r="AB129" s="333" t="str">
        <f t="shared" si="15"/>
        <v/>
      </c>
    </row>
    <row r="130" spans="1:28">
      <c r="A130" s="331">
        <f>'２斷絲.IAD.效率'!A130</f>
        <v>46178</v>
      </c>
      <c r="B130" s="321" t="str">
        <f>'２斷絲.IAD.效率'!B130</f>
        <v>A11</v>
      </c>
      <c r="C130" s="321" t="str">
        <f>'２斷絲.IAD.效率'!C130</f>
        <v>2FA062</v>
      </c>
      <c r="D130" s="321">
        <f>'２斷絲.IAD.效率'!D130</f>
        <v>0</v>
      </c>
      <c r="E130" s="332">
        <f>'２斷絲.IAD.效率'!J130</f>
        <v>26</v>
      </c>
      <c r="F130" s="332">
        <f>'２斷絲.IAD.效率'!K130</f>
        <v>0</v>
      </c>
      <c r="G130" s="332">
        <f>'２斷絲.IAD.效率'!L130</f>
        <v>9313</v>
      </c>
      <c r="H130" s="332">
        <f>'２斷絲.IAD.效率'!M130</f>
        <v>8972</v>
      </c>
      <c r="I130" s="332">
        <f>'２斷絲.IAD.效率'!N130</f>
        <v>0</v>
      </c>
      <c r="J130" s="332">
        <f>'２斷絲.IAD.效率'!O130</f>
        <v>0</v>
      </c>
      <c r="K130" s="332">
        <f>'２斷絲.IAD.效率'!P130</f>
        <v>0</v>
      </c>
      <c r="L130" s="332">
        <f>'２斷絲.IAD.效率'!Q130</f>
        <v>0</v>
      </c>
      <c r="M130" s="332">
        <f>'２斷絲.IAD.效率'!R130</f>
        <v>34</v>
      </c>
      <c r="N130" s="332">
        <f>'２斷絲.IAD.效率'!S130</f>
        <v>0</v>
      </c>
      <c r="O130" s="332">
        <f>'２斷絲.IAD.效率'!T130</f>
        <v>9092</v>
      </c>
      <c r="P130" s="332">
        <f>'２斷絲.IAD.效率'!U130</f>
        <v>8570</v>
      </c>
      <c r="Q130" s="332">
        <f>'２斷絲.IAD.效率'!V130</f>
        <v>31</v>
      </c>
      <c r="R130" s="332">
        <f>'２斷絲.IAD.效率'!W130</f>
        <v>1</v>
      </c>
      <c r="S130" s="332">
        <f>'２斷絲.IAD.效率'!X130</f>
        <v>9403</v>
      </c>
      <c r="T130" s="332">
        <f>'２斷絲.IAD.效率'!Y130</f>
        <v>9000</v>
      </c>
      <c r="U130" s="328" t="str">
        <f>IF(ISNA(VLOOKUP('２斷絲.IAD.效率'!C130,條件!$A$1:$J$1011,10,0)),"",(VLOOKUP('２斷絲.IAD.效率'!C130,條件!$A$1:$J$1011,10,0)))</f>
        <v>高壓</v>
      </c>
      <c r="V130" s="329" t="str">
        <f>IF(ISNA(VLOOKUP(C130,條件!$A$1:$J$1011,8,0)),"",(VLOOKUP(C130,條件!$A$1:$J$1011,8,0)))</f>
        <v>P203</v>
      </c>
      <c r="W130" s="329">
        <f>IF(ISNA(VLOOKUP(V130,清單!$AG$1:$AH$19,2,1)),"",(VLOOKUP(V130,清單!$AG$1:$AH$19,2,1)))</f>
        <v>0.91100000000000003</v>
      </c>
      <c r="X130" s="329">
        <f>IF(ISNA(VLOOKUP(C130,條件!$A$1:$J$1011,9,0)),"",(VLOOKUP(C130,條件!$A$1:$J$1011,9,0)))</f>
        <v>0.7</v>
      </c>
      <c r="Y130" s="329">
        <v>24</v>
      </c>
      <c r="Z130" s="329">
        <v>216</v>
      </c>
      <c r="AA130" s="329">
        <f t="shared" si="14"/>
        <v>1.7</v>
      </c>
      <c r="AB130" s="333">
        <f t="shared" si="15"/>
        <v>8028.4608000000007</v>
      </c>
    </row>
    <row r="131" spans="1:28">
      <c r="A131" s="331">
        <f>'２斷絲.IAD.效率'!A131</f>
        <v>46178</v>
      </c>
      <c r="B131" s="321" t="str">
        <f>'２斷絲.IAD.效率'!B131</f>
        <v>A12</v>
      </c>
      <c r="C131" s="321" t="str">
        <f>'２斷絲.IAD.效率'!C131</f>
        <v>2F43R2</v>
      </c>
      <c r="D131" s="321">
        <f>'２斷絲.IAD.效率'!D131</f>
        <v>0</v>
      </c>
      <c r="E131" s="332">
        <f>'２斷絲.IAD.效率'!J131</f>
        <v>10</v>
      </c>
      <c r="F131" s="332">
        <f>'２斷絲.IAD.效率'!K131</f>
        <v>0</v>
      </c>
      <c r="G131" s="332">
        <f>'２斷絲.IAD.效率'!L131</f>
        <v>9636</v>
      </c>
      <c r="H131" s="332">
        <f>'２斷絲.IAD.效率'!M131</f>
        <v>9630</v>
      </c>
      <c r="I131" s="332">
        <f>'２斷絲.IAD.效率'!N131</f>
        <v>0</v>
      </c>
      <c r="J131" s="332">
        <f>'２斷絲.IAD.效率'!O131</f>
        <v>0</v>
      </c>
      <c r="K131" s="332">
        <f>'２斷絲.IAD.效率'!P131</f>
        <v>0</v>
      </c>
      <c r="L131" s="332">
        <f>'２斷絲.IAD.效率'!Q131</f>
        <v>0</v>
      </c>
      <c r="M131" s="332">
        <f>'２斷絲.IAD.效率'!R131</f>
        <v>26</v>
      </c>
      <c r="N131" s="332">
        <f>'２斷絲.IAD.效率'!S131</f>
        <v>2</v>
      </c>
      <c r="O131" s="332">
        <f>'２斷絲.IAD.效率'!T131</f>
        <v>9088</v>
      </c>
      <c r="P131" s="332">
        <f>'２斷絲.IAD.效率'!U131</f>
        <v>9596</v>
      </c>
      <c r="Q131" s="332">
        <f>'２斷絲.IAD.效率'!V131</f>
        <v>18</v>
      </c>
      <c r="R131" s="332">
        <f>'２斷絲.IAD.效率'!W131</f>
        <v>0</v>
      </c>
      <c r="S131" s="332">
        <f>'２斷絲.IAD.效率'!X131</f>
        <v>9769</v>
      </c>
      <c r="T131" s="332">
        <f>'２斷絲.IAD.效率'!Y131</f>
        <v>9765</v>
      </c>
      <c r="U131" s="328" t="str">
        <f>IF(ISNA(VLOOKUP('２斷絲.IAD.效率'!C131,條件!$A$1:$J$1011,10,0)),"",(VLOOKUP('２斷絲.IAD.效率'!C131,條件!$A$1:$J$1011,10,0)))</f>
        <v>低壓</v>
      </c>
      <c r="V131" s="329" t="str">
        <f>IF(ISNA(VLOOKUP(C131,條件!$A$1:$J$1011,8,0)),"",(VLOOKUP(C131,條件!$A$1:$J$1011,8,0)))</f>
        <v>P203</v>
      </c>
      <c r="W131" s="329">
        <f>IF(ISNA(VLOOKUP(V131,清單!$AG$1:$AH$19,2,1)),"",(VLOOKUP(V131,清單!$AG$1:$AH$19,2,1)))</f>
        <v>0.91100000000000003</v>
      </c>
      <c r="X131" s="329">
        <f>IF(ISNA(VLOOKUP(C131,條件!$A$1:$J$1011,9,0)),"",(VLOOKUP(C131,條件!$A$1:$J$1011,9,0)))</f>
        <v>1.7</v>
      </c>
      <c r="Y131" s="329">
        <v>24</v>
      </c>
      <c r="Z131" s="329">
        <v>216</v>
      </c>
      <c r="AA131" s="329">
        <f t="shared" si="14"/>
        <v>2.7</v>
      </c>
      <c r="AB131" s="333">
        <f t="shared" si="15"/>
        <v>12751.084800000001</v>
      </c>
    </row>
    <row r="132" spans="1:28">
      <c r="A132" s="331">
        <f>'２斷絲.IAD.效率'!A132</f>
        <v>46178</v>
      </c>
      <c r="B132" s="321" t="str">
        <f>'２斷絲.IAD.效率'!B132</f>
        <v>A13</v>
      </c>
      <c r="C132" s="321" t="str">
        <f>'２斷絲.IAD.效率'!C132</f>
        <v>2F08R2</v>
      </c>
      <c r="D132" s="321" t="str">
        <f>'２斷絲.IAD.效率'!D132</f>
        <v>G</v>
      </c>
      <c r="E132" s="332">
        <f>'２斷絲.IAD.效率'!J132</f>
        <v>15</v>
      </c>
      <c r="F132" s="332">
        <f>'２斷絲.IAD.效率'!K132</f>
        <v>0</v>
      </c>
      <c r="G132" s="332">
        <f>'２斷絲.IAD.效率'!L132</f>
        <v>8820</v>
      </c>
      <c r="H132" s="332">
        <f>'２斷絲.IAD.效率'!M132</f>
        <v>9433</v>
      </c>
      <c r="I132" s="332">
        <f>'２斷絲.IAD.效率'!N132</f>
        <v>0</v>
      </c>
      <c r="J132" s="332">
        <f>'２斷絲.IAD.效率'!O132</f>
        <v>0</v>
      </c>
      <c r="K132" s="332">
        <f>'２斷絲.IAD.效率'!P132</f>
        <v>0</v>
      </c>
      <c r="L132" s="332">
        <f>'２斷絲.IAD.效率'!Q132</f>
        <v>0</v>
      </c>
      <c r="M132" s="332">
        <f>'２斷絲.IAD.效率'!R132</f>
        <v>18</v>
      </c>
      <c r="N132" s="332">
        <f>'２斷絲.IAD.效率'!S132</f>
        <v>0</v>
      </c>
      <c r="O132" s="332">
        <f>'２斷絲.IAD.效率'!T132</f>
        <v>9223</v>
      </c>
      <c r="P132" s="332">
        <f>'２斷絲.IAD.效率'!U132</f>
        <v>9376</v>
      </c>
      <c r="Q132" s="332">
        <f>'２斷絲.IAD.效率'!V132</f>
        <v>16</v>
      </c>
      <c r="R132" s="332">
        <f>'２斷絲.IAD.效率'!W132</f>
        <v>0</v>
      </c>
      <c r="S132" s="332">
        <f>'２斷絲.IAD.效率'!X132</f>
        <v>9275</v>
      </c>
      <c r="T132" s="332">
        <f>'２斷絲.IAD.效率'!Y132</f>
        <v>9280</v>
      </c>
      <c r="U132" s="328" t="str">
        <f>IF(ISNA(VLOOKUP('２斷絲.IAD.效率'!C132,條件!$A$1:$J$1011,10,0)),"",(VLOOKUP('２斷絲.IAD.效率'!C132,條件!$A$1:$J$1011,10,0)))</f>
        <v>低壓</v>
      </c>
      <c r="V132" s="329" t="str">
        <f>IF(ISNA(VLOOKUP(C132,條件!$A$1:$J$1011,8,0)),"",(VLOOKUP(C132,條件!$A$1:$J$1011,8,0)))</f>
        <v>P142</v>
      </c>
      <c r="W132" s="329">
        <f>IF(ISNA(VLOOKUP(V132,清單!$AG$1:$AH$19,2,1)),"",(VLOOKUP(V132,清單!$AG$1:$AH$19,2,1)))</f>
        <v>0.56200000000000006</v>
      </c>
      <c r="X132" s="329">
        <f>IF(ISNA(VLOOKUP(C132,條件!$A$1:$J$1011,9,0)),"",(VLOOKUP(C132,條件!$A$1:$J$1011,9,0)))</f>
        <v>1.1000000000000001</v>
      </c>
      <c r="Y132" s="329">
        <v>24</v>
      </c>
      <c r="Z132" s="329">
        <v>216</v>
      </c>
      <c r="AA132" s="329">
        <f t="shared" si="14"/>
        <v>2.1</v>
      </c>
      <c r="AB132" s="333">
        <f t="shared" si="15"/>
        <v>6118.1568000000007</v>
      </c>
    </row>
    <row r="133" spans="1:28">
      <c r="A133" s="331">
        <f>'２斷絲.IAD.效率'!A133</f>
        <v>46178</v>
      </c>
      <c r="B133" s="321" t="str">
        <f>'２斷絲.IAD.效率'!B133</f>
        <v>A14</v>
      </c>
      <c r="C133" s="321" t="str">
        <f>'２斷絲.IAD.效率'!C133</f>
        <v>停機</v>
      </c>
      <c r="D133" s="321">
        <f>'２斷絲.IAD.效率'!D133</f>
        <v>0</v>
      </c>
      <c r="E133" s="332">
        <f>'２斷絲.IAD.效率'!J133</f>
        <v>0</v>
      </c>
      <c r="F133" s="332">
        <f>'２斷絲.IAD.效率'!K133</f>
        <v>0</v>
      </c>
      <c r="G133" s="332" t="str">
        <f>'２斷絲.IAD.效率'!L133</f>
        <v>停機</v>
      </c>
      <c r="H133" s="332">
        <f>'２斷絲.IAD.效率'!M133</f>
        <v>0</v>
      </c>
      <c r="I133" s="332">
        <f>'２斷絲.IAD.效率'!N133</f>
        <v>0</v>
      </c>
      <c r="J133" s="332">
        <f>'２斷絲.IAD.效率'!O133</f>
        <v>0</v>
      </c>
      <c r="K133" s="332" t="str">
        <f>'２斷絲.IAD.效率'!P133</f>
        <v>停機</v>
      </c>
      <c r="L133" s="332">
        <f>'２斷絲.IAD.效率'!Q133</f>
        <v>0</v>
      </c>
      <c r="M133" s="332">
        <f>'２斷絲.IAD.效率'!R133</f>
        <v>0</v>
      </c>
      <c r="N133" s="332">
        <f>'２斷絲.IAD.效率'!S133</f>
        <v>0</v>
      </c>
      <c r="O133" s="332" t="str">
        <f>'２斷絲.IAD.效率'!T133</f>
        <v>停機</v>
      </c>
      <c r="P133" s="332">
        <f>'２斷絲.IAD.效率'!U133</f>
        <v>0</v>
      </c>
      <c r="Q133" s="332">
        <f>'２斷絲.IAD.效率'!V133</f>
        <v>0</v>
      </c>
      <c r="R133" s="332">
        <f>'２斷絲.IAD.效率'!W133</f>
        <v>0</v>
      </c>
      <c r="S133" s="332" t="str">
        <f>'２斷絲.IAD.效率'!X133</f>
        <v>停機</v>
      </c>
      <c r="T133" s="332">
        <f>'２斷絲.IAD.效率'!Y133</f>
        <v>0</v>
      </c>
      <c r="U133" s="328" t="str">
        <f>IF(ISNA(VLOOKUP('２斷絲.IAD.效率'!C133,條件!$A$1:$J$1011,10,0)),"",(VLOOKUP('２斷絲.IAD.效率'!C133,條件!$A$1:$J$1011,10,0)))</f>
        <v/>
      </c>
      <c r="V133" s="329" t="str">
        <f>IF(ISNA(VLOOKUP(C133,條件!$A$1:$J$1011,8,0)),"",(VLOOKUP(C133,條件!$A$1:$J$1011,8,0)))</f>
        <v/>
      </c>
      <c r="W133" s="329" t="str">
        <f>IF(ISNA(VLOOKUP(V133,清單!$AG$1:$AH$19,2,1)),"",(VLOOKUP(V133,清單!$AG$1:$AH$19,2,1)))</f>
        <v/>
      </c>
      <c r="X133" s="329" t="str">
        <f>IF(ISNA(VLOOKUP(C133,條件!$A$1:$J$1011,9,0)),"",(VLOOKUP(C133,條件!$A$1:$J$1011,9,0)))</f>
        <v/>
      </c>
      <c r="Y133" s="329">
        <v>24</v>
      </c>
      <c r="Z133" s="329">
        <v>216</v>
      </c>
      <c r="AA133" s="329" t="str">
        <f t="shared" si="14"/>
        <v/>
      </c>
      <c r="AB133" s="333" t="str">
        <f t="shared" si="15"/>
        <v/>
      </c>
    </row>
    <row r="134" spans="1:28">
      <c r="A134" s="331">
        <f>'２斷絲.IAD.效率'!A134</f>
        <v>46178</v>
      </c>
      <c r="B134" s="321" t="str">
        <f>'２斷絲.IAD.效率'!B134</f>
        <v>A15</v>
      </c>
      <c r="C134" s="321" t="str">
        <f>'２斷絲.IAD.效率'!C134</f>
        <v>2F43P2</v>
      </c>
      <c r="D134" s="321">
        <f>'２斷絲.IAD.效率'!D134</f>
        <v>0</v>
      </c>
      <c r="E134" s="332">
        <f>'２斷絲.IAD.效率'!J134</f>
        <v>56</v>
      </c>
      <c r="F134" s="332">
        <f>'２斷絲.IAD.效率'!K134</f>
        <v>0</v>
      </c>
      <c r="G134" s="332" t="str">
        <f>'２斷絲.IAD.效率'!L134</f>
        <v>故障</v>
      </c>
      <c r="H134" s="332">
        <f>'２斷絲.IAD.效率'!M134</f>
        <v>0</v>
      </c>
      <c r="I134" s="332">
        <f>'２斷絲.IAD.效率'!N134</f>
        <v>0</v>
      </c>
      <c r="J134" s="332">
        <f>'２斷絲.IAD.效率'!O134</f>
        <v>0</v>
      </c>
      <c r="K134" s="332">
        <f>'２斷絲.IAD.效率'!P134</f>
        <v>0</v>
      </c>
      <c r="L134" s="332">
        <f>'２斷絲.IAD.效率'!Q134</f>
        <v>0</v>
      </c>
      <c r="M134" s="332">
        <f>'２斷絲.IAD.效率'!R134</f>
        <v>18</v>
      </c>
      <c r="N134" s="332">
        <f>'２斷絲.IAD.效率'!S134</f>
        <v>4</v>
      </c>
      <c r="O134" s="332">
        <f>'２斷絲.IAD.效率'!T134</f>
        <v>9030</v>
      </c>
      <c r="P134" s="332">
        <f>'２斷絲.IAD.效率'!U134</f>
        <v>8919</v>
      </c>
      <c r="Q134" s="332">
        <f>'２斷絲.IAD.效率'!V134</f>
        <v>11</v>
      </c>
      <c r="R134" s="332">
        <f>'２斷絲.IAD.效率'!W134</f>
        <v>3</v>
      </c>
      <c r="S134" s="332">
        <f>'２斷絲.IAD.效率'!X134</f>
        <v>9056</v>
      </c>
      <c r="T134" s="332">
        <f>'２斷絲.IAD.效率'!Y134</f>
        <v>9015</v>
      </c>
      <c r="U134" s="328" t="str">
        <f>IF(ISNA(VLOOKUP('２斷絲.IAD.效率'!C134,條件!$A$1:$J$1011,10,0)),"",(VLOOKUP('２斷絲.IAD.效率'!C134,條件!$A$1:$J$1011,10,0)))</f>
        <v>低壓</v>
      </c>
      <c r="V134" s="329" t="str">
        <f>IF(ISNA(VLOOKUP(C134,條件!$A$1:$J$1011,8,0)),"",(VLOOKUP(C134,條件!$A$1:$J$1011,8,0)))</f>
        <v>P203</v>
      </c>
      <c r="W134" s="329">
        <f>IF(ISNA(VLOOKUP(V134,清單!$AG$1:$AH$19,2,1)),"",(VLOOKUP(V134,清單!$AG$1:$AH$19,2,1)))</f>
        <v>0.91100000000000003</v>
      </c>
      <c r="X134" s="329">
        <f>IF(ISNA(VLOOKUP(C134,條件!$A$1:$J$1011,9,0)),"",(VLOOKUP(C134,條件!$A$1:$J$1011,9,0)))</f>
        <v>3</v>
      </c>
      <c r="Y134" s="329">
        <v>24</v>
      </c>
      <c r="Z134" s="329">
        <v>216</v>
      </c>
      <c r="AA134" s="329">
        <f t="shared" si="14"/>
        <v>4</v>
      </c>
      <c r="AB134" s="333">
        <f t="shared" si="15"/>
        <v>18890.495999999999</v>
      </c>
    </row>
    <row r="135" spans="1:28">
      <c r="A135" s="331">
        <f>'２斷絲.IAD.效率'!A135</f>
        <v>46178</v>
      </c>
      <c r="B135" s="321" t="str">
        <f>'２斷絲.IAD.效率'!B135</f>
        <v>A16</v>
      </c>
      <c r="C135" s="321" t="str">
        <f>'２斷絲.IAD.效率'!C135</f>
        <v>2F08S2</v>
      </c>
      <c r="D135" s="321">
        <f>'２斷絲.IAD.效率'!D135</f>
        <v>0</v>
      </c>
      <c r="E135" s="332">
        <f>'２斷絲.IAD.效率'!J135</f>
        <v>17</v>
      </c>
      <c r="F135" s="332">
        <f>'２斷絲.IAD.效率'!K135</f>
        <v>0</v>
      </c>
      <c r="G135" s="332">
        <f>'２斷絲.IAD.效率'!L135</f>
        <v>9188</v>
      </c>
      <c r="H135" s="332">
        <f>'２斷絲.IAD.效率'!M135</f>
        <v>9348</v>
      </c>
      <c r="I135" s="332">
        <f>'２斷絲.IAD.效率'!N135</f>
        <v>0</v>
      </c>
      <c r="J135" s="332">
        <f>'２斷絲.IAD.效率'!O135</f>
        <v>0</v>
      </c>
      <c r="K135" s="332">
        <f>'２斷絲.IAD.效率'!P135</f>
        <v>0</v>
      </c>
      <c r="L135" s="332">
        <f>'２斷絲.IAD.效率'!Q135</f>
        <v>0</v>
      </c>
      <c r="M135" s="332">
        <f>'２斷絲.IAD.效率'!R135</f>
        <v>30</v>
      </c>
      <c r="N135" s="332">
        <f>'２斷絲.IAD.效率'!S135</f>
        <v>0</v>
      </c>
      <c r="O135" s="332">
        <f>'２斷絲.IAD.效率'!T135</f>
        <v>8823</v>
      </c>
      <c r="P135" s="332">
        <f>'２斷絲.IAD.效率'!U135</f>
        <v>9208</v>
      </c>
      <c r="Q135" s="332">
        <f>'２斷絲.IAD.效率'!V135</f>
        <v>5</v>
      </c>
      <c r="R135" s="332">
        <f>'２斷絲.IAD.效率'!W135</f>
        <v>0</v>
      </c>
      <c r="S135" s="332">
        <f>'２斷絲.IAD.效率'!X135</f>
        <v>9387</v>
      </c>
      <c r="T135" s="332">
        <f>'２斷絲.IAD.效率'!Y135</f>
        <v>9236</v>
      </c>
      <c r="U135" s="328" t="str">
        <f>IF(ISNA(VLOOKUP('２斷絲.IAD.效率'!C135,條件!$A$1:$J$1011,10,0)),"",(VLOOKUP('２斷絲.IAD.效率'!C135,條件!$A$1:$J$1011,10,0)))</f>
        <v>低壓</v>
      </c>
      <c r="V135" s="329" t="str">
        <f>IF(ISNA(VLOOKUP(C135,條件!$A$1:$J$1011,8,0)),"",(VLOOKUP(C135,條件!$A$1:$J$1011,8,0)))</f>
        <v>P203</v>
      </c>
      <c r="W135" s="329">
        <f>IF(ISNA(VLOOKUP(V135,清單!$AG$1:$AH$19,2,1)),"",(VLOOKUP(V135,清單!$AG$1:$AH$19,2,1)))</f>
        <v>0.91100000000000003</v>
      </c>
      <c r="X135" s="329">
        <f>IF(ISNA(VLOOKUP(C135,條件!$A$1:$J$1011,9,0)),"",(VLOOKUP(C135,條件!$A$1:$J$1011,9,0)))</f>
        <v>0.9</v>
      </c>
      <c r="Y135" s="329">
        <v>24</v>
      </c>
      <c r="Z135" s="329">
        <v>216</v>
      </c>
      <c r="AA135" s="329">
        <f t="shared" si="14"/>
        <v>1.9</v>
      </c>
      <c r="AB135" s="333">
        <f t="shared" si="15"/>
        <v>8972.9856</v>
      </c>
    </row>
    <row r="136" spans="1:28">
      <c r="A136" s="331">
        <f>'２斷絲.IAD.效率'!A136</f>
        <v>46178</v>
      </c>
      <c r="B136" s="321" t="str">
        <f>'２斷絲.IAD.效率'!B136</f>
        <v>A17</v>
      </c>
      <c r="C136" s="321" t="str">
        <f>'２斷絲.IAD.效率'!C136</f>
        <v>停機</v>
      </c>
      <c r="D136" s="321">
        <f>'２斷絲.IAD.效率'!D136</f>
        <v>0</v>
      </c>
      <c r="E136" s="332">
        <f>'２斷絲.IAD.效率'!J136</f>
        <v>0</v>
      </c>
      <c r="F136" s="332">
        <f>'２斷絲.IAD.效率'!K136</f>
        <v>0</v>
      </c>
      <c r="G136" s="332" t="str">
        <f>'２斷絲.IAD.效率'!L136</f>
        <v>停機</v>
      </c>
      <c r="H136" s="332">
        <f>'２斷絲.IAD.效率'!M136</f>
        <v>0</v>
      </c>
      <c r="I136" s="332">
        <f>'２斷絲.IAD.效率'!N136</f>
        <v>0</v>
      </c>
      <c r="J136" s="332">
        <f>'２斷絲.IAD.效率'!O136</f>
        <v>0</v>
      </c>
      <c r="K136" s="332" t="str">
        <f>'２斷絲.IAD.效率'!P136</f>
        <v>停機</v>
      </c>
      <c r="L136" s="332">
        <f>'２斷絲.IAD.效率'!Q136</f>
        <v>0</v>
      </c>
      <c r="M136" s="332">
        <f>'２斷絲.IAD.效率'!R136</f>
        <v>0</v>
      </c>
      <c r="N136" s="332">
        <f>'２斷絲.IAD.效率'!S136</f>
        <v>0</v>
      </c>
      <c r="O136" s="332" t="str">
        <f>'２斷絲.IAD.效率'!T136</f>
        <v>停機</v>
      </c>
      <c r="P136" s="332">
        <f>'２斷絲.IAD.效率'!U136</f>
        <v>0</v>
      </c>
      <c r="Q136" s="332">
        <f>'２斷絲.IAD.效率'!V136</f>
        <v>0</v>
      </c>
      <c r="R136" s="332">
        <f>'２斷絲.IAD.效率'!W136</f>
        <v>0</v>
      </c>
      <c r="S136" s="332" t="str">
        <f>'２斷絲.IAD.效率'!X136</f>
        <v>停機</v>
      </c>
      <c r="T136" s="332">
        <f>'２斷絲.IAD.效率'!Y136</f>
        <v>0</v>
      </c>
      <c r="U136" s="328" t="str">
        <f>IF(ISNA(VLOOKUP('２斷絲.IAD.效率'!C136,條件!$A$1:$J$1011,10,0)),"",(VLOOKUP('２斷絲.IAD.效率'!C136,條件!$A$1:$J$1011,10,0)))</f>
        <v/>
      </c>
      <c r="V136" s="329" t="str">
        <f>IF(ISNA(VLOOKUP(C136,條件!$A$1:$J$1011,8,0)),"",(VLOOKUP(C136,條件!$A$1:$J$1011,8,0)))</f>
        <v/>
      </c>
      <c r="W136" s="329" t="str">
        <f>IF(ISNA(VLOOKUP(V136,清單!$AG$1:$AH$19,2,1)),"",(VLOOKUP(V136,清單!$AG$1:$AH$19,2,1)))</f>
        <v/>
      </c>
      <c r="X136" s="329" t="str">
        <f>IF(ISNA(VLOOKUP(C136,條件!$A$1:$J$1011,9,0)),"",(VLOOKUP(C136,條件!$A$1:$J$1011,9,0)))</f>
        <v/>
      </c>
      <c r="Y136" s="329">
        <v>24</v>
      </c>
      <c r="Z136" s="329">
        <v>216</v>
      </c>
      <c r="AA136" s="329" t="str">
        <f t="shared" si="14"/>
        <v/>
      </c>
      <c r="AB136" s="333" t="str">
        <f t="shared" si="15"/>
        <v/>
      </c>
    </row>
    <row r="137" spans="1:28">
      <c r="A137" s="331">
        <f>'２斷絲.IAD.效率'!A137</f>
        <v>46178</v>
      </c>
      <c r="B137" s="321" t="str">
        <f>'２斷絲.IAD.效率'!B137</f>
        <v>A18</v>
      </c>
      <c r="C137" s="321" t="str">
        <f>'２斷絲.IAD.效率'!C137</f>
        <v>停機</v>
      </c>
      <c r="D137" s="321">
        <f>'２斷絲.IAD.效率'!D137</f>
        <v>0</v>
      </c>
      <c r="E137" s="332">
        <f>'２斷絲.IAD.效率'!J137</f>
        <v>0</v>
      </c>
      <c r="F137" s="332">
        <f>'２斷絲.IAD.效率'!K137</f>
        <v>0</v>
      </c>
      <c r="G137" s="332" t="str">
        <f>'２斷絲.IAD.效率'!L137</f>
        <v>停機</v>
      </c>
      <c r="H137" s="332">
        <f>'２斷絲.IAD.效率'!M137</f>
        <v>0</v>
      </c>
      <c r="I137" s="332">
        <f>'２斷絲.IAD.效率'!N137</f>
        <v>0</v>
      </c>
      <c r="J137" s="332">
        <f>'２斷絲.IAD.效率'!O137</f>
        <v>0</v>
      </c>
      <c r="K137" s="332" t="str">
        <f>'２斷絲.IAD.效率'!P137</f>
        <v>停機</v>
      </c>
      <c r="L137" s="332">
        <f>'２斷絲.IAD.效率'!Q137</f>
        <v>0</v>
      </c>
      <c r="M137" s="332">
        <f>'２斷絲.IAD.效率'!R137</f>
        <v>0</v>
      </c>
      <c r="N137" s="332">
        <f>'２斷絲.IAD.效率'!S137</f>
        <v>0</v>
      </c>
      <c r="O137" s="332" t="str">
        <f>'２斷絲.IAD.效率'!T137</f>
        <v>停機</v>
      </c>
      <c r="P137" s="332">
        <f>'２斷絲.IAD.效率'!U137</f>
        <v>0</v>
      </c>
      <c r="Q137" s="332">
        <f>'２斷絲.IAD.效率'!V137</f>
        <v>0</v>
      </c>
      <c r="R137" s="332">
        <f>'２斷絲.IAD.效率'!W137</f>
        <v>0</v>
      </c>
      <c r="S137" s="332" t="str">
        <f>'２斷絲.IAD.效率'!X137</f>
        <v>停機</v>
      </c>
      <c r="T137" s="332">
        <f>'２斷絲.IAD.效率'!Y137</f>
        <v>0</v>
      </c>
      <c r="U137" s="328" t="str">
        <f>IF(ISNA(VLOOKUP('２斷絲.IAD.效率'!C137,條件!$A$1:$J$1011,10,0)),"",(VLOOKUP('２斷絲.IAD.效率'!C137,條件!$A$1:$J$1011,10,0)))</f>
        <v/>
      </c>
      <c r="V137" s="329" t="str">
        <f>IF(ISNA(VLOOKUP(C137,條件!$A$1:$J$1011,8,0)),"",(VLOOKUP(C137,條件!$A$1:$J$1011,8,0)))</f>
        <v/>
      </c>
      <c r="W137" s="329" t="str">
        <f>IF(ISNA(VLOOKUP(V137,清單!$AG$1:$AH$19,2,1)),"",(VLOOKUP(V137,清單!$AG$1:$AH$19,2,1)))</f>
        <v/>
      </c>
      <c r="X137" s="329" t="str">
        <f>IF(ISNA(VLOOKUP(C137,條件!$A$1:$J$1011,9,0)),"",(VLOOKUP(C137,條件!$A$1:$J$1011,9,0)))</f>
        <v/>
      </c>
      <c r="Y137" s="329">
        <v>24</v>
      </c>
      <c r="Z137" s="329">
        <v>216</v>
      </c>
      <c r="AA137" s="329" t="str">
        <f t="shared" si="14"/>
        <v/>
      </c>
      <c r="AB137" s="333" t="str">
        <f t="shared" si="15"/>
        <v/>
      </c>
    </row>
    <row r="138" spans="1:28">
      <c r="A138" s="331">
        <f>'２斷絲.IAD.效率'!A138</f>
        <v>46178</v>
      </c>
      <c r="B138" s="321" t="str">
        <f>'２斷絲.IAD.效率'!B138</f>
        <v>A19</v>
      </c>
      <c r="C138" s="321" t="str">
        <f>'２斷絲.IAD.效率'!C138</f>
        <v>2F43S2</v>
      </c>
      <c r="D138" s="321">
        <f>'２斷絲.IAD.效率'!D138</f>
        <v>0</v>
      </c>
      <c r="E138" s="332">
        <f>'２斷絲.IAD.效率'!J138</f>
        <v>20</v>
      </c>
      <c r="F138" s="332">
        <f>'２斷絲.IAD.效率'!K138</f>
        <v>1</v>
      </c>
      <c r="G138" s="332">
        <f>'２斷絲.IAD.效率'!L138</f>
        <v>9471</v>
      </c>
      <c r="H138" s="332">
        <f>'２斷絲.IAD.效率'!M138</f>
        <v>9084</v>
      </c>
      <c r="I138" s="332">
        <f>'２斷絲.IAD.效率'!N138</f>
        <v>0</v>
      </c>
      <c r="J138" s="332">
        <f>'２斷絲.IAD.效率'!O138</f>
        <v>0</v>
      </c>
      <c r="K138" s="332">
        <f>'２斷絲.IAD.效率'!P138</f>
        <v>0</v>
      </c>
      <c r="L138" s="332">
        <f>'２斷絲.IAD.效率'!Q138</f>
        <v>0</v>
      </c>
      <c r="M138" s="332">
        <f>'２斷絲.IAD.效率'!R138</f>
        <v>17</v>
      </c>
      <c r="N138" s="332">
        <f>'２斷絲.IAD.效率'!S138</f>
        <v>5</v>
      </c>
      <c r="O138" s="332">
        <f>'２斷絲.IAD.效率'!T138</f>
        <v>9452</v>
      </c>
      <c r="P138" s="332">
        <f>'２斷絲.IAD.效率'!U138</f>
        <v>9183</v>
      </c>
      <c r="Q138" s="332">
        <f>'２斷絲.IAD.效率'!V138</f>
        <v>4</v>
      </c>
      <c r="R138" s="332">
        <f>'２斷絲.IAD.效率'!W138</f>
        <v>0</v>
      </c>
      <c r="S138" s="332">
        <f>'２斷絲.IAD.效率'!X138</f>
        <v>8308</v>
      </c>
      <c r="T138" s="332">
        <f>'２斷絲.IAD.效率'!Y138</f>
        <v>8037</v>
      </c>
      <c r="U138" s="328" t="str">
        <f>IF(ISNA(VLOOKUP('２斷絲.IAD.效率'!C138,條件!$A$1:$J$1011,10,0)),"",(VLOOKUP('２斷絲.IAD.效率'!C138,條件!$A$1:$J$1011,10,0)))</f>
        <v>高壓</v>
      </c>
      <c r="V138" s="329" t="str">
        <f>IF(ISNA(VLOOKUP(C138,條件!$A$1:$J$1011,8,0)),"",(VLOOKUP(C138,條件!$A$1:$J$1011,8,0)))</f>
        <v>P203</v>
      </c>
      <c r="W138" s="329">
        <f>IF(ISNA(VLOOKUP(V138,清單!$AG$1:$AH$19,2,1)),"",(VLOOKUP(V138,清單!$AG$1:$AH$19,2,1)))</f>
        <v>0.91100000000000003</v>
      </c>
      <c r="X138" s="329">
        <f>IF(ISNA(VLOOKUP(C138,條件!$A$1:$J$1011,9,0)),"",(VLOOKUP(C138,條件!$A$1:$J$1011,9,0)))</f>
        <v>3</v>
      </c>
      <c r="Y138" s="329">
        <v>24</v>
      </c>
      <c r="Z138" s="329">
        <v>216</v>
      </c>
      <c r="AA138" s="329">
        <f t="shared" si="14"/>
        <v>4</v>
      </c>
      <c r="AB138" s="333">
        <f t="shared" si="15"/>
        <v>18890.495999999999</v>
      </c>
    </row>
    <row r="139" spans="1:28">
      <c r="A139" s="331">
        <f>'２斷絲.IAD.效率'!A139</f>
        <v>46178</v>
      </c>
      <c r="B139" s="321" t="str">
        <f>'２斷絲.IAD.效率'!B139</f>
        <v>A20</v>
      </c>
      <c r="C139" s="321" t="str">
        <f>'２斷絲.IAD.效率'!C139</f>
        <v>停機</v>
      </c>
      <c r="D139" s="321">
        <f>'２斷絲.IAD.效率'!D139</f>
        <v>0</v>
      </c>
      <c r="E139" s="332">
        <f>'２斷絲.IAD.效率'!J139</f>
        <v>0</v>
      </c>
      <c r="F139" s="332">
        <f>'２斷絲.IAD.效率'!K139</f>
        <v>0</v>
      </c>
      <c r="G139" s="332" t="str">
        <f>'２斷絲.IAD.效率'!L139</f>
        <v>停機</v>
      </c>
      <c r="H139" s="332">
        <f>'２斷絲.IAD.效率'!M139</f>
        <v>0</v>
      </c>
      <c r="I139" s="332">
        <f>'２斷絲.IAD.效率'!N139</f>
        <v>0</v>
      </c>
      <c r="J139" s="332">
        <f>'２斷絲.IAD.效率'!O139</f>
        <v>0</v>
      </c>
      <c r="K139" s="332" t="str">
        <f>'２斷絲.IAD.效率'!P139</f>
        <v>停機</v>
      </c>
      <c r="L139" s="332">
        <f>'２斷絲.IAD.效率'!Q139</f>
        <v>0</v>
      </c>
      <c r="M139" s="332">
        <f>'２斷絲.IAD.效率'!R139</f>
        <v>0</v>
      </c>
      <c r="N139" s="332">
        <f>'２斷絲.IAD.效率'!S139</f>
        <v>0</v>
      </c>
      <c r="O139" s="332" t="str">
        <f>'２斷絲.IAD.效率'!T139</f>
        <v>停機</v>
      </c>
      <c r="P139" s="332">
        <f>'２斷絲.IAD.效率'!U139</f>
        <v>0</v>
      </c>
      <c r="Q139" s="332">
        <f>'２斷絲.IAD.效率'!V139</f>
        <v>0</v>
      </c>
      <c r="R139" s="332">
        <f>'２斷絲.IAD.效率'!W139</f>
        <v>0</v>
      </c>
      <c r="S139" s="332" t="str">
        <f>'２斷絲.IAD.效率'!X139</f>
        <v>停機</v>
      </c>
      <c r="T139" s="332">
        <f>'２斷絲.IAD.效率'!Y139</f>
        <v>0</v>
      </c>
      <c r="U139" s="328" t="str">
        <f>IF(ISNA(VLOOKUP('２斷絲.IAD.效率'!C139,條件!$A$1:$J$1011,10,0)),"",(VLOOKUP('２斷絲.IAD.效率'!C139,條件!$A$1:$J$1011,10,0)))</f>
        <v/>
      </c>
      <c r="V139" s="329" t="str">
        <f>IF(ISNA(VLOOKUP(C139,條件!$A$1:$J$1011,8,0)),"",(VLOOKUP(C139,條件!$A$1:$J$1011,8,0)))</f>
        <v/>
      </c>
      <c r="W139" s="329" t="str">
        <f>IF(ISNA(VLOOKUP(V139,清單!$AG$1:$AH$19,2,1)),"",(VLOOKUP(V139,清單!$AG$1:$AH$19,2,1)))</f>
        <v/>
      </c>
      <c r="X139" s="329" t="str">
        <f>IF(ISNA(VLOOKUP(C139,條件!$A$1:$J$1011,9,0)),"",(VLOOKUP(C139,條件!$A$1:$J$1011,9,0)))</f>
        <v/>
      </c>
      <c r="Y139" s="329">
        <v>24</v>
      </c>
      <c r="Z139" s="329">
        <v>216</v>
      </c>
      <c r="AA139" s="329" t="str">
        <f t="shared" si="14"/>
        <v/>
      </c>
      <c r="AB139" s="333" t="str">
        <f t="shared" si="15"/>
        <v/>
      </c>
    </row>
    <row r="140" spans="1:28">
      <c r="A140" s="331">
        <f>'２斷絲.IAD.效率'!A140</f>
        <v>46178</v>
      </c>
      <c r="B140" s="321" t="str">
        <f>'２斷絲.IAD.效率'!B140</f>
        <v>A21</v>
      </c>
      <c r="C140" s="321" t="str">
        <f>'２斷絲.IAD.效率'!C140</f>
        <v>停機</v>
      </c>
      <c r="D140" s="321">
        <f>'２斷絲.IAD.效率'!D140</f>
        <v>0</v>
      </c>
      <c r="E140" s="332">
        <f>'２斷絲.IAD.效率'!J140</f>
        <v>0</v>
      </c>
      <c r="F140" s="332">
        <f>'２斷絲.IAD.效率'!K140</f>
        <v>0</v>
      </c>
      <c r="G140" s="332" t="str">
        <f>'２斷絲.IAD.效率'!L140</f>
        <v>停機</v>
      </c>
      <c r="H140" s="332">
        <f>'２斷絲.IAD.效率'!M140</f>
        <v>0</v>
      </c>
      <c r="I140" s="332">
        <f>'２斷絲.IAD.效率'!N140</f>
        <v>0</v>
      </c>
      <c r="J140" s="332">
        <f>'２斷絲.IAD.效率'!O140</f>
        <v>0</v>
      </c>
      <c r="K140" s="332" t="str">
        <f>'２斷絲.IAD.效率'!P140</f>
        <v>停機</v>
      </c>
      <c r="L140" s="332">
        <f>'２斷絲.IAD.效率'!Q140</f>
        <v>0</v>
      </c>
      <c r="M140" s="332">
        <f>'２斷絲.IAD.效率'!R140</f>
        <v>0</v>
      </c>
      <c r="N140" s="332">
        <f>'２斷絲.IAD.效率'!S140</f>
        <v>0</v>
      </c>
      <c r="O140" s="332" t="str">
        <f>'２斷絲.IAD.效率'!T140</f>
        <v>停機</v>
      </c>
      <c r="P140" s="332">
        <f>'２斷絲.IAD.效率'!U140</f>
        <v>0</v>
      </c>
      <c r="Q140" s="332">
        <f>'２斷絲.IAD.效率'!V140</f>
        <v>0</v>
      </c>
      <c r="R140" s="332">
        <f>'２斷絲.IAD.效率'!W140</f>
        <v>0</v>
      </c>
      <c r="S140" s="332" t="str">
        <f>'２斷絲.IAD.效率'!X140</f>
        <v>停機</v>
      </c>
      <c r="T140" s="332">
        <f>'２斷絲.IAD.效率'!Y140</f>
        <v>0</v>
      </c>
      <c r="U140" s="328" t="str">
        <f>IF(ISNA(VLOOKUP('２斷絲.IAD.效率'!C140,條件!$A$1:$J$1011,10,0)),"",(VLOOKUP('２斷絲.IAD.效率'!C140,條件!$A$1:$J$1011,10,0)))</f>
        <v/>
      </c>
      <c r="V140" s="329" t="str">
        <f>IF(ISNA(VLOOKUP(C140,條件!$A$1:$J$1011,8,0)),"",(VLOOKUP(C140,條件!$A$1:$J$1011,8,0)))</f>
        <v/>
      </c>
      <c r="W140" s="329" t="str">
        <f>IF(ISNA(VLOOKUP(V140,清單!$AG$1:$AH$19,2,1)),"",(VLOOKUP(V140,清單!$AG$1:$AH$19,2,1)))</f>
        <v/>
      </c>
      <c r="X140" s="329" t="str">
        <f>IF(ISNA(VLOOKUP(C140,條件!$A$1:$J$1011,9,0)),"",(VLOOKUP(C140,條件!$A$1:$J$1011,9,0)))</f>
        <v/>
      </c>
      <c r="Y140" s="329">
        <v>24</v>
      </c>
      <c r="Z140" s="329">
        <v>216</v>
      </c>
      <c r="AA140" s="329" t="str">
        <f t="shared" si="14"/>
        <v/>
      </c>
      <c r="AB140" s="333" t="str">
        <f t="shared" si="15"/>
        <v/>
      </c>
    </row>
    <row r="141" spans="1:28">
      <c r="A141" s="331">
        <f>'２斷絲.IAD.效率'!A141</f>
        <v>46178</v>
      </c>
      <c r="B141" s="321" t="str">
        <f>'２斷絲.IAD.效率'!B141</f>
        <v>A22</v>
      </c>
      <c r="C141" s="321" t="str">
        <f>'２斷絲.IAD.效率'!C141</f>
        <v>停機</v>
      </c>
      <c r="D141" s="321">
        <f>'２斷絲.IAD.效率'!D141</f>
        <v>0</v>
      </c>
      <c r="E141" s="332">
        <f>'２斷絲.IAD.效率'!J141</f>
        <v>0</v>
      </c>
      <c r="F141" s="332">
        <f>'２斷絲.IAD.效率'!K141</f>
        <v>0</v>
      </c>
      <c r="G141" s="332" t="str">
        <f>'２斷絲.IAD.效率'!L141</f>
        <v>停機</v>
      </c>
      <c r="H141" s="332">
        <f>'２斷絲.IAD.效率'!M141</f>
        <v>0</v>
      </c>
      <c r="I141" s="332">
        <f>'２斷絲.IAD.效率'!N141</f>
        <v>0</v>
      </c>
      <c r="J141" s="332">
        <f>'２斷絲.IAD.效率'!O141</f>
        <v>0</v>
      </c>
      <c r="K141" s="332" t="str">
        <f>'２斷絲.IAD.效率'!P141</f>
        <v>停機</v>
      </c>
      <c r="L141" s="332">
        <f>'２斷絲.IAD.效率'!Q141</f>
        <v>0</v>
      </c>
      <c r="M141" s="332">
        <f>'２斷絲.IAD.效率'!R141</f>
        <v>0</v>
      </c>
      <c r="N141" s="332">
        <f>'２斷絲.IAD.效率'!S141</f>
        <v>0</v>
      </c>
      <c r="O141" s="332" t="str">
        <f>'２斷絲.IAD.效率'!T141</f>
        <v>停機</v>
      </c>
      <c r="P141" s="332">
        <f>'２斷絲.IAD.效率'!U141</f>
        <v>0</v>
      </c>
      <c r="Q141" s="332">
        <f>'２斷絲.IAD.效率'!V141</f>
        <v>0</v>
      </c>
      <c r="R141" s="332">
        <f>'２斷絲.IAD.效率'!W141</f>
        <v>0</v>
      </c>
      <c r="S141" s="332" t="str">
        <f>'２斷絲.IAD.效率'!X141</f>
        <v>停機</v>
      </c>
      <c r="T141" s="332">
        <f>'２斷絲.IAD.效率'!Y141</f>
        <v>0</v>
      </c>
      <c r="U141" s="328" t="str">
        <f>IF(ISNA(VLOOKUP('２斷絲.IAD.效率'!C141,條件!$A$1:$J$1011,10,0)),"",(VLOOKUP('２斷絲.IAD.效率'!C141,條件!$A$1:$J$1011,10,0)))</f>
        <v/>
      </c>
      <c r="V141" s="329" t="str">
        <f>IF(ISNA(VLOOKUP(C141,條件!$A$1:$J$1011,8,0)),"",(VLOOKUP(C141,條件!$A$1:$J$1011,8,0)))</f>
        <v/>
      </c>
      <c r="W141" s="329" t="str">
        <f>IF(ISNA(VLOOKUP(V141,清單!$AG$1:$AH$19,2,1)),"",(VLOOKUP(V141,清單!$AG$1:$AH$19,2,1)))</f>
        <v/>
      </c>
      <c r="X141" s="329" t="str">
        <f>IF(ISNA(VLOOKUP(C141,條件!$A$1:$J$1011,9,0)),"",(VLOOKUP(C141,條件!$A$1:$J$1011,9,0)))</f>
        <v/>
      </c>
      <c r="Y141" s="329">
        <v>24</v>
      </c>
      <c r="Z141" s="329">
        <v>216</v>
      </c>
      <c r="AA141" s="329" t="str">
        <f t="shared" si="14"/>
        <v/>
      </c>
      <c r="AB141" s="333" t="str">
        <f t="shared" si="15"/>
        <v/>
      </c>
    </row>
    <row r="142" spans="1:28">
      <c r="A142" s="331">
        <f>'２斷絲.IAD.效率'!A142</f>
        <v>46178</v>
      </c>
      <c r="B142" s="321" t="str">
        <f>'２斷絲.IAD.效率'!B142</f>
        <v>A23</v>
      </c>
      <c r="C142" s="321" t="str">
        <f>'２斷絲.IAD.效率'!C142</f>
        <v>停機</v>
      </c>
      <c r="D142" s="321">
        <f>'２斷絲.IAD.效率'!D142</f>
        <v>0</v>
      </c>
      <c r="E142" s="332">
        <f>'２斷絲.IAD.效率'!J142</f>
        <v>0</v>
      </c>
      <c r="F142" s="332">
        <f>'２斷絲.IAD.效率'!K142</f>
        <v>0</v>
      </c>
      <c r="G142" s="332" t="str">
        <f>'２斷絲.IAD.效率'!L142</f>
        <v>停機</v>
      </c>
      <c r="H142" s="332">
        <f>'２斷絲.IAD.效率'!M142</f>
        <v>0</v>
      </c>
      <c r="I142" s="332">
        <f>'２斷絲.IAD.效率'!N142</f>
        <v>0</v>
      </c>
      <c r="J142" s="332">
        <f>'２斷絲.IAD.效率'!O142</f>
        <v>0</v>
      </c>
      <c r="K142" s="332" t="str">
        <f>'２斷絲.IAD.效率'!P142</f>
        <v>停機</v>
      </c>
      <c r="L142" s="332">
        <f>'２斷絲.IAD.效率'!Q142</f>
        <v>0</v>
      </c>
      <c r="M142" s="332">
        <f>'２斷絲.IAD.效率'!R142</f>
        <v>0</v>
      </c>
      <c r="N142" s="332">
        <f>'２斷絲.IAD.效率'!S142</f>
        <v>0</v>
      </c>
      <c r="O142" s="332" t="str">
        <f>'２斷絲.IAD.效率'!T142</f>
        <v>停機</v>
      </c>
      <c r="P142" s="332">
        <f>'２斷絲.IAD.效率'!U142</f>
        <v>0</v>
      </c>
      <c r="Q142" s="332">
        <f>'２斷絲.IAD.效率'!V142</f>
        <v>0</v>
      </c>
      <c r="R142" s="332">
        <f>'２斷絲.IAD.效率'!W142</f>
        <v>0</v>
      </c>
      <c r="S142" s="332" t="str">
        <f>'２斷絲.IAD.效率'!X142</f>
        <v>停機</v>
      </c>
      <c r="T142" s="332">
        <f>'２斷絲.IAD.效率'!Y142</f>
        <v>0</v>
      </c>
      <c r="U142" s="328" t="str">
        <f>IF(ISNA(VLOOKUP('２斷絲.IAD.效率'!C142,條件!$A$1:$J$1011,10,0)),"",(VLOOKUP('２斷絲.IAD.效率'!C142,條件!$A$1:$J$1011,10,0)))</f>
        <v/>
      </c>
      <c r="V142" s="329" t="str">
        <f>IF(ISNA(VLOOKUP(C142,條件!$A$1:$J$1011,8,0)),"",(VLOOKUP(C142,條件!$A$1:$J$1011,8,0)))</f>
        <v/>
      </c>
      <c r="W142" s="329" t="str">
        <f>IF(ISNA(VLOOKUP(V142,清單!$AG$1:$AH$19,2,1)),"",(VLOOKUP(V142,清單!$AG$1:$AH$19,2,1)))</f>
        <v/>
      </c>
      <c r="X142" s="329" t="str">
        <f>IF(ISNA(VLOOKUP(C142,條件!$A$1:$J$1011,9,0)),"",(VLOOKUP(C142,條件!$A$1:$J$1011,9,0)))</f>
        <v/>
      </c>
      <c r="Y142" s="329">
        <v>24</v>
      </c>
      <c r="Z142" s="329">
        <v>216</v>
      </c>
      <c r="AA142" s="329" t="str">
        <f t="shared" si="14"/>
        <v/>
      </c>
      <c r="AB142" s="333" t="str">
        <f t="shared" si="15"/>
        <v/>
      </c>
    </row>
    <row r="143" spans="1:28">
      <c r="A143" s="331">
        <f>'２斷絲.IAD.效率'!A143</f>
        <v>46178</v>
      </c>
      <c r="B143" s="321" t="str">
        <f>'２斷絲.IAD.效率'!B143</f>
        <v>A24</v>
      </c>
      <c r="C143" s="321" t="str">
        <f>'２斷絲.IAD.效率'!C143</f>
        <v>停機</v>
      </c>
      <c r="D143" s="321">
        <f>'２斷絲.IAD.效率'!D143</f>
        <v>0</v>
      </c>
      <c r="E143" s="332">
        <f>'２斷絲.IAD.效率'!J143</f>
        <v>0</v>
      </c>
      <c r="F143" s="332">
        <f>'２斷絲.IAD.效率'!K143</f>
        <v>0</v>
      </c>
      <c r="G143" s="332" t="str">
        <f>'２斷絲.IAD.效率'!L143</f>
        <v>停機</v>
      </c>
      <c r="H143" s="332">
        <f>'２斷絲.IAD.效率'!M143</f>
        <v>0</v>
      </c>
      <c r="I143" s="332">
        <f>'２斷絲.IAD.效率'!N143</f>
        <v>0</v>
      </c>
      <c r="J143" s="332">
        <f>'２斷絲.IAD.效率'!O143</f>
        <v>0</v>
      </c>
      <c r="K143" s="332" t="str">
        <f>'２斷絲.IAD.效率'!P143</f>
        <v>停機</v>
      </c>
      <c r="L143" s="332">
        <f>'２斷絲.IAD.效率'!Q143</f>
        <v>0</v>
      </c>
      <c r="M143" s="332">
        <f>'２斷絲.IAD.效率'!R143</f>
        <v>0</v>
      </c>
      <c r="N143" s="332">
        <f>'２斷絲.IAD.效率'!S143</f>
        <v>0</v>
      </c>
      <c r="O143" s="332" t="str">
        <f>'２斷絲.IAD.效率'!T143</f>
        <v>停機</v>
      </c>
      <c r="P143" s="332">
        <f>'２斷絲.IAD.效率'!U143</f>
        <v>0</v>
      </c>
      <c r="Q143" s="332">
        <f>'２斷絲.IAD.效率'!V143</f>
        <v>0</v>
      </c>
      <c r="R143" s="332">
        <f>'２斷絲.IAD.效率'!W143</f>
        <v>0</v>
      </c>
      <c r="S143" s="332" t="str">
        <f>'２斷絲.IAD.效率'!X143</f>
        <v>停機</v>
      </c>
      <c r="T143" s="332">
        <f>'２斷絲.IAD.效率'!Y143</f>
        <v>0</v>
      </c>
      <c r="U143" s="328" t="str">
        <f>IF(ISNA(VLOOKUP('２斷絲.IAD.效率'!C143,條件!$A$1:$J$1011,10,0)),"",(VLOOKUP('２斷絲.IAD.效率'!C143,條件!$A$1:$J$1011,10,0)))</f>
        <v/>
      </c>
      <c r="V143" s="329" t="str">
        <f>IF(ISNA(VLOOKUP(C143,條件!$A$1:$J$1011,8,0)),"",(VLOOKUP(C143,條件!$A$1:$J$1011,8,0)))</f>
        <v/>
      </c>
      <c r="W143" s="329" t="str">
        <f>IF(ISNA(VLOOKUP(V143,清單!$AG$1:$AH$19,2,1)),"",(VLOOKUP(V143,清單!$AG$1:$AH$19,2,1)))</f>
        <v/>
      </c>
      <c r="X143" s="329" t="str">
        <f>IF(ISNA(VLOOKUP(C143,條件!$A$1:$J$1011,9,0)),"",(VLOOKUP(C143,條件!$A$1:$J$1011,9,0)))</f>
        <v/>
      </c>
      <c r="Y143" s="329">
        <v>24</v>
      </c>
      <c r="Z143" s="329">
        <v>216</v>
      </c>
      <c r="AA143" s="329" t="str">
        <f t="shared" si="14"/>
        <v/>
      </c>
      <c r="AB143" s="333" t="str">
        <f t="shared" si="15"/>
        <v/>
      </c>
    </row>
    <row r="144" spans="1:28">
      <c r="A144" s="331">
        <f>'２斷絲.IAD.效率'!A144</f>
        <v>46178</v>
      </c>
      <c r="B144" s="321" t="str">
        <f>'２斷絲.IAD.效率'!B144</f>
        <v>J07</v>
      </c>
      <c r="C144" s="321" t="str">
        <f>'２斷絲.IAD.效率'!C144</f>
        <v>停機</v>
      </c>
      <c r="D144" s="321">
        <f>'２斷絲.IAD.效率'!D144</f>
        <v>0</v>
      </c>
      <c r="E144" s="332">
        <f>'２斷絲.IAD.效率'!J144</f>
        <v>0</v>
      </c>
      <c r="F144" s="332">
        <f>'２斷絲.IAD.效率'!K144</f>
        <v>0</v>
      </c>
      <c r="G144" s="332" t="str">
        <f>'２斷絲.IAD.效率'!L144</f>
        <v>停機</v>
      </c>
      <c r="H144" s="332">
        <f>'２斷絲.IAD.效率'!M144</f>
        <v>0</v>
      </c>
      <c r="I144" s="332">
        <f>'２斷絲.IAD.效率'!N144</f>
        <v>0</v>
      </c>
      <c r="J144" s="332">
        <f>'２斷絲.IAD.效率'!O144</f>
        <v>0</v>
      </c>
      <c r="K144" s="332" t="str">
        <f>'２斷絲.IAD.效率'!P144</f>
        <v>停機</v>
      </c>
      <c r="L144" s="332">
        <f>'２斷絲.IAD.效率'!Q144</f>
        <v>0</v>
      </c>
      <c r="M144" s="332">
        <f>'２斷絲.IAD.效率'!R144</f>
        <v>0</v>
      </c>
      <c r="N144" s="332">
        <f>'２斷絲.IAD.效率'!S144</f>
        <v>0</v>
      </c>
      <c r="O144" s="332" t="str">
        <f>'２斷絲.IAD.效率'!T144</f>
        <v>停機</v>
      </c>
      <c r="P144" s="332">
        <f>'２斷絲.IAD.效率'!U144</f>
        <v>0</v>
      </c>
      <c r="Q144" s="332">
        <f>'２斷絲.IAD.效率'!V144</f>
        <v>0</v>
      </c>
      <c r="R144" s="332">
        <f>'２斷絲.IAD.效率'!W144</f>
        <v>0</v>
      </c>
      <c r="S144" s="332" t="str">
        <f>'２斷絲.IAD.效率'!X144</f>
        <v>停機</v>
      </c>
      <c r="T144" s="332">
        <f>'２斷絲.IAD.效率'!Y144</f>
        <v>0</v>
      </c>
      <c r="U144" s="328" t="str">
        <f>IF(ISNA(VLOOKUP('２斷絲.IAD.效率'!C144,條件!$A$1:$J$1011,10,0)),"",(VLOOKUP('２斷絲.IAD.效率'!C144,條件!$A$1:$J$1011,10,0)))</f>
        <v/>
      </c>
      <c r="V144" s="329" t="str">
        <f>IF(ISNA(VLOOKUP(C144,條件!$A$1:$J$1011,8,0)),"",(VLOOKUP(C144,條件!$A$1:$J$1011,8,0)))</f>
        <v/>
      </c>
      <c r="W144" s="329" t="str">
        <f>IF(ISNA(VLOOKUP(V144,清單!$AG$1:$AH$19,2,1)),"",(VLOOKUP(V144,清單!$AG$1:$AH$19,2,1)))</f>
        <v/>
      </c>
      <c r="X144" s="329" t="str">
        <f>IF(ISNA(VLOOKUP(C144,條件!$A$1:$J$1011,9,0)),"",(VLOOKUP(C144,條件!$A$1:$J$1011,9,0)))</f>
        <v/>
      </c>
      <c r="Y144" s="329">
        <v>24</v>
      </c>
      <c r="Z144" s="329">
        <v>216</v>
      </c>
      <c r="AA144" s="329" t="str">
        <f t="shared" si="14"/>
        <v/>
      </c>
      <c r="AB144" s="333" t="str">
        <f t="shared" si="15"/>
        <v/>
      </c>
    </row>
    <row r="145" spans="1:28">
      <c r="A145" s="331">
        <f>'２斷絲.IAD.效率'!A145</f>
        <v>46178</v>
      </c>
      <c r="B145" s="321" t="str">
        <f>'２斷絲.IAD.效率'!B145</f>
        <v>J08</v>
      </c>
      <c r="C145" s="321" t="str">
        <f>'２斷絲.IAD.效率'!C145</f>
        <v>2F6IN2</v>
      </c>
      <c r="D145" s="321" t="str">
        <f>'２斷絲.IAD.效率'!D145</f>
        <v>K</v>
      </c>
      <c r="E145" s="332">
        <f>'２斷絲.IAD.效率'!J145</f>
        <v>22</v>
      </c>
      <c r="F145" s="332">
        <f>'２斷絲.IAD.效率'!K145</f>
        <v>0</v>
      </c>
      <c r="G145" s="332">
        <f>'２斷絲.IAD.效率'!L145</f>
        <v>5730</v>
      </c>
      <c r="H145" s="332">
        <f>'２斷絲.IAD.效率'!M145</f>
        <v>0</v>
      </c>
      <c r="I145" s="332">
        <f>'２斷絲.IAD.效率'!N145</f>
        <v>0</v>
      </c>
      <c r="J145" s="332">
        <f>'２斷絲.IAD.效率'!O145</f>
        <v>0</v>
      </c>
      <c r="K145" s="332">
        <f>'２斷絲.IAD.效率'!P145</f>
        <v>0</v>
      </c>
      <c r="L145" s="332">
        <f>'２斷絲.IAD.效率'!Q145</f>
        <v>0</v>
      </c>
      <c r="M145" s="332">
        <f>'２斷絲.IAD.效率'!R145</f>
        <v>98</v>
      </c>
      <c r="N145" s="332">
        <f>'２斷絲.IAD.效率'!S145</f>
        <v>0</v>
      </c>
      <c r="O145" s="332">
        <f>'２斷絲.IAD.效率'!T145</f>
        <v>6570</v>
      </c>
      <c r="P145" s="332">
        <f>'２斷絲.IAD.效率'!U145</f>
        <v>0</v>
      </c>
      <c r="Q145" s="332">
        <f>'２斷絲.IAD.效率'!V145</f>
        <v>58</v>
      </c>
      <c r="R145" s="332">
        <f>'２斷絲.IAD.效率'!W145</f>
        <v>6</v>
      </c>
      <c r="S145" s="332">
        <f>'２斷絲.IAD.效率'!X145</f>
        <v>6610</v>
      </c>
      <c r="T145" s="332">
        <f>'２斷絲.IAD.效率'!Y145</f>
        <v>0</v>
      </c>
      <c r="U145" s="328" t="str">
        <f>IF(ISNA(VLOOKUP('２斷絲.IAD.效率'!C145,條件!$A$1:$J$1011,10,0)),"",(VLOOKUP('２斷絲.IAD.效率'!C145,條件!$A$1:$J$1011,10,0)))</f>
        <v>低壓</v>
      </c>
      <c r="V145" s="329" t="str">
        <f>IF(ISNA(VLOOKUP(C145,條件!$A$1:$J$1011,8,0)),"",(VLOOKUP(C145,條件!$A$1:$J$1011,8,0)))</f>
        <v>P227</v>
      </c>
      <c r="W145" s="329">
        <f>IF(ISNA(VLOOKUP(V145,清單!$AG$1:$AH$19,2,1)),"",(VLOOKUP(V145,清單!$AG$1:$AH$19,2,1)))</f>
        <v>1.859</v>
      </c>
      <c r="X145" s="329">
        <f>IF(ISNA(VLOOKUP(C145,條件!$A$1:$J$1011,9,0)),"",(VLOOKUP(C145,條件!$A$1:$J$1011,9,0)))</f>
        <v>2.1</v>
      </c>
      <c r="Y145" s="329">
        <v>24</v>
      </c>
      <c r="Z145" s="329">
        <v>216</v>
      </c>
      <c r="AA145" s="329">
        <f t="shared" si="14"/>
        <v>3.1</v>
      </c>
      <c r="AB145" s="333">
        <f t="shared" si="15"/>
        <v>29874.873599999999</v>
      </c>
    </row>
    <row r="146" spans="1:28">
      <c r="A146" s="331">
        <f>'２斷絲.IAD.效率'!A146</f>
        <v>46178</v>
      </c>
      <c r="B146" s="321" t="str">
        <f>'２斷絲.IAD.效率'!B146</f>
        <v>J09</v>
      </c>
      <c r="C146" s="321" t="str">
        <f>'２斷絲.IAD.效率'!C146</f>
        <v>停機</v>
      </c>
      <c r="D146" s="321">
        <f>'２斷絲.IAD.效率'!D146</f>
        <v>0</v>
      </c>
      <c r="E146" s="332">
        <f>'２斷絲.IAD.效率'!J146</f>
        <v>0</v>
      </c>
      <c r="F146" s="332">
        <f>'２斷絲.IAD.效率'!K146</f>
        <v>0</v>
      </c>
      <c r="G146" s="332" t="str">
        <f>'２斷絲.IAD.效率'!L146</f>
        <v>停機</v>
      </c>
      <c r="H146" s="332">
        <f>'２斷絲.IAD.效率'!M146</f>
        <v>0</v>
      </c>
      <c r="I146" s="332">
        <f>'２斷絲.IAD.效率'!N146</f>
        <v>0</v>
      </c>
      <c r="J146" s="332">
        <f>'２斷絲.IAD.效率'!O146</f>
        <v>0</v>
      </c>
      <c r="K146" s="332" t="str">
        <f>'２斷絲.IAD.效率'!P146</f>
        <v>停機</v>
      </c>
      <c r="L146" s="332">
        <f>'２斷絲.IAD.效率'!Q146</f>
        <v>0</v>
      </c>
      <c r="M146" s="332">
        <f>'２斷絲.IAD.效率'!R146</f>
        <v>0</v>
      </c>
      <c r="N146" s="332">
        <f>'２斷絲.IAD.效率'!S146</f>
        <v>0</v>
      </c>
      <c r="O146" s="332" t="str">
        <f>'２斷絲.IAD.效率'!T146</f>
        <v>停機</v>
      </c>
      <c r="P146" s="332">
        <f>'２斷絲.IAD.效率'!U146</f>
        <v>0</v>
      </c>
      <c r="Q146" s="332">
        <f>'２斷絲.IAD.效率'!V146</f>
        <v>0</v>
      </c>
      <c r="R146" s="332">
        <f>'２斷絲.IAD.效率'!W146</f>
        <v>0</v>
      </c>
      <c r="S146" s="332" t="str">
        <f>'２斷絲.IAD.效率'!X146</f>
        <v>停機</v>
      </c>
      <c r="T146" s="332">
        <f>'２斷絲.IAD.效率'!Y146</f>
        <v>0</v>
      </c>
      <c r="U146" s="328" t="str">
        <f>IF(ISNA(VLOOKUP('２斷絲.IAD.效率'!C146,條件!$A$1:$J$1011,10,0)),"",(VLOOKUP('２斷絲.IAD.效率'!C146,條件!$A$1:$J$1011,10,0)))</f>
        <v/>
      </c>
      <c r="V146" s="329" t="str">
        <f>IF(ISNA(VLOOKUP(C146,條件!$A$1:$J$1011,8,0)),"",(VLOOKUP(C146,條件!$A$1:$J$1011,8,0)))</f>
        <v/>
      </c>
      <c r="W146" s="329" t="str">
        <f>IF(ISNA(VLOOKUP(V146,清單!$AG$1:$AH$19,2,1)),"",(VLOOKUP(V146,清單!$AG$1:$AH$19,2,1)))</f>
        <v/>
      </c>
      <c r="X146" s="329" t="str">
        <f>IF(ISNA(VLOOKUP(C146,條件!$A$1:$J$1011,9,0)),"",(VLOOKUP(C146,條件!$A$1:$J$1011,9,0)))</f>
        <v/>
      </c>
      <c r="Y146" s="329">
        <v>24</v>
      </c>
      <c r="Z146" s="329">
        <v>216</v>
      </c>
      <c r="AA146" s="329" t="str">
        <f t="shared" si="14"/>
        <v/>
      </c>
      <c r="AB146" s="333" t="str">
        <f t="shared" si="15"/>
        <v/>
      </c>
    </row>
    <row r="147" spans="1:28">
      <c r="A147" s="331">
        <f>'２斷絲.IAD.效率'!A147</f>
        <v>46178</v>
      </c>
      <c r="B147" s="321" t="str">
        <f>'２斷絲.IAD.效率'!B147</f>
        <v>T01</v>
      </c>
      <c r="C147" s="321" t="str">
        <f>'２斷絲.IAD.效率'!C147</f>
        <v>2F6IK2</v>
      </c>
      <c r="D147" s="321" t="str">
        <f>'２斷絲.IAD.效率'!D147</f>
        <v>K</v>
      </c>
      <c r="E147" s="332">
        <f>'２斷絲.IAD.效率'!J147</f>
        <v>12</v>
      </c>
      <c r="F147" s="332">
        <f>'２斷絲.IAD.效率'!K147</f>
        <v>0</v>
      </c>
      <c r="G147" s="332">
        <f>'２斷絲.IAD.效率'!L147</f>
        <v>7690</v>
      </c>
      <c r="H147" s="332">
        <f>'２斷絲.IAD.效率'!M147</f>
        <v>8520</v>
      </c>
      <c r="I147" s="332">
        <f>'２斷絲.IAD.效率'!N147</f>
        <v>0</v>
      </c>
      <c r="J147" s="332">
        <f>'２斷絲.IAD.效率'!O147</f>
        <v>0</v>
      </c>
      <c r="K147" s="332">
        <f>'２斷絲.IAD.效率'!P147</f>
        <v>0</v>
      </c>
      <c r="L147" s="332">
        <f>'２斷絲.IAD.效率'!Q147</f>
        <v>0</v>
      </c>
      <c r="M147" s="332">
        <f>'２斷絲.IAD.效率'!R147</f>
        <v>0</v>
      </c>
      <c r="N147" s="332">
        <f>'２斷絲.IAD.效率'!S147</f>
        <v>0</v>
      </c>
      <c r="O147" s="332">
        <f>'２斷絲.IAD.效率'!T147</f>
        <v>6670</v>
      </c>
      <c r="P147" s="332">
        <f>'２斷絲.IAD.效率'!U147</f>
        <v>7130</v>
      </c>
      <c r="Q147" s="332">
        <f>'２斷絲.IAD.效率'!V147</f>
        <v>42</v>
      </c>
      <c r="R147" s="332">
        <f>'２斷絲.IAD.效率'!W147</f>
        <v>2</v>
      </c>
      <c r="S147" s="332">
        <f>'２斷絲.IAD.效率'!X147</f>
        <v>5830</v>
      </c>
      <c r="T147" s="332">
        <f>'２斷絲.IAD.效率'!Y147</f>
        <v>8980</v>
      </c>
      <c r="U147" s="328" t="str">
        <f>IF(ISNA(VLOOKUP('２斷絲.IAD.效率'!C147,條件!$A$1:$J$1011,10,0)),"",(VLOOKUP('２斷絲.IAD.效率'!C147,條件!$A$1:$J$1011,10,0)))</f>
        <v>高壓</v>
      </c>
      <c r="V147" s="329" t="str">
        <f>IF(ISNA(VLOOKUP(C147,條件!$A$1:$J$1011,8,0)),"",(VLOOKUP(C147,條件!$A$1:$J$1011,8,0)))</f>
        <v>P204</v>
      </c>
      <c r="W147" s="329">
        <f>IF(ISNA(VLOOKUP(V147,清單!$AG$1:$AH$19,2,1)),"",(VLOOKUP(V147,清單!$AG$1:$AH$19,2,1)))</f>
        <v>1.1890000000000001</v>
      </c>
      <c r="X147" s="329">
        <f>IF(ISNA(VLOOKUP(C147,條件!$A$1:$J$1011,9,0)),"",(VLOOKUP(C147,條件!$A$1:$J$1011,9,0)))</f>
        <v>3</v>
      </c>
      <c r="Y147" s="329">
        <v>24</v>
      </c>
      <c r="Z147" s="329">
        <v>216</v>
      </c>
      <c r="AA147" s="329">
        <f t="shared" si="14"/>
        <v>4</v>
      </c>
      <c r="AB147" s="333">
        <f t="shared" si="15"/>
        <v>24655.103999999999</v>
      </c>
    </row>
    <row r="148" spans="1:28">
      <c r="A148" s="331">
        <f>'２斷絲.IAD.效率'!A148</f>
        <v>46178</v>
      </c>
      <c r="B148" s="321" t="str">
        <f>'２斷絲.IAD.效率'!B148</f>
        <v>T02</v>
      </c>
      <c r="C148" s="321" t="str">
        <f>'２斷絲.IAD.效率'!C148</f>
        <v>2F6IL2</v>
      </c>
      <c r="D148" s="321" t="str">
        <f>'２斷絲.IAD.效率'!D148</f>
        <v>K</v>
      </c>
      <c r="E148" s="332">
        <f>'２斷絲.IAD.效率'!J148</f>
        <v>67</v>
      </c>
      <c r="F148" s="332">
        <f>'２斷絲.IAD.效率'!K148</f>
        <v>0</v>
      </c>
      <c r="G148" s="332">
        <f>'２斷絲.IAD.效率'!L148</f>
        <v>8890</v>
      </c>
      <c r="H148" s="332">
        <f>'２斷絲.IAD.效率'!M148</f>
        <v>8830</v>
      </c>
      <c r="I148" s="332">
        <f>'２斷絲.IAD.效率'!N148</f>
        <v>0</v>
      </c>
      <c r="J148" s="332">
        <f>'２斷絲.IAD.效率'!O148</f>
        <v>0</v>
      </c>
      <c r="K148" s="332">
        <f>'２斷絲.IAD.效率'!P148</f>
        <v>0</v>
      </c>
      <c r="L148" s="332">
        <f>'２斷絲.IAD.效率'!Q148</f>
        <v>0</v>
      </c>
      <c r="M148" s="332">
        <f>'２斷絲.IAD.效率'!R148</f>
        <v>0</v>
      </c>
      <c r="N148" s="332">
        <f>'２斷絲.IAD.效率'!S148</f>
        <v>0</v>
      </c>
      <c r="O148" s="332">
        <f>'２斷絲.IAD.效率'!T148</f>
        <v>7310</v>
      </c>
      <c r="P148" s="332">
        <f>'２斷絲.IAD.效率'!U148</f>
        <v>6670</v>
      </c>
      <c r="Q148" s="332">
        <f>'２斷絲.IAD.效率'!V148</f>
        <v>33</v>
      </c>
      <c r="R148" s="332">
        <f>'２斷絲.IAD.效率'!W148</f>
        <v>0</v>
      </c>
      <c r="S148" s="332">
        <f>'２斷絲.IAD.效率'!X148</f>
        <v>9810</v>
      </c>
      <c r="T148" s="332">
        <f>'２斷絲.IAD.效率'!Y148</f>
        <v>5930</v>
      </c>
      <c r="U148" s="328" t="str">
        <f>IF(ISNA(VLOOKUP('２斷絲.IAD.效率'!C148,條件!$A$1:$J$1011,10,0)),"",(VLOOKUP('２斷絲.IAD.效率'!C148,條件!$A$1:$J$1011,10,0)))</f>
        <v>低壓</v>
      </c>
      <c r="V148" s="329" t="str">
        <f>IF(ISNA(VLOOKUP(C148,條件!$A$1:$J$1011,8,0)),"",(VLOOKUP(C148,條件!$A$1:$J$1011,8,0)))</f>
        <v>P204</v>
      </c>
      <c r="W148" s="329">
        <f>IF(ISNA(VLOOKUP(V148,清單!$AG$1:$AH$19,2,1)),"",(VLOOKUP(V148,清單!$AG$1:$AH$19,2,1)))</f>
        <v>1.1890000000000001</v>
      </c>
      <c r="X148" s="329">
        <f>IF(ISNA(VLOOKUP(C148,條件!$A$1:$J$1011,9,0)),"",(VLOOKUP(C148,條件!$A$1:$J$1011,9,0)))</f>
        <v>2.9</v>
      </c>
      <c r="Y148" s="329">
        <v>24</v>
      </c>
      <c r="Z148" s="329">
        <v>216</v>
      </c>
      <c r="AA148" s="329">
        <f t="shared" si="14"/>
        <v>3.9</v>
      </c>
      <c r="AB148" s="333">
        <f t="shared" si="15"/>
        <v>24038.7264</v>
      </c>
    </row>
    <row r="149" spans="1:28">
      <c r="A149" s="331">
        <f>'２斷絲.IAD.效率'!A149</f>
        <v>46178</v>
      </c>
      <c r="B149" s="321" t="str">
        <f>'２斷絲.IAD.效率'!B149</f>
        <v>T03</v>
      </c>
      <c r="C149" s="321" t="str">
        <f>'２斷絲.IAD.效率'!C149</f>
        <v>2F6IB1</v>
      </c>
      <c r="D149" s="321">
        <f>'２斷絲.IAD.效率'!D149</f>
        <v>0</v>
      </c>
      <c r="E149" s="332">
        <f>'２斷絲.IAD.效率'!J149</f>
        <v>11</v>
      </c>
      <c r="F149" s="332">
        <f>'２斷絲.IAD.效率'!K149</f>
        <v>0</v>
      </c>
      <c r="G149" s="332">
        <f>'２斷絲.IAD.效率'!L149</f>
        <v>7590</v>
      </c>
      <c r="H149" s="332">
        <f>'２斷絲.IAD.效率'!M149</f>
        <v>0</v>
      </c>
      <c r="I149" s="332">
        <f>'２斷絲.IAD.效率'!N149</f>
        <v>0</v>
      </c>
      <c r="J149" s="332">
        <f>'２斷絲.IAD.效率'!O149</f>
        <v>0</v>
      </c>
      <c r="K149" s="332">
        <f>'２斷絲.IAD.效率'!P149</f>
        <v>0</v>
      </c>
      <c r="L149" s="332">
        <f>'２斷絲.IAD.效率'!Q149</f>
        <v>0</v>
      </c>
      <c r="M149" s="332">
        <f>'２斷絲.IAD.效率'!R149</f>
        <v>19</v>
      </c>
      <c r="N149" s="332">
        <f>'２斷絲.IAD.效率'!S149</f>
        <v>0</v>
      </c>
      <c r="O149" s="332">
        <f>'２斷絲.IAD.效率'!T149</f>
        <v>8340</v>
      </c>
      <c r="P149" s="332">
        <f>'２斷絲.IAD.效率'!U149</f>
        <v>0</v>
      </c>
      <c r="Q149" s="332">
        <f>'２斷絲.IAD.效率'!V149</f>
        <v>19</v>
      </c>
      <c r="R149" s="332">
        <f>'２斷絲.IAD.效率'!W149</f>
        <v>3</v>
      </c>
      <c r="S149" s="332">
        <f>'２斷絲.IAD.效率'!X149</f>
        <v>8330</v>
      </c>
      <c r="T149" s="332">
        <f>'２斷絲.IAD.效率'!Y149</f>
        <v>0</v>
      </c>
      <c r="U149" s="328" t="str">
        <f>IF(ISNA(VLOOKUP('２斷絲.IAD.效率'!C149,條件!$A$1:$J$1011,10,0)),"",(VLOOKUP('２斷絲.IAD.效率'!C149,條件!$A$1:$J$1011,10,0)))</f>
        <v>低壓</v>
      </c>
      <c r="V149" s="329" t="str">
        <f>IF(ISNA(VLOOKUP(C149,條件!$A$1:$J$1011,8,0)),"",(VLOOKUP(C149,條件!$A$1:$J$1011,8,0)))</f>
        <v>P204</v>
      </c>
      <c r="W149" s="329">
        <f>IF(ISNA(VLOOKUP(V149,清單!$AG$1:$AH$19,2,1)),"",(VLOOKUP(V149,清單!$AG$1:$AH$19,2,1)))</f>
        <v>1.1890000000000001</v>
      </c>
      <c r="X149" s="329">
        <f>IF(ISNA(VLOOKUP(C149,條件!$A$1:$J$1011,9,0)),"",(VLOOKUP(C149,條件!$A$1:$J$1011,9,0)))</f>
        <v>1.7</v>
      </c>
      <c r="Y149" s="329">
        <v>24</v>
      </c>
      <c r="Z149" s="329">
        <v>216</v>
      </c>
      <c r="AA149" s="329">
        <f t="shared" si="14"/>
        <v>2.7</v>
      </c>
      <c r="AB149" s="333">
        <f t="shared" si="15"/>
        <v>16642.195200000002</v>
      </c>
    </row>
    <row r="150" spans="1:28">
      <c r="A150" s="331">
        <f>'２斷絲.IAD.效率'!A150</f>
        <v>46178</v>
      </c>
      <c r="B150" s="321" t="str">
        <f>'２斷絲.IAD.效率'!B150</f>
        <v>T03</v>
      </c>
      <c r="C150" s="321" t="str">
        <f>'２斷絲.IAD.效率'!C150</f>
        <v>2F6ID2</v>
      </c>
      <c r="D150" s="321">
        <f>'２斷絲.IAD.效率'!D150</f>
        <v>0</v>
      </c>
      <c r="E150" s="332">
        <f>'２斷絲.IAD.效率'!J150</f>
        <v>31</v>
      </c>
      <c r="F150" s="332">
        <f>'２斷絲.IAD.效率'!K150</f>
        <v>0</v>
      </c>
      <c r="G150" s="332">
        <f>'２斷絲.IAD.效率'!L150</f>
        <v>0</v>
      </c>
      <c r="H150" s="332">
        <f>'２斷絲.IAD.效率'!M150</f>
        <v>7410</v>
      </c>
      <c r="I150" s="332">
        <f>'２斷絲.IAD.效率'!N150</f>
        <v>0</v>
      </c>
      <c r="J150" s="332">
        <f>'２斷絲.IAD.效率'!O150</f>
        <v>0</v>
      </c>
      <c r="K150" s="332">
        <f>'２斷絲.IAD.效率'!P150</f>
        <v>0</v>
      </c>
      <c r="L150" s="332">
        <f>'２斷絲.IAD.效率'!Q150</f>
        <v>0</v>
      </c>
      <c r="M150" s="332">
        <f>'２斷絲.IAD.效率'!R150</f>
        <v>21</v>
      </c>
      <c r="N150" s="332">
        <f>'２斷絲.IAD.效率'!S150</f>
        <v>0</v>
      </c>
      <c r="O150" s="332">
        <f>'２斷絲.IAD.效率'!T150</f>
        <v>0</v>
      </c>
      <c r="P150" s="332">
        <f>'２斷絲.IAD.效率'!U150</f>
        <v>7310</v>
      </c>
      <c r="Q150" s="332">
        <f>'２斷絲.IAD.效率'!V150</f>
        <v>29</v>
      </c>
      <c r="R150" s="332">
        <f>'２斷絲.IAD.效率'!W150</f>
        <v>2</v>
      </c>
      <c r="S150" s="332">
        <f>'２斷絲.IAD.效率'!X150</f>
        <v>8610</v>
      </c>
      <c r="T150" s="332">
        <f>'２斷絲.IAD.效率'!Y150</f>
        <v>0</v>
      </c>
      <c r="U150" s="328"/>
      <c r="V150" s="329" t="str">
        <f>IF(ISNA(VLOOKUP(C150,條件!$A$1:$J$1011,8,0)),"",(VLOOKUP(C150,條件!$A$1:$J$1011,8,0)))</f>
        <v>P204</v>
      </c>
      <c r="W150" s="329">
        <f>IF(ISNA(VLOOKUP(V150,清單!$AG$1:$AH$19,2,1)),"",(VLOOKUP(V150,清單!$AG$1:$AH$19,2,1)))</f>
        <v>1.1890000000000001</v>
      </c>
      <c r="X150" s="329">
        <f>IF(ISNA(VLOOKUP(C150,條件!$A$1:$J$1011,9,0)),"",(VLOOKUP(C150,條件!$A$1:$J$1011,9,0)))</f>
        <v>2.4</v>
      </c>
      <c r="Y150" s="329">
        <v>24</v>
      </c>
      <c r="Z150" s="329">
        <v>216</v>
      </c>
      <c r="AA150" s="329">
        <f t="shared" si="14"/>
        <v>3.4</v>
      </c>
      <c r="AB150" s="333">
        <f t="shared" si="15"/>
        <v>20956.838400000001</v>
      </c>
    </row>
    <row r="151" spans="1:28">
      <c r="A151" s="331">
        <f>'２斷絲.IAD.效率'!A151</f>
        <v>46178</v>
      </c>
      <c r="B151" s="321" t="str">
        <f>'２斷絲.IAD.效率'!B151</f>
        <v>T04</v>
      </c>
      <c r="C151" s="321" t="str">
        <f>'２斷絲.IAD.效率'!C151</f>
        <v>2F9VK2</v>
      </c>
      <c r="D151" s="321">
        <f>'２斷絲.IAD.效率'!D151</f>
        <v>0</v>
      </c>
      <c r="E151" s="332">
        <f>'２斷絲.IAD.效率'!J151</f>
        <v>12</v>
      </c>
      <c r="F151" s="332">
        <f>'２斷絲.IAD.效率'!K151</f>
        <v>4</v>
      </c>
      <c r="G151" s="332">
        <f>'２斷絲.IAD.效率'!L151</f>
        <v>5560</v>
      </c>
      <c r="H151" s="332">
        <f>'２斷絲.IAD.效率'!M151</f>
        <v>0</v>
      </c>
      <c r="I151" s="332">
        <f>'２斷絲.IAD.效率'!N151</f>
        <v>0</v>
      </c>
      <c r="J151" s="332">
        <f>'２斷絲.IAD.效率'!O151</f>
        <v>0</v>
      </c>
      <c r="K151" s="332">
        <f>'２斷絲.IAD.效率'!P151</f>
        <v>0</v>
      </c>
      <c r="L151" s="332">
        <f>'２斷絲.IAD.效率'!Q151</f>
        <v>0</v>
      </c>
      <c r="M151" s="332">
        <f>'２斷絲.IAD.效率'!R151</f>
        <v>7</v>
      </c>
      <c r="N151" s="332">
        <f>'２斷絲.IAD.效率'!S151</f>
        <v>0</v>
      </c>
      <c r="O151" s="332">
        <f>'２斷絲.IAD.效率'!T151</f>
        <v>6200</v>
      </c>
      <c r="P151" s="332">
        <f>'２斷絲.IAD.效率'!U151</f>
        <v>0</v>
      </c>
      <c r="Q151" s="332">
        <f>'２斷絲.IAD.效率'!V151</f>
        <v>8</v>
      </c>
      <c r="R151" s="332">
        <f>'２斷絲.IAD.效率'!W151</f>
        <v>4</v>
      </c>
      <c r="S151" s="332">
        <f>'２斷絲.IAD.效率'!X151</f>
        <v>6390</v>
      </c>
      <c r="T151" s="332">
        <f>'２斷絲.IAD.效率'!Y151</f>
        <v>0</v>
      </c>
      <c r="U151" s="328" t="str">
        <f>IF(ISNA(VLOOKUP('２斷絲.IAD.效率'!C151,條件!$A$1:$J$1011,10,0)),"",(VLOOKUP('２斷絲.IAD.效率'!C151,條件!$A$1:$J$1011,10,0)))</f>
        <v/>
      </c>
      <c r="V151" s="329" t="str">
        <f>IF(ISNA(VLOOKUP(C151,條件!$A$1:$J$1011,8,0)),"",(VLOOKUP(C151,條件!$A$1:$J$1011,8,0)))</f>
        <v/>
      </c>
      <c r="W151" s="329" t="str">
        <f>IF(ISNA(VLOOKUP(V151,清單!$AG$1:$AH$19,2,1)),"",(VLOOKUP(V151,清單!$AG$1:$AH$19,2,1)))</f>
        <v/>
      </c>
      <c r="X151" s="329" t="str">
        <f>IF(ISNA(VLOOKUP(C151,條件!$A$1:$J$1011,9,0)),"",(VLOOKUP(C151,條件!$A$1:$J$1011,9,0)))</f>
        <v/>
      </c>
      <c r="Y151" s="329">
        <v>24</v>
      </c>
      <c r="Z151" s="329">
        <v>216</v>
      </c>
      <c r="AA151" s="329" t="str">
        <f t="shared" si="14"/>
        <v/>
      </c>
      <c r="AB151" s="333" t="str">
        <f t="shared" si="15"/>
        <v/>
      </c>
    </row>
    <row r="152" spans="1:28">
      <c r="A152" s="331">
        <f>'２斷絲.IAD.效率'!A152</f>
        <v>46178</v>
      </c>
      <c r="B152" s="321" t="str">
        <f>'２斷絲.IAD.效率'!B152</f>
        <v>T04</v>
      </c>
      <c r="C152" s="321" t="str">
        <f>'２斷絲.IAD.效率'!C152</f>
        <v>2F7E03</v>
      </c>
      <c r="D152" s="321" t="str">
        <f>'２斷絲.IAD.效率'!D152</f>
        <v>K</v>
      </c>
      <c r="E152" s="332">
        <f>'２斷絲.IAD.效率'!J152</f>
        <v>9</v>
      </c>
      <c r="F152" s="332">
        <f>'２斷絲.IAD.效率'!K152</f>
        <v>5</v>
      </c>
      <c r="G152" s="332">
        <f>'２斷絲.IAD.效率'!L152</f>
        <v>0</v>
      </c>
      <c r="H152" s="332">
        <f>'２斷絲.IAD.效率'!M152</f>
        <v>9260</v>
      </c>
      <c r="I152" s="332">
        <f>'２斷絲.IAD.效率'!N152</f>
        <v>0</v>
      </c>
      <c r="J152" s="332">
        <f>'２斷絲.IAD.效率'!O152</f>
        <v>0</v>
      </c>
      <c r="K152" s="332">
        <f>'２斷絲.IAD.效率'!P152</f>
        <v>0</v>
      </c>
      <c r="L152" s="332">
        <f>'２斷絲.IAD.效率'!Q152</f>
        <v>0</v>
      </c>
      <c r="M152" s="332">
        <f>'２斷絲.IAD.效率'!R152</f>
        <v>11</v>
      </c>
      <c r="N152" s="332">
        <f>'２斷絲.IAD.效率'!S152</f>
        <v>0</v>
      </c>
      <c r="O152" s="332">
        <f>'２斷絲.IAD.效率'!T152</f>
        <v>0</v>
      </c>
      <c r="P152" s="332">
        <f>'２斷絲.IAD.效率'!U152</f>
        <v>8560</v>
      </c>
      <c r="Q152" s="332">
        <f>'２斷絲.IAD.效率'!V152</f>
        <v>17</v>
      </c>
      <c r="R152" s="332">
        <f>'２斷絲.IAD.效率'!W152</f>
        <v>1</v>
      </c>
      <c r="S152" s="332">
        <f>'２斷絲.IAD.效率'!X152</f>
        <v>6940</v>
      </c>
      <c r="T152" s="332">
        <f>'２斷絲.IAD.效率'!Y152</f>
        <v>0</v>
      </c>
      <c r="U152" s="328" t="str">
        <f>IF(ISNA(VLOOKUP('２斷絲.IAD.效率'!C152,條件!$A$1:$J$1011,10,0)),"",(VLOOKUP('２斷絲.IAD.效率'!C152,條件!$A$1:$J$1011,10,0)))</f>
        <v>高壓</v>
      </c>
      <c r="V152" s="329" t="str">
        <f>IF(ISNA(VLOOKUP(C152,條件!$A$1:$J$1011,8,0)),"",(VLOOKUP(C152,條件!$A$1:$J$1011,8,0)))</f>
        <v>P227</v>
      </c>
      <c r="W152" s="329">
        <f>IF(ISNA(VLOOKUP(V152,清單!$AG$1:$AH$19,2,1)),"",(VLOOKUP(V152,清單!$AG$1:$AH$19,2,1)))</f>
        <v>1.859</v>
      </c>
      <c r="X152" s="329">
        <f>IF(ISNA(VLOOKUP(C152,條件!$A$1:$J$1011,9,0)),"",(VLOOKUP(C152,條件!$A$1:$J$1011,9,0)))</f>
        <v>3.2</v>
      </c>
      <c r="Y152" s="329">
        <v>24</v>
      </c>
      <c r="Z152" s="329">
        <v>216</v>
      </c>
      <c r="AA152" s="329">
        <f t="shared" si="14"/>
        <v>4.2</v>
      </c>
      <c r="AB152" s="333">
        <f t="shared" si="15"/>
        <v>40475.635199999997</v>
      </c>
    </row>
    <row r="153" spans="1:28">
      <c r="A153" s="331">
        <f>'２斷絲.IAD.效率'!A153</f>
        <v>46178</v>
      </c>
      <c r="B153" s="321" t="str">
        <f>'２斷絲.IAD.效率'!B153</f>
        <v>T05</v>
      </c>
      <c r="C153" s="321" t="str">
        <f>'２斷絲.IAD.效率'!C153</f>
        <v>2F6IR2</v>
      </c>
      <c r="D153" s="321" t="str">
        <f>'２斷絲.IAD.效率'!D153</f>
        <v>K</v>
      </c>
      <c r="E153" s="332">
        <f>'２斷絲.IAD.效率'!J153</f>
        <v>0</v>
      </c>
      <c r="F153" s="332">
        <f>'２斷絲.IAD.效率'!K153</f>
        <v>0</v>
      </c>
      <c r="G153" s="332" t="str">
        <f>'２斷絲.IAD.效率'!L153</f>
        <v>改紡</v>
      </c>
      <c r="H153" s="332">
        <f>'２斷絲.IAD.效率'!M153</f>
        <v>0</v>
      </c>
      <c r="I153" s="332">
        <f>'２斷絲.IAD.效率'!N153</f>
        <v>0</v>
      </c>
      <c r="J153" s="332">
        <f>'２斷絲.IAD.效率'!O153</f>
        <v>0</v>
      </c>
      <c r="K153" s="332" t="str">
        <f>'２斷絲.IAD.效率'!P153</f>
        <v>改紡</v>
      </c>
      <c r="L153" s="332">
        <f>'２斷絲.IAD.效率'!Q153</f>
        <v>0</v>
      </c>
      <c r="M153" s="332">
        <f>'２斷絲.IAD.效率'!R153</f>
        <v>0</v>
      </c>
      <c r="N153" s="332">
        <f>'２斷絲.IAD.效率'!S153</f>
        <v>0</v>
      </c>
      <c r="O153" s="332" t="str">
        <f>'２斷絲.IAD.效率'!T153</f>
        <v>開車</v>
      </c>
      <c r="P153" s="332">
        <f>'２斷絲.IAD.效率'!U153</f>
        <v>0</v>
      </c>
      <c r="Q153" s="332">
        <f>'２斷絲.IAD.效率'!V153</f>
        <v>31</v>
      </c>
      <c r="R153" s="332">
        <f>'２斷絲.IAD.效率'!W153</f>
        <v>0</v>
      </c>
      <c r="S153" s="332">
        <f>'２斷絲.IAD.效率'!X153</f>
        <v>6940</v>
      </c>
      <c r="T153" s="332">
        <f>'２斷絲.IAD.效率'!Y153</f>
        <v>9720</v>
      </c>
      <c r="U153" s="328" t="str">
        <f>IF(ISNA(VLOOKUP('２斷絲.IAD.效率'!C153,條件!$A$1:$J$1011,10,0)),"",(VLOOKUP('２斷絲.IAD.效率'!C153,條件!$A$1:$J$1011,10,0)))</f>
        <v>高壓</v>
      </c>
      <c r="V153" s="329" t="str">
        <f>IF(ISNA(VLOOKUP(C153,條件!$A$1:$J$1011,8,0)),"",(VLOOKUP(C153,條件!$A$1:$J$1011,8,0)))</f>
        <v>P204</v>
      </c>
      <c r="W153" s="329">
        <f>IF(ISNA(VLOOKUP(V153,清單!$AG$1:$AH$19,2,1)),"",(VLOOKUP(V153,清單!$AG$1:$AH$19,2,1)))</f>
        <v>1.1890000000000001</v>
      </c>
      <c r="X153" s="329">
        <f>IF(ISNA(VLOOKUP(C153,條件!$A$1:$J$1011,9,0)),"",(VLOOKUP(C153,條件!$A$1:$J$1011,9,0)))</f>
        <v>2.8</v>
      </c>
      <c r="Y153" s="329">
        <v>24</v>
      </c>
      <c r="Z153" s="329">
        <v>216</v>
      </c>
      <c r="AA153" s="329">
        <f t="shared" si="14"/>
        <v>3.8</v>
      </c>
      <c r="AB153" s="333">
        <f t="shared" si="15"/>
        <v>23422.3488</v>
      </c>
    </row>
    <row r="154" spans="1:28">
      <c r="A154" s="331">
        <f>'２斷絲.IAD.效率'!A154</f>
        <v>46178</v>
      </c>
      <c r="B154" s="321" t="str">
        <f>'２斷絲.IAD.效率'!B154</f>
        <v>T06</v>
      </c>
      <c r="C154" s="321" t="str">
        <f>'２斷絲.IAD.效率'!C154</f>
        <v>2F6IM2</v>
      </c>
      <c r="D154" s="321" t="str">
        <f>'２斷絲.IAD.效率'!D154</f>
        <v>K</v>
      </c>
      <c r="E154" s="332">
        <f>'２斷絲.IAD.效率'!J154</f>
        <v>8</v>
      </c>
      <c r="F154" s="332">
        <f>'２斷絲.IAD.效率'!K154</f>
        <v>0</v>
      </c>
      <c r="G154" s="332">
        <f>'２斷絲.IAD.效率'!L154</f>
        <v>7040</v>
      </c>
      <c r="H154" s="332">
        <f>'２斷絲.IAD.效率'!M154</f>
        <v>8800</v>
      </c>
      <c r="I154" s="332">
        <f>'２斷絲.IAD.效率'!N154</f>
        <v>0</v>
      </c>
      <c r="J154" s="332">
        <f>'２斷絲.IAD.效率'!O154</f>
        <v>0</v>
      </c>
      <c r="K154" s="332">
        <f>'２斷絲.IAD.效率'!P154</f>
        <v>0</v>
      </c>
      <c r="L154" s="332">
        <f>'２斷絲.IAD.效率'!Q154</f>
        <v>0</v>
      </c>
      <c r="M154" s="332">
        <f>'２斷絲.IAD.效率'!R154</f>
        <v>16</v>
      </c>
      <c r="N154" s="332">
        <f>'２斷絲.IAD.效率'!S154</f>
        <v>0</v>
      </c>
      <c r="O154" s="332">
        <f>'２斷絲.IAD.效率'!T154</f>
        <v>6150</v>
      </c>
      <c r="P154" s="332">
        <f>'２斷絲.IAD.效率'!U154</f>
        <v>9170</v>
      </c>
      <c r="Q154" s="332">
        <f>'２斷絲.IAD.效率'!V154</f>
        <v>43</v>
      </c>
      <c r="R154" s="332">
        <f>'２斷絲.IAD.效率'!W154</f>
        <v>0</v>
      </c>
      <c r="S154" s="332">
        <f>'２斷絲.IAD.效率'!X154</f>
        <v>8330</v>
      </c>
      <c r="T154" s="332">
        <f>'２斷絲.IAD.效率'!Y154</f>
        <v>7220</v>
      </c>
      <c r="U154" s="328" t="str">
        <f>IF(ISNA(VLOOKUP('２斷絲.IAD.效率'!C154,條件!$A$1:$J$1011,10,0)),"",(VLOOKUP('２斷絲.IAD.效率'!C154,條件!$A$1:$J$1011,10,0)))</f>
        <v>高壓</v>
      </c>
      <c r="V154" s="329" t="str">
        <f>IF(ISNA(VLOOKUP(C154,條件!$A$1:$J$1011,8,0)),"",(VLOOKUP(C154,條件!$A$1:$J$1011,8,0)))</f>
        <v>P204</v>
      </c>
      <c r="W154" s="329">
        <f>IF(ISNA(VLOOKUP(V154,清單!$AG$1:$AH$19,2,1)),"",(VLOOKUP(V154,清單!$AG$1:$AH$19,2,1)))</f>
        <v>1.1890000000000001</v>
      </c>
      <c r="X154" s="329">
        <f>IF(ISNA(VLOOKUP(C154,條件!$A$1:$J$1011,9,0)),"",(VLOOKUP(C154,條件!$A$1:$J$1011,9,0)))</f>
        <v>2.8</v>
      </c>
      <c r="Y154" s="329">
        <v>24</v>
      </c>
      <c r="Z154" s="329">
        <v>216</v>
      </c>
      <c r="AA154" s="329">
        <f t="shared" si="14"/>
        <v>3.8</v>
      </c>
      <c r="AB154" s="333">
        <f t="shared" si="15"/>
        <v>23422.3488</v>
      </c>
    </row>
    <row r="155" spans="1:28">
      <c r="A155" s="331">
        <f>'２斷絲.IAD.效率'!A155</f>
        <v>46178</v>
      </c>
      <c r="B155" s="321" t="str">
        <f>'２斷絲.IAD.效率'!B155</f>
        <v>S01</v>
      </c>
      <c r="C155" s="321" t="str">
        <f>'２斷絲.IAD.效率'!C155</f>
        <v>2F43Q2</v>
      </c>
      <c r="D155" s="321">
        <f>'２斷絲.IAD.效率'!D155</f>
        <v>0</v>
      </c>
      <c r="E155" s="332">
        <f>'２斷絲.IAD.效率'!J155</f>
        <v>0</v>
      </c>
      <c r="F155" s="332">
        <f>'２斷絲.IAD.效率'!K155</f>
        <v>0</v>
      </c>
      <c r="G155" s="332" t="str">
        <f>'２斷絲.IAD.效率'!L155</f>
        <v>了機</v>
      </c>
      <c r="H155" s="332">
        <f>'２斷絲.IAD.效率'!M155</f>
        <v>0</v>
      </c>
      <c r="I155" s="332">
        <f>'２斷絲.IAD.效率'!N155</f>
        <v>0</v>
      </c>
      <c r="J155" s="332">
        <f>'２斷絲.IAD.效率'!O155</f>
        <v>0</v>
      </c>
      <c r="K155" s="332" t="str">
        <f>'２斷絲.IAD.效率'!P155</f>
        <v>了機</v>
      </c>
      <c r="L155" s="332">
        <f>'２斷絲.IAD.效率'!Q155</f>
        <v>0</v>
      </c>
      <c r="M155" s="332">
        <f>'２斷絲.IAD.效率'!R155</f>
        <v>0</v>
      </c>
      <c r="N155" s="332">
        <f>'２斷絲.IAD.效率'!S155</f>
        <v>0</v>
      </c>
      <c r="O155" s="332" t="str">
        <f>'２斷絲.IAD.效率'!T155</f>
        <v>了機</v>
      </c>
      <c r="P155" s="332">
        <f>'２斷絲.IAD.效率'!U155</f>
        <v>0</v>
      </c>
      <c r="Q155" s="332">
        <f>'２斷絲.IAD.效率'!V155</f>
        <v>0</v>
      </c>
      <c r="R155" s="332">
        <f>'２斷絲.IAD.效率'!W155</f>
        <v>0</v>
      </c>
      <c r="S155" s="332" t="str">
        <f>'２斷絲.IAD.效率'!X155</f>
        <v>了機</v>
      </c>
      <c r="T155" s="332">
        <f>'２斷絲.IAD.效率'!Y155</f>
        <v>0</v>
      </c>
      <c r="U155" s="328" t="str">
        <f>IF(ISNA(VLOOKUP('２斷絲.IAD.效率'!C155,條件!$A$1:$J$1011,10,0)),"",(VLOOKUP('２斷絲.IAD.效率'!C155,條件!$A$1:$J$1011,10,0)))</f>
        <v>高壓</v>
      </c>
      <c r="V155" s="329" t="str">
        <f>IF(ISNA(VLOOKUP(C155,條件!$A$1:$J$1011,8,0)),"",(VLOOKUP(C155,條件!$A$1:$J$1011,8,0)))</f>
        <v>P203</v>
      </c>
      <c r="W155" s="329">
        <f>IF(ISNA(VLOOKUP(V155,清單!$AG$1:$AH$19,2,1)),"",(VLOOKUP(V155,清單!$AG$1:$AH$19,2,1)))</f>
        <v>0.91100000000000003</v>
      </c>
      <c r="X155" s="329">
        <f>IF(ISNA(VLOOKUP(C155,條件!$A$1:$J$1011,9,0)),"",(VLOOKUP(C155,條件!$A$1:$J$1011,9,0)))</f>
        <v>1.3</v>
      </c>
      <c r="Y155" s="329">
        <v>24</v>
      </c>
      <c r="Z155" s="329">
        <v>216</v>
      </c>
      <c r="AA155" s="329">
        <f t="shared" si="14"/>
        <v>2.2999999999999998</v>
      </c>
      <c r="AB155" s="333">
        <f t="shared" si="15"/>
        <v>10862.035199999998</v>
      </c>
    </row>
    <row r="156" spans="1:28">
      <c r="A156" s="331">
        <f>'２斷絲.IAD.效率'!A156</f>
        <v>46178</v>
      </c>
      <c r="B156" s="321" t="str">
        <f>'２斷絲.IAD.效率'!B156</f>
        <v>S02</v>
      </c>
      <c r="C156" s="321" t="str">
        <f>'２斷絲.IAD.效率'!C156</f>
        <v>絲開發</v>
      </c>
      <c r="D156" s="321">
        <f>'２斷絲.IAD.效率'!D156</f>
        <v>0</v>
      </c>
      <c r="E156" s="332">
        <f>'２斷絲.IAD.效率'!J156</f>
        <v>0</v>
      </c>
      <c r="F156" s="332">
        <f>'２斷絲.IAD.效率'!K156</f>
        <v>0</v>
      </c>
      <c r="G156" s="332" t="str">
        <f>'２斷絲.IAD.效率'!L156</f>
        <v>絲開發</v>
      </c>
      <c r="H156" s="332">
        <f>'２斷絲.IAD.效率'!M156</f>
        <v>0</v>
      </c>
      <c r="I156" s="332">
        <f>'２斷絲.IAD.效率'!N156</f>
        <v>0</v>
      </c>
      <c r="J156" s="332">
        <f>'２斷絲.IAD.效率'!O156</f>
        <v>0</v>
      </c>
      <c r="K156" s="332" t="str">
        <f>'２斷絲.IAD.效率'!P156</f>
        <v>絲開發</v>
      </c>
      <c r="L156" s="332">
        <f>'２斷絲.IAD.效率'!Q156</f>
        <v>0</v>
      </c>
      <c r="M156" s="332">
        <f>'２斷絲.IAD.效率'!R156</f>
        <v>0</v>
      </c>
      <c r="N156" s="332">
        <f>'２斷絲.IAD.效率'!S156</f>
        <v>0</v>
      </c>
      <c r="O156" s="332" t="str">
        <f>'２斷絲.IAD.效率'!T156</f>
        <v>絲開發</v>
      </c>
      <c r="P156" s="332">
        <f>'２斷絲.IAD.效率'!U156</f>
        <v>0</v>
      </c>
      <c r="Q156" s="332">
        <f>'２斷絲.IAD.效率'!V156</f>
        <v>0</v>
      </c>
      <c r="R156" s="332">
        <f>'２斷絲.IAD.效率'!W156</f>
        <v>0</v>
      </c>
      <c r="S156" s="332" t="str">
        <f>'２斷絲.IAD.效率'!X156</f>
        <v>絲開發</v>
      </c>
      <c r="T156" s="332">
        <f>'２斷絲.IAD.效率'!Y156</f>
        <v>0</v>
      </c>
      <c r="U156" s="328" t="str">
        <f>IF(ISNA(VLOOKUP('２斷絲.IAD.效率'!C156,條件!$A$1:$J$1011,10,0)),"",(VLOOKUP('２斷絲.IAD.效率'!C156,條件!$A$1:$J$1011,10,0)))</f>
        <v/>
      </c>
      <c r="V156" s="329" t="str">
        <f>IF(ISNA(VLOOKUP(C156,條件!$A$1:$J$1011,8,0)),"",(VLOOKUP(C156,條件!$A$1:$J$1011,8,0)))</f>
        <v/>
      </c>
      <c r="W156" s="329" t="str">
        <f>IF(ISNA(VLOOKUP(V156,清單!$AG$1:$AH$19,2,1)),"",(VLOOKUP(V156,清單!$AG$1:$AH$19,2,1)))</f>
        <v/>
      </c>
      <c r="X156" s="329" t="str">
        <f>IF(ISNA(VLOOKUP(C156,條件!$A$1:$J$1011,9,0)),"",(VLOOKUP(C156,條件!$A$1:$J$1011,9,0)))</f>
        <v/>
      </c>
      <c r="Y156" s="329">
        <v>24</v>
      </c>
      <c r="Z156" s="329">
        <v>216</v>
      </c>
      <c r="AA156" s="329" t="str">
        <f t="shared" si="14"/>
        <v/>
      </c>
      <c r="AB156" s="333" t="str">
        <f t="shared" si="15"/>
        <v/>
      </c>
    </row>
    <row r="157" spans="1:28">
      <c r="A157" s="331">
        <f>'２斷絲.IAD.效率'!A157</f>
        <v>46179</v>
      </c>
      <c r="B157" s="321" t="str">
        <f>'２斷絲.IAD.效率'!B157</f>
        <v>A07</v>
      </c>
      <c r="C157" s="321" t="str">
        <f>'２斷絲.IAD.效率'!C157</f>
        <v>停機</v>
      </c>
      <c r="D157" s="321">
        <f>'２斷絲.IAD.效率'!D157</f>
        <v>0</v>
      </c>
      <c r="E157" s="332">
        <f>'２斷絲.IAD.效率'!J157</f>
        <v>0</v>
      </c>
      <c r="F157" s="332">
        <f>'２斷絲.IAD.效率'!K157</f>
        <v>0</v>
      </c>
      <c r="G157" s="332" t="str">
        <f>'２斷絲.IAD.效率'!L157</f>
        <v>停機</v>
      </c>
      <c r="H157" s="332">
        <f>'２斷絲.IAD.效率'!M157</f>
        <v>0</v>
      </c>
      <c r="I157" s="332">
        <f>'２斷絲.IAD.效率'!N157</f>
        <v>0</v>
      </c>
      <c r="J157" s="332">
        <f>'２斷絲.IAD.效率'!O157</f>
        <v>0</v>
      </c>
      <c r="K157" s="332" t="str">
        <f>'２斷絲.IAD.效率'!P157</f>
        <v>停機</v>
      </c>
      <c r="L157" s="332">
        <f>'２斷絲.IAD.效率'!Q157</f>
        <v>0</v>
      </c>
      <c r="M157" s="332">
        <f>'２斷絲.IAD.效率'!R157</f>
        <v>0</v>
      </c>
      <c r="N157" s="332">
        <f>'２斷絲.IAD.效率'!S157</f>
        <v>0</v>
      </c>
      <c r="O157" s="332" t="str">
        <f>'２斷絲.IAD.效率'!T157</f>
        <v>停機</v>
      </c>
      <c r="P157" s="332">
        <f>'２斷絲.IAD.效率'!U157</f>
        <v>0</v>
      </c>
      <c r="Q157" s="332">
        <f>'２斷絲.IAD.效率'!V157</f>
        <v>0</v>
      </c>
      <c r="R157" s="332">
        <f>'２斷絲.IAD.效率'!W157</f>
        <v>0</v>
      </c>
      <c r="S157" s="332" t="str">
        <f>'２斷絲.IAD.效率'!X157</f>
        <v>停機</v>
      </c>
      <c r="T157" s="332">
        <f>'２斷絲.IAD.效率'!Y157</f>
        <v>0</v>
      </c>
      <c r="U157" s="328" t="str">
        <f>IF(ISNA(VLOOKUP('２斷絲.IAD.效率'!C157,條件!$A$1:$J$1011,10,0)),"",(VLOOKUP('２斷絲.IAD.效率'!C157,條件!$A$1:$J$1011,10,0)))</f>
        <v/>
      </c>
      <c r="V157" s="329" t="str">
        <f>IF(ISNA(VLOOKUP(C157,條件!$A$1:$J$1011,8,0)),"",(VLOOKUP(C157,條件!$A$1:$J$1011,8,0)))</f>
        <v/>
      </c>
      <c r="W157" s="329" t="str">
        <f>IF(ISNA(VLOOKUP(V157,清單!$AG$1:$AH$19,2,1)),"",(VLOOKUP(V157,清單!$AG$1:$AH$19,2,1)))</f>
        <v/>
      </c>
      <c r="X157" s="329" t="str">
        <f>IF(ISNA(VLOOKUP(C157,條件!$A$1:$J$1011,9,0)),"",(VLOOKUP(C157,條件!$A$1:$J$1011,9,0)))</f>
        <v/>
      </c>
      <c r="Y157" s="329">
        <v>24</v>
      </c>
      <c r="Z157" s="329">
        <v>216</v>
      </c>
      <c r="AA157" s="329" t="str">
        <f t="shared" ref="AA157:AA212" si="16">IF(X157="","",X157+1)</f>
        <v/>
      </c>
      <c r="AB157" s="333" t="str">
        <f t="shared" ref="AB157:AB212" si="17">IF(AA157="","",W157*Z157*AA157*Y157)</f>
        <v/>
      </c>
    </row>
    <row r="158" spans="1:28">
      <c r="A158" s="331">
        <f>'２斷絲.IAD.效率'!A158</f>
        <v>46179</v>
      </c>
      <c r="B158" s="321" t="str">
        <f>'２斷絲.IAD.效率'!B158</f>
        <v>A08</v>
      </c>
      <c r="C158" s="321" t="str">
        <f>'２斷絲.IAD.效率'!C158</f>
        <v>停機</v>
      </c>
      <c r="D158" s="321">
        <f>'２斷絲.IAD.效率'!D158</f>
        <v>0</v>
      </c>
      <c r="E158" s="332">
        <f>'２斷絲.IAD.效率'!J158</f>
        <v>0</v>
      </c>
      <c r="F158" s="332">
        <f>'２斷絲.IAD.效率'!K158</f>
        <v>0</v>
      </c>
      <c r="G158" s="332" t="str">
        <f>'２斷絲.IAD.效率'!L158</f>
        <v>停機</v>
      </c>
      <c r="H158" s="332">
        <f>'２斷絲.IAD.效率'!M158</f>
        <v>0</v>
      </c>
      <c r="I158" s="332">
        <f>'２斷絲.IAD.效率'!N158</f>
        <v>0</v>
      </c>
      <c r="J158" s="332">
        <f>'２斷絲.IAD.效率'!O158</f>
        <v>0</v>
      </c>
      <c r="K158" s="332" t="str">
        <f>'２斷絲.IAD.效率'!P158</f>
        <v>停機</v>
      </c>
      <c r="L158" s="332">
        <f>'２斷絲.IAD.效率'!Q158</f>
        <v>0</v>
      </c>
      <c r="M158" s="332">
        <f>'２斷絲.IAD.效率'!R158</f>
        <v>0</v>
      </c>
      <c r="N158" s="332">
        <f>'２斷絲.IAD.效率'!S158</f>
        <v>0</v>
      </c>
      <c r="O158" s="332" t="str">
        <f>'２斷絲.IAD.效率'!T158</f>
        <v>停機</v>
      </c>
      <c r="P158" s="332">
        <f>'２斷絲.IAD.效率'!U158</f>
        <v>0</v>
      </c>
      <c r="Q158" s="332">
        <f>'２斷絲.IAD.效率'!V158</f>
        <v>0</v>
      </c>
      <c r="R158" s="332">
        <f>'２斷絲.IAD.效率'!W158</f>
        <v>0</v>
      </c>
      <c r="S158" s="332" t="str">
        <f>'２斷絲.IAD.效率'!X158</f>
        <v>停機</v>
      </c>
      <c r="T158" s="332">
        <f>'２斷絲.IAD.效率'!Y158</f>
        <v>0</v>
      </c>
      <c r="U158" s="328" t="str">
        <f>IF(ISNA(VLOOKUP('２斷絲.IAD.效率'!C158,條件!$A$1:$J$1011,10,0)),"",(VLOOKUP('２斷絲.IAD.效率'!C158,條件!$A$1:$J$1011,10,0)))</f>
        <v/>
      </c>
      <c r="V158" s="329" t="str">
        <f>IF(ISNA(VLOOKUP(C158,條件!$A$1:$J$1011,8,0)),"",(VLOOKUP(C158,條件!$A$1:$J$1011,8,0)))</f>
        <v/>
      </c>
      <c r="W158" s="329" t="str">
        <f>IF(ISNA(VLOOKUP(V158,清單!$AG$1:$AH$19,2,1)),"",(VLOOKUP(V158,清單!$AG$1:$AH$19,2,1)))</f>
        <v/>
      </c>
      <c r="X158" s="329" t="str">
        <f>IF(ISNA(VLOOKUP(C158,條件!$A$1:$J$1011,9,0)),"",(VLOOKUP(C158,條件!$A$1:$J$1011,9,0)))</f>
        <v/>
      </c>
      <c r="Y158" s="329">
        <v>24</v>
      </c>
      <c r="Z158" s="329">
        <v>216</v>
      </c>
      <c r="AA158" s="329" t="str">
        <f t="shared" si="16"/>
        <v/>
      </c>
      <c r="AB158" s="333" t="str">
        <f t="shared" si="17"/>
        <v/>
      </c>
    </row>
    <row r="159" spans="1:28">
      <c r="A159" s="331">
        <f>'２斷絲.IAD.效率'!A159</f>
        <v>46179</v>
      </c>
      <c r="B159" s="321" t="str">
        <f>'２斷絲.IAD.效率'!B159</f>
        <v>A09</v>
      </c>
      <c r="C159" s="321" t="str">
        <f>'２斷絲.IAD.效率'!C159</f>
        <v>停機</v>
      </c>
      <c r="D159" s="321">
        <f>'２斷絲.IAD.效率'!D159</f>
        <v>0</v>
      </c>
      <c r="E159" s="332">
        <f>'２斷絲.IAD.效率'!J159</f>
        <v>0</v>
      </c>
      <c r="F159" s="332">
        <f>'２斷絲.IAD.效率'!K159</f>
        <v>0</v>
      </c>
      <c r="G159" s="332" t="str">
        <f>'２斷絲.IAD.效率'!L159</f>
        <v>停機</v>
      </c>
      <c r="H159" s="332">
        <f>'２斷絲.IAD.效率'!M159</f>
        <v>0</v>
      </c>
      <c r="I159" s="332">
        <f>'２斷絲.IAD.效率'!N159</f>
        <v>0</v>
      </c>
      <c r="J159" s="332">
        <f>'２斷絲.IAD.效率'!O159</f>
        <v>0</v>
      </c>
      <c r="K159" s="332" t="str">
        <f>'２斷絲.IAD.效率'!P159</f>
        <v>停機</v>
      </c>
      <c r="L159" s="332">
        <f>'２斷絲.IAD.效率'!Q159</f>
        <v>0</v>
      </c>
      <c r="M159" s="332">
        <f>'２斷絲.IAD.效率'!R159</f>
        <v>0</v>
      </c>
      <c r="N159" s="332">
        <f>'２斷絲.IAD.效率'!S159</f>
        <v>0</v>
      </c>
      <c r="O159" s="332" t="str">
        <f>'２斷絲.IAD.效率'!T159</f>
        <v>停機</v>
      </c>
      <c r="P159" s="332">
        <f>'２斷絲.IAD.效率'!U159</f>
        <v>0</v>
      </c>
      <c r="Q159" s="332">
        <f>'２斷絲.IAD.效率'!V159</f>
        <v>0</v>
      </c>
      <c r="R159" s="332">
        <f>'２斷絲.IAD.效率'!W159</f>
        <v>0</v>
      </c>
      <c r="S159" s="332" t="str">
        <f>'２斷絲.IAD.效率'!X159</f>
        <v>停機</v>
      </c>
      <c r="T159" s="332">
        <f>'２斷絲.IAD.效率'!Y159</f>
        <v>0</v>
      </c>
      <c r="U159" s="328" t="str">
        <f>IF(ISNA(VLOOKUP('２斷絲.IAD.效率'!C159,條件!$A$1:$J$1011,10,0)),"",(VLOOKUP('２斷絲.IAD.效率'!C159,條件!$A$1:$J$1011,10,0)))</f>
        <v/>
      </c>
      <c r="V159" s="329" t="str">
        <f>IF(ISNA(VLOOKUP(C159,條件!$A$1:$J$1011,8,0)),"",(VLOOKUP(C159,條件!$A$1:$J$1011,8,0)))</f>
        <v/>
      </c>
      <c r="W159" s="329" t="str">
        <f>IF(ISNA(VLOOKUP(V159,清單!$AG$1:$AH$19,2,1)),"",(VLOOKUP(V159,清單!$AG$1:$AH$19,2,1)))</f>
        <v/>
      </c>
      <c r="X159" s="329" t="str">
        <f>IF(ISNA(VLOOKUP(C159,條件!$A$1:$J$1011,9,0)),"",(VLOOKUP(C159,條件!$A$1:$J$1011,9,0)))</f>
        <v/>
      </c>
      <c r="Y159" s="329">
        <v>24</v>
      </c>
      <c r="Z159" s="329">
        <v>216</v>
      </c>
      <c r="AA159" s="329" t="str">
        <f t="shared" si="16"/>
        <v/>
      </c>
      <c r="AB159" s="333" t="str">
        <f t="shared" si="17"/>
        <v/>
      </c>
    </row>
    <row r="160" spans="1:28">
      <c r="A160" s="331">
        <f>'２斷絲.IAD.效率'!A160</f>
        <v>46179</v>
      </c>
      <c r="B160" s="321" t="str">
        <f>'２斷絲.IAD.效率'!B160</f>
        <v>A10</v>
      </c>
      <c r="C160" s="321" t="str">
        <f>'２斷絲.IAD.效率'!C160</f>
        <v>停機</v>
      </c>
      <c r="D160" s="321">
        <f>'２斷絲.IAD.效率'!D160</f>
        <v>0</v>
      </c>
      <c r="E160" s="332">
        <f>'２斷絲.IAD.效率'!J160</f>
        <v>0</v>
      </c>
      <c r="F160" s="332">
        <f>'２斷絲.IAD.效率'!K160</f>
        <v>0</v>
      </c>
      <c r="G160" s="332" t="str">
        <f>'２斷絲.IAD.效率'!L160</f>
        <v>停機</v>
      </c>
      <c r="H160" s="332">
        <f>'２斷絲.IAD.效率'!M160</f>
        <v>0</v>
      </c>
      <c r="I160" s="332">
        <f>'２斷絲.IAD.效率'!N160</f>
        <v>0</v>
      </c>
      <c r="J160" s="332">
        <f>'２斷絲.IAD.效率'!O160</f>
        <v>0</v>
      </c>
      <c r="K160" s="332" t="str">
        <f>'２斷絲.IAD.效率'!P160</f>
        <v>停機</v>
      </c>
      <c r="L160" s="332">
        <f>'２斷絲.IAD.效率'!Q160</f>
        <v>0</v>
      </c>
      <c r="M160" s="332">
        <f>'２斷絲.IAD.效率'!R160</f>
        <v>0</v>
      </c>
      <c r="N160" s="332">
        <f>'２斷絲.IAD.效率'!S160</f>
        <v>0</v>
      </c>
      <c r="O160" s="332" t="str">
        <f>'２斷絲.IAD.效率'!T160</f>
        <v>停機</v>
      </c>
      <c r="P160" s="332">
        <f>'２斷絲.IAD.效率'!U160</f>
        <v>0</v>
      </c>
      <c r="Q160" s="332">
        <f>'２斷絲.IAD.效率'!V160</f>
        <v>0</v>
      </c>
      <c r="R160" s="332">
        <f>'２斷絲.IAD.效率'!W160</f>
        <v>0</v>
      </c>
      <c r="S160" s="332" t="str">
        <f>'２斷絲.IAD.效率'!X160</f>
        <v>停機</v>
      </c>
      <c r="T160" s="332">
        <f>'２斷絲.IAD.效率'!Y160</f>
        <v>0</v>
      </c>
      <c r="U160" s="328" t="str">
        <f>IF(ISNA(VLOOKUP('２斷絲.IAD.效率'!C160,條件!$A$1:$J$1011,10,0)),"",(VLOOKUP('２斷絲.IAD.效率'!C160,條件!$A$1:$J$1011,10,0)))</f>
        <v/>
      </c>
      <c r="V160" s="329" t="str">
        <f>IF(ISNA(VLOOKUP(C160,條件!$A$1:$J$1011,8,0)),"",(VLOOKUP(C160,條件!$A$1:$J$1011,8,0)))</f>
        <v/>
      </c>
      <c r="W160" s="329" t="str">
        <f>IF(ISNA(VLOOKUP(V160,清單!$AG$1:$AH$19,2,1)),"",(VLOOKUP(V160,清單!$AG$1:$AH$19,2,1)))</f>
        <v/>
      </c>
      <c r="X160" s="329" t="str">
        <f>IF(ISNA(VLOOKUP(C160,條件!$A$1:$J$1011,9,0)),"",(VLOOKUP(C160,條件!$A$1:$J$1011,9,0)))</f>
        <v/>
      </c>
      <c r="Y160" s="329">
        <v>24</v>
      </c>
      <c r="Z160" s="329">
        <v>216</v>
      </c>
      <c r="AA160" s="329" t="str">
        <f t="shared" si="16"/>
        <v/>
      </c>
      <c r="AB160" s="333" t="str">
        <f t="shared" si="17"/>
        <v/>
      </c>
    </row>
    <row r="161" spans="1:28">
      <c r="A161" s="331">
        <f>'２斷絲.IAD.效率'!A161</f>
        <v>46179</v>
      </c>
      <c r="B161" s="321" t="str">
        <f>'２斷絲.IAD.效率'!B161</f>
        <v>A11</v>
      </c>
      <c r="C161" s="321" t="str">
        <f>'２斷絲.IAD.效率'!C161</f>
        <v>2FA062</v>
      </c>
      <c r="D161" s="321">
        <f>'２斷絲.IAD.效率'!D161</f>
        <v>0</v>
      </c>
      <c r="E161" s="332">
        <f>'２斷絲.IAD.效率'!J161</f>
        <v>29</v>
      </c>
      <c r="F161" s="332">
        <f>'２斷絲.IAD.效率'!K161</f>
        <v>0</v>
      </c>
      <c r="G161" s="332">
        <f>'２斷絲.IAD.效率'!L161</f>
        <v>9127</v>
      </c>
      <c r="H161" s="332">
        <f>'２斷絲.IAD.效率'!M161</f>
        <v>8659</v>
      </c>
      <c r="I161" s="332">
        <f>'２斷絲.IAD.效率'!N161</f>
        <v>0</v>
      </c>
      <c r="J161" s="332">
        <f>'２斷絲.IAD.效率'!O161</f>
        <v>0</v>
      </c>
      <c r="K161" s="332">
        <f>'２斷絲.IAD.效率'!P161</f>
        <v>0</v>
      </c>
      <c r="L161" s="332">
        <f>'２斷絲.IAD.效率'!Q161</f>
        <v>0</v>
      </c>
      <c r="M161" s="332">
        <f>'２斷絲.IAD.效率'!R161</f>
        <v>25</v>
      </c>
      <c r="N161" s="332">
        <f>'２斷絲.IAD.效率'!S161</f>
        <v>1</v>
      </c>
      <c r="O161" s="332">
        <f>'２斷絲.IAD.效率'!T161</f>
        <v>9053</v>
      </c>
      <c r="P161" s="332">
        <f>'２斷絲.IAD.效率'!U161</f>
        <v>8683</v>
      </c>
      <c r="Q161" s="332">
        <f>'２斷絲.IAD.效率'!V161</f>
        <v>17</v>
      </c>
      <c r="R161" s="332">
        <f>'２斷絲.IAD.效率'!W161</f>
        <v>0</v>
      </c>
      <c r="S161" s="332">
        <f>'２斷絲.IAD.效率'!X161</f>
        <v>9391</v>
      </c>
      <c r="T161" s="332">
        <f>'２斷絲.IAD.效率'!Y161</f>
        <v>8016</v>
      </c>
      <c r="U161" s="328" t="str">
        <f>IF(ISNA(VLOOKUP('２斷絲.IAD.效率'!C161,條件!$A$1:$J$1011,10,0)),"",(VLOOKUP('２斷絲.IAD.效率'!C161,條件!$A$1:$J$1011,10,0)))</f>
        <v>高壓</v>
      </c>
      <c r="V161" s="329" t="str">
        <f>IF(ISNA(VLOOKUP(C161,條件!$A$1:$J$1011,8,0)),"",(VLOOKUP(C161,條件!$A$1:$J$1011,8,0)))</f>
        <v>P203</v>
      </c>
      <c r="W161" s="329">
        <f>IF(ISNA(VLOOKUP(V161,清單!$AG$1:$AH$19,2,1)),"",(VLOOKUP(V161,清單!$AG$1:$AH$19,2,1)))</f>
        <v>0.91100000000000003</v>
      </c>
      <c r="X161" s="329">
        <f>IF(ISNA(VLOOKUP(C161,條件!$A$1:$J$1011,9,0)),"",(VLOOKUP(C161,條件!$A$1:$J$1011,9,0)))</f>
        <v>0.7</v>
      </c>
      <c r="Y161" s="329">
        <v>24</v>
      </c>
      <c r="Z161" s="329">
        <v>216</v>
      </c>
      <c r="AA161" s="329">
        <f t="shared" si="16"/>
        <v>1.7</v>
      </c>
      <c r="AB161" s="333">
        <f t="shared" si="17"/>
        <v>8028.4608000000007</v>
      </c>
    </row>
    <row r="162" spans="1:28">
      <c r="A162" s="331">
        <f>'２斷絲.IAD.效率'!A162</f>
        <v>46179</v>
      </c>
      <c r="B162" s="321" t="str">
        <f>'２斷絲.IAD.效率'!B162</f>
        <v>A12</v>
      </c>
      <c r="C162" s="321" t="str">
        <f>'２斷絲.IAD.效率'!C162</f>
        <v>2F43R2</v>
      </c>
      <c r="D162" s="321">
        <f>'２斷絲.IAD.效率'!D162</f>
        <v>0</v>
      </c>
      <c r="E162" s="332">
        <f>'２斷絲.IAD.效率'!J162</f>
        <v>36</v>
      </c>
      <c r="F162" s="332">
        <f>'２斷絲.IAD.效率'!K162</f>
        <v>0</v>
      </c>
      <c r="G162" s="332">
        <f>'２斷絲.IAD.效率'!L162</f>
        <v>9269</v>
      </c>
      <c r="H162" s="332">
        <f>'２斷絲.IAD.效率'!M162</f>
        <v>9642</v>
      </c>
      <c r="I162" s="332">
        <f>'２斷絲.IAD.效率'!N162</f>
        <v>0</v>
      </c>
      <c r="J162" s="332">
        <f>'２斷絲.IAD.效率'!O162</f>
        <v>0</v>
      </c>
      <c r="K162" s="332">
        <f>'２斷絲.IAD.效率'!P162</f>
        <v>0</v>
      </c>
      <c r="L162" s="332">
        <f>'２斷絲.IAD.效率'!Q162</f>
        <v>0</v>
      </c>
      <c r="M162" s="332">
        <f>'２斷絲.IAD.效率'!R162</f>
        <v>20</v>
      </c>
      <c r="N162" s="332">
        <f>'２斷絲.IAD.效率'!S162</f>
        <v>4</v>
      </c>
      <c r="O162" s="332">
        <f>'２斷絲.IAD.效率'!T162</f>
        <v>9183</v>
      </c>
      <c r="P162" s="332">
        <f>'２斷絲.IAD.效率'!U162</f>
        <v>9599</v>
      </c>
      <c r="Q162" s="332">
        <f>'２斷絲.IAD.效率'!V162</f>
        <v>18</v>
      </c>
      <c r="R162" s="332">
        <f>'２斷絲.IAD.效率'!W162</f>
        <v>0</v>
      </c>
      <c r="S162" s="332">
        <f>'２斷絲.IAD.效率'!X162</f>
        <v>9468</v>
      </c>
      <c r="T162" s="332">
        <f>'２斷絲.IAD.效率'!Y162</f>
        <v>9479</v>
      </c>
      <c r="U162" s="328" t="str">
        <f>IF(ISNA(VLOOKUP('２斷絲.IAD.效率'!C162,條件!$A$1:$J$1011,10,0)),"",(VLOOKUP('２斷絲.IAD.效率'!C162,條件!$A$1:$J$1011,10,0)))</f>
        <v>低壓</v>
      </c>
      <c r="V162" s="329" t="str">
        <f>IF(ISNA(VLOOKUP(C162,條件!$A$1:$J$1011,8,0)),"",(VLOOKUP(C162,條件!$A$1:$J$1011,8,0)))</f>
        <v>P203</v>
      </c>
      <c r="W162" s="329">
        <f>IF(ISNA(VLOOKUP(V162,清單!$AG$1:$AH$19,2,1)),"",(VLOOKUP(V162,清單!$AG$1:$AH$19,2,1)))</f>
        <v>0.91100000000000003</v>
      </c>
      <c r="X162" s="329">
        <f>IF(ISNA(VLOOKUP(C162,條件!$A$1:$J$1011,9,0)),"",(VLOOKUP(C162,條件!$A$1:$J$1011,9,0)))</f>
        <v>1.7</v>
      </c>
      <c r="Y162" s="329">
        <v>24</v>
      </c>
      <c r="Z162" s="329">
        <v>216</v>
      </c>
      <c r="AA162" s="329">
        <f t="shared" si="16"/>
        <v>2.7</v>
      </c>
      <c r="AB162" s="333">
        <f t="shared" si="17"/>
        <v>12751.084800000001</v>
      </c>
    </row>
    <row r="163" spans="1:28">
      <c r="A163" s="331">
        <f>'２斷絲.IAD.效率'!A163</f>
        <v>46179</v>
      </c>
      <c r="B163" s="321" t="str">
        <f>'２斷絲.IAD.效率'!B163</f>
        <v>A13</v>
      </c>
      <c r="C163" s="321" t="str">
        <f>'２斷絲.IAD.效率'!C163</f>
        <v>2F08R2</v>
      </c>
      <c r="D163" s="321" t="str">
        <f>'２斷絲.IAD.效率'!D163</f>
        <v>G</v>
      </c>
      <c r="E163" s="332">
        <f>'２斷絲.IAD.效率'!J163</f>
        <v>12</v>
      </c>
      <c r="F163" s="332">
        <f>'２斷絲.IAD.效率'!K163</f>
        <v>1</v>
      </c>
      <c r="G163" s="332">
        <f>'２斷絲.IAD.效率'!L163</f>
        <v>9215</v>
      </c>
      <c r="H163" s="332">
        <f>'２斷絲.IAD.效率'!M163</f>
        <v>9224</v>
      </c>
      <c r="I163" s="332">
        <f>'２斷絲.IAD.效率'!N163</f>
        <v>0</v>
      </c>
      <c r="J163" s="332">
        <f>'２斷絲.IAD.效率'!O163</f>
        <v>0</v>
      </c>
      <c r="K163" s="332">
        <f>'２斷絲.IAD.效率'!P163</f>
        <v>0</v>
      </c>
      <c r="L163" s="332">
        <f>'２斷絲.IAD.效率'!Q163</f>
        <v>0</v>
      </c>
      <c r="M163" s="332">
        <f>'２斷絲.IAD.效率'!R163</f>
        <v>14</v>
      </c>
      <c r="N163" s="332">
        <f>'２斷絲.IAD.效率'!S163</f>
        <v>0</v>
      </c>
      <c r="O163" s="332">
        <f>'２斷絲.IAD.效率'!T163</f>
        <v>9269</v>
      </c>
      <c r="P163" s="332">
        <f>'２斷絲.IAD.效率'!U163</f>
        <v>9222</v>
      </c>
      <c r="Q163" s="332">
        <f>'２斷絲.IAD.效率'!V163</f>
        <v>25</v>
      </c>
      <c r="R163" s="332">
        <f>'２斷絲.IAD.效率'!W163</f>
        <v>0</v>
      </c>
      <c r="S163" s="332">
        <f>'２斷絲.IAD.效率'!X163</f>
        <v>9238</v>
      </c>
      <c r="T163" s="332">
        <f>'２斷絲.IAD.效率'!Y163</f>
        <v>9458</v>
      </c>
      <c r="U163" s="328" t="str">
        <f>IF(ISNA(VLOOKUP('２斷絲.IAD.效率'!C163,條件!$A$1:$J$1011,10,0)),"",(VLOOKUP('２斷絲.IAD.效率'!C163,條件!$A$1:$J$1011,10,0)))</f>
        <v>低壓</v>
      </c>
      <c r="V163" s="329" t="str">
        <f>IF(ISNA(VLOOKUP(C163,條件!$A$1:$J$1011,8,0)),"",(VLOOKUP(C163,條件!$A$1:$J$1011,8,0)))</f>
        <v>P142</v>
      </c>
      <c r="W163" s="329">
        <f>IF(ISNA(VLOOKUP(V163,清單!$AG$1:$AH$19,2,1)),"",(VLOOKUP(V163,清單!$AG$1:$AH$19,2,1)))</f>
        <v>0.56200000000000006</v>
      </c>
      <c r="X163" s="329">
        <f>IF(ISNA(VLOOKUP(C163,條件!$A$1:$J$1011,9,0)),"",(VLOOKUP(C163,條件!$A$1:$J$1011,9,0)))</f>
        <v>1.1000000000000001</v>
      </c>
      <c r="Y163" s="329">
        <v>24</v>
      </c>
      <c r="Z163" s="329">
        <v>216</v>
      </c>
      <c r="AA163" s="329">
        <f t="shared" si="16"/>
        <v>2.1</v>
      </c>
      <c r="AB163" s="333">
        <f t="shared" si="17"/>
        <v>6118.1568000000007</v>
      </c>
    </row>
    <row r="164" spans="1:28">
      <c r="A164" s="331">
        <f>'２斷絲.IAD.效率'!A164</f>
        <v>46179</v>
      </c>
      <c r="B164" s="321" t="str">
        <f>'２斷絲.IAD.效率'!B164</f>
        <v>A14</v>
      </c>
      <c r="C164" s="321" t="str">
        <f>'２斷絲.IAD.效率'!C164</f>
        <v>停機</v>
      </c>
      <c r="D164" s="321">
        <f>'２斷絲.IAD.效率'!D164</f>
        <v>0</v>
      </c>
      <c r="E164" s="332">
        <f>'２斷絲.IAD.效率'!J164</f>
        <v>0</v>
      </c>
      <c r="F164" s="332">
        <f>'２斷絲.IAD.效率'!K164</f>
        <v>0</v>
      </c>
      <c r="G164" s="332" t="str">
        <f>'２斷絲.IAD.效率'!L164</f>
        <v>停機</v>
      </c>
      <c r="H164" s="332">
        <f>'２斷絲.IAD.效率'!M164</f>
        <v>0</v>
      </c>
      <c r="I164" s="332">
        <f>'２斷絲.IAD.效率'!N164</f>
        <v>0</v>
      </c>
      <c r="J164" s="332">
        <f>'２斷絲.IAD.效率'!O164</f>
        <v>0</v>
      </c>
      <c r="K164" s="332" t="str">
        <f>'２斷絲.IAD.效率'!P164</f>
        <v>停機</v>
      </c>
      <c r="L164" s="332">
        <f>'２斷絲.IAD.效率'!Q164</f>
        <v>0</v>
      </c>
      <c r="M164" s="332">
        <f>'２斷絲.IAD.效率'!R164</f>
        <v>0</v>
      </c>
      <c r="N164" s="332">
        <f>'２斷絲.IAD.效率'!S164</f>
        <v>0</v>
      </c>
      <c r="O164" s="332" t="str">
        <f>'２斷絲.IAD.效率'!T164</f>
        <v>停機</v>
      </c>
      <c r="P164" s="332">
        <f>'２斷絲.IAD.效率'!U164</f>
        <v>0</v>
      </c>
      <c r="Q164" s="332">
        <f>'２斷絲.IAD.效率'!V164</f>
        <v>0</v>
      </c>
      <c r="R164" s="332">
        <f>'２斷絲.IAD.效率'!W164</f>
        <v>0</v>
      </c>
      <c r="S164" s="332" t="str">
        <f>'２斷絲.IAD.效率'!X164</f>
        <v>停機</v>
      </c>
      <c r="T164" s="332">
        <f>'２斷絲.IAD.效率'!Y164</f>
        <v>0</v>
      </c>
      <c r="U164" s="328" t="str">
        <f>IF(ISNA(VLOOKUP('２斷絲.IAD.效率'!C164,條件!$A$1:$J$1011,10,0)),"",(VLOOKUP('２斷絲.IAD.效率'!C164,條件!$A$1:$J$1011,10,0)))</f>
        <v/>
      </c>
      <c r="V164" s="329" t="str">
        <f>IF(ISNA(VLOOKUP(C164,條件!$A$1:$J$1011,8,0)),"",(VLOOKUP(C164,條件!$A$1:$J$1011,8,0)))</f>
        <v/>
      </c>
      <c r="W164" s="329" t="str">
        <f>IF(ISNA(VLOOKUP(V164,清單!$AG$1:$AH$19,2,1)),"",(VLOOKUP(V164,清單!$AG$1:$AH$19,2,1)))</f>
        <v/>
      </c>
      <c r="X164" s="329" t="str">
        <f>IF(ISNA(VLOOKUP(C164,條件!$A$1:$J$1011,9,0)),"",(VLOOKUP(C164,條件!$A$1:$J$1011,9,0)))</f>
        <v/>
      </c>
      <c r="Y164" s="329">
        <v>24</v>
      </c>
      <c r="Z164" s="329">
        <v>216</v>
      </c>
      <c r="AA164" s="329" t="str">
        <f t="shared" si="16"/>
        <v/>
      </c>
      <c r="AB164" s="333" t="str">
        <f t="shared" si="17"/>
        <v/>
      </c>
    </row>
    <row r="165" spans="1:28">
      <c r="A165" s="331">
        <f>'２斷絲.IAD.效率'!A165</f>
        <v>46179</v>
      </c>
      <c r="B165" s="321" t="str">
        <f>'２斷絲.IAD.效率'!B165</f>
        <v>A15</v>
      </c>
      <c r="C165" s="321" t="str">
        <f>'２斷絲.IAD.效率'!C165</f>
        <v>2F43P2</v>
      </c>
      <c r="D165" s="321">
        <f>'２斷絲.IAD.效率'!D165</f>
        <v>0</v>
      </c>
      <c r="E165" s="332">
        <f>'２斷絲.IAD.效率'!J165</f>
        <v>15</v>
      </c>
      <c r="F165" s="332">
        <f>'２斷絲.IAD.效率'!K165</f>
        <v>0</v>
      </c>
      <c r="G165" s="332">
        <f>'２斷絲.IAD.效率'!L165</f>
        <v>8843</v>
      </c>
      <c r="H165" s="332">
        <f>'２斷絲.IAD.效率'!M165</f>
        <v>8757</v>
      </c>
      <c r="I165" s="332">
        <f>'２斷絲.IAD.效率'!N165</f>
        <v>0</v>
      </c>
      <c r="J165" s="332">
        <f>'２斷絲.IAD.效率'!O165</f>
        <v>0</v>
      </c>
      <c r="K165" s="332">
        <f>'２斷絲.IAD.效率'!P165</f>
        <v>0</v>
      </c>
      <c r="L165" s="332">
        <f>'２斷絲.IAD.效率'!Q165</f>
        <v>0</v>
      </c>
      <c r="M165" s="332">
        <f>'２斷絲.IAD.效率'!R165</f>
        <v>22</v>
      </c>
      <c r="N165" s="332">
        <f>'２斷絲.IAD.效率'!S165</f>
        <v>3</v>
      </c>
      <c r="O165" s="332">
        <f>'２斷絲.IAD.效率'!T165</f>
        <v>8405</v>
      </c>
      <c r="P165" s="332">
        <f>'２斷絲.IAD.效率'!U165</f>
        <v>8728</v>
      </c>
      <c r="Q165" s="332">
        <f>'２斷絲.IAD.效率'!V165</f>
        <v>11</v>
      </c>
      <c r="R165" s="332">
        <f>'２斷絲.IAD.效率'!W165</f>
        <v>2</v>
      </c>
      <c r="S165" s="332">
        <f>'２斷絲.IAD.效率'!X165</f>
        <v>8500</v>
      </c>
      <c r="T165" s="332">
        <f>'２斷絲.IAD.效率'!Y165</f>
        <v>8827</v>
      </c>
      <c r="U165" s="328" t="str">
        <f>IF(ISNA(VLOOKUP('２斷絲.IAD.效率'!C165,條件!$A$1:$J$1011,10,0)),"",(VLOOKUP('２斷絲.IAD.效率'!C165,條件!$A$1:$J$1011,10,0)))</f>
        <v>低壓</v>
      </c>
      <c r="V165" s="329" t="str">
        <f>IF(ISNA(VLOOKUP(C165,條件!$A$1:$J$1011,8,0)),"",(VLOOKUP(C165,條件!$A$1:$J$1011,8,0)))</f>
        <v>P203</v>
      </c>
      <c r="W165" s="329">
        <f>IF(ISNA(VLOOKUP(V165,清單!$AG$1:$AH$19,2,1)),"",(VLOOKUP(V165,清單!$AG$1:$AH$19,2,1)))</f>
        <v>0.91100000000000003</v>
      </c>
      <c r="X165" s="329">
        <f>IF(ISNA(VLOOKUP(C165,條件!$A$1:$J$1011,9,0)),"",(VLOOKUP(C165,條件!$A$1:$J$1011,9,0)))</f>
        <v>3</v>
      </c>
      <c r="Y165" s="329">
        <v>24</v>
      </c>
      <c r="Z165" s="329">
        <v>216</v>
      </c>
      <c r="AA165" s="329">
        <f t="shared" si="16"/>
        <v>4</v>
      </c>
      <c r="AB165" s="333">
        <f t="shared" si="17"/>
        <v>18890.495999999999</v>
      </c>
    </row>
    <row r="166" spans="1:28">
      <c r="A166" s="331">
        <f>'２斷絲.IAD.效率'!A166</f>
        <v>46179</v>
      </c>
      <c r="B166" s="321" t="str">
        <f>'２斷絲.IAD.效率'!B166</f>
        <v>A16</v>
      </c>
      <c r="C166" s="321" t="str">
        <f>'２斷絲.IAD.效率'!C166</f>
        <v>2F08S2</v>
      </c>
      <c r="D166" s="321">
        <f>'２斷絲.IAD.效率'!D166</f>
        <v>0</v>
      </c>
      <c r="E166" s="332">
        <f>'２斷絲.IAD.效率'!J166</f>
        <v>13</v>
      </c>
      <c r="F166" s="332">
        <f>'２斷絲.IAD.效率'!K166</f>
        <v>0</v>
      </c>
      <c r="G166" s="332">
        <f>'２斷絲.IAD.效率'!L166</f>
        <v>9438</v>
      </c>
      <c r="H166" s="332">
        <f>'２斷絲.IAD.效率'!M166</f>
        <v>9093</v>
      </c>
      <c r="I166" s="332">
        <f>'２斷絲.IAD.效率'!N166</f>
        <v>0</v>
      </c>
      <c r="J166" s="332">
        <f>'２斷絲.IAD.效率'!O166</f>
        <v>0</v>
      </c>
      <c r="K166" s="332">
        <f>'２斷絲.IAD.效率'!P166</f>
        <v>0</v>
      </c>
      <c r="L166" s="332">
        <f>'２斷絲.IAD.效率'!Q166</f>
        <v>0</v>
      </c>
      <c r="M166" s="332">
        <f>'２斷絲.IAD.效率'!R166</f>
        <v>12</v>
      </c>
      <c r="N166" s="332">
        <f>'２斷絲.IAD.效率'!S166</f>
        <v>0</v>
      </c>
      <c r="O166" s="332">
        <f>'２斷絲.IAD.效率'!T166</f>
        <v>9252</v>
      </c>
      <c r="P166" s="332">
        <f>'２斷絲.IAD.效率'!U166</f>
        <v>9583</v>
      </c>
      <c r="Q166" s="332">
        <f>'２斷絲.IAD.效率'!V166</f>
        <v>8</v>
      </c>
      <c r="R166" s="332">
        <f>'２斷絲.IAD.效率'!W166</f>
        <v>0</v>
      </c>
      <c r="S166" s="332">
        <f>'２斷絲.IAD.效率'!X166</f>
        <v>9276</v>
      </c>
      <c r="T166" s="332">
        <f>'２斷絲.IAD.效率'!Y166</f>
        <v>9602</v>
      </c>
      <c r="U166" s="328" t="str">
        <f>IF(ISNA(VLOOKUP('２斷絲.IAD.效率'!C166,條件!$A$1:$J$1011,10,0)),"",(VLOOKUP('２斷絲.IAD.效率'!C166,條件!$A$1:$J$1011,10,0)))</f>
        <v>低壓</v>
      </c>
      <c r="V166" s="329" t="str">
        <f>IF(ISNA(VLOOKUP(C166,條件!$A$1:$J$1011,8,0)),"",(VLOOKUP(C166,條件!$A$1:$J$1011,8,0)))</f>
        <v>P203</v>
      </c>
      <c r="W166" s="329">
        <f>IF(ISNA(VLOOKUP(V166,清單!$AG$1:$AH$19,2,1)),"",(VLOOKUP(V166,清單!$AG$1:$AH$19,2,1)))</f>
        <v>0.91100000000000003</v>
      </c>
      <c r="X166" s="329">
        <f>IF(ISNA(VLOOKUP(C166,條件!$A$1:$J$1011,9,0)),"",(VLOOKUP(C166,條件!$A$1:$J$1011,9,0)))</f>
        <v>0.9</v>
      </c>
      <c r="Y166" s="329">
        <v>24</v>
      </c>
      <c r="Z166" s="329">
        <v>216</v>
      </c>
      <c r="AA166" s="329">
        <f t="shared" si="16"/>
        <v>1.9</v>
      </c>
      <c r="AB166" s="333">
        <f t="shared" si="17"/>
        <v>8972.9856</v>
      </c>
    </row>
    <row r="167" spans="1:28">
      <c r="A167" s="331">
        <f>'２斷絲.IAD.效率'!A167</f>
        <v>46179</v>
      </c>
      <c r="B167" s="321" t="str">
        <f>'２斷絲.IAD.效率'!B167</f>
        <v>A17</v>
      </c>
      <c r="C167" s="321" t="str">
        <f>'２斷絲.IAD.效率'!C167</f>
        <v>停機</v>
      </c>
      <c r="D167" s="321">
        <f>'２斷絲.IAD.效率'!D167</f>
        <v>0</v>
      </c>
      <c r="E167" s="332">
        <f>'２斷絲.IAD.效率'!J167</f>
        <v>0</v>
      </c>
      <c r="F167" s="332">
        <f>'２斷絲.IAD.效率'!K167</f>
        <v>0</v>
      </c>
      <c r="G167" s="332" t="str">
        <f>'２斷絲.IAD.效率'!L167</f>
        <v>停機</v>
      </c>
      <c r="H167" s="332">
        <f>'２斷絲.IAD.效率'!M167</f>
        <v>0</v>
      </c>
      <c r="I167" s="332">
        <f>'２斷絲.IAD.效率'!N167</f>
        <v>0</v>
      </c>
      <c r="J167" s="332">
        <f>'２斷絲.IAD.效率'!O167</f>
        <v>0</v>
      </c>
      <c r="K167" s="332" t="str">
        <f>'２斷絲.IAD.效率'!P167</f>
        <v>停機</v>
      </c>
      <c r="L167" s="332">
        <f>'２斷絲.IAD.效率'!Q167</f>
        <v>0</v>
      </c>
      <c r="M167" s="332">
        <f>'２斷絲.IAD.效率'!R167</f>
        <v>0</v>
      </c>
      <c r="N167" s="332">
        <f>'２斷絲.IAD.效率'!S167</f>
        <v>0</v>
      </c>
      <c r="O167" s="332" t="str">
        <f>'２斷絲.IAD.效率'!T167</f>
        <v>停機</v>
      </c>
      <c r="P167" s="332">
        <f>'２斷絲.IAD.效率'!U167</f>
        <v>0</v>
      </c>
      <c r="Q167" s="332">
        <f>'２斷絲.IAD.效率'!V167</f>
        <v>0</v>
      </c>
      <c r="R167" s="332">
        <f>'２斷絲.IAD.效率'!W167</f>
        <v>0</v>
      </c>
      <c r="S167" s="332" t="str">
        <f>'２斷絲.IAD.效率'!X167</f>
        <v>停機</v>
      </c>
      <c r="T167" s="332">
        <f>'２斷絲.IAD.效率'!Y167</f>
        <v>0</v>
      </c>
      <c r="U167" s="328" t="str">
        <f>IF(ISNA(VLOOKUP('２斷絲.IAD.效率'!C167,條件!$A$1:$J$1011,10,0)),"",(VLOOKUP('２斷絲.IAD.效率'!C167,條件!$A$1:$J$1011,10,0)))</f>
        <v/>
      </c>
      <c r="V167" s="329" t="str">
        <f>IF(ISNA(VLOOKUP(C167,條件!$A$1:$J$1011,8,0)),"",(VLOOKUP(C167,條件!$A$1:$J$1011,8,0)))</f>
        <v/>
      </c>
      <c r="W167" s="329" t="str">
        <f>IF(ISNA(VLOOKUP(V167,清單!$AG$1:$AH$19,2,1)),"",(VLOOKUP(V167,清單!$AG$1:$AH$19,2,1)))</f>
        <v/>
      </c>
      <c r="X167" s="329" t="str">
        <f>IF(ISNA(VLOOKUP(C167,條件!$A$1:$J$1011,9,0)),"",(VLOOKUP(C167,條件!$A$1:$J$1011,9,0)))</f>
        <v/>
      </c>
      <c r="Y167" s="329">
        <v>24</v>
      </c>
      <c r="Z167" s="329">
        <v>216</v>
      </c>
      <c r="AA167" s="329" t="str">
        <f t="shared" si="16"/>
        <v/>
      </c>
      <c r="AB167" s="333" t="str">
        <f t="shared" si="17"/>
        <v/>
      </c>
    </row>
    <row r="168" spans="1:28">
      <c r="A168" s="331">
        <f>'２斷絲.IAD.效率'!A168</f>
        <v>46179</v>
      </c>
      <c r="B168" s="321" t="str">
        <f>'２斷絲.IAD.效率'!B168</f>
        <v>A18</v>
      </c>
      <c r="C168" s="321" t="str">
        <f>'２斷絲.IAD.效率'!C168</f>
        <v>停機</v>
      </c>
      <c r="D168" s="321">
        <f>'２斷絲.IAD.效率'!D168</f>
        <v>0</v>
      </c>
      <c r="E168" s="332">
        <f>'２斷絲.IAD.效率'!J168</f>
        <v>0</v>
      </c>
      <c r="F168" s="332">
        <f>'２斷絲.IAD.效率'!K168</f>
        <v>0</v>
      </c>
      <c r="G168" s="332" t="str">
        <f>'２斷絲.IAD.效率'!L168</f>
        <v>停機</v>
      </c>
      <c r="H168" s="332">
        <f>'２斷絲.IAD.效率'!M168</f>
        <v>0</v>
      </c>
      <c r="I168" s="332">
        <f>'２斷絲.IAD.效率'!N168</f>
        <v>0</v>
      </c>
      <c r="J168" s="332">
        <f>'２斷絲.IAD.效率'!O168</f>
        <v>0</v>
      </c>
      <c r="K168" s="332" t="str">
        <f>'２斷絲.IAD.效率'!P168</f>
        <v>停機</v>
      </c>
      <c r="L168" s="332">
        <f>'２斷絲.IAD.效率'!Q168</f>
        <v>0</v>
      </c>
      <c r="M168" s="332">
        <f>'２斷絲.IAD.效率'!R168</f>
        <v>0</v>
      </c>
      <c r="N168" s="332">
        <f>'２斷絲.IAD.效率'!S168</f>
        <v>0</v>
      </c>
      <c r="O168" s="332" t="str">
        <f>'２斷絲.IAD.效率'!T168</f>
        <v>停機</v>
      </c>
      <c r="P168" s="332">
        <f>'２斷絲.IAD.效率'!U168</f>
        <v>0</v>
      </c>
      <c r="Q168" s="332">
        <f>'２斷絲.IAD.效率'!V168</f>
        <v>0</v>
      </c>
      <c r="R168" s="332">
        <f>'２斷絲.IAD.效率'!W168</f>
        <v>0</v>
      </c>
      <c r="S168" s="332" t="str">
        <f>'２斷絲.IAD.效率'!X168</f>
        <v>停機</v>
      </c>
      <c r="T168" s="332">
        <f>'２斷絲.IAD.效率'!Y168</f>
        <v>0</v>
      </c>
      <c r="U168" s="328" t="str">
        <f>IF(ISNA(VLOOKUP('２斷絲.IAD.效率'!C168,條件!$A$1:$J$1011,10,0)),"",(VLOOKUP('２斷絲.IAD.效率'!C168,條件!$A$1:$J$1011,10,0)))</f>
        <v/>
      </c>
      <c r="V168" s="329" t="str">
        <f>IF(ISNA(VLOOKUP(C168,條件!$A$1:$J$1011,8,0)),"",(VLOOKUP(C168,條件!$A$1:$J$1011,8,0)))</f>
        <v/>
      </c>
      <c r="W168" s="329" t="str">
        <f>IF(ISNA(VLOOKUP(V168,清單!$AG$1:$AH$19,2,1)),"",(VLOOKUP(V168,清單!$AG$1:$AH$19,2,1)))</f>
        <v/>
      </c>
      <c r="X168" s="329" t="str">
        <f>IF(ISNA(VLOOKUP(C168,條件!$A$1:$J$1011,9,0)),"",(VLOOKUP(C168,條件!$A$1:$J$1011,9,0)))</f>
        <v/>
      </c>
      <c r="Y168" s="329">
        <v>24</v>
      </c>
      <c r="Z168" s="329">
        <v>216</v>
      </c>
      <c r="AA168" s="329" t="str">
        <f t="shared" si="16"/>
        <v/>
      </c>
      <c r="AB168" s="333" t="str">
        <f t="shared" si="17"/>
        <v/>
      </c>
    </row>
    <row r="169" spans="1:28">
      <c r="A169" s="331">
        <f>'２斷絲.IAD.效率'!A169</f>
        <v>46179</v>
      </c>
      <c r="B169" s="321" t="str">
        <f>'２斷絲.IAD.效率'!B169</f>
        <v>A19</v>
      </c>
      <c r="C169" s="321" t="str">
        <f>'２斷絲.IAD.效率'!C169</f>
        <v>2F43S2</v>
      </c>
      <c r="D169" s="321">
        <f>'２斷絲.IAD.效率'!D169</f>
        <v>0</v>
      </c>
      <c r="E169" s="332">
        <f>'２斷絲.IAD.效率'!J169</f>
        <v>86</v>
      </c>
      <c r="F169" s="332">
        <f>'２斷絲.IAD.效率'!K169</f>
        <v>0</v>
      </c>
      <c r="G169" s="332">
        <f>'２斷絲.IAD.效率'!L169</f>
        <v>7228</v>
      </c>
      <c r="H169" s="332">
        <f>'２斷絲.IAD.效率'!M169</f>
        <v>7797</v>
      </c>
      <c r="I169" s="332">
        <f>'２斷絲.IAD.效率'!N169</f>
        <v>0</v>
      </c>
      <c r="J169" s="332">
        <f>'２斷絲.IAD.效率'!O169</f>
        <v>0</v>
      </c>
      <c r="K169" s="332">
        <f>'２斷絲.IAD.效率'!P169</f>
        <v>0</v>
      </c>
      <c r="L169" s="332">
        <f>'２斷絲.IAD.效率'!Q169</f>
        <v>0</v>
      </c>
      <c r="M169" s="332">
        <f>'２斷絲.IAD.效率'!R169</f>
        <v>35</v>
      </c>
      <c r="N169" s="332">
        <f>'２斷絲.IAD.效率'!S169</f>
        <v>0</v>
      </c>
      <c r="O169" s="332">
        <f>'２斷絲.IAD.效率'!T169</f>
        <v>9009</v>
      </c>
      <c r="P169" s="332">
        <f>'２斷絲.IAD.效率'!U169</f>
        <v>8571</v>
      </c>
      <c r="Q169" s="332">
        <f>'２斷絲.IAD.效率'!V169</f>
        <v>35</v>
      </c>
      <c r="R169" s="332">
        <f>'２斷絲.IAD.效率'!W169</f>
        <v>5</v>
      </c>
      <c r="S169" s="332">
        <f>'２斷絲.IAD.效率'!X169</f>
        <v>8923</v>
      </c>
      <c r="T169" s="332">
        <f>'２斷絲.IAD.效率'!Y169</f>
        <v>8729</v>
      </c>
      <c r="U169" s="328" t="str">
        <f>IF(ISNA(VLOOKUP('２斷絲.IAD.效率'!C169,條件!$A$1:$J$1011,10,0)),"",(VLOOKUP('２斷絲.IAD.效率'!C169,條件!$A$1:$J$1011,10,0)))</f>
        <v>高壓</v>
      </c>
      <c r="V169" s="329" t="str">
        <f>IF(ISNA(VLOOKUP(C169,條件!$A$1:$J$1011,8,0)),"",(VLOOKUP(C169,條件!$A$1:$J$1011,8,0)))</f>
        <v>P203</v>
      </c>
      <c r="W169" s="329">
        <f>IF(ISNA(VLOOKUP(V169,清單!$AG$1:$AH$19,2,1)),"",(VLOOKUP(V169,清單!$AG$1:$AH$19,2,1)))</f>
        <v>0.91100000000000003</v>
      </c>
      <c r="X169" s="329">
        <f>IF(ISNA(VLOOKUP(C169,條件!$A$1:$J$1011,9,0)),"",(VLOOKUP(C169,條件!$A$1:$J$1011,9,0)))</f>
        <v>3</v>
      </c>
      <c r="Y169" s="329">
        <v>24</v>
      </c>
      <c r="Z169" s="329">
        <v>216</v>
      </c>
      <c r="AA169" s="329">
        <f t="shared" si="16"/>
        <v>4</v>
      </c>
      <c r="AB169" s="333">
        <f t="shared" si="17"/>
        <v>18890.495999999999</v>
      </c>
    </row>
    <row r="170" spans="1:28">
      <c r="A170" s="331">
        <f>'２斷絲.IAD.效率'!A170</f>
        <v>46179</v>
      </c>
      <c r="B170" s="321" t="str">
        <f>'２斷絲.IAD.效率'!B170</f>
        <v>A20</v>
      </c>
      <c r="C170" s="321" t="str">
        <f>'２斷絲.IAD.效率'!C170</f>
        <v>停機</v>
      </c>
      <c r="D170" s="321">
        <f>'２斷絲.IAD.效率'!D170</f>
        <v>0</v>
      </c>
      <c r="E170" s="332">
        <f>'２斷絲.IAD.效率'!J170</f>
        <v>0</v>
      </c>
      <c r="F170" s="332">
        <f>'２斷絲.IAD.效率'!K170</f>
        <v>0</v>
      </c>
      <c r="G170" s="332" t="str">
        <f>'２斷絲.IAD.效率'!L170</f>
        <v>停機</v>
      </c>
      <c r="H170" s="332">
        <f>'２斷絲.IAD.效率'!M170</f>
        <v>0</v>
      </c>
      <c r="I170" s="332">
        <f>'２斷絲.IAD.效率'!N170</f>
        <v>0</v>
      </c>
      <c r="J170" s="332">
        <f>'２斷絲.IAD.效率'!O170</f>
        <v>0</v>
      </c>
      <c r="K170" s="332" t="str">
        <f>'２斷絲.IAD.效率'!P170</f>
        <v>停機</v>
      </c>
      <c r="L170" s="332">
        <f>'２斷絲.IAD.效率'!Q170</f>
        <v>0</v>
      </c>
      <c r="M170" s="332">
        <f>'２斷絲.IAD.效率'!R170</f>
        <v>0</v>
      </c>
      <c r="N170" s="332">
        <f>'２斷絲.IAD.效率'!S170</f>
        <v>0</v>
      </c>
      <c r="O170" s="332" t="str">
        <f>'２斷絲.IAD.效率'!T170</f>
        <v>停機</v>
      </c>
      <c r="P170" s="332">
        <f>'２斷絲.IAD.效率'!U170</f>
        <v>0</v>
      </c>
      <c r="Q170" s="332">
        <f>'２斷絲.IAD.效率'!V170</f>
        <v>0</v>
      </c>
      <c r="R170" s="332">
        <f>'２斷絲.IAD.效率'!W170</f>
        <v>0</v>
      </c>
      <c r="S170" s="332" t="str">
        <f>'２斷絲.IAD.效率'!X170</f>
        <v>停機</v>
      </c>
      <c r="T170" s="332">
        <f>'２斷絲.IAD.效率'!Y170</f>
        <v>0</v>
      </c>
      <c r="U170" s="328" t="str">
        <f>IF(ISNA(VLOOKUP('２斷絲.IAD.效率'!C170,條件!$A$1:$J$1011,10,0)),"",(VLOOKUP('２斷絲.IAD.效率'!C170,條件!$A$1:$J$1011,10,0)))</f>
        <v/>
      </c>
      <c r="V170" s="329" t="str">
        <f>IF(ISNA(VLOOKUP(C170,條件!$A$1:$J$1011,8,0)),"",(VLOOKUP(C170,條件!$A$1:$J$1011,8,0)))</f>
        <v/>
      </c>
      <c r="W170" s="329" t="str">
        <f>IF(ISNA(VLOOKUP(V170,清單!$AG$1:$AH$19,2,1)),"",(VLOOKUP(V170,清單!$AG$1:$AH$19,2,1)))</f>
        <v/>
      </c>
      <c r="X170" s="329" t="str">
        <f>IF(ISNA(VLOOKUP(C170,條件!$A$1:$J$1011,9,0)),"",(VLOOKUP(C170,條件!$A$1:$J$1011,9,0)))</f>
        <v/>
      </c>
      <c r="Y170" s="329">
        <v>24</v>
      </c>
      <c r="Z170" s="329">
        <v>216</v>
      </c>
      <c r="AA170" s="329" t="str">
        <f t="shared" si="16"/>
        <v/>
      </c>
      <c r="AB170" s="333" t="str">
        <f t="shared" si="17"/>
        <v/>
      </c>
    </row>
    <row r="171" spans="1:28">
      <c r="A171" s="331">
        <f>'２斷絲.IAD.效率'!A171</f>
        <v>46179</v>
      </c>
      <c r="B171" s="321" t="str">
        <f>'２斷絲.IAD.效率'!B171</f>
        <v>A21</v>
      </c>
      <c r="C171" s="321" t="str">
        <f>'２斷絲.IAD.效率'!C171</f>
        <v>停機</v>
      </c>
      <c r="D171" s="321">
        <f>'２斷絲.IAD.效率'!D171</f>
        <v>0</v>
      </c>
      <c r="E171" s="332">
        <f>'２斷絲.IAD.效率'!J171</f>
        <v>0</v>
      </c>
      <c r="F171" s="332">
        <f>'２斷絲.IAD.效率'!K171</f>
        <v>0</v>
      </c>
      <c r="G171" s="332" t="str">
        <f>'２斷絲.IAD.效率'!L171</f>
        <v>停機</v>
      </c>
      <c r="H171" s="332">
        <f>'２斷絲.IAD.效率'!M171</f>
        <v>0</v>
      </c>
      <c r="I171" s="332">
        <f>'２斷絲.IAD.效率'!N171</f>
        <v>0</v>
      </c>
      <c r="J171" s="332">
        <f>'２斷絲.IAD.效率'!O171</f>
        <v>0</v>
      </c>
      <c r="K171" s="332" t="str">
        <f>'２斷絲.IAD.效率'!P171</f>
        <v>停機</v>
      </c>
      <c r="L171" s="332">
        <f>'２斷絲.IAD.效率'!Q171</f>
        <v>0</v>
      </c>
      <c r="M171" s="332">
        <f>'２斷絲.IAD.效率'!R171</f>
        <v>0</v>
      </c>
      <c r="N171" s="332">
        <f>'２斷絲.IAD.效率'!S171</f>
        <v>0</v>
      </c>
      <c r="O171" s="332" t="str">
        <f>'２斷絲.IAD.效率'!T171</f>
        <v>停機</v>
      </c>
      <c r="P171" s="332">
        <f>'２斷絲.IAD.效率'!U171</f>
        <v>0</v>
      </c>
      <c r="Q171" s="332">
        <f>'２斷絲.IAD.效率'!V171</f>
        <v>0</v>
      </c>
      <c r="R171" s="332">
        <f>'２斷絲.IAD.效率'!W171</f>
        <v>0</v>
      </c>
      <c r="S171" s="332" t="str">
        <f>'２斷絲.IAD.效率'!X171</f>
        <v>停機</v>
      </c>
      <c r="T171" s="332">
        <f>'２斷絲.IAD.效率'!Y171</f>
        <v>0</v>
      </c>
      <c r="U171" s="328" t="str">
        <f>IF(ISNA(VLOOKUP('２斷絲.IAD.效率'!C171,條件!$A$1:$J$1011,10,0)),"",(VLOOKUP('２斷絲.IAD.效率'!C171,條件!$A$1:$J$1011,10,0)))</f>
        <v/>
      </c>
      <c r="V171" s="329" t="str">
        <f>IF(ISNA(VLOOKUP(C171,條件!$A$1:$J$1011,8,0)),"",(VLOOKUP(C171,條件!$A$1:$J$1011,8,0)))</f>
        <v/>
      </c>
      <c r="W171" s="329" t="str">
        <f>IF(ISNA(VLOOKUP(V171,清單!$AG$1:$AH$19,2,1)),"",(VLOOKUP(V171,清單!$AG$1:$AH$19,2,1)))</f>
        <v/>
      </c>
      <c r="X171" s="329" t="str">
        <f>IF(ISNA(VLOOKUP(C171,條件!$A$1:$J$1011,9,0)),"",(VLOOKUP(C171,條件!$A$1:$J$1011,9,0)))</f>
        <v/>
      </c>
      <c r="Y171" s="329">
        <v>24</v>
      </c>
      <c r="Z171" s="329">
        <v>216</v>
      </c>
      <c r="AA171" s="329" t="str">
        <f t="shared" si="16"/>
        <v/>
      </c>
      <c r="AB171" s="333" t="str">
        <f t="shared" si="17"/>
        <v/>
      </c>
    </row>
    <row r="172" spans="1:28">
      <c r="A172" s="331">
        <f>'２斷絲.IAD.效率'!A172</f>
        <v>46179</v>
      </c>
      <c r="B172" s="321" t="str">
        <f>'２斷絲.IAD.效率'!B172</f>
        <v>A22</v>
      </c>
      <c r="C172" s="321" t="str">
        <f>'２斷絲.IAD.效率'!C172</f>
        <v>停機</v>
      </c>
      <c r="D172" s="321">
        <f>'２斷絲.IAD.效率'!D172</f>
        <v>0</v>
      </c>
      <c r="E172" s="332">
        <f>'２斷絲.IAD.效率'!J172</f>
        <v>0</v>
      </c>
      <c r="F172" s="332">
        <f>'２斷絲.IAD.效率'!K172</f>
        <v>0</v>
      </c>
      <c r="G172" s="332" t="str">
        <f>'２斷絲.IAD.效率'!L172</f>
        <v>停機</v>
      </c>
      <c r="H172" s="332">
        <f>'２斷絲.IAD.效率'!M172</f>
        <v>0</v>
      </c>
      <c r="I172" s="332">
        <f>'２斷絲.IAD.效率'!N172</f>
        <v>0</v>
      </c>
      <c r="J172" s="332">
        <f>'２斷絲.IAD.效率'!O172</f>
        <v>0</v>
      </c>
      <c r="K172" s="332" t="str">
        <f>'２斷絲.IAD.效率'!P172</f>
        <v>停機</v>
      </c>
      <c r="L172" s="332">
        <f>'２斷絲.IAD.效率'!Q172</f>
        <v>0</v>
      </c>
      <c r="M172" s="332">
        <f>'２斷絲.IAD.效率'!R172</f>
        <v>0</v>
      </c>
      <c r="N172" s="332">
        <f>'２斷絲.IAD.效率'!S172</f>
        <v>0</v>
      </c>
      <c r="O172" s="332" t="str">
        <f>'２斷絲.IAD.效率'!T172</f>
        <v>停機</v>
      </c>
      <c r="P172" s="332">
        <f>'２斷絲.IAD.效率'!U172</f>
        <v>0</v>
      </c>
      <c r="Q172" s="332">
        <f>'２斷絲.IAD.效率'!V172</f>
        <v>0</v>
      </c>
      <c r="R172" s="332">
        <f>'２斷絲.IAD.效率'!W172</f>
        <v>0</v>
      </c>
      <c r="S172" s="332" t="str">
        <f>'２斷絲.IAD.效率'!X172</f>
        <v>停機</v>
      </c>
      <c r="T172" s="332">
        <f>'２斷絲.IAD.效率'!Y172</f>
        <v>0</v>
      </c>
      <c r="U172" s="328" t="str">
        <f>IF(ISNA(VLOOKUP('２斷絲.IAD.效率'!C172,條件!$A$1:$J$1011,10,0)),"",(VLOOKUP('２斷絲.IAD.效率'!C172,條件!$A$1:$J$1011,10,0)))</f>
        <v/>
      </c>
      <c r="V172" s="329" t="str">
        <f>IF(ISNA(VLOOKUP(C172,條件!$A$1:$J$1011,8,0)),"",(VLOOKUP(C172,條件!$A$1:$J$1011,8,0)))</f>
        <v/>
      </c>
      <c r="W172" s="329" t="str">
        <f>IF(ISNA(VLOOKUP(V172,清單!$AG$1:$AH$19,2,1)),"",(VLOOKUP(V172,清單!$AG$1:$AH$19,2,1)))</f>
        <v/>
      </c>
      <c r="X172" s="329" t="str">
        <f>IF(ISNA(VLOOKUP(C172,條件!$A$1:$J$1011,9,0)),"",(VLOOKUP(C172,條件!$A$1:$J$1011,9,0)))</f>
        <v/>
      </c>
      <c r="Y172" s="329">
        <v>24</v>
      </c>
      <c r="Z172" s="329">
        <v>216</v>
      </c>
      <c r="AA172" s="329" t="str">
        <f t="shared" si="16"/>
        <v/>
      </c>
      <c r="AB172" s="333" t="str">
        <f t="shared" si="17"/>
        <v/>
      </c>
    </row>
    <row r="173" spans="1:28">
      <c r="A173" s="331">
        <f>'２斷絲.IAD.效率'!A173</f>
        <v>46179</v>
      </c>
      <c r="B173" s="321" t="str">
        <f>'２斷絲.IAD.效率'!B173</f>
        <v>A23</v>
      </c>
      <c r="C173" s="321" t="str">
        <f>'２斷絲.IAD.效率'!C173</f>
        <v>停機</v>
      </c>
      <c r="D173" s="321">
        <f>'２斷絲.IAD.效率'!D173</f>
        <v>0</v>
      </c>
      <c r="E173" s="332">
        <f>'２斷絲.IAD.效率'!J173</f>
        <v>0</v>
      </c>
      <c r="F173" s="332">
        <f>'２斷絲.IAD.效率'!K173</f>
        <v>0</v>
      </c>
      <c r="G173" s="332" t="str">
        <f>'２斷絲.IAD.效率'!L173</f>
        <v>停機</v>
      </c>
      <c r="H173" s="332">
        <f>'２斷絲.IAD.效率'!M173</f>
        <v>0</v>
      </c>
      <c r="I173" s="332">
        <f>'２斷絲.IAD.效率'!N173</f>
        <v>0</v>
      </c>
      <c r="J173" s="332">
        <f>'２斷絲.IAD.效率'!O173</f>
        <v>0</v>
      </c>
      <c r="K173" s="332" t="str">
        <f>'２斷絲.IAD.效率'!P173</f>
        <v>停機</v>
      </c>
      <c r="L173" s="332">
        <f>'２斷絲.IAD.效率'!Q173</f>
        <v>0</v>
      </c>
      <c r="M173" s="332">
        <f>'２斷絲.IAD.效率'!R173</f>
        <v>0</v>
      </c>
      <c r="N173" s="332">
        <f>'２斷絲.IAD.效率'!S173</f>
        <v>0</v>
      </c>
      <c r="O173" s="332" t="str">
        <f>'２斷絲.IAD.效率'!T173</f>
        <v>停機</v>
      </c>
      <c r="P173" s="332">
        <f>'２斷絲.IAD.效率'!U173</f>
        <v>0</v>
      </c>
      <c r="Q173" s="332">
        <f>'２斷絲.IAD.效率'!V173</f>
        <v>0</v>
      </c>
      <c r="R173" s="332">
        <f>'２斷絲.IAD.效率'!W173</f>
        <v>0</v>
      </c>
      <c r="S173" s="332" t="str">
        <f>'２斷絲.IAD.效率'!X173</f>
        <v>停機</v>
      </c>
      <c r="T173" s="332">
        <f>'２斷絲.IAD.效率'!Y173</f>
        <v>0</v>
      </c>
      <c r="U173" s="328" t="str">
        <f>IF(ISNA(VLOOKUP('２斷絲.IAD.效率'!C173,條件!$A$1:$J$1011,10,0)),"",(VLOOKUP('２斷絲.IAD.效率'!C173,條件!$A$1:$J$1011,10,0)))</f>
        <v/>
      </c>
      <c r="V173" s="329" t="str">
        <f>IF(ISNA(VLOOKUP(C173,條件!$A$1:$J$1011,8,0)),"",(VLOOKUP(C173,條件!$A$1:$J$1011,8,0)))</f>
        <v/>
      </c>
      <c r="W173" s="329" t="str">
        <f>IF(ISNA(VLOOKUP(V173,清單!$AG$1:$AH$19,2,1)),"",(VLOOKUP(V173,清單!$AG$1:$AH$19,2,1)))</f>
        <v/>
      </c>
      <c r="X173" s="329" t="str">
        <f>IF(ISNA(VLOOKUP(C173,條件!$A$1:$J$1011,9,0)),"",(VLOOKUP(C173,條件!$A$1:$J$1011,9,0)))</f>
        <v/>
      </c>
      <c r="Y173" s="329">
        <v>24</v>
      </c>
      <c r="Z173" s="329">
        <v>216</v>
      </c>
      <c r="AA173" s="329" t="str">
        <f t="shared" si="16"/>
        <v/>
      </c>
      <c r="AB173" s="333" t="str">
        <f t="shared" si="17"/>
        <v/>
      </c>
    </row>
    <row r="174" spans="1:28">
      <c r="A174" s="331">
        <f>'２斷絲.IAD.效率'!A174</f>
        <v>46179</v>
      </c>
      <c r="B174" s="321" t="str">
        <f>'２斷絲.IAD.效率'!B174</f>
        <v>A24</v>
      </c>
      <c r="C174" s="321" t="str">
        <f>'２斷絲.IAD.效率'!C174</f>
        <v>停機</v>
      </c>
      <c r="D174" s="321">
        <f>'２斷絲.IAD.效率'!D174</f>
        <v>0</v>
      </c>
      <c r="E174" s="332">
        <f>'２斷絲.IAD.效率'!J174</f>
        <v>0</v>
      </c>
      <c r="F174" s="332">
        <f>'２斷絲.IAD.效率'!K174</f>
        <v>0</v>
      </c>
      <c r="G174" s="332" t="str">
        <f>'２斷絲.IAD.效率'!L174</f>
        <v>停機</v>
      </c>
      <c r="H174" s="332">
        <f>'２斷絲.IAD.效率'!M174</f>
        <v>0</v>
      </c>
      <c r="I174" s="332">
        <f>'２斷絲.IAD.效率'!N174</f>
        <v>0</v>
      </c>
      <c r="J174" s="332">
        <f>'２斷絲.IAD.效率'!O174</f>
        <v>0</v>
      </c>
      <c r="K174" s="332" t="str">
        <f>'２斷絲.IAD.效率'!P174</f>
        <v>停機</v>
      </c>
      <c r="L174" s="332">
        <f>'２斷絲.IAD.效率'!Q174</f>
        <v>0</v>
      </c>
      <c r="M174" s="332">
        <f>'２斷絲.IAD.效率'!R174</f>
        <v>0</v>
      </c>
      <c r="N174" s="332">
        <f>'２斷絲.IAD.效率'!S174</f>
        <v>0</v>
      </c>
      <c r="O174" s="332" t="str">
        <f>'２斷絲.IAD.效率'!T174</f>
        <v>停機</v>
      </c>
      <c r="P174" s="332">
        <f>'２斷絲.IAD.效率'!U174</f>
        <v>0</v>
      </c>
      <c r="Q174" s="332">
        <f>'２斷絲.IAD.效率'!V174</f>
        <v>0</v>
      </c>
      <c r="R174" s="332">
        <f>'２斷絲.IAD.效率'!W174</f>
        <v>0</v>
      </c>
      <c r="S174" s="332" t="str">
        <f>'２斷絲.IAD.效率'!X174</f>
        <v>停機</v>
      </c>
      <c r="T174" s="332">
        <f>'２斷絲.IAD.效率'!Y174</f>
        <v>0</v>
      </c>
      <c r="U174" s="328" t="str">
        <f>IF(ISNA(VLOOKUP('２斷絲.IAD.效率'!C174,條件!$A$1:$J$1011,10,0)),"",(VLOOKUP('２斷絲.IAD.效率'!C174,條件!$A$1:$J$1011,10,0)))</f>
        <v/>
      </c>
      <c r="V174" s="329" t="str">
        <f>IF(ISNA(VLOOKUP(C174,條件!$A$1:$J$1011,8,0)),"",(VLOOKUP(C174,條件!$A$1:$J$1011,8,0)))</f>
        <v/>
      </c>
      <c r="W174" s="329" t="str">
        <f>IF(ISNA(VLOOKUP(V174,清單!$AG$1:$AH$19,2,1)),"",(VLOOKUP(V174,清單!$AG$1:$AH$19,2,1)))</f>
        <v/>
      </c>
      <c r="X174" s="329" t="str">
        <f>IF(ISNA(VLOOKUP(C174,條件!$A$1:$J$1011,9,0)),"",(VLOOKUP(C174,條件!$A$1:$J$1011,9,0)))</f>
        <v/>
      </c>
      <c r="Y174" s="329">
        <v>24</v>
      </c>
      <c r="Z174" s="329">
        <v>216</v>
      </c>
      <c r="AA174" s="329" t="str">
        <f t="shared" si="16"/>
        <v/>
      </c>
      <c r="AB174" s="333" t="str">
        <f t="shared" si="17"/>
        <v/>
      </c>
    </row>
    <row r="175" spans="1:28">
      <c r="A175" s="331">
        <f>'２斷絲.IAD.效率'!A175</f>
        <v>46179</v>
      </c>
      <c r="B175" s="321" t="str">
        <f>'２斷絲.IAD.效率'!B175</f>
        <v>J07</v>
      </c>
      <c r="C175" s="321" t="str">
        <f>'２斷絲.IAD.效率'!C175</f>
        <v>停機</v>
      </c>
      <c r="D175" s="321">
        <f>'２斷絲.IAD.效率'!D175</f>
        <v>0</v>
      </c>
      <c r="E175" s="332">
        <f>'２斷絲.IAD.效率'!J175</f>
        <v>0</v>
      </c>
      <c r="F175" s="332">
        <f>'２斷絲.IAD.效率'!K175</f>
        <v>0</v>
      </c>
      <c r="G175" s="332" t="str">
        <f>'２斷絲.IAD.效率'!L175</f>
        <v>停機</v>
      </c>
      <c r="H175" s="332">
        <f>'２斷絲.IAD.效率'!M175</f>
        <v>0</v>
      </c>
      <c r="I175" s="332">
        <f>'２斷絲.IAD.效率'!N175</f>
        <v>0</v>
      </c>
      <c r="J175" s="332">
        <f>'２斷絲.IAD.效率'!O175</f>
        <v>0</v>
      </c>
      <c r="K175" s="332" t="str">
        <f>'２斷絲.IAD.效率'!P175</f>
        <v>停機</v>
      </c>
      <c r="L175" s="332">
        <f>'２斷絲.IAD.效率'!Q175</f>
        <v>0</v>
      </c>
      <c r="M175" s="332">
        <f>'２斷絲.IAD.效率'!R175</f>
        <v>0</v>
      </c>
      <c r="N175" s="332">
        <f>'２斷絲.IAD.效率'!S175</f>
        <v>0</v>
      </c>
      <c r="O175" s="332" t="str">
        <f>'２斷絲.IAD.效率'!T175</f>
        <v>停機</v>
      </c>
      <c r="P175" s="332">
        <f>'２斷絲.IAD.效率'!U175</f>
        <v>0</v>
      </c>
      <c r="Q175" s="332">
        <f>'２斷絲.IAD.效率'!V175</f>
        <v>0</v>
      </c>
      <c r="R175" s="332">
        <f>'２斷絲.IAD.效率'!W175</f>
        <v>0</v>
      </c>
      <c r="S175" s="332" t="str">
        <f>'２斷絲.IAD.效率'!X175</f>
        <v>停機</v>
      </c>
      <c r="T175" s="332">
        <f>'２斷絲.IAD.效率'!Y175</f>
        <v>0</v>
      </c>
      <c r="U175" s="328" t="str">
        <f>IF(ISNA(VLOOKUP('２斷絲.IAD.效率'!C175,條件!$A$1:$J$1011,10,0)),"",(VLOOKUP('２斷絲.IAD.效率'!C175,條件!$A$1:$J$1011,10,0)))</f>
        <v/>
      </c>
      <c r="V175" s="329" t="str">
        <f>IF(ISNA(VLOOKUP(C175,條件!$A$1:$J$1011,8,0)),"",(VLOOKUP(C175,條件!$A$1:$J$1011,8,0)))</f>
        <v/>
      </c>
      <c r="W175" s="329" t="str">
        <f>IF(ISNA(VLOOKUP(V175,清單!$AG$1:$AH$19,2,1)),"",(VLOOKUP(V175,清單!$AG$1:$AH$19,2,1)))</f>
        <v/>
      </c>
      <c r="X175" s="329" t="str">
        <f>IF(ISNA(VLOOKUP(C175,條件!$A$1:$J$1011,9,0)),"",(VLOOKUP(C175,條件!$A$1:$J$1011,9,0)))</f>
        <v/>
      </c>
      <c r="Y175" s="329">
        <v>24</v>
      </c>
      <c r="Z175" s="329">
        <v>216</v>
      </c>
      <c r="AA175" s="329" t="str">
        <f t="shared" si="16"/>
        <v/>
      </c>
      <c r="AB175" s="333" t="str">
        <f t="shared" si="17"/>
        <v/>
      </c>
    </row>
    <row r="176" spans="1:28">
      <c r="A176" s="331">
        <f>'２斷絲.IAD.效率'!A176</f>
        <v>46179</v>
      </c>
      <c r="B176" s="321" t="str">
        <f>'２斷絲.IAD.效率'!B176</f>
        <v>J08</v>
      </c>
      <c r="C176" s="321" t="str">
        <f>'２斷絲.IAD.效率'!C176</f>
        <v>2F6IN2</v>
      </c>
      <c r="D176" s="321" t="str">
        <f>'２斷絲.IAD.效率'!D176</f>
        <v>K</v>
      </c>
      <c r="E176" s="332">
        <f>'２斷絲.IAD.效率'!J176</f>
        <v>49</v>
      </c>
      <c r="F176" s="332">
        <f>'２斷絲.IAD.效率'!K176</f>
        <v>4</v>
      </c>
      <c r="G176" s="332">
        <f>'２斷絲.IAD.效率'!L176</f>
        <v>6730</v>
      </c>
      <c r="H176" s="332">
        <f>'２斷絲.IAD.效率'!M176</f>
        <v>0</v>
      </c>
      <c r="I176" s="332">
        <f>'２斷絲.IAD.效率'!N176</f>
        <v>0</v>
      </c>
      <c r="J176" s="332">
        <f>'２斷絲.IAD.效率'!O176</f>
        <v>0</v>
      </c>
      <c r="K176" s="332">
        <f>'２斷絲.IAD.效率'!P176</f>
        <v>0</v>
      </c>
      <c r="L176" s="332">
        <f>'２斷絲.IAD.效率'!Q176</f>
        <v>0</v>
      </c>
      <c r="M176" s="332">
        <f>'２斷絲.IAD.效率'!R176</f>
        <v>71</v>
      </c>
      <c r="N176" s="332">
        <f>'２斷絲.IAD.效率'!S176</f>
        <v>0</v>
      </c>
      <c r="O176" s="332">
        <f>'２斷絲.IAD.效率'!T176</f>
        <v>7330</v>
      </c>
      <c r="P176" s="332">
        <f>'２斷絲.IAD.效率'!U176</f>
        <v>0</v>
      </c>
      <c r="Q176" s="332">
        <f>'２斷絲.IAD.效率'!V176</f>
        <v>49</v>
      </c>
      <c r="R176" s="332">
        <f>'２斷絲.IAD.效率'!W176</f>
        <v>12</v>
      </c>
      <c r="S176" s="332">
        <f>'２斷絲.IAD.效率'!X176</f>
        <v>7000</v>
      </c>
      <c r="T176" s="332">
        <f>'２斷絲.IAD.效率'!Y176</f>
        <v>0</v>
      </c>
      <c r="U176" s="328" t="str">
        <f>IF(ISNA(VLOOKUP('２斷絲.IAD.效率'!C176,條件!$A$1:$J$1011,10,0)),"",(VLOOKUP('２斷絲.IAD.效率'!C176,條件!$A$1:$J$1011,10,0)))</f>
        <v>低壓</v>
      </c>
      <c r="V176" s="329" t="str">
        <f>IF(ISNA(VLOOKUP(C176,條件!$A$1:$J$1011,8,0)),"",(VLOOKUP(C176,條件!$A$1:$J$1011,8,0)))</f>
        <v>P227</v>
      </c>
      <c r="W176" s="329">
        <f>IF(ISNA(VLOOKUP(V176,清單!$AG$1:$AH$19,2,1)),"",(VLOOKUP(V176,清單!$AG$1:$AH$19,2,1)))</f>
        <v>1.859</v>
      </c>
      <c r="X176" s="329">
        <f>IF(ISNA(VLOOKUP(C176,條件!$A$1:$J$1011,9,0)),"",(VLOOKUP(C176,條件!$A$1:$J$1011,9,0)))</f>
        <v>2.1</v>
      </c>
      <c r="Y176" s="329">
        <v>24</v>
      </c>
      <c r="Z176" s="329">
        <v>216</v>
      </c>
      <c r="AA176" s="329">
        <f t="shared" si="16"/>
        <v>3.1</v>
      </c>
      <c r="AB176" s="333">
        <f t="shared" si="17"/>
        <v>29874.873599999999</v>
      </c>
    </row>
    <row r="177" spans="1:28">
      <c r="A177" s="331">
        <f>'２斷絲.IAD.效率'!A177</f>
        <v>46179</v>
      </c>
      <c r="B177" s="321" t="str">
        <f>'２斷絲.IAD.效率'!B177</f>
        <v>J09</v>
      </c>
      <c r="C177" s="321" t="str">
        <f>'２斷絲.IAD.效率'!C177</f>
        <v>停機</v>
      </c>
      <c r="D177" s="321">
        <f>'２斷絲.IAD.效率'!D177</f>
        <v>0</v>
      </c>
      <c r="E177" s="332">
        <f>'２斷絲.IAD.效率'!J177</f>
        <v>0</v>
      </c>
      <c r="F177" s="332">
        <f>'２斷絲.IAD.效率'!K177</f>
        <v>0</v>
      </c>
      <c r="G177" s="332" t="str">
        <f>'２斷絲.IAD.效率'!L177</f>
        <v>停機</v>
      </c>
      <c r="H177" s="332">
        <f>'２斷絲.IAD.效率'!M177</f>
        <v>0</v>
      </c>
      <c r="I177" s="332">
        <f>'２斷絲.IAD.效率'!N177</f>
        <v>0</v>
      </c>
      <c r="J177" s="332">
        <f>'２斷絲.IAD.效率'!O177</f>
        <v>0</v>
      </c>
      <c r="K177" s="332" t="str">
        <f>'２斷絲.IAD.效率'!P177</f>
        <v>停機</v>
      </c>
      <c r="L177" s="332">
        <f>'２斷絲.IAD.效率'!Q177</f>
        <v>0</v>
      </c>
      <c r="M177" s="332">
        <f>'２斷絲.IAD.效率'!R177</f>
        <v>0</v>
      </c>
      <c r="N177" s="332">
        <f>'２斷絲.IAD.效率'!S177</f>
        <v>0</v>
      </c>
      <c r="O177" s="332" t="str">
        <f>'２斷絲.IAD.效率'!T177</f>
        <v>停機</v>
      </c>
      <c r="P177" s="332">
        <f>'２斷絲.IAD.效率'!U177</f>
        <v>0</v>
      </c>
      <c r="Q177" s="332">
        <f>'２斷絲.IAD.效率'!V177</f>
        <v>0</v>
      </c>
      <c r="R177" s="332">
        <f>'２斷絲.IAD.效率'!W177</f>
        <v>0</v>
      </c>
      <c r="S177" s="332" t="str">
        <f>'２斷絲.IAD.效率'!X177</f>
        <v>停機</v>
      </c>
      <c r="T177" s="332">
        <f>'２斷絲.IAD.效率'!Y177</f>
        <v>0</v>
      </c>
      <c r="U177" s="328" t="str">
        <f>IF(ISNA(VLOOKUP('２斷絲.IAD.效率'!C177,條件!$A$1:$J$1011,10,0)),"",(VLOOKUP('２斷絲.IAD.效率'!C177,條件!$A$1:$J$1011,10,0)))</f>
        <v/>
      </c>
      <c r="V177" s="329" t="str">
        <f>IF(ISNA(VLOOKUP(C177,條件!$A$1:$J$1011,8,0)),"",(VLOOKUP(C177,條件!$A$1:$J$1011,8,0)))</f>
        <v/>
      </c>
      <c r="W177" s="329" t="str">
        <f>IF(ISNA(VLOOKUP(V177,清單!$AG$1:$AH$19,2,1)),"",(VLOOKUP(V177,清單!$AG$1:$AH$19,2,1)))</f>
        <v/>
      </c>
      <c r="X177" s="329" t="str">
        <f>IF(ISNA(VLOOKUP(C177,條件!$A$1:$J$1011,9,0)),"",(VLOOKUP(C177,條件!$A$1:$J$1011,9,0)))</f>
        <v/>
      </c>
      <c r="Y177" s="329">
        <v>24</v>
      </c>
      <c r="Z177" s="329">
        <v>216</v>
      </c>
      <c r="AA177" s="329" t="str">
        <f t="shared" si="16"/>
        <v/>
      </c>
      <c r="AB177" s="333" t="str">
        <f t="shared" si="17"/>
        <v/>
      </c>
    </row>
    <row r="178" spans="1:28">
      <c r="A178" s="331">
        <f>'２斷絲.IAD.效率'!A178</f>
        <v>46179</v>
      </c>
      <c r="B178" s="321" t="str">
        <f>'２斷絲.IAD.效率'!B178</f>
        <v>T01</v>
      </c>
      <c r="C178" s="321" t="str">
        <f>'２斷絲.IAD.效率'!C178</f>
        <v>2F6IK2</v>
      </c>
      <c r="D178" s="321" t="str">
        <f>'２斷絲.IAD.效率'!D178</f>
        <v>K</v>
      </c>
      <c r="E178" s="332">
        <f>'２斷絲.IAD.效率'!J178</f>
        <v>33</v>
      </c>
      <c r="F178" s="332">
        <f>'２斷絲.IAD.效率'!K178</f>
        <v>1</v>
      </c>
      <c r="G178" s="332">
        <f>'２斷絲.IAD.效率'!L178</f>
        <v>7870</v>
      </c>
      <c r="H178" s="332">
        <f>'２斷絲.IAD.效率'!M178</f>
        <v>8330</v>
      </c>
      <c r="I178" s="332">
        <f>'２斷絲.IAD.效率'!N178</f>
        <v>0</v>
      </c>
      <c r="J178" s="332">
        <f>'２斷絲.IAD.效率'!O178</f>
        <v>0</v>
      </c>
      <c r="K178" s="332">
        <f>'２斷絲.IAD.效率'!P178</f>
        <v>0</v>
      </c>
      <c r="L178" s="332">
        <f>'２斷絲.IAD.效率'!Q178</f>
        <v>0</v>
      </c>
      <c r="M178" s="332">
        <f>'２斷絲.IAD.效率'!R178</f>
        <v>56</v>
      </c>
      <c r="N178" s="332">
        <f>'２斷絲.IAD.效率'!S178</f>
        <v>2</v>
      </c>
      <c r="O178" s="332">
        <f>'２斷絲.IAD.效率'!T178</f>
        <v>7410</v>
      </c>
      <c r="P178" s="332">
        <f>'２斷絲.IAD.效率'!U178</f>
        <v>9070</v>
      </c>
      <c r="Q178" s="332">
        <f>'２斷絲.IAD.效率'!V178</f>
        <v>41</v>
      </c>
      <c r="R178" s="332">
        <f>'２斷絲.IAD.效率'!W178</f>
        <v>1</v>
      </c>
      <c r="S178" s="332">
        <f>'２斷絲.IAD.效率'!X178</f>
        <v>7780</v>
      </c>
      <c r="T178" s="332">
        <f>'２斷絲.IAD.效率'!Y178</f>
        <v>8060</v>
      </c>
      <c r="U178" s="328" t="str">
        <f>IF(ISNA(VLOOKUP('２斷絲.IAD.效率'!C178,條件!$A$1:$J$1011,10,0)),"",(VLOOKUP('２斷絲.IAD.效率'!C178,條件!$A$1:$J$1011,10,0)))</f>
        <v>高壓</v>
      </c>
      <c r="V178" s="329" t="str">
        <f>IF(ISNA(VLOOKUP(C178,條件!$A$1:$J$1011,8,0)),"",(VLOOKUP(C178,條件!$A$1:$J$1011,8,0)))</f>
        <v>P204</v>
      </c>
      <c r="W178" s="329">
        <f>IF(ISNA(VLOOKUP(V178,清單!$AG$1:$AH$19,2,1)),"",(VLOOKUP(V178,清單!$AG$1:$AH$19,2,1)))</f>
        <v>1.1890000000000001</v>
      </c>
      <c r="X178" s="329">
        <f>IF(ISNA(VLOOKUP(C178,條件!$A$1:$J$1011,9,0)),"",(VLOOKUP(C178,條件!$A$1:$J$1011,9,0)))</f>
        <v>3</v>
      </c>
      <c r="Y178" s="329">
        <v>24</v>
      </c>
      <c r="Z178" s="329">
        <v>216</v>
      </c>
      <c r="AA178" s="329">
        <f t="shared" si="16"/>
        <v>4</v>
      </c>
      <c r="AB178" s="333">
        <f t="shared" si="17"/>
        <v>24655.103999999999</v>
      </c>
    </row>
    <row r="179" spans="1:28">
      <c r="A179" s="331">
        <f>'２斷絲.IAD.效率'!A179</f>
        <v>46179</v>
      </c>
      <c r="B179" s="321" t="str">
        <f>'２斷絲.IAD.效率'!B179</f>
        <v>T02</v>
      </c>
      <c r="C179" s="321" t="str">
        <f>'２斷絲.IAD.效率'!C179</f>
        <v>2F6IL2</v>
      </c>
      <c r="D179" s="321" t="str">
        <f>'２斷絲.IAD.效率'!D179</f>
        <v>K</v>
      </c>
      <c r="E179" s="332">
        <f>'２斷絲.IAD.效率'!J179</f>
        <v>48</v>
      </c>
      <c r="F179" s="332">
        <f>'２斷絲.IAD.效率'!K179</f>
        <v>9</v>
      </c>
      <c r="G179" s="332">
        <f>'２斷絲.IAD.效率'!L179</f>
        <v>8620</v>
      </c>
      <c r="H179" s="332">
        <f>'２斷絲.IAD.效率'!M179</f>
        <v>8700</v>
      </c>
      <c r="I179" s="332">
        <f>'２斷絲.IAD.效率'!N179</f>
        <v>0</v>
      </c>
      <c r="J179" s="332">
        <f>'２斷絲.IAD.效率'!O179</f>
        <v>0</v>
      </c>
      <c r="K179" s="332">
        <f>'２斷絲.IAD.效率'!P179</f>
        <v>0</v>
      </c>
      <c r="L179" s="332">
        <f>'２斷絲.IAD.效率'!Q179</f>
        <v>0</v>
      </c>
      <c r="M179" s="332">
        <f>'２斷絲.IAD.效率'!R179</f>
        <v>37</v>
      </c>
      <c r="N179" s="332">
        <f>'２斷絲.IAD.效率'!S179</f>
        <v>1</v>
      </c>
      <c r="O179" s="332">
        <f>'２斷絲.IAD.效率'!T179</f>
        <v>9440</v>
      </c>
      <c r="P179" s="332">
        <f>'２斷絲.IAD.效率'!U179</f>
        <v>6850</v>
      </c>
      <c r="Q179" s="332">
        <f>'２斷絲.IAD.效率'!V179</f>
        <v>61</v>
      </c>
      <c r="R179" s="332">
        <f>'２斷絲.IAD.效率'!W179</f>
        <v>29</v>
      </c>
      <c r="S179" s="332">
        <f>'２斷絲.IAD.效率'!X179</f>
        <v>8330</v>
      </c>
      <c r="T179" s="332">
        <f>'２斷絲.IAD.效率'!Y179</f>
        <v>9440</v>
      </c>
      <c r="U179" s="328" t="str">
        <f>IF(ISNA(VLOOKUP('２斷絲.IAD.效率'!C179,條件!$A$1:$J$1011,10,0)),"",(VLOOKUP('２斷絲.IAD.效率'!C179,條件!$A$1:$J$1011,10,0)))</f>
        <v>低壓</v>
      </c>
      <c r="V179" s="329" t="str">
        <f>IF(ISNA(VLOOKUP(C179,條件!$A$1:$J$1011,8,0)),"",(VLOOKUP(C179,條件!$A$1:$J$1011,8,0)))</f>
        <v>P204</v>
      </c>
      <c r="W179" s="329">
        <f>IF(ISNA(VLOOKUP(V179,清單!$AG$1:$AH$19,2,1)),"",(VLOOKUP(V179,清單!$AG$1:$AH$19,2,1)))</f>
        <v>1.1890000000000001</v>
      </c>
      <c r="X179" s="329">
        <f>IF(ISNA(VLOOKUP(C179,條件!$A$1:$J$1011,9,0)),"",(VLOOKUP(C179,條件!$A$1:$J$1011,9,0)))</f>
        <v>2.9</v>
      </c>
      <c r="Y179" s="329">
        <v>24</v>
      </c>
      <c r="Z179" s="329">
        <v>216</v>
      </c>
      <c r="AA179" s="329">
        <f t="shared" si="16"/>
        <v>3.9</v>
      </c>
      <c r="AB179" s="333">
        <f t="shared" si="17"/>
        <v>24038.7264</v>
      </c>
    </row>
    <row r="180" spans="1:28">
      <c r="A180" s="331">
        <f>'２斷絲.IAD.效率'!A180</f>
        <v>46179</v>
      </c>
      <c r="B180" s="321" t="str">
        <f>'２斷絲.IAD.效率'!B180</f>
        <v>T03</v>
      </c>
      <c r="C180" s="321" t="str">
        <f>'２斷絲.IAD.效率'!C180</f>
        <v>2F6IB1</v>
      </c>
      <c r="D180" s="321">
        <f>'２斷絲.IAD.效率'!D180</f>
        <v>0</v>
      </c>
      <c r="E180" s="332">
        <f>'２斷絲.IAD.效率'!J180</f>
        <v>23</v>
      </c>
      <c r="F180" s="332">
        <f>'２斷絲.IAD.效率'!K180</f>
        <v>0</v>
      </c>
      <c r="G180" s="332">
        <f>'２斷絲.IAD.效率'!L180</f>
        <v>7590</v>
      </c>
      <c r="H180" s="332">
        <f>'２斷絲.IAD.效率'!M180</f>
        <v>0</v>
      </c>
      <c r="I180" s="332">
        <f>'２斷絲.IAD.效率'!N180</f>
        <v>0</v>
      </c>
      <c r="J180" s="332">
        <f>'２斷絲.IAD.效率'!O180</f>
        <v>0</v>
      </c>
      <c r="K180" s="332">
        <f>'２斷絲.IAD.效率'!P180</f>
        <v>0</v>
      </c>
      <c r="L180" s="332">
        <f>'２斷絲.IAD.效率'!Q180</f>
        <v>0</v>
      </c>
      <c r="M180" s="332">
        <f>'２斷絲.IAD.效率'!R180</f>
        <v>32</v>
      </c>
      <c r="N180" s="332">
        <f>'２斷絲.IAD.效率'!S180</f>
        <v>0</v>
      </c>
      <c r="O180" s="332">
        <f>'２斷絲.IAD.效率'!T180</f>
        <v>8060</v>
      </c>
      <c r="P180" s="332">
        <f>'２斷絲.IAD.效率'!U180</f>
        <v>0</v>
      </c>
      <c r="Q180" s="332">
        <f>'２斷絲.IAD.效率'!V180</f>
        <v>11</v>
      </c>
      <c r="R180" s="332">
        <f>'２斷絲.IAD.效率'!W180</f>
        <v>0</v>
      </c>
      <c r="S180" s="332">
        <f>'２斷絲.IAD.效率'!X180</f>
        <v>6570</v>
      </c>
      <c r="T180" s="332">
        <f>'２斷絲.IAD.效率'!Y180</f>
        <v>0</v>
      </c>
      <c r="U180" s="328" t="str">
        <f>IF(ISNA(VLOOKUP('２斷絲.IAD.效率'!C180,條件!$A$1:$J$1011,10,0)),"",(VLOOKUP('２斷絲.IAD.效率'!C180,條件!$A$1:$J$1011,10,0)))</f>
        <v>低壓</v>
      </c>
      <c r="V180" s="329" t="str">
        <f>IF(ISNA(VLOOKUP(C180,條件!$A$1:$J$1011,8,0)),"",(VLOOKUP(C180,條件!$A$1:$J$1011,8,0)))</f>
        <v>P204</v>
      </c>
      <c r="W180" s="329">
        <f>IF(ISNA(VLOOKUP(V180,清單!$AG$1:$AH$19,2,1)),"",(VLOOKUP(V180,清單!$AG$1:$AH$19,2,1)))</f>
        <v>1.1890000000000001</v>
      </c>
      <c r="X180" s="329">
        <f>IF(ISNA(VLOOKUP(C180,條件!$A$1:$J$1011,9,0)),"",(VLOOKUP(C180,條件!$A$1:$J$1011,9,0)))</f>
        <v>1.7</v>
      </c>
      <c r="Y180" s="329">
        <v>24</v>
      </c>
      <c r="Z180" s="329">
        <v>216</v>
      </c>
      <c r="AA180" s="329">
        <f t="shared" si="16"/>
        <v>2.7</v>
      </c>
      <c r="AB180" s="333">
        <f t="shared" si="17"/>
        <v>16642.195200000002</v>
      </c>
    </row>
    <row r="181" spans="1:28">
      <c r="A181" s="331">
        <f>'２斷絲.IAD.效率'!A181</f>
        <v>46179</v>
      </c>
      <c r="B181" s="321" t="str">
        <f>'２斷絲.IAD.效率'!B181</f>
        <v>T03</v>
      </c>
      <c r="C181" s="321" t="str">
        <f>'２斷絲.IAD.效率'!C181</f>
        <v>2F6ID2</v>
      </c>
      <c r="D181" s="321">
        <f>'２斷絲.IAD.效率'!D181</f>
        <v>0</v>
      </c>
      <c r="E181" s="332">
        <f>'２斷絲.IAD.效率'!J181</f>
        <v>21</v>
      </c>
      <c r="F181" s="332">
        <f>'２斷絲.IAD.效率'!K181</f>
        <v>0</v>
      </c>
      <c r="G181" s="332">
        <f>'２斷絲.IAD.效率'!L181</f>
        <v>0</v>
      </c>
      <c r="H181" s="332">
        <f>'２斷絲.IAD.效率'!M181</f>
        <v>8330</v>
      </c>
      <c r="I181" s="332">
        <f>'２斷絲.IAD.效率'!N181</f>
        <v>0</v>
      </c>
      <c r="J181" s="332">
        <f>'２斷絲.IAD.效率'!O181</f>
        <v>0</v>
      </c>
      <c r="K181" s="332">
        <f>'２斷絲.IAD.效率'!P181</f>
        <v>0</v>
      </c>
      <c r="L181" s="332">
        <f>'２斷絲.IAD.效率'!Q181</f>
        <v>0</v>
      </c>
      <c r="M181" s="332">
        <f>'２斷絲.IAD.效率'!R181</f>
        <v>27</v>
      </c>
      <c r="N181" s="332">
        <f>'２斷絲.IAD.效率'!S181</f>
        <v>0</v>
      </c>
      <c r="O181" s="332">
        <f>'２斷絲.IAD.效率'!T181</f>
        <v>0</v>
      </c>
      <c r="P181" s="332">
        <f>'２斷絲.IAD.效率'!U181</f>
        <v>9170</v>
      </c>
      <c r="Q181" s="332">
        <f>'２斷絲.IAD.效率'!V181</f>
        <v>25</v>
      </c>
      <c r="R181" s="332">
        <f>'２斷絲.IAD.效率'!W181</f>
        <v>0</v>
      </c>
      <c r="S181" s="332">
        <f>'２斷絲.IAD.效率'!X181</f>
        <v>9350</v>
      </c>
      <c r="T181" s="332">
        <f>'２斷絲.IAD.效率'!Y181</f>
        <v>0</v>
      </c>
      <c r="U181" s="328"/>
      <c r="V181" s="329" t="str">
        <f>IF(ISNA(VLOOKUP(C181,條件!$A$1:$J$1011,8,0)),"",(VLOOKUP(C181,條件!$A$1:$J$1011,8,0)))</f>
        <v>P204</v>
      </c>
      <c r="W181" s="329">
        <f>IF(ISNA(VLOOKUP(V181,清單!$AG$1:$AH$19,2,1)),"",(VLOOKUP(V181,清單!$AG$1:$AH$19,2,1)))</f>
        <v>1.1890000000000001</v>
      </c>
      <c r="X181" s="329">
        <f>IF(ISNA(VLOOKUP(C181,條件!$A$1:$J$1011,9,0)),"",(VLOOKUP(C181,條件!$A$1:$J$1011,9,0)))</f>
        <v>2.4</v>
      </c>
      <c r="Y181" s="329">
        <v>24</v>
      </c>
      <c r="Z181" s="329">
        <v>216</v>
      </c>
      <c r="AA181" s="329">
        <f t="shared" si="16"/>
        <v>3.4</v>
      </c>
      <c r="AB181" s="333">
        <f t="shared" si="17"/>
        <v>20956.838400000001</v>
      </c>
    </row>
    <row r="182" spans="1:28">
      <c r="A182" s="331">
        <f>'２斷絲.IAD.效率'!A182</f>
        <v>46179</v>
      </c>
      <c r="B182" s="321" t="str">
        <f>'２斷絲.IAD.效率'!B182</f>
        <v>T04</v>
      </c>
      <c r="C182" s="321" t="str">
        <f>'２斷絲.IAD.效率'!C182</f>
        <v>2F9VK2</v>
      </c>
      <c r="D182" s="321">
        <f>'２斷絲.IAD.效率'!D182</f>
        <v>0</v>
      </c>
      <c r="E182" s="332">
        <f>'２斷絲.IAD.效率'!J182</f>
        <v>7</v>
      </c>
      <c r="F182" s="332">
        <f>'２斷絲.IAD.效率'!K182</f>
        <v>1</v>
      </c>
      <c r="G182" s="332">
        <f>'２斷絲.IAD.效率'!L182</f>
        <v>6390</v>
      </c>
      <c r="H182" s="332">
        <f>'２斷絲.IAD.效率'!M182</f>
        <v>0</v>
      </c>
      <c r="I182" s="332">
        <f>'２斷絲.IAD.效率'!N182</f>
        <v>0</v>
      </c>
      <c r="J182" s="332">
        <f>'２斷絲.IAD.效率'!O182</f>
        <v>0</v>
      </c>
      <c r="K182" s="332">
        <f>'２斷絲.IAD.效率'!P182</f>
        <v>0</v>
      </c>
      <c r="L182" s="332">
        <f>'２斷絲.IAD.效率'!Q182</f>
        <v>0</v>
      </c>
      <c r="M182" s="332">
        <f>'２斷絲.IAD.效率'!R182</f>
        <v>8</v>
      </c>
      <c r="N182" s="332">
        <f>'２斷絲.IAD.效率'!S182</f>
        <v>0</v>
      </c>
      <c r="O182" s="332">
        <f>'２斷絲.IAD.效率'!T182</f>
        <v>6300</v>
      </c>
      <c r="P182" s="332">
        <f>'２斷絲.IAD.效率'!U182</f>
        <v>0</v>
      </c>
      <c r="Q182" s="332">
        <f>'２斷絲.IAD.效率'!V182</f>
        <v>5</v>
      </c>
      <c r="R182" s="332">
        <f>'２斷絲.IAD.效率'!W182</f>
        <v>0</v>
      </c>
      <c r="S182" s="332">
        <f>'２斷絲.IAD.效率'!X182</f>
        <v>6300</v>
      </c>
      <c r="T182" s="332">
        <f>'２斷絲.IAD.效率'!Y182</f>
        <v>0</v>
      </c>
      <c r="U182" s="328" t="str">
        <f>IF(ISNA(VLOOKUP('２斷絲.IAD.效率'!C182,條件!$A$1:$J$1011,10,0)),"",(VLOOKUP('２斷絲.IAD.效率'!C182,條件!$A$1:$J$1011,10,0)))</f>
        <v/>
      </c>
      <c r="V182" s="329" t="str">
        <f>IF(ISNA(VLOOKUP(C182,條件!$A$1:$J$1011,8,0)),"",(VLOOKUP(C182,條件!$A$1:$J$1011,8,0)))</f>
        <v/>
      </c>
      <c r="W182" s="329" t="str">
        <f>IF(ISNA(VLOOKUP(V182,清單!$AG$1:$AH$19,2,1)),"",(VLOOKUP(V182,清單!$AG$1:$AH$19,2,1)))</f>
        <v/>
      </c>
      <c r="X182" s="329" t="str">
        <f>IF(ISNA(VLOOKUP(C182,條件!$A$1:$J$1011,9,0)),"",(VLOOKUP(C182,條件!$A$1:$J$1011,9,0)))</f>
        <v/>
      </c>
      <c r="Y182" s="329">
        <v>24</v>
      </c>
      <c r="Z182" s="329">
        <v>216</v>
      </c>
      <c r="AA182" s="329" t="str">
        <f t="shared" si="16"/>
        <v/>
      </c>
      <c r="AB182" s="333" t="str">
        <f t="shared" si="17"/>
        <v/>
      </c>
    </row>
    <row r="183" spans="1:28">
      <c r="A183" s="331">
        <f>'２斷絲.IAD.效率'!A183</f>
        <v>46179</v>
      </c>
      <c r="B183" s="321" t="str">
        <f>'２斷絲.IAD.效率'!B183</f>
        <v>T04</v>
      </c>
      <c r="C183" s="321" t="str">
        <f>'２斷絲.IAD.效率'!C183</f>
        <v>2F7E03</v>
      </c>
      <c r="D183" s="321" t="str">
        <f>'２斷絲.IAD.效率'!D183</f>
        <v>K</v>
      </c>
      <c r="E183" s="332">
        <f>'２斷絲.IAD.效率'!J183</f>
        <v>0</v>
      </c>
      <c r="F183" s="332">
        <f>'２斷絲.IAD.效率'!K183</f>
        <v>0</v>
      </c>
      <c r="G183" s="332" t="str">
        <f>'２斷絲.IAD.效率'!L183</f>
        <v>了機</v>
      </c>
      <c r="H183" s="332" t="str">
        <f>'２斷絲.IAD.效率'!M183</f>
        <v>了機</v>
      </c>
      <c r="I183" s="332">
        <f>'２斷絲.IAD.效率'!N183</f>
        <v>0</v>
      </c>
      <c r="J183" s="332">
        <f>'２斷絲.IAD.效率'!O183</f>
        <v>0</v>
      </c>
      <c r="K183" s="332">
        <f>'２斷絲.IAD.效率'!P183</f>
        <v>0</v>
      </c>
      <c r="L183" s="332" t="str">
        <f>'２斷絲.IAD.效率'!Q183</f>
        <v>了機</v>
      </c>
      <c r="M183" s="332">
        <f>'２斷絲.IAD.效率'!R183</f>
        <v>0</v>
      </c>
      <c r="N183" s="332">
        <f>'２斷絲.IAD.效率'!S183</f>
        <v>0</v>
      </c>
      <c r="O183" s="332">
        <f>'２斷絲.IAD.效率'!T183</f>
        <v>0</v>
      </c>
      <c r="P183" s="332" t="str">
        <f>'２斷絲.IAD.效率'!U183</f>
        <v>了機</v>
      </c>
      <c r="Q183" s="332">
        <f>'２斷絲.IAD.效率'!V183</f>
        <v>0</v>
      </c>
      <c r="R183" s="332">
        <f>'２斷絲.IAD.效率'!W183</f>
        <v>0</v>
      </c>
      <c r="S183" s="332">
        <f>'２斷絲.IAD.效率'!X183</f>
        <v>0</v>
      </c>
      <c r="T183" s="332" t="str">
        <f>'２斷絲.IAD.效率'!Y183</f>
        <v>了機</v>
      </c>
      <c r="U183" s="328" t="str">
        <f>IF(ISNA(VLOOKUP('２斷絲.IAD.效率'!C183,條件!$A$1:$J$1011,10,0)),"",(VLOOKUP('２斷絲.IAD.效率'!C183,條件!$A$1:$J$1011,10,0)))</f>
        <v>高壓</v>
      </c>
      <c r="V183" s="329" t="str">
        <f>IF(ISNA(VLOOKUP(C183,條件!$A$1:$J$1011,8,0)),"",(VLOOKUP(C183,條件!$A$1:$J$1011,8,0)))</f>
        <v>P227</v>
      </c>
      <c r="W183" s="329">
        <f>IF(ISNA(VLOOKUP(V183,清單!$AG$1:$AH$19,2,1)),"",(VLOOKUP(V183,清單!$AG$1:$AH$19,2,1)))</f>
        <v>1.859</v>
      </c>
      <c r="X183" s="329">
        <f>IF(ISNA(VLOOKUP(C183,條件!$A$1:$J$1011,9,0)),"",(VLOOKUP(C183,條件!$A$1:$J$1011,9,0)))</f>
        <v>3.2</v>
      </c>
      <c r="Y183" s="329">
        <v>24</v>
      </c>
      <c r="Z183" s="329">
        <v>216</v>
      </c>
      <c r="AA183" s="329">
        <f t="shared" si="16"/>
        <v>4.2</v>
      </c>
      <c r="AB183" s="333">
        <f t="shared" si="17"/>
        <v>40475.635199999997</v>
      </c>
    </row>
    <row r="184" spans="1:28">
      <c r="A184" s="331">
        <f>'２斷絲.IAD.效率'!A184</f>
        <v>46179</v>
      </c>
      <c r="B184" s="321" t="str">
        <f>'２斷絲.IAD.效率'!B184</f>
        <v>T05</v>
      </c>
      <c r="C184" s="321" t="str">
        <f>'２斷絲.IAD.效率'!C184</f>
        <v>2F6IR2</v>
      </c>
      <c r="D184" s="321" t="str">
        <f>'２斷絲.IAD.效率'!D184</f>
        <v>K</v>
      </c>
      <c r="E184" s="332">
        <f>'２斷絲.IAD.效率'!J184</f>
        <v>25</v>
      </c>
      <c r="F184" s="332">
        <f>'２斷絲.IAD.效率'!K184</f>
        <v>0</v>
      </c>
      <c r="G184" s="332">
        <f>'２斷絲.IAD.效率'!L184</f>
        <v>7870</v>
      </c>
      <c r="H184" s="332">
        <f>'２斷絲.IAD.效率'!M184</f>
        <v>10000</v>
      </c>
      <c r="I184" s="332">
        <f>'２斷絲.IAD.效率'!N184</f>
        <v>0</v>
      </c>
      <c r="J184" s="332">
        <f>'２斷絲.IAD.效率'!O184</f>
        <v>0</v>
      </c>
      <c r="K184" s="332">
        <f>'２斷絲.IAD.效率'!P184</f>
        <v>0</v>
      </c>
      <c r="L184" s="332">
        <f>'２斷絲.IAD.效率'!Q184</f>
        <v>0</v>
      </c>
      <c r="M184" s="332">
        <f>'２斷絲.IAD.效率'!R184</f>
        <v>25</v>
      </c>
      <c r="N184" s="332">
        <f>'２斷絲.IAD.效率'!S184</f>
        <v>0</v>
      </c>
      <c r="O184" s="332">
        <f>'２斷絲.IAD.效率'!T184</f>
        <v>5830</v>
      </c>
      <c r="P184" s="332">
        <f>'２斷絲.IAD.效率'!U184</f>
        <v>9910</v>
      </c>
      <c r="Q184" s="332">
        <f>'２斷絲.IAD.效率'!V184</f>
        <v>30</v>
      </c>
      <c r="R184" s="332">
        <f>'２斷絲.IAD.效率'!W184</f>
        <v>0</v>
      </c>
      <c r="S184" s="332">
        <f>'２斷絲.IAD.效率'!X184</f>
        <v>7220</v>
      </c>
      <c r="T184" s="332">
        <f>'２斷絲.IAD.效率'!Y184</f>
        <v>7870</v>
      </c>
      <c r="U184" s="328" t="str">
        <f>IF(ISNA(VLOOKUP('２斷絲.IAD.效率'!C184,條件!$A$1:$J$1011,10,0)),"",(VLOOKUP('２斷絲.IAD.效率'!C184,條件!$A$1:$J$1011,10,0)))</f>
        <v>高壓</v>
      </c>
      <c r="V184" s="329" t="str">
        <f>IF(ISNA(VLOOKUP(C184,條件!$A$1:$J$1011,8,0)),"",(VLOOKUP(C184,條件!$A$1:$J$1011,8,0)))</f>
        <v>P204</v>
      </c>
      <c r="W184" s="329">
        <f>IF(ISNA(VLOOKUP(V184,清單!$AG$1:$AH$19,2,1)),"",(VLOOKUP(V184,清單!$AG$1:$AH$19,2,1)))</f>
        <v>1.1890000000000001</v>
      </c>
      <c r="X184" s="329">
        <f>IF(ISNA(VLOOKUP(C184,條件!$A$1:$J$1011,9,0)),"",(VLOOKUP(C184,條件!$A$1:$J$1011,9,0)))</f>
        <v>2.8</v>
      </c>
      <c r="Y184" s="329">
        <v>24</v>
      </c>
      <c r="Z184" s="329">
        <v>216</v>
      </c>
      <c r="AA184" s="329">
        <f t="shared" si="16"/>
        <v>3.8</v>
      </c>
      <c r="AB184" s="333">
        <f t="shared" si="17"/>
        <v>23422.3488</v>
      </c>
    </row>
    <row r="185" spans="1:28">
      <c r="A185" s="331">
        <f>'２斷絲.IAD.效率'!A185</f>
        <v>46179</v>
      </c>
      <c r="B185" s="321" t="str">
        <f>'２斷絲.IAD.效率'!B185</f>
        <v>T06</v>
      </c>
      <c r="C185" s="321" t="str">
        <f>'２斷絲.IAD.效率'!C185</f>
        <v>2F6IM2</v>
      </c>
      <c r="D185" s="321" t="str">
        <f>'２斷絲.IAD.效率'!D185</f>
        <v>K</v>
      </c>
      <c r="E185" s="332">
        <f>'２斷絲.IAD.效率'!J185</f>
        <v>53</v>
      </c>
      <c r="F185" s="332">
        <f>'２斷絲.IAD.效率'!K185</f>
        <v>0</v>
      </c>
      <c r="G185" s="332">
        <f>'２斷絲.IAD.效率'!L185</f>
        <v>8800</v>
      </c>
      <c r="H185" s="332">
        <f>'２斷絲.IAD.效率'!M185</f>
        <v>8700</v>
      </c>
      <c r="I185" s="332">
        <f>'２斷絲.IAD.效率'!N185</f>
        <v>0</v>
      </c>
      <c r="J185" s="332">
        <f>'２斷絲.IAD.效率'!O185</f>
        <v>0</v>
      </c>
      <c r="K185" s="332">
        <f>'２斷絲.IAD.效率'!P185</f>
        <v>0</v>
      </c>
      <c r="L185" s="332">
        <f>'２斷絲.IAD.效率'!Q185</f>
        <v>0</v>
      </c>
      <c r="M185" s="332">
        <f>'２斷絲.IAD.效率'!R185</f>
        <v>34</v>
      </c>
      <c r="N185" s="332">
        <f>'２斷絲.IAD.效率'!S185</f>
        <v>0</v>
      </c>
      <c r="O185" s="332">
        <f>'２斷絲.IAD.效率'!T185</f>
        <v>8980</v>
      </c>
      <c r="P185" s="332">
        <f>'２斷絲.IAD.效率'!U185</f>
        <v>8800</v>
      </c>
      <c r="Q185" s="332">
        <f>'２斷絲.IAD.效率'!V185</f>
        <v>37</v>
      </c>
      <c r="R185" s="332">
        <f>'２斷絲.IAD.效率'!W185</f>
        <v>0</v>
      </c>
      <c r="S185" s="332">
        <f>'２斷絲.IAD.效率'!X185</f>
        <v>7310</v>
      </c>
      <c r="T185" s="332">
        <f>'２斷絲.IAD.效率'!Y185</f>
        <v>8310</v>
      </c>
      <c r="U185" s="328" t="str">
        <f>IF(ISNA(VLOOKUP('２斷絲.IAD.效率'!C185,條件!$A$1:$J$1011,10,0)),"",(VLOOKUP('２斷絲.IAD.效率'!C185,條件!$A$1:$J$1011,10,0)))</f>
        <v>高壓</v>
      </c>
      <c r="V185" s="329" t="str">
        <f>IF(ISNA(VLOOKUP(C185,條件!$A$1:$J$1011,8,0)),"",(VLOOKUP(C185,條件!$A$1:$J$1011,8,0)))</f>
        <v>P204</v>
      </c>
      <c r="W185" s="329">
        <f>IF(ISNA(VLOOKUP(V185,清單!$AG$1:$AH$19,2,1)),"",(VLOOKUP(V185,清單!$AG$1:$AH$19,2,1)))</f>
        <v>1.1890000000000001</v>
      </c>
      <c r="X185" s="329">
        <f>IF(ISNA(VLOOKUP(C185,條件!$A$1:$J$1011,9,0)),"",(VLOOKUP(C185,條件!$A$1:$J$1011,9,0)))</f>
        <v>2.8</v>
      </c>
      <c r="Y185" s="329">
        <v>24</v>
      </c>
      <c r="Z185" s="329">
        <v>216</v>
      </c>
      <c r="AA185" s="329">
        <f t="shared" si="16"/>
        <v>3.8</v>
      </c>
      <c r="AB185" s="333">
        <f t="shared" si="17"/>
        <v>23422.3488</v>
      </c>
    </row>
    <row r="186" spans="1:28">
      <c r="A186" s="331">
        <f>'２斷絲.IAD.效率'!A186</f>
        <v>46179</v>
      </c>
      <c r="B186" s="321" t="str">
        <f>'２斷絲.IAD.效率'!B186</f>
        <v>S01</v>
      </c>
      <c r="C186" s="321" t="str">
        <f>'２斷絲.IAD.效率'!C186</f>
        <v>停機</v>
      </c>
      <c r="D186" s="321">
        <f>'２斷絲.IAD.效率'!D186</f>
        <v>0</v>
      </c>
      <c r="E186" s="332">
        <f>'２斷絲.IAD.效率'!J186</f>
        <v>0</v>
      </c>
      <c r="F186" s="332">
        <f>'２斷絲.IAD.效率'!K186</f>
        <v>0</v>
      </c>
      <c r="G186" s="332" t="str">
        <f>'２斷絲.IAD.效率'!L186</f>
        <v>停機</v>
      </c>
      <c r="H186" s="332">
        <f>'２斷絲.IAD.效率'!M186</f>
        <v>0</v>
      </c>
      <c r="I186" s="332">
        <f>'２斷絲.IAD.效率'!N186</f>
        <v>0</v>
      </c>
      <c r="J186" s="332">
        <f>'２斷絲.IAD.效率'!O186</f>
        <v>0</v>
      </c>
      <c r="K186" s="332" t="str">
        <f>'２斷絲.IAD.效率'!P186</f>
        <v>停機</v>
      </c>
      <c r="L186" s="332">
        <f>'２斷絲.IAD.效率'!Q186</f>
        <v>0</v>
      </c>
      <c r="M186" s="332">
        <f>'２斷絲.IAD.效率'!R186</f>
        <v>0</v>
      </c>
      <c r="N186" s="332">
        <f>'２斷絲.IAD.效率'!S186</f>
        <v>0</v>
      </c>
      <c r="O186" s="332" t="str">
        <f>'２斷絲.IAD.效率'!T186</f>
        <v>停機</v>
      </c>
      <c r="P186" s="332">
        <f>'２斷絲.IAD.效率'!U186</f>
        <v>0</v>
      </c>
      <c r="Q186" s="332">
        <f>'２斷絲.IAD.效率'!V186</f>
        <v>0</v>
      </c>
      <c r="R186" s="332">
        <f>'２斷絲.IAD.效率'!W186</f>
        <v>0</v>
      </c>
      <c r="S186" s="332" t="str">
        <f>'２斷絲.IAD.效率'!X186</f>
        <v>停機</v>
      </c>
      <c r="T186" s="332">
        <f>'２斷絲.IAD.效率'!Y186</f>
        <v>0</v>
      </c>
      <c r="U186" s="328" t="str">
        <f>IF(ISNA(VLOOKUP('２斷絲.IAD.效率'!C186,條件!$A$1:$J$1011,10,0)),"",(VLOOKUP('２斷絲.IAD.效率'!C186,條件!$A$1:$J$1011,10,0)))</f>
        <v/>
      </c>
      <c r="V186" s="329" t="str">
        <f>IF(ISNA(VLOOKUP(C186,條件!$A$1:$J$1011,8,0)),"",(VLOOKUP(C186,條件!$A$1:$J$1011,8,0)))</f>
        <v/>
      </c>
      <c r="W186" s="329" t="str">
        <f>IF(ISNA(VLOOKUP(V186,清單!$AG$1:$AH$19,2,1)),"",(VLOOKUP(V186,清單!$AG$1:$AH$19,2,1)))</f>
        <v/>
      </c>
      <c r="X186" s="329" t="str">
        <f>IF(ISNA(VLOOKUP(C186,條件!$A$1:$J$1011,9,0)),"",(VLOOKUP(C186,條件!$A$1:$J$1011,9,0)))</f>
        <v/>
      </c>
      <c r="Y186" s="329">
        <v>24</v>
      </c>
      <c r="Z186" s="329">
        <v>216</v>
      </c>
      <c r="AA186" s="329" t="str">
        <f t="shared" si="16"/>
        <v/>
      </c>
      <c r="AB186" s="333" t="str">
        <f t="shared" si="17"/>
        <v/>
      </c>
    </row>
    <row r="187" spans="1:28">
      <c r="A187" s="331">
        <f>'２斷絲.IAD.效率'!A187</f>
        <v>46179</v>
      </c>
      <c r="B187" s="321" t="str">
        <f>'２斷絲.IAD.效率'!B187</f>
        <v>S02</v>
      </c>
      <c r="C187" s="321" t="str">
        <f>'２斷絲.IAD.效率'!C187</f>
        <v>絲開發</v>
      </c>
      <c r="D187" s="321">
        <f>'２斷絲.IAD.效率'!D187</f>
        <v>0</v>
      </c>
      <c r="E187" s="332">
        <f>'２斷絲.IAD.效率'!J187</f>
        <v>0</v>
      </c>
      <c r="F187" s="332">
        <f>'２斷絲.IAD.效率'!K187</f>
        <v>0</v>
      </c>
      <c r="G187" s="332" t="str">
        <f>'２斷絲.IAD.效率'!L187</f>
        <v>絲開發</v>
      </c>
      <c r="H187" s="332">
        <f>'２斷絲.IAD.效率'!M187</f>
        <v>0</v>
      </c>
      <c r="I187" s="332">
        <f>'２斷絲.IAD.效率'!N187</f>
        <v>0</v>
      </c>
      <c r="J187" s="332">
        <f>'２斷絲.IAD.效率'!O187</f>
        <v>0</v>
      </c>
      <c r="K187" s="332" t="str">
        <f>'２斷絲.IAD.效率'!P187</f>
        <v>絲開發</v>
      </c>
      <c r="L187" s="332">
        <f>'２斷絲.IAD.效率'!Q187</f>
        <v>0</v>
      </c>
      <c r="M187" s="332">
        <f>'２斷絲.IAD.效率'!R187</f>
        <v>0</v>
      </c>
      <c r="N187" s="332">
        <f>'２斷絲.IAD.效率'!S187</f>
        <v>0</v>
      </c>
      <c r="O187" s="332" t="str">
        <f>'２斷絲.IAD.效率'!T187</f>
        <v>絲開發</v>
      </c>
      <c r="P187" s="332">
        <f>'２斷絲.IAD.效率'!U187</f>
        <v>0</v>
      </c>
      <c r="Q187" s="332">
        <f>'２斷絲.IAD.效率'!V187</f>
        <v>0</v>
      </c>
      <c r="R187" s="332">
        <f>'２斷絲.IAD.效率'!W187</f>
        <v>0</v>
      </c>
      <c r="S187" s="332" t="str">
        <f>'２斷絲.IAD.效率'!X187</f>
        <v>絲開發</v>
      </c>
      <c r="T187" s="332">
        <f>'２斷絲.IAD.效率'!Y187</f>
        <v>0</v>
      </c>
      <c r="U187" s="328" t="str">
        <f>IF(ISNA(VLOOKUP('２斷絲.IAD.效率'!C187,條件!$A$1:$J$1011,10,0)),"",(VLOOKUP('２斷絲.IAD.效率'!C187,條件!$A$1:$J$1011,10,0)))</f>
        <v/>
      </c>
      <c r="V187" s="329" t="str">
        <f>IF(ISNA(VLOOKUP(C187,條件!$A$1:$J$1011,8,0)),"",(VLOOKUP(C187,條件!$A$1:$J$1011,8,0)))</f>
        <v/>
      </c>
      <c r="W187" s="329" t="str">
        <f>IF(ISNA(VLOOKUP(V187,清單!$AG$1:$AH$19,2,1)),"",(VLOOKUP(V187,清單!$AG$1:$AH$19,2,1)))</f>
        <v/>
      </c>
      <c r="X187" s="329" t="str">
        <f>IF(ISNA(VLOOKUP(C187,條件!$A$1:$J$1011,9,0)),"",(VLOOKUP(C187,條件!$A$1:$J$1011,9,0)))</f>
        <v/>
      </c>
      <c r="Y187" s="329">
        <v>24</v>
      </c>
      <c r="Z187" s="329">
        <v>216</v>
      </c>
      <c r="AA187" s="329" t="str">
        <f t="shared" si="16"/>
        <v/>
      </c>
      <c r="AB187" s="333" t="str">
        <f t="shared" si="17"/>
        <v/>
      </c>
    </row>
    <row r="188" spans="1:28">
      <c r="A188" s="331">
        <f>'２斷絲.IAD.效率'!A188</f>
        <v>46180</v>
      </c>
      <c r="B188" s="321" t="str">
        <f>'２斷絲.IAD.效率'!B188</f>
        <v>A07</v>
      </c>
      <c r="C188" s="321" t="str">
        <f>'２斷絲.IAD.效率'!C188</f>
        <v>停機</v>
      </c>
      <c r="D188" s="321">
        <f>'２斷絲.IAD.效率'!D188</f>
        <v>0</v>
      </c>
      <c r="E188" s="332">
        <f>'２斷絲.IAD.效率'!J188</f>
        <v>0</v>
      </c>
      <c r="F188" s="332">
        <f>'２斷絲.IAD.效率'!K188</f>
        <v>0</v>
      </c>
      <c r="G188" s="332" t="str">
        <f>'２斷絲.IAD.效率'!L188</f>
        <v>停機</v>
      </c>
      <c r="H188" s="332">
        <f>'２斷絲.IAD.效率'!M188</f>
        <v>0</v>
      </c>
      <c r="I188" s="332">
        <f>'２斷絲.IAD.效率'!N188</f>
        <v>0</v>
      </c>
      <c r="J188" s="332">
        <f>'２斷絲.IAD.效率'!O188</f>
        <v>0</v>
      </c>
      <c r="K188" s="332" t="str">
        <f>'２斷絲.IAD.效率'!P188</f>
        <v>停機</v>
      </c>
      <c r="L188" s="332">
        <f>'２斷絲.IAD.效率'!Q188</f>
        <v>0</v>
      </c>
      <c r="M188" s="332">
        <f>'２斷絲.IAD.效率'!R188</f>
        <v>0</v>
      </c>
      <c r="N188" s="332">
        <f>'２斷絲.IAD.效率'!S188</f>
        <v>0</v>
      </c>
      <c r="O188" s="332" t="str">
        <f>'２斷絲.IAD.效率'!T188</f>
        <v>停機</v>
      </c>
      <c r="P188" s="332">
        <f>'２斷絲.IAD.效率'!U188</f>
        <v>0</v>
      </c>
      <c r="Q188" s="332">
        <f>'２斷絲.IAD.效率'!V188</f>
        <v>0</v>
      </c>
      <c r="R188" s="332">
        <f>'２斷絲.IAD.效率'!W188</f>
        <v>0</v>
      </c>
      <c r="S188" s="332" t="str">
        <f>'２斷絲.IAD.效率'!X188</f>
        <v>停機</v>
      </c>
      <c r="T188" s="332">
        <f>'２斷絲.IAD.效率'!Y188</f>
        <v>0</v>
      </c>
      <c r="U188" s="328" t="str">
        <f>IF(ISNA(VLOOKUP('２斷絲.IAD.效率'!C188,條件!$A$1:$J$1011,10,0)),"",(VLOOKUP('２斷絲.IAD.效率'!C188,條件!$A$1:$J$1011,10,0)))</f>
        <v/>
      </c>
      <c r="V188" s="329" t="str">
        <f>IF(ISNA(VLOOKUP(C188,條件!$A$1:$J$1011,8,0)),"",(VLOOKUP(C188,條件!$A$1:$J$1011,8,0)))</f>
        <v/>
      </c>
      <c r="W188" s="329" t="str">
        <f>IF(ISNA(VLOOKUP(V188,清單!$AG$1:$AH$19,2,1)),"",(VLOOKUP(V188,清單!$AG$1:$AH$19,2,1)))</f>
        <v/>
      </c>
      <c r="X188" s="329" t="str">
        <f>IF(ISNA(VLOOKUP(C188,條件!$A$1:$J$1011,9,0)),"",(VLOOKUP(C188,條件!$A$1:$J$1011,9,0)))</f>
        <v/>
      </c>
      <c r="Y188" s="329">
        <v>24</v>
      </c>
      <c r="Z188" s="329">
        <v>216</v>
      </c>
      <c r="AA188" s="329" t="str">
        <f t="shared" si="16"/>
        <v/>
      </c>
      <c r="AB188" s="333" t="str">
        <f t="shared" si="17"/>
        <v/>
      </c>
    </row>
    <row r="189" spans="1:28">
      <c r="A189" s="331">
        <f>'２斷絲.IAD.效率'!A189</f>
        <v>46180</v>
      </c>
      <c r="B189" s="321" t="str">
        <f>'２斷絲.IAD.效率'!B189</f>
        <v>A08</v>
      </c>
      <c r="C189" s="321" t="str">
        <f>'２斷絲.IAD.效率'!C189</f>
        <v>停機</v>
      </c>
      <c r="D189" s="321">
        <f>'２斷絲.IAD.效率'!D189</f>
        <v>0</v>
      </c>
      <c r="E189" s="332">
        <f>'２斷絲.IAD.效率'!J189</f>
        <v>0</v>
      </c>
      <c r="F189" s="332">
        <f>'２斷絲.IAD.效率'!K189</f>
        <v>0</v>
      </c>
      <c r="G189" s="332" t="str">
        <f>'２斷絲.IAD.效率'!L189</f>
        <v>停機</v>
      </c>
      <c r="H189" s="332">
        <f>'２斷絲.IAD.效率'!M189</f>
        <v>0</v>
      </c>
      <c r="I189" s="332">
        <f>'２斷絲.IAD.效率'!N189</f>
        <v>0</v>
      </c>
      <c r="J189" s="332">
        <f>'２斷絲.IAD.效率'!O189</f>
        <v>0</v>
      </c>
      <c r="K189" s="332" t="str">
        <f>'２斷絲.IAD.效率'!P189</f>
        <v>停機</v>
      </c>
      <c r="L189" s="332">
        <f>'２斷絲.IAD.效率'!Q189</f>
        <v>0</v>
      </c>
      <c r="M189" s="332">
        <f>'２斷絲.IAD.效率'!R189</f>
        <v>0</v>
      </c>
      <c r="N189" s="332">
        <f>'２斷絲.IAD.效率'!S189</f>
        <v>0</v>
      </c>
      <c r="O189" s="332" t="str">
        <f>'２斷絲.IAD.效率'!T189</f>
        <v>停機</v>
      </c>
      <c r="P189" s="332">
        <f>'２斷絲.IAD.效率'!U189</f>
        <v>0</v>
      </c>
      <c r="Q189" s="332">
        <f>'２斷絲.IAD.效率'!V189</f>
        <v>0</v>
      </c>
      <c r="R189" s="332">
        <f>'２斷絲.IAD.效率'!W189</f>
        <v>0</v>
      </c>
      <c r="S189" s="332" t="str">
        <f>'２斷絲.IAD.效率'!X189</f>
        <v>停機</v>
      </c>
      <c r="T189" s="332">
        <f>'２斷絲.IAD.效率'!Y189</f>
        <v>0</v>
      </c>
      <c r="U189" s="328" t="str">
        <f>IF(ISNA(VLOOKUP('２斷絲.IAD.效率'!C189,條件!$A$1:$J$1011,10,0)),"",(VLOOKUP('２斷絲.IAD.效率'!C189,條件!$A$1:$J$1011,10,0)))</f>
        <v/>
      </c>
      <c r="V189" s="329" t="str">
        <f>IF(ISNA(VLOOKUP(C189,條件!$A$1:$J$1011,8,0)),"",(VLOOKUP(C189,條件!$A$1:$J$1011,8,0)))</f>
        <v/>
      </c>
      <c r="W189" s="329" t="str">
        <f>IF(ISNA(VLOOKUP(V189,清單!$AG$1:$AH$19,2,1)),"",(VLOOKUP(V189,清單!$AG$1:$AH$19,2,1)))</f>
        <v/>
      </c>
      <c r="X189" s="329" t="str">
        <f>IF(ISNA(VLOOKUP(C189,條件!$A$1:$J$1011,9,0)),"",(VLOOKUP(C189,條件!$A$1:$J$1011,9,0)))</f>
        <v/>
      </c>
      <c r="Y189" s="329">
        <v>24</v>
      </c>
      <c r="Z189" s="329">
        <v>216</v>
      </c>
      <c r="AA189" s="329" t="str">
        <f t="shared" si="16"/>
        <v/>
      </c>
      <c r="AB189" s="333" t="str">
        <f t="shared" si="17"/>
        <v/>
      </c>
    </row>
    <row r="190" spans="1:28">
      <c r="A190" s="331">
        <f>'２斷絲.IAD.效率'!A190</f>
        <v>46180</v>
      </c>
      <c r="B190" s="321" t="str">
        <f>'２斷絲.IAD.效率'!B190</f>
        <v>A09</v>
      </c>
      <c r="C190" s="321" t="str">
        <f>'２斷絲.IAD.效率'!C190</f>
        <v>停機</v>
      </c>
      <c r="D190" s="321">
        <f>'２斷絲.IAD.效率'!D190</f>
        <v>0</v>
      </c>
      <c r="E190" s="332">
        <f>'２斷絲.IAD.效率'!J190</f>
        <v>0</v>
      </c>
      <c r="F190" s="332">
        <f>'２斷絲.IAD.效率'!K190</f>
        <v>0</v>
      </c>
      <c r="G190" s="332" t="str">
        <f>'２斷絲.IAD.效率'!L190</f>
        <v>停機</v>
      </c>
      <c r="H190" s="332">
        <f>'２斷絲.IAD.效率'!M190</f>
        <v>0</v>
      </c>
      <c r="I190" s="332">
        <f>'２斷絲.IAD.效率'!N190</f>
        <v>0</v>
      </c>
      <c r="J190" s="332">
        <f>'２斷絲.IAD.效率'!O190</f>
        <v>0</v>
      </c>
      <c r="K190" s="332" t="str">
        <f>'２斷絲.IAD.效率'!P190</f>
        <v>停機</v>
      </c>
      <c r="L190" s="332">
        <f>'２斷絲.IAD.效率'!Q190</f>
        <v>0</v>
      </c>
      <c r="M190" s="332">
        <f>'２斷絲.IAD.效率'!R190</f>
        <v>0</v>
      </c>
      <c r="N190" s="332">
        <f>'２斷絲.IAD.效率'!S190</f>
        <v>0</v>
      </c>
      <c r="O190" s="332" t="str">
        <f>'２斷絲.IAD.效率'!T190</f>
        <v>停機</v>
      </c>
      <c r="P190" s="332">
        <f>'２斷絲.IAD.效率'!U190</f>
        <v>0</v>
      </c>
      <c r="Q190" s="332">
        <f>'２斷絲.IAD.效率'!V190</f>
        <v>0</v>
      </c>
      <c r="R190" s="332">
        <f>'２斷絲.IAD.效率'!W190</f>
        <v>0</v>
      </c>
      <c r="S190" s="332" t="str">
        <f>'２斷絲.IAD.效率'!X190</f>
        <v>停機</v>
      </c>
      <c r="T190" s="332">
        <f>'２斷絲.IAD.效率'!Y190</f>
        <v>0</v>
      </c>
      <c r="U190" s="328" t="str">
        <f>IF(ISNA(VLOOKUP('２斷絲.IAD.效率'!C190,條件!$A$1:$J$1011,10,0)),"",(VLOOKUP('２斷絲.IAD.效率'!C190,條件!$A$1:$J$1011,10,0)))</f>
        <v/>
      </c>
      <c r="V190" s="329" t="str">
        <f>IF(ISNA(VLOOKUP(C190,條件!$A$1:$J$1011,8,0)),"",(VLOOKUP(C190,條件!$A$1:$J$1011,8,0)))</f>
        <v/>
      </c>
      <c r="W190" s="329" t="str">
        <f>IF(ISNA(VLOOKUP(V190,清單!$AG$1:$AH$19,2,1)),"",(VLOOKUP(V190,清單!$AG$1:$AH$19,2,1)))</f>
        <v/>
      </c>
      <c r="X190" s="329" t="str">
        <f>IF(ISNA(VLOOKUP(C190,條件!$A$1:$J$1011,9,0)),"",(VLOOKUP(C190,條件!$A$1:$J$1011,9,0)))</f>
        <v/>
      </c>
      <c r="Y190" s="329">
        <v>24</v>
      </c>
      <c r="Z190" s="329">
        <v>216</v>
      </c>
      <c r="AA190" s="329" t="str">
        <f t="shared" si="16"/>
        <v/>
      </c>
      <c r="AB190" s="333" t="str">
        <f t="shared" si="17"/>
        <v/>
      </c>
    </row>
    <row r="191" spans="1:28">
      <c r="A191" s="331">
        <f>'２斷絲.IAD.效率'!A191</f>
        <v>46180</v>
      </c>
      <c r="B191" s="321" t="str">
        <f>'２斷絲.IAD.效率'!B191</f>
        <v>A10</v>
      </c>
      <c r="C191" s="321" t="str">
        <f>'２斷絲.IAD.效率'!C191</f>
        <v>停機</v>
      </c>
      <c r="D191" s="321">
        <f>'２斷絲.IAD.效率'!D191</f>
        <v>0</v>
      </c>
      <c r="E191" s="332">
        <f>'２斷絲.IAD.效率'!J191</f>
        <v>0</v>
      </c>
      <c r="F191" s="332">
        <f>'２斷絲.IAD.效率'!K191</f>
        <v>0</v>
      </c>
      <c r="G191" s="332" t="str">
        <f>'２斷絲.IAD.效率'!L191</f>
        <v>停機</v>
      </c>
      <c r="H191" s="332">
        <f>'２斷絲.IAD.效率'!M191</f>
        <v>0</v>
      </c>
      <c r="I191" s="332">
        <f>'２斷絲.IAD.效率'!N191</f>
        <v>0</v>
      </c>
      <c r="J191" s="332">
        <f>'２斷絲.IAD.效率'!O191</f>
        <v>0</v>
      </c>
      <c r="K191" s="332" t="str">
        <f>'２斷絲.IAD.效率'!P191</f>
        <v>停機</v>
      </c>
      <c r="L191" s="332">
        <f>'２斷絲.IAD.效率'!Q191</f>
        <v>0</v>
      </c>
      <c r="M191" s="332">
        <f>'２斷絲.IAD.效率'!R191</f>
        <v>0</v>
      </c>
      <c r="N191" s="332">
        <f>'２斷絲.IAD.效率'!S191</f>
        <v>0</v>
      </c>
      <c r="O191" s="332" t="str">
        <f>'２斷絲.IAD.效率'!T191</f>
        <v>停機</v>
      </c>
      <c r="P191" s="332">
        <f>'２斷絲.IAD.效率'!U191</f>
        <v>0</v>
      </c>
      <c r="Q191" s="332">
        <f>'２斷絲.IAD.效率'!V191</f>
        <v>0</v>
      </c>
      <c r="R191" s="332">
        <f>'２斷絲.IAD.效率'!W191</f>
        <v>0</v>
      </c>
      <c r="S191" s="332" t="str">
        <f>'２斷絲.IAD.效率'!X191</f>
        <v>停機</v>
      </c>
      <c r="T191" s="332">
        <f>'２斷絲.IAD.效率'!Y191</f>
        <v>0</v>
      </c>
      <c r="U191" s="328" t="str">
        <f>IF(ISNA(VLOOKUP('２斷絲.IAD.效率'!C191,條件!$A$1:$J$1011,10,0)),"",(VLOOKUP('２斷絲.IAD.效率'!C191,條件!$A$1:$J$1011,10,0)))</f>
        <v/>
      </c>
      <c r="V191" s="329" t="str">
        <f>IF(ISNA(VLOOKUP(C191,條件!$A$1:$J$1011,8,0)),"",(VLOOKUP(C191,條件!$A$1:$J$1011,8,0)))</f>
        <v/>
      </c>
      <c r="W191" s="329" t="str">
        <f>IF(ISNA(VLOOKUP(V191,清單!$AG$1:$AH$19,2,1)),"",(VLOOKUP(V191,清單!$AG$1:$AH$19,2,1)))</f>
        <v/>
      </c>
      <c r="X191" s="329" t="str">
        <f>IF(ISNA(VLOOKUP(C191,條件!$A$1:$J$1011,9,0)),"",(VLOOKUP(C191,條件!$A$1:$J$1011,9,0)))</f>
        <v/>
      </c>
      <c r="Y191" s="329">
        <v>24</v>
      </c>
      <c r="Z191" s="329">
        <v>216</v>
      </c>
      <c r="AA191" s="329" t="str">
        <f t="shared" si="16"/>
        <v/>
      </c>
      <c r="AB191" s="333" t="str">
        <f t="shared" si="17"/>
        <v/>
      </c>
    </row>
    <row r="192" spans="1:28">
      <c r="A192" s="331">
        <f>'２斷絲.IAD.效率'!A192</f>
        <v>46180</v>
      </c>
      <c r="B192" s="321" t="str">
        <f>'２斷絲.IAD.效率'!B192</f>
        <v>A11</v>
      </c>
      <c r="C192" s="321" t="str">
        <f>'２斷絲.IAD.效率'!C192</f>
        <v>2FA062</v>
      </c>
      <c r="D192" s="321">
        <f>'２斷絲.IAD.效率'!D192</f>
        <v>0</v>
      </c>
      <c r="E192" s="332">
        <f>'２斷絲.IAD.效率'!J192</f>
        <v>58</v>
      </c>
      <c r="F192" s="332">
        <f>'２斷絲.IAD.效率'!K192</f>
        <v>0</v>
      </c>
      <c r="G192" s="332">
        <f>'２斷絲.IAD.效率'!L192</f>
        <v>9197</v>
      </c>
      <c r="H192" s="332" t="str">
        <f>'２斷絲.IAD.效率'!M192</f>
        <v>復開</v>
      </c>
      <c r="I192" s="332">
        <f>'２斷絲.IAD.效率'!N192</f>
        <v>0</v>
      </c>
      <c r="J192" s="332">
        <f>'２斷絲.IAD.效率'!O192</f>
        <v>0</v>
      </c>
      <c r="K192" s="332">
        <f>'２斷絲.IAD.效率'!P192</f>
        <v>0</v>
      </c>
      <c r="L192" s="332">
        <f>'２斷絲.IAD.效率'!Q192</f>
        <v>0</v>
      </c>
      <c r="M192" s="332">
        <f>'２斷絲.IAD.效率'!R192</f>
        <v>23</v>
      </c>
      <c r="N192" s="332">
        <f>'２斷絲.IAD.效率'!S192</f>
        <v>0</v>
      </c>
      <c r="O192" s="332">
        <f>'２斷絲.IAD.效率'!T192</f>
        <v>9151</v>
      </c>
      <c r="P192" s="332">
        <f>'２斷絲.IAD.效率'!U192</f>
        <v>8736</v>
      </c>
      <c r="Q192" s="332">
        <f>'２斷絲.IAD.效率'!V192</f>
        <v>26</v>
      </c>
      <c r="R192" s="332">
        <f>'２斷絲.IAD.效率'!W192</f>
        <v>1</v>
      </c>
      <c r="S192" s="332">
        <f>'２斷絲.IAD.效率'!X192</f>
        <v>9414</v>
      </c>
      <c r="T192" s="332">
        <f>'２斷絲.IAD.效率'!Y192</f>
        <v>8892</v>
      </c>
      <c r="U192" s="328" t="str">
        <f>IF(ISNA(VLOOKUP('２斷絲.IAD.效率'!C192,條件!$A$1:$J$1011,10,0)),"",(VLOOKUP('２斷絲.IAD.效率'!C192,條件!$A$1:$J$1011,10,0)))</f>
        <v>高壓</v>
      </c>
      <c r="V192" s="329" t="str">
        <f>IF(ISNA(VLOOKUP(C192,條件!$A$1:$J$1011,8,0)),"",(VLOOKUP(C192,條件!$A$1:$J$1011,8,0)))</f>
        <v>P203</v>
      </c>
      <c r="W192" s="329">
        <f>IF(ISNA(VLOOKUP(V192,清單!$AG$1:$AH$19,2,1)),"",(VLOOKUP(V192,清單!$AG$1:$AH$19,2,1)))</f>
        <v>0.91100000000000003</v>
      </c>
      <c r="X192" s="329">
        <f>IF(ISNA(VLOOKUP(C192,條件!$A$1:$J$1011,9,0)),"",(VLOOKUP(C192,條件!$A$1:$J$1011,9,0)))</f>
        <v>0.7</v>
      </c>
      <c r="Y192" s="329">
        <v>24</v>
      </c>
      <c r="Z192" s="329">
        <v>216</v>
      </c>
      <c r="AA192" s="329">
        <f t="shared" si="16"/>
        <v>1.7</v>
      </c>
      <c r="AB192" s="333">
        <f t="shared" si="17"/>
        <v>8028.4608000000007</v>
      </c>
    </row>
    <row r="193" spans="1:28">
      <c r="A193" s="331">
        <f>'２斷絲.IAD.效率'!A193</f>
        <v>46180</v>
      </c>
      <c r="B193" s="321" t="str">
        <f>'２斷絲.IAD.效率'!B193</f>
        <v>A12</v>
      </c>
      <c r="C193" s="321" t="str">
        <f>'２斷絲.IAD.效率'!C193</f>
        <v>2F43R2</v>
      </c>
      <c r="D193" s="321">
        <f>'２斷絲.IAD.效率'!D193</f>
        <v>0</v>
      </c>
      <c r="E193" s="332">
        <f>'２斷絲.IAD.效率'!J193</f>
        <v>24</v>
      </c>
      <c r="F193" s="332">
        <f>'２斷絲.IAD.效率'!K193</f>
        <v>0</v>
      </c>
      <c r="G193" s="332">
        <f>'２斷絲.IAD.效率'!L193</f>
        <v>9214</v>
      </c>
      <c r="H193" s="332">
        <f>'２斷絲.IAD.效率'!M193</f>
        <v>9367</v>
      </c>
      <c r="I193" s="332">
        <f>'２斷絲.IAD.效率'!N193</f>
        <v>0</v>
      </c>
      <c r="J193" s="332">
        <f>'２斷絲.IAD.效率'!O193</f>
        <v>0</v>
      </c>
      <c r="K193" s="332">
        <f>'２斷絲.IAD.效率'!P193</f>
        <v>0</v>
      </c>
      <c r="L193" s="332">
        <f>'２斷絲.IAD.效率'!Q193</f>
        <v>0</v>
      </c>
      <c r="M193" s="332">
        <f>'２斷絲.IAD.效率'!R193</f>
        <v>34</v>
      </c>
      <c r="N193" s="332">
        <f>'２斷絲.IAD.效率'!S193</f>
        <v>4</v>
      </c>
      <c r="O193" s="332">
        <f>'２斷絲.IAD.效率'!T193</f>
        <v>9216</v>
      </c>
      <c r="P193" s="332">
        <f>'２斷絲.IAD.效率'!U193</f>
        <v>9454</v>
      </c>
      <c r="Q193" s="332">
        <f>'２斷絲.IAD.效率'!V193</f>
        <v>24</v>
      </c>
      <c r="R193" s="332">
        <f>'２斷絲.IAD.效率'!W193</f>
        <v>0</v>
      </c>
      <c r="S193" s="332">
        <f>'２斷絲.IAD.效率'!X193</f>
        <v>9153</v>
      </c>
      <c r="T193" s="332">
        <f>'２斷絲.IAD.效率'!Y193</f>
        <v>9815</v>
      </c>
      <c r="U193" s="328" t="str">
        <f>IF(ISNA(VLOOKUP('２斷絲.IAD.效率'!C193,條件!$A$1:$J$1011,10,0)),"",(VLOOKUP('２斷絲.IAD.效率'!C193,條件!$A$1:$J$1011,10,0)))</f>
        <v>低壓</v>
      </c>
      <c r="V193" s="329" t="str">
        <f>IF(ISNA(VLOOKUP(C193,條件!$A$1:$J$1011,8,0)),"",(VLOOKUP(C193,條件!$A$1:$J$1011,8,0)))</f>
        <v>P203</v>
      </c>
      <c r="W193" s="329">
        <f>IF(ISNA(VLOOKUP(V193,清單!$AG$1:$AH$19,2,1)),"",(VLOOKUP(V193,清單!$AG$1:$AH$19,2,1)))</f>
        <v>0.91100000000000003</v>
      </c>
      <c r="X193" s="329">
        <f>IF(ISNA(VLOOKUP(C193,條件!$A$1:$J$1011,9,0)),"",(VLOOKUP(C193,條件!$A$1:$J$1011,9,0)))</f>
        <v>1.7</v>
      </c>
      <c r="Y193" s="329">
        <v>24</v>
      </c>
      <c r="Z193" s="329">
        <v>216</v>
      </c>
      <c r="AA193" s="329">
        <f t="shared" si="16"/>
        <v>2.7</v>
      </c>
      <c r="AB193" s="333">
        <f t="shared" si="17"/>
        <v>12751.084800000001</v>
      </c>
    </row>
    <row r="194" spans="1:28">
      <c r="A194" s="331">
        <f>'２斷絲.IAD.效率'!A194</f>
        <v>46180</v>
      </c>
      <c r="B194" s="321" t="str">
        <f>'２斷絲.IAD.效率'!B194</f>
        <v>A13</v>
      </c>
      <c r="C194" s="321" t="str">
        <f>'２斷絲.IAD.效率'!C194</f>
        <v>2F08R2</v>
      </c>
      <c r="D194" s="321" t="str">
        <f>'２斷絲.IAD.效率'!D194</f>
        <v>G</v>
      </c>
      <c r="E194" s="332">
        <f>'２斷絲.IAD.效率'!J194</f>
        <v>10</v>
      </c>
      <c r="F194" s="332">
        <f>'２斷絲.IAD.效率'!K194</f>
        <v>0</v>
      </c>
      <c r="G194" s="332">
        <f>'２斷絲.IAD.效率'!L194</f>
        <v>9144</v>
      </c>
      <c r="H194" s="332">
        <f>'２斷絲.IAD.效率'!M194</f>
        <v>9396</v>
      </c>
      <c r="I194" s="332">
        <f>'２斷絲.IAD.效率'!N194</f>
        <v>0</v>
      </c>
      <c r="J194" s="332">
        <f>'２斷絲.IAD.效率'!O194</f>
        <v>0</v>
      </c>
      <c r="K194" s="332">
        <f>'２斷絲.IAD.效率'!P194</f>
        <v>0</v>
      </c>
      <c r="L194" s="332">
        <f>'２斷絲.IAD.效率'!Q194</f>
        <v>0</v>
      </c>
      <c r="M194" s="332">
        <f>'２斷絲.IAD.效率'!R194</f>
        <v>11</v>
      </c>
      <c r="N194" s="332">
        <f>'２斷絲.IAD.效率'!S194</f>
        <v>0</v>
      </c>
      <c r="O194" s="332">
        <f>'２斷絲.IAD.效率'!T194</f>
        <v>9352</v>
      </c>
      <c r="P194" s="332">
        <f>'２斷絲.IAD.效率'!U194</f>
        <v>9558</v>
      </c>
      <c r="Q194" s="332">
        <f>'２斷絲.IAD.效率'!V194</f>
        <v>14</v>
      </c>
      <c r="R194" s="332">
        <f>'２斷絲.IAD.效率'!W194</f>
        <v>0</v>
      </c>
      <c r="S194" s="332">
        <f>'２斷絲.IAD.效率'!X194</f>
        <v>9385</v>
      </c>
      <c r="T194" s="332">
        <f>'２斷絲.IAD.效率'!Y194</f>
        <v>9568</v>
      </c>
      <c r="U194" s="328" t="str">
        <f>IF(ISNA(VLOOKUP('２斷絲.IAD.效率'!C194,條件!$A$1:$J$1011,10,0)),"",(VLOOKUP('２斷絲.IAD.效率'!C194,條件!$A$1:$J$1011,10,0)))</f>
        <v>低壓</v>
      </c>
      <c r="V194" s="329" t="str">
        <f>IF(ISNA(VLOOKUP(C194,條件!$A$1:$J$1011,8,0)),"",(VLOOKUP(C194,條件!$A$1:$J$1011,8,0)))</f>
        <v>P142</v>
      </c>
      <c r="W194" s="329">
        <f>IF(ISNA(VLOOKUP(V194,清單!$AG$1:$AH$19,2,1)),"",(VLOOKUP(V194,清單!$AG$1:$AH$19,2,1)))</f>
        <v>0.56200000000000006</v>
      </c>
      <c r="X194" s="329">
        <f>IF(ISNA(VLOOKUP(C194,條件!$A$1:$J$1011,9,0)),"",(VLOOKUP(C194,條件!$A$1:$J$1011,9,0)))</f>
        <v>1.1000000000000001</v>
      </c>
      <c r="Y194" s="329">
        <v>24</v>
      </c>
      <c r="Z194" s="329">
        <v>216</v>
      </c>
      <c r="AA194" s="329">
        <f t="shared" si="16"/>
        <v>2.1</v>
      </c>
      <c r="AB194" s="333">
        <f t="shared" si="17"/>
        <v>6118.1568000000007</v>
      </c>
    </row>
    <row r="195" spans="1:28">
      <c r="A195" s="331">
        <f>'２斷絲.IAD.效率'!A195</f>
        <v>46180</v>
      </c>
      <c r="B195" s="321" t="str">
        <f>'２斷絲.IAD.效率'!B195</f>
        <v>A14</v>
      </c>
      <c r="C195" s="321" t="str">
        <f>'２斷絲.IAD.效率'!C195</f>
        <v>停機</v>
      </c>
      <c r="D195" s="321">
        <f>'２斷絲.IAD.效率'!D195</f>
        <v>0</v>
      </c>
      <c r="E195" s="332">
        <f>'２斷絲.IAD.效率'!J195</f>
        <v>0</v>
      </c>
      <c r="F195" s="332">
        <f>'２斷絲.IAD.效率'!K195</f>
        <v>0</v>
      </c>
      <c r="G195" s="332" t="str">
        <f>'２斷絲.IAD.效率'!L195</f>
        <v>停機</v>
      </c>
      <c r="H195" s="332">
        <f>'２斷絲.IAD.效率'!M195</f>
        <v>0</v>
      </c>
      <c r="I195" s="332">
        <f>'２斷絲.IAD.效率'!N195</f>
        <v>0</v>
      </c>
      <c r="J195" s="332">
        <f>'２斷絲.IAD.效率'!O195</f>
        <v>0</v>
      </c>
      <c r="K195" s="332" t="str">
        <f>'２斷絲.IAD.效率'!P195</f>
        <v>停機</v>
      </c>
      <c r="L195" s="332">
        <f>'２斷絲.IAD.效率'!Q195</f>
        <v>0</v>
      </c>
      <c r="M195" s="332">
        <f>'２斷絲.IAD.效率'!R195</f>
        <v>0</v>
      </c>
      <c r="N195" s="332">
        <f>'２斷絲.IAD.效率'!S195</f>
        <v>0</v>
      </c>
      <c r="O195" s="332" t="str">
        <f>'２斷絲.IAD.效率'!T195</f>
        <v>停機</v>
      </c>
      <c r="P195" s="332">
        <f>'２斷絲.IAD.效率'!U195</f>
        <v>0</v>
      </c>
      <c r="Q195" s="332">
        <f>'２斷絲.IAD.效率'!V195</f>
        <v>0</v>
      </c>
      <c r="R195" s="332">
        <f>'２斷絲.IAD.效率'!W195</f>
        <v>0</v>
      </c>
      <c r="S195" s="332" t="str">
        <f>'２斷絲.IAD.效率'!X195</f>
        <v>停機</v>
      </c>
      <c r="T195" s="332">
        <f>'２斷絲.IAD.效率'!Y195</f>
        <v>0</v>
      </c>
      <c r="U195" s="328" t="str">
        <f>IF(ISNA(VLOOKUP('２斷絲.IAD.效率'!C195,條件!$A$1:$J$1011,10,0)),"",(VLOOKUP('２斷絲.IAD.效率'!C195,條件!$A$1:$J$1011,10,0)))</f>
        <v/>
      </c>
      <c r="V195" s="329" t="str">
        <f>IF(ISNA(VLOOKUP(C195,條件!$A$1:$J$1011,8,0)),"",(VLOOKUP(C195,條件!$A$1:$J$1011,8,0)))</f>
        <v/>
      </c>
      <c r="W195" s="329" t="str">
        <f>IF(ISNA(VLOOKUP(V195,清單!$AG$1:$AH$19,2,1)),"",(VLOOKUP(V195,清單!$AG$1:$AH$19,2,1)))</f>
        <v/>
      </c>
      <c r="X195" s="329" t="str">
        <f>IF(ISNA(VLOOKUP(C195,條件!$A$1:$J$1011,9,0)),"",(VLOOKUP(C195,條件!$A$1:$J$1011,9,0)))</f>
        <v/>
      </c>
      <c r="Y195" s="329">
        <v>24</v>
      </c>
      <c r="Z195" s="329">
        <v>216</v>
      </c>
      <c r="AA195" s="329" t="str">
        <f t="shared" si="16"/>
        <v/>
      </c>
      <c r="AB195" s="333" t="str">
        <f t="shared" si="17"/>
        <v/>
      </c>
    </row>
    <row r="196" spans="1:28">
      <c r="A196" s="331">
        <f>'２斷絲.IAD.效率'!A196</f>
        <v>46180</v>
      </c>
      <c r="B196" s="321" t="str">
        <f>'２斷絲.IAD.效率'!B196</f>
        <v>A15</v>
      </c>
      <c r="C196" s="321" t="str">
        <f>'２斷絲.IAD.效率'!C196</f>
        <v>2F43P2</v>
      </c>
      <c r="D196" s="321">
        <f>'２斷絲.IAD.效率'!D196</f>
        <v>0</v>
      </c>
      <c r="E196" s="332">
        <f>'２斷絲.IAD.效率'!J196</f>
        <v>16</v>
      </c>
      <c r="F196" s="332">
        <f>'２斷絲.IAD.效率'!K196</f>
        <v>0</v>
      </c>
      <c r="G196" s="332">
        <f>'２斷絲.IAD.效率'!L196</f>
        <v>8394</v>
      </c>
      <c r="H196" s="332">
        <f>'２斷絲.IAD.效率'!M196</f>
        <v>8695</v>
      </c>
      <c r="I196" s="332">
        <f>'２斷絲.IAD.效率'!N196</f>
        <v>0</v>
      </c>
      <c r="J196" s="332">
        <f>'２斷絲.IAD.效率'!O196</f>
        <v>0</v>
      </c>
      <c r="K196" s="332">
        <f>'２斷絲.IAD.效率'!P196</f>
        <v>0</v>
      </c>
      <c r="L196" s="332">
        <f>'２斷絲.IAD.效率'!Q196</f>
        <v>0</v>
      </c>
      <c r="M196" s="332">
        <f>'２斷絲.IAD.效率'!R196</f>
        <v>17</v>
      </c>
      <c r="N196" s="332">
        <f>'２斷絲.IAD.效率'!S196</f>
        <v>3</v>
      </c>
      <c r="O196" s="332">
        <f>'２斷絲.IAD.效率'!T196</f>
        <v>8579</v>
      </c>
      <c r="P196" s="332">
        <f>'２斷絲.IAD.效率'!U196</f>
        <v>8794</v>
      </c>
      <c r="Q196" s="332">
        <f>'２斷絲.IAD.效率'!V196</f>
        <v>8</v>
      </c>
      <c r="R196" s="332">
        <f>'２斷絲.IAD.效率'!W196</f>
        <v>0</v>
      </c>
      <c r="S196" s="332">
        <f>'２斷絲.IAD.效率'!X196</f>
        <v>8692</v>
      </c>
      <c r="T196" s="332">
        <f>'２斷絲.IAD.效率'!Y196</f>
        <v>8734</v>
      </c>
      <c r="U196" s="328" t="str">
        <f>IF(ISNA(VLOOKUP('２斷絲.IAD.效率'!C196,條件!$A$1:$J$1011,10,0)),"",(VLOOKUP('２斷絲.IAD.效率'!C196,條件!$A$1:$J$1011,10,0)))</f>
        <v>低壓</v>
      </c>
      <c r="V196" s="329" t="str">
        <f>IF(ISNA(VLOOKUP(C196,條件!$A$1:$J$1011,8,0)),"",(VLOOKUP(C196,條件!$A$1:$J$1011,8,0)))</f>
        <v>P203</v>
      </c>
      <c r="W196" s="329">
        <f>IF(ISNA(VLOOKUP(V196,清單!$AG$1:$AH$19,2,1)),"",(VLOOKUP(V196,清單!$AG$1:$AH$19,2,1)))</f>
        <v>0.91100000000000003</v>
      </c>
      <c r="X196" s="329">
        <f>IF(ISNA(VLOOKUP(C196,條件!$A$1:$J$1011,9,0)),"",(VLOOKUP(C196,條件!$A$1:$J$1011,9,0)))</f>
        <v>3</v>
      </c>
      <c r="Y196" s="329">
        <v>24</v>
      </c>
      <c r="Z196" s="329">
        <v>216</v>
      </c>
      <c r="AA196" s="329">
        <f t="shared" si="16"/>
        <v>4</v>
      </c>
      <c r="AB196" s="333">
        <f t="shared" si="17"/>
        <v>18890.495999999999</v>
      </c>
    </row>
    <row r="197" spans="1:28">
      <c r="A197" s="331">
        <f>'２斷絲.IAD.效率'!A197</f>
        <v>46180</v>
      </c>
      <c r="B197" s="321" t="str">
        <f>'２斷絲.IAD.效率'!B197</f>
        <v>A16</v>
      </c>
      <c r="C197" s="321" t="str">
        <f>'２斷絲.IAD.效率'!C197</f>
        <v>2F08S2</v>
      </c>
      <c r="D197" s="321">
        <f>'２斷絲.IAD.效率'!D197</f>
        <v>0</v>
      </c>
      <c r="E197" s="332">
        <f>'２斷絲.IAD.效率'!J197</f>
        <v>14</v>
      </c>
      <c r="F197" s="332">
        <f>'２斷絲.IAD.效率'!K197</f>
        <v>0</v>
      </c>
      <c r="G197" s="332">
        <f>'２斷絲.IAD.效率'!L197</f>
        <v>9177</v>
      </c>
      <c r="H197" s="332">
        <f>'２斷絲.IAD.效率'!M197</f>
        <v>9458</v>
      </c>
      <c r="I197" s="332">
        <f>'２斷絲.IAD.效率'!N197</f>
        <v>0</v>
      </c>
      <c r="J197" s="332">
        <f>'２斷絲.IAD.效率'!O197</f>
        <v>0</v>
      </c>
      <c r="K197" s="332">
        <f>'２斷絲.IAD.效率'!P197</f>
        <v>0</v>
      </c>
      <c r="L197" s="332">
        <f>'２斷絲.IAD.效率'!Q197</f>
        <v>0</v>
      </c>
      <c r="M197" s="332">
        <f>'２斷絲.IAD.效率'!R197</f>
        <v>13</v>
      </c>
      <c r="N197" s="332">
        <f>'２斷絲.IAD.效率'!S197</f>
        <v>1</v>
      </c>
      <c r="O197" s="332">
        <f>'２斷絲.IAD.效率'!T197</f>
        <v>9489</v>
      </c>
      <c r="P197" s="332">
        <f>'２斷絲.IAD.效率'!U197</f>
        <v>9569</v>
      </c>
      <c r="Q197" s="332">
        <f>'２斷絲.IAD.效率'!V197</f>
        <v>7</v>
      </c>
      <c r="R197" s="332">
        <f>'２斷絲.IAD.效率'!W197</f>
        <v>0</v>
      </c>
      <c r="S197" s="332">
        <f>'２斷絲.IAD.效率'!X197</f>
        <v>9515</v>
      </c>
      <c r="T197" s="332">
        <f>'２斷絲.IAD.效率'!Y197</f>
        <v>9567</v>
      </c>
      <c r="U197" s="328" t="str">
        <f>IF(ISNA(VLOOKUP('２斷絲.IAD.效率'!C197,條件!$A$1:$J$1011,10,0)),"",(VLOOKUP('２斷絲.IAD.效率'!C197,條件!$A$1:$J$1011,10,0)))</f>
        <v>低壓</v>
      </c>
      <c r="V197" s="329" t="str">
        <f>IF(ISNA(VLOOKUP(C197,條件!$A$1:$J$1011,8,0)),"",(VLOOKUP(C197,條件!$A$1:$J$1011,8,0)))</f>
        <v>P203</v>
      </c>
      <c r="W197" s="329">
        <f>IF(ISNA(VLOOKUP(V197,清單!$AG$1:$AH$19,2,1)),"",(VLOOKUP(V197,清單!$AG$1:$AH$19,2,1)))</f>
        <v>0.91100000000000003</v>
      </c>
      <c r="X197" s="329">
        <f>IF(ISNA(VLOOKUP(C197,條件!$A$1:$J$1011,9,0)),"",(VLOOKUP(C197,條件!$A$1:$J$1011,9,0)))</f>
        <v>0.9</v>
      </c>
      <c r="Y197" s="329">
        <v>24</v>
      </c>
      <c r="Z197" s="329">
        <v>216</v>
      </c>
      <c r="AA197" s="329">
        <f t="shared" si="16"/>
        <v>1.9</v>
      </c>
      <c r="AB197" s="333">
        <f t="shared" si="17"/>
        <v>8972.9856</v>
      </c>
    </row>
    <row r="198" spans="1:28">
      <c r="A198" s="331">
        <f>'２斷絲.IAD.效率'!A198</f>
        <v>46180</v>
      </c>
      <c r="B198" s="321" t="str">
        <f>'２斷絲.IAD.效率'!B198</f>
        <v>A17</v>
      </c>
      <c r="C198" s="321" t="str">
        <f>'２斷絲.IAD.效率'!C198</f>
        <v>停機</v>
      </c>
      <c r="D198" s="321">
        <f>'２斷絲.IAD.效率'!D198</f>
        <v>0</v>
      </c>
      <c r="E198" s="332">
        <f>'２斷絲.IAD.效率'!J198</f>
        <v>0</v>
      </c>
      <c r="F198" s="332">
        <f>'２斷絲.IAD.效率'!K198</f>
        <v>0</v>
      </c>
      <c r="G198" s="332" t="str">
        <f>'２斷絲.IAD.效率'!L198</f>
        <v>停機</v>
      </c>
      <c r="H198" s="332">
        <f>'２斷絲.IAD.效率'!M198</f>
        <v>0</v>
      </c>
      <c r="I198" s="332">
        <f>'２斷絲.IAD.效率'!N198</f>
        <v>0</v>
      </c>
      <c r="J198" s="332">
        <f>'２斷絲.IAD.效率'!O198</f>
        <v>0</v>
      </c>
      <c r="K198" s="332" t="str">
        <f>'２斷絲.IAD.效率'!P198</f>
        <v>停機</v>
      </c>
      <c r="L198" s="332">
        <f>'２斷絲.IAD.效率'!Q198</f>
        <v>0</v>
      </c>
      <c r="M198" s="332">
        <f>'２斷絲.IAD.效率'!R198</f>
        <v>0</v>
      </c>
      <c r="N198" s="332">
        <f>'２斷絲.IAD.效率'!S198</f>
        <v>0</v>
      </c>
      <c r="O198" s="332" t="str">
        <f>'２斷絲.IAD.效率'!T198</f>
        <v>停機</v>
      </c>
      <c r="P198" s="332">
        <f>'２斷絲.IAD.效率'!U198</f>
        <v>0</v>
      </c>
      <c r="Q198" s="332">
        <f>'２斷絲.IAD.效率'!V198</f>
        <v>0</v>
      </c>
      <c r="R198" s="332">
        <f>'２斷絲.IAD.效率'!W198</f>
        <v>0</v>
      </c>
      <c r="S198" s="332" t="str">
        <f>'２斷絲.IAD.效率'!X198</f>
        <v>停機</v>
      </c>
      <c r="T198" s="332">
        <f>'２斷絲.IAD.效率'!Y198</f>
        <v>0</v>
      </c>
      <c r="U198" s="328" t="str">
        <f>IF(ISNA(VLOOKUP('２斷絲.IAD.效率'!C198,條件!$A$1:$J$1011,10,0)),"",(VLOOKUP('２斷絲.IAD.效率'!C198,條件!$A$1:$J$1011,10,0)))</f>
        <v/>
      </c>
      <c r="V198" s="329" t="str">
        <f>IF(ISNA(VLOOKUP(C198,條件!$A$1:$J$1011,8,0)),"",(VLOOKUP(C198,條件!$A$1:$J$1011,8,0)))</f>
        <v/>
      </c>
      <c r="W198" s="329" t="str">
        <f>IF(ISNA(VLOOKUP(V198,清單!$AG$1:$AH$19,2,1)),"",(VLOOKUP(V198,清單!$AG$1:$AH$19,2,1)))</f>
        <v/>
      </c>
      <c r="X198" s="329" t="str">
        <f>IF(ISNA(VLOOKUP(C198,條件!$A$1:$J$1011,9,0)),"",(VLOOKUP(C198,條件!$A$1:$J$1011,9,0)))</f>
        <v/>
      </c>
      <c r="Y198" s="329">
        <v>24</v>
      </c>
      <c r="Z198" s="329">
        <v>216</v>
      </c>
      <c r="AA198" s="329" t="str">
        <f t="shared" si="16"/>
        <v/>
      </c>
      <c r="AB198" s="333" t="str">
        <f t="shared" si="17"/>
        <v/>
      </c>
    </row>
    <row r="199" spans="1:28">
      <c r="A199" s="331">
        <f>'２斷絲.IAD.效率'!A199</f>
        <v>46180</v>
      </c>
      <c r="B199" s="321" t="str">
        <f>'２斷絲.IAD.效率'!B199</f>
        <v>A18</v>
      </c>
      <c r="C199" s="321" t="str">
        <f>'２斷絲.IAD.效率'!C199</f>
        <v>停機</v>
      </c>
      <c r="D199" s="321">
        <f>'２斷絲.IAD.效率'!D199</f>
        <v>0</v>
      </c>
      <c r="E199" s="332">
        <f>'２斷絲.IAD.效率'!J199</f>
        <v>0</v>
      </c>
      <c r="F199" s="332">
        <f>'２斷絲.IAD.效率'!K199</f>
        <v>0</v>
      </c>
      <c r="G199" s="332" t="str">
        <f>'２斷絲.IAD.效率'!L199</f>
        <v>停機</v>
      </c>
      <c r="H199" s="332">
        <f>'２斷絲.IAD.效率'!M199</f>
        <v>0</v>
      </c>
      <c r="I199" s="332">
        <f>'２斷絲.IAD.效率'!N199</f>
        <v>0</v>
      </c>
      <c r="J199" s="332">
        <f>'２斷絲.IAD.效率'!O199</f>
        <v>0</v>
      </c>
      <c r="K199" s="332" t="str">
        <f>'２斷絲.IAD.效率'!P199</f>
        <v>停機</v>
      </c>
      <c r="L199" s="332">
        <f>'２斷絲.IAD.效率'!Q199</f>
        <v>0</v>
      </c>
      <c r="M199" s="332">
        <f>'２斷絲.IAD.效率'!R199</f>
        <v>0</v>
      </c>
      <c r="N199" s="332">
        <f>'２斷絲.IAD.效率'!S199</f>
        <v>0</v>
      </c>
      <c r="O199" s="332" t="str">
        <f>'２斷絲.IAD.效率'!T199</f>
        <v>停機</v>
      </c>
      <c r="P199" s="332">
        <f>'２斷絲.IAD.效率'!U199</f>
        <v>0</v>
      </c>
      <c r="Q199" s="332">
        <f>'２斷絲.IAD.效率'!V199</f>
        <v>0</v>
      </c>
      <c r="R199" s="332">
        <f>'２斷絲.IAD.效率'!W199</f>
        <v>0</v>
      </c>
      <c r="S199" s="332" t="str">
        <f>'２斷絲.IAD.效率'!X199</f>
        <v>停機</v>
      </c>
      <c r="T199" s="332">
        <f>'２斷絲.IAD.效率'!Y199</f>
        <v>0</v>
      </c>
      <c r="U199" s="328" t="str">
        <f>IF(ISNA(VLOOKUP('２斷絲.IAD.效率'!C199,條件!$A$1:$J$1011,10,0)),"",(VLOOKUP('２斷絲.IAD.效率'!C199,條件!$A$1:$J$1011,10,0)))</f>
        <v/>
      </c>
      <c r="V199" s="329" t="str">
        <f>IF(ISNA(VLOOKUP(C199,條件!$A$1:$J$1011,8,0)),"",(VLOOKUP(C199,條件!$A$1:$J$1011,8,0)))</f>
        <v/>
      </c>
      <c r="W199" s="329" t="str">
        <f>IF(ISNA(VLOOKUP(V199,清單!$AG$1:$AH$19,2,1)),"",(VLOOKUP(V199,清單!$AG$1:$AH$19,2,1)))</f>
        <v/>
      </c>
      <c r="X199" s="329" t="str">
        <f>IF(ISNA(VLOOKUP(C199,條件!$A$1:$J$1011,9,0)),"",(VLOOKUP(C199,條件!$A$1:$J$1011,9,0)))</f>
        <v/>
      </c>
      <c r="Y199" s="329">
        <v>24</v>
      </c>
      <c r="Z199" s="329">
        <v>216</v>
      </c>
      <c r="AA199" s="329" t="str">
        <f t="shared" si="16"/>
        <v/>
      </c>
      <c r="AB199" s="333" t="str">
        <f t="shared" si="17"/>
        <v/>
      </c>
    </row>
    <row r="200" spans="1:28">
      <c r="A200" s="331">
        <f>'２斷絲.IAD.效率'!A200</f>
        <v>46180</v>
      </c>
      <c r="B200" s="321" t="str">
        <f>'２斷絲.IAD.效率'!B200</f>
        <v>A19</v>
      </c>
      <c r="C200" s="321" t="str">
        <f>'２斷絲.IAD.效率'!C200</f>
        <v>2F43S2</v>
      </c>
      <c r="D200" s="321">
        <f>'２斷絲.IAD.效率'!D200</f>
        <v>0</v>
      </c>
      <c r="E200" s="332">
        <f>'２斷絲.IAD.效率'!J200</f>
        <v>15</v>
      </c>
      <c r="F200" s="332">
        <f>'２斷絲.IAD.效率'!K200</f>
        <v>0</v>
      </c>
      <c r="G200" s="332">
        <f>'２斷絲.IAD.效率'!L200</f>
        <v>8974</v>
      </c>
      <c r="H200" s="332">
        <f>'２斷絲.IAD.效率'!M200</f>
        <v>8272</v>
      </c>
      <c r="I200" s="332">
        <f>'２斷絲.IAD.效率'!N200</f>
        <v>0</v>
      </c>
      <c r="J200" s="332">
        <f>'２斷絲.IAD.效率'!O200</f>
        <v>0</v>
      </c>
      <c r="K200" s="332">
        <f>'２斷絲.IAD.效率'!P200</f>
        <v>0</v>
      </c>
      <c r="L200" s="332">
        <f>'２斷絲.IAD.效率'!Q200</f>
        <v>0</v>
      </c>
      <c r="M200" s="332">
        <f>'２斷絲.IAD.效率'!R200</f>
        <v>50</v>
      </c>
      <c r="N200" s="332">
        <f>'２斷絲.IAD.效率'!S200</f>
        <v>5</v>
      </c>
      <c r="O200" s="332">
        <f>'２斷絲.IAD.效率'!T200</f>
        <v>9156</v>
      </c>
      <c r="P200" s="332">
        <f>'２斷絲.IAD.效率'!U200</f>
        <v>8867</v>
      </c>
      <c r="Q200" s="332">
        <f>'２斷絲.IAD.效率'!V200</f>
        <v>57</v>
      </c>
      <c r="R200" s="332">
        <f>'２斷絲.IAD.效率'!W200</f>
        <v>5</v>
      </c>
      <c r="S200" s="332">
        <f>'２斷絲.IAD.效率'!X200</f>
        <v>9003</v>
      </c>
      <c r="T200" s="332">
        <f>'２斷絲.IAD.效率'!Y200</f>
        <v>8405</v>
      </c>
      <c r="U200" s="328" t="str">
        <f>IF(ISNA(VLOOKUP('２斷絲.IAD.效率'!C200,條件!$A$1:$J$1011,10,0)),"",(VLOOKUP('２斷絲.IAD.效率'!C200,條件!$A$1:$J$1011,10,0)))</f>
        <v>高壓</v>
      </c>
      <c r="V200" s="329" t="str">
        <f>IF(ISNA(VLOOKUP(C200,條件!$A$1:$J$1011,8,0)),"",(VLOOKUP(C200,條件!$A$1:$J$1011,8,0)))</f>
        <v>P203</v>
      </c>
      <c r="W200" s="329">
        <f>IF(ISNA(VLOOKUP(V200,清單!$AG$1:$AH$19,2,1)),"",(VLOOKUP(V200,清單!$AG$1:$AH$19,2,1)))</f>
        <v>0.91100000000000003</v>
      </c>
      <c r="X200" s="329">
        <f>IF(ISNA(VLOOKUP(C200,條件!$A$1:$J$1011,9,0)),"",(VLOOKUP(C200,條件!$A$1:$J$1011,9,0)))</f>
        <v>3</v>
      </c>
      <c r="Y200" s="329">
        <v>24</v>
      </c>
      <c r="Z200" s="329">
        <v>216</v>
      </c>
      <c r="AA200" s="329">
        <f t="shared" si="16"/>
        <v>4</v>
      </c>
      <c r="AB200" s="333">
        <f t="shared" si="17"/>
        <v>18890.495999999999</v>
      </c>
    </row>
    <row r="201" spans="1:28">
      <c r="A201" s="331">
        <f>'２斷絲.IAD.效率'!A201</f>
        <v>46180</v>
      </c>
      <c r="B201" s="321" t="str">
        <f>'２斷絲.IAD.效率'!B201</f>
        <v>A20</v>
      </c>
      <c r="C201" s="321" t="str">
        <f>'２斷絲.IAD.效率'!C201</f>
        <v>停機</v>
      </c>
      <c r="D201" s="321">
        <f>'２斷絲.IAD.效率'!D201</f>
        <v>0</v>
      </c>
      <c r="E201" s="332">
        <f>'２斷絲.IAD.效率'!J201</f>
        <v>0</v>
      </c>
      <c r="F201" s="332">
        <f>'２斷絲.IAD.效率'!K201</f>
        <v>0</v>
      </c>
      <c r="G201" s="332" t="str">
        <f>'２斷絲.IAD.效率'!L201</f>
        <v>停機</v>
      </c>
      <c r="H201" s="332">
        <f>'２斷絲.IAD.效率'!M201</f>
        <v>0</v>
      </c>
      <c r="I201" s="332">
        <f>'２斷絲.IAD.效率'!N201</f>
        <v>0</v>
      </c>
      <c r="J201" s="332">
        <f>'２斷絲.IAD.效率'!O201</f>
        <v>0</v>
      </c>
      <c r="K201" s="332" t="str">
        <f>'２斷絲.IAD.效率'!P201</f>
        <v>停機</v>
      </c>
      <c r="L201" s="332">
        <f>'２斷絲.IAD.效率'!Q201</f>
        <v>0</v>
      </c>
      <c r="M201" s="332">
        <f>'２斷絲.IAD.效率'!R201</f>
        <v>0</v>
      </c>
      <c r="N201" s="332">
        <f>'２斷絲.IAD.效率'!S201</f>
        <v>0</v>
      </c>
      <c r="O201" s="332" t="str">
        <f>'２斷絲.IAD.效率'!T201</f>
        <v>停機</v>
      </c>
      <c r="P201" s="332">
        <f>'２斷絲.IAD.效率'!U201</f>
        <v>0</v>
      </c>
      <c r="Q201" s="332">
        <f>'２斷絲.IAD.效率'!V201</f>
        <v>0</v>
      </c>
      <c r="R201" s="332">
        <f>'２斷絲.IAD.效率'!W201</f>
        <v>0</v>
      </c>
      <c r="S201" s="332" t="str">
        <f>'２斷絲.IAD.效率'!X201</f>
        <v>停機</v>
      </c>
      <c r="T201" s="332">
        <f>'２斷絲.IAD.效率'!Y201</f>
        <v>0</v>
      </c>
      <c r="U201" s="328" t="str">
        <f>IF(ISNA(VLOOKUP('２斷絲.IAD.效率'!C201,條件!$A$1:$J$1011,10,0)),"",(VLOOKUP('２斷絲.IAD.效率'!C201,條件!$A$1:$J$1011,10,0)))</f>
        <v/>
      </c>
      <c r="V201" s="329" t="str">
        <f>IF(ISNA(VLOOKUP(C201,條件!$A$1:$J$1011,8,0)),"",(VLOOKUP(C201,條件!$A$1:$J$1011,8,0)))</f>
        <v/>
      </c>
      <c r="W201" s="329" t="str">
        <f>IF(ISNA(VLOOKUP(V201,清單!$AG$1:$AH$19,2,1)),"",(VLOOKUP(V201,清單!$AG$1:$AH$19,2,1)))</f>
        <v/>
      </c>
      <c r="X201" s="329" t="str">
        <f>IF(ISNA(VLOOKUP(C201,條件!$A$1:$J$1011,9,0)),"",(VLOOKUP(C201,條件!$A$1:$J$1011,9,0)))</f>
        <v/>
      </c>
      <c r="Y201" s="329">
        <v>24</v>
      </c>
      <c r="Z201" s="329">
        <v>216</v>
      </c>
      <c r="AA201" s="329" t="str">
        <f t="shared" si="16"/>
        <v/>
      </c>
      <c r="AB201" s="333" t="str">
        <f t="shared" si="17"/>
        <v/>
      </c>
    </row>
    <row r="202" spans="1:28">
      <c r="A202" s="331">
        <f>'２斷絲.IAD.效率'!A202</f>
        <v>46180</v>
      </c>
      <c r="B202" s="321" t="str">
        <f>'２斷絲.IAD.效率'!B202</f>
        <v>A21</v>
      </c>
      <c r="C202" s="321" t="str">
        <f>'２斷絲.IAD.效率'!C202</f>
        <v>停機</v>
      </c>
      <c r="D202" s="321">
        <f>'２斷絲.IAD.效率'!D202</f>
        <v>0</v>
      </c>
      <c r="E202" s="332">
        <f>'２斷絲.IAD.效率'!J202</f>
        <v>0</v>
      </c>
      <c r="F202" s="332">
        <f>'２斷絲.IAD.效率'!K202</f>
        <v>0</v>
      </c>
      <c r="G202" s="332" t="str">
        <f>'２斷絲.IAD.效率'!L202</f>
        <v>停機</v>
      </c>
      <c r="H202" s="332">
        <f>'２斷絲.IAD.效率'!M202</f>
        <v>0</v>
      </c>
      <c r="I202" s="332">
        <f>'２斷絲.IAD.效率'!N202</f>
        <v>0</v>
      </c>
      <c r="J202" s="332">
        <f>'２斷絲.IAD.效率'!O202</f>
        <v>0</v>
      </c>
      <c r="K202" s="332" t="str">
        <f>'２斷絲.IAD.效率'!P202</f>
        <v>停機</v>
      </c>
      <c r="L202" s="332">
        <f>'２斷絲.IAD.效率'!Q202</f>
        <v>0</v>
      </c>
      <c r="M202" s="332">
        <f>'２斷絲.IAD.效率'!R202</f>
        <v>0</v>
      </c>
      <c r="N202" s="332">
        <f>'２斷絲.IAD.效率'!S202</f>
        <v>0</v>
      </c>
      <c r="O202" s="332" t="str">
        <f>'２斷絲.IAD.效率'!T202</f>
        <v>停機</v>
      </c>
      <c r="P202" s="332">
        <f>'２斷絲.IAD.效率'!U202</f>
        <v>0</v>
      </c>
      <c r="Q202" s="332">
        <f>'２斷絲.IAD.效率'!V202</f>
        <v>0</v>
      </c>
      <c r="R202" s="332">
        <f>'２斷絲.IAD.效率'!W202</f>
        <v>0</v>
      </c>
      <c r="S202" s="332" t="str">
        <f>'２斷絲.IAD.效率'!X202</f>
        <v>停機</v>
      </c>
      <c r="T202" s="332">
        <f>'２斷絲.IAD.效率'!Y202</f>
        <v>0</v>
      </c>
      <c r="U202" s="328" t="str">
        <f>IF(ISNA(VLOOKUP('２斷絲.IAD.效率'!C202,條件!$A$1:$J$1011,10,0)),"",(VLOOKUP('２斷絲.IAD.效率'!C202,條件!$A$1:$J$1011,10,0)))</f>
        <v/>
      </c>
      <c r="V202" s="329" t="str">
        <f>IF(ISNA(VLOOKUP(C202,條件!$A$1:$J$1011,8,0)),"",(VLOOKUP(C202,條件!$A$1:$J$1011,8,0)))</f>
        <v/>
      </c>
      <c r="W202" s="329" t="str">
        <f>IF(ISNA(VLOOKUP(V202,清單!$AG$1:$AH$19,2,1)),"",(VLOOKUP(V202,清單!$AG$1:$AH$19,2,1)))</f>
        <v/>
      </c>
      <c r="X202" s="329" t="str">
        <f>IF(ISNA(VLOOKUP(C202,條件!$A$1:$J$1011,9,0)),"",(VLOOKUP(C202,條件!$A$1:$J$1011,9,0)))</f>
        <v/>
      </c>
      <c r="Y202" s="329">
        <v>24</v>
      </c>
      <c r="Z202" s="329">
        <v>216</v>
      </c>
      <c r="AA202" s="329" t="str">
        <f t="shared" si="16"/>
        <v/>
      </c>
      <c r="AB202" s="333" t="str">
        <f t="shared" si="17"/>
        <v/>
      </c>
    </row>
    <row r="203" spans="1:28">
      <c r="A203" s="331">
        <f>'２斷絲.IAD.效率'!A203</f>
        <v>46180</v>
      </c>
      <c r="B203" s="321" t="str">
        <f>'２斷絲.IAD.效率'!B203</f>
        <v>A22</v>
      </c>
      <c r="C203" s="321" t="str">
        <f>'２斷絲.IAD.效率'!C203</f>
        <v>停機</v>
      </c>
      <c r="D203" s="321">
        <f>'２斷絲.IAD.效率'!D203</f>
        <v>0</v>
      </c>
      <c r="E203" s="332">
        <f>'２斷絲.IAD.效率'!J203</f>
        <v>0</v>
      </c>
      <c r="F203" s="332">
        <f>'２斷絲.IAD.效率'!K203</f>
        <v>0</v>
      </c>
      <c r="G203" s="332" t="str">
        <f>'２斷絲.IAD.效率'!L203</f>
        <v>停機</v>
      </c>
      <c r="H203" s="332">
        <f>'２斷絲.IAD.效率'!M203</f>
        <v>0</v>
      </c>
      <c r="I203" s="332">
        <f>'２斷絲.IAD.效率'!N203</f>
        <v>0</v>
      </c>
      <c r="J203" s="332">
        <f>'２斷絲.IAD.效率'!O203</f>
        <v>0</v>
      </c>
      <c r="K203" s="332" t="str">
        <f>'２斷絲.IAD.效率'!P203</f>
        <v>停機</v>
      </c>
      <c r="L203" s="332">
        <f>'２斷絲.IAD.效率'!Q203</f>
        <v>0</v>
      </c>
      <c r="M203" s="332">
        <f>'２斷絲.IAD.效率'!R203</f>
        <v>0</v>
      </c>
      <c r="N203" s="332">
        <f>'２斷絲.IAD.效率'!S203</f>
        <v>0</v>
      </c>
      <c r="O203" s="332" t="str">
        <f>'２斷絲.IAD.效率'!T203</f>
        <v>停機</v>
      </c>
      <c r="P203" s="332">
        <f>'２斷絲.IAD.效率'!U203</f>
        <v>0</v>
      </c>
      <c r="Q203" s="332">
        <f>'２斷絲.IAD.效率'!V203</f>
        <v>0</v>
      </c>
      <c r="R203" s="332">
        <f>'２斷絲.IAD.效率'!W203</f>
        <v>0</v>
      </c>
      <c r="S203" s="332" t="str">
        <f>'２斷絲.IAD.效率'!X203</f>
        <v>停機</v>
      </c>
      <c r="T203" s="332">
        <f>'２斷絲.IAD.效率'!Y203</f>
        <v>0</v>
      </c>
      <c r="U203" s="328" t="str">
        <f>IF(ISNA(VLOOKUP('２斷絲.IAD.效率'!C203,條件!$A$1:$J$1011,10,0)),"",(VLOOKUP('２斷絲.IAD.效率'!C203,條件!$A$1:$J$1011,10,0)))</f>
        <v/>
      </c>
      <c r="V203" s="329" t="str">
        <f>IF(ISNA(VLOOKUP(C203,條件!$A$1:$J$1011,8,0)),"",(VLOOKUP(C203,條件!$A$1:$J$1011,8,0)))</f>
        <v/>
      </c>
      <c r="W203" s="329" t="str">
        <f>IF(ISNA(VLOOKUP(V203,清單!$AG$1:$AH$19,2,1)),"",(VLOOKUP(V203,清單!$AG$1:$AH$19,2,1)))</f>
        <v/>
      </c>
      <c r="X203" s="329" t="str">
        <f>IF(ISNA(VLOOKUP(C203,條件!$A$1:$J$1011,9,0)),"",(VLOOKUP(C203,條件!$A$1:$J$1011,9,0)))</f>
        <v/>
      </c>
      <c r="Y203" s="329">
        <v>24</v>
      </c>
      <c r="Z203" s="329">
        <v>216</v>
      </c>
      <c r="AA203" s="329" t="str">
        <f t="shared" si="16"/>
        <v/>
      </c>
      <c r="AB203" s="333" t="str">
        <f t="shared" si="17"/>
        <v/>
      </c>
    </row>
    <row r="204" spans="1:28">
      <c r="A204" s="331">
        <f>'２斷絲.IAD.效率'!A204</f>
        <v>46180</v>
      </c>
      <c r="B204" s="321" t="str">
        <f>'２斷絲.IAD.效率'!B204</f>
        <v>A23</v>
      </c>
      <c r="C204" s="321" t="str">
        <f>'２斷絲.IAD.效率'!C204</f>
        <v>停機</v>
      </c>
      <c r="D204" s="321">
        <f>'２斷絲.IAD.效率'!D204</f>
        <v>0</v>
      </c>
      <c r="E204" s="332">
        <f>'２斷絲.IAD.效率'!J204</f>
        <v>0</v>
      </c>
      <c r="F204" s="332">
        <f>'２斷絲.IAD.效率'!K204</f>
        <v>0</v>
      </c>
      <c r="G204" s="332" t="str">
        <f>'２斷絲.IAD.效率'!L204</f>
        <v>停機</v>
      </c>
      <c r="H204" s="332">
        <f>'２斷絲.IAD.效率'!M204</f>
        <v>0</v>
      </c>
      <c r="I204" s="332">
        <f>'２斷絲.IAD.效率'!N204</f>
        <v>0</v>
      </c>
      <c r="J204" s="332">
        <f>'２斷絲.IAD.效率'!O204</f>
        <v>0</v>
      </c>
      <c r="K204" s="332" t="str">
        <f>'２斷絲.IAD.效率'!P204</f>
        <v>停機</v>
      </c>
      <c r="L204" s="332">
        <f>'２斷絲.IAD.效率'!Q204</f>
        <v>0</v>
      </c>
      <c r="M204" s="332">
        <f>'２斷絲.IAD.效率'!R204</f>
        <v>0</v>
      </c>
      <c r="N204" s="332">
        <f>'２斷絲.IAD.效率'!S204</f>
        <v>0</v>
      </c>
      <c r="O204" s="332" t="str">
        <f>'２斷絲.IAD.效率'!T204</f>
        <v>停機</v>
      </c>
      <c r="P204" s="332">
        <f>'２斷絲.IAD.效率'!U204</f>
        <v>0</v>
      </c>
      <c r="Q204" s="332">
        <f>'２斷絲.IAD.效率'!V204</f>
        <v>0</v>
      </c>
      <c r="R204" s="332">
        <f>'２斷絲.IAD.效率'!W204</f>
        <v>0</v>
      </c>
      <c r="S204" s="332" t="str">
        <f>'２斷絲.IAD.效率'!X204</f>
        <v>停機</v>
      </c>
      <c r="T204" s="332">
        <f>'２斷絲.IAD.效率'!Y204</f>
        <v>0</v>
      </c>
      <c r="U204" s="328" t="str">
        <f>IF(ISNA(VLOOKUP('２斷絲.IAD.效率'!C204,條件!$A$1:$J$1011,10,0)),"",(VLOOKUP('２斷絲.IAD.效率'!C204,條件!$A$1:$J$1011,10,0)))</f>
        <v/>
      </c>
      <c r="V204" s="329" t="str">
        <f>IF(ISNA(VLOOKUP(C204,條件!$A$1:$J$1011,8,0)),"",(VLOOKUP(C204,條件!$A$1:$J$1011,8,0)))</f>
        <v/>
      </c>
      <c r="W204" s="329" t="str">
        <f>IF(ISNA(VLOOKUP(V204,清單!$AG$1:$AH$19,2,1)),"",(VLOOKUP(V204,清單!$AG$1:$AH$19,2,1)))</f>
        <v/>
      </c>
      <c r="X204" s="329" t="str">
        <f>IF(ISNA(VLOOKUP(C204,條件!$A$1:$J$1011,9,0)),"",(VLOOKUP(C204,條件!$A$1:$J$1011,9,0)))</f>
        <v/>
      </c>
      <c r="Y204" s="329">
        <v>24</v>
      </c>
      <c r="Z204" s="329">
        <v>216</v>
      </c>
      <c r="AA204" s="329" t="str">
        <f t="shared" si="16"/>
        <v/>
      </c>
      <c r="AB204" s="333" t="str">
        <f t="shared" si="17"/>
        <v/>
      </c>
    </row>
    <row r="205" spans="1:28">
      <c r="A205" s="331">
        <f>'２斷絲.IAD.效率'!A205</f>
        <v>46180</v>
      </c>
      <c r="B205" s="321" t="str">
        <f>'２斷絲.IAD.效率'!B205</f>
        <v>A24</v>
      </c>
      <c r="C205" s="321" t="str">
        <f>'２斷絲.IAD.效率'!C205</f>
        <v>停機</v>
      </c>
      <c r="D205" s="321">
        <f>'２斷絲.IAD.效率'!D205</f>
        <v>0</v>
      </c>
      <c r="E205" s="332">
        <f>'２斷絲.IAD.效率'!J205</f>
        <v>0</v>
      </c>
      <c r="F205" s="332">
        <f>'２斷絲.IAD.效率'!K205</f>
        <v>0</v>
      </c>
      <c r="G205" s="332" t="str">
        <f>'２斷絲.IAD.效率'!L205</f>
        <v>停機</v>
      </c>
      <c r="H205" s="332">
        <f>'２斷絲.IAD.效率'!M205</f>
        <v>0</v>
      </c>
      <c r="I205" s="332">
        <f>'２斷絲.IAD.效率'!N205</f>
        <v>0</v>
      </c>
      <c r="J205" s="332">
        <f>'２斷絲.IAD.效率'!O205</f>
        <v>0</v>
      </c>
      <c r="K205" s="332" t="str">
        <f>'２斷絲.IAD.效率'!P205</f>
        <v>停機</v>
      </c>
      <c r="L205" s="332">
        <f>'２斷絲.IAD.效率'!Q205</f>
        <v>0</v>
      </c>
      <c r="M205" s="332">
        <f>'２斷絲.IAD.效率'!R205</f>
        <v>0</v>
      </c>
      <c r="N205" s="332">
        <f>'２斷絲.IAD.效率'!S205</f>
        <v>0</v>
      </c>
      <c r="O205" s="332" t="str">
        <f>'２斷絲.IAD.效率'!T205</f>
        <v>停機</v>
      </c>
      <c r="P205" s="332">
        <f>'２斷絲.IAD.效率'!U205</f>
        <v>0</v>
      </c>
      <c r="Q205" s="332">
        <f>'２斷絲.IAD.效率'!V205</f>
        <v>0</v>
      </c>
      <c r="R205" s="332">
        <f>'２斷絲.IAD.效率'!W205</f>
        <v>0</v>
      </c>
      <c r="S205" s="332" t="str">
        <f>'２斷絲.IAD.效率'!X205</f>
        <v>停機</v>
      </c>
      <c r="T205" s="332">
        <f>'２斷絲.IAD.效率'!Y205</f>
        <v>0</v>
      </c>
      <c r="U205" s="328" t="str">
        <f>IF(ISNA(VLOOKUP('２斷絲.IAD.效率'!C205,條件!$A$1:$J$1011,10,0)),"",(VLOOKUP('２斷絲.IAD.效率'!C205,條件!$A$1:$J$1011,10,0)))</f>
        <v/>
      </c>
      <c r="V205" s="329" t="str">
        <f>IF(ISNA(VLOOKUP(C205,條件!$A$1:$J$1011,8,0)),"",(VLOOKUP(C205,條件!$A$1:$J$1011,8,0)))</f>
        <v/>
      </c>
      <c r="W205" s="329" t="str">
        <f>IF(ISNA(VLOOKUP(V205,清單!$AG$1:$AH$19,2,1)),"",(VLOOKUP(V205,清單!$AG$1:$AH$19,2,1)))</f>
        <v/>
      </c>
      <c r="X205" s="329" t="str">
        <f>IF(ISNA(VLOOKUP(C205,條件!$A$1:$J$1011,9,0)),"",(VLOOKUP(C205,條件!$A$1:$J$1011,9,0)))</f>
        <v/>
      </c>
      <c r="Y205" s="329">
        <v>24</v>
      </c>
      <c r="Z205" s="329">
        <v>216</v>
      </c>
      <c r="AA205" s="329" t="str">
        <f t="shared" si="16"/>
        <v/>
      </c>
      <c r="AB205" s="333" t="str">
        <f t="shared" si="17"/>
        <v/>
      </c>
    </row>
    <row r="206" spans="1:28">
      <c r="A206" s="331">
        <f>'２斷絲.IAD.效率'!A206</f>
        <v>46180</v>
      </c>
      <c r="B206" s="321" t="str">
        <f>'２斷絲.IAD.效率'!B206</f>
        <v>J07</v>
      </c>
      <c r="C206" s="321" t="str">
        <f>'２斷絲.IAD.效率'!C206</f>
        <v>停機</v>
      </c>
      <c r="D206" s="321">
        <f>'２斷絲.IAD.效率'!D206</f>
        <v>0</v>
      </c>
      <c r="E206" s="332">
        <f>'２斷絲.IAD.效率'!J206</f>
        <v>0</v>
      </c>
      <c r="F206" s="332">
        <f>'２斷絲.IAD.效率'!K206</f>
        <v>0</v>
      </c>
      <c r="G206" s="332" t="str">
        <f>'２斷絲.IAD.效率'!L206</f>
        <v>停機</v>
      </c>
      <c r="H206" s="332">
        <f>'２斷絲.IAD.效率'!M206</f>
        <v>0</v>
      </c>
      <c r="I206" s="332">
        <f>'２斷絲.IAD.效率'!N206</f>
        <v>0</v>
      </c>
      <c r="J206" s="332">
        <f>'２斷絲.IAD.效率'!O206</f>
        <v>0</v>
      </c>
      <c r="K206" s="332" t="str">
        <f>'２斷絲.IAD.效率'!P206</f>
        <v>停機</v>
      </c>
      <c r="L206" s="332">
        <f>'２斷絲.IAD.效率'!Q206</f>
        <v>0</v>
      </c>
      <c r="M206" s="332">
        <f>'２斷絲.IAD.效率'!R206</f>
        <v>0</v>
      </c>
      <c r="N206" s="332">
        <f>'２斷絲.IAD.效率'!S206</f>
        <v>0</v>
      </c>
      <c r="O206" s="332" t="str">
        <f>'２斷絲.IAD.效率'!T206</f>
        <v>停機</v>
      </c>
      <c r="P206" s="332">
        <f>'２斷絲.IAD.效率'!U206</f>
        <v>0</v>
      </c>
      <c r="Q206" s="332">
        <f>'２斷絲.IAD.效率'!V206</f>
        <v>0</v>
      </c>
      <c r="R206" s="332">
        <f>'２斷絲.IAD.效率'!W206</f>
        <v>0</v>
      </c>
      <c r="S206" s="332" t="str">
        <f>'２斷絲.IAD.效率'!X206</f>
        <v>停機</v>
      </c>
      <c r="T206" s="332">
        <f>'２斷絲.IAD.效率'!Y206</f>
        <v>0</v>
      </c>
      <c r="U206" s="328" t="str">
        <f>IF(ISNA(VLOOKUP('２斷絲.IAD.效率'!C206,條件!$A$1:$J$1011,10,0)),"",(VLOOKUP('２斷絲.IAD.效率'!C206,條件!$A$1:$J$1011,10,0)))</f>
        <v/>
      </c>
      <c r="V206" s="329" t="str">
        <f>IF(ISNA(VLOOKUP(C206,條件!$A$1:$J$1011,8,0)),"",(VLOOKUP(C206,條件!$A$1:$J$1011,8,0)))</f>
        <v/>
      </c>
      <c r="W206" s="329" t="str">
        <f>IF(ISNA(VLOOKUP(V206,清單!$AG$1:$AH$19,2,1)),"",(VLOOKUP(V206,清單!$AG$1:$AH$19,2,1)))</f>
        <v/>
      </c>
      <c r="X206" s="329" t="str">
        <f>IF(ISNA(VLOOKUP(C206,條件!$A$1:$J$1011,9,0)),"",(VLOOKUP(C206,條件!$A$1:$J$1011,9,0)))</f>
        <v/>
      </c>
      <c r="Y206" s="329">
        <v>24</v>
      </c>
      <c r="Z206" s="329">
        <v>216</v>
      </c>
      <c r="AA206" s="329" t="str">
        <f t="shared" si="16"/>
        <v/>
      </c>
      <c r="AB206" s="333" t="str">
        <f t="shared" si="17"/>
        <v/>
      </c>
    </row>
    <row r="207" spans="1:28">
      <c r="A207" s="331">
        <f>'２斷絲.IAD.效率'!A207</f>
        <v>46180</v>
      </c>
      <c r="B207" s="321" t="str">
        <f>'２斷絲.IAD.效率'!B207</f>
        <v>J08</v>
      </c>
      <c r="C207" s="321" t="str">
        <f>'２斷絲.IAD.效率'!C207</f>
        <v>2F6IN2</v>
      </c>
      <c r="D207" s="321" t="str">
        <f>'２斷絲.IAD.效率'!D207</f>
        <v>K</v>
      </c>
      <c r="E207" s="332">
        <f>'２斷絲.IAD.效率'!J207</f>
        <v>30</v>
      </c>
      <c r="F207" s="332">
        <f>'２斷絲.IAD.效率'!K207</f>
        <v>6</v>
      </c>
      <c r="G207" s="332">
        <f>'２斷絲.IAD.效率'!L207</f>
        <v>6600</v>
      </c>
      <c r="H207" s="332">
        <f>'２斷絲.IAD.效率'!M207</f>
        <v>0</v>
      </c>
      <c r="I207" s="332">
        <f>'２斷絲.IAD.效率'!N207</f>
        <v>0</v>
      </c>
      <c r="J207" s="332">
        <f>'２斷絲.IAD.效率'!O207</f>
        <v>0</v>
      </c>
      <c r="K207" s="332">
        <f>'２斷絲.IAD.效率'!P207</f>
        <v>0</v>
      </c>
      <c r="L207" s="332">
        <f>'２斷絲.IAD.效率'!Q207</f>
        <v>0</v>
      </c>
      <c r="M207" s="332">
        <f>'２斷絲.IAD.效率'!R207</f>
        <v>60</v>
      </c>
      <c r="N207" s="332">
        <f>'２斷絲.IAD.效率'!S207</f>
        <v>0</v>
      </c>
      <c r="O207" s="332">
        <f>'２斷絲.IAD.效率'!T207</f>
        <v>7120</v>
      </c>
      <c r="P207" s="332">
        <f>'２斷絲.IAD.效率'!U207</f>
        <v>0</v>
      </c>
      <c r="Q207" s="332">
        <f>'２斷絲.IAD.效率'!V207</f>
        <v>21</v>
      </c>
      <c r="R207" s="332">
        <f>'２斷絲.IAD.效率'!W207</f>
        <v>7</v>
      </c>
      <c r="S207" s="332">
        <f>'２斷絲.IAD.效率'!X207</f>
        <v>7070</v>
      </c>
      <c r="T207" s="332">
        <f>'２斷絲.IAD.效率'!Y207</f>
        <v>0</v>
      </c>
      <c r="U207" s="328" t="str">
        <f>IF(ISNA(VLOOKUP('２斷絲.IAD.效率'!C207,條件!$A$1:$J$1011,10,0)),"",(VLOOKUP('２斷絲.IAD.效率'!C207,條件!$A$1:$J$1011,10,0)))</f>
        <v>低壓</v>
      </c>
      <c r="V207" s="329" t="str">
        <f>IF(ISNA(VLOOKUP(C207,條件!$A$1:$J$1011,8,0)),"",(VLOOKUP(C207,條件!$A$1:$J$1011,8,0)))</f>
        <v>P227</v>
      </c>
      <c r="W207" s="329">
        <f>IF(ISNA(VLOOKUP(V207,清單!$AG$1:$AH$19,2,1)),"",(VLOOKUP(V207,清單!$AG$1:$AH$19,2,1)))</f>
        <v>1.859</v>
      </c>
      <c r="X207" s="329">
        <f>IF(ISNA(VLOOKUP(C207,條件!$A$1:$J$1011,9,0)),"",(VLOOKUP(C207,條件!$A$1:$J$1011,9,0)))</f>
        <v>2.1</v>
      </c>
      <c r="Y207" s="329">
        <v>24</v>
      </c>
      <c r="Z207" s="329">
        <v>216</v>
      </c>
      <c r="AA207" s="329">
        <f t="shared" si="16"/>
        <v>3.1</v>
      </c>
      <c r="AB207" s="333">
        <f t="shared" si="17"/>
        <v>29874.873599999999</v>
      </c>
    </row>
    <row r="208" spans="1:28">
      <c r="A208" s="331">
        <f>'２斷絲.IAD.效率'!A208</f>
        <v>46180</v>
      </c>
      <c r="B208" s="321" t="str">
        <f>'２斷絲.IAD.效率'!B208</f>
        <v>J09</v>
      </c>
      <c r="C208" s="321" t="str">
        <f>'２斷絲.IAD.效率'!C208</f>
        <v>停機</v>
      </c>
      <c r="D208" s="321">
        <f>'２斷絲.IAD.效率'!D208</f>
        <v>0</v>
      </c>
      <c r="E208" s="332">
        <f>'２斷絲.IAD.效率'!J208</f>
        <v>0</v>
      </c>
      <c r="F208" s="332">
        <f>'２斷絲.IAD.效率'!K208</f>
        <v>0</v>
      </c>
      <c r="G208" s="332" t="str">
        <f>'２斷絲.IAD.效率'!L208</f>
        <v>停機</v>
      </c>
      <c r="H208" s="332">
        <f>'２斷絲.IAD.效率'!M208</f>
        <v>0</v>
      </c>
      <c r="I208" s="332">
        <f>'２斷絲.IAD.效率'!N208</f>
        <v>0</v>
      </c>
      <c r="J208" s="332">
        <f>'２斷絲.IAD.效率'!O208</f>
        <v>0</v>
      </c>
      <c r="K208" s="332" t="str">
        <f>'２斷絲.IAD.效率'!P208</f>
        <v>停機</v>
      </c>
      <c r="L208" s="332">
        <f>'２斷絲.IAD.效率'!Q208</f>
        <v>0</v>
      </c>
      <c r="M208" s="332">
        <f>'２斷絲.IAD.效率'!R208</f>
        <v>0</v>
      </c>
      <c r="N208" s="332">
        <f>'２斷絲.IAD.效率'!S208</f>
        <v>0</v>
      </c>
      <c r="O208" s="332" t="str">
        <f>'２斷絲.IAD.效率'!T208</f>
        <v>停機</v>
      </c>
      <c r="P208" s="332">
        <f>'２斷絲.IAD.效率'!U208</f>
        <v>0</v>
      </c>
      <c r="Q208" s="332">
        <f>'２斷絲.IAD.效率'!V208</f>
        <v>0</v>
      </c>
      <c r="R208" s="332">
        <f>'２斷絲.IAD.效率'!W208</f>
        <v>0</v>
      </c>
      <c r="S208" s="332" t="str">
        <f>'２斷絲.IAD.效率'!X208</f>
        <v>停機</v>
      </c>
      <c r="T208" s="332">
        <f>'２斷絲.IAD.效率'!Y208</f>
        <v>0</v>
      </c>
      <c r="U208" s="328" t="str">
        <f>IF(ISNA(VLOOKUP('２斷絲.IAD.效率'!C208,條件!$A$1:$J$1011,10,0)),"",(VLOOKUP('２斷絲.IAD.效率'!C208,條件!$A$1:$J$1011,10,0)))</f>
        <v/>
      </c>
      <c r="V208" s="329" t="str">
        <f>IF(ISNA(VLOOKUP(C208,條件!$A$1:$J$1011,8,0)),"",(VLOOKUP(C208,條件!$A$1:$J$1011,8,0)))</f>
        <v/>
      </c>
      <c r="W208" s="329" t="str">
        <f>IF(ISNA(VLOOKUP(V208,清單!$AG$1:$AH$19,2,1)),"",(VLOOKUP(V208,清單!$AG$1:$AH$19,2,1)))</f>
        <v/>
      </c>
      <c r="X208" s="329" t="str">
        <f>IF(ISNA(VLOOKUP(C208,條件!$A$1:$J$1011,9,0)),"",(VLOOKUP(C208,條件!$A$1:$J$1011,9,0)))</f>
        <v/>
      </c>
      <c r="Y208" s="329">
        <v>24</v>
      </c>
      <c r="Z208" s="329">
        <v>216</v>
      </c>
      <c r="AA208" s="329" t="str">
        <f t="shared" si="16"/>
        <v/>
      </c>
      <c r="AB208" s="333" t="str">
        <f t="shared" si="17"/>
        <v/>
      </c>
    </row>
    <row r="209" spans="1:28">
      <c r="A209" s="331">
        <f>'２斷絲.IAD.效率'!A209</f>
        <v>46180</v>
      </c>
      <c r="B209" s="321" t="str">
        <f>'２斷絲.IAD.效率'!B209</f>
        <v>T01</v>
      </c>
      <c r="C209" s="321" t="str">
        <f>'２斷絲.IAD.效率'!C209</f>
        <v>2F6IK2</v>
      </c>
      <c r="D209" s="321" t="str">
        <f>'２斷絲.IAD.效率'!D209</f>
        <v>K</v>
      </c>
      <c r="E209" s="332">
        <f>'２斷絲.IAD.效率'!J209</f>
        <v>48</v>
      </c>
      <c r="F209" s="332">
        <f>'２斷絲.IAD.效率'!K209</f>
        <v>0</v>
      </c>
      <c r="G209" s="332">
        <f>'２斷絲.IAD.效率'!L209</f>
        <v>8150</v>
      </c>
      <c r="H209" s="332">
        <f>'２斷絲.IAD.效率'!M209</f>
        <v>8430</v>
      </c>
      <c r="I209" s="332">
        <f>'２斷絲.IAD.效率'!N209</f>
        <v>0</v>
      </c>
      <c r="J209" s="332">
        <f>'２斷絲.IAD.效率'!O209</f>
        <v>0</v>
      </c>
      <c r="K209" s="332">
        <f>'２斷絲.IAD.效率'!P209</f>
        <v>0</v>
      </c>
      <c r="L209" s="332">
        <f>'２斷絲.IAD.效率'!Q209</f>
        <v>0</v>
      </c>
      <c r="M209" s="332">
        <f>'２斷絲.IAD.效率'!R209</f>
        <v>62</v>
      </c>
      <c r="N209" s="332">
        <f>'２斷絲.IAD.效率'!S209</f>
        <v>7</v>
      </c>
      <c r="O209" s="332">
        <f>'２斷絲.IAD.效率'!T209</f>
        <v>8610</v>
      </c>
      <c r="P209" s="332">
        <f>'２斷絲.IAD.效率'!U209</f>
        <v>9170</v>
      </c>
      <c r="Q209" s="332">
        <f>'２斷絲.IAD.效率'!V209</f>
        <v>12</v>
      </c>
      <c r="R209" s="332">
        <f>'２斷絲.IAD.效率'!W209</f>
        <v>0</v>
      </c>
      <c r="S209" s="332">
        <f>'２斷絲.IAD.效率'!X209</f>
        <v>7870</v>
      </c>
      <c r="T209" s="332">
        <f>'２斷絲.IAD.效率'!Y209</f>
        <v>7870</v>
      </c>
      <c r="U209" s="328" t="str">
        <f>IF(ISNA(VLOOKUP('２斷絲.IAD.效率'!C209,條件!$A$1:$J$1011,10,0)),"",(VLOOKUP('２斷絲.IAD.效率'!C209,條件!$A$1:$J$1011,10,0)))</f>
        <v>高壓</v>
      </c>
      <c r="V209" s="329" t="str">
        <f>IF(ISNA(VLOOKUP(C209,條件!$A$1:$J$1011,8,0)),"",(VLOOKUP(C209,條件!$A$1:$J$1011,8,0)))</f>
        <v>P204</v>
      </c>
      <c r="W209" s="329">
        <f>IF(ISNA(VLOOKUP(V209,清單!$AG$1:$AH$19,2,1)),"",(VLOOKUP(V209,清單!$AG$1:$AH$19,2,1)))</f>
        <v>1.1890000000000001</v>
      </c>
      <c r="X209" s="329">
        <f>IF(ISNA(VLOOKUP(C209,條件!$A$1:$J$1011,9,0)),"",(VLOOKUP(C209,條件!$A$1:$J$1011,9,0)))</f>
        <v>3</v>
      </c>
      <c r="Y209" s="329">
        <v>24</v>
      </c>
      <c r="Z209" s="329">
        <v>216</v>
      </c>
      <c r="AA209" s="329">
        <f t="shared" si="16"/>
        <v>4</v>
      </c>
      <c r="AB209" s="333">
        <f t="shared" si="17"/>
        <v>24655.103999999999</v>
      </c>
    </row>
    <row r="210" spans="1:28">
      <c r="A210" s="331">
        <f>'２斷絲.IAD.效率'!A210</f>
        <v>46180</v>
      </c>
      <c r="B210" s="321" t="str">
        <f>'２斷絲.IAD.效率'!B210</f>
        <v>T02</v>
      </c>
      <c r="C210" s="321" t="str">
        <f>'２斷絲.IAD.效率'!C210</f>
        <v>2F6IL2</v>
      </c>
      <c r="D210" s="321" t="str">
        <f>'２斷絲.IAD.效率'!D210</f>
        <v>K</v>
      </c>
      <c r="E210" s="332">
        <f>'２斷絲.IAD.效率'!J210</f>
        <v>40</v>
      </c>
      <c r="F210" s="332">
        <f>'２斷絲.IAD.效率'!K210</f>
        <v>0</v>
      </c>
      <c r="G210" s="332">
        <f>'２斷絲.IAD.效率'!L210</f>
        <v>8610</v>
      </c>
      <c r="H210" s="332">
        <f>'２斷絲.IAD.效率'!M210</f>
        <v>8520</v>
      </c>
      <c r="I210" s="332">
        <f>'２斷絲.IAD.效率'!N210</f>
        <v>0</v>
      </c>
      <c r="J210" s="332">
        <f>'２斷絲.IAD.效率'!O210</f>
        <v>0</v>
      </c>
      <c r="K210" s="332">
        <f>'２斷絲.IAD.效率'!P210</f>
        <v>0</v>
      </c>
      <c r="L210" s="332">
        <f>'２斷絲.IAD.效率'!Q210</f>
        <v>0</v>
      </c>
      <c r="M210" s="332">
        <f>'２斷絲.IAD.效率'!R210</f>
        <v>45</v>
      </c>
      <c r="N210" s="332">
        <f>'２斷絲.IAD.效率'!S210</f>
        <v>10</v>
      </c>
      <c r="O210" s="332">
        <f>'２斷絲.IAD.效率'!T210</f>
        <v>8700</v>
      </c>
      <c r="P210" s="332">
        <f>'２斷絲.IAD.效率'!U210</f>
        <v>8700</v>
      </c>
      <c r="Q210" s="332">
        <f>'２斷絲.IAD.效率'!V210</f>
        <v>41</v>
      </c>
      <c r="R210" s="332">
        <f>'２斷絲.IAD.效率'!W210</f>
        <v>14</v>
      </c>
      <c r="S210" s="332">
        <f>'２斷絲.IAD.效率'!X210</f>
        <v>9120</v>
      </c>
      <c r="T210" s="332">
        <f>'２斷絲.IAD.效率'!Y210</f>
        <v>9350</v>
      </c>
      <c r="U210" s="328" t="str">
        <f>IF(ISNA(VLOOKUP('２斷絲.IAD.效率'!C210,條件!$A$1:$J$1011,10,0)),"",(VLOOKUP('２斷絲.IAD.效率'!C210,條件!$A$1:$J$1011,10,0)))</f>
        <v>低壓</v>
      </c>
      <c r="V210" s="329" t="str">
        <f>IF(ISNA(VLOOKUP(C210,條件!$A$1:$J$1011,8,0)),"",(VLOOKUP(C210,條件!$A$1:$J$1011,8,0)))</f>
        <v>P204</v>
      </c>
      <c r="W210" s="329">
        <f>IF(ISNA(VLOOKUP(V210,清單!$AG$1:$AH$19,2,1)),"",(VLOOKUP(V210,清單!$AG$1:$AH$19,2,1)))</f>
        <v>1.1890000000000001</v>
      </c>
      <c r="X210" s="329">
        <f>IF(ISNA(VLOOKUP(C210,條件!$A$1:$J$1011,9,0)),"",(VLOOKUP(C210,條件!$A$1:$J$1011,9,0)))</f>
        <v>2.9</v>
      </c>
      <c r="Y210" s="329">
        <v>24</v>
      </c>
      <c r="Z210" s="329">
        <v>216</v>
      </c>
      <c r="AA210" s="329">
        <f t="shared" si="16"/>
        <v>3.9</v>
      </c>
      <c r="AB210" s="333">
        <f t="shared" si="17"/>
        <v>24038.7264</v>
      </c>
    </row>
    <row r="211" spans="1:28">
      <c r="A211" s="331">
        <f>'２斷絲.IAD.效率'!A211</f>
        <v>46180</v>
      </c>
      <c r="B211" s="321" t="str">
        <f>'２斷絲.IAD.效率'!B211</f>
        <v>T03</v>
      </c>
      <c r="C211" s="321" t="str">
        <f>'２斷絲.IAD.效率'!C211</f>
        <v>2F6IB1</v>
      </c>
      <c r="D211" s="321">
        <f>'２斷絲.IAD.效率'!D211</f>
        <v>0</v>
      </c>
      <c r="E211" s="332">
        <f>'２斷絲.IAD.效率'!J211</f>
        <v>30</v>
      </c>
      <c r="F211" s="332">
        <f>'２斷絲.IAD.效率'!K211</f>
        <v>0</v>
      </c>
      <c r="G211" s="332">
        <f>'２斷絲.IAD.效率'!L211</f>
        <v>6850</v>
      </c>
      <c r="H211" s="332">
        <f>'２斷絲.IAD.效率'!M211</f>
        <v>0</v>
      </c>
      <c r="I211" s="332">
        <f>'２斷絲.IAD.效率'!N211</f>
        <v>0</v>
      </c>
      <c r="J211" s="332">
        <f>'２斷絲.IAD.效率'!O211</f>
        <v>0</v>
      </c>
      <c r="K211" s="332">
        <f>'２斷絲.IAD.效率'!P211</f>
        <v>0</v>
      </c>
      <c r="L211" s="332">
        <f>'２斷絲.IAD.效率'!Q211</f>
        <v>0</v>
      </c>
      <c r="M211" s="332">
        <f>'２斷絲.IAD.效率'!R211</f>
        <v>37</v>
      </c>
      <c r="N211" s="332">
        <f>'２斷絲.IAD.效率'!S211</f>
        <v>0</v>
      </c>
      <c r="O211" s="332">
        <f>'２斷絲.IAD.效率'!T211</f>
        <v>6200</v>
      </c>
      <c r="P211" s="332">
        <f>'２斷絲.IAD.效率'!U211</f>
        <v>0</v>
      </c>
      <c r="Q211" s="332">
        <f>'２斷絲.IAD.效率'!V211</f>
        <v>47</v>
      </c>
      <c r="R211" s="332">
        <f>'２斷絲.IAD.效率'!W211</f>
        <v>0</v>
      </c>
      <c r="S211" s="332">
        <f>'２斷絲.IAD.效率'!X211</f>
        <v>7590</v>
      </c>
      <c r="T211" s="332">
        <f>'２斷絲.IAD.效率'!Y211</f>
        <v>0</v>
      </c>
      <c r="U211" s="328" t="str">
        <f>IF(ISNA(VLOOKUP('２斷絲.IAD.效率'!C211,條件!$A$1:$J$1011,10,0)),"",(VLOOKUP('２斷絲.IAD.效率'!C211,條件!$A$1:$J$1011,10,0)))</f>
        <v>低壓</v>
      </c>
      <c r="V211" s="329" t="str">
        <f>IF(ISNA(VLOOKUP(C211,條件!$A$1:$J$1011,8,0)),"",(VLOOKUP(C211,條件!$A$1:$J$1011,8,0)))</f>
        <v>P204</v>
      </c>
      <c r="W211" s="329">
        <f>IF(ISNA(VLOOKUP(V211,清單!$AG$1:$AH$19,2,1)),"",(VLOOKUP(V211,清單!$AG$1:$AH$19,2,1)))</f>
        <v>1.1890000000000001</v>
      </c>
      <c r="X211" s="329">
        <f>IF(ISNA(VLOOKUP(C211,條件!$A$1:$J$1011,9,0)),"",(VLOOKUP(C211,條件!$A$1:$J$1011,9,0)))</f>
        <v>1.7</v>
      </c>
      <c r="Y211" s="329">
        <v>24</v>
      </c>
      <c r="Z211" s="329">
        <v>216</v>
      </c>
      <c r="AA211" s="329">
        <f t="shared" si="16"/>
        <v>2.7</v>
      </c>
      <c r="AB211" s="333">
        <f t="shared" si="17"/>
        <v>16642.195200000002</v>
      </c>
    </row>
    <row r="212" spans="1:28">
      <c r="A212" s="331">
        <f>'２斷絲.IAD.效率'!A212</f>
        <v>46180</v>
      </c>
      <c r="B212" s="321" t="str">
        <f>'２斷絲.IAD.效率'!B212</f>
        <v>T03</v>
      </c>
      <c r="C212" s="321" t="str">
        <f>'２斷絲.IAD.效率'!C212</f>
        <v>2F6ID2</v>
      </c>
      <c r="D212" s="321">
        <f>'２斷絲.IAD.效率'!D212</f>
        <v>0</v>
      </c>
      <c r="E212" s="332">
        <f>'２斷絲.IAD.效率'!J212</f>
        <v>14</v>
      </c>
      <c r="F212" s="332">
        <f>'２斷絲.IAD.效率'!K212</f>
        <v>0</v>
      </c>
      <c r="G212" s="332">
        <f>'２斷絲.IAD.效率'!L212</f>
        <v>0</v>
      </c>
      <c r="H212" s="332">
        <f>'２斷絲.IAD.效率'!M212</f>
        <v>8520</v>
      </c>
      <c r="I212" s="332">
        <f>'２斷絲.IAD.效率'!N212</f>
        <v>0</v>
      </c>
      <c r="J212" s="332">
        <f>'２斷絲.IAD.效率'!O212</f>
        <v>0</v>
      </c>
      <c r="K212" s="332">
        <f>'２斷絲.IAD.效率'!P212</f>
        <v>0</v>
      </c>
      <c r="L212" s="332">
        <f>'２斷絲.IAD.效率'!Q212</f>
        <v>0</v>
      </c>
      <c r="M212" s="332">
        <f>'２斷絲.IAD.效率'!R212</f>
        <v>16</v>
      </c>
      <c r="N212" s="332">
        <f>'２斷絲.IAD.效率'!S212</f>
        <v>0</v>
      </c>
      <c r="O212" s="332">
        <f>'２斷絲.IAD.效率'!T212</f>
        <v>0</v>
      </c>
      <c r="P212" s="332">
        <f>'２斷絲.IAD.效率'!U212</f>
        <v>6200</v>
      </c>
      <c r="Q212" s="332">
        <f>'２斷絲.IAD.效率'!V212</f>
        <v>29</v>
      </c>
      <c r="R212" s="332">
        <f>'２斷絲.IAD.效率'!W212</f>
        <v>0</v>
      </c>
      <c r="S212" s="332">
        <f>'２斷絲.IAD.效率'!X212</f>
        <v>7690</v>
      </c>
      <c r="T212" s="332">
        <f>'２斷絲.IAD.效率'!Y212</f>
        <v>0</v>
      </c>
      <c r="U212" s="328"/>
      <c r="V212" s="329" t="str">
        <f>IF(ISNA(VLOOKUP(C212,條件!$A$1:$J$1011,8,0)),"",(VLOOKUP(C212,條件!$A$1:$J$1011,8,0)))</f>
        <v>P204</v>
      </c>
      <c r="W212" s="329">
        <f>IF(ISNA(VLOOKUP(V212,清單!$AG$1:$AH$19,2,1)),"",(VLOOKUP(V212,清單!$AG$1:$AH$19,2,1)))</f>
        <v>1.1890000000000001</v>
      </c>
      <c r="X212" s="329">
        <f>IF(ISNA(VLOOKUP(C212,條件!$A$1:$J$1011,9,0)),"",(VLOOKUP(C212,條件!$A$1:$J$1011,9,0)))</f>
        <v>2.4</v>
      </c>
      <c r="Y212" s="329">
        <v>24</v>
      </c>
      <c r="Z212" s="329">
        <v>216</v>
      </c>
      <c r="AA212" s="329">
        <f t="shared" si="16"/>
        <v>3.4</v>
      </c>
      <c r="AB212" s="333">
        <f t="shared" si="17"/>
        <v>20956.838400000001</v>
      </c>
    </row>
    <row r="213" spans="1:28">
      <c r="A213" s="331">
        <f>'２斷絲.IAD.效率'!A213</f>
        <v>46180</v>
      </c>
      <c r="B213" s="321" t="str">
        <f>'２斷絲.IAD.效率'!B213</f>
        <v>T04</v>
      </c>
      <c r="C213" s="321" t="str">
        <f>'２斷絲.IAD.效率'!C213</f>
        <v>2F9VK2</v>
      </c>
      <c r="D213" s="321">
        <f>'２斷絲.IAD.效率'!D213</f>
        <v>0</v>
      </c>
      <c r="E213" s="332">
        <f>'２斷絲.IAD.效率'!J213</f>
        <v>7</v>
      </c>
      <c r="F213" s="332">
        <f>'２斷絲.IAD.效率'!K213</f>
        <v>0</v>
      </c>
      <c r="G213" s="332">
        <f>'２斷絲.IAD.效率'!L213</f>
        <v>5930</v>
      </c>
      <c r="H213" s="332">
        <f>'２斷絲.IAD.效率'!M213</f>
        <v>0</v>
      </c>
      <c r="I213" s="332">
        <f>'２斷絲.IAD.效率'!N213</f>
        <v>0</v>
      </c>
      <c r="J213" s="332">
        <f>'２斷絲.IAD.效率'!O213</f>
        <v>0</v>
      </c>
      <c r="K213" s="332">
        <f>'２斷絲.IAD.效率'!P213</f>
        <v>0</v>
      </c>
      <c r="L213" s="332">
        <f>'２斷絲.IAD.效率'!Q213</f>
        <v>0</v>
      </c>
      <c r="M213" s="332">
        <f>'２斷絲.IAD.效率'!R213</f>
        <v>6</v>
      </c>
      <c r="N213" s="332">
        <f>'２斷絲.IAD.效率'!S213</f>
        <v>0</v>
      </c>
      <c r="O213" s="332">
        <f>'２斷絲.IAD.效率'!T213</f>
        <v>5830</v>
      </c>
      <c r="P213" s="332">
        <f>'２斷絲.IAD.效率'!U213</f>
        <v>0</v>
      </c>
      <c r="Q213" s="332">
        <f>'２斷絲.IAD.效率'!V213</f>
        <v>10</v>
      </c>
      <c r="R213" s="332">
        <f>'２斷絲.IAD.效率'!W213</f>
        <v>0</v>
      </c>
      <c r="S213" s="332">
        <f>'２斷絲.IAD.效率'!X213</f>
        <v>6200</v>
      </c>
      <c r="T213" s="332">
        <f>'２斷絲.IAD.效率'!Y213</f>
        <v>0</v>
      </c>
      <c r="U213" s="328" t="str">
        <f>IF(ISNA(VLOOKUP('２斷絲.IAD.效率'!C213,條件!$A$1:$J$1011,10,0)),"",(VLOOKUP('２斷絲.IAD.效率'!C213,條件!$A$1:$J$1011,10,0)))</f>
        <v/>
      </c>
      <c r="V213" s="329" t="str">
        <f>IF(ISNA(VLOOKUP(C213,條件!$A$1:$J$1011,8,0)),"",(VLOOKUP(C213,條件!$A$1:$J$1011,8,0)))</f>
        <v/>
      </c>
      <c r="W213" s="329" t="str">
        <f>IF(ISNA(VLOOKUP(V213,清單!$AG$1:$AH$19,2,1)),"",(VLOOKUP(V213,清單!$AG$1:$AH$19,2,1)))</f>
        <v/>
      </c>
      <c r="X213" s="329" t="str">
        <f>IF(ISNA(VLOOKUP(C213,條件!$A$1:$J$1011,9,0)),"",(VLOOKUP(C213,條件!$A$1:$J$1011,9,0)))</f>
        <v/>
      </c>
      <c r="Y213" s="329">
        <v>24</v>
      </c>
      <c r="Z213" s="329">
        <v>216</v>
      </c>
      <c r="AA213" s="329" t="str">
        <f t="shared" ref="AA213:AA218" si="18">IF(X213="","",X213+1)</f>
        <v/>
      </c>
      <c r="AB213" s="333" t="str">
        <f t="shared" ref="AB213:AB218" si="19">IF(AA213="","",W213*Z213*AA213*Y213)</f>
        <v/>
      </c>
    </row>
    <row r="214" spans="1:28">
      <c r="A214" s="331">
        <f>'２斷絲.IAD.效率'!A214</f>
        <v>46180</v>
      </c>
      <c r="B214" s="321" t="str">
        <f>'２斷絲.IAD.效率'!B214</f>
        <v>T04</v>
      </c>
      <c r="C214" s="321" t="str">
        <f>'２斷絲.IAD.效率'!C214</f>
        <v>2F7E03</v>
      </c>
      <c r="D214" s="321" t="str">
        <f>'２斷絲.IAD.效率'!D214</f>
        <v>K</v>
      </c>
      <c r="E214" s="332">
        <f>'２斷絲.IAD.效率'!J214</f>
        <v>0</v>
      </c>
      <c r="F214" s="332">
        <f>'２斷絲.IAD.效率'!K214</f>
        <v>0</v>
      </c>
      <c r="G214" s="332" t="str">
        <f>'２斷絲.IAD.效率'!L214</f>
        <v>了機</v>
      </c>
      <c r="H214" s="332" t="str">
        <f>'２斷絲.IAD.效率'!M214</f>
        <v>了機</v>
      </c>
      <c r="I214" s="332">
        <f>'２斷絲.IAD.效率'!N214</f>
        <v>0</v>
      </c>
      <c r="J214" s="332">
        <f>'２斷絲.IAD.效率'!O214</f>
        <v>0</v>
      </c>
      <c r="K214" s="332">
        <f>'２斷絲.IAD.效率'!P214</f>
        <v>0</v>
      </c>
      <c r="L214" s="332" t="str">
        <f>'２斷絲.IAD.效率'!Q214</f>
        <v>了機</v>
      </c>
      <c r="M214" s="332">
        <f>'２斷絲.IAD.效率'!R214</f>
        <v>0</v>
      </c>
      <c r="N214" s="332">
        <f>'２斷絲.IAD.效率'!S214</f>
        <v>0</v>
      </c>
      <c r="O214" s="332">
        <f>'２斷絲.IAD.效率'!T214</f>
        <v>0</v>
      </c>
      <c r="P214" s="332" t="str">
        <f>'２斷絲.IAD.效率'!U214</f>
        <v>FINAL</v>
      </c>
      <c r="Q214" s="332">
        <f>'２斷絲.IAD.效率'!V214</f>
        <v>0</v>
      </c>
      <c r="R214" s="332">
        <f>'２斷絲.IAD.效率'!W214</f>
        <v>0</v>
      </c>
      <c r="S214" s="332">
        <f>'２斷絲.IAD.效率'!X214</f>
        <v>0</v>
      </c>
      <c r="T214" s="332" t="str">
        <f>'２斷絲.IAD.效率'!Y214</f>
        <v>停機</v>
      </c>
      <c r="U214" s="328" t="str">
        <f>IF(ISNA(VLOOKUP('２斷絲.IAD.效率'!C214,條件!$A$1:$J$1011,10,0)),"",(VLOOKUP('２斷絲.IAD.效率'!C214,條件!$A$1:$J$1011,10,0)))</f>
        <v>高壓</v>
      </c>
      <c r="V214" s="329" t="str">
        <f>IF(ISNA(VLOOKUP(C214,條件!$A$1:$J$1011,8,0)),"",(VLOOKUP(C214,條件!$A$1:$J$1011,8,0)))</f>
        <v>P227</v>
      </c>
      <c r="W214" s="329">
        <f>IF(ISNA(VLOOKUP(V214,清單!$AG$1:$AH$19,2,1)),"",(VLOOKUP(V214,清單!$AG$1:$AH$19,2,1)))</f>
        <v>1.859</v>
      </c>
      <c r="X214" s="329">
        <f>IF(ISNA(VLOOKUP(C214,條件!$A$1:$J$1011,9,0)),"",(VLOOKUP(C214,條件!$A$1:$J$1011,9,0)))</f>
        <v>3.2</v>
      </c>
      <c r="Y214" s="329">
        <v>24</v>
      </c>
      <c r="Z214" s="329">
        <v>216</v>
      </c>
      <c r="AA214" s="329">
        <f t="shared" si="18"/>
        <v>4.2</v>
      </c>
      <c r="AB214" s="333">
        <f t="shared" si="19"/>
        <v>40475.635199999997</v>
      </c>
    </row>
    <row r="215" spans="1:28">
      <c r="A215" s="331">
        <f>'２斷絲.IAD.效率'!A215</f>
        <v>46180</v>
      </c>
      <c r="B215" s="321" t="str">
        <f>'２斷絲.IAD.效率'!B215</f>
        <v>T05</v>
      </c>
      <c r="C215" s="321" t="str">
        <f>'２斷絲.IAD.效率'!C215</f>
        <v>2F6IR2</v>
      </c>
      <c r="D215" s="321" t="str">
        <f>'２斷絲.IAD.效率'!D215</f>
        <v>K</v>
      </c>
      <c r="E215" s="332">
        <f>'２斷絲.IAD.效率'!J215</f>
        <v>31</v>
      </c>
      <c r="F215" s="332">
        <f>'２斷絲.IAD.效率'!K215</f>
        <v>0</v>
      </c>
      <c r="G215" s="332">
        <f>'２斷絲.IAD.效率'!L215</f>
        <v>7130</v>
      </c>
      <c r="H215" s="332">
        <f>'２斷絲.IAD.效率'!M215</f>
        <v>8060</v>
      </c>
      <c r="I215" s="332">
        <f>'２斷絲.IAD.效率'!N215</f>
        <v>0</v>
      </c>
      <c r="J215" s="332">
        <f>'２斷絲.IAD.效率'!O215</f>
        <v>0</v>
      </c>
      <c r="K215" s="332">
        <f>'２斷絲.IAD.效率'!P215</f>
        <v>0</v>
      </c>
      <c r="L215" s="332">
        <f>'２斷絲.IAD.效率'!Q215</f>
        <v>0</v>
      </c>
      <c r="M215" s="332">
        <f>'２斷絲.IAD.效率'!R215</f>
        <v>27</v>
      </c>
      <c r="N215" s="332">
        <f>'２斷絲.IAD.效率'!S215</f>
        <v>0</v>
      </c>
      <c r="O215" s="332">
        <f>'２斷絲.IAD.效率'!T215</f>
        <v>5930</v>
      </c>
      <c r="P215" s="332">
        <f>'２斷絲.IAD.效率'!U215</f>
        <v>9260</v>
      </c>
      <c r="Q215" s="332">
        <f>'２斷絲.IAD.效率'!V215</f>
        <v>32</v>
      </c>
      <c r="R215" s="332">
        <f>'２斷絲.IAD.效率'!W215</f>
        <v>0</v>
      </c>
      <c r="S215" s="332">
        <f>'２斷絲.IAD.效率'!X215</f>
        <v>7500</v>
      </c>
      <c r="T215" s="332">
        <f>'２斷絲.IAD.效率'!Y215</f>
        <v>9440</v>
      </c>
      <c r="U215" s="328" t="str">
        <f>IF(ISNA(VLOOKUP('２斷絲.IAD.效率'!C215,條件!$A$1:$J$1011,10,0)),"",(VLOOKUP('２斷絲.IAD.效率'!C215,條件!$A$1:$J$1011,10,0)))</f>
        <v>高壓</v>
      </c>
      <c r="V215" s="329" t="str">
        <f>IF(ISNA(VLOOKUP(C215,條件!$A$1:$J$1011,8,0)),"",(VLOOKUP(C215,條件!$A$1:$J$1011,8,0)))</f>
        <v>P204</v>
      </c>
      <c r="W215" s="329">
        <f>IF(ISNA(VLOOKUP(V215,清單!$AG$1:$AH$19,2,1)),"",(VLOOKUP(V215,清單!$AG$1:$AH$19,2,1)))</f>
        <v>1.1890000000000001</v>
      </c>
      <c r="X215" s="329">
        <f>IF(ISNA(VLOOKUP(C215,條件!$A$1:$J$1011,9,0)),"",(VLOOKUP(C215,條件!$A$1:$J$1011,9,0)))</f>
        <v>2.8</v>
      </c>
      <c r="Y215" s="329">
        <v>24</v>
      </c>
      <c r="Z215" s="329">
        <v>216</v>
      </c>
      <c r="AA215" s="329">
        <f t="shared" si="18"/>
        <v>3.8</v>
      </c>
      <c r="AB215" s="333">
        <f t="shared" si="19"/>
        <v>23422.3488</v>
      </c>
    </row>
    <row r="216" spans="1:28">
      <c r="A216" s="331">
        <f>'２斷絲.IAD.效率'!A216</f>
        <v>46180</v>
      </c>
      <c r="B216" s="321" t="str">
        <f>'２斷絲.IAD.效率'!B216</f>
        <v>T06</v>
      </c>
      <c r="C216" s="321" t="str">
        <f>'２斷絲.IAD.效率'!C216</f>
        <v>2F6IM2</v>
      </c>
      <c r="D216" s="321" t="str">
        <f>'２斷絲.IAD.效率'!D216</f>
        <v>K</v>
      </c>
      <c r="E216" s="332">
        <f>'２斷絲.IAD.效率'!J216</f>
        <v>34</v>
      </c>
      <c r="F216" s="332">
        <f>'２斷絲.IAD.效率'!K216</f>
        <v>0</v>
      </c>
      <c r="G216" s="332">
        <f>'２斷絲.IAD.效率'!L216</f>
        <v>7040</v>
      </c>
      <c r="H216" s="332">
        <f>'２斷絲.IAD.效率'!M216</f>
        <v>7780</v>
      </c>
      <c r="I216" s="332">
        <f>'２斷絲.IAD.效率'!N216</f>
        <v>0</v>
      </c>
      <c r="J216" s="332">
        <f>'２斷絲.IAD.效率'!O216</f>
        <v>0</v>
      </c>
      <c r="K216" s="332">
        <f>'２斷絲.IAD.效率'!P216</f>
        <v>0</v>
      </c>
      <c r="L216" s="332">
        <f>'２斷絲.IAD.效率'!Q216</f>
        <v>0</v>
      </c>
      <c r="M216" s="332">
        <f>'２斷絲.IAD.效率'!R216</f>
        <v>22</v>
      </c>
      <c r="N216" s="332">
        <f>'２斷絲.IAD.效率'!S216</f>
        <v>0</v>
      </c>
      <c r="O216" s="332">
        <f>'２斷絲.IAD.效率'!T216</f>
        <v>7590</v>
      </c>
      <c r="P216" s="332">
        <f>'２斷絲.IAD.效率'!U216</f>
        <v>6850</v>
      </c>
      <c r="Q216" s="332">
        <f>'２斷絲.IAD.效率'!V216</f>
        <v>68</v>
      </c>
      <c r="R216" s="332">
        <f>'２斷絲.IAD.效率'!W216</f>
        <v>10</v>
      </c>
      <c r="S216" s="332">
        <f>'２斷絲.IAD.效率'!X216</f>
        <v>8980</v>
      </c>
      <c r="T216" s="332">
        <f>'２斷絲.IAD.效率'!Y216</f>
        <v>8610</v>
      </c>
      <c r="U216" s="328" t="str">
        <f>IF(ISNA(VLOOKUP('２斷絲.IAD.效率'!C216,條件!$A$1:$J$1011,10,0)),"",(VLOOKUP('２斷絲.IAD.效率'!C216,條件!$A$1:$J$1011,10,0)))</f>
        <v>高壓</v>
      </c>
      <c r="V216" s="329" t="str">
        <f>IF(ISNA(VLOOKUP(C216,條件!$A$1:$J$1011,8,0)),"",(VLOOKUP(C216,條件!$A$1:$J$1011,8,0)))</f>
        <v>P204</v>
      </c>
      <c r="W216" s="329">
        <f>IF(ISNA(VLOOKUP(V216,清單!$AG$1:$AH$19,2,1)),"",(VLOOKUP(V216,清單!$AG$1:$AH$19,2,1)))</f>
        <v>1.1890000000000001</v>
      </c>
      <c r="X216" s="329">
        <f>IF(ISNA(VLOOKUP(C216,條件!$A$1:$J$1011,9,0)),"",(VLOOKUP(C216,條件!$A$1:$J$1011,9,0)))</f>
        <v>2.8</v>
      </c>
      <c r="Y216" s="329">
        <v>24</v>
      </c>
      <c r="Z216" s="329">
        <v>216</v>
      </c>
      <c r="AA216" s="329">
        <f t="shared" si="18"/>
        <v>3.8</v>
      </c>
      <c r="AB216" s="333">
        <f t="shared" si="19"/>
        <v>23422.3488</v>
      </c>
    </row>
    <row r="217" spans="1:28">
      <c r="A217" s="331">
        <f>'２斷絲.IAD.效率'!A217</f>
        <v>46180</v>
      </c>
      <c r="B217" s="321" t="str">
        <f>'２斷絲.IAD.效率'!B217</f>
        <v>S01</v>
      </c>
      <c r="C217" s="321" t="str">
        <f>'２斷絲.IAD.效率'!C217</f>
        <v>停機</v>
      </c>
      <c r="D217" s="321">
        <f>'２斷絲.IAD.效率'!D217</f>
        <v>0</v>
      </c>
      <c r="E217" s="332">
        <f>'２斷絲.IAD.效率'!J217</f>
        <v>0</v>
      </c>
      <c r="F217" s="332">
        <f>'２斷絲.IAD.效率'!K217</f>
        <v>0</v>
      </c>
      <c r="G217" s="332" t="str">
        <f>'２斷絲.IAD.效率'!L217</f>
        <v>停機</v>
      </c>
      <c r="H217" s="332">
        <f>'２斷絲.IAD.效率'!M217</f>
        <v>0</v>
      </c>
      <c r="I217" s="332">
        <f>'２斷絲.IAD.效率'!N217</f>
        <v>0</v>
      </c>
      <c r="J217" s="332">
        <f>'２斷絲.IAD.效率'!O217</f>
        <v>0</v>
      </c>
      <c r="K217" s="332" t="str">
        <f>'２斷絲.IAD.效率'!P217</f>
        <v>停機</v>
      </c>
      <c r="L217" s="332">
        <f>'２斷絲.IAD.效率'!Q217</f>
        <v>0</v>
      </c>
      <c r="M217" s="332">
        <f>'２斷絲.IAD.效率'!R217</f>
        <v>0</v>
      </c>
      <c r="N217" s="332">
        <f>'２斷絲.IAD.效率'!S217</f>
        <v>0</v>
      </c>
      <c r="O217" s="332" t="str">
        <f>'２斷絲.IAD.效率'!T217</f>
        <v>停機</v>
      </c>
      <c r="P217" s="332">
        <f>'２斷絲.IAD.效率'!U217</f>
        <v>0</v>
      </c>
      <c r="Q217" s="332">
        <f>'２斷絲.IAD.效率'!V217</f>
        <v>0</v>
      </c>
      <c r="R217" s="332">
        <f>'２斷絲.IAD.效率'!W217</f>
        <v>0</v>
      </c>
      <c r="S217" s="332" t="str">
        <f>'２斷絲.IAD.效率'!X217</f>
        <v>停機</v>
      </c>
      <c r="T217" s="332">
        <f>'２斷絲.IAD.效率'!Y217</f>
        <v>0</v>
      </c>
      <c r="U217" s="328" t="str">
        <f>IF(ISNA(VLOOKUP('２斷絲.IAD.效率'!C217,條件!$A$1:$J$1011,10,0)),"",(VLOOKUP('２斷絲.IAD.效率'!C217,條件!$A$1:$J$1011,10,0)))</f>
        <v/>
      </c>
      <c r="V217" s="329" t="str">
        <f>IF(ISNA(VLOOKUP(C217,條件!$A$1:$J$1011,8,0)),"",(VLOOKUP(C217,條件!$A$1:$J$1011,8,0)))</f>
        <v/>
      </c>
      <c r="W217" s="329" t="str">
        <f>IF(ISNA(VLOOKUP(V217,清單!$AG$1:$AH$19,2,1)),"",(VLOOKUP(V217,清單!$AG$1:$AH$19,2,1)))</f>
        <v/>
      </c>
      <c r="X217" s="329" t="str">
        <f>IF(ISNA(VLOOKUP(C217,條件!$A$1:$J$1011,9,0)),"",(VLOOKUP(C217,條件!$A$1:$J$1011,9,0)))</f>
        <v/>
      </c>
      <c r="Y217" s="329">
        <v>24</v>
      </c>
      <c r="Z217" s="329">
        <v>216</v>
      </c>
      <c r="AA217" s="329" t="str">
        <f t="shared" si="18"/>
        <v/>
      </c>
      <c r="AB217" s="333" t="str">
        <f t="shared" si="19"/>
        <v/>
      </c>
    </row>
    <row r="218" spans="1:28">
      <c r="A218" s="331">
        <f>'２斷絲.IAD.效率'!A218</f>
        <v>46180</v>
      </c>
      <c r="B218" s="321" t="str">
        <f>'２斷絲.IAD.效率'!B218</f>
        <v>S02</v>
      </c>
      <c r="C218" s="321" t="str">
        <f>'２斷絲.IAD.效率'!C218</f>
        <v>絲開發</v>
      </c>
      <c r="D218" s="321">
        <f>'２斷絲.IAD.效率'!D218</f>
        <v>0</v>
      </c>
      <c r="E218" s="332">
        <f>'２斷絲.IAD.效率'!J218</f>
        <v>0</v>
      </c>
      <c r="F218" s="332">
        <f>'２斷絲.IAD.效率'!K218</f>
        <v>0</v>
      </c>
      <c r="G218" s="332" t="str">
        <f>'２斷絲.IAD.效率'!L218</f>
        <v>絲開發</v>
      </c>
      <c r="H218" s="332">
        <f>'２斷絲.IAD.效率'!M218</f>
        <v>0</v>
      </c>
      <c r="I218" s="332">
        <f>'２斷絲.IAD.效率'!N218</f>
        <v>0</v>
      </c>
      <c r="J218" s="332">
        <f>'２斷絲.IAD.效率'!O218</f>
        <v>0</v>
      </c>
      <c r="K218" s="332" t="str">
        <f>'２斷絲.IAD.效率'!P218</f>
        <v>絲開發</v>
      </c>
      <c r="L218" s="332">
        <f>'２斷絲.IAD.效率'!Q218</f>
        <v>0</v>
      </c>
      <c r="M218" s="332">
        <f>'２斷絲.IAD.效率'!R218</f>
        <v>0</v>
      </c>
      <c r="N218" s="332">
        <f>'２斷絲.IAD.效率'!S218</f>
        <v>0</v>
      </c>
      <c r="O218" s="332" t="str">
        <f>'２斷絲.IAD.效率'!T218</f>
        <v>絲開發</v>
      </c>
      <c r="P218" s="332">
        <f>'２斷絲.IAD.效率'!U218</f>
        <v>0</v>
      </c>
      <c r="Q218" s="332">
        <f>'２斷絲.IAD.效率'!V218</f>
        <v>0</v>
      </c>
      <c r="R218" s="332">
        <f>'２斷絲.IAD.效率'!W218</f>
        <v>0</v>
      </c>
      <c r="S218" s="332" t="str">
        <f>'２斷絲.IAD.效率'!X218</f>
        <v>絲開發</v>
      </c>
      <c r="T218" s="332">
        <f>'２斷絲.IAD.效率'!Y218</f>
        <v>0</v>
      </c>
      <c r="U218" s="328" t="str">
        <f>IF(ISNA(VLOOKUP('２斷絲.IAD.效率'!C218,條件!$A$1:$J$1011,10,0)),"",(VLOOKUP('２斷絲.IAD.效率'!C218,條件!$A$1:$J$1011,10,0)))</f>
        <v/>
      </c>
      <c r="V218" s="329" t="str">
        <f>IF(ISNA(VLOOKUP(C218,條件!$A$1:$J$1011,8,0)),"",(VLOOKUP(C218,條件!$A$1:$J$1011,8,0)))</f>
        <v/>
      </c>
      <c r="W218" s="329" t="str">
        <f>IF(ISNA(VLOOKUP(V218,清單!$AG$1:$AH$19,2,1)),"",(VLOOKUP(V218,清單!$AG$1:$AH$19,2,1)))</f>
        <v/>
      </c>
      <c r="X218" s="329" t="str">
        <f>IF(ISNA(VLOOKUP(C218,條件!$A$1:$J$1011,9,0)),"",(VLOOKUP(C218,條件!$A$1:$J$1011,9,0)))</f>
        <v/>
      </c>
      <c r="Y218" s="329">
        <v>24</v>
      </c>
      <c r="Z218" s="329">
        <v>216</v>
      </c>
      <c r="AA218" s="329" t="str">
        <f t="shared" si="18"/>
        <v/>
      </c>
      <c r="AB218" s="333" t="str">
        <f t="shared" si="19"/>
        <v/>
      </c>
    </row>
    <row r="219" spans="1:28">
      <c r="A219" s="331">
        <f>'２斷絲.IAD.效率'!A219</f>
        <v>46181</v>
      </c>
      <c r="B219" s="321" t="str">
        <f>'２斷絲.IAD.效率'!B219</f>
        <v>A07</v>
      </c>
      <c r="C219" s="321" t="str">
        <f>'２斷絲.IAD.效率'!C219</f>
        <v>停機</v>
      </c>
      <c r="D219" s="321">
        <f>'２斷絲.IAD.效率'!D219</f>
        <v>0</v>
      </c>
      <c r="E219" s="332">
        <f>'２斷絲.IAD.效率'!J219</f>
        <v>0</v>
      </c>
      <c r="F219" s="332">
        <f>'２斷絲.IAD.效率'!K219</f>
        <v>0</v>
      </c>
      <c r="G219" s="332" t="str">
        <f>'２斷絲.IAD.效率'!L219</f>
        <v>停機</v>
      </c>
      <c r="H219" s="332">
        <f>'２斷絲.IAD.效率'!M219</f>
        <v>0</v>
      </c>
      <c r="I219" s="332">
        <f>'２斷絲.IAD.效率'!N219</f>
        <v>0</v>
      </c>
      <c r="J219" s="332">
        <f>'２斷絲.IAD.效率'!O219</f>
        <v>0</v>
      </c>
      <c r="K219" s="332" t="str">
        <f>'２斷絲.IAD.效率'!P219</f>
        <v>停機</v>
      </c>
      <c r="L219" s="332">
        <f>'２斷絲.IAD.效率'!Q219</f>
        <v>0</v>
      </c>
      <c r="M219" s="332">
        <f>'２斷絲.IAD.效率'!R219</f>
        <v>0</v>
      </c>
      <c r="N219" s="332">
        <f>'２斷絲.IAD.效率'!S219</f>
        <v>0</v>
      </c>
      <c r="O219" s="332" t="str">
        <f>'２斷絲.IAD.效率'!T219</f>
        <v>停機</v>
      </c>
      <c r="P219" s="332">
        <f>'２斷絲.IAD.效率'!U219</f>
        <v>0</v>
      </c>
      <c r="Q219" s="332">
        <f>'２斷絲.IAD.效率'!V219</f>
        <v>0</v>
      </c>
      <c r="R219" s="332">
        <f>'２斷絲.IAD.效率'!W219</f>
        <v>0</v>
      </c>
      <c r="S219" s="332" t="str">
        <f>'２斷絲.IAD.效率'!X219</f>
        <v>停機</v>
      </c>
      <c r="T219" s="332">
        <f>'２斷絲.IAD.效率'!Y219</f>
        <v>0</v>
      </c>
      <c r="U219" s="328" t="str">
        <f>IF(ISNA(VLOOKUP('２斷絲.IAD.效率'!C219,條件!$A$1:$J$1011,10,0)),"",(VLOOKUP('２斷絲.IAD.效率'!C219,條件!$A$1:$J$1011,10,0)))</f>
        <v/>
      </c>
      <c r="V219" s="329" t="str">
        <f>IF(ISNA(VLOOKUP(C219,條件!$A$1:$J$1011,8,0)),"",(VLOOKUP(C219,條件!$A$1:$J$1011,8,0)))</f>
        <v/>
      </c>
      <c r="W219" s="329" t="str">
        <f>IF(ISNA(VLOOKUP(V219,清單!$AG$1:$AH$19,2,1)),"",(VLOOKUP(V219,清單!$AG$1:$AH$19,2,1)))</f>
        <v/>
      </c>
      <c r="X219" s="329" t="str">
        <f>IF(ISNA(VLOOKUP(C219,條件!$A$1:$J$1011,9,0)),"",(VLOOKUP(C219,條件!$A$1:$J$1011,9,0)))</f>
        <v/>
      </c>
      <c r="Y219" s="329">
        <v>24</v>
      </c>
      <c r="Z219" s="329">
        <v>216</v>
      </c>
      <c r="AA219" s="329" t="str">
        <f t="shared" ref="AA219:AA244" si="20">IF(X219="","",X219+1)</f>
        <v/>
      </c>
      <c r="AB219" s="333" t="str">
        <f t="shared" ref="AB219:AB244" si="21">IF(AA219="","",W219*Z219*AA219*Y219)</f>
        <v/>
      </c>
    </row>
    <row r="220" spans="1:28">
      <c r="A220" s="331">
        <f>'２斷絲.IAD.效率'!A220</f>
        <v>46181</v>
      </c>
      <c r="B220" s="321" t="str">
        <f>'２斷絲.IAD.效率'!B220</f>
        <v>A08</v>
      </c>
      <c r="C220" s="321" t="str">
        <f>'２斷絲.IAD.效率'!C220</f>
        <v>停機</v>
      </c>
      <c r="D220" s="321">
        <f>'２斷絲.IAD.效率'!D220</f>
        <v>0</v>
      </c>
      <c r="E220" s="332">
        <f>'２斷絲.IAD.效率'!J220</f>
        <v>0</v>
      </c>
      <c r="F220" s="332">
        <f>'２斷絲.IAD.效率'!K220</f>
        <v>0</v>
      </c>
      <c r="G220" s="332" t="str">
        <f>'２斷絲.IAD.效率'!L220</f>
        <v>停機</v>
      </c>
      <c r="H220" s="332">
        <f>'２斷絲.IAD.效率'!M220</f>
        <v>0</v>
      </c>
      <c r="I220" s="332">
        <f>'２斷絲.IAD.效率'!N220</f>
        <v>0</v>
      </c>
      <c r="J220" s="332">
        <f>'２斷絲.IAD.效率'!O220</f>
        <v>0</v>
      </c>
      <c r="K220" s="332" t="str">
        <f>'２斷絲.IAD.效率'!P220</f>
        <v>停機</v>
      </c>
      <c r="L220" s="332">
        <f>'２斷絲.IAD.效率'!Q220</f>
        <v>0</v>
      </c>
      <c r="M220" s="332">
        <f>'２斷絲.IAD.效率'!R220</f>
        <v>0</v>
      </c>
      <c r="N220" s="332">
        <f>'２斷絲.IAD.效率'!S220</f>
        <v>0</v>
      </c>
      <c r="O220" s="332" t="str">
        <f>'２斷絲.IAD.效率'!T220</f>
        <v>停機</v>
      </c>
      <c r="P220" s="332">
        <f>'２斷絲.IAD.效率'!U220</f>
        <v>0</v>
      </c>
      <c r="Q220" s="332">
        <f>'２斷絲.IAD.效率'!V220</f>
        <v>0</v>
      </c>
      <c r="R220" s="332">
        <f>'２斷絲.IAD.效率'!W220</f>
        <v>0</v>
      </c>
      <c r="S220" s="332" t="str">
        <f>'２斷絲.IAD.效率'!X220</f>
        <v>停機</v>
      </c>
      <c r="T220" s="332">
        <f>'２斷絲.IAD.效率'!Y220</f>
        <v>0</v>
      </c>
      <c r="U220" s="328" t="str">
        <f>IF(ISNA(VLOOKUP('２斷絲.IAD.效率'!C220,條件!$A$1:$J$1011,10,0)),"",(VLOOKUP('２斷絲.IAD.效率'!C220,條件!$A$1:$J$1011,10,0)))</f>
        <v/>
      </c>
      <c r="V220" s="329" t="str">
        <f>IF(ISNA(VLOOKUP(C220,條件!$A$1:$J$1011,8,0)),"",(VLOOKUP(C220,條件!$A$1:$J$1011,8,0)))</f>
        <v/>
      </c>
      <c r="W220" s="329" t="str">
        <f>IF(ISNA(VLOOKUP(V220,清單!$AG$1:$AH$19,2,1)),"",(VLOOKUP(V220,清單!$AG$1:$AH$19,2,1)))</f>
        <v/>
      </c>
      <c r="X220" s="329" t="str">
        <f>IF(ISNA(VLOOKUP(C220,條件!$A$1:$J$1011,9,0)),"",(VLOOKUP(C220,條件!$A$1:$J$1011,9,0)))</f>
        <v/>
      </c>
      <c r="Y220" s="329">
        <v>24</v>
      </c>
      <c r="Z220" s="329">
        <v>216</v>
      </c>
      <c r="AA220" s="329" t="str">
        <f t="shared" si="20"/>
        <v/>
      </c>
      <c r="AB220" s="333" t="str">
        <f t="shared" si="21"/>
        <v/>
      </c>
    </row>
    <row r="221" spans="1:28">
      <c r="A221" s="331">
        <f>'２斷絲.IAD.效率'!A221</f>
        <v>46181</v>
      </c>
      <c r="B221" s="321" t="str">
        <f>'２斷絲.IAD.效率'!B221</f>
        <v>A09</v>
      </c>
      <c r="C221" s="321" t="str">
        <f>'２斷絲.IAD.效率'!C221</f>
        <v>停機</v>
      </c>
      <c r="D221" s="321">
        <f>'２斷絲.IAD.效率'!D221</f>
        <v>0</v>
      </c>
      <c r="E221" s="332">
        <f>'２斷絲.IAD.效率'!J221</f>
        <v>0</v>
      </c>
      <c r="F221" s="332">
        <f>'２斷絲.IAD.效率'!K221</f>
        <v>0</v>
      </c>
      <c r="G221" s="332" t="str">
        <f>'２斷絲.IAD.效率'!L221</f>
        <v>停機</v>
      </c>
      <c r="H221" s="332">
        <f>'２斷絲.IAD.效率'!M221</f>
        <v>0</v>
      </c>
      <c r="I221" s="332">
        <f>'２斷絲.IAD.效率'!N221</f>
        <v>0</v>
      </c>
      <c r="J221" s="332">
        <f>'２斷絲.IAD.效率'!O221</f>
        <v>0</v>
      </c>
      <c r="K221" s="332" t="str">
        <f>'２斷絲.IAD.效率'!P221</f>
        <v>停機</v>
      </c>
      <c r="L221" s="332">
        <f>'２斷絲.IAD.效率'!Q221</f>
        <v>0</v>
      </c>
      <c r="M221" s="332">
        <f>'２斷絲.IAD.效率'!R221</f>
        <v>0</v>
      </c>
      <c r="N221" s="332">
        <f>'２斷絲.IAD.效率'!S221</f>
        <v>0</v>
      </c>
      <c r="O221" s="332" t="str">
        <f>'２斷絲.IAD.效率'!T221</f>
        <v>停機</v>
      </c>
      <c r="P221" s="332">
        <f>'２斷絲.IAD.效率'!U221</f>
        <v>0</v>
      </c>
      <c r="Q221" s="332">
        <f>'２斷絲.IAD.效率'!V221</f>
        <v>0</v>
      </c>
      <c r="R221" s="332">
        <f>'２斷絲.IAD.效率'!W221</f>
        <v>0</v>
      </c>
      <c r="S221" s="332" t="str">
        <f>'２斷絲.IAD.效率'!X221</f>
        <v>停機</v>
      </c>
      <c r="T221" s="332">
        <f>'２斷絲.IAD.效率'!Y221</f>
        <v>0</v>
      </c>
      <c r="U221" s="328" t="str">
        <f>IF(ISNA(VLOOKUP('２斷絲.IAD.效率'!C221,條件!$A$1:$J$1011,10,0)),"",(VLOOKUP('２斷絲.IAD.效率'!C221,條件!$A$1:$J$1011,10,0)))</f>
        <v/>
      </c>
      <c r="V221" s="329" t="str">
        <f>IF(ISNA(VLOOKUP(C221,條件!$A$1:$J$1011,8,0)),"",(VLOOKUP(C221,條件!$A$1:$J$1011,8,0)))</f>
        <v/>
      </c>
      <c r="W221" s="329" t="str">
        <f>IF(ISNA(VLOOKUP(V221,清單!$AG$1:$AH$19,2,1)),"",(VLOOKUP(V221,清單!$AG$1:$AH$19,2,1)))</f>
        <v/>
      </c>
      <c r="X221" s="329" t="str">
        <f>IF(ISNA(VLOOKUP(C221,條件!$A$1:$J$1011,9,0)),"",(VLOOKUP(C221,條件!$A$1:$J$1011,9,0)))</f>
        <v/>
      </c>
      <c r="Y221" s="329">
        <v>24</v>
      </c>
      <c r="Z221" s="329">
        <v>216</v>
      </c>
      <c r="AA221" s="329" t="str">
        <f t="shared" si="20"/>
        <v/>
      </c>
      <c r="AB221" s="333" t="str">
        <f t="shared" si="21"/>
        <v/>
      </c>
    </row>
    <row r="222" spans="1:28">
      <c r="A222" s="331">
        <f>'２斷絲.IAD.效率'!A222</f>
        <v>46181</v>
      </c>
      <c r="B222" s="321" t="str">
        <f>'２斷絲.IAD.效率'!B222</f>
        <v>A10</v>
      </c>
      <c r="C222" s="321" t="str">
        <f>'２斷絲.IAD.效率'!C222</f>
        <v>停機</v>
      </c>
      <c r="D222" s="321">
        <f>'２斷絲.IAD.效率'!D222</f>
        <v>0</v>
      </c>
      <c r="E222" s="332">
        <f>'２斷絲.IAD.效率'!J222</f>
        <v>0</v>
      </c>
      <c r="F222" s="332">
        <f>'２斷絲.IAD.效率'!K222</f>
        <v>0</v>
      </c>
      <c r="G222" s="332" t="str">
        <f>'２斷絲.IAD.效率'!L222</f>
        <v>停機</v>
      </c>
      <c r="H222" s="332">
        <f>'２斷絲.IAD.效率'!M222</f>
        <v>0</v>
      </c>
      <c r="I222" s="332">
        <f>'２斷絲.IAD.效率'!N222</f>
        <v>0</v>
      </c>
      <c r="J222" s="332">
        <f>'２斷絲.IAD.效率'!O222</f>
        <v>0</v>
      </c>
      <c r="K222" s="332" t="str">
        <f>'２斷絲.IAD.效率'!P222</f>
        <v>停機</v>
      </c>
      <c r="L222" s="332">
        <f>'２斷絲.IAD.效率'!Q222</f>
        <v>0</v>
      </c>
      <c r="M222" s="332">
        <f>'２斷絲.IAD.效率'!R222</f>
        <v>0</v>
      </c>
      <c r="N222" s="332">
        <f>'２斷絲.IAD.效率'!S222</f>
        <v>0</v>
      </c>
      <c r="O222" s="332" t="str">
        <f>'２斷絲.IAD.效率'!T222</f>
        <v>停機</v>
      </c>
      <c r="P222" s="332">
        <f>'２斷絲.IAD.效率'!U222</f>
        <v>0</v>
      </c>
      <c r="Q222" s="332">
        <f>'２斷絲.IAD.效率'!V222</f>
        <v>0</v>
      </c>
      <c r="R222" s="332">
        <f>'２斷絲.IAD.效率'!W222</f>
        <v>0</v>
      </c>
      <c r="S222" s="332" t="str">
        <f>'２斷絲.IAD.效率'!X222</f>
        <v>停機</v>
      </c>
      <c r="T222" s="332">
        <f>'２斷絲.IAD.效率'!Y222</f>
        <v>0</v>
      </c>
      <c r="U222" s="328" t="str">
        <f>IF(ISNA(VLOOKUP('２斷絲.IAD.效率'!C222,條件!$A$1:$J$1011,10,0)),"",(VLOOKUP('２斷絲.IAD.效率'!C222,條件!$A$1:$J$1011,10,0)))</f>
        <v/>
      </c>
      <c r="V222" s="329" t="str">
        <f>IF(ISNA(VLOOKUP(C222,條件!$A$1:$J$1011,8,0)),"",(VLOOKUP(C222,條件!$A$1:$J$1011,8,0)))</f>
        <v/>
      </c>
      <c r="W222" s="329" t="str">
        <f>IF(ISNA(VLOOKUP(V222,清單!$AG$1:$AH$19,2,1)),"",(VLOOKUP(V222,清單!$AG$1:$AH$19,2,1)))</f>
        <v/>
      </c>
      <c r="X222" s="329" t="str">
        <f>IF(ISNA(VLOOKUP(C222,條件!$A$1:$J$1011,9,0)),"",(VLOOKUP(C222,條件!$A$1:$J$1011,9,0)))</f>
        <v/>
      </c>
      <c r="Y222" s="329">
        <v>24</v>
      </c>
      <c r="Z222" s="329">
        <v>216</v>
      </c>
      <c r="AA222" s="329" t="str">
        <f t="shared" si="20"/>
        <v/>
      </c>
      <c r="AB222" s="333" t="str">
        <f t="shared" si="21"/>
        <v/>
      </c>
    </row>
    <row r="223" spans="1:28">
      <c r="A223" s="331">
        <f>'２斷絲.IAD.效率'!A223</f>
        <v>46181</v>
      </c>
      <c r="B223" s="321" t="str">
        <f>'２斷絲.IAD.效率'!B223</f>
        <v>A11</v>
      </c>
      <c r="C223" s="321" t="str">
        <f>'２斷絲.IAD.效率'!C223</f>
        <v>2FA072</v>
      </c>
      <c r="D223" s="321">
        <f>'２斷絲.IAD.效率'!D223</f>
        <v>0</v>
      </c>
      <c r="E223" s="332">
        <f>'２斷絲.IAD.效率'!J223</f>
        <v>4</v>
      </c>
      <c r="F223" s="332">
        <f>'２斷絲.IAD.效率'!K223</f>
        <v>0</v>
      </c>
      <c r="G223" s="332">
        <f>'２斷絲.IAD.效率'!L223</f>
        <v>8595</v>
      </c>
      <c r="H223" s="332">
        <f>'２斷絲.IAD.效率'!M223</f>
        <v>8741</v>
      </c>
      <c r="I223" s="332">
        <f>'２斷絲.IAD.效率'!N223</f>
        <v>0</v>
      </c>
      <c r="J223" s="332">
        <f>'２斷絲.IAD.效率'!O223</f>
        <v>0</v>
      </c>
      <c r="K223" s="332">
        <f>'２斷絲.IAD.效率'!P223</f>
        <v>0</v>
      </c>
      <c r="L223" s="332">
        <f>'２斷絲.IAD.效率'!Q223</f>
        <v>0</v>
      </c>
      <c r="M223" s="332">
        <f>'２斷絲.IAD.效率'!R223</f>
        <v>40</v>
      </c>
      <c r="N223" s="332">
        <f>'２斷絲.IAD.效率'!S223</f>
        <v>0</v>
      </c>
      <c r="O223" s="332">
        <f>'２斷絲.IAD.效率'!T223</f>
        <v>8203</v>
      </c>
      <c r="P223" s="332">
        <f>'２斷絲.IAD.效率'!U223</f>
        <v>8522</v>
      </c>
      <c r="Q223" s="332">
        <f>'２斷絲.IAD.效率'!V223</f>
        <v>41</v>
      </c>
      <c r="R223" s="332">
        <f>'２斷絲.IAD.效率'!W223</f>
        <v>0</v>
      </c>
      <c r="S223" s="332">
        <f>'２斷絲.IAD.效率'!X223</f>
        <v>8814</v>
      </c>
      <c r="T223" s="332">
        <f>'２斷絲.IAD.效率'!Y223</f>
        <v>8001</v>
      </c>
      <c r="U223" s="328" t="str">
        <f>IF(ISNA(VLOOKUP('２斷絲.IAD.效率'!C223,條件!$A$1:$J$1011,10,0)),"",(VLOOKUP('２斷絲.IAD.效率'!C223,條件!$A$1:$J$1011,10,0)))</f>
        <v>高壓</v>
      </c>
      <c r="V223" s="329" t="str">
        <f>IF(ISNA(VLOOKUP(C223,條件!$A$1:$J$1011,8,0)),"",(VLOOKUP(C223,條件!$A$1:$J$1011,8,0)))</f>
        <v>P203</v>
      </c>
      <c r="W223" s="329">
        <f>IF(ISNA(VLOOKUP(V223,清單!$AG$1:$AH$19,2,1)),"",(VLOOKUP(V223,清單!$AG$1:$AH$19,2,1)))</f>
        <v>0.91100000000000003</v>
      </c>
      <c r="X223" s="329">
        <f>IF(ISNA(VLOOKUP(C223,條件!$A$1:$J$1011,9,0)),"",(VLOOKUP(C223,條件!$A$1:$J$1011,9,0)))</f>
        <v>0.6</v>
      </c>
      <c r="Y223" s="329">
        <v>24</v>
      </c>
      <c r="Z223" s="329">
        <v>216</v>
      </c>
      <c r="AA223" s="329">
        <f t="shared" si="20"/>
        <v>1.6</v>
      </c>
      <c r="AB223" s="333">
        <f t="shared" si="21"/>
        <v>7556.1984000000011</v>
      </c>
    </row>
    <row r="224" spans="1:28">
      <c r="A224" s="331">
        <f>'２斷絲.IAD.效率'!A224</f>
        <v>46181</v>
      </c>
      <c r="B224" s="321" t="str">
        <f>'２斷絲.IAD.效率'!B224</f>
        <v>A12</v>
      </c>
      <c r="C224" s="321" t="str">
        <f>'２斷絲.IAD.效率'!C224</f>
        <v>2F43R2</v>
      </c>
      <c r="D224" s="321">
        <f>'２斷絲.IAD.效率'!D224</f>
        <v>0</v>
      </c>
      <c r="E224" s="332">
        <f>'２斷絲.IAD.效率'!J224</f>
        <v>0</v>
      </c>
      <c r="F224" s="332">
        <f>'２斷絲.IAD.效率'!K224</f>
        <v>0</v>
      </c>
      <c r="G224" s="332">
        <f>'２斷絲.IAD.效率'!L224</f>
        <v>9283</v>
      </c>
      <c r="H224" s="332">
        <f>'２斷絲.IAD.效率'!M224</f>
        <v>9679</v>
      </c>
      <c r="I224" s="332">
        <f>'２斷絲.IAD.效率'!N224</f>
        <v>0</v>
      </c>
      <c r="J224" s="332">
        <f>'２斷絲.IAD.效率'!O224</f>
        <v>0</v>
      </c>
      <c r="K224" s="332">
        <f>'２斷絲.IAD.效率'!P224</f>
        <v>0</v>
      </c>
      <c r="L224" s="332">
        <f>'２斷絲.IAD.效率'!Q224</f>
        <v>0</v>
      </c>
      <c r="M224" s="332">
        <f>'２斷絲.IAD.效率'!R224</f>
        <v>26</v>
      </c>
      <c r="N224" s="332">
        <f>'２斷絲.IAD.效率'!S224</f>
        <v>6</v>
      </c>
      <c r="O224" s="332">
        <f>'２斷絲.IAD.效率'!T224</f>
        <v>8718</v>
      </c>
      <c r="P224" s="332">
        <f>'２斷絲.IAD.效率'!U224</f>
        <v>7992</v>
      </c>
      <c r="Q224" s="332">
        <f>'２斷絲.IAD.效率'!V224</f>
        <v>0</v>
      </c>
      <c r="R224" s="332">
        <f>'２斷絲.IAD.效率'!W224</f>
        <v>0</v>
      </c>
      <c r="S224" s="332" t="str">
        <f>'２斷絲.IAD.效率'!X224</f>
        <v>FINAL</v>
      </c>
      <c r="T224" s="332">
        <f>'２斷絲.IAD.效率'!Y224</f>
        <v>0</v>
      </c>
      <c r="U224" s="328" t="str">
        <f>IF(ISNA(VLOOKUP('２斷絲.IAD.效率'!C224,條件!$A$1:$J$1011,10,0)),"",(VLOOKUP('２斷絲.IAD.效率'!C224,條件!$A$1:$J$1011,10,0)))</f>
        <v>低壓</v>
      </c>
      <c r="V224" s="329" t="str">
        <f>IF(ISNA(VLOOKUP(C224,條件!$A$1:$J$1011,8,0)),"",(VLOOKUP(C224,條件!$A$1:$J$1011,8,0)))</f>
        <v>P203</v>
      </c>
      <c r="W224" s="329">
        <f>IF(ISNA(VLOOKUP(V224,清單!$AG$1:$AH$19,2,1)),"",(VLOOKUP(V224,清單!$AG$1:$AH$19,2,1)))</f>
        <v>0.91100000000000003</v>
      </c>
      <c r="X224" s="329">
        <f>IF(ISNA(VLOOKUP(C224,條件!$A$1:$J$1011,9,0)),"",(VLOOKUP(C224,條件!$A$1:$J$1011,9,0)))</f>
        <v>1.7</v>
      </c>
      <c r="Y224" s="329">
        <v>24</v>
      </c>
      <c r="Z224" s="329">
        <v>216</v>
      </c>
      <c r="AA224" s="329">
        <f t="shared" si="20"/>
        <v>2.7</v>
      </c>
      <c r="AB224" s="333">
        <f t="shared" si="21"/>
        <v>12751.084800000001</v>
      </c>
    </row>
    <row r="225" spans="1:28">
      <c r="A225" s="331">
        <f>'２斷絲.IAD.效率'!A225</f>
        <v>46181</v>
      </c>
      <c r="B225" s="321" t="str">
        <f>'２斷絲.IAD.效率'!B225</f>
        <v>A13</v>
      </c>
      <c r="C225" s="321" t="str">
        <f>'２斷絲.IAD.效率'!C225</f>
        <v>2F08R2</v>
      </c>
      <c r="D225" s="321" t="str">
        <f>'２斷絲.IAD.效率'!D225</f>
        <v>G</v>
      </c>
      <c r="E225" s="332">
        <f>'２斷絲.IAD.效率'!J225</f>
        <v>8</v>
      </c>
      <c r="F225" s="332">
        <f>'２斷絲.IAD.效率'!K225</f>
        <v>0</v>
      </c>
      <c r="G225" s="332">
        <f>'２斷絲.IAD.效率'!L225</f>
        <v>9337</v>
      </c>
      <c r="H225" s="332">
        <f>'２斷絲.IAD.效率'!M225</f>
        <v>9305</v>
      </c>
      <c r="I225" s="332">
        <f>'２斷絲.IAD.效率'!N225</f>
        <v>0</v>
      </c>
      <c r="J225" s="332">
        <f>'２斷絲.IAD.效率'!O225</f>
        <v>0</v>
      </c>
      <c r="K225" s="332">
        <f>'２斷絲.IAD.效率'!P225</f>
        <v>0</v>
      </c>
      <c r="L225" s="332">
        <f>'２斷絲.IAD.效率'!Q225</f>
        <v>0</v>
      </c>
      <c r="M225" s="332">
        <f>'２斷絲.IAD.效率'!R225</f>
        <v>10</v>
      </c>
      <c r="N225" s="332">
        <f>'２斷絲.IAD.效率'!S225</f>
        <v>2</v>
      </c>
      <c r="O225" s="332">
        <f>'２斷絲.IAD.效率'!T225</f>
        <v>9223</v>
      </c>
      <c r="P225" s="332">
        <f>'２斷絲.IAD.效率'!U225</f>
        <v>9209</v>
      </c>
      <c r="Q225" s="332">
        <f>'２斷絲.IAD.效率'!V225</f>
        <v>16</v>
      </c>
      <c r="R225" s="332">
        <f>'２斷絲.IAD.效率'!W225</f>
        <v>2</v>
      </c>
      <c r="S225" s="332">
        <f>'２斷絲.IAD.效率'!X225</f>
        <v>9291</v>
      </c>
      <c r="T225" s="332">
        <f>'２斷絲.IAD.效率'!Y225</f>
        <v>9234</v>
      </c>
      <c r="U225" s="328" t="str">
        <f>IF(ISNA(VLOOKUP('２斷絲.IAD.效率'!C225,條件!$A$1:$J$1011,10,0)),"",(VLOOKUP('２斷絲.IAD.效率'!C225,條件!$A$1:$J$1011,10,0)))</f>
        <v>低壓</v>
      </c>
      <c r="V225" s="329" t="str">
        <f>IF(ISNA(VLOOKUP(C225,條件!$A$1:$J$1011,8,0)),"",(VLOOKUP(C225,條件!$A$1:$J$1011,8,0)))</f>
        <v>P142</v>
      </c>
      <c r="W225" s="329">
        <f>IF(ISNA(VLOOKUP(V225,清單!$AG$1:$AH$19,2,1)),"",(VLOOKUP(V225,清單!$AG$1:$AH$19,2,1)))</f>
        <v>0.56200000000000006</v>
      </c>
      <c r="X225" s="329">
        <f>IF(ISNA(VLOOKUP(C225,條件!$A$1:$J$1011,9,0)),"",(VLOOKUP(C225,條件!$A$1:$J$1011,9,0)))</f>
        <v>1.1000000000000001</v>
      </c>
      <c r="Y225" s="329">
        <v>24</v>
      </c>
      <c r="Z225" s="329">
        <v>216</v>
      </c>
      <c r="AA225" s="329">
        <f t="shared" si="20"/>
        <v>2.1</v>
      </c>
      <c r="AB225" s="333">
        <f t="shared" si="21"/>
        <v>6118.1568000000007</v>
      </c>
    </row>
    <row r="226" spans="1:28">
      <c r="A226" s="331">
        <f>'２斷絲.IAD.效率'!A226</f>
        <v>46181</v>
      </c>
      <c r="B226" s="321" t="str">
        <f>'２斷絲.IAD.效率'!B226</f>
        <v>A14</v>
      </c>
      <c r="C226" s="321" t="str">
        <f>'２斷絲.IAD.效率'!C226</f>
        <v>停機</v>
      </c>
      <c r="D226" s="321">
        <f>'２斷絲.IAD.效率'!D226</f>
        <v>0</v>
      </c>
      <c r="E226" s="332">
        <f>'２斷絲.IAD.效率'!J226</f>
        <v>0</v>
      </c>
      <c r="F226" s="332">
        <f>'２斷絲.IAD.效率'!K226</f>
        <v>0</v>
      </c>
      <c r="G226" s="332" t="str">
        <f>'２斷絲.IAD.效率'!L226</f>
        <v>停機</v>
      </c>
      <c r="H226" s="332">
        <f>'２斷絲.IAD.效率'!M226</f>
        <v>0</v>
      </c>
      <c r="I226" s="332">
        <f>'２斷絲.IAD.效率'!N226</f>
        <v>0</v>
      </c>
      <c r="J226" s="332">
        <f>'２斷絲.IAD.效率'!O226</f>
        <v>0</v>
      </c>
      <c r="K226" s="332" t="str">
        <f>'２斷絲.IAD.效率'!P226</f>
        <v>停機</v>
      </c>
      <c r="L226" s="332">
        <f>'２斷絲.IAD.效率'!Q226</f>
        <v>0</v>
      </c>
      <c r="M226" s="332">
        <f>'２斷絲.IAD.效率'!R226</f>
        <v>0</v>
      </c>
      <c r="N226" s="332">
        <f>'２斷絲.IAD.效率'!S226</f>
        <v>0</v>
      </c>
      <c r="O226" s="332" t="str">
        <f>'２斷絲.IAD.效率'!T226</f>
        <v>停機</v>
      </c>
      <c r="P226" s="332">
        <f>'２斷絲.IAD.效率'!U226</f>
        <v>0</v>
      </c>
      <c r="Q226" s="332">
        <f>'２斷絲.IAD.效率'!V226</f>
        <v>0</v>
      </c>
      <c r="R226" s="332">
        <f>'２斷絲.IAD.效率'!W226</f>
        <v>0</v>
      </c>
      <c r="S226" s="332" t="str">
        <f>'２斷絲.IAD.效率'!X226</f>
        <v>停機</v>
      </c>
      <c r="T226" s="332">
        <f>'２斷絲.IAD.效率'!Y226</f>
        <v>0</v>
      </c>
      <c r="U226" s="328" t="str">
        <f>IF(ISNA(VLOOKUP('２斷絲.IAD.效率'!C226,條件!$A$1:$J$1011,10,0)),"",(VLOOKUP('２斷絲.IAD.效率'!C226,條件!$A$1:$J$1011,10,0)))</f>
        <v/>
      </c>
      <c r="V226" s="329" t="str">
        <f>IF(ISNA(VLOOKUP(C226,條件!$A$1:$J$1011,8,0)),"",(VLOOKUP(C226,條件!$A$1:$J$1011,8,0)))</f>
        <v/>
      </c>
      <c r="W226" s="329" t="str">
        <f>IF(ISNA(VLOOKUP(V226,清單!$AG$1:$AH$19,2,1)),"",(VLOOKUP(V226,清單!$AG$1:$AH$19,2,1)))</f>
        <v/>
      </c>
      <c r="X226" s="329" t="str">
        <f>IF(ISNA(VLOOKUP(C226,條件!$A$1:$J$1011,9,0)),"",(VLOOKUP(C226,條件!$A$1:$J$1011,9,0)))</f>
        <v/>
      </c>
      <c r="Y226" s="329">
        <v>24</v>
      </c>
      <c r="Z226" s="329">
        <v>216</v>
      </c>
      <c r="AA226" s="329" t="str">
        <f t="shared" si="20"/>
        <v/>
      </c>
      <c r="AB226" s="333" t="str">
        <f t="shared" si="21"/>
        <v/>
      </c>
    </row>
    <row r="227" spans="1:28">
      <c r="A227" s="331">
        <f>'２斷絲.IAD.效率'!A227</f>
        <v>46181</v>
      </c>
      <c r="B227" s="321" t="str">
        <f>'２斷絲.IAD.效率'!B227</f>
        <v>A15</v>
      </c>
      <c r="C227" s="321" t="str">
        <f>'２斷絲.IAD.效率'!C227</f>
        <v>2F43P2</v>
      </c>
      <c r="D227" s="321">
        <f>'２斷絲.IAD.效率'!D227</f>
        <v>0</v>
      </c>
      <c r="E227" s="332">
        <f>'２斷絲.IAD.效率'!J227</f>
        <v>20</v>
      </c>
      <c r="F227" s="332">
        <f>'２斷絲.IAD.效率'!K227</f>
        <v>1</v>
      </c>
      <c r="G227" s="332">
        <f>'２斷絲.IAD.效率'!L227</f>
        <v>8535</v>
      </c>
      <c r="H227" s="332">
        <f>'２斷絲.IAD.效率'!M227</f>
        <v>8424</v>
      </c>
      <c r="I227" s="332">
        <f>'２斷絲.IAD.效率'!N227</f>
        <v>0</v>
      </c>
      <c r="J227" s="332">
        <f>'２斷絲.IAD.效率'!O227</f>
        <v>0</v>
      </c>
      <c r="K227" s="332">
        <f>'２斷絲.IAD.效率'!P227</f>
        <v>0</v>
      </c>
      <c r="L227" s="332">
        <f>'２斷絲.IAD.效率'!Q227</f>
        <v>0</v>
      </c>
      <c r="M227" s="332">
        <f>'２斷絲.IAD.效率'!R227</f>
        <v>23</v>
      </c>
      <c r="N227" s="332">
        <f>'２斷絲.IAD.效率'!S227</f>
        <v>2</v>
      </c>
      <c r="O227" s="332">
        <f>'２斷絲.IAD.效率'!T227</f>
        <v>8574</v>
      </c>
      <c r="P227" s="332">
        <f>'２斷絲.IAD.效率'!U227</f>
        <v>8187</v>
      </c>
      <c r="Q227" s="332">
        <f>'２斷絲.IAD.效率'!V227</f>
        <v>17</v>
      </c>
      <c r="R227" s="332">
        <f>'２斷絲.IAD.效率'!W227</f>
        <v>1</v>
      </c>
      <c r="S227" s="332">
        <f>'２斷絲.IAD.效率'!X227</f>
        <v>8670</v>
      </c>
      <c r="T227" s="332">
        <f>'２斷絲.IAD.效率'!Y227</f>
        <v>8540</v>
      </c>
      <c r="U227" s="328" t="str">
        <f>IF(ISNA(VLOOKUP('２斷絲.IAD.效率'!C227,條件!$A$1:$J$1011,10,0)),"",(VLOOKUP('２斷絲.IAD.效率'!C227,條件!$A$1:$J$1011,10,0)))</f>
        <v>低壓</v>
      </c>
      <c r="V227" s="329" t="str">
        <f>IF(ISNA(VLOOKUP(C227,條件!$A$1:$J$1011,8,0)),"",(VLOOKUP(C227,條件!$A$1:$J$1011,8,0)))</f>
        <v>P203</v>
      </c>
      <c r="W227" s="329">
        <f>IF(ISNA(VLOOKUP(V227,清單!$AG$1:$AH$19,2,1)),"",(VLOOKUP(V227,清單!$AG$1:$AH$19,2,1)))</f>
        <v>0.91100000000000003</v>
      </c>
      <c r="X227" s="329">
        <f>IF(ISNA(VLOOKUP(C227,條件!$A$1:$J$1011,9,0)),"",(VLOOKUP(C227,條件!$A$1:$J$1011,9,0)))</f>
        <v>3</v>
      </c>
      <c r="Y227" s="329">
        <v>24</v>
      </c>
      <c r="Z227" s="329">
        <v>216</v>
      </c>
      <c r="AA227" s="329">
        <f t="shared" si="20"/>
        <v>4</v>
      </c>
      <c r="AB227" s="333">
        <f t="shared" si="21"/>
        <v>18890.495999999999</v>
      </c>
    </row>
    <row r="228" spans="1:28">
      <c r="A228" s="331">
        <f>'２斷絲.IAD.效率'!A228</f>
        <v>46181</v>
      </c>
      <c r="B228" s="321" t="str">
        <f>'２斷絲.IAD.效率'!B228</f>
        <v>A16</v>
      </c>
      <c r="C228" s="321" t="str">
        <f>'２斷絲.IAD.效率'!C228</f>
        <v>2F08S2</v>
      </c>
      <c r="D228" s="321">
        <f>'２斷絲.IAD.效率'!D228</f>
        <v>0</v>
      </c>
      <c r="E228" s="332">
        <f>'２斷絲.IAD.效率'!J228</f>
        <v>13</v>
      </c>
      <c r="F228" s="332">
        <f>'２斷絲.IAD.效率'!K228</f>
        <v>0</v>
      </c>
      <c r="G228" s="332">
        <f>'２斷絲.IAD.效率'!L228</f>
        <v>9117</v>
      </c>
      <c r="H228" s="332">
        <f>'２斷絲.IAD.效率'!M228</f>
        <v>9571</v>
      </c>
      <c r="I228" s="332">
        <f>'２斷絲.IAD.效率'!N228</f>
        <v>0</v>
      </c>
      <c r="J228" s="332">
        <f>'２斷絲.IAD.效率'!O228</f>
        <v>0</v>
      </c>
      <c r="K228" s="332">
        <f>'２斷絲.IAD.效率'!P228</f>
        <v>0</v>
      </c>
      <c r="L228" s="332">
        <f>'２斷絲.IAD.效率'!Q228</f>
        <v>0</v>
      </c>
      <c r="M228" s="332">
        <f>'２斷絲.IAD.效率'!R228</f>
        <v>25</v>
      </c>
      <c r="N228" s="332">
        <f>'２斷絲.IAD.效率'!S228</f>
        <v>3</v>
      </c>
      <c r="O228" s="332">
        <f>'２斷絲.IAD.效率'!T228</f>
        <v>9431</v>
      </c>
      <c r="P228" s="332">
        <f>'２斷絲.IAD.效率'!U228</f>
        <v>9134</v>
      </c>
      <c r="Q228" s="332">
        <f>'２斷絲.IAD.效率'!V228</f>
        <v>37</v>
      </c>
      <c r="R228" s="332">
        <f>'２斷絲.IAD.效率'!W228</f>
        <v>6</v>
      </c>
      <c r="S228" s="332">
        <f>'２斷絲.IAD.效率'!X228</f>
        <v>9404</v>
      </c>
      <c r="T228" s="332">
        <f>'２斷絲.IAD.效率'!Y228</f>
        <v>9092</v>
      </c>
      <c r="U228" s="328" t="str">
        <f>IF(ISNA(VLOOKUP('２斷絲.IAD.效率'!C228,條件!$A$1:$J$1011,10,0)),"",(VLOOKUP('２斷絲.IAD.效率'!C228,條件!$A$1:$J$1011,10,0)))</f>
        <v>低壓</v>
      </c>
      <c r="V228" s="329" t="str">
        <f>IF(ISNA(VLOOKUP(C228,條件!$A$1:$J$1011,8,0)),"",(VLOOKUP(C228,條件!$A$1:$J$1011,8,0)))</f>
        <v>P203</v>
      </c>
      <c r="W228" s="329">
        <f>IF(ISNA(VLOOKUP(V228,清單!$AG$1:$AH$19,2,1)),"",(VLOOKUP(V228,清單!$AG$1:$AH$19,2,1)))</f>
        <v>0.91100000000000003</v>
      </c>
      <c r="X228" s="329">
        <f>IF(ISNA(VLOOKUP(C228,條件!$A$1:$J$1011,9,0)),"",(VLOOKUP(C228,條件!$A$1:$J$1011,9,0)))</f>
        <v>0.9</v>
      </c>
      <c r="Y228" s="329">
        <v>24</v>
      </c>
      <c r="Z228" s="329">
        <v>216</v>
      </c>
      <c r="AA228" s="329">
        <f t="shared" si="20"/>
        <v>1.9</v>
      </c>
      <c r="AB228" s="333">
        <f t="shared" si="21"/>
        <v>8972.9856</v>
      </c>
    </row>
    <row r="229" spans="1:28">
      <c r="A229" s="331">
        <f>'２斷絲.IAD.效率'!A229</f>
        <v>46181</v>
      </c>
      <c r="B229" s="321" t="str">
        <f>'２斷絲.IAD.效率'!B229</f>
        <v>A17</v>
      </c>
      <c r="C229" s="321" t="str">
        <f>'２斷絲.IAD.效率'!C229</f>
        <v>停機</v>
      </c>
      <c r="D229" s="321">
        <f>'２斷絲.IAD.效率'!D229</f>
        <v>0</v>
      </c>
      <c r="E229" s="332">
        <f>'２斷絲.IAD.效率'!J229</f>
        <v>0</v>
      </c>
      <c r="F229" s="332">
        <f>'２斷絲.IAD.效率'!K229</f>
        <v>0</v>
      </c>
      <c r="G229" s="332" t="str">
        <f>'２斷絲.IAD.效率'!L229</f>
        <v>停機</v>
      </c>
      <c r="H229" s="332">
        <f>'２斷絲.IAD.效率'!M229</f>
        <v>0</v>
      </c>
      <c r="I229" s="332">
        <f>'２斷絲.IAD.效率'!N229</f>
        <v>0</v>
      </c>
      <c r="J229" s="332">
        <f>'２斷絲.IAD.效率'!O229</f>
        <v>0</v>
      </c>
      <c r="K229" s="332" t="str">
        <f>'２斷絲.IAD.效率'!P229</f>
        <v>停機</v>
      </c>
      <c r="L229" s="332">
        <f>'２斷絲.IAD.效率'!Q229</f>
        <v>0</v>
      </c>
      <c r="M229" s="332">
        <f>'２斷絲.IAD.效率'!R229</f>
        <v>0</v>
      </c>
      <c r="N229" s="332">
        <f>'２斷絲.IAD.效率'!S229</f>
        <v>0</v>
      </c>
      <c r="O229" s="332" t="str">
        <f>'２斷絲.IAD.效率'!T229</f>
        <v>停機</v>
      </c>
      <c r="P229" s="332">
        <f>'２斷絲.IAD.效率'!U229</f>
        <v>0</v>
      </c>
      <c r="Q229" s="332">
        <f>'２斷絲.IAD.效率'!V229</f>
        <v>0</v>
      </c>
      <c r="R229" s="332">
        <f>'２斷絲.IAD.效率'!W229</f>
        <v>0</v>
      </c>
      <c r="S229" s="332" t="str">
        <f>'２斷絲.IAD.效率'!X229</f>
        <v>停機</v>
      </c>
      <c r="T229" s="332">
        <f>'２斷絲.IAD.效率'!Y229</f>
        <v>0</v>
      </c>
      <c r="U229" s="328" t="str">
        <f>IF(ISNA(VLOOKUP('２斷絲.IAD.效率'!C229,條件!$A$1:$J$1011,10,0)),"",(VLOOKUP('２斷絲.IAD.效率'!C229,條件!$A$1:$J$1011,10,0)))</f>
        <v/>
      </c>
      <c r="V229" s="329" t="str">
        <f>IF(ISNA(VLOOKUP(C229,條件!$A$1:$J$1011,8,0)),"",(VLOOKUP(C229,條件!$A$1:$J$1011,8,0)))</f>
        <v/>
      </c>
      <c r="W229" s="329" t="str">
        <f>IF(ISNA(VLOOKUP(V229,清單!$AG$1:$AH$19,2,1)),"",(VLOOKUP(V229,清單!$AG$1:$AH$19,2,1)))</f>
        <v/>
      </c>
      <c r="X229" s="329" t="str">
        <f>IF(ISNA(VLOOKUP(C229,條件!$A$1:$J$1011,9,0)),"",(VLOOKUP(C229,條件!$A$1:$J$1011,9,0)))</f>
        <v/>
      </c>
      <c r="Y229" s="329">
        <v>24</v>
      </c>
      <c r="Z229" s="329">
        <v>216</v>
      </c>
      <c r="AA229" s="329" t="str">
        <f t="shared" si="20"/>
        <v/>
      </c>
      <c r="AB229" s="333" t="str">
        <f t="shared" si="21"/>
        <v/>
      </c>
    </row>
    <row r="230" spans="1:28">
      <c r="A230" s="331">
        <f>'２斷絲.IAD.效率'!A230</f>
        <v>46181</v>
      </c>
      <c r="B230" s="321" t="str">
        <f>'２斷絲.IAD.效率'!B230</f>
        <v>A18</v>
      </c>
      <c r="C230" s="321" t="str">
        <f>'２斷絲.IAD.效率'!C230</f>
        <v>停機</v>
      </c>
      <c r="D230" s="321">
        <f>'２斷絲.IAD.效率'!D230</f>
        <v>0</v>
      </c>
      <c r="E230" s="332">
        <f>'２斷絲.IAD.效率'!J230</f>
        <v>0</v>
      </c>
      <c r="F230" s="332">
        <f>'２斷絲.IAD.效率'!K230</f>
        <v>0</v>
      </c>
      <c r="G230" s="332" t="str">
        <f>'２斷絲.IAD.效率'!L230</f>
        <v>停機</v>
      </c>
      <c r="H230" s="332">
        <f>'２斷絲.IAD.效率'!M230</f>
        <v>0</v>
      </c>
      <c r="I230" s="332">
        <f>'２斷絲.IAD.效率'!N230</f>
        <v>0</v>
      </c>
      <c r="J230" s="332">
        <f>'２斷絲.IAD.效率'!O230</f>
        <v>0</v>
      </c>
      <c r="K230" s="332" t="str">
        <f>'２斷絲.IAD.效率'!P230</f>
        <v>停機</v>
      </c>
      <c r="L230" s="332">
        <f>'２斷絲.IAD.效率'!Q230</f>
        <v>0</v>
      </c>
      <c r="M230" s="332">
        <f>'２斷絲.IAD.效率'!R230</f>
        <v>0</v>
      </c>
      <c r="N230" s="332">
        <f>'２斷絲.IAD.效率'!S230</f>
        <v>0</v>
      </c>
      <c r="O230" s="332" t="str">
        <f>'２斷絲.IAD.效率'!T230</f>
        <v>停機</v>
      </c>
      <c r="P230" s="332">
        <f>'２斷絲.IAD.效率'!U230</f>
        <v>0</v>
      </c>
      <c r="Q230" s="332">
        <f>'２斷絲.IAD.效率'!V230</f>
        <v>0</v>
      </c>
      <c r="R230" s="332">
        <f>'２斷絲.IAD.效率'!W230</f>
        <v>0</v>
      </c>
      <c r="S230" s="332" t="str">
        <f>'２斷絲.IAD.效率'!X230</f>
        <v>停機</v>
      </c>
      <c r="T230" s="332">
        <f>'２斷絲.IAD.效率'!Y230</f>
        <v>0</v>
      </c>
      <c r="U230" s="328" t="str">
        <f>IF(ISNA(VLOOKUP('２斷絲.IAD.效率'!C230,條件!$A$1:$J$1011,10,0)),"",(VLOOKUP('２斷絲.IAD.效率'!C230,條件!$A$1:$J$1011,10,0)))</f>
        <v/>
      </c>
      <c r="V230" s="329" t="str">
        <f>IF(ISNA(VLOOKUP(C230,條件!$A$1:$J$1011,8,0)),"",(VLOOKUP(C230,條件!$A$1:$J$1011,8,0)))</f>
        <v/>
      </c>
      <c r="W230" s="329" t="str">
        <f>IF(ISNA(VLOOKUP(V230,清單!$AG$1:$AH$19,2,1)),"",(VLOOKUP(V230,清單!$AG$1:$AH$19,2,1)))</f>
        <v/>
      </c>
      <c r="X230" s="329" t="str">
        <f>IF(ISNA(VLOOKUP(C230,條件!$A$1:$J$1011,9,0)),"",(VLOOKUP(C230,條件!$A$1:$J$1011,9,0)))</f>
        <v/>
      </c>
      <c r="Y230" s="329">
        <v>24</v>
      </c>
      <c r="Z230" s="329">
        <v>216</v>
      </c>
      <c r="AA230" s="329" t="str">
        <f t="shared" si="20"/>
        <v/>
      </c>
      <c r="AB230" s="333" t="str">
        <f t="shared" si="21"/>
        <v/>
      </c>
    </row>
    <row r="231" spans="1:28">
      <c r="A231" s="331">
        <f>'２斷絲.IAD.效率'!A231</f>
        <v>46181</v>
      </c>
      <c r="B231" s="321" t="str">
        <f>'２斷絲.IAD.效率'!B231</f>
        <v>A19</v>
      </c>
      <c r="C231" s="321" t="str">
        <f>'２斷絲.IAD.效率'!C231</f>
        <v>2F43S2</v>
      </c>
      <c r="D231" s="321">
        <f>'２斷絲.IAD.效率'!D231</f>
        <v>0</v>
      </c>
      <c r="E231" s="332">
        <f>'２斷絲.IAD.效率'!J231</f>
        <v>13</v>
      </c>
      <c r="F231" s="332">
        <f>'２斷絲.IAD.效率'!K231</f>
        <v>3</v>
      </c>
      <c r="G231" s="332">
        <f>'２斷絲.IAD.效率'!L231</f>
        <v>9185</v>
      </c>
      <c r="H231" s="332">
        <f>'２斷絲.IAD.效率'!M231</f>
        <v>8914</v>
      </c>
      <c r="I231" s="332">
        <f>'２斷絲.IAD.效率'!N231</f>
        <v>0</v>
      </c>
      <c r="J231" s="332">
        <f>'２斷絲.IAD.效率'!O231</f>
        <v>0</v>
      </c>
      <c r="K231" s="332">
        <f>'２斷絲.IAD.效率'!P231</f>
        <v>0</v>
      </c>
      <c r="L231" s="332">
        <f>'２斷絲.IAD.效率'!Q231</f>
        <v>0</v>
      </c>
      <c r="M231" s="332">
        <f>'２斷絲.IAD.效率'!R231</f>
        <v>18</v>
      </c>
      <c r="N231" s="332">
        <f>'２斷絲.IAD.效率'!S231</f>
        <v>3</v>
      </c>
      <c r="O231" s="332">
        <f>'２斷絲.IAD.效率'!T231</f>
        <v>9433</v>
      </c>
      <c r="P231" s="332">
        <f>'２斷絲.IAD.效率'!U231</f>
        <v>9168</v>
      </c>
      <c r="Q231" s="332">
        <f>'２斷絲.IAD.效率'!V231</f>
        <v>18</v>
      </c>
      <c r="R231" s="332">
        <f>'２斷絲.IAD.效率'!W231</f>
        <v>1</v>
      </c>
      <c r="S231" s="332">
        <f>'２斷絲.IAD.效率'!X231</f>
        <v>9013</v>
      </c>
      <c r="T231" s="332">
        <f>'２斷絲.IAD.效率'!Y231</f>
        <v>9071</v>
      </c>
      <c r="U231" s="328" t="str">
        <f>IF(ISNA(VLOOKUP('２斷絲.IAD.效率'!C231,條件!$A$1:$J$1011,10,0)),"",(VLOOKUP('２斷絲.IAD.效率'!C231,條件!$A$1:$J$1011,10,0)))</f>
        <v>高壓</v>
      </c>
      <c r="V231" s="329" t="str">
        <f>IF(ISNA(VLOOKUP(C231,條件!$A$1:$J$1011,8,0)),"",(VLOOKUP(C231,條件!$A$1:$J$1011,8,0)))</f>
        <v>P203</v>
      </c>
      <c r="W231" s="329">
        <f>IF(ISNA(VLOOKUP(V231,清單!$AG$1:$AH$19,2,1)),"",(VLOOKUP(V231,清單!$AG$1:$AH$19,2,1)))</f>
        <v>0.91100000000000003</v>
      </c>
      <c r="X231" s="329">
        <f>IF(ISNA(VLOOKUP(C231,條件!$A$1:$J$1011,9,0)),"",(VLOOKUP(C231,條件!$A$1:$J$1011,9,0)))</f>
        <v>3</v>
      </c>
      <c r="Y231" s="329">
        <v>24</v>
      </c>
      <c r="Z231" s="329">
        <v>216</v>
      </c>
      <c r="AA231" s="329">
        <f t="shared" si="20"/>
        <v>4</v>
      </c>
      <c r="AB231" s="333">
        <f t="shared" si="21"/>
        <v>18890.495999999999</v>
      </c>
    </row>
    <row r="232" spans="1:28">
      <c r="A232" s="331">
        <f>'２斷絲.IAD.效率'!A232</f>
        <v>46181</v>
      </c>
      <c r="B232" s="321" t="str">
        <f>'２斷絲.IAD.效率'!B232</f>
        <v>A20</v>
      </c>
      <c r="C232" s="321" t="str">
        <f>'２斷絲.IAD.效率'!C232</f>
        <v>停機</v>
      </c>
      <c r="D232" s="321">
        <f>'２斷絲.IAD.效率'!D232</f>
        <v>0</v>
      </c>
      <c r="E232" s="332">
        <f>'２斷絲.IAD.效率'!J232</f>
        <v>0</v>
      </c>
      <c r="F232" s="332">
        <f>'２斷絲.IAD.效率'!K232</f>
        <v>0</v>
      </c>
      <c r="G232" s="332" t="str">
        <f>'２斷絲.IAD.效率'!L232</f>
        <v>停機</v>
      </c>
      <c r="H232" s="332">
        <f>'２斷絲.IAD.效率'!M232</f>
        <v>0</v>
      </c>
      <c r="I232" s="332">
        <f>'２斷絲.IAD.效率'!N232</f>
        <v>0</v>
      </c>
      <c r="J232" s="332">
        <f>'２斷絲.IAD.效率'!O232</f>
        <v>0</v>
      </c>
      <c r="K232" s="332" t="str">
        <f>'２斷絲.IAD.效率'!P232</f>
        <v>停機</v>
      </c>
      <c r="L232" s="332">
        <f>'２斷絲.IAD.效率'!Q232</f>
        <v>0</v>
      </c>
      <c r="M232" s="332">
        <f>'２斷絲.IAD.效率'!R232</f>
        <v>0</v>
      </c>
      <c r="N232" s="332">
        <f>'２斷絲.IAD.效率'!S232</f>
        <v>0</v>
      </c>
      <c r="O232" s="332" t="str">
        <f>'２斷絲.IAD.效率'!T232</f>
        <v>停機</v>
      </c>
      <c r="P232" s="332">
        <f>'２斷絲.IAD.效率'!U232</f>
        <v>0</v>
      </c>
      <c r="Q232" s="332">
        <f>'２斷絲.IAD.效率'!V232</f>
        <v>0</v>
      </c>
      <c r="R232" s="332">
        <f>'２斷絲.IAD.效率'!W232</f>
        <v>0</v>
      </c>
      <c r="S232" s="332" t="str">
        <f>'２斷絲.IAD.效率'!X232</f>
        <v>停機</v>
      </c>
      <c r="T232" s="332">
        <f>'２斷絲.IAD.效率'!Y232</f>
        <v>0</v>
      </c>
      <c r="U232" s="328" t="str">
        <f>IF(ISNA(VLOOKUP('２斷絲.IAD.效率'!C232,條件!$A$1:$J$1011,10,0)),"",(VLOOKUP('２斷絲.IAD.效率'!C232,條件!$A$1:$J$1011,10,0)))</f>
        <v/>
      </c>
      <c r="V232" s="329" t="str">
        <f>IF(ISNA(VLOOKUP(C232,條件!$A$1:$J$1011,8,0)),"",(VLOOKUP(C232,條件!$A$1:$J$1011,8,0)))</f>
        <v/>
      </c>
      <c r="W232" s="329" t="str">
        <f>IF(ISNA(VLOOKUP(V232,清單!$AG$1:$AH$19,2,1)),"",(VLOOKUP(V232,清單!$AG$1:$AH$19,2,1)))</f>
        <v/>
      </c>
      <c r="X232" s="329" t="str">
        <f>IF(ISNA(VLOOKUP(C232,條件!$A$1:$J$1011,9,0)),"",(VLOOKUP(C232,條件!$A$1:$J$1011,9,0)))</f>
        <v/>
      </c>
      <c r="Y232" s="329">
        <v>24</v>
      </c>
      <c r="Z232" s="329">
        <v>216</v>
      </c>
      <c r="AA232" s="329" t="str">
        <f t="shared" si="20"/>
        <v/>
      </c>
      <c r="AB232" s="333" t="str">
        <f t="shared" si="21"/>
        <v/>
      </c>
    </row>
    <row r="233" spans="1:28">
      <c r="A233" s="331">
        <f>'２斷絲.IAD.效率'!A233</f>
        <v>46181</v>
      </c>
      <c r="B233" s="321" t="str">
        <f>'２斷絲.IAD.效率'!B233</f>
        <v>A21</v>
      </c>
      <c r="C233" s="321" t="str">
        <f>'２斷絲.IAD.效率'!C233</f>
        <v>停機</v>
      </c>
      <c r="D233" s="321">
        <f>'２斷絲.IAD.效率'!D233</f>
        <v>0</v>
      </c>
      <c r="E233" s="332">
        <f>'２斷絲.IAD.效率'!J233</f>
        <v>0</v>
      </c>
      <c r="F233" s="332">
        <f>'２斷絲.IAD.效率'!K233</f>
        <v>0</v>
      </c>
      <c r="G233" s="332" t="str">
        <f>'２斷絲.IAD.效率'!L233</f>
        <v>停機</v>
      </c>
      <c r="H233" s="332">
        <f>'２斷絲.IAD.效率'!M233</f>
        <v>0</v>
      </c>
      <c r="I233" s="332">
        <f>'２斷絲.IAD.效率'!N233</f>
        <v>0</v>
      </c>
      <c r="J233" s="332">
        <f>'２斷絲.IAD.效率'!O233</f>
        <v>0</v>
      </c>
      <c r="K233" s="332" t="str">
        <f>'２斷絲.IAD.效率'!P233</f>
        <v>停機</v>
      </c>
      <c r="L233" s="332">
        <f>'２斷絲.IAD.效率'!Q233</f>
        <v>0</v>
      </c>
      <c r="M233" s="332">
        <f>'２斷絲.IAD.效率'!R233</f>
        <v>0</v>
      </c>
      <c r="N233" s="332">
        <f>'２斷絲.IAD.效率'!S233</f>
        <v>0</v>
      </c>
      <c r="O233" s="332" t="str">
        <f>'２斷絲.IAD.效率'!T233</f>
        <v>停機</v>
      </c>
      <c r="P233" s="332">
        <f>'２斷絲.IAD.效率'!U233</f>
        <v>0</v>
      </c>
      <c r="Q233" s="332">
        <f>'２斷絲.IAD.效率'!V233</f>
        <v>0</v>
      </c>
      <c r="R233" s="332">
        <f>'２斷絲.IAD.效率'!W233</f>
        <v>0</v>
      </c>
      <c r="S233" s="332" t="str">
        <f>'２斷絲.IAD.效率'!X233</f>
        <v>停機</v>
      </c>
      <c r="T233" s="332">
        <f>'２斷絲.IAD.效率'!Y233</f>
        <v>0</v>
      </c>
      <c r="U233" s="328" t="str">
        <f>IF(ISNA(VLOOKUP('２斷絲.IAD.效率'!C233,條件!$A$1:$J$1011,10,0)),"",(VLOOKUP('２斷絲.IAD.效率'!C233,條件!$A$1:$J$1011,10,0)))</f>
        <v/>
      </c>
      <c r="V233" s="329" t="str">
        <f>IF(ISNA(VLOOKUP(C233,條件!$A$1:$J$1011,8,0)),"",(VLOOKUP(C233,條件!$A$1:$J$1011,8,0)))</f>
        <v/>
      </c>
      <c r="W233" s="329" t="str">
        <f>IF(ISNA(VLOOKUP(V233,清單!$AG$1:$AH$19,2,1)),"",(VLOOKUP(V233,清單!$AG$1:$AH$19,2,1)))</f>
        <v/>
      </c>
      <c r="X233" s="329" t="str">
        <f>IF(ISNA(VLOOKUP(C233,條件!$A$1:$J$1011,9,0)),"",(VLOOKUP(C233,條件!$A$1:$J$1011,9,0)))</f>
        <v/>
      </c>
      <c r="Y233" s="329">
        <v>24</v>
      </c>
      <c r="Z233" s="329">
        <v>216</v>
      </c>
      <c r="AA233" s="329" t="str">
        <f t="shared" si="20"/>
        <v/>
      </c>
      <c r="AB233" s="333" t="str">
        <f t="shared" si="21"/>
        <v/>
      </c>
    </row>
    <row r="234" spans="1:28">
      <c r="A234" s="331">
        <f>'２斷絲.IAD.效率'!A234</f>
        <v>46181</v>
      </c>
      <c r="B234" s="321" t="str">
        <f>'２斷絲.IAD.效率'!B234</f>
        <v>A22</v>
      </c>
      <c r="C234" s="321" t="str">
        <f>'２斷絲.IAD.效率'!C234</f>
        <v>2F6IQ2</v>
      </c>
      <c r="D234" s="321">
        <f>'２斷絲.IAD.效率'!D234</f>
        <v>0</v>
      </c>
      <c r="E234" s="332">
        <f>'２斷絲.IAD.效率'!J234</f>
        <v>0</v>
      </c>
      <c r="F234" s="332">
        <f>'２斷絲.IAD.效率'!K234</f>
        <v>0</v>
      </c>
      <c r="G234" s="332" t="str">
        <f>'２斷絲.IAD.效率'!L234</f>
        <v>改紡</v>
      </c>
      <c r="H234" s="332">
        <f>'２斷絲.IAD.效率'!M234</f>
        <v>0</v>
      </c>
      <c r="I234" s="332">
        <f>'２斷絲.IAD.效率'!N234</f>
        <v>0</v>
      </c>
      <c r="J234" s="332">
        <f>'２斷絲.IAD.效率'!O234</f>
        <v>0</v>
      </c>
      <c r="K234" s="332" t="str">
        <f>'２斷絲.IAD.效率'!P234</f>
        <v>改紡</v>
      </c>
      <c r="L234" s="332">
        <f>'２斷絲.IAD.效率'!Q234</f>
        <v>0</v>
      </c>
      <c r="M234" s="332">
        <f>'２斷絲.IAD.效率'!R234</f>
        <v>0</v>
      </c>
      <c r="N234" s="332">
        <f>'２斷絲.IAD.效率'!S234</f>
        <v>0</v>
      </c>
      <c r="O234" s="332" t="str">
        <f>'２斷絲.IAD.效率'!T234</f>
        <v>開車</v>
      </c>
      <c r="P234" s="332">
        <f>'２斷絲.IAD.效率'!U234</f>
        <v>0</v>
      </c>
      <c r="Q234" s="332">
        <f>'２斷絲.IAD.效率'!V234</f>
        <v>40</v>
      </c>
      <c r="R234" s="332">
        <f>'２斷絲.IAD.效率'!W234</f>
        <v>6</v>
      </c>
      <c r="S234" s="332">
        <f>'２斷絲.IAD.效率'!X234</f>
        <v>6780</v>
      </c>
      <c r="T234" s="332">
        <f>'２斷絲.IAD.效率'!Y234</f>
        <v>6871</v>
      </c>
      <c r="U234" s="328" t="str">
        <f>IF(ISNA(VLOOKUP('２斷絲.IAD.效率'!C234,條件!$A$1:$J$1011,10,0)),"",(VLOOKUP('２斷絲.IAD.效率'!C234,條件!$A$1:$J$1011,10,0)))</f>
        <v>低壓</v>
      </c>
      <c r="V234" s="329" t="str">
        <f>IF(ISNA(VLOOKUP(C234,條件!$A$1:$J$1011,8,0)),"",(VLOOKUP(C234,條件!$A$1:$J$1011,8,0)))</f>
        <v>P227</v>
      </c>
      <c r="W234" s="329">
        <f>IF(ISNA(VLOOKUP(V234,清單!$AG$1:$AH$19,2,1)),"",(VLOOKUP(V234,清單!$AG$1:$AH$19,2,1)))</f>
        <v>1.859</v>
      </c>
      <c r="X234" s="329">
        <f>IF(ISNA(VLOOKUP(C234,條件!$A$1:$J$1011,9,0)),"",(VLOOKUP(C234,條件!$A$1:$J$1011,9,0)))</f>
        <v>2.8</v>
      </c>
      <c r="Y234" s="329">
        <v>24</v>
      </c>
      <c r="Z234" s="329">
        <v>216</v>
      </c>
      <c r="AA234" s="329">
        <f t="shared" si="20"/>
        <v>3.8</v>
      </c>
      <c r="AB234" s="333">
        <f t="shared" si="21"/>
        <v>36620.8128</v>
      </c>
    </row>
    <row r="235" spans="1:28">
      <c r="A235" s="331">
        <f>'２斷絲.IAD.效率'!A235</f>
        <v>46181</v>
      </c>
      <c r="B235" s="321" t="str">
        <f>'２斷絲.IAD.效率'!B235</f>
        <v>A23</v>
      </c>
      <c r="C235" s="321" t="str">
        <f>'２斷絲.IAD.效率'!C235</f>
        <v>停機</v>
      </c>
      <c r="D235" s="321">
        <f>'２斷絲.IAD.效率'!D235</f>
        <v>0</v>
      </c>
      <c r="E235" s="332">
        <f>'２斷絲.IAD.效率'!J235</f>
        <v>0</v>
      </c>
      <c r="F235" s="332">
        <f>'２斷絲.IAD.效率'!K235</f>
        <v>0</v>
      </c>
      <c r="G235" s="332" t="str">
        <f>'２斷絲.IAD.效率'!L235</f>
        <v>停機</v>
      </c>
      <c r="H235" s="332">
        <f>'２斷絲.IAD.效率'!M235</f>
        <v>0</v>
      </c>
      <c r="I235" s="332">
        <f>'２斷絲.IAD.效率'!N235</f>
        <v>0</v>
      </c>
      <c r="J235" s="332">
        <f>'２斷絲.IAD.效率'!O235</f>
        <v>0</v>
      </c>
      <c r="K235" s="332" t="str">
        <f>'２斷絲.IAD.效率'!P235</f>
        <v>停機</v>
      </c>
      <c r="L235" s="332">
        <f>'２斷絲.IAD.效率'!Q235</f>
        <v>0</v>
      </c>
      <c r="M235" s="332">
        <f>'２斷絲.IAD.效率'!R235</f>
        <v>0</v>
      </c>
      <c r="N235" s="332">
        <f>'２斷絲.IAD.效率'!S235</f>
        <v>0</v>
      </c>
      <c r="O235" s="332" t="str">
        <f>'２斷絲.IAD.效率'!T235</f>
        <v>停機</v>
      </c>
      <c r="P235" s="332">
        <f>'２斷絲.IAD.效率'!U235</f>
        <v>0</v>
      </c>
      <c r="Q235" s="332">
        <f>'２斷絲.IAD.效率'!V235</f>
        <v>0</v>
      </c>
      <c r="R235" s="332">
        <f>'２斷絲.IAD.效率'!W235</f>
        <v>0</v>
      </c>
      <c r="S235" s="332" t="str">
        <f>'２斷絲.IAD.效率'!X235</f>
        <v>停機</v>
      </c>
      <c r="T235" s="332">
        <f>'２斷絲.IAD.效率'!Y235</f>
        <v>0</v>
      </c>
      <c r="U235" s="328" t="str">
        <f>IF(ISNA(VLOOKUP('２斷絲.IAD.效率'!C235,條件!$A$1:$J$1011,10,0)),"",(VLOOKUP('２斷絲.IAD.效率'!C235,條件!$A$1:$J$1011,10,0)))</f>
        <v/>
      </c>
      <c r="V235" s="329" t="str">
        <f>IF(ISNA(VLOOKUP(C235,條件!$A$1:$J$1011,8,0)),"",(VLOOKUP(C235,條件!$A$1:$J$1011,8,0)))</f>
        <v/>
      </c>
      <c r="W235" s="329" t="str">
        <f>IF(ISNA(VLOOKUP(V235,清單!$AG$1:$AH$19,2,1)),"",(VLOOKUP(V235,清單!$AG$1:$AH$19,2,1)))</f>
        <v/>
      </c>
      <c r="X235" s="329" t="str">
        <f>IF(ISNA(VLOOKUP(C235,條件!$A$1:$J$1011,9,0)),"",(VLOOKUP(C235,條件!$A$1:$J$1011,9,0)))</f>
        <v/>
      </c>
      <c r="Y235" s="329">
        <v>24</v>
      </c>
      <c r="Z235" s="329">
        <v>216</v>
      </c>
      <c r="AA235" s="329" t="str">
        <f t="shared" si="20"/>
        <v/>
      </c>
      <c r="AB235" s="333" t="str">
        <f t="shared" si="21"/>
        <v/>
      </c>
    </row>
    <row r="236" spans="1:28">
      <c r="A236" s="331">
        <f>'２斷絲.IAD.效率'!A236</f>
        <v>46181</v>
      </c>
      <c r="B236" s="321" t="str">
        <f>'２斷絲.IAD.效率'!B236</f>
        <v>A24</v>
      </c>
      <c r="C236" s="321" t="str">
        <f>'２斷絲.IAD.效率'!C236</f>
        <v>停機</v>
      </c>
      <c r="D236" s="321">
        <f>'２斷絲.IAD.效率'!D236</f>
        <v>0</v>
      </c>
      <c r="E236" s="332">
        <f>'２斷絲.IAD.效率'!J236</f>
        <v>0</v>
      </c>
      <c r="F236" s="332">
        <f>'２斷絲.IAD.效率'!K236</f>
        <v>0</v>
      </c>
      <c r="G236" s="332" t="str">
        <f>'２斷絲.IAD.效率'!L236</f>
        <v>停機</v>
      </c>
      <c r="H236" s="332">
        <f>'２斷絲.IAD.效率'!M236</f>
        <v>0</v>
      </c>
      <c r="I236" s="332">
        <f>'２斷絲.IAD.效率'!N236</f>
        <v>0</v>
      </c>
      <c r="J236" s="332">
        <f>'２斷絲.IAD.效率'!O236</f>
        <v>0</v>
      </c>
      <c r="K236" s="332" t="str">
        <f>'２斷絲.IAD.效率'!P236</f>
        <v>停機</v>
      </c>
      <c r="L236" s="332">
        <f>'２斷絲.IAD.效率'!Q236</f>
        <v>0</v>
      </c>
      <c r="M236" s="332">
        <f>'２斷絲.IAD.效率'!R236</f>
        <v>0</v>
      </c>
      <c r="N236" s="332">
        <f>'２斷絲.IAD.效率'!S236</f>
        <v>0</v>
      </c>
      <c r="O236" s="332" t="str">
        <f>'２斷絲.IAD.效率'!T236</f>
        <v>停機</v>
      </c>
      <c r="P236" s="332">
        <f>'２斷絲.IAD.效率'!U236</f>
        <v>0</v>
      </c>
      <c r="Q236" s="332">
        <f>'２斷絲.IAD.效率'!V236</f>
        <v>0</v>
      </c>
      <c r="R236" s="332">
        <f>'２斷絲.IAD.效率'!W236</f>
        <v>0</v>
      </c>
      <c r="S236" s="332" t="str">
        <f>'２斷絲.IAD.效率'!X236</f>
        <v>停機</v>
      </c>
      <c r="T236" s="332">
        <f>'２斷絲.IAD.效率'!Y236</f>
        <v>0</v>
      </c>
      <c r="U236" s="328" t="str">
        <f>IF(ISNA(VLOOKUP('２斷絲.IAD.效率'!C236,條件!$A$1:$J$1011,10,0)),"",(VLOOKUP('２斷絲.IAD.效率'!C236,條件!$A$1:$J$1011,10,0)))</f>
        <v/>
      </c>
      <c r="V236" s="329" t="str">
        <f>IF(ISNA(VLOOKUP(C236,條件!$A$1:$J$1011,8,0)),"",(VLOOKUP(C236,條件!$A$1:$J$1011,8,0)))</f>
        <v/>
      </c>
      <c r="W236" s="329" t="str">
        <f>IF(ISNA(VLOOKUP(V236,清單!$AG$1:$AH$19,2,1)),"",(VLOOKUP(V236,清單!$AG$1:$AH$19,2,1)))</f>
        <v/>
      </c>
      <c r="X236" s="329" t="str">
        <f>IF(ISNA(VLOOKUP(C236,條件!$A$1:$J$1011,9,0)),"",(VLOOKUP(C236,條件!$A$1:$J$1011,9,0)))</f>
        <v/>
      </c>
      <c r="Y236" s="329">
        <v>24</v>
      </c>
      <c r="Z236" s="329">
        <v>216</v>
      </c>
      <c r="AA236" s="329" t="str">
        <f t="shared" si="20"/>
        <v/>
      </c>
      <c r="AB236" s="333" t="str">
        <f t="shared" si="21"/>
        <v/>
      </c>
    </row>
    <row r="237" spans="1:28">
      <c r="A237" s="331">
        <f>'２斷絲.IAD.效率'!A237</f>
        <v>46181</v>
      </c>
      <c r="B237" s="321" t="str">
        <f>'２斷絲.IAD.效率'!B237</f>
        <v>J07</v>
      </c>
      <c r="C237" s="321" t="str">
        <f>'２斷絲.IAD.效率'!C237</f>
        <v>停機</v>
      </c>
      <c r="D237" s="321">
        <f>'２斷絲.IAD.效率'!D237</f>
        <v>0</v>
      </c>
      <c r="E237" s="332">
        <f>'２斷絲.IAD.效率'!J237</f>
        <v>0</v>
      </c>
      <c r="F237" s="332">
        <f>'２斷絲.IAD.效率'!K237</f>
        <v>0</v>
      </c>
      <c r="G237" s="332" t="str">
        <f>'２斷絲.IAD.效率'!L237</f>
        <v>停機</v>
      </c>
      <c r="H237" s="332">
        <f>'２斷絲.IAD.效率'!M237</f>
        <v>0</v>
      </c>
      <c r="I237" s="332">
        <f>'２斷絲.IAD.效率'!N237</f>
        <v>0</v>
      </c>
      <c r="J237" s="332">
        <f>'２斷絲.IAD.效率'!O237</f>
        <v>0</v>
      </c>
      <c r="K237" s="332" t="str">
        <f>'２斷絲.IAD.效率'!P237</f>
        <v>停機</v>
      </c>
      <c r="L237" s="332">
        <f>'２斷絲.IAD.效率'!Q237</f>
        <v>0</v>
      </c>
      <c r="M237" s="332">
        <f>'２斷絲.IAD.效率'!R237</f>
        <v>0</v>
      </c>
      <c r="N237" s="332">
        <f>'２斷絲.IAD.效率'!S237</f>
        <v>0</v>
      </c>
      <c r="O237" s="332" t="str">
        <f>'２斷絲.IAD.效率'!T237</f>
        <v>停機</v>
      </c>
      <c r="P237" s="332">
        <f>'２斷絲.IAD.效率'!U237</f>
        <v>0</v>
      </c>
      <c r="Q237" s="332">
        <f>'２斷絲.IAD.效率'!V237</f>
        <v>0</v>
      </c>
      <c r="R237" s="332">
        <f>'２斷絲.IAD.效率'!W237</f>
        <v>0</v>
      </c>
      <c r="S237" s="332" t="str">
        <f>'２斷絲.IAD.效率'!X237</f>
        <v>停機</v>
      </c>
      <c r="T237" s="332">
        <f>'２斷絲.IAD.效率'!Y237</f>
        <v>0</v>
      </c>
      <c r="U237" s="328" t="str">
        <f>IF(ISNA(VLOOKUP('２斷絲.IAD.效率'!C237,條件!$A$1:$J$1011,10,0)),"",(VLOOKUP('２斷絲.IAD.效率'!C237,條件!$A$1:$J$1011,10,0)))</f>
        <v/>
      </c>
      <c r="V237" s="329" t="str">
        <f>IF(ISNA(VLOOKUP(C237,條件!$A$1:$J$1011,8,0)),"",(VLOOKUP(C237,條件!$A$1:$J$1011,8,0)))</f>
        <v/>
      </c>
      <c r="W237" s="329" t="str">
        <f>IF(ISNA(VLOOKUP(V237,清單!$AG$1:$AH$19,2,1)),"",(VLOOKUP(V237,清單!$AG$1:$AH$19,2,1)))</f>
        <v/>
      </c>
      <c r="X237" s="329" t="str">
        <f>IF(ISNA(VLOOKUP(C237,條件!$A$1:$J$1011,9,0)),"",(VLOOKUP(C237,條件!$A$1:$J$1011,9,0)))</f>
        <v/>
      </c>
      <c r="Y237" s="329">
        <v>24</v>
      </c>
      <c r="Z237" s="329">
        <v>216</v>
      </c>
      <c r="AA237" s="329" t="str">
        <f t="shared" si="20"/>
        <v/>
      </c>
      <c r="AB237" s="333" t="str">
        <f t="shared" si="21"/>
        <v/>
      </c>
    </row>
    <row r="238" spans="1:28">
      <c r="A238" s="331">
        <f>'２斷絲.IAD.效率'!A238</f>
        <v>46181</v>
      </c>
      <c r="B238" s="321" t="str">
        <f>'２斷絲.IAD.效率'!B238</f>
        <v>J08</v>
      </c>
      <c r="C238" s="321" t="str">
        <f>'２斷絲.IAD.效率'!C238</f>
        <v>2F6IN2</v>
      </c>
      <c r="D238" s="321" t="str">
        <f>'２斷絲.IAD.效率'!D238</f>
        <v>K</v>
      </c>
      <c r="E238" s="332">
        <f>'２斷絲.IAD.效率'!J238</f>
        <v>15</v>
      </c>
      <c r="F238" s="332">
        <f>'２斷絲.IAD.效率'!K238</f>
        <v>3</v>
      </c>
      <c r="G238" s="332">
        <f>'２斷絲.IAD.效率'!L238</f>
        <v>6870</v>
      </c>
      <c r="H238" s="332">
        <f>'２斷絲.IAD.效率'!M238</f>
        <v>0</v>
      </c>
      <c r="I238" s="332">
        <f>'２斷絲.IAD.效率'!N238</f>
        <v>0</v>
      </c>
      <c r="J238" s="332">
        <f>'２斷絲.IAD.效率'!O238</f>
        <v>0</v>
      </c>
      <c r="K238" s="332">
        <f>'２斷絲.IAD.效率'!P238</f>
        <v>0</v>
      </c>
      <c r="L238" s="332">
        <f>'２斷絲.IAD.效率'!Q238</f>
        <v>0</v>
      </c>
      <c r="M238" s="332">
        <f>'２斷絲.IAD.效率'!R238</f>
        <v>39</v>
      </c>
      <c r="N238" s="332">
        <f>'２斷絲.IAD.效率'!S238</f>
        <v>1</v>
      </c>
      <c r="O238" s="332">
        <f>'２斷絲.IAD.效率'!T238</f>
        <v>7130</v>
      </c>
      <c r="P238" s="332">
        <f>'２斷絲.IAD.效率'!U238</f>
        <v>0</v>
      </c>
      <c r="Q238" s="332">
        <f>'２斷絲.IAD.效率'!V238</f>
        <v>34</v>
      </c>
      <c r="R238" s="332">
        <f>'２斷絲.IAD.效率'!W238</f>
        <v>12</v>
      </c>
      <c r="S238" s="332">
        <f>'２斷絲.IAD.效率'!X238</f>
        <v>6640</v>
      </c>
      <c r="T238" s="332">
        <f>'２斷絲.IAD.效率'!Y238</f>
        <v>0</v>
      </c>
      <c r="U238" s="328" t="str">
        <f>IF(ISNA(VLOOKUP('２斷絲.IAD.效率'!C238,條件!$A$1:$J$1011,10,0)),"",(VLOOKUP('２斷絲.IAD.效率'!C238,條件!$A$1:$J$1011,10,0)))</f>
        <v>低壓</v>
      </c>
      <c r="V238" s="329" t="str">
        <f>IF(ISNA(VLOOKUP(C238,條件!$A$1:$J$1011,8,0)),"",(VLOOKUP(C238,條件!$A$1:$J$1011,8,0)))</f>
        <v>P227</v>
      </c>
      <c r="W238" s="329">
        <f>IF(ISNA(VLOOKUP(V238,清單!$AG$1:$AH$19,2,1)),"",(VLOOKUP(V238,清單!$AG$1:$AH$19,2,1)))</f>
        <v>1.859</v>
      </c>
      <c r="X238" s="329">
        <f>IF(ISNA(VLOOKUP(C238,條件!$A$1:$J$1011,9,0)),"",(VLOOKUP(C238,條件!$A$1:$J$1011,9,0)))</f>
        <v>2.1</v>
      </c>
      <c r="Y238" s="329">
        <v>24</v>
      </c>
      <c r="Z238" s="329">
        <v>216</v>
      </c>
      <c r="AA238" s="329">
        <f t="shared" si="20"/>
        <v>3.1</v>
      </c>
      <c r="AB238" s="333">
        <f t="shared" si="21"/>
        <v>29874.873599999999</v>
      </c>
    </row>
    <row r="239" spans="1:28">
      <c r="A239" s="331">
        <f>'２斷絲.IAD.效率'!A239</f>
        <v>46181</v>
      </c>
      <c r="B239" s="321" t="str">
        <f>'２斷絲.IAD.效率'!B239</f>
        <v>J09</v>
      </c>
      <c r="C239" s="321" t="str">
        <f>'２斷絲.IAD.效率'!C239</f>
        <v>停機</v>
      </c>
      <c r="D239" s="321">
        <f>'２斷絲.IAD.效率'!D239</f>
        <v>0</v>
      </c>
      <c r="E239" s="332">
        <f>'２斷絲.IAD.效率'!J239</f>
        <v>0</v>
      </c>
      <c r="F239" s="332">
        <f>'２斷絲.IAD.效率'!K239</f>
        <v>0</v>
      </c>
      <c r="G239" s="332" t="str">
        <f>'２斷絲.IAD.效率'!L239</f>
        <v>停機</v>
      </c>
      <c r="H239" s="332">
        <f>'２斷絲.IAD.效率'!M239</f>
        <v>0</v>
      </c>
      <c r="I239" s="332">
        <f>'２斷絲.IAD.效率'!N239</f>
        <v>0</v>
      </c>
      <c r="J239" s="332">
        <f>'２斷絲.IAD.效率'!O239</f>
        <v>0</v>
      </c>
      <c r="K239" s="332" t="str">
        <f>'２斷絲.IAD.效率'!P239</f>
        <v>停機</v>
      </c>
      <c r="L239" s="332">
        <f>'２斷絲.IAD.效率'!Q239</f>
        <v>0</v>
      </c>
      <c r="M239" s="332">
        <f>'２斷絲.IAD.效率'!R239</f>
        <v>0</v>
      </c>
      <c r="N239" s="332">
        <f>'２斷絲.IAD.效率'!S239</f>
        <v>0</v>
      </c>
      <c r="O239" s="332" t="str">
        <f>'２斷絲.IAD.效率'!T239</f>
        <v>停機</v>
      </c>
      <c r="P239" s="332">
        <f>'２斷絲.IAD.效率'!U239</f>
        <v>0</v>
      </c>
      <c r="Q239" s="332">
        <f>'２斷絲.IAD.效率'!V239</f>
        <v>0</v>
      </c>
      <c r="R239" s="332">
        <f>'２斷絲.IAD.效率'!W239</f>
        <v>0</v>
      </c>
      <c r="S239" s="332" t="str">
        <f>'２斷絲.IAD.效率'!X239</f>
        <v>停機</v>
      </c>
      <c r="T239" s="332">
        <f>'２斷絲.IAD.效率'!Y239</f>
        <v>0</v>
      </c>
      <c r="U239" s="328" t="str">
        <f>IF(ISNA(VLOOKUP('２斷絲.IAD.效率'!C239,條件!$A$1:$J$1011,10,0)),"",(VLOOKUP('２斷絲.IAD.效率'!C239,條件!$A$1:$J$1011,10,0)))</f>
        <v/>
      </c>
      <c r="V239" s="329" t="str">
        <f>IF(ISNA(VLOOKUP(C239,條件!$A$1:$J$1011,8,0)),"",(VLOOKUP(C239,條件!$A$1:$J$1011,8,0)))</f>
        <v/>
      </c>
      <c r="W239" s="329" t="str">
        <f>IF(ISNA(VLOOKUP(V239,清單!$AG$1:$AH$19,2,1)),"",(VLOOKUP(V239,清單!$AG$1:$AH$19,2,1)))</f>
        <v/>
      </c>
      <c r="X239" s="329" t="str">
        <f>IF(ISNA(VLOOKUP(C239,條件!$A$1:$J$1011,9,0)),"",(VLOOKUP(C239,條件!$A$1:$J$1011,9,0)))</f>
        <v/>
      </c>
      <c r="Y239" s="329">
        <v>24</v>
      </c>
      <c r="Z239" s="329">
        <v>216</v>
      </c>
      <c r="AA239" s="329" t="str">
        <f t="shared" si="20"/>
        <v/>
      </c>
      <c r="AB239" s="333" t="str">
        <f t="shared" si="21"/>
        <v/>
      </c>
    </row>
    <row r="240" spans="1:28">
      <c r="A240" s="331">
        <f>'２斷絲.IAD.效率'!A240</f>
        <v>46181</v>
      </c>
      <c r="B240" s="321" t="str">
        <f>'２斷絲.IAD.效率'!B240</f>
        <v>T01</v>
      </c>
      <c r="C240" s="321" t="str">
        <f>'２斷絲.IAD.效率'!C240</f>
        <v>2F6IK2</v>
      </c>
      <c r="D240" s="321" t="str">
        <f>'２斷絲.IAD.效率'!D240</f>
        <v>K</v>
      </c>
      <c r="E240" s="332">
        <f>'２斷絲.IAD.效率'!J240</f>
        <v>47</v>
      </c>
      <c r="F240" s="332">
        <f>'２斷絲.IAD.效率'!K240</f>
        <v>0</v>
      </c>
      <c r="G240" s="332">
        <f>'２斷絲.IAD.效率'!L240</f>
        <v>8800</v>
      </c>
      <c r="H240" s="332">
        <f>'２斷絲.IAD.效率'!M240</f>
        <v>8330</v>
      </c>
      <c r="I240" s="332">
        <f>'２斷絲.IAD.效率'!N240</f>
        <v>0</v>
      </c>
      <c r="J240" s="332">
        <f>'２斷絲.IAD.效率'!O240</f>
        <v>0</v>
      </c>
      <c r="K240" s="332">
        <f>'２斷絲.IAD.效率'!P240</f>
        <v>0</v>
      </c>
      <c r="L240" s="332">
        <f>'２斷絲.IAD.效率'!Q240</f>
        <v>0</v>
      </c>
      <c r="M240" s="332">
        <f>'２斷絲.IAD.效率'!R240</f>
        <v>44</v>
      </c>
      <c r="N240" s="332">
        <f>'２斷絲.IAD.效率'!S240</f>
        <v>3</v>
      </c>
      <c r="O240" s="332">
        <f>'２斷絲.IAD.效率'!T240</f>
        <v>9440</v>
      </c>
      <c r="P240" s="332">
        <f>'２斷絲.IAD.效率'!U240</f>
        <v>8890</v>
      </c>
      <c r="Q240" s="332">
        <f>'２斷絲.IAD.效率'!V240</f>
        <v>36</v>
      </c>
      <c r="R240" s="332">
        <f>'２斷絲.IAD.效率'!W240</f>
        <v>6</v>
      </c>
      <c r="S240" s="332">
        <f>'２斷絲.IAD.效率'!X240</f>
        <v>9540</v>
      </c>
      <c r="T240" s="332">
        <f>'２斷絲.IAD.效率'!Y240</f>
        <v>9260</v>
      </c>
      <c r="U240" s="328" t="str">
        <f>IF(ISNA(VLOOKUP('２斷絲.IAD.效率'!C240,條件!$A$1:$J$1011,10,0)),"",(VLOOKUP('２斷絲.IAD.效率'!C240,條件!$A$1:$J$1011,10,0)))</f>
        <v>高壓</v>
      </c>
      <c r="V240" s="329" t="str">
        <f>IF(ISNA(VLOOKUP(C240,條件!$A$1:$J$1011,8,0)),"",(VLOOKUP(C240,條件!$A$1:$J$1011,8,0)))</f>
        <v>P204</v>
      </c>
      <c r="W240" s="329">
        <f>IF(ISNA(VLOOKUP(V240,清單!$AG$1:$AH$19,2,1)),"",(VLOOKUP(V240,清單!$AG$1:$AH$19,2,1)))</f>
        <v>1.1890000000000001</v>
      </c>
      <c r="X240" s="329">
        <f>IF(ISNA(VLOOKUP(C240,條件!$A$1:$J$1011,9,0)),"",(VLOOKUP(C240,條件!$A$1:$J$1011,9,0)))</f>
        <v>3</v>
      </c>
      <c r="Y240" s="329">
        <v>24</v>
      </c>
      <c r="Z240" s="329">
        <v>216</v>
      </c>
      <c r="AA240" s="329">
        <f t="shared" si="20"/>
        <v>4</v>
      </c>
      <c r="AB240" s="333">
        <f t="shared" si="21"/>
        <v>24655.103999999999</v>
      </c>
    </row>
    <row r="241" spans="1:28">
      <c r="A241" s="331">
        <f>'２斷絲.IAD.效率'!A241</f>
        <v>46181</v>
      </c>
      <c r="B241" s="321" t="str">
        <f>'２斷絲.IAD.效率'!B241</f>
        <v>T02</v>
      </c>
      <c r="C241" s="321" t="str">
        <f>'２斷絲.IAD.效率'!C241</f>
        <v>2F6IL2</v>
      </c>
      <c r="D241" s="321" t="str">
        <f>'２斷絲.IAD.效率'!D241</f>
        <v>K</v>
      </c>
      <c r="E241" s="332">
        <f>'２斷絲.IAD.效率'!J241</f>
        <v>0</v>
      </c>
      <c r="F241" s="332">
        <f>'２斷絲.IAD.效率'!K241</f>
        <v>0</v>
      </c>
      <c r="G241" s="332">
        <f>'２斷絲.IAD.效率'!L241</f>
        <v>7360</v>
      </c>
      <c r="H241" s="332">
        <f>'２斷絲.IAD.效率'!M241</f>
        <v>7500</v>
      </c>
      <c r="I241" s="332">
        <f>'２斷絲.IAD.效率'!N241</f>
        <v>0</v>
      </c>
      <c r="J241" s="332">
        <f>'２斷絲.IAD.效率'!O241</f>
        <v>0</v>
      </c>
      <c r="K241" s="332">
        <f>'２斷絲.IAD.效率'!P241</f>
        <v>0</v>
      </c>
      <c r="L241" s="332">
        <f>'２斷絲.IAD.效率'!Q241</f>
        <v>0</v>
      </c>
      <c r="M241" s="332">
        <f>'２斷絲.IAD.效率'!R241</f>
        <v>62</v>
      </c>
      <c r="N241" s="332">
        <f>'２斷絲.IAD.效率'!S241</f>
        <v>10</v>
      </c>
      <c r="O241" s="332">
        <f>'２斷絲.IAD.效率'!T241</f>
        <v>9070</v>
      </c>
      <c r="P241" s="332">
        <f>'２斷絲.IAD.效率'!U241</f>
        <v>8430</v>
      </c>
      <c r="Q241" s="332">
        <f>'２斷絲.IAD.效率'!V241</f>
        <v>23</v>
      </c>
      <c r="R241" s="332">
        <f>'２斷絲.IAD.效率'!W241</f>
        <v>0</v>
      </c>
      <c r="S241" s="332">
        <f>'２斷絲.IAD.效率'!X241</f>
        <v>7820</v>
      </c>
      <c r="T241" s="332">
        <f>'２斷絲.IAD.效率'!Y241</f>
        <v>9440</v>
      </c>
      <c r="U241" s="328" t="str">
        <f>IF(ISNA(VLOOKUP('２斷絲.IAD.效率'!C241,條件!$A$1:$J$1011,10,0)),"",(VLOOKUP('２斷絲.IAD.效率'!C241,條件!$A$1:$J$1011,10,0)))</f>
        <v>低壓</v>
      </c>
      <c r="V241" s="329" t="str">
        <f>IF(ISNA(VLOOKUP(C241,條件!$A$1:$J$1011,8,0)),"",(VLOOKUP(C241,條件!$A$1:$J$1011,8,0)))</f>
        <v>P204</v>
      </c>
      <c r="W241" s="329">
        <f>IF(ISNA(VLOOKUP(V241,清單!$AG$1:$AH$19,2,1)),"",(VLOOKUP(V241,清單!$AG$1:$AH$19,2,1)))</f>
        <v>1.1890000000000001</v>
      </c>
      <c r="X241" s="329">
        <f>IF(ISNA(VLOOKUP(C241,條件!$A$1:$J$1011,9,0)),"",(VLOOKUP(C241,條件!$A$1:$J$1011,9,0)))</f>
        <v>2.9</v>
      </c>
      <c r="Y241" s="329">
        <v>24</v>
      </c>
      <c r="Z241" s="329">
        <v>216</v>
      </c>
      <c r="AA241" s="329">
        <f t="shared" si="20"/>
        <v>3.9</v>
      </c>
      <c r="AB241" s="333">
        <f t="shared" si="21"/>
        <v>24038.7264</v>
      </c>
    </row>
    <row r="242" spans="1:28">
      <c r="A242" s="331">
        <f>'２斷絲.IAD.效率'!A242</f>
        <v>46181</v>
      </c>
      <c r="B242" s="321" t="str">
        <f>'２斷絲.IAD.效率'!B242</f>
        <v>T03</v>
      </c>
      <c r="C242" s="321" t="str">
        <f>'２斷絲.IAD.效率'!C242</f>
        <v>2F6IB1</v>
      </c>
      <c r="D242" s="321">
        <f>'２斷絲.IAD.效率'!D242</f>
        <v>0</v>
      </c>
      <c r="E242" s="332">
        <f>'２斷絲.IAD.效率'!J242</f>
        <v>34</v>
      </c>
      <c r="F242" s="332">
        <f>'２斷絲.IAD.效率'!K242</f>
        <v>0</v>
      </c>
      <c r="G242" s="332">
        <f>'２斷絲.IAD.效率'!L242</f>
        <v>7310</v>
      </c>
      <c r="H242" s="332">
        <f>'２斷絲.IAD.效率'!M242</f>
        <v>0</v>
      </c>
      <c r="I242" s="332">
        <f>'２斷絲.IAD.效率'!N242</f>
        <v>0</v>
      </c>
      <c r="J242" s="332">
        <f>'２斷絲.IAD.效率'!O242</f>
        <v>0</v>
      </c>
      <c r="K242" s="332">
        <f>'２斷絲.IAD.效率'!P242</f>
        <v>0</v>
      </c>
      <c r="L242" s="332">
        <f>'２斷絲.IAD.效率'!Q242</f>
        <v>0</v>
      </c>
      <c r="M242" s="332">
        <f>'２斷絲.IAD.效率'!R242</f>
        <v>29</v>
      </c>
      <c r="N242" s="332">
        <f>'２斷絲.IAD.效率'!S242</f>
        <v>0</v>
      </c>
      <c r="O242" s="332">
        <f>'２斷絲.IAD.效率'!T242</f>
        <v>7310</v>
      </c>
      <c r="P242" s="332">
        <f>'２斷絲.IAD.效率'!U242</f>
        <v>0</v>
      </c>
      <c r="Q242" s="332">
        <f>'２斷絲.IAD.效率'!V242</f>
        <v>31</v>
      </c>
      <c r="R242" s="332">
        <f>'２斷絲.IAD.效率'!W242</f>
        <v>2</v>
      </c>
      <c r="S242" s="332">
        <f>'２斷絲.IAD.效率'!X242</f>
        <v>8700</v>
      </c>
      <c r="T242" s="332">
        <f>'２斷絲.IAD.效率'!Y242</f>
        <v>0</v>
      </c>
      <c r="U242" s="328" t="str">
        <f>IF(ISNA(VLOOKUP('２斷絲.IAD.效率'!C242,條件!$A$1:$J$1011,10,0)),"",(VLOOKUP('２斷絲.IAD.效率'!C242,條件!$A$1:$J$1011,10,0)))</f>
        <v>低壓</v>
      </c>
      <c r="V242" s="329" t="str">
        <f>IF(ISNA(VLOOKUP(C242,條件!$A$1:$J$1011,8,0)),"",(VLOOKUP(C242,條件!$A$1:$J$1011,8,0)))</f>
        <v>P204</v>
      </c>
      <c r="W242" s="329">
        <f>IF(ISNA(VLOOKUP(V242,清單!$AG$1:$AH$19,2,1)),"",(VLOOKUP(V242,清單!$AG$1:$AH$19,2,1)))</f>
        <v>1.1890000000000001</v>
      </c>
      <c r="X242" s="329">
        <f>IF(ISNA(VLOOKUP(C242,條件!$A$1:$J$1011,9,0)),"",(VLOOKUP(C242,條件!$A$1:$J$1011,9,0)))</f>
        <v>1.7</v>
      </c>
      <c r="Y242" s="329">
        <v>24</v>
      </c>
      <c r="Z242" s="329">
        <v>216</v>
      </c>
      <c r="AA242" s="329">
        <f t="shared" si="20"/>
        <v>2.7</v>
      </c>
      <c r="AB242" s="333">
        <f t="shared" si="21"/>
        <v>16642.195200000002</v>
      </c>
    </row>
    <row r="243" spans="1:28">
      <c r="A243" s="331">
        <f>'２斷絲.IAD.效率'!A243</f>
        <v>46181</v>
      </c>
      <c r="B243" s="321" t="str">
        <f>'２斷絲.IAD.效率'!B243</f>
        <v>T03</v>
      </c>
      <c r="C243" s="321" t="str">
        <f>'２斷絲.IAD.效率'!C243</f>
        <v>2F6ID2</v>
      </c>
      <c r="D243" s="321">
        <f>'２斷絲.IAD.效率'!D243</f>
        <v>0</v>
      </c>
      <c r="E243" s="332">
        <f>'２斷絲.IAD.效率'!J243</f>
        <v>30</v>
      </c>
      <c r="F243" s="332">
        <f>'２斷絲.IAD.效率'!K243</f>
        <v>0</v>
      </c>
      <c r="G243" s="332">
        <f>'２斷絲.IAD.效率'!L243</f>
        <v>0</v>
      </c>
      <c r="H243" s="332">
        <f>'２斷絲.IAD.效率'!M243</f>
        <v>7870</v>
      </c>
      <c r="I243" s="332">
        <f>'２斷絲.IAD.效率'!N243</f>
        <v>0</v>
      </c>
      <c r="J243" s="332">
        <f>'２斷絲.IAD.效率'!O243</f>
        <v>0</v>
      </c>
      <c r="K243" s="332">
        <f>'２斷絲.IAD.效率'!P243</f>
        <v>0</v>
      </c>
      <c r="L243" s="332">
        <f>'２斷絲.IAD.效率'!Q243</f>
        <v>0</v>
      </c>
      <c r="M243" s="332">
        <f>'２斷絲.IAD.效率'!R243</f>
        <v>29</v>
      </c>
      <c r="N243" s="332">
        <f>'２斷絲.IAD.效率'!S243</f>
        <v>0</v>
      </c>
      <c r="O243" s="332">
        <f>'２斷絲.IAD.效率'!T243</f>
        <v>0</v>
      </c>
      <c r="P243" s="332">
        <f>'２斷絲.IAD.效率'!U243</f>
        <v>8800</v>
      </c>
      <c r="Q243" s="332">
        <f>'２斷絲.IAD.效率'!V243</f>
        <v>18</v>
      </c>
      <c r="R243" s="332">
        <f>'２斷絲.IAD.效率'!W243</f>
        <v>0</v>
      </c>
      <c r="S243" s="332">
        <f>'２斷絲.IAD.效率'!X243</f>
        <v>0</v>
      </c>
      <c r="T243" s="332">
        <f>'２斷絲.IAD.效率'!Y243</f>
        <v>8060</v>
      </c>
      <c r="U243" s="328"/>
      <c r="V243" s="329" t="str">
        <f>IF(ISNA(VLOOKUP(C243,條件!$A$1:$J$1011,8,0)),"",(VLOOKUP(C243,條件!$A$1:$J$1011,8,0)))</f>
        <v>P204</v>
      </c>
      <c r="W243" s="329">
        <f>IF(ISNA(VLOOKUP(V243,清單!$AG$1:$AH$19,2,1)),"",(VLOOKUP(V243,清單!$AG$1:$AH$19,2,1)))</f>
        <v>1.1890000000000001</v>
      </c>
      <c r="X243" s="329">
        <f>IF(ISNA(VLOOKUP(C243,條件!$A$1:$J$1011,9,0)),"",(VLOOKUP(C243,條件!$A$1:$J$1011,9,0)))</f>
        <v>2.4</v>
      </c>
      <c r="Y243" s="329">
        <v>24</v>
      </c>
      <c r="Z243" s="329">
        <v>216</v>
      </c>
      <c r="AA243" s="329">
        <f t="shared" si="20"/>
        <v>3.4</v>
      </c>
      <c r="AB243" s="333">
        <f t="shared" si="21"/>
        <v>20956.838400000001</v>
      </c>
    </row>
    <row r="244" spans="1:28">
      <c r="A244" s="331">
        <f>'２斷絲.IAD.效率'!A244</f>
        <v>46181</v>
      </c>
      <c r="B244" s="321" t="str">
        <f>'２斷絲.IAD.效率'!B244</f>
        <v>T04</v>
      </c>
      <c r="C244" s="321" t="str">
        <f>'２斷絲.IAD.效率'!C244</f>
        <v>2F9VK2</v>
      </c>
      <c r="D244" s="321">
        <f>'２斷絲.IAD.效率'!D244</f>
        <v>0</v>
      </c>
      <c r="E244" s="332">
        <f>'２斷絲.IAD.效率'!J244</f>
        <v>15</v>
      </c>
      <c r="F244" s="332">
        <f>'２斷絲.IAD.效率'!K244</f>
        <v>0</v>
      </c>
      <c r="G244" s="332">
        <f>'２斷絲.IAD.效率'!L244</f>
        <v>5560</v>
      </c>
      <c r="H244" s="332">
        <f>'２斷絲.IAD.效率'!M244</f>
        <v>0</v>
      </c>
      <c r="I244" s="332">
        <f>'２斷絲.IAD.效率'!N244</f>
        <v>0</v>
      </c>
      <c r="J244" s="332">
        <f>'２斷絲.IAD.效率'!O244</f>
        <v>0</v>
      </c>
      <c r="K244" s="332">
        <f>'２斷絲.IAD.效率'!P244</f>
        <v>0</v>
      </c>
      <c r="L244" s="332">
        <f>'２斷絲.IAD.效率'!Q244</f>
        <v>0</v>
      </c>
      <c r="M244" s="332">
        <f>'２斷絲.IAD.效率'!R244</f>
        <v>14</v>
      </c>
      <c r="N244" s="332">
        <f>'２斷絲.IAD.效率'!S244</f>
        <v>0</v>
      </c>
      <c r="O244" s="332">
        <f>'２斷絲.IAD.效率'!T244</f>
        <v>5740</v>
      </c>
      <c r="P244" s="332">
        <f>'２斷絲.IAD.效率'!U244</f>
        <v>0</v>
      </c>
      <c r="Q244" s="332">
        <f>'２斷絲.IAD.效率'!V244</f>
        <v>18</v>
      </c>
      <c r="R244" s="332">
        <f>'２斷絲.IAD.效率'!W244</f>
        <v>0</v>
      </c>
      <c r="S244" s="332">
        <f>'２斷絲.IAD.效率'!X244</f>
        <v>6300</v>
      </c>
      <c r="T244" s="332">
        <f>'２斷絲.IAD.效率'!Y244</f>
        <v>0</v>
      </c>
      <c r="U244" s="328" t="str">
        <f>IF(ISNA(VLOOKUP('２斷絲.IAD.效率'!C244,條件!$A$1:$J$1011,10,0)),"",(VLOOKUP('２斷絲.IAD.效率'!C244,條件!$A$1:$J$1011,10,0)))</f>
        <v/>
      </c>
      <c r="V244" s="329" t="str">
        <f>IF(ISNA(VLOOKUP(C244,條件!$A$1:$J$1011,8,0)),"",(VLOOKUP(C244,條件!$A$1:$J$1011,8,0)))</f>
        <v/>
      </c>
      <c r="W244" s="329" t="str">
        <f>IF(ISNA(VLOOKUP(V244,清單!$AG$1:$AH$19,2,1)),"",(VLOOKUP(V244,清單!$AG$1:$AH$19,2,1)))</f>
        <v/>
      </c>
      <c r="X244" s="329" t="str">
        <f>IF(ISNA(VLOOKUP(C244,條件!$A$1:$J$1011,9,0)),"",(VLOOKUP(C244,條件!$A$1:$J$1011,9,0)))</f>
        <v/>
      </c>
      <c r="Y244" s="329">
        <v>24</v>
      </c>
      <c r="Z244" s="329">
        <v>216</v>
      </c>
      <c r="AA244" s="329" t="str">
        <f t="shared" si="20"/>
        <v/>
      </c>
      <c r="AB244" s="333" t="str">
        <f t="shared" si="21"/>
        <v/>
      </c>
    </row>
    <row r="245" spans="1:28">
      <c r="A245" s="331">
        <f>'２斷絲.IAD.效率'!A245</f>
        <v>46181</v>
      </c>
      <c r="B245" s="321" t="str">
        <f>'２斷絲.IAD.效率'!B245</f>
        <v>T04</v>
      </c>
      <c r="C245" s="321" t="str">
        <f>'２斷絲.IAD.效率'!C245</f>
        <v>2F7E13</v>
      </c>
      <c r="D245" s="321" t="str">
        <f>'２斷絲.IAD.效率'!D245</f>
        <v>K</v>
      </c>
      <c r="E245" s="332">
        <f>'２斷絲.IAD.效率'!J245</f>
        <v>0</v>
      </c>
      <c r="F245" s="332">
        <f>'２斷絲.IAD.效率'!K245</f>
        <v>0</v>
      </c>
      <c r="G245" s="332" t="str">
        <f>'２斷絲.IAD.效率'!L245</f>
        <v>改紡</v>
      </c>
      <c r="H245" s="332">
        <f>'２斷絲.IAD.效率'!M245</f>
        <v>0</v>
      </c>
      <c r="I245" s="332">
        <f>'２斷絲.IAD.效率'!N245</f>
        <v>0</v>
      </c>
      <c r="J245" s="332">
        <f>'２斷絲.IAD.效率'!O245</f>
        <v>0</v>
      </c>
      <c r="K245" s="332" t="str">
        <f>'２斷絲.IAD.效率'!P245</f>
        <v>改紡</v>
      </c>
      <c r="L245" s="332">
        <f>'２斷絲.IAD.效率'!Q245</f>
        <v>0</v>
      </c>
      <c r="M245" s="332">
        <f>'２斷絲.IAD.效率'!R245</f>
        <v>0</v>
      </c>
      <c r="N245" s="332">
        <f>'２斷絲.IAD.效率'!S245</f>
        <v>0</v>
      </c>
      <c r="O245" s="332" t="str">
        <f>'２斷絲.IAD.效率'!T245</f>
        <v>開車</v>
      </c>
      <c r="P245" s="332">
        <f>'２斷絲.IAD.效率'!U245</f>
        <v>0</v>
      </c>
      <c r="Q245" s="332">
        <f>'２斷絲.IAD.效率'!V245</f>
        <v>0</v>
      </c>
      <c r="R245" s="332">
        <f>'２斷絲.IAD.效率'!W245</f>
        <v>0</v>
      </c>
      <c r="S245" s="332">
        <f>'２斷絲.IAD.效率'!X245</f>
        <v>0</v>
      </c>
      <c r="T245" s="332">
        <f>'２斷絲.IAD.效率'!Y245</f>
        <v>6300</v>
      </c>
      <c r="U245" s="328" t="str">
        <f>IF(ISNA(VLOOKUP('２斷絲.IAD.效率'!C245,條件!$A$1:$J$1011,10,0)),"",(VLOOKUP('２斷絲.IAD.效率'!C245,條件!$A$1:$J$1011,10,0)))</f>
        <v>高壓</v>
      </c>
      <c r="V245" s="329" t="str">
        <f>IF(ISNA(VLOOKUP(C245,條件!$A$1:$J$1011,8,0)),"",(VLOOKUP(C245,條件!$A$1:$J$1011,8,0)))</f>
        <v>P227</v>
      </c>
      <c r="W245" s="329">
        <f>IF(ISNA(VLOOKUP(V245,清單!$AG$1:$AH$19,2,1)),"",(VLOOKUP(V245,清單!$AG$1:$AH$19,2,1)))</f>
        <v>1.859</v>
      </c>
      <c r="X245" s="329">
        <f>IF(ISNA(VLOOKUP(C245,條件!$A$1:$J$1011,9,0)),"",(VLOOKUP(C245,條件!$A$1:$J$1011,9,0)))</f>
        <v>3.3</v>
      </c>
      <c r="Y245" s="329">
        <v>24</v>
      </c>
      <c r="Z245" s="329">
        <v>216</v>
      </c>
      <c r="AA245" s="329">
        <f t="shared" ref="AA245:AA249" si="22">IF(X245="","",X245+1)</f>
        <v>4.3</v>
      </c>
      <c r="AB245" s="333">
        <f t="shared" ref="AB245:AB249" si="23">IF(AA245="","",W245*Z245*AA245*Y245)</f>
        <v>41439.340799999998</v>
      </c>
    </row>
    <row r="246" spans="1:28">
      <c r="A246" s="331">
        <f>'２斷絲.IAD.效率'!A246</f>
        <v>46181</v>
      </c>
      <c r="B246" s="321" t="str">
        <f>'２斷絲.IAD.效率'!B246</f>
        <v>T05</v>
      </c>
      <c r="C246" s="321" t="str">
        <f>'２斷絲.IAD.效率'!C246</f>
        <v>2F6IR2</v>
      </c>
      <c r="D246" s="321" t="str">
        <f>'２斷絲.IAD.效率'!D246</f>
        <v>K</v>
      </c>
      <c r="E246" s="332">
        <f>'２斷絲.IAD.效率'!J246</f>
        <v>25</v>
      </c>
      <c r="F246" s="332">
        <f>'２斷絲.IAD.效率'!K246</f>
        <v>0</v>
      </c>
      <c r="G246" s="332">
        <f>'２斷絲.IAD.效率'!L246</f>
        <v>7310</v>
      </c>
      <c r="H246" s="332">
        <f>'２斷絲.IAD.效率'!M246</f>
        <v>9170</v>
      </c>
      <c r="I246" s="332">
        <f>'２斷絲.IAD.效率'!N246</f>
        <v>0</v>
      </c>
      <c r="J246" s="332">
        <f>'２斷絲.IAD.效率'!O246</f>
        <v>0</v>
      </c>
      <c r="K246" s="332">
        <f>'２斷絲.IAD.效率'!P246</f>
        <v>0</v>
      </c>
      <c r="L246" s="332">
        <f>'２斷絲.IAD.效率'!Q246</f>
        <v>0</v>
      </c>
      <c r="M246" s="332">
        <f>'２斷絲.IAD.效率'!R246</f>
        <v>25</v>
      </c>
      <c r="N246" s="332">
        <f>'２斷絲.IAD.效率'!S246</f>
        <v>0</v>
      </c>
      <c r="O246" s="332">
        <f>'２斷絲.IAD.效率'!T246</f>
        <v>6020</v>
      </c>
      <c r="P246" s="332">
        <f>'２斷絲.IAD.效率'!U246</f>
        <v>8800</v>
      </c>
      <c r="Q246" s="332">
        <f>'２斷絲.IAD.效率'!V246</f>
        <v>41</v>
      </c>
      <c r="R246" s="332">
        <f>'２斷絲.IAD.效率'!W246</f>
        <v>13</v>
      </c>
      <c r="S246" s="332">
        <f>'２斷絲.IAD.效率'!X246</f>
        <v>7310</v>
      </c>
      <c r="T246" s="332">
        <f>'２斷絲.IAD.效率'!Y246</f>
        <v>9440</v>
      </c>
      <c r="U246" s="328" t="str">
        <f>IF(ISNA(VLOOKUP('２斷絲.IAD.效率'!C246,條件!$A$1:$J$1011,10,0)),"",(VLOOKUP('２斷絲.IAD.效率'!C246,條件!$A$1:$J$1011,10,0)))</f>
        <v>高壓</v>
      </c>
      <c r="V246" s="329" t="str">
        <f>IF(ISNA(VLOOKUP(C246,條件!$A$1:$J$1011,8,0)),"",(VLOOKUP(C246,條件!$A$1:$J$1011,8,0)))</f>
        <v>P204</v>
      </c>
      <c r="W246" s="329">
        <f>IF(ISNA(VLOOKUP(V246,清單!$AG$1:$AH$19,2,1)),"",(VLOOKUP(V246,清單!$AG$1:$AH$19,2,1)))</f>
        <v>1.1890000000000001</v>
      </c>
      <c r="X246" s="329">
        <f>IF(ISNA(VLOOKUP(C246,條件!$A$1:$J$1011,9,0)),"",(VLOOKUP(C246,條件!$A$1:$J$1011,9,0)))</f>
        <v>2.8</v>
      </c>
      <c r="Y246" s="329">
        <v>24</v>
      </c>
      <c r="Z246" s="329">
        <v>216</v>
      </c>
      <c r="AA246" s="329">
        <f t="shared" si="22"/>
        <v>3.8</v>
      </c>
      <c r="AB246" s="333">
        <f t="shared" si="23"/>
        <v>23422.3488</v>
      </c>
    </row>
    <row r="247" spans="1:28">
      <c r="A247" s="331">
        <f>'２斷絲.IAD.效率'!A247</f>
        <v>46181</v>
      </c>
      <c r="B247" s="321" t="str">
        <f>'２斷絲.IAD.效率'!B247</f>
        <v>T06</v>
      </c>
      <c r="C247" s="321" t="str">
        <f>'２斷絲.IAD.效率'!C247</f>
        <v>2F6IM2</v>
      </c>
      <c r="D247" s="321" t="str">
        <f>'２斷絲.IAD.效率'!D247</f>
        <v>K</v>
      </c>
      <c r="E247" s="332">
        <f>'２斷絲.IAD.效率'!J247</f>
        <v>28</v>
      </c>
      <c r="F247" s="332">
        <f>'２斷絲.IAD.效率'!K247</f>
        <v>0</v>
      </c>
      <c r="G247" s="332">
        <f>'２斷絲.IAD.效率'!L247</f>
        <v>8610</v>
      </c>
      <c r="H247" s="332">
        <f>'２斷絲.IAD.效率'!M247</f>
        <v>7960</v>
      </c>
      <c r="I247" s="332">
        <f>'２斷絲.IAD.效率'!N247</f>
        <v>0</v>
      </c>
      <c r="J247" s="332">
        <f>'２斷絲.IAD.效率'!O247</f>
        <v>0</v>
      </c>
      <c r="K247" s="332">
        <f>'２斷絲.IAD.效率'!P247</f>
        <v>0</v>
      </c>
      <c r="L247" s="332">
        <f>'２斷絲.IAD.效率'!Q247</f>
        <v>0</v>
      </c>
      <c r="M247" s="332">
        <f>'２斷絲.IAD.效率'!R247</f>
        <v>41</v>
      </c>
      <c r="N247" s="332">
        <f>'２斷絲.IAD.效率'!S247</f>
        <v>0</v>
      </c>
      <c r="O247" s="332">
        <f>'２斷絲.IAD.效率'!T247</f>
        <v>9170</v>
      </c>
      <c r="P247" s="332">
        <f>'２斷絲.IAD.效率'!U247</f>
        <v>8060</v>
      </c>
      <c r="Q247" s="332">
        <f>'２斷絲.IAD.效率'!V247</f>
        <v>23</v>
      </c>
      <c r="R247" s="332">
        <f>'２斷絲.IAD.效率'!W247</f>
        <v>0</v>
      </c>
      <c r="S247" s="332">
        <f>'２斷絲.IAD.效率'!X247</f>
        <v>8330</v>
      </c>
      <c r="T247" s="332">
        <f>'２斷絲.IAD.效率'!Y247</f>
        <v>9170</v>
      </c>
      <c r="U247" s="328" t="str">
        <f>IF(ISNA(VLOOKUP('２斷絲.IAD.效率'!C247,條件!$A$1:$J$1011,10,0)),"",(VLOOKUP('２斷絲.IAD.效率'!C247,條件!$A$1:$J$1011,10,0)))</f>
        <v>高壓</v>
      </c>
      <c r="V247" s="329" t="str">
        <f>IF(ISNA(VLOOKUP(C247,條件!$A$1:$J$1011,8,0)),"",(VLOOKUP(C247,條件!$A$1:$J$1011,8,0)))</f>
        <v>P204</v>
      </c>
      <c r="W247" s="329">
        <f>IF(ISNA(VLOOKUP(V247,清單!$AG$1:$AH$19,2,1)),"",(VLOOKUP(V247,清單!$AG$1:$AH$19,2,1)))</f>
        <v>1.1890000000000001</v>
      </c>
      <c r="X247" s="329">
        <f>IF(ISNA(VLOOKUP(C247,條件!$A$1:$J$1011,9,0)),"",(VLOOKUP(C247,條件!$A$1:$J$1011,9,0)))</f>
        <v>2.8</v>
      </c>
      <c r="Y247" s="329">
        <v>24</v>
      </c>
      <c r="Z247" s="329">
        <v>216</v>
      </c>
      <c r="AA247" s="329">
        <f t="shared" si="22"/>
        <v>3.8</v>
      </c>
      <c r="AB247" s="333">
        <f t="shared" si="23"/>
        <v>23422.3488</v>
      </c>
    </row>
    <row r="248" spans="1:28">
      <c r="A248" s="331">
        <f>'２斷絲.IAD.效率'!A248</f>
        <v>46181</v>
      </c>
      <c r="B248" s="321" t="str">
        <f>'２斷絲.IAD.效率'!B248</f>
        <v>S01</v>
      </c>
      <c r="C248" s="321" t="str">
        <f>'２斷絲.IAD.效率'!C248</f>
        <v>停機</v>
      </c>
      <c r="D248" s="321">
        <f>'２斷絲.IAD.效率'!D248</f>
        <v>0</v>
      </c>
      <c r="E248" s="332">
        <f>'２斷絲.IAD.效率'!J248</f>
        <v>0</v>
      </c>
      <c r="F248" s="332">
        <f>'２斷絲.IAD.效率'!K248</f>
        <v>0</v>
      </c>
      <c r="G248" s="332" t="str">
        <f>'２斷絲.IAD.效率'!L248</f>
        <v>停機</v>
      </c>
      <c r="H248" s="332">
        <f>'２斷絲.IAD.效率'!M248</f>
        <v>0</v>
      </c>
      <c r="I248" s="332">
        <f>'２斷絲.IAD.效率'!N248</f>
        <v>0</v>
      </c>
      <c r="J248" s="332">
        <f>'２斷絲.IAD.效率'!O248</f>
        <v>0</v>
      </c>
      <c r="K248" s="332" t="str">
        <f>'２斷絲.IAD.效率'!P248</f>
        <v>停機</v>
      </c>
      <c r="L248" s="332">
        <f>'２斷絲.IAD.效率'!Q248</f>
        <v>0</v>
      </c>
      <c r="M248" s="332">
        <f>'２斷絲.IAD.效率'!R248</f>
        <v>0</v>
      </c>
      <c r="N248" s="332">
        <f>'２斷絲.IAD.效率'!S248</f>
        <v>0</v>
      </c>
      <c r="O248" s="332" t="str">
        <f>'２斷絲.IAD.效率'!T248</f>
        <v>停機</v>
      </c>
      <c r="P248" s="332">
        <f>'２斷絲.IAD.效率'!U248</f>
        <v>0</v>
      </c>
      <c r="Q248" s="332">
        <f>'２斷絲.IAD.效率'!V248</f>
        <v>0</v>
      </c>
      <c r="R248" s="332">
        <f>'２斷絲.IAD.效率'!W248</f>
        <v>0</v>
      </c>
      <c r="S248" s="332" t="str">
        <f>'２斷絲.IAD.效率'!X248</f>
        <v>停機</v>
      </c>
      <c r="T248" s="332">
        <f>'２斷絲.IAD.效率'!Y248</f>
        <v>0</v>
      </c>
      <c r="U248" s="328" t="str">
        <f>IF(ISNA(VLOOKUP('２斷絲.IAD.效率'!C248,條件!$A$1:$J$1011,10,0)),"",(VLOOKUP('２斷絲.IAD.效率'!C248,條件!$A$1:$J$1011,10,0)))</f>
        <v/>
      </c>
      <c r="V248" s="329" t="str">
        <f>IF(ISNA(VLOOKUP(C248,條件!$A$1:$J$1011,8,0)),"",(VLOOKUP(C248,條件!$A$1:$J$1011,8,0)))</f>
        <v/>
      </c>
      <c r="W248" s="329" t="str">
        <f>IF(ISNA(VLOOKUP(V248,清單!$AG$1:$AH$19,2,1)),"",(VLOOKUP(V248,清單!$AG$1:$AH$19,2,1)))</f>
        <v/>
      </c>
      <c r="X248" s="329" t="str">
        <f>IF(ISNA(VLOOKUP(C248,條件!$A$1:$J$1011,9,0)),"",(VLOOKUP(C248,條件!$A$1:$J$1011,9,0)))</f>
        <v/>
      </c>
      <c r="Y248" s="329">
        <v>24</v>
      </c>
      <c r="Z248" s="329">
        <v>216</v>
      </c>
      <c r="AA248" s="329" t="str">
        <f t="shared" si="22"/>
        <v/>
      </c>
      <c r="AB248" s="333" t="str">
        <f t="shared" si="23"/>
        <v/>
      </c>
    </row>
    <row r="249" spans="1:28">
      <c r="A249" s="331">
        <f>'２斷絲.IAD.效率'!A249</f>
        <v>46181</v>
      </c>
      <c r="B249" s="321" t="str">
        <f>'２斷絲.IAD.效率'!B249</f>
        <v>S02</v>
      </c>
      <c r="C249" s="321" t="str">
        <f>'２斷絲.IAD.效率'!C249</f>
        <v>絲開發</v>
      </c>
      <c r="D249" s="321">
        <f>'２斷絲.IAD.效率'!D249</f>
        <v>0</v>
      </c>
      <c r="E249" s="332">
        <f>'２斷絲.IAD.效率'!J249</f>
        <v>0</v>
      </c>
      <c r="F249" s="332">
        <f>'２斷絲.IAD.效率'!K249</f>
        <v>0</v>
      </c>
      <c r="G249" s="332" t="str">
        <f>'２斷絲.IAD.效率'!L249</f>
        <v>絲開發</v>
      </c>
      <c r="H249" s="332">
        <f>'２斷絲.IAD.效率'!M249</f>
        <v>0</v>
      </c>
      <c r="I249" s="332">
        <f>'２斷絲.IAD.效率'!N249</f>
        <v>0</v>
      </c>
      <c r="J249" s="332">
        <f>'２斷絲.IAD.效率'!O249</f>
        <v>0</v>
      </c>
      <c r="K249" s="332" t="str">
        <f>'２斷絲.IAD.效率'!P249</f>
        <v>絲開發</v>
      </c>
      <c r="L249" s="332">
        <f>'２斷絲.IAD.效率'!Q249</f>
        <v>0</v>
      </c>
      <c r="M249" s="332">
        <f>'２斷絲.IAD.效率'!R249</f>
        <v>0</v>
      </c>
      <c r="N249" s="332">
        <f>'２斷絲.IAD.效率'!S249</f>
        <v>0</v>
      </c>
      <c r="O249" s="332" t="str">
        <f>'２斷絲.IAD.效率'!T249</f>
        <v>絲開發</v>
      </c>
      <c r="P249" s="332">
        <f>'２斷絲.IAD.效率'!U249</f>
        <v>0</v>
      </c>
      <c r="Q249" s="332">
        <f>'２斷絲.IAD.效率'!V249</f>
        <v>0</v>
      </c>
      <c r="R249" s="332">
        <f>'２斷絲.IAD.效率'!W249</f>
        <v>0</v>
      </c>
      <c r="S249" s="332" t="str">
        <f>'２斷絲.IAD.效率'!X249</f>
        <v>絲開發</v>
      </c>
      <c r="T249" s="332">
        <f>'２斷絲.IAD.效率'!Y249</f>
        <v>0</v>
      </c>
      <c r="U249" s="328" t="str">
        <f>IF(ISNA(VLOOKUP('２斷絲.IAD.效率'!C249,條件!$A$1:$J$1011,10,0)),"",(VLOOKUP('２斷絲.IAD.效率'!C249,條件!$A$1:$J$1011,10,0)))</f>
        <v/>
      </c>
      <c r="V249" s="329" t="str">
        <f>IF(ISNA(VLOOKUP(C249,條件!$A$1:$J$1011,8,0)),"",(VLOOKUP(C249,條件!$A$1:$J$1011,8,0)))</f>
        <v/>
      </c>
      <c r="W249" s="329" t="str">
        <f>IF(ISNA(VLOOKUP(V249,清單!$AG$1:$AH$19,2,1)),"",(VLOOKUP(V249,清單!$AG$1:$AH$19,2,1)))</f>
        <v/>
      </c>
      <c r="X249" s="329" t="str">
        <f>IF(ISNA(VLOOKUP(C249,條件!$A$1:$J$1011,9,0)),"",(VLOOKUP(C249,條件!$A$1:$J$1011,9,0)))</f>
        <v/>
      </c>
      <c r="Y249" s="329">
        <v>24</v>
      </c>
      <c r="Z249" s="329">
        <v>216</v>
      </c>
      <c r="AA249" s="329" t="str">
        <f t="shared" si="22"/>
        <v/>
      </c>
      <c r="AB249" s="333" t="str">
        <f t="shared" si="23"/>
        <v/>
      </c>
    </row>
    <row r="250" spans="1:28">
      <c r="A250" s="331">
        <f>'２斷絲.IAD.效率'!A250</f>
        <v>46182</v>
      </c>
      <c r="B250" s="321" t="str">
        <f>'２斷絲.IAD.效率'!B250</f>
        <v>A07</v>
      </c>
      <c r="C250" s="321" t="str">
        <f>'２斷絲.IAD.效率'!C250</f>
        <v>停機</v>
      </c>
      <c r="D250" s="321">
        <f>'２斷絲.IAD.效率'!D250</f>
        <v>0</v>
      </c>
      <c r="E250" s="332">
        <f>'２斷絲.IAD.效率'!J250</f>
        <v>0</v>
      </c>
      <c r="F250" s="332">
        <f>'２斷絲.IAD.效率'!K250</f>
        <v>0</v>
      </c>
      <c r="G250" s="332" t="str">
        <f>'２斷絲.IAD.效率'!L250</f>
        <v>停機</v>
      </c>
      <c r="H250" s="332">
        <f>'２斷絲.IAD.效率'!M250</f>
        <v>0</v>
      </c>
      <c r="I250" s="332">
        <f>'２斷絲.IAD.效率'!N250</f>
        <v>0</v>
      </c>
      <c r="J250" s="332">
        <f>'２斷絲.IAD.效率'!O250</f>
        <v>0</v>
      </c>
      <c r="K250" s="332" t="str">
        <f>'２斷絲.IAD.效率'!P250</f>
        <v>停機</v>
      </c>
      <c r="L250" s="332">
        <f>'２斷絲.IAD.效率'!Q250</f>
        <v>0</v>
      </c>
      <c r="M250" s="332">
        <f>'２斷絲.IAD.效率'!R250</f>
        <v>0</v>
      </c>
      <c r="N250" s="332">
        <f>'２斷絲.IAD.效率'!S250</f>
        <v>0</v>
      </c>
      <c r="O250" s="332" t="str">
        <f>'２斷絲.IAD.效率'!T250</f>
        <v>停機</v>
      </c>
      <c r="P250" s="332">
        <f>'２斷絲.IAD.效率'!U250</f>
        <v>0</v>
      </c>
      <c r="Q250" s="332">
        <f>'２斷絲.IAD.效率'!V250</f>
        <v>0</v>
      </c>
      <c r="R250" s="332">
        <f>'２斷絲.IAD.效率'!W250</f>
        <v>0</v>
      </c>
      <c r="S250" s="332" t="str">
        <f>'２斷絲.IAD.效率'!X250</f>
        <v>停機</v>
      </c>
      <c r="T250" s="332">
        <f>'２斷絲.IAD.效率'!Y250</f>
        <v>0</v>
      </c>
      <c r="U250" s="328" t="str">
        <f>IF(ISNA(VLOOKUP('２斷絲.IAD.效率'!C250,條件!$A$1:$J$1011,10,0)),"",(VLOOKUP('２斷絲.IAD.效率'!C250,條件!$A$1:$J$1011,10,0)))</f>
        <v/>
      </c>
      <c r="V250" s="329" t="str">
        <f>IF(ISNA(VLOOKUP(C250,條件!$A$1:$J$1011,8,0)),"",(VLOOKUP(C250,條件!$A$1:$J$1011,8,0)))</f>
        <v/>
      </c>
      <c r="W250" s="329" t="str">
        <f>IF(ISNA(VLOOKUP(V250,清單!$AG$1:$AH$19,2,1)),"",(VLOOKUP(V250,清單!$AG$1:$AH$19,2,1)))</f>
        <v/>
      </c>
      <c r="X250" s="329" t="str">
        <f>IF(ISNA(VLOOKUP(C250,條件!$A$1:$J$1011,9,0)),"",(VLOOKUP(C250,條件!$A$1:$J$1011,9,0)))</f>
        <v/>
      </c>
      <c r="Y250" s="329">
        <v>24</v>
      </c>
      <c r="Z250" s="329">
        <v>216</v>
      </c>
      <c r="AA250" s="329" t="str">
        <f t="shared" ref="AA250:AA276" si="24">IF(X250="","",X250+1)</f>
        <v/>
      </c>
      <c r="AB250" s="333" t="str">
        <f t="shared" ref="AB250:AB276" si="25">IF(AA250="","",W250*Z250*AA250*Y250)</f>
        <v/>
      </c>
    </row>
    <row r="251" spans="1:28">
      <c r="A251" s="331">
        <f>'２斷絲.IAD.效率'!A251</f>
        <v>46182</v>
      </c>
      <c r="B251" s="321" t="str">
        <f>'２斷絲.IAD.效率'!B251</f>
        <v>A08</v>
      </c>
      <c r="C251" s="321" t="str">
        <f>'２斷絲.IAD.效率'!C251</f>
        <v>停機</v>
      </c>
      <c r="D251" s="321">
        <f>'２斷絲.IAD.效率'!D251</f>
        <v>0</v>
      </c>
      <c r="E251" s="332">
        <f>'２斷絲.IAD.效率'!J251</f>
        <v>0</v>
      </c>
      <c r="F251" s="332">
        <f>'２斷絲.IAD.效率'!K251</f>
        <v>0</v>
      </c>
      <c r="G251" s="332" t="str">
        <f>'２斷絲.IAD.效率'!L251</f>
        <v>停機</v>
      </c>
      <c r="H251" s="332">
        <f>'２斷絲.IAD.效率'!M251</f>
        <v>0</v>
      </c>
      <c r="I251" s="332">
        <f>'２斷絲.IAD.效率'!N251</f>
        <v>0</v>
      </c>
      <c r="J251" s="332">
        <f>'２斷絲.IAD.效率'!O251</f>
        <v>0</v>
      </c>
      <c r="K251" s="332" t="str">
        <f>'２斷絲.IAD.效率'!P251</f>
        <v>停機</v>
      </c>
      <c r="L251" s="332">
        <f>'２斷絲.IAD.效率'!Q251</f>
        <v>0</v>
      </c>
      <c r="M251" s="332">
        <f>'２斷絲.IAD.效率'!R251</f>
        <v>0</v>
      </c>
      <c r="N251" s="332">
        <f>'２斷絲.IAD.效率'!S251</f>
        <v>0</v>
      </c>
      <c r="O251" s="332" t="str">
        <f>'２斷絲.IAD.效率'!T251</f>
        <v>停機</v>
      </c>
      <c r="P251" s="332">
        <f>'２斷絲.IAD.效率'!U251</f>
        <v>0</v>
      </c>
      <c r="Q251" s="332">
        <f>'２斷絲.IAD.效率'!V251</f>
        <v>0</v>
      </c>
      <c r="R251" s="332">
        <f>'２斷絲.IAD.效率'!W251</f>
        <v>0</v>
      </c>
      <c r="S251" s="332" t="str">
        <f>'２斷絲.IAD.效率'!X251</f>
        <v>停機</v>
      </c>
      <c r="T251" s="332">
        <f>'２斷絲.IAD.效率'!Y251</f>
        <v>0</v>
      </c>
      <c r="U251" s="328" t="str">
        <f>IF(ISNA(VLOOKUP('２斷絲.IAD.效率'!C251,條件!$A$1:$J$1011,10,0)),"",(VLOOKUP('２斷絲.IAD.效率'!C251,條件!$A$1:$J$1011,10,0)))</f>
        <v/>
      </c>
      <c r="V251" s="329" t="str">
        <f>IF(ISNA(VLOOKUP(C251,條件!$A$1:$J$1011,8,0)),"",(VLOOKUP(C251,條件!$A$1:$J$1011,8,0)))</f>
        <v/>
      </c>
      <c r="W251" s="329" t="str">
        <f>IF(ISNA(VLOOKUP(V251,清單!$AG$1:$AH$19,2,1)),"",(VLOOKUP(V251,清單!$AG$1:$AH$19,2,1)))</f>
        <v/>
      </c>
      <c r="X251" s="329" t="str">
        <f>IF(ISNA(VLOOKUP(C251,條件!$A$1:$J$1011,9,0)),"",(VLOOKUP(C251,條件!$A$1:$J$1011,9,0)))</f>
        <v/>
      </c>
      <c r="Y251" s="329">
        <v>24</v>
      </c>
      <c r="Z251" s="329">
        <v>216</v>
      </c>
      <c r="AA251" s="329" t="str">
        <f t="shared" si="24"/>
        <v/>
      </c>
      <c r="AB251" s="333" t="str">
        <f t="shared" si="25"/>
        <v/>
      </c>
    </row>
    <row r="252" spans="1:28">
      <c r="A252" s="331">
        <f>'２斷絲.IAD.效率'!A252</f>
        <v>46182</v>
      </c>
      <c r="B252" s="321" t="str">
        <f>'２斷絲.IAD.效率'!B252</f>
        <v>A09</v>
      </c>
      <c r="C252" s="321" t="str">
        <f>'２斷絲.IAD.效率'!C252</f>
        <v>停機</v>
      </c>
      <c r="D252" s="321">
        <f>'２斷絲.IAD.效率'!D252</f>
        <v>0</v>
      </c>
      <c r="E252" s="332">
        <f>'２斷絲.IAD.效率'!J252</f>
        <v>0</v>
      </c>
      <c r="F252" s="332">
        <f>'２斷絲.IAD.效率'!K252</f>
        <v>0</v>
      </c>
      <c r="G252" s="332" t="str">
        <f>'２斷絲.IAD.效率'!L252</f>
        <v>停機</v>
      </c>
      <c r="H252" s="332">
        <f>'２斷絲.IAD.效率'!M252</f>
        <v>0</v>
      </c>
      <c r="I252" s="332">
        <f>'２斷絲.IAD.效率'!N252</f>
        <v>0</v>
      </c>
      <c r="J252" s="332">
        <f>'２斷絲.IAD.效率'!O252</f>
        <v>0</v>
      </c>
      <c r="K252" s="332" t="str">
        <f>'２斷絲.IAD.效率'!P252</f>
        <v>停機</v>
      </c>
      <c r="L252" s="332">
        <f>'２斷絲.IAD.效率'!Q252</f>
        <v>0</v>
      </c>
      <c r="M252" s="332">
        <f>'２斷絲.IAD.效率'!R252</f>
        <v>0</v>
      </c>
      <c r="N252" s="332">
        <f>'２斷絲.IAD.效率'!S252</f>
        <v>0</v>
      </c>
      <c r="O252" s="332" t="str">
        <f>'２斷絲.IAD.效率'!T252</f>
        <v>停機</v>
      </c>
      <c r="P252" s="332">
        <f>'２斷絲.IAD.效率'!U252</f>
        <v>0</v>
      </c>
      <c r="Q252" s="332">
        <f>'２斷絲.IAD.效率'!V252</f>
        <v>0</v>
      </c>
      <c r="R252" s="332">
        <f>'２斷絲.IAD.效率'!W252</f>
        <v>0</v>
      </c>
      <c r="S252" s="332" t="str">
        <f>'２斷絲.IAD.效率'!X252</f>
        <v>停機</v>
      </c>
      <c r="T252" s="332">
        <f>'２斷絲.IAD.效率'!Y252</f>
        <v>0</v>
      </c>
      <c r="U252" s="328" t="str">
        <f>IF(ISNA(VLOOKUP('２斷絲.IAD.效率'!C252,條件!$A$1:$J$1011,10,0)),"",(VLOOKUP('２斷絲.IAD.效率'!C252,條件!$A$1:$J$1011,10,0)))</f>
        <v/>
      </c>
      <c r="V252" s="329" t="str">
        <f>IF(ISNA(VLOOKUP(C252,條件!$A$1:$J$1011,8,0)),"",(VLOOKUP(C252,條件!$A$1:$J$1011,8,0)))</f>
        <v/>
      </c>
      <c r="W252" s="329" t="str">
        <f>IF(ISNA(VLOOKUP(V252,清單!$AG$1:$AH$19,2,1)),"",(VLOOKUP(V252,清單!$AG$1:$AH$19,2,1)))</f>
        <v/>
      </c>
      <c r="X252" s="329" t="str">
        <f>IF(ISNA(VLOOKUP(C252,條件!$A$1:$J$1011,9,0)),"",(VLOOKUP(C252,條件!$A$1:$J$1011,9,0)))</f>
        <v/>
      </c>
      <c r="Y252" s="329">
        <v>24</v>
      </c>
      <c r="Z252" s="329">
        <v>216</v>
      </c>
      <c r="AA252" s="329" t="str">
        <f t="shared" si="24"/>
        <v/>
      </c>
      <c r="AB252" s="333" t="str">
        <f t="shared" si="25"/>
        <v/>
      </c>
    </row>
    <row r="253" spans="1:28">
      <c r="A253" s="331">
        <f>'２斷絲.IAD.效率'!A253</f>
        <v>46182</v>
      </c>
      <c r="B253" s="321" t="str">
        <f>'２斷絲.IAD.效率'!B253</f>
        <v>A10</v>
      </c>
      <c r="C253" s="321" t="str">
        <f>'２斷絲.IAD.效率'!C253</f>
        <v>停機</v>
      </c>
      <c r="D253" s="321">
        <f>'２斷絲.IAD.效率'!D253</f>
        <v>0</v>
      </c>
      <c r="E253" s="332">
        <f>'２斷絲.IAD.效率'!J253</f>
        <v>0</v>
      </c>
      <c r="F253" s="332">
        <f>'２斷絲.IAD.效率'!K253</f>
        <v>0</v>
      </c>
      <c r="G253" s="332" t="str">
        <f>'２斷絲.IAD.效率'!L253</f>
        <v>停機</v>
      </c>
      <c r="H253" s="332">
        <f>'２斷絲.IAD.效率'!M253</f>
        <v>0</v>
      </c>
      <c r="I253" s="332">
        <f>'２斷絲.IAD.效率'!N253</f>
        <v>0</v>
      </c>
      <c r="J253" s="332">
        <f>'２斷絲.IAD.效率'!O253</f>
        <v>0</v>
      </c>
      <c r="K253" s="332" t="str">
        <f>'２斷絲.IAD.效率'!P253</f>
        <v>停機</v>
      </c>
      <c r="L253" s="332">
        <f>'２斷絲.IAD.效率'!Q253</f>
        <v>0</v>
      </c>
      <c r="M253" s="332">
        <f>'２斷絲.IAD.效率'!R253</f>
        <v>0</v>
      </c>
      <c r="N253" s="332">
        <f>'２斷絲.IAD.效率'!S253</f>
        <v>0</v>
      </c>
      <c r="O253" s="332" t="str">
        <f>'２斷絲.IAD.效率'!T253</f>
        <v>停機</v>
      </c>
      <c r="P253" s="332">
        <f>'２斷絲.IAD.效率'!U253</f>
        <v>0</v>
      </c>
      <c r="Q253" s="332">
        <f>'２斷絲.IAD.效率'!V253</f>
        <v>0</v>
      </c>
      <c r="R253" s="332">
        <f>'２斷絲.IAD.效率'!W253</f>
        <v>0</v>
      </c>
      <c r="S253" s="332" t="str">
        <f>'２斷絲.IAD.效率'!X253</f>
        <v>停機</v>
      </c>
      <c r="T253" s="332">
        <f>'２斷絲.IAD.效率'!Y253</f>
        <v>0</v>
      </c>
      <c r="U253" s="328" t="str">
        <f>IF(ISNA(VLOOKUP('２斷絲.IAD.效率'!C253,條件!$A$1:$J$1011,10,0)),"",(VLOOKUP('２斷絲.IAD.效率'!C253,條件!$A$1:$J$1011,10,0)))</f>
        <v/>
      </c>
      <c r="V253" s="329" t="str">
        <f>IF(ISNA(VLOOKUP(C253,條件!$A$1:$J$1011,8,0)),"",(VLOOKUP(C253,條件!$A$1:$J$1011,8,0)))</f>
        <v/>
      </c>
      <c r="W253" s="329" t="str">
        <f>IF(ISNA(VLOOKUP(V253,清單!$AG$1:$AH$19,2,1)),"",(VLOOKUP(V253,清單!$AG$1:$AH$19,2,1)))</f>
        <v/>
      </c>
      <c r="X253" s="329" t="str">
        <f>IF(ISNA(VLOOKUP(C253,條件!$A$1:$J$1011,9,0)),"",(VLOOKUP(C253,條件!$A$1:$J$1011,9,0)))</f>
        <v/>
      </c>
      <c r="Y253" s="329">
        <v>24</v>
      </c>
      <c r="Z253" s="329">
        <v>216</v>
      </c>
      <c r="AA253" s="329" t="str">
        <f t="shared" si="24"/>
        <v/>
      </c>
      <c r="AB253" s="333" t="str">
        <f t="shared" si="25"/>
        <v/>
      </c>
    </row>
    <row r="254" spans="1:28">
      <c r="A254" s="331">
        <f>'２斷絲.IAD.效率'!A254</f>
        <v>46182</v>
      </c>
      <c r="B254" s="321" t="str">
        <f>'２斷絲.IAD.效率'!B254</f>
        <v>A11</v>
      </c>
      <c r="C254" s="321" t="str">
        <f>'２斷絲.IAD.效率'!C254</f>
        <v>2FA072</v>
      </c>
      <c r="D254" s="321">
        <f>'２斷絲.IAD.效率'!D254</f>
        <v>0</v>
      </c>
      <c r="E254" s="332">
        <f>'２斷絲.IAD.效率'!J254</f>
        <v>39</v>
      </c>
      <c r="F254" s="332">
        <f>'２斷絲.IAD.效率'!K254</f>
        <v>4</v>
      </c>
      <c r="G254" s="332">
        <f>'２斷絲.IAD.效率'!L254</f>
        <v>8599</v>
      </c>
      <c r="H254" s="332">
        <f>'２斷絲.IAD.效率'!M254</f>
        <v>8271</v>
      </c>
      <c r="I254" s="332">
        <f>'２斷絲.IAD.效率'!N254</f>
        <v>0</v>
      </c>
      <c r="J254" s="332">
        <f>'２斷絲.IAD.效率'!O254</f>
        <v>0</v>
      </c>
      <c r="K254" s="332">
        <f>'２斷絲.IAD.效率'!P254</f>
        <v>0</v>
      </c>
      <c r="L254" s="332">
        <f>'２斷絲.IAD.效率'!Q254</f>
        <v>0</v>
      </c>
      <c r="M254" s="332">
        <f>'２斷絲.IAD.效率'!R254</f>
        <v>32</v>
      </c>
      <c r="N254" s="332">
        <f>'２斷絲.IAD.效率'!S254</f>
        <v>0</v>
      </c>
      <c r="O254" s="332">
        <f>'２斷絲.IAD.效率'!T254</f>
        <v>9145</v>
      </c>
      <c r="P254" s="332">
        <f>'２斷絲.IAD.效率'!U254</f>
        <v>8392</v>
      </c>
      <c r="Q254" s="332">
        <f>'２斷絲.IAD.效率'!V254</f>
        <v>4</v>
      </c>
      <c r="R254" s="332">
        <f>'２斷絲.IAD.效率'!W254</f>
        <v>0</v>
      </c>
      <c r="S254" s="332">
        <f>'２斷絲.IAD.效率'!X254</f>
        <v>9336</v>
      </c>
      <c r="T254" s="332">
        <f>'２斷絲.IAD.效率'!Y254</f>
        <v>8732</v>
      </c>
      <c r="U254" s="328" t="str">
        <f>IF(ISNA(VLOOKUP('２斷絲.IAD.效率'!C254,條件!$A$1:$J$1011,10,0)),"",(VLOOKUP('２斷絲.IAD.效率'!C254,條件!$A$1:$J$1011,10,0)))</f>
        <v>高壓</v>
      </c>
      <c r="V254" s="329" t="str">
        <f>IF(ISNA(VLOOKUP(C254,條件!$A$1:$J$1011,8,0)),"",(VLOOKUP(C254,條件!$A$1:$J$1011,8,0)))</f>
        <v>P203</v>
      </c>
      <c r="W254" s="329">
        <f>IF(ISNA(VLOOKUP(V254,清單!$AG$1:$AH$19,2,1)),"",(VLOOKUP(V254,清單!$AG$1:$AH$19,2,1)))</f>
        <v>0.91100000000000003</v>
      </c>
      <c r="X254" s="329">
        <f>IF(ISNA(VLOOKUP(C254,條件!$A$1:$J$1011,9,0)),"",(VLOOKUP(C254,條件!$A$1:$J$1011,9,0)))</f>
        <v>0.6</v>
      </c>
      <c r="Y254" s="329">
        <v>24</v>
      </c>
      <c r="Z254" s="329">
        <v>216</v>
      </c>
      <c r="AA254" s="329">
        <f t="shared" si="24"/>
        <v>1.6</v>
      </c>
      <c r="AB254" s="333">
        <f t="shared" si="25"/>
        <v>7556.1984000000011</v>
      </c>
    </row>
    <row r="255" spans="1:28">
      <c r="A255" s="331">
        <f>'２斷絲.IAD.效率'!A255</f>
        <v>46182</v>
      </c>
      <c r="B255" s="321" t="str">
        <f>'２斷絲.IAD.效率'!B255</f>
        <v>A12</v>
      </c>
      <c r="C255" s="321" t="str">
        <f>'２斷絲.IAD.效率'!C255</f>
        <v>2F43R2</v>
      </c>
      <c r="D255" s="321">
        <f>'２斷絲.IAD.效率'!D255</f>
        <v>0</v>
      </c>
      <c r="E255" s="332">
        <f>'２斷絲.IAD.效率'!J255</f>
        <v>0</v>
      </c>
      <c r="F255" s="332">
        <f>'２斷絲.IAD.效率'!K255</f>
        <v>0</v>
      </c>
      <c r="G255" s="332" t="str">
        <f>'２斷絲.IAD.效率'!L255</f>
        <v>清車</v>
      </c>
      <c r="H255" s="332">
        <f>'２斷絲.IAD.效率'!M255</f>
        <v>0</v>
      </c>
      <c r="I255" s="332">
        <f>'２斷絲.IAD.效率'!N255</f>
        <v>0</v>
      </c>
      <c r="J255" s="332">
        <f>'２斷絲.IAD.效率'!O255</f>
        <v>0</v>
      </c>
      <c r="K255" s="332" t="str">
        <f>'２斷絲.IAD.效率'!P255</f>
        <v>清車</v>
      </c>
      <c r="L255" s="332">
        <f>'２斷絲.IAD.效率'!Q255</f>
        <v>0</v>
      </c>
      <c r="M255" s="332">
        <f>'２斷絲.IAD.效率'!R255</f>
        <v>0</v>
      </c>
      <c r="N255" s="332">
        <f>'２斷絲.IAD.效率'!S255</f>
        <v>0</v>
      </c>
      <c r="O255" s="332" t="str">
        <f>'２斷絲.IAD.效率'!T255</f>
        <v>清車</v>
      </c>
      <c r="P255" s="332">
        <f>'２斷絲.IAD.效率'!U255</f>
        <v>0</v>
      </c>
      <c r="Q255" s="332">
        <f>'２斷絲.IAD.效率'!V255</f>
        <v>0</v>
      </c>
      <c r="R255" s="332">
        <f>'２斷絲.IAD.效率'!W255</f>
        <v>0</v>
      </c>
      <c r="S255" s="332" t="str">
        <f>'２斷絲.IAD.效率'!X255</f>
        <v>清車</v>
      </c>
      <c r="T255" s="332">
        <f>'２斷絲.IAD.效率'!Y255</f>
        <v>0</v>
      </c>
      <c r="U255" s="328" t="str">
        <f>IF(ISNA(VLOOKUP('２斷絲.IAD.效率'!C255,條件!$A$1:$J$1011,10,0)),"",(VLOOKUP('２斷絲.IAD.效率'!C255,條件!$A$1:$J$1011,10,0)))</f>
        <v>低壓</v>
      </c>
      <c r="V255" s="329" t="str">
        <f>IF(ISNA(VLOOKUP(C255,條件!$A$1:$J$1011,8,0)),"",(VLOOKUP(C255,條件!$A$1:$J$1011,8,0)))</f>
        <v>P203</v>
      </c>
      <c r="W255" s="329">
        <f>IF(ISNA(VLOOKUP(V255,清單!$AG$1:$AH$19,2,1)),"",(VLOOKUP(V255,清單!$AG$1:$AH$19,2,1)))</f>
        <v>0.91100000000000003</v>
      </c>
      <c r="X255" s="329">
        <f>IF(ISNA(VLOOKUP(C255,條件!$A$1:$J$1011,9,0)),"",(VLOOKUP(C255,條件!$A$1:$J$1011,9,0)))</f>
        <v>1.7</v>
      </c>
      <c r="Y255" s="329">
        <v>24</v>
      </c>
      <c r="Z255" s="329">
        <v>216</v>
      </c>
      <c r="AA255" s="329">
        <f t="shared" si="24"/>
        <v>2.7</v>
      </c>
      <c r="AB255" s="333">
        <f t="shared" si="25"/>
        <v>12751.084800000001</v>
      </c>
    </row>
    <row r="256" spans="1:28">
      <c r="A256" s="331">
        <f>'２斷絲.IAD.效率'!A256</f>
        <v>46182</v>
      </c>
      <c r="B256" s="321" t="str">
        <f>'２斷絲.IAD.效率'!B256</f>
        <v>A13</v>
      </c>
      <c r="C256" s="321" t="str">
        <f>'２斷絲.IAD.效率'!C256</f>
        <v>2F08R2</v>
      </c>
      <c r="D256" s="321" t="str">
        <f>'２斷絲.IAD.效率'!D256</f>
        <v>G</v>
      </c>
      <c r="E256" s="332">
        <f>'２斷絲.IAD.效率'!J256</f>
        <v>19</v>
      </c>
      <c r="F256" s="332">
        <f>'２斷絲.IAD.效率'!K256</f>
        <v>0</v>
      </c>
      <c r="G256" s="332">
        <f>'２斷絲.IAD.效率'!L256</f>
        <v>8979</v>
      </c>
      <c r="H256" s="332">
        <f>'２斷絲.IAD.效率'!M256</f>
        <v>9311</v>
      </c>
      <c r="I256" s="332">
        <f>'２斷絲.IAD.效率'!N256</f>
        <v>0</v>
      </c>
      <c r="J256" s="332">
        <f>'２斷絲.IAD.效率'!O256</f>
        <v>0</v>
      </c>
      <c r="K256" s="332">
        <f>'２斷絲.IAD.效率'!P256</f>
        <v>0</v>
      </c>
      <c r="L256" s="332">
        <f>'２斷絲.IAD.效率'!Q256</f>
        <v>0</v>
      </c>
      <c r="M256" s="332">
        <f>'２斷絲.IAD.效率'!R256</f>
        <v>21</v>
      </c>
      <c r="N256" s="332">
        <f>'２斷絲.IAD.效率'!S256</f>
        <v>1</v>
      </c>
      <c r="O256" s="332">
        <f>'２斷絲.IAD.效率'!T256</f>
        <v>9179</v>
      </c>
      <c r="P256" s="332">
        <f>'２斷絲.IAD.效率'!U256</f>
        <v>9514</v>
      </c>
      <c r="Q256" s="332">
        <f>'２斷絲.IAD.效率'!V256</f>
        <v>13</v>
      </c>
      <c r="R256" s="332">
        <f>'２斷絲.IAD.效率'!W256</f>
        <v>0</v>
      </c>
      <c r="S256" s="332">
        <f>'２斷絲.IAD.效率'!X256</f>
        <v>9200</v>
      </c>
      <c r="T256" s="332">
        <f>'２斷絲.IAD.效率'!Y256</f>
        <v>9333</v>
      </c>
      <c r="U256" s="328" t="str">
        <f>IF(ISNA(VLOOKUP('２斷絲.IAD.效率'!C256,條件!$A$1:$J$1011,10,0)),"",(VLOOKUP('２斷絲.IAD.效率'!C256,條件!$A$1:$J$1011,10,0)))</f>
        <v>低壓</v>
      </c>
      <c r="V256" s="329" t="str">
        <f>IF(ISNA(VLOOKUP(C256,條件!$A$1:$J$1011,8,0)),"",(VLOOKUP(C256,條件!$A$1:$J$1011,8,0)))</f>
        <v>P142</v>
      </c>
      <c r="W256" s="329">
        <f>IF(ISNA(VLOOKUP(V256,清單!$AG$1:$AH$19,2,1)),"",(VLOOKUP(V256,清單!$AG$1:$AH$19,2,1)))</f>
        <v>0.56200000000000006</v>
      </c>
      <c r="X256" s="329">
        <f>IF(ISNA(VLOOKUP(C256,條件!$A$1:$J$1011,9,0)),"",(VLOOKUP(C256,條件!$A$1:$J$1011,9,0)))</f>
        <v>1.1000000000000001</v>
      </c>
      <c r="Y256" s="329">
        <v>24</v>
      </c>
      <c r="Z256" s="329">
        <v>216</v>
      </c>
      <c r="AA256" s="329">
        <f t="shared" si="24"/>
        <v>2.1</v>
      </c>
      <c r="AB256" s="333">
        <f t="shared" si="25"/>
        <v>6118.1568000000007</v>
      </c>
    </row>
    <row r="257" spans="1:28">
      <c r="A257" s="331">
        <f>'２斷絲.IAD.效率'!A257</f>
        <v>46182</v>
      </c>
      <c r="B257" s="321" t="str">
        <f>'２斷絲.IAD.效率'!B257</f>
        <v>A14</v>
      </c>
      <c r="C257" s="321" t="str">
        <f>'２斷絲.IAD.效率'!C257</f>
        <v>停機</v>
      </c>
      <c r="D257" s="321">
        <f>'２斷絲.IAD.效率'!D257</f>
        <v>0</v>
      </c>
      <c r="E257" s="332">
        <f>'２斷絲.IAD.效率'!J257</f>
        <v>0</v>
      </c>
      <c r="F257" s="332">
        <f>'２斷絲.IAD.效率'!K257</f>
        <v>0</v>
      </c>
      <c r="G257" s="332" t="str">
        <f>'２斷絲.IAD.效率'!L257</f>
        <v>停機</v>
      </c>
      <c r="H257" s="332">
        <f>'２斷絲.IAD.效率'!M257</f>
        <v>0</v>
      </c>
      <c r="I257" s="332">
        <f>'２斷絲.IAD.效率'!N257</f>
        <v>0</v>
      </c>
      <c r="J257" s="332">
        <f>'２斷絲.IAD.效率'!O257</f>
        <v>0</v>
      </c>
      <c r="K257" s="332" t="str">
        <f>'２斷絲.IAD.效率'!P257</f>
        <v>停機</v>
      </c>
      <c r="L257" s="332">
        <f>'２斷絲.IAD.效率'!Q257</f>
        <v>0</v>
      </c>
      <c r="M257" s="332">
        <f>'２斷絲.IAD.效率'!R257</f>
        <v>0</v>
      </c>
      <c r="N257" s="332">
        <f>'２斷絲.IAD.效率'!S257</f>
        <v>0</v>
      </c>
      <c r="O257" s="332" t="str">
        <f>'２斷絲.IAD.效率'!T257</f>
        <v>停機</v>
      </c>
      <c r="P257" s="332">
        <f>'２斷絲.IAD.效率'!U257</f>
        <v>0</v>
      </c>
      <c r="Q257" s="332">
        <f>'２斷絲.IAD.效率'!V257</f>
        <v>0</v>
      </c>
      <c r="R257" s="332">
        <f>'２斷絲.IAD.效率'!W257</f>
        <v>0</v>
      </c>
      <c r="S257" s="332" t="str">
        <f>'２斷絲.IAD.效率'!X257</f>
        <v>停機</v>
      </c>
      <c r="T257" s="332">
        <f>'２斷絲.IAD.效率'!Y257</f>
        <v>0</v>
      </c>
      <c r="U257" s="328" t="str">
        <f>IF(ISNA(VLOOKUP('２斷絲.IAD.效率'!C257,條件!$A$1:$J$1011,10,0)),"",(VLOOKUP('２斷絲.IAD.效率'!C257,條件!$A$1:$J$1011,10,0)))</f>
        <v/>
      </c>
      <c r="V257" s="329" t="str">
        <f>IF(ISNA(VLOOKUP(C257,條件!$A$1:$J$1011,8,0)),"",(VLOOKUP(C257,條件!$A$1:$J$1011,8,0)))</f>
        <v/>
      </c>
      <c r="W257" s="329" t="str">
        <f>IF(ISNA(VLOOKUP(V257,清單!$AG$1:$AH$19,2,1)),"",(VLOOKUP(V257,清單!$AG$1:$AH$19,2,1)))</f>
        <v/>
      </c>
      <c r="X257" s="329" t="str">
        <f>IF(ISNA(VLOOKUP(C257,條件!$A$1:$J$1011,9,0)),"",(VLOOKUP(C257,條件!$A$1:$J$1011,9,0)))</f>
        <v/>
      </c>
      <c r="Y257" s="329">
        <v>24</v>
      </c>
      <c r="Z257" s="329">
        <v>216</v>
      </c>
      <c r="AA257" s="329" t="str">
        <f t="shared" si="24"/>
        <v/>
      </c>
      <c r="AB257" s="333" t="str">
        <f t="shared" si="25"/>
        <v/>
      </c>
    </row>
    <row r="258" spans="1:28">
      <c r="A258" s="331">
        <f>'２斷絲.IAD.效率'!A258</f>
        <v>46182</v>
      </c>
      <c r="B258" s="321" t="str">
        <f>'２斷絲.IAD.效率'!B258</f>
        <v>A15</v>
      </c>
      <c r="C258" s="321" t="str">
        <f>'２斷絲.IAD.效率'!C258</f>
        <v>2F43P2</v>
      </c>
      <c r="D258" s="321">
        <f>'２斷絲.IAD.效率'!D258</f>
        <v>0</v>
      </c>
      <c r="E258" s="332">
        <f>'２斷絲.IAD.效率'!J258</f>
        <v>17</v>
      </c>
      <c r="F258" s="332">
        <f>'２斷絲.IAD.效率'!K258</f>
        <v>0</v>
      </c>
      <c r="G258" s="332">
        <f>'２斷絲.IAD.效率'!L258</f>
        <v>8625</v>
      </c>
      <c r="H258" s="332">
        <f>'２斷絲.IAD.效率'!M258</f>
        <v>8566</v>
      </c>
      <c r="I258" s="332">
        <f>'２斷絲.IAD.效率'!N258</f>
        <v>0</v>
      </c>
      <c r="J258" s="332">
        <f>'２斷絲.IAD.效率'!O258</f>
        <v>0</v>
      </c>
      <c r="K258" s="332">
        <f>'２斷絲.IAD.效率'!P258</f>
        <v>0</v>
      </c>
      <c r="L258" s="332">
        <f>'２斷絲.IAD.效率'!Q258</f>
        <v>0</v>
      </c>
      <c r="M258" s="332">
        <f>'２斷絲.IAD.效率'!R258</f>
        <v>15</v>
      </c>
      <c r="N258" s="332">
        <f>'２斷絲.IAD.效率'!S258</f>
        <v>2</v>
      </c>
      <c r="O258" s="332">
        <f>'２斷絲.IAD.效率'!T258</f>
        <v>8797</v>
      </c>
      <c r="P258" s="332">
        <f>'２斷絲.IAD.效率'!U258</f>
        <v>8662</v>
      </c>
      <c r="Q258" s="332">
        <f>'２斷絲.IAD.效率'!V258</f>
        <v>16</v>
      </c>
      <c r="R258" s="332">
        <f>'２斷絲.IAD.效率'!W258</f>
        <v>0</v>
      </c>
      <c r="S258" s="332">
        <f>'２斷絲.IAD.效率'!X258</f>
        <v>8903</v>
      </c>
      <c r="T258" s="332">
        <f>'２斷絲.IAD.效率'!Y258</f>
        <v>8512</v>
      </c>
      <c r="U258" s="328" t="str">
        <f>IF(ISNA(VLOOKUP('２斷絲.IAD.效率'!C258,條件!$A$1:$J$1011,10,0)),"",(VLOOKUP('２斷絲.IAD.效率'!C258,條件!$A$1:$J$1011,10,0)))</f>
        <v>低壓</v>
      </c>
      <c r="V258" s="329" t="str">
        <f>IF(ISNA(VLOOKUP(C258,條件!$A$1:$J$1011,8,0)),"",(VLOOKUP(C258,條件!$A$1:$J$1011,8,0)))</f>
        <v>P203</v>
      </c>
      <c r="W258" s="329">
        <f>IF(ISNA(VLOOKUP(V258,清單!$AG$1:$AH$19,2,1)),"",(VLOOKUP(V258,清單!$AG$1:$AH$19,2,1)))</f>
        <v>0.91100000000000003</v>
      </c>
      <c r="X258" s="329">
        <f>IF(ISNA(VLOOKUP(C258,條件!$A$1:$J$1011,9,0)),"",(VLOOKUP(C258,條件!$A$1:$J$1011,9,0)))</f>
        <v>3</v>
      </c>
      <c r="Y258" s="329">
        <v>24</v>
      </c>
      <c r="Z258" s="329">
        <v>216</v>
      </c>
      <c r="AA258" s="329">
        <f t="shared" si="24"/>
        <v>4</v>
      </c>
      <c r="AB258" s="333">
        <f t="shared" si="25"/>
        <v>18890.495999999999</v>
      </c>
    </row>
    <row r="259" spans="1:28">
      <c r="A259" s="331">
        <f>'２斷絲.IAD.效率'!A259</f>
        <v>46182</v>
      </c>
      <c r="B259" s="321" t="str">
        <f>'２斷絲.IAD.效率'!B259</f>
        <v>A16</v>
      </c>
      <c r="C259" s="321" t="str">
        <f>'２斷絲.IAD.效率'!C259</f>
        <v>2F08S2</v>
      </c>
      <c r="D259" s="321">
        <f>'２斷絲.IAD.效率'!D259</f>
        <v>0</v>
      </c>
      <c r="E259" s="332">
        <f>'２斷絲.IAD.效率'!J259</f>
        <v>19</v>
      </c>
      <c r="F259" s="332">
        <f>'２斷絲.IAD.效率'!K259</f>
        <v>0</v>
      </c>
      <c r="G259" s="332">
        <f>'２斷絲.IAD.效率'!L259</f>
        <v>9344</v>
      </c>
      <c r="H259" s="332">
        <f>'２斷絲.IAD.效率'!M259</f>
        <v>9341</v>
      </c>
      <c r="I259" s="332">
        <f>'２斷絲.IAD.效率'!N259</f>
        <v>0</v>
      </c>
      <c r="J259" s="332">
        <f>'２斷絲.IAD.效率'!O259</f>
        <v>0</v>
      </c>
      <c r="K259" s="332">
        <f>'２斷絲.IAD.效率'!P259</f>
        <v>0</v>
      </c>
      <c r="L259" s="332">
        <f>'２斷絲.IAD.效率'!Q259</f>
        <v>0</v>
      </c>
      <c r="M259" s="332">
        <f>'２斷絲.IAD.效率'!R259</f>
        <v>22</v>
      </c>
      <c r="N259" s="332">
        <f>'２斷絲.IAD.效率'!S259</f>
        <v>0</v>
      </c>
      <c r="O259" s="332">
        <f>'２斷絲.IAD.效率'!T259</f>
        <v>9555</v>
      </c>
      <c r="P259" s="332">
        <f>'２斷絲.IAD.效率'!U259</f>
        <v>9536</v>
      </c>
      <c r="Q259" s="332">
        <f>'２斷絲.IAD.效率'!V259</f>
        <v>16</v>
      </c>
      <c r="R259" s="332">
        <f>'２斷絲.IAD.效率'!W259</f>
        <v>0</v>
      </c>
      <c r="S259" s="332">
        <f>'２斷絲.IAD.效率'!X259</f>
        <v>9767</v>
      </c>
      <c r="T259" s="332">
        <f>'２斷絲.IAD.效率'!Y259</f>
        <v>9458</v>
      </c>
      <c r="U259" s="328" t="str">
        <f>IF(ISNA(VLOOKUP('２斷絲.IAD.效率'!C259,條件!$A$1:$J$1011,10,0)),"",(VLOOKUP('２斷絲.IAD.效率'!C259,條件!$A$1:$J$1011,10,0)))</f>
        <v>低壓</v>
      </c>
      <c r="V259" s="329" t="str">
        <f>IF(ISNA(VLOOKUP(C259,條件!$A$1:$J$1011,8,0)),"",(VLOOKUP(C259,條件!$A$1:$J$1011,8,0)))</f>
        <v>P203</v>
      </c>
      <c r="W259" s="329">
        <f>IF(ISNA(VLOOKUP(V259,清單!$AG$1:$AH$19,2,1)),"",(VLOOKUP(V259,清單!$AG$1:$AH$19,2,1)))</f>
        <v>0.91100000000000003</v>
      </c>
      <c r="X259" s="329">
        <f>IF(ISNA(VLOOKUP(C259,條件!$A$1:$J$1011,9,0)),"",(VLOOKUP(C259,條件!$A$1:$J$1011,9,0)))</f>
        <v>0.9</v>
      </c>
      <c r="Y259" s="329">
        <v>24</v>
      </c>
      <c r="Z259" s="329">
        <v>216</v>
      </c>
      <c r="AA259" s="329">
        <f t="shared" si="24"/>
        <v>1.9</v>
      </c>
      <c r="AB259" s="333">
        <f t="shared" si="25"/>
        <v>8972.9856</v>
      </c>
    </row>
    <row r="260" spans="1:28">
      <c r="A260" s="331">
        <f>'２斷絲.IAD.效率'!A260</f>
        <v>46182</v>
      </c>
      <c r="B260" s="321" t="str">
        <f>'２斷絲.IAD.效率'!B260</f>
        <v>A17</v>
      </c>
      <c r="C260" s="321" t="str">
        <f>'２斷絲.IAD.效率'!C260</f>
        <v>停機</v>
      </c>
      <c r="D260" s="321">
        <f>'２斷絲.IAD.效率'!D260</f>
        <v>0</v>
      </c>
      <c r="E260" s="332">
        <f>'２斷絲.IAD.效率'!J260</f>
        <v>0</v>
      </c>
      <c r="F260" s="332">
        <f>'２斷絲.IAD.效率'!K260</f>
        <v>0</v>
      </c>
      <c r="G260" s="332" t="str">
        <f>'２斷絲.IAD.效率'!L260</f>
        <v>停機</v>
      </c>
      <c r="H260" s="332">
        <f>'２斷絲.IAD.效率'!M260</f>
        <v>0</v>
      </c>
      <c r="I260" s="332">
        <f>'２斷絲.IAD.效率'!N260</f>
        <v>0</v>
      </c>
      <c r="J260" s="332">
        <f>'２斷絲.IAD.效率'!O260</f>
        <v>0</v>
      </c>
      <c r="K260" s="332" t="str">
        <f>'２斷絲.IAD.效率'!P260</f>
        <v>停機</v>
      </c>
      <c r="L260" s="332">
        <f>'２斷絲.IAD.效率'!Q260</f>
        <v>0</v>
      </c>
      <c r="M260" s="332">
        <f>'２斷絲.IAD.效率'!R260</f>
        <v>0</v>
      </c>
      <c r="N260" s="332">
        <f>'２斷絲.IAD.效率'!S260</f>
        <v>0</v>
      </c>
      <c r="O260" s="332" t="str">
        <f>'２斷絲.IAD.效率'!T260</f>
        <v>停機</v>
      </c>
      <c r="P260" s="332">
        <f>'２斷絲.IAD.效率'!U260</f>
        <v>0</v>
      </c>
      <c r="Q260" s="332">
        <f>'２斷絲.IAD.效率'!V260</f>
        <v>0</v>
      </c>
      <c r="R260" s="332">
        <f>'２斷絲.IAD.效率'!W260</f>
        <v>0</v>
      </c>
      <c r="S260" s="332" t="str">
        <f>'２斷絲.IAD.效率'!X260</f>
        <v>停機</v>
      </c>
      <c r="T260" s="332">
        <f>'２斷絲.IAD.效率'!Y260</f>
        <v>0</v>
      </c>
      <c r="U260" s="328" t="str">
        <f>IF(ISNA(VLOOKUP('２斷絲.IAD.效率'!C260,條件!$A$1:$J$1011,10,0)),"",(VLOOKUP('２斷絲.IAD.效率'!C260,條件!$A$1:$J$1011,10,0)))</f>
        <v/>
      </c>
      <c r="V260" s="329" t="str">
        <f>IF(ISNA(VLOOKUP(C260,條件!$A$1:$J$1011,8,0)),"",(VLOOKUP(C260,條件!$A$1:$J$1011,8,0)))</f>
        <v/>
      </c>
      <c r="W260" s="329" t="str">
        <f>IF(ISNA(VLOOKUP(V260,清單!$AG$1:$AH$19,2,1)),"",(VLOOKUP(V260,清單!$AG$1:$AH$19,2,1)))</f>
        <v/>
      </c>
      <c r="X260" s="329" t="str">
        <f>IF(ISNA(VLOOKUP(C260,條件!$A$1:$J$1011,9,0)),"",(VLOOKUP(C260,條件!$A$1:$J$1011,9,0)))</f>
        <v/>
      </c>
      <c r="Y260" s="329">
        <v>24</v>
      </c>
      <c r="Z260" s="329">
        <v>216</v>
      </c>
      <c r="AA260" s="329" t="str">
        <f t="shared" si="24"/>
        <v/>
      </c>
      <c r="AB260" s="333" t="str">
        <f t="shared" si="25"/>
        <v/>
      </c>
    </row>
    <row r="261" spans="1:28">
      <c r="A261" s="331">
        <f>'２斷絲.IAD.效率'!A261</f>
        <v>46182</v>
      </c>
      <c r="B261" s="321" t="str">
        <f>'２斷絲.IAD.效率'!B261</f>
        <v>A18</v>
      </c>
      <c r="C261" s="321" t="str">
        <f>'２斷絲.IAD.效率'!C261</f>
        <v>停機</v>
      </c>
      <c r="D261" s="321">
        <f>'２斷絲.IAD.效率'!D261</f>
        <v>0</v>
      </c>
      <c r="E261" s="332">
        <f>'２斷絲.IAD.效率'!J261</f>
        <v>0</v>
      </c>
      <c r="F261" s="332">
        <f>'２斷絲.IAD.效率'!K261</f>
        <v>0</v>
      </c>
      <c r="G261" s="332" t="str">
        <f>'２斷絲.IAD.效率'!L261</f>
        <v>停機</v>
      </c>
      <c r="H261" s="332">
        <f>'２斷絲.IAD.效率'!M261</f>
        <v>0</v>
      </c>
      <c r="I261" s="332">
        <f>'２斷絲.IAD.效率'!N261</f>
        <v>0</v>
      </c>
      <c r="J261" s="332">
        <f>'２斷絲.IAD.效率'!O261</f>
        <v>0</v>
      </c>
      <c r="K261" s="332" t="str">
        <f>'２斷絲.IAD.效率'!P261</f>
        <v>停機</v>
      </c>
      <c r="L261" s="332">
        <f>'２斷絲.IAD.效率'!Q261</f>
        <v>0</v>
      </c>
      <c r="M261" s="332">
        <f>'２斷絲.IAD.效率'!R261</f>
        <v>0</v>
      </c>
      <c r="N261" s="332">
        <f>'２斷絲.IAD.效率'!S261</f>
        <v>0</v>
      </c>
      <c r="O261" s="332" t="str">
        <f>'２斷絲.IAD.效率'!T261</f>
        <v>停機</v>
      </c>
      <c r="P261" s="332">
        <f>'２斷絲.IAD.效率'!U261</f>
        <v>0</v>
      </c>
      <c r="Q261" s="332">
        <f>'２斷絲.IAD.效率'!V261</f>
        <v>0</v>
      </c>
      <c r="R261" s="332">
        <f>'２斷絲.IAD.效率'!W261</f>
        <v>0</v>
      </c>
      <c r="S261" s="332" t="str">
        <f>'２斷絲.IAD.效率'!X261</f>
        <v>停機</v>
      </c>
      <c r="T261" s="332">
        <f>'２斷絲.IAD.效率'!Y261</f>
        <v>0</v>
      </c>
      <c r="U261" s="328" t="str">
        <f>IF(ISNA(VLOOKUP('２斷絲.IAD.效率'!C261,條件!$A$1:$J$1011,10,0)),"",(VLOOKUP('２斷絲.IAD.效率'!C261,條件!$A$1:$J$1011,10,0)))</f>
        <v/>
      </c>
      <c r="V261" s="329" t="str">
        <f>IF(ISNA(VLOOKUP(C261,條件!$A$1:$J$1011,8,0)),"",(VLOOKUP(C261,條件!$A$1:$J$1011,8,0)))</f>
        <v/>
      </c>
      <c r="W261" s="329" t="str">
        <f>IF(ISNA(VLOOKUP(V261,清單!$AG$1:$AH$19,2,1)),"",(VLOOKUP(V261,清單!$AG$1:$AH$19,2,1)))</f>
        <v/>
      </c>
      <c r="X261" s="329" t="str">
        <f>IF(ISNA(VLOOKUP(C261,條件!$A$1:$J$1011,9,0)),"",(VLOOKUP(C261,條件!$A$1:$J$1011,9,0)))</f>
        <v/>
      </c>
      <c r="Y261" s="329">
        <v>24</v>
      </c>
      <c r="Z261" s="329">
        <v>216</v>
      </c>
      <c r="AA261" s="329" t="str">
        <f t="shared" si="24"/>
        <v/>
      </c>
      <c r="AB261" s="333" t="str">
        <f t="shared" si="25"/>
        <v/>
      </c>
    </row>
    <row r="262" spans="1:28">
      <c r="A262" s="331">
        <f>'２斷絲.IAD.效率'!A262</f>
        <v>46182</v>
      </c>
      <c r="B262" s="321" t="str">
        <f>'２斷絲.IAD.效率'!B262</f>
        <v>A19</v>
      </c>
      <c r="C262" s="321" t="str">
        <f>'２斷絲.IAD.效率'!C262</f>
        <v>2F43S2</v>
      </c>
      <c r="D262" s="321">
        <f>'２斷絲.IAD.效率'!D262</f>
        <v>0</v>
      </c>
      <c r="E262" s="332">
        <f>'２斷絲.IAD.效率'!J262</f>
        <v>26</v>
      </c>
      <c r="F262" s="332">
        <f>'２斷絲.IAD.效率'!K262</f>
        <v>15</v>
      </c>
      <c r="G262" s="332">
        <f>'２斷絲.IAD.效率'!L262</f>
        <v>9358</v>
      </c>
      <c r="H262" s="332">
        <f>'２斷絲.IAD.效率'!M262</f>
        <v>9166</v>
      </c>
      <c r="I262" s="332">
        <f>'２斷絲.IAD.效率'!N262</f>
        <v>0</v>
      </c>
      <c r="J262" s="332">
        <f>'２斷絲.IAD.效率'!O262</f>
        <v>0</v>
      </c>
      <c r="K262" s="332">
        <f>'２斷絲.IAD.效率'!P262</f>
        <v>0</v>
      </c>
      <c r="L262" s="332">
        <f>'２斷絲.IAD.效率'!Q262</f>
        <v>0</v>
      </c>
      <c r="M262" s="332">
        <f>'２斷絲.IAD.效率'!R262</f>
        <v>22</v>
      </c>
      <c r="N262" s="332">
        <f>'２斷絲.IAD.效率'!S262</f>
        <v>3</v>
      </c>
      <c r="O262" s="332">
        <f>'２斷絲.IAD.效率'!T262</f>
        <v>9446</v>
      </c>
      <c r="P262" s="332">
        <f>'２斷絲.IAD.效率'!U262</f>
        <v>9181</v>
      </c>
      <c r="Q262" s="332">
        <f>'２斷絲.IAD.效率'!V262</f>
        <v>27</v>
      </c>
      <c r="R262" s="332">
        <f>'２斷絲.IAD.效率'!W262</f>
        <v>0</v>
      </c>
      <c r="S262" s="332">
        <f>'２斷絲.IAD.效率'!X262</f>
        <v>8853</v>
      </c>
      <c r="T262" s="332">
        <f>'２斷絲.IAD.效率'!Y262</f>
        <v>8893</v>
      </c>
      <c r="U262" s="328" t="str">
        <f>IF(ISNA(VLOOKUP('２斷絲.IAD.效率'!C262,條件!$A$1:$J$1011,10,0)),"",(VLOOKUP('２斷絲.IAD.效率'!C262,條件!$A$1:$J$1011,10,0)))</f>
        <v>高壓</v>
      </c>
      <c r="V262" s="329" t="str">
        <f>IF(ISNA(VLOOKUP(C262,條件!$A$1:$J$1011,8,0)),"",(VLOOKUP(C262,條件!$A$1:$J$1011,8,0)))</f>
        <v>P203</v>
      </c>
      <c r="W262" s="329">
        <f>IF(ISNA(VLOOKUP(V262,清單!$AG$1:$AH$19,2,1)),"",(VLOOKUP(V262,清單!$AG$1:$AH$19,2,1)))</f>
        <v>0.91100000000000003</v>
      </c>
      <c r="X262" s="329">
        <f>IF(ISNA(VLOOKUP(C262,條件!$A$1:$J$1011,9,0)),"",(VLOOKUP(C262,條件!$A$1:$J$1011,9,0)))</f>
        <v>3</v>
      </c>
      <c r="Y262" s="329">
        <v>24</v>
      </c>
      <c r="Z262" s="329">
        <v>216</v>
      </c>
      <c r="AA262" s="329">
        <f t="shared" si="24"/>
        <v>4</v>
      </c>
      <c r="AB262" s="333">
        <f t="shared" si="25"/>
        <v>18890.495999999999</v>
      </c>
    </row>
    <row r="263" spans="1:28">
      <c r="A263" s="331">
        <f>'２斷絲.IAD.效率'!A263</f>
        <v>46182</v>
      </c>
      <c r="B263" s="321" t="str">
        <f>'２斷絲.IAD.效率'!B263</f>
        <v>A20</v>
      </c>
      <c r="C263" s="321" t="str">
        <f>'２斷絲.IAD.效率'!C263</f>
        <v>停機</v>
      </c>
      <c r="D263" s="321">
        <f>'２斷絲.IAD.效率'!D263</f>
        <v>0</v>
      </c>
      <c r="E263" s="332">
        <f>'２斷絲.IAD.效率'!J263</f>
        <v>0</v>
      </c>
      <c r="F263" s="332">
        <f>'２斷絲.IAD.效率'!K263</f>
        <v>0</v>
      </c>
      <c r="G263" s="332" t="str">
        <f>'２斷絲.IAD.效率'!L263</f>
        <v>停機</v>
      </c>
      <c r="H263" s="332">
        <f>'２斷絲.IAD.效率'!M263</f>
        <v>0</v>
      </c>
      <c r="I263" s="332">
        <f>'２斷絲.IAD.效率'!N263</f>
        <v>0</v>
      </c>
      <c r="J263" s="332">
        <f>'２斷絲.IAD.效率'!O263</f>
        <v>0</v>
      </c>
      <c r="K263" s="332" t="str">
        <f>'２斷絲.IAD.效率'!P263</f>
        <v>停機</v>
      </c>
      <c r="L263" s="332">
        <f>'２斷絲.IAD.效率'!Q263</f>
        <v>0</v>
      </c>
      <c r="M263" s="332">
        <f>'２斷絲.IAD.效率'!R263</f>
        <v>0</v>
      </c>
      <c r="N263" s="332">
        <f>'２斷絲.IAD.效率'!S263</f>
        <v>0</v>
      </c>
      <c r="O263" s="332" t="str">
        <f>'２斷絲.IAD.效率'!T263</f>
        <v>停機</v>
      </c>
      <c r="P263" s="332">
        <f>'２斷絲.IAD.效率'!U263</f>
        <v>0</v>
      </c>
      <c r="Q263" s="332">
        <f>'２斷絲.IAD.效率'!V263</f>
        <v>0</v>
      </c>
      <c r="R263" s="332">
        <f>'２斷絲.IAD.效率'!W263</f>
        <v>0</v>
      </c>
      <c r="S263" s="332" t="str">
        <f>'２斷絲.IAD.效率'!X263</f>
        <v>停機</v>
      </c>
      <c r="T263" s="332">
        <f>'２斷絲.IAD.效率'!Y263</f>
        <v>0</v>
      </c>
      <c r="U263" s="328" t="str">
        <f>IF(ISNA(VLOOKUP('２斷絲.IAD.效率'!C263,條件!$A$1:$J$1011,10,0)),"",(VLOOKUP('２斷絲.IAD.效率'!C263,條件!$A$1:$J$1011,10,0)))</f>
        <v/>
      </c>
      <c r="V263" s="329" t="str">
        <f>IF(ISNA(VLOOKUP(C263,條件!$A$1:$J$1011,8,0)),"",(VLOOKUP(C263,條件!$A$1:$J$1011,8,0)))</f>
        <v/>
      </c>
      <c r="W263" s="329" t="str">
        <f>IF(ISNA(VLOOKUP(V263,清單!$AG$1:$AH$19,2,1)),"",(VLOOKUP(V263,清單!$AG$1:$AH$19,2,1)))</f>
        <v/>
      </c>
      <c r="X263" s="329" t="str">
        <f>IF(ISNA(VLOOKUP(C263,條件!$A$1:$J$1011,9,0)),"",(VLOOKUP(C263,條件!$A$1:$J$1011,9,0)))</f>
        <v/>
      </c>
      <c r="Y263" s="329">
        <v>24</v>
      </c>
      <c r="Z263" s="329">
        <v>216</v>
      </c>
      <c r="AA263" s="329" t="str">
        <f t="shared" si="24"/>
        <v/>
      </c>
      <c r="AB263" s="333" t="str">
        <f t="shared" si="25"/>
        <v/>
      </c>
    </row>
    <row r="264" spans="1:28">
      <c r="A264" s="331">
        <f>'２斷絲.IAD.效率'!A264</f>
        <v>46182</v>
      </c>
      <c r="B264" s="321" t="str">
        <f>'２斷絲.IAD.效率'!B264</f>
        <v>A21</v>
      </c>
      <c r="C264" s="321" t="str">
        <f>'２斷絲.IAD.效率'!C264</f>
        <v>停機</v>
      </c>
      <c r="D264" s="321">
        <f>'２斷絲.IAD.效率'!D264</f>
        <v>0</v>
      </c>
      <c r="E264" s="332">
        <f>'２斷絲.IAD.效率'!J264</f>
        <v>0</v>
      </c>
      <c r="F264" s="332">
        <f>'２斷絲.IAD.效率'!K264</f>
        <v>0</v>
      </c>
      <c r="G264" s="332" t="str">
        <f>'２斷絲.IAD.效率'!L264</f>
        <v>停機</v>
      </c>
      <c r="H264" s="332">
        <f>'２斷絲.IAD.效率'!M264</f>
        <v>0</v>
      </c>
      <c r="I264" s="332">
        <f>'２斷絲.IAD.效率'!N264</f>
        <v>0</v>
      </c>
      <c r="J264" s="332">
        <f>'２斷絲.IAD.效率'!O264</f>
        <v>0</v>
      </c>
      <c r="K264" s="332" t="str">
        <f>'２斷絲.IAD.效率'!P264</f>
        <v>停機</v>
      </c>
      <c r="L264" s="332">
        <f>'２斷絲.IAD.效率'!Q264</f>
        <v>0</v>
      </c>
      <c r="M264" s="332">
        <f>'２斷絲.IAD.效率'!R264</f>
        <v>0</v>
      </c>
      <c r="N264" s="332">
        <f>'２斷絲.IAD.效率'!S264</f>
        <v>0</v>
      </c>
      <c r="O264" s="332" t="str">
        <f>'２斷絲.IAD.效率'!T264</f>
        <v>停機</v>
      </c>
      <c r="P264" s="332">
        <f>'２斷絲.IAD.效率'!U264</f>
        <v>0</v>
      </c>
      <c r="Q264" s="332">
        <f>'２斷絲.IAD.效率'!V264</f>
        <v>0</v>
      </c>
      <c r="R264" s="332">
        <f>'２斷絲.IAD.效率'!W264</f>
        <v>0</v>
      </c>
      <c r="S264" s="332" t="str">
        <f>'２斷絲.IAD.效率'!X264</f>
        <v>停機</v>
      </c>
      <c r="T264" s="332">
        <f>'２斷絲.IAD.效率'!Y264</f>
        <v>0</v>
      </c>
      <c r="U264" s="328" t="str">
        <f>IF(ISNA(VLOOKUP('２斷絲.IAD.效率'!C264,條件!$A$1:$J$1011,10,0)),"",(VLOOKUP('２斷絲.IAD.效率'!C264,條件!$A$1:$J$1011,10,0)))</f>
        <v/>
      </c>
      <c r="V264" s="329" t="str">
        <f>IF(ISNA(VLOOKUP(C264,條件!$A$1:$J$1011,8,0)),"",(VLOOKUP(C264,條件!$A$1:$J$1011,8,0)))</f>
        <v/>
      </c>
      <c r="W264" s="329" t="str">
        <f>IF(ISNA(VLOOKUP(V264,清單!$AG$1:$AH$19,2,1)),"",(VLOOKUP(V264,清單!$AG$1:$AH$19,2,1)))</f>
        <v/>
      </c>
      <c r="X264" s="329" t="str">
        <f>IF(ISNA(VLOOKUP(C264,條件!$A$1:$J$1011,9,0)),"",(VLOOKUP(C264,條件!$A$1:$J$1011,9,0)))</f>
        <v/>
      </c>
      <c r="Y264" s="329">
        <v>24</v>
      </c>
      <c r="Z264" s="329">
        <v>216</v>
      </c>
      <c r="AA264" s="329" t="str">
        <f t="shared" si="24"/>
        <v/>
      </c>
      <c r="AB264" s="333" t="str">
        <f t="shared" si="25"/>
        <v/>
      </c>
    </row>
    <row r="265" spans="1:28">
      <c r="A265" s="331">
        <f>'２斷絲.IAD.效率'!A265</f>
        <v>46182</v>
      </c>
      <c r="B265" s="321" t="str">
        <f>'２斷絲.IAD.效率'!B265</f>
        <v>A22</v>
      </c>
      <c r="C265" s="321" t="str">
        <f>'２斷絲.IAD.效率'!C265</f>
        <v>2F6IQ2</v>
      </c>
      <c r="D265" s="321">
        <f>'２斷絲.IAD.效率'!D265</f>
        <v>0</v>
      </c>
      <c r="E265" s="332">
        <f>'２斷絲.IAD.效率'!J265</f>
        <v>26</v>
      </c>
      <c r="F265" s="332">
        <f>'２斷絲.IAD.效率'!K265</f>
        <v>0</v>
      </c>
      <c r="G265" s="332">
        <f>'２斷絲.IAD.效率'!L265</f>
        <v>7891</v>
      </c>
      <c r="H265" s="332">
        <f>'２斷絲.IAD.效率'!M265</f>
        <v>7530</v>
      </c>
      <c r="I265" s="332">
        <f>'２斷絲.IAD.效率'!N265</f>
        <v>0</v>
      </c>
      <c r="J265" s="332">
        <f>'２斷絲.IAD.效率'!O265</f>
        <v>0</v>
      </c>
      <c r="K265" s="332">
        <f>'２斷絲.IAD.效率'!P265</f>
        <v>0</v>
      </c>
      <c r="L265" s="332">
        <f>'２斷絲.IAD.效率'!Q265</f>
        <v>0</v>
      </c>
      <c r="M265" s="332">
        <f>'２斷絲.IAD.效率'!R265</f>
        <v>42</v>
      </c>
      <c r="N265" s="332">
        <f>'２斷絲.IAD.效率'!S265</f>
        <v>2</v>
      </c>
      <c r="O265" s="332">
        <f>'２斷絲.IAD.效率'!T265</f>
        <v>8168</v>
      </c>
      <c r="P265" s="332">
        <f>'２斷絲.IAD.效率'!U265</f>
        <v>7910</v>
      </c>
      <c r="Q265" s="332">
        <f>'２斷絲.IAD.效率'!V265</f>
        <v>26</v>
      </c>
      <c r="R265" s="332">
        <f>'２斷絲.IAD.效率'!W265</f>
        <v>0</v>
      </c>
      <c r="S265" s="332">
        <f>'２斷絲.IAD.效率'!X265</f>
        <v>8532</v>
      </c>
      <c r="T265" s="332">
        <f>'２斷絲.IAD.效率'!Y265</f>
        <v>8340</v>
      </c>
      <c r="U265" s="328" t="str">
        <f>IF(ISNA(VLOOKUP('２斷絲.IAD.效率'!C265,條件!$A$1:$J$1011,10,0)),"",(VLOOKUP('２斷絲.IAD.效率'!C265,條件!$A$1:$J$1011,10,0)))</f>
        <v>低壓</v>
      </c>
      <c r="V265" s="329" t="str">
        <f>IF(ISNA(VLOOKUP(C265,條件!$A$1:$J$1011,8,0)),"",(VLOOKUP(C265,條件!$A$1:$J$1011,8,0)))</f>
        <v>P227</v>
      </c>
      <c r="W265" s="329">
        <f>IF(ISNA(VLOOKUP(V265,清單!$AG$1:$AH$19,2,1)),"",(VLOOKUP(V265,清單!$AG$1:$AH$19,2,1)))</f>
        <v>1.859</v>
      </c>
      <c r="X265" s="329">
        <f>IF(ISNA(VLOOKUP(C265,條件!$A$1:$J$1011,9,0)),"",(VLOOKUP(C265,條件!$A$1:$J$1011,9,0)))</f>
        <v>2.8</v>
      </c>
      <c r="Y265" s="329">
        <v>24</v>
      </c>
      <c r="Z265" s="329">
        <v>216</v>
      </c>
      <c r="AA265" s="329">
        <f t="shared" si="24"/>
        <v>3.8</v>
      </c>
      <c r="AB265" s="333">
        <f t="shared" si="25"/>
        <v>36620.8128</v>
      </c>
    </row>
    <row r="266" spans="1:28">
      <c r="A266" s="331">
        <f>'２斷絲.IAD.效率'!A266</f>
        <v>46182</v>
      </c>
      <c r="B266" s="321" t="str">
        <f>'２斷絲.IAD.效率'!B266</f>
        <v>A23</v>
      </c>
      <c r="C266" s="321" t="str">
        <f>'２斷絲.IAD.效率'!C266</f>
        <v>停機</v>
      </c>
      <c r="D266" s="321">
        <f>'２斷絲.IAD.效率'!D266</f>
        <v>0</v>
      </c>
      <c r="E266" s="332">
        <f>'２斷絲.IAD.效率'!J266</f>
        <v>0</v>
      </c>
      <c r="F266" s="332">
        <f>'２斷絲.IAD.效率'!K266</f>
        <v>0</v>
      </c>
      <c r="G266" s="332" t="str">
        <f>'２斷絲.IAD.效率'!L266</f>
        <v>停機</v>
      </c>
      <c r="H266" s="332">
        <f>'２斷絲.IAD.效率'!M266</f>
        <v>0</v>
      </c>
      <c r="I266" s="332">
        <f>'２斷絲.IAD.效率'!N266</f>
        <v>0</v>
      </c>
      <c r="J266" s="332">
        <f>'２斷絲.IAD.效率'!O266</f>
        <v>0</v>
      </c>
      <c r="K266" s="332" t="str">
        <f>'２斷絲.IAD.效率'!P266</f>
        <v>停機</v>
      </c>
      <c r="L266" s="332">
        <f>'２斷絲.IAD.效率'!Q266</f>
        <v>0</v>
      </c>
      <c r="M266" s="332">
        <f>'２斷絲.IAD.效率'!R266</f>
        <v>0</v>
      </c>
      <c r="N266" s="332">
        <f>'２斷絲.IAD.效率'!S266</f>
        <v>0</v>
      </c>
      <c r="O266" s="332" t="str">
        <f>'２斷絲.IAD.效率'!T266</f>
        <v>停機</v>
      </c>
      <c r="P266" s="332">
        <f>'２斷絲.IAD.效率'!U266</f>
        <v>0</v>
      </c>
      <c r="Q266" s="332">
        <f>'２斷絲.IAD.效率'!V266</f>
        <v>0</v>
      </c>
      <c r="R266" s="332">
        <f>'２斷絲.IAD.效率'!W266</f>
        <v>0</v>
      </c>
      <c r="S266" s="332" t="str">
        <f>'２斷絲.IAD.效率'!X266</f>
        <v>停機</v>
      </c>
      <c r="T266" s="332">
        <f>'２斷絲.IAD.效率'!Y266</f>
        <v>0</v>
      </c>
      <c r="U266" s="328" t="str">
        <f>IF(ISNA(VLOOKUP('２斷絲.IAD.效率'!C266,條件!$A$1:$J$1011,10,0)),"",(VLOOKUP('２斷絲.IAD.效率'!C266,條件!$A$1:$J$1011,10,0)))</f>
        <v/>
      </c>
      <c r="V266" s="329" t="str">
        <f>IF(ISNA(VLOOKUP(C266,條件!$A$1:$J$1011,8,0)),"",(VLOOKUP(C266,條件!$A$1:$J$1011,8,0)))</f>
        <v/>
      </c>
      <c r="W266" s="329" t="str">
        <f>IF(ISNA(VLOOKUP(V266,清單!$AG$1:$AH$19,2,1)),"",(VLOOKUP(V266,清單!$AG$1:$AH$19,2,1)))</f>
        <v/>
      </c>
      <c r="X266" s="329" t="str">
        <f>IF(ISNA(VLOOKUP(C266,條件!$A$1:$J$1011,9,0)),"",(VLOOKUP(C266,條件!$A$1:$J$1011,9,0)))</f>
        <v/>
      </c>
      <c r="Y266" s="329">
        <v>24</v>
      </c>
      <c r="Z266" s="329">
        <v>216</v>
      </c>
      <c r="AA266" s="329" t="str">
        <f t="shared" si="24"/>
        <v/>
      </c>
      <c r="AB266" s="333" t="str">
        <f t="shared" si="25"/>
        <v/>
      </c>
    </row>
    <row r="267" spans="1:28">
      <c r="A267" s="331">
        <f>'２斷絲.IAD.效率'!A267</f>
        <v>46182</v>
      </c>
      <c r="B267" s="321" t="str">
        <f>'２斷絲.IAD.效率'!B267</f>
        <v>A24</v>
      </c>
      <c r="C267" s="321" t="str">
        <f>'２斷絲.IAD.效率'!C267</f>
        <v>停機</v>
      </c>
      <c r="D267" s="321">
        <f>'２斷絲.IAD.效率'!D267</f>
        <v>0</v>
      </c>
      <c r="E267" s="332">
        <f>'２斷絲.IAD.效率'!J267</f>
        <v>0</v>
      </c>
      <c r="F267" s="332">
        <f>'２斷絲.IAD.效率'!K267</f>
        <v>0</v>
      </c>
      <c r="G267" s="332" t="str">
        <f>'２斷絲.IAD.效率'!L267</f>
        <v>停機</v>
      </c>
      <c r="H267" s="332">
        <f>'２斷絲.IAD.效率'!M267</f>
        <v>0</v>
      </c>
      <c r="I267" s="332">
        <f>'２斷絲.IAD.效率'!N267</f>
        <v>0</v>
      </c>
      <c r="J267" s="332">
        <f>'２斷絲.IAD.效率'!O267</f>
        <v>0</v>
      </c>
      <c r="K267" s="332" t="str">
        <f>'２斷絲.IAD.效率'!P267</f>
        <v>停機</v>
      </c>
      <c r="L267" s="332">
        <f>'２斷絲.IAD.效率'!Q267</f>
        <v>0</v>
      </c>
      <c r="M267" s="332">
        <f>'２斷絲.IAD.效率'!R267</f>
        <v>0</v>
      </c>
      <c r="N267" s="332">
        <f>'２斷絲.IAD.效率'!S267</f>
        <v>0</v>
      </c>
      <c r="O267" s="332" t="str">
        <f>'２斷絲.IAD.效率'!T267</f>
        <v>停機</v>
      </c>
      <c r="P267" s="332">
        <f>'２斷絲.IAD.效率'!U267</f>
        <v>0</v>
      </c>
      <c r="Q267" s="332">
        <f>'２斷絲.IAD.效率'!V267</f>
        <v>0</v>
      </c>
      <c r="R267" s="332">
        <f>'２斷絲.IAD.效率'!W267</f>
        <v>0</v>
      </c>
      <c r="S267" s="332" t="str">
        <f>'２斷絲.IAD.效率'!X267</f>
        <v>停機</v>
      </c>
      <c r="T267" s="332">
        <f>'２斷絲.IAD.效率'!Y267</f>
        <v>0</v>
      </c>
      <c r="U267" s="328" t="str">
        <f>IF(ISNA(VLOOKUP('２斷絲.IAD.效率'!C267,條件!$A$1:$J$1011,10,0)),"",(VLOOKUP('２斷絲.IAD.效率'!C267,條件!$A$1:$J$1011,10,0)))</f>
        <v/>
      </c>
      <c r="V267" s="329" t="str">
        <f>IF(ISNA(VLOOKUP(C267,條件!$A$1:$J$1011,8,0)),"",(VLOOKUP(C267,條件!$A$1:$J$1011,8,0)))</f>
        <v/>
      </c>
      <c r="W267" s="329" t="str">
        <f>IF(ISNA(VLOOKUP(V267,清單!$AG$1:$AH$19,2,1)),"",(VLOOKUP(V267,清單!$AG$1:$AH$19,2,1)))</f>
        <v/>
      </c>
      <c r="X267" s="329" t="str">
        <f>IF(ISNA(VLOOKUP(C267,條件!$A$1:$J$1011,9,0)),"",(VLOOKUP(C267,條件!$A$1:$J$1011,9,0)))</f>
        <v/>
      </c>
      <c r="Y267" s="329">
        <v>24</v>
      </c>
      <c r="Z267" s="329">
        <v>216</v>
      </c>
      <c r="AA267" s="329" t="str">
        <f t="shared" si="24"/>
        <v/>
      </c>
      <c r="AB267" s="333" t="str">
        <f t="shared" si="25"/>
        <v/>
      </c>
    </row>
    <row r="268" spans="1:28">
      <c r="A268" s="331">
        <f>'２斷絲.IAD.效率'!A268</f>
        <v>46182</v>
      </c>
      <c r="B268" s="321" t="str">
        <f>'２斷絲.IAD.效率'!B268</f>
        <v>J07</v>
      </c>
      <c r="C268" s="321" t="str">
        <f>'２斷絲.IAD.效率'!C268</f>
        <v>停機</v>
      </c>
      <c r="D268" s="321">
        <f>'２斷絲.IAD.效率'!D268</f>
        <v>0</v>
      </c>
      <c r="E268" s="332">
        <f>'２斷絲.IAD.效率'!J268</f>
        <v>0</v>
      </c>
      <c r="F268" s="332">
        <f>'２斷絲.IAD.效率'!K268</f>
        <v>0</v>
      </c>
      <c r="G268" s="332" t="str">
        <f>'２斷絲.IAD.效率'!L268</f>
        <v>停機</v>
      </c>
      <c r="H268" s="332">
        <f>'２斷絲.IAD.效率'!M268</f>
        <v>0</v>
      </c>
      <c r="I268" s="332">
        <f>'２斷絲.IAD.效率'!N268</f>
        <v>0</v>
      </c>
      <c r="J268" s="332">
        <f>'２斷絲.IAD.效率'!O268</f>
        <v>0</v>
      </c>
      <c r="K268" s="332" t="str">
        <f>'２斷絲.IAD.效率'!P268</f>
        <v>停機</v>
      </c>
      <c r="L268" s="332">
        <f>'２斷絲.IAD.效率'!Q268</f>
        <v>0</v>
      </c>
      <c r="M268" s="332">
        <f>'２斷絲.IAD.效率'!R268</f>
        <v>0</v>
      </c>
      <c r="N268" s="332">
        <f>'２斷絲.IAD.效率'!S268</f>
        <v>0</v>
      </c>
      <c r="O268" s="332" t="str">
        <f>'２斷絲.IAD.效率'!T268</f>
        <v>停機</v>
      </c>
      <c r="P268" s="332">
        <f>'２斷絲.IAD.效率'!U268</f>
        <v>0</v>
      </c>
      <c r="Q268" s="332">
        <f>'２斷絲.IAD.效率'!V268</f>
        <v>0</v>
      </c>
      <c r="R268" s="332">
        <f>'２斷絲.IAD.效率'!W268</f>
        <v>0</v>
      </c>
      <c r="S268" s="332" t="str">
        <f>'２斷絲.IAD.效率'!X268</f>
        <v>停機</v>
      </c>
      <c r="T268" s="332">
        <f>'２斷絲.IAD.效率'!Y268</f>
        <v>0</v>
      </c>
      <c r="U268" s="328" t="str">
        <f>IF(ISNA(VLOOKUP('２斷絲.IAD.效率'!C268,條件!$A$1:$J$1011,10,0)),"",(VLOOKUP('２斷絲.IAD.效率'!C268,條件!$A$1:$J$1011,10,0)))</f>
        <v/>
      </c>
      <c r="V268" s="329" t="str">
        <f>IF(ISNA(VLOOKUP(C268,條件!$A$1:$J$1011,8,0)),"",(VLOOKUP(C268,條件!$A$1:$J$1011,8,0)))</f>
        <v/>
      </c>
      <c r="W268" s="329" t="str">
        <f>IF(ISNA(VLOOKUP(V268,清單!$AG$1:$AH$19,2,1)),"",(VLOOKUP(V268,清單!$AG$1:$AH$19,2,1)))</f>
        <v/>
      </c>
      <c r="X268" s="329" t="str">
        <f>IF(ISNA(VLOOKUP(C268,條件!$A$1:$J$1011,9,0)),"",(VLOOKUP(C268,條件!$A$1:$J$1011,9,0)))</f>
        <v/>
      </c>
      <c r="Y268" s="329">
        <v>24</v>
      </c>
      <c r="Z268" s="329">
        <v>216</v>
      </c>
      <c r="AA268" s="329" t="str">
        <f t="shared" si="24"/>
        <v/>
      </c>
      <c r="AB268" s="333" t="str">
        <f t="shared" si="25"/>
        <v/>
      </c>
    </row>
    <row r="269" spans="1:28">
      <c r="A269" s="331">
        <f>'２斷絲.IAD.效率'!A269</f>
        <v>46182</v>
      </c>
      <c r="B269" s="321" t="str">
        <f>'２斷絲.IAD.效率'!B269</f>
        <v>J08</v>
      </c>
      <c r="C269" s="321" t="str">
        <f>'２斷絲.IAD.效率'!C269</f>
        <v>2F6IN2</v>
      </c>
      <c r="D269" s="321" t="str">
        <f>'２斷絲.IAD.效率'!D269</f>
        <v>K</v>
      </c>
      <c r="E269" s="332">
        <f>'２斷絲.IAD.效率'!J269</f>
        <v>32</v>
      </c>
      <c r="F269" s="332">
        <f>'２斷絲.IAD.效率'!K269</f>
        <v>0</v>
      </c>
      <c r="G269" s="332">
        <f>'２斷絲.IAD.效率'!L269</f>
        <v>0</v>
      </c>
      <c r="H269" s="332">
        <f>'２斷絲.IAD.效率'!M269</f>
        <v>0</v>
      </c>
      <c r="I269" s="332">
        <f>'２斷絲.IAD.效率'!N269</f>
        <v>0</v>
      </c>
      <c r="J269" s="332">
        <f>'２斷絲.IAD.效率'!O269</f>
        <v>0</v>
      </c>
      <c r="K269" s="332">
        <f>'２斷絲.IAD.效率'!P269</f>
        <v>0</v>
      </c>
      <c r="L269" s="332">
        <f>'２斷絲.IAD.效率'!Q269</f>
        <v>0</v>
      </c>
      <c r="M269" s="332">
        <f>'２斷絲.IAD.效率'!R269</f>
        <v>42</v>
      </c>
      <c r="N269" s="332">
        <f>'２斷絲.IAD.效率'!S269</f>
        <v>3</v>
      </c>
      <c r="O269" s="332">
        <f>'２斷絲.IAD.效率'!T269</f>
        <v>6560</v>
      </c>
      <c r="P269" s="332">
        <f>'２斷絲.IAD.效率'!U269</f>
        <v>0</v>
      </c>
      <c r="Q269" s="332">
        <f>'２斷絲.IAD.效率'!V269</f>
        <v>55</v>
      </c>
      <c r="R269" s="332">
        <f>'２斷絲.IAD.效率'!W269</f>
        <v>0</v>
      </c>
      <c r="S269" s="332">
        <f>'２斷絲.IAD.效率'!X269</f>
        <v>6310</v>
      </c>
      <c r="T269" s="332">
        <f>'２斷絲.IAD.效率'!Y269</f>
        <v>0</v>
      </c>
      <c r="U269" s="328" t="str">
        <f>IF(ISNA(VLOOKUP('２斷絲.IAD.效率'!C269,條件!$A$1:$J$1011,10,0)),"",(VLOOKUP('２斷絲.IAD.效率'!C269,條件!$A$1:$J$1011,10,0)))</f>
        <v>低壓</v>
      </c>
      <c r="V269" s="329" t="str">
        <f>IF(ISNA(VLOOKUP(C269,條件!$A$1:$J$1011,8,0)),"",(VLOOKUP(C269,條件!$A$1:$J$1011,8,0)))</f>
        <v>P227</v>
      </c>
      <c r="W269" s="329">
        <f>IF(ISNA(VLOOKUP(V269,清單!$AG$1:$AH$19,2,1)),"",(VLOOKUP(V269,清單!$AG$1:$AH$19,2,1)))</f>
        <v>1.859</v>
      </c>
      <c r="X269" s="329">
        <f>IF(ISNA(VLOOKUP(C269,條件!$A$1:$J$1011,9,0)),"",(VLOOKUP(C269,條件!$A$1:$J$1011,9,0)))</f>
        <v>2.1</v>
      </c>
      <c r="Y269" s="329">
        <v>24</v>
      </c>
      <c r="Z269" s="329">
        <v>216</v>
      </c>
      <c r="AA269" s="329">
        <f t="shared" si="24"/>
        <v>3.1</v>
      </c>
      <c r="AB269" s="333">
        <f t="shared" si="25"/>
        <v>29874.873599999999</v>
      </c>
    </row>
    <row r="270" spans="1:28">
      <c r="A270" s="331">
        <f>'２斷絲.IAD.效率'!A270</f>
        <v>46182</v>
      </c>
      <c r="B270" s="321" t="str">
        <f>'２斷絲.IAD.效率'!B270</f>
        <v>J09</v>
      </c>
      <c r="C270" s="321" t="str">
        <f>'２斷絲.IAD.效率'!C270</f>
        <v>停機</v>
      </c>
      <c r="D270" s="321">
        <f>'２斷絲.IAD.效率'!D270</f>
        <v>0</v>
      </c>
      <c r="E270" s="332">
        <f>'２斷絲.IAD.效率'!J270</f>
        <v>0</v>
      </c>
      <c r="F270" s="332">
        <f>'２斷絲.IAD.效率'!K270</f>
        <v>0</v>
      </c>
      <c r="G270" s="332" t="str">
        <f>'２斷絲.IAD.效率'!L270</f>
        <v>停機</v>
      </c>
      <c r="H270" s="332">
        <f>'２斷絲.IAD.效率'!M270</f>
        <v>0</v>
      </c>
      <c r="I270" s="332">
        <f>'２斷絲.IAD.效率'!N270</f>
        <v>0</v>
      </c>
      <c r="J270" s="332">
        <f>'２斷絲.IAD.效率'!O270</f>
        <v>0</v>
      </c>
      <c r="K270" s="332" t="str">
        <f>'２斷絲.IAD.效率'!P270</f>
        <v>停機</v>
      </c>
      <c r="L270" s="332">
        <f>'２斷絲.IAD.效率'!Q270</f>
        <v>0</v>
      </c>
      <c r="M270" s="332">
        <f>'２斷絲.IAD.效率'!R270</f>
        <v>0</v>
      </c>
      <c r="N270" s="332">
        <f>'２斷絲.IAD.效率'!S270</f>
        <v>0</v>
      </c>
      <c r="O270" s="332" t="str">
        <f>'２斷絲.IAD.效率'!T270</f>
        <v>停機</v>
      </c>
      <c r="P270" s="332">
        <f>'２斷絲.IAD.效率'!U270</f>
        <v>0</v>
      </c>
      <c r="Q270" s="332">
        <f>'２斷絲.IAD.效率'!V270</f>
        <v>0</v>
      </c>
      <c r="R270" s="332">
        <f>'２斷絲.IAD.效率'!W270</f>
        <v>0</v>
      </c>
      <c r="S270" s="332" t="str">
        <f>'２斷絲.IAD.效率'!X270</f>
        <v>停機</v>
      </c>
      <c r="T270" s="332">
        <f>'２斷絲.IAD.效率'!Y270</f>
        <v>0</v>
      </c>
      <c r="U270" s="328" t="str">
        <f>IF(ISNA(VLOOKUP('２斷絲.IAD.效率'!C270,條件!$A$1:$J$1011,10,0)),"",(VLOOKUP('２斷絲.IAD.效率'!C270,條件!$A$1:$J$1011,10,0)))</f>
        <v/>
      </c>
      <c r="V270" s="329" t="str">
        <f>IF(ISNA(VLOOKUP(C270,條件!$A$1:$J$1011,8,0)),"",(VLOOKUP(C270,條件!$A$1:$J$1011,8,0)))</f>
        <v/>
      </c>
      <c r="W270" s="329" t="str">
        <f>IF(ISNA(VLOOKUP(V270,清單!$AG$1:$AH$19,2,1)),"",(VLOOKUP(V270,清單!$AG$1:$AH$19,2,1)))</f>
        <v/>
      </c>
      <c r="X270" s="329" t="str">
        <f>IF(ISNA(VLOOKUP(C270,條件!$A$1:$J$1011,9,0)),"",(VLOOKUP(C270,條件!$A$1:$J$1011,9,0)))</f>
        <v/>
      </c>
      <c r="Y270" s="329">
        <v>24</v>
      </c>
      <c r="Z270" s="329">
        <v>216</v>
      </c>
      <c r="AA270" s="329" t="str">
        <f t="shared" si="24"/>
        <v/>
      </c>
      <c r="AB270" s="333" t="str">
        <f t="shared" si="25"/>
        <v/>
      </c>
    </row>
    <row r="271" spans="1:28">
      <c r="A271" s="331">
        <f>'２斷絲.IAD.效率'!A271</f>
        <v>46182</v>
      </c>
      <c r="B271" s="321" t="str">
        <f>'２斷絲.IAD.效率'!B271</f>
        <v>T01</v>
      </c>
      <c r="C271" s="321" t="str">
        <f>'２斷絲.IAD.效率'!C271</f>
        <v>2F6IK2</v>
      </c>
      <c r="D271" s="321" t="str">
        <f>'２斷絲.IAD.效率'!D271</f>
        <v>K</v>
      </c>
      <c r="E271" s="332">
        <f>'２斷絲.IAD.效率'!J271</f>
        <v>39</v>
      </c>
      <c r="F271" s="332">
        <f>'２斷絲.IAD.效率'!K271</f>
        <v>0</v>
      </c>
      <c r="G271" s="332">
        <f>'２斷絲.IAD.效率'!L271</f>
        <v>8980</v>
      </c>
      <c r="H271" s="332">
        <f>'２斷絲.IAD.效率'!M271</f>
        <v>8240</v>
      </c>
      <c r="I271" s="332">
        <f>'２斷絲.IAD.效率'!N271</f>
        <v>0</v>
      </c>
      <c r="J271" s="332">
        <f>'２斷絲.IAD.效率'!O271</f>
        <v>0</v>
      </c>
      <c r="K271" s="332">
        <f>'２斷絲.IAD.效率'!P271</f>
        <v>0</v>
      </c>
      <c r="L271" s="332">
        <f>'２斷絲.IAD.效率'!Q271</f>
        <v>0</v>
      </c>
      <c r="M271" s="332">
        <f>'２斷絲.IAD.效率'!R271</f>
        <v>45</v>
      </c>
      <c r="N271" s="332">
        <f>'２斷絲.IAD.效率'!S271</f>
        <v>0</v>
      </c>
      <c r="O271" s="332">
        <f>'２斷絲.IAD.效率'!T271</f>
        <v>9070</v>
      </c>
      <c r="P271" s="332">
        <f>'２斷絲.IAD.效率'!U271</f>
        <v>8610</v>
      </c>
      <c r="Q271" s="332">
        <f>'２斷絲.IAD.效率'!V271</f>
        <v>38</v>
      </c>
      <c r="R271" s="332">
        <f>'２斷絲.IAD.效率'!W271</f>
        <v>8</v>
      </c>
      <c r="S271" s="332">
        <f>'２斷絲.IAD.效率'!X271</f>
        <v>8610</v>
      </c>
      <c r="T271" s="332">
        <f>'２斷絲.IAD.效率'!Y271</f>
        <v>9260</v>
      </c>
      <c r="U271" s="328" t="str">
        <f>IF(ISNA(VLOOKUP('２斷絲.IAD.效率'!C271,條件!$A$1:$J$1011,10,0)),"",(VLOOKUP('２斷絲.IAD.效率'!C271,條件!$A$1:$J$1011,10,0)))</f>
        <v>高壓</v>
      </c>
      <c r="V271" s="329" t="str">
        <f>IF(ISNA(VLOOKUP(C271,條件!$A$1:$J$1011,8,0)),"",(VLOOKUP(C271,條件!$A$1:$J$1011,8,0)))</f>
        <v>P204</v>
      </c>
      <c r="W271" s="329">
        <f>IF(ISNA(VLOOKUP(V271,清單!$AG$1:$AH$19,2,1)),"",(VLOOKUP(V271,清單!$AG$1:$AH$19,2,1)))</f>
        <v>1.1890000000000001</v>
      </c>
      <c r="X271" s="329">
        <f>IF(ISNA(VLOOKUP(C271,條件!$A$1:$J$1011,9,0)),"",(VLOOKUP(C271,條件!$A$1:$J$1011,9,0)))</f>
        <v>3</v>
      </c>
      <c r="Y271" s="329">
        <v>24</v>
      </c>
      <c r="Z271" s="329">
        <v>216</v>
      </c>
      <c r="AA271" s="329">
        <f t="shared" si="24"/>
        <v>4</v>
      </c>
      <c r="AB271" s="333">
        <f t="shared" si="25"/>
        <v>24655.103999999999</v>
      </c>
    </row>
    <row r="272" spans="1:28">
      <c r="A272" s="331">
        <f>'２斷絲.IAD.效率'!A272</f>
        <v>46182</v>
      </c>
      <c r="B272" s="321" t="str">
        <f>'２斷絲.IAD.效率'!B272</f>
        <v>T02</v>
      </c>
      <c r="C272" s="321" t="str">
        <f>'２斷絲.IAD.效率'!C272</f>
        <v>2F6IL2</v>
      </c>
      <c r="D272" s="321" t="str">
        <f>'２斷絲.IAD.效率'!D272</f>
        <v>K</v>
      </c>
      <c r="E272" s="332">
        <f>'２斷絲.IAD.效率'!J272</f>
        <v>25</v>
      </c>
      <c r="F272" s="332">
        <f>'２斷絲.IAD.效率'!K272</f>
        <v>0</v>
      </c>
      <c r="G272" s="332">
        <f>'２斷絲.IAD.效率'!L272</f>
        <v>8330</v>
      </c>
      <c r="H272" s="332">
        <f>'２斷絲.IAD.效率'!M272</f>
        <v>8330</v>
      </c>
      <c r="I272" s="332">
        <f>'２斷絲.IAD.效率'!N272</f>
        <v>0</v>
      </c>
      <c r="J272" s="332">
        <f>'２斷絲.IAD.效率'!O272</f>
        <v>0</v>
      </c>
      <c r="K272" s="332">
        <f>'２斷絲.IAD.效率'!P272</f>
        <v>0</v>
      </c>
      <c r="L272" s="332">
        <f>'２斷絲.IAD.效率'!Q272</f>
        <v>0</v>
      </c>
      <c r="M272" s="332">
        <f>'２斷絲.IAD.效率'!R272</f>
        <v>50</v>
      </c>
      <c r="N272" s="332">
        <f>'２斷絲.IAD.效率'!S272</f>
        <v>0</v>
      </c>
      <c r="O272" s="332">
        <f>'２斷絲.IAD.效率'!T272</f>
        <v>8150</v>
      </c>
      <c r="P272" s="332">
        <f>'２斷絲.IAD.效率'!U272</f>
        <v>8350</v>
      </c>
      <c r="Q272" s="332">
        <f>'２斷絲.IAD.效率'!V272</f>
        <v>40</v>
      </c>
      <c r="R272" s="332">
        <f>'２斷絲.IAD.效率'!W272</f>
        <v>9</v>
      </c>
      <c r="S272" s="332">
        <f>'２斷絲.IAD.效率'!X272</f>
        <v>9120</v>
      </c>
      <c r="T272" s="332">
        <f>'２斷絲.IAD.效率'!Y272</f>
        <v>8150</v>
      </c>
      <c r="U272" s="328" t="str">
        <f>IF(ISNA(VLOOKUP('２斷絲.IAD.效率'!C272,條件!$A$1:$J$1011,10,0)),"",(VLOOKUP('２斷絲.IAD.效率'!C272,條件!$A$1:$J$1011,10,0)))</f>
        <v>低壓</v>
      </c>
      <c r="V272" s="329" t="str">
        <f>IF(ISNA(VLOOKUP(C272,條件!$A$1:$J$1011,8,0)),"",(VLOOKUP(C272,條件!$A$1:$J$1011,8,0)))</f>
        <v>P204</v>
      </c>
      <c r="W272" s="329">
        <f>IF(ISNA(VLOOKUP(V272,清單!$AG$1:$AH$19,2,1)),"",(VLOOKUP(V272,清單!$AG$1:$AH$19,2,1)))</f>
        <v>1.1890000000000001</v>
      </c>
      <c r="X272" s="329">
        <f>IF(ISNA(VLOOKUP(C272,條件!$A$1:$J$1011,9,0)),"",(VLOOKUP(C272,條件!$A$1:$J$1011,9,0)))</f>
        <v>2.9</v>
      </c>
      <c r="Y272" s="329">
        <v>24</v>
      </c>
      <c r="Z272" s="329">
        <v>216</v>
      </c>
      <c r="AA272" s="329">
        <f t="shared" si="24"/>
        <v>3.9</v>
      </c>
      <c r="AB272" s="333">
        <f t="shared" si="25"/>
        <v>24038.7264</v>
      </c>
    </row>
    <row r="273" spans="1:28">
      <c r="A273" s="331">
        <f>'２斷絲.IAD.效率'!A273</f>
        <v>46182</v>
      </c>
      <c r="B273" s="321" t="str">
        <f>'２斷絲.IAD.效率'!B273</f>
        <v>T03</v>
      </c>
      <c r="C273" s="321" t="str">
        <f>'２斷絲.IAD.效率'!C273</f>
        <v>2F6IB1</v>
      </c>
      <c r="D273" s="321">
        <f>'２斷絲.IAD.效率'!D273</f>
        <v>0</v>
      </c>
      <c r="E273" s="332">
        <f>'２斷絲.IAD.效率'!J273</f>
        <v>6</v>
      </c>
      <c r="F273" s="332">
        <f>'２斷絲.IAD.效率'!K273</f>
        <v>0</v>
      </c>
      <c r="G273" s="332">
        <f>'２斷絲.IAD.效率'!L273</f>
        <v>5370</v>
      </c>
      <c r="H273" s="332">
        <f>'２斷絲.IAD.效率'!M273</f>
        <v>0</v>
      </c>
      <c r="I273" s="332">
        <f>'２斷絲.IAD.效率'!N273</f>
        <v>0</v>
      </c>
      <c r="J273" s="332">
        <f>'２斷絲.IAD.效率'!O273</f>
        <v>0</v>
      </c>
      <c r="K273" s="332">
        <f>'２斷絲.IAD.效率'!P273</f>
        <v>0</v>
      </c>
      <c r="L273" s="332">
        <f>'２斷絲.IAD.效率'!Q273</f>
        <v>0</v>
      </c>
      <c r="M273" s="332">
        <f>'２斷絲.IAD.效率'!R273</f>
        <v>5</v>
      </c>
      <c r="N273" s="332">
        <f>'２斷絲.IAD.效率'!S273</f>
        <v>0</v>
      </c>
      <c r="O273" s="332">
        <f>'２斷絲.IAD.效率'!T273</f>
        <v>3060</v>
      </c>
      <c r="P273" s="332">
        <f>'２斷絲.IAD.效率'!U273</f>
        <v>0</v>
      </c>
      <c r="Q273" s="332">
        <f>'２斷絲.IAD.效率'!V273</f>
        <v>0</v>
      </c>
      <c r="R273" s="332">
        <f>'２斷絲.IAD.效率'!W273</f>
        <v>0</v>
      </c>
      <c r="S273" s="332" t="str">
        <f>'２斷絲.IAD.效率'!X273</f>
        <v>FINAL</v>
      </c>
      <c r="T273" s="332">
        <f>'２斷絲.IAD.效率'!Y273</f>
        <v>0</v>
      </c>
      <c r="U273" s="328" t="str">
        <f>IF(ISNA(VLOOKUP('２斷絲.IAD.效率'!C273,條件!$A$1:$J$1011,10,0)),"",(VLOOKUP('２斷絲.IAD.效率'!C273,條件!$A$1:$J$1011,10,0)))</f>
        <v>低壓</v>
      </c>
      <c r="V273" s="329" t="str">
        <f>IF(ISNA(VLOOKUP(C273,條件!$A$1:$J$1011,8,0)),"",(VLOOKUP(C273,條件!$A$1:$J$1011,8,0)))</f>
        <v>P204</v>
      </c>
      <c r="W273" s="329">
        <f>IF(ISNA(VLOOKUP(V273,清單!$AG$1:$AH$19,2,1)),"",(VLOOKUP(V273,清單!$AG$1:$AH$19,2,1)))</f>
        <v>1.1890000000000001</v>
      </c>
      <c r="X273" s="329">
        <f>IF(ISNA(VLOOKUP(C273,條件!$A$1:$J$1011,9,0)),"",(VLOOKUP(C273,條件!$A$1:$J$1011,9,0)))</f>
        <v>1.7</v>
      </c>
      <c r="Y273" s="329">
        <v>24</v>
      </c>
      <c r="Z273" s="329">
        <v>216</v>
      </c>
      <c r="AA273" s="329">
        <f t="shared" si="24"/>
        <v>2.7</v>
      </c>
      <c r="AB273" s="333">
        <f t="shared" si="25"/>
        <v>16642.195200000002</v>
      </c>
    </row>
    <row r="274" spans="1:28">
      <c r="A274" s="331">
        <f>'２斷絲.IAD.效率'!A274</f>
        <v>46182</v>
      </c>
      <c r="B274" s="321" t="str">
        <f>'２斷絲.IAD.效率'!B274</f>
        <v>T03</v>
      </c>
      <c r="C274" s="321" t="str">
        <f>'２斷絲.IAD.效率'!C274</f>
        <v>2F6ID2</v>
      </c>
      <c r="D274" s="321">
        <f>'２斷絲.IAD.效率'!D274</f>
        <v>0</v>
      </c>
      <c r="E274" s="332">
        <f>'２斷絲.IAD.效率'!J274</f>
        <v>10</v>
      </c>
      <c r="F274" s="332">
        <f>'２斷絲.IAD.效率'!K274</f>
        <v>0</v>
      </c>
      <c r="G274" s="332">
        <f>'２斷絲.IAD.效率'!L274</f>
        <v>7500</v>
      </c>
      <c r="H274" s="332">
        <f>'２斷絲.IAD.效率'!M274</f>
        <v>0</v>
      </c>
      <c r="I274" s="332">
        <f>'２斷絲.IAD.效率'!N274</f>
        <v>0</v>
      </c>
      <c r="J274" s="332">
        <f>'２斷絲.IAD.效率'!O274</f>
        <v>0</v>
      </c>
      <c r="K274" s="332">
        <f>'２斷絲.IAD.效率'!P274</f>
        <v>0</v>
      </c>
      <c r="L274" s="332">
        <f>'２斷絲.IAD.效率'!Q274</f>
        <v>0</v>
      </c>
      <c r="M274" s="332">
        <f>'２斷絲.IAD.效率'!R274</f>
        <v>29</v>
      </c>
      <c r="N274" s="332">
        <f>'２斷絲.IAD.效率'!S274</f>
        <v>0</v>
      </c>
      <c r="O274" s="332">
        <f>'２斷絲.IAD.效率'!T274</f>
        <v>0</v>
      </c>
      <c r="P274" s="332">
        <f>'２斷絲.IAD.效率'!U274</f>
        <v>7130</v>
      </c>
      <c r="Q274" s="332">
        <f>'２斷絲.IAD.效率'!V274</f>
        <v>35</v>
      </c>
      <c r="R274" s="332">
        <f>'２斷絲.IAD.效率'!W274</f>
        <v>0</v>
      </c>
      <c r="S274" s="332">
        <f>'２斷絲.IAD.效率'!X274</f>
        <v>0</v>
      </c>
      <c r="T274" s="332">
        <f>'２斷絲.IAD.效率'!Y274</f>
        <v>7040</v>
      </c>
      <c r="U274" s="328"/>
      <c r="V274" s="329" t="str">
        <f>IF(ISNA(VLOOKUP(C274,條件!$A$1:$J$1011,8,0)),"",(VLOOKUP(C274,條件!$A$1:$J$1011,8,0)))</f>
        <v>P204</v>
      </c>
      <c r="W274" s="329">
        <f>IF(ISNA(VLOOKUP(V274,清單!$AG$1:$AH$19,2,1)),"",(VLOOKUP(V274,清單!$AG$1:$AH$19,2,1)))</f>
        <v>1.1890000000000001</v>
      </c>
      <c r="X274" s="329">
        <f>IF(ISNA(VLOOKUP(C274,條件!$A$1:$J$1011,9,0)),"",(VLOOKUP(C274,條件!$A$1:$J$1011,9,0)))</f>
        <v>2.4</v>
      </c>
      <c r="Y274" s="329">
        <v>24</v>
      </c>
      <c r="Z274" s="329">
        <v>216</v>
      </c>
      <c r="AA274" s="329">
        <f t="shared" si="24"/>
        <v>3.4</v>
      </c>
      <c r="AB274" s="333">
        <f t="shared" si="25"/>
        <v>20956.838400000001</v>
      </c>
    </row>
    <row r="275" spans="1:28">
      <c r="A275" s="331">
        <f>'２斷絲.IAD.效率'!A275</f>
        <v>46182</v>
      </c>
      <c r="B275" s="321" t="str">
        <f>'２斷絲.IAD.效率'!B275</f>
        <v>T04</v>
      </c>
      <c r="C275" s="321" t="str">
        <f>'２斷絲.IAD.效率'!C275</f>
        <v>2F9VK2</v>
      </c>
      <c r="D275" s="321">
        <f>'２斷絲.IAD.效率'!D275</f>
        <v>0</v>
      </c>
      <c r="E275" s="332">
        <f>'２斷絲.IAD.效率'!J275</f>
        <v>0</v>
      </c>
      <c r="F275" s="332">
        <f>'２斷絲.IAD.效率'!K275</f>
        <v>0</v>
      </c>
      <c r="G275" s="332" t="str">
        <f>'２斷絲.IAD.效率'!L275</f>
        <v>了機</v>
      </c>
      <c r="H275" s="332">
        <f>'２斷絲.IAD.效率'!M275</f>
        <v>0</v>
      </c>
      <c r="I275" s="332">
        <f>'２斷絲.IAD.效率'!N275</f>
        <v>0</v>
      </c>
      <c r="J275" s="332">
        <f>'２斷絲.IAD.效率'!O275</f>
        <v>0</v>
      </c>
      <c r="K275" s="332" t="str">
        <f>'２斷絲.IAD.效率'!P275</f>
        <v>了機</v>
      </c>
      <c r="L275" s="332">
        <f>'２斷絲.IAD.效率'!Q275</f>
        <v>0</v>
      </c>
      <c r="M275" s="332">
        <f>'２斷絲.IAD.效率'!R275</f>
        <v>0</v>
      </c>
      <c r="N275" s="332">
        <f>'２斷絲.IAD.效率'!S275</f>
        <v>0</v>
      </c>
      <c r="O275" s="332" t="str">
        <f>'２斷絲.IAD.效率'!T275</f>
        <v>了機</v>
      </c>
      <c r="P275" s="332">
        <f>'２斷絲.IAD.效率'!U275</f>
        <v>0</v>
      </c>
      <c r="Q275" s="332">
        <f>'２斷絲.IAD.效率'!V275</f>
        <v>0</v>
      </c>
      <c r="R275" s="332">
        <f>'２斷絲.IAD.效率'!W275</f>
        <v>0</v>
      </c>
      <c r="S275" s="332" t="str">
        <f>'２斷絲.IAD.效率'!X275</f>
        <v>了機</v>
      </c>
      <c r="T275" s="332">
        <f>'２斷絲.IAD.效率'!Y275</f>
        <v>0</v>
      </c>
      <c r="U275" s="328" t="str">
        <f>IF(ISNA(VLOOKUP('２斷絲.IAD.效率'!C275,條件!$A$1:$J$1011,10,0)),"",(VLOOKUP('２斷絲.IAD.效率'!C275,條件!$A$1:$J$1011,10,0)))</f>
        <v/>
      </c>
      <c r="V275" s="329" t="str">
        <f>IF(ISNA(VLOOKUP(C275,條件!$A$1:$J$1011,8,0)),"",(VLOOKUP(C275,條件!$A$1:$J$1011,8,0)))</f>
        <v/>
      </c>
      <c r="W275" s="329" t="str">
        <f>IF(ISNA(VLOOKUP(V275,清單!$AG$1:$AH$19,2,1)),"",(VLOOKUP(V275,清單!$AG$1:$AH$19,2,1)))</f>
        <v/>
      </c>
      <c r="X275" s="329" t="str">
        <f>IF(ISNA(VLOOKUP(C275,條件!$A$1:$J$1011,9,0)),"",(VLOOKUP(C275,條件!$A$1:$J$1011,9,0)))</f>
        <v/>
      </c>
      <c r="Y275" s="329">
        <v>24</v>
      </c>
      <c r="Z275" s="329">
        <v>216</v>
      </c>
      <c r="AA275" s="329" t="str">
        <f t="shared" si="24"/>
        <v/>
      </c>
      <c r="AB275" s="333" t="str">
        <f t="shared" si="25"/>
        <v/>
      </c>
    </row>
    <row r="276" spans="1:28">
      <c r="A276" s="331">
        <f>'２斷絲.IAD.效率'!A276</f>
        <v>46182</v>
      </c>
      <c r="B276" s="321" t="str">
        <f>'２斷絲.IAD.效率'!B276</f>
        <v>T04</v>
      </c>
      <c r="C276" s="321" t="str">
        <f>'２斷絲.IAD.效率'!C276</f>
        <v>2F7E13</v>
      </c>
      <c r="D276" s="321" t="str">
        <f>'２斷絲.IAD.效率'!D276</f>
        <v>K</v>
      </c>
      <c r="E276" s="332">
        <f>'２斷絲.IAD.效率'!J276</f>
        <v>35</v>
      </c>
      <c r="F276" s="332">
        <f>'２斷絲.IAD.效率'!K276</f>
        <v>0</v>
      </c>
      <c r="G276" s="332">
        <f>'２斷絲.IAD.效率'!L276</f>
        <v>8060</v>
      </c>
      <c r="H276" s="332">
        <f>'２斷絲.IAD.效率'!M276</f>
        <v>0</v>
      </c>
      <c r="I276" s="332">
        <f>'２斷絲.IAD.效率'!N276</f>
        <v>0</v>
      </c>
      <c r="J276" s="332">
        <f>'２斷絲.IAD.效率'!O276</f>
        <v>0</v>
      </c>
      <c r="K276" s="332">
        <f>'２斷絲.IAD.效率'!P276</f>
        <v>0</v>
      </c>
      <c r="L276" s="332">
        <f>'２斷絲.IAD.效率'!Q276</f>
        <v>0</v>
      </c>
      <c r="M276" s="332">
        <f>'２斷絲.IAD.效率'!R276</f>
        <v>33</v>
      </c>
      <c r="N276" s="332">
        <f>'２斷絲.IAD.效率'!S276</f>
        <v>0</v>
      </c>
      <c r="O276" s="332">
        <f>'２斷絲.IAD.效率'!T276</f>
        <v>0</v>
      </c>
      <c r="P276" s="332">
        <f>'２斷絲.IAD.效率'!U276</f>
        <v>8700</v>
      </c>
      <c r="Q276" s="332">
        <f>'２斷絲.IAD.效率'!V276</f>
        <v>12</v>
      </c>
      <c r="R276" s="332">
        <f>'２斷絲.IAD.效率'!W276</f>
        <v>0</v>
      </c>
      <c r="S276" s="332">
        <f>'２斷絲.IAD.效率'!X276</f>
        <v>0</v>
      </c>
      <c r="T276" s="332">
        <f>'２斷絲.IAD.效率'!Y276</f>
        <v>7960</v>
      </c>
      <c r="U276" s="328" t="str">
        <f>IF(ISNA(VLOOKUP('２斷絲.IAD.效率'!C276,條件!$A$1:$J$1011,10,0)),"",(VLOOKUP('２斷絲.IAD.效率'!C276,條件!$A$1:$J$1011,10,0)))</f>
        <v>高壓</v>
      </c>
      <c r="V276" s="329" t="str">
        <f>IF(ISNA(VLOOKUP(C276,條件!$A$1:$J$1011,8,0)),"",(VLOOKUP(C276,條件!$A$1:$J$1011,8,0)))</f>
        <v>P227</v>
      </c>
      <c r="W276" s="329">
        <f>IF(ISNA(VLOOKUP(V276,清單!$AG$1:$AH$19,2,1)),"",(VLOOKUP(V276,清單!$AG$1:$AH$19,2,1)))</f>
        <v>1.859</v>
      </c>
      <c r="X276" s="329">
        <f>IF(ISNA(VLOOKUP(C276,條件!$A$1:$J$1011,9,0)),"",(VLOOKUP(C276,條件!$A$1:$J$1011,9,0)))</f>
        <v>3.3</v>
      </c>
      <c r="Y276" s="329">
        <v>24</v>
      </c>
      <c r="Z276" s="329">
        <v>216</v>
      </c>
      <c r="AA276" s="329">
        <f t="shared" si="24"/>
        <v>4.3</v>
      </c>
      <c r="AB276" s="333">
        <f t="shared" si="25"/>
        <v>41439.340799999998</v>
      </c>
    </row>
    <row r="277" spans="1:28">
      <c r="A277" s="331">
        <f>'２斷絲.IAD.效率'!A277</f>
        <v>46182</v>
      </c>
      <c r="B277" s="321" t="str">
        <f>'２斷絲.IAD.效率'!B277</f>
        <v>T05</v>
      </c>
      <c r="C277" s="321" t="str">
        <f>'２斷絲.IAD.效率'!C277</f>
        <v>2F6IR2</v>
      </c>
      <c r="D277" s="321" t="str">
        <f>'２斷絲.IAD.效率'!D277</f>
        <v>K</v>
      </c>
      <c r="E277" s="332">
        <f>'２斷絲.IAD.效率'!J277</f>
        <v>35</v>
      </c>
      <c r="F277" s="332">
        <f>'２斷絲.IAD.效率'!K277</f>
        <v>0</v>
      </c>
      <c r="G277" s="332">
        <f>'２斷絲.IAD.效率'!L277</f>
        <v>7780</v>
      </c>
      <c r="H277" s="332">
        <f>'２斷絲.IAD.效率'!M277</f>
        <v>9810</v>
      </c>
      <c r="I277" s="332">
        <f>'２斷絲.IAD.效率'!N277</f>
        <v>0</v>
      </c>
      <c r="J277" s="332">
        <f>'２斷絲.IAD.效率'!O277</f>
        <v>0</v>
      </c>
      <c r="K277" s="332">
        <f>'２斷絲.IAD.效率'!P277</f>
        <v>0</v>
      </c>
      <c r="L277" s="332">
        <f>'２斷絲.IAD.效率'!Q277</f>
        <v>0</v>
      </c>
      <c r="M277" s="332">
        <f>'２斷絲.IAD.效率'!R277</f>
        <v>18</v>
      </c>
      <c r="N277" s="332">
        <f>'２斷絲.IAD.效率'!S277</f>
        <v>2</v>
      </c>
      <c r="O277" s="332">
        <f>'２斷絲.IAD.效率'!T277</f>
        <v>7590</v>
      </c>
      <c r="P277" s="332">
        <f>'２斷絲.IAD.效率'!U277</f>
        <v>9630</v>
      </c>
      <c r="Q277" s="332">
        <f>'２斷絲.IAD.效率'!V277</f>
        <v>14</v>
      </c>
      <c r="R277" s="332">
        <f>'２斷絲.IAD.效率'!W277</f>
        <v>0</v>
      </c>
      <c r="S277" s="332">
        <f>'２斷絲.IAD.效率'!X277</f>
        <v>6390</v>
      </c>
      <c r="T277" s="332">
        <f>'２斷絲.IAD.效率'!Y277</f>
        <v>10000</v>
      </c>
      <c r="U277" s="328" t="str">
        <f>IF(ISNA(VLOOKUP('２斷絲.IAD.效率'!C277,條件!$A$1:$J$1011,10,0)),"",(VLOOKUP('２斷絲.IAD.效率'!C277,條件!$A$1:$J$1011,10,0)))</f>
        <v>高壓</v>
      </c>
      <c r="V277" s="329" t="str">
        <f>IF(ISNA(VLOOKUP(C277,條件!$A$1:$J$1011,8,0)),"",(VLOOKUP(C277,條件!$A$1:$J$1011,8,0)))</f>
        <v>P204</v>
      </c>
      <c r="W277" s="329">
        <f>IF(ISNA(VLOOKUP(V277,清單!$AG$1:$AH$19,2,1)),"",(VLOOKUP(V277,清單!$AG$1:$AH$19,2,1)))</f>
        <v>1.1890000000000001</v>
      </c>
      <c r="X277" s="329">
        <f>IF(ISNA(VLOOKUP(C277,條件!$A$1:$J$1011,9,0)),"",(VLOOKUP(C277,條件!$A$1:$J$1011,9,0)))</f>
        <v>2.8</v>
      </c>
      <c r="Y277" s="329">
        <v>24</v>
      </c>
      <c r="Z277" s="329">
        <v>216</v>
      </c>
      <c r="AA277" s="329">
        <f t="shared" ref="AA277:AA311" si="26">IF(X277="","",X277+1)</f>
        <v>3.8</v>
      </c>
      <c r="AB277" s="333">
        <f t="shared" ref="AB277:AB311" si="27">IF(AA277="","",W277*Z277*AA277*Y277)</f>
        <v>23422.3488</v>
      </c>
    </row>
    <row r="278" spans="1:28">
      <c r="A278" s="331">
        <f>'２斷絲.IAD.效率'!A278</f>
        <v>46182</v>
      </c>
      <c r="B278" s="321" t="str">
        <f>'２斷絲.IAD.效率'!B278</f>
        <v>T06</v>
      </c>
      <c r="C278" s="321" t="str">
        <f>'２斷絲.IAD.效率'!C278</f>
        <v>2F6IM2</v>
      </c>
      <c r="D278" s="321" t="str">
        <f>'２斷絲.IAD.效率'!D278</f>
        <v>K</v>
      </c>
      <c r="E278" s="332">
        <f>'２斷絲.IAD.效率'!J278</f>
        <v>41</v>
      </c>
      <c r="F278" s="332">
        <f>'２斷絲.IAD.效率'!K278</f>
        <v>0</v>
      </c>
      <c r="G278" s="332">
        <f>'２斷絲.IAD.效率'!L278</f>
        <v>6390</v>
      </c>
      <c r="H278" s="332">
        <f>'２斷絲.IAD.效率'!M278</f>
        <v>6670</v>
      </c>
      <c r="I278" s="332">
        <f>'２斷絲.IAD.效率'!N278</f>
        <v>0</v>
      </c>
      <c r="J278" s="332">
        <f>'２斷絲.IAD.效率'!O278</f>
        <v>0</v>
      </c>
      <c r="K278" s="332">
        <f>'２斷絲.IAD.效率'!P278</f>
        <v>0</v>
      </c>
      <c r="L278" s="332">
        <f>'２斷絲.IAD.效率'!Q278</f>
        <v>0</v>
      </c>
      <c r="M278" s="332">
        <f>'２斷絲.IAD.效率'!R278</f>
        <v>44</v>
      </c>
      <c r="N278" s="332">
        <f>'２斷絲.IAD.效率'!S278</f>
        <v>0</v>
      </c>
      <c r="O278" s="332">
        <f>'２斷絲.IAD.效率'!T278</f>
        <v>8980</v>
      </c>
      <c r="P278" s="332">
        <f>'２斷絲.IAD.效率'!U278</f>
        <v>5650</v>
      </c>
      <c r="Q278" s="332">
        <f>'２斷絲.IAD.效率'!V278</f>
        <v>40</v>
      </c>
      <c r="R278" s="332">
        <f>'２斷絲.IAD.效率'!W278</f>
        <v>0</v>
      </c>
      <c r="S278" s="332">
        <f>'２斷絲.IAD.效率'!X278</f>
        <v>8060</v>
      </c>
      <c r="T278" s="332">
        <f>'２斷絲.IAD.效率'!Y278</f>
        <v>7310</v>
      </c>
      <c r="U278" s="328" t="str">
        <f>IF(ISNA(VLOOKUP('２斷絲.IAD.效率'!C278,條件!$A$1:$J$1011,10,0)),"",(VLOOKUP('２斷絲.IAD.效率'!C278,條件!$A$1:$J$1011,10,0)))</f>
        <v>高壓</v>
      </c>
      <c r="V278" s="329" t="str">
        <f>IF(ISNA(VLOOKUP(C278,條件!$A$1:$J$1011,8,0)),"",(VLOOKUP(C278,條件!$A$1:$J$1011,8,0)))</f>
        <v>P204</v>
      </c>
      <c r="W278" s="329">
        <f>IF(ISNA(VLOOKUP(V278,清單!$AG$1:$AH$19,2,1)),"",(VLOOKUP(V278,清單!$AG$1:$AH$19,2,1)))</f>
        <v>1.1890000000000001</v>
      </c>
      <c r="X278" s="329">
        <f>IF(ISNA(VLOOKUP(C278,條件!$A$1:$J$1011,9,0)),"",(VLOOKUP(C278,條件!$A$1:$J$1011,9,0)))</f>
        <v>2.8</v>
      </c>
      <c r="Y278" s="329">
        <v>24</v>
      </c>
      <c r="Z278" s="329">
        <v>216</v>
      </c>
      <c r="AA278" s="329">
        <f t="shared" si="26"/>
        <v>3.8</v>
      </c>
      <c r="AB278" s="333">
        <f t="shared" si="27"/>
        <v>23422.3488</v>
      </c>
    </row>
    <row r="279" spans="1:28">
      <c r="A279" s="331">
        <f>'２斷絲.IAD.效率'!A279</f>
        <v>46182</v>
      </c>
      <c r="B279" s="321" t="str">
        <f>'２斷絲.IAD.效率'!B279</f>
        <v>S01</v>
      </c>
      <c r="C279" s="321" t="str">
        <f>'２斷絲.IAD.效率'!C279</f>
        <v>停機</v>
      </c>
      <c r="D279" s="321">
        <f>'２斷絲.IAD.效率'!D279</f>
        <v>0</v>
      </c>
      <c r="E279" s="332">
        <f>'２斷絲.IAD.效率'!J279</f>
        <v>0</v>
      </c>
      <c r="F279" s="332">
        <f>'２斷絲.IAD.效率'!K279</f>
        <v>0</v>
      </c>
      <c r="G279" s="332" t="str">
        <f>'２斷絲.IAD.效率'!L279</f>
        <v>停機</v>
      </c>
      <c r="H279" s="332">
        <f>'２斷絲.IAD.效率'!M279</f>
        <v>0</v>
      </c>
      <c r="I279" s="332">
        <f>'２斷絲.IAD.效率'!N279</f>
        <v>0</v>
      </c>
      <c r="J279" s="332">
        <f>'２斷絲.IAD.效率'!O279</f>
        <v>0</v>
      </c>
      <c r="K279" s="332" t="str">
        <f>'２斷絲.IAD.效率'!P279</f>
        <v>停機</v>
      </c>
      <c r="L279" s="332">
        <f>'２斷絲.IAD.效率'!Q279</f>
        <v>0</v>
      </c>
      <c r="M279" s="332">
        <f>'２斷絲.IAD.效率'!R279</f>
        <v>0</v>
      </c>
      <c r="N279" s="332">
        <f>'２斷絲.IAD.效率'!S279</f>
        <v>0</v>
      </c>
      <c r="O279" s="332" t="str">
        <f>'２斷絲.IAD.效率'!T279</f>
        <v>停機</v>
      </c>
      <c r="P279" s="332">
        <f>'２斷絲.IAD.效率'!U279</f>
        <v>0</v>
      </c>
      <c r="Q279" s="332">
        <f>'２斷絲.IAD.效率'!V279</f>
        <v>0</v>
      </c>
      <c r="R279" s="332">
        <f>'２斷絲.IAD.效率'!W279</f>
        <v>0</v>
      </c>
      <c r="S279" s="332" t="str">
        <f>'２斷絲.IAD.效率'!X279</f>
        <v>停機</v>
      </c>
      <c r="T279" s="332">
        <f>'２斷絲.IAD.效率'!Y279</f>
        <v>0</v>
      </c>
      <c r="U279" s="328" t="str">
        <f>IF(ISNA(VLOOKUP('２斷絲.IAD.效率'!C279,條件!$A$1:$J$1011,10,0)),"",(VLOOKUP('２斷絲.IAD.效率'!C279,條件!$A$1:$J$1011,10,0)))</f>
        <v/>
      </c>
      <c r="V279" s="329" t="str">
        <f>IF(ISNA(VLOOKUP(C279,條件!$A$1:$J$1011,8,0)),"",(VLOOKUP(C279,條件!$A$1:$J$1011,8,0)))</f>
        <v/>
      </c>
      <c r="W279" s="329" t="str">
        <f>IF(ISNA(VLOOKUP(V279,清單!$AG$1:$AH$19,2,1)),"",(VLOOKUP(V279,清單!$AG$1:$AH$19,2,1)))</f>
        <v/>
      </c>
      <c r="X279" s="329" t="str">
        <f>IF(ISNA(VLOOKUP(C279,條件!$A$1:$J$1011,9,0)),"",(VLOOKUP(C279,條件!$A$1:$J$1011,9,0)))</f>
        <v/>
      </c>
      <c r="Y279" s="329">
        <v>24</v>
      </c>
      <c r="Z279" s="329">
        <v>216</v>
      </c>
      <c r="AA279" s="329" t="str">
        <f t="shared" si="26"/>
        <v/>
      </c>
      <c r="AB279" s="333" t="str">
        <f t="shared" si="27"/>
        <v/>
      </c>
    </row>
    <row r="280" spans="1:28">
      <c r="A280" s="331">
        <f>'２斷絲.IAD.效率'!A280</f>
        <v>46182</v>
      </c>
      <c r="B280" s="321" t="str">
        <f>'２斷絲.IAD.效率'!B280</f>
        <v>S02</v>
      </c>
      <c r="C280" s="321" t="str">
        <f>'２斷絲.IAD.效率'!C280</f>
        <v>絲開發</v>
      </c>
      <c r="D280" s="321">
        <f>'２斷絲.IAD.效率'!D280</f>
        <v>0</v>
      </c>
      <c r="E280" s="332">
        <f>'２斷絲.IAD.效率'!J280</f>
        <v>0</v>
      </c>
      <c r="F280" s="332">
        <f>'２斷絲.IAD.效率'!K280</f>
        <v>0</v>
      </c>
      <c r="G280" s="332" t="str">
        <f>'２斷絲.IAD.效率'!L280</f>
        <v>絲開發</v>
      </c>
      <c r="H280" s="332">
        <f>'２斷絲.IAD.效率'!M280</f>
        <v>0</v>
      </c>
      <c r="I280" s="332">
        <f>'２斷絲.IAD.效率'!N280</f>
        <v>0</v>
      </c>
      <c r="J280" s="332">
        <f>'２斷絲.IAD.效率'!O280</f>
        <v>0</v>
      </c>
      <c r="K280" s="332" t="str">
        <f>'２斷絲.IAD.效率'!P280</f>
        <v>絲開發</v>
      </c>
      <c r="L280" s="332">
        <f>'２斷絲.IAD.效率'!Q280</f>
        <v>0</v>
      </c>
      <c r="M280" s="332">
        <f>'２斷絲.IAD.效率'!R280</f>
        <v>0</v>
      </c>
      <c r="N280" s="332">
        <f>'２斷絲.IAD.效率'!S280</f>
        <v>0</v>
      </c>
      <c r="O280" s="332" t="str">
        <f>'２斷絲.IAD.效率'!T280</f>
        <v>絲開發</v>
      </c>
      <c r="P280" s="332">
        <f>'２斷絲.IAD.效率'!U280</f>
        <v>0</v>
      </c>
      <c r="Q280" s="332">
        <f>'２斷絲.IAD.效率'!V280</f>
        <v>0</v>
      </c>
      <c r="R280" s="332">
        <f>'２斷絲.IAD.效率'!W280</f>
        <v>0</v>
      </c>
      <c r="S280" s="332" t="str">
        <f>'２斷絲.IAD.效率'!X280</f>
        <v>絲開發</v>
      </c>
      <c r="T280" s="332">
        <f>'２斷絲.IAD.效率'!Y280</f>
        <v>0</v>
      </c>
      <c r="U280" s="328" t="str">
        <f>IF(ISNA(VLOOKUP('２斷絲.IAD.效率'!C280,條件!$A$1:$J$1011,10,0)),"",(VLOOKUP('２斷絲.IAD.效率'!C280,條件!$A$1:$J$1011,10,0)))</f>
        <v/>
      </c>
      <c r="V280" s="329" t="str">
        <f>IF(ISNA(VLOOKUP(C280,條件!$A$1:$J$1011,8,0)),"",(VLOOKUP(C280,條件!$A$1:$J$1011,8,0)))</f>
        <v/>
      </c>
      <c r="W280" s="329" t="str">
        <f>IF(ISNA(VLOOKUP(V280,清單!$AG$1:$AH$19,2,1)),"",(VLOOKUP(V280,清單!$AG$1:$AH$19,2,1)))</f>
        <v/>
      </c>
      <c r="X280" s="329" t="str">
        <f>IF(ISNA(VLOOKUP(C280,條件!$A$1:$J$1011,9,0)),"",(VLOOKUP(C280,條件!$A$1:$J$1011,9,0)))</f>
        <v/>
      </c>
      <c r="Y280" s="329">
        <v>24</v>
      </c>
      <c r="Z280" s="329">
        <v>216</v>
      </c>
      <c r="AA280" s="329" t="str">
        <f t="shared" si="26"/>
        <v/>
      </c>
      <c r="AB280" s="333" t="str">
        <f t="shared" si="27"/>
        <v/>
      </c>
    </row>
    <row r="281" spans="1:28">
      <c r="A281" s="331">
        <f>'２斷絲.IAD.效率'!A281</f>
        <v>46183</v>
      </c>
      <c r="B281" s="321" t="str">
        <f>'２斷絲.IAD.效率'!B281</f>
        <v>A07</v>
      </c>
      <c r="C281" s="321" t="str">
        <f>'２斷絲.IAD.效率'!C281</f>
        <v>停機</v>
      </c>
      <c r="D281" s="321">
        <f>'２斷絲.IAD.效率'!D281</f>
        <v>0</v>
      </c>
      <c r="E281" s="332">
        <f>'２斷絲.IAD.效率'!J281</f>
        <v>0</v>
      </c>
      <c r="F281" s="332">
        <f>'２斷絲.IAD.效率'!K281</f>
        <v>0</v>
      </c>
      <c r="G281" s="332" t="str">
        <f>'２斷絲.IAD.效率'!L281</f>
        <v>停機</v>
      </c>
      <c r="H281" s="332">
        <f>'２斷絲.IAD.效率'!M281</f>
        <v>0</v>
      </c>
      <c r="I281" s="332">
        <f>'２斷絲.IAD.效率'!N281</f>
        <v>0</v>
      </c>
      <c r="J281" s="332">
        <f>'２斷絲.IAD.效率'!O281</f>
        <v>0</v>
      </c>
      <c r="K281" s="332" t="str">
        <f>'２斷絲.IAD.效率'!P281</f>
        <v>停機</v>
      </c>
      <c r="L281" s="332">
        <f>'２斷絲.IAD.效率'!Q281</f>
        <v>0</v>
      </c>
      <c r="M281" s="332">
        <f>'２斷絲.IAD.效率'!R281</f>
        <v>0</v>
      </c>
      <c r="N281" s="332">
        <f>'２斷絲.IAD.效率'!S281</f>
        <v>0</v>
      </c>
      <c r="O281" s="332" t="str">
        <f>'２斷絲.IAD.效率'!T281</f>
        <v>停機</v>
      </c>
      <c r="P281" s="332">
        <f>'２斷絲.IAD.效率'!U281</f>
        <v>0</v>
      </c>
      <c r="Q281" s="332">
        <f>'２斷絲.IAD.效率'!V281</f>
        <v>0</v>
      </c>
      <c r="R281" s="332">
        <f>'２斷絲.IAD.效率'!W281</f>
        <v>0</v>
      </c>
      <c r="S281" s="332" t="str">
        <f>'２斷絲.IAD.效率'!X281</f>
        <v>停機</v>
      </c>
      <c r="T281" s="332">
        <f>'２斷絲.IAD.效率'!Y281</f>
        <v>0</v>
      </c>
      <c r="U281" s="328" t="str">
        <f>IF(ISNA(VLOOKUP('２斷絲.IAD.效率'!C281,條件!$A$1:$J$1011,10,0)),"",(VLOOKUP('２斷絲.IAD.效率'!C281,條件!$A$1:$J$1011,10,0)))</f>
        <v/>
      </c>
      <c r="V281" s="329" t="str">
        <f>IF(ISNA(VLOOKUP(C281,條件!$A$1:$J$1011,8,0)),"",(VLOOKUP(C281,條件!$A$1:$J$1011,8,0)))</f>
        <v/>
      </c>
      <c r="W281" s="329" t="str">
        <f>IF(ISNA(VLOOKUP(V281,清單!$AG$1:$AH$19,2,1)),"",(VLOOKUP(V281,清單!$AG$1:$AH$19,2,1)))</f>
        <v/>
      </c>
      <c r="X281" s="329" t="str">
        <f>IF(ISNA(VLOOKUP(C281,條件!$A$1:$J$1011,9,0)),"",(VLOOKUP(C281,條件!$A$1:$J$1011,9,0)))</f>
        <v/>
      </c>
      <c r="Y281" s="329">
        <v>24</v>
      </c>
      <c r="Z281" s="329">
        <v>216</v>
      </c>
      <c r="AA281" s="329" t="str">
        <f t="shared" si="26"/>
        <v/>
      </c>
      <c r="AB281" s="333" t="str">
        <f t="shared" si="27"/>
        <v/>
      </c>
    </row>
    <row r="282" spans="1:28">
      <c r="A282" s="331">
        <f>'２斷絲.IAD.效率'!A282</f>
        <v>46183</v>
      </c>
      <c r="B282" s="321" t="str">
        <f>'２斷絲.IAD.效率'!B282</f>
        <v>A08</v>
      </c>
      <c r="C282" s="321" t="str">
        <f>'２斷絲.IAD.效率'!C282</f>
        <v>停機</v>
      </c>
      <c r="D282" s="321">
        <f>'２斷絲.IAD.效率'!D282</f>
        <v>0</v>
      </c>
      <c r="E282" s="332">
        <f>'２斷絲.IAD.效率'!J282</f>
        <v>0</v>
      </c>
      <c r="F282" s="332">
        <f>'２斷絲.IAD.效率'!K282</f>
        <v>0</v>
      </c>
      <c r="G282" s="332" t="str">
        <f>'２斷絲.IAD.效率'!L282</f>
        <v>停機</v>
      </c>
      <c r="H282" s="332">
        <f>'２斷絲.IAD.效率'!M282</f>
        <v>0</v>
      </c>
      <c r="I282" s="332">
        <f>'２斷絲.IAD.效率'!N282</f>
        <v>0</v>
      </c>
      <c r="J282" s="332">
        <f>'２斷絲.IAD.效率'!O282</f>
        <v>0</v>
      </c>
      <c r="K282" s="332" t="str">
        <f>'２斷絲.IAD.效率'!P282</f>
        <v>停機</v>
      </c>
      <c r="L282" s="332">
        <f>'２斷絲.IAD.效率'!Q282</f>
        <v>0</v>
      </c>
      <c r="M282" s="332">
        <f>'２斷絲.IAD.效率'!R282</f>
        <v>0</v>
      </c>
      <c r="N282" s="332">
        <f>'２斷絲.IAD.效率'!S282</f>
        <v>0</v>
      </c>
      <c r="O282" s="332" t="str">
        <f>'２斷絲.IAD.效率'!T282</f>
        <v>停機</v>
      </c>
      <c r="P282" s="332">
        <f>'２斷絲.IAD.效率'!U282</f>
        <v>0</v>
      </c>
      <c r="Q282" s="332">
        <f>'２斷絲.IAD.效率'!V282</f>
        <v>0</v>
      </c>
      <c r="R282" s="332">
        <f>'２斷絲.IAD.效率'!W282</f>
        <v>0</v>
      </c>
      <c r="S282" s="332" t="str">
        <f>'２斷絲.IAD.效率'!X282</f>
        <v>停機</v>
      </c>
      <c r="T282" s="332">
        <f>'２斷絲.IAD.效率'!Y282</f>
        <v>0</v>
      </c>
      <c r="U282" s="328" t="str">
        <f>IF(ISNA(VLOOKUP('２斷絲.IAD.效率'!C282,條件!$A$1:$J$1011,10,0)),"",(VLOOKUP('２斷絲.IAD.效率'!C282,條件!$A$1:$J$1011,10,0)))</f>
        <v/>
      </c>
      <c r="V282" s="329" t="str">
        <f>IF(ISNA(VLOOKUP(C282,條件!$A$1:$J$1011,8,0)),"",(VLOOKUP(C282,條件!$A$1:$J$1011,8,0)))</f>
        <v/>
      </c>
      <c r="W282" s="329" t="str">
        <f>IF(ISNA(VLOOKUP(V282,清單!$AG$1:$AH$19,2,1)),"",(VLOOKUP(V282,清單!$AG$1:$AH$19,2,1)))</f>
        <v/>
      </c>
      <c r="X282" s="329" t="str">
        <f>IF(ISNA(VLOOKUP(C282,條件!$A$1:$J$1011,9,0)),"",(VLOOKUP(C282,條件!$A$1:$J$1011,9,0)))</f>
        <v/>
      </c>
      <c r="Y282" s="329">
        <v>24</v>
      </c>
      <c r="Z282" s="329">
        <v>216</v>
      </c>
      <c r="AA282" s="329" t="str">
        <f t="shared" si="26"/>
        <v/>
      </c>
      <c r="AB282" s="333" t="str">
        <f t="shared" si="27"/>
        <v/>
      </c>
    </row>
    <row r="283" spans="1:28">
      <c r="A283" s="331">
        <f>'２斷絲.IAD.效率'!A283</f>
        <v>46183</v>
      </c>
      <c r="B283" s="321" t="str">
        <f>'２斷絲.IAD.效率'!B283</f>
        <v>A09</v>
      </c>
      <c r="C283" s="321" t="str">
        <f>'２斷絲.IAD.效率'!C283</f>
        <v>停機</v>
      </c>
      <c r="D283" s="321">
        <f>'２斷絲.IAD.效率'!D283</f>
        <v>0</v>
      </c>
      <c r="E283" s="332">
        <f>'２斷絲.IAD.效率'!J283</f>
        <v>0</v>
      </c>
      <c r="F283" s="332">
        <f>'２斷絲.IAD.效率'!K283</f>
        <v>0</v>
      </c>
      <c r="G283" s="332" t="str">
        <f>'２斷絲.IAD.效率'!L283</f>
        <v>停機</v>
      </c>
      <c r="H283" s="332">
        <f>'２斷絲.IAD.效率'!M283</f>
        <v>0</v>
      </c>
      <c r="I283" s="332">
        <f>'２斷絲.IAD.效率'!N283</f>
        <v>0</v>
      </c>
      <c r="J283" s="332">
        <f>'２斷絲.IAD.效率'!O283</f>
        <v>0</v>
      </c>
      <c r="K283" s="332" t="str">
        <f>'２斷絲.IAD.效率'!P283</f>
        <v>停機</v>
      </c>
      <c r="L283" s="332">
        <f>'２斷絲.IAD.效率'!Q283</f>
        <v>0</v>
      </c>
      <c r="M283" s="332">
        <f>'２斷絲.IAD.效率'!R283</f>
        <v>0</v>
      </c>
      <c r="N283" s="332">
        <f>'２斷絲.IAD.效率'!S283</f>
        <v>0</v>
      </c>
      <c r="O283" s="332" t="str">
        <f>'２斷絲.IAD.效率'!T283</f>
        <v>停機</v>
      </c>
      <c r="P283" s="332">
        <f>'２斷絲.IAD.效率'!U283</f>
        <v>0</v>
      </c>
      <c r="Q283" s="332">
        <f>'２斷絲.IAD.效率'!V283</f>
        <v>0</v>
      </c>
      <c r="R283" s="332">
        <f>'２斷絲.IAD.效率'!W283</f>
        <v>0</v>
      </c>
      <c r="S283" s="332" t="str">
        <f>'２斷絲.IAD.效率'!X283</f>
        <v>停機</v>
      </c>
      <c r="T283" s="332">
        <f>'２斷絲.IAD.效率'!Y283</f>
        <v>0</v>
      </c>
      <c r="U283" s="328" t="str">
        <f>IF(ISNA(VLOOKUP('２斷絲.IAD.效率'!C283,條件!$A$1:$J$1011,10,0)),"",(VLOOKUP('２斷絲.IAD.效率'!C283,條件!$A$1:$J$1011,10,0)))</f>
        <v/>
      </c>
      <c r="V283" s="329" t="str">
        <f>IF(ISNA(VLOOKUP(C283,條件!$A$1:$J$1011,8,0)),"",(VLOOKUP(C283,條件!$A$1:$J$1011,8,0)))</f>
        <v/>
      </c>
      <c r="W283" s="329" t="str">
        <f>IF(ISNA(VLOOKUP(V283,清單!$AG$1:$AH$19,2,1)),"",(VLOOKUP(V283,清單!$AG$1:$AH$19,2,1)))</f>
        <v/>
      </c>
      <c r="X283" s="329" t="str">
        <f>IF(ISNA(VLOOKUP(C283,條件!$A$1:$J$1011,9,0)),"",(VLOOKUP(C283,條件!$A$1:$J$1011,9,0)))</f>
        <v/>
      </c>
      <c r="Y283" s="329">
        <v>24</v>
      </c>
      <c r="Z283" s="329">
        <v>216</v>
      </c>
      <c r="AA283" s="329" t="str">
        <f t="shared" si="26"/>
        <v/>
      </c>
      <c r="AB283" s="333" t="str">
        <f t="shared" si="27"/>
        <v/>
      </c>
    </row>
    <row r="284" spans="1:28">
      <c r="A284" s="331">
        <f>'２斷絲.IAD.效率'!A284</f>
        <v>46183</v>
      </c>
      <c r="B284" s="321" t="str">
        <f>'２斷絲.IAD.效率'!B284</f>
        <v>A10</v>
      </c>
      <c r="C284" s="321" t="str">
        <f>'２斷絲.IAD.效率'!C284</f>
        <v>停機</v>
      </c>
      <c r="D284" s="321">
        <f>'２斷絲.IAD.效率'!D284</f>
        <v>0</v>
      </c>
      <c r="E284" s="332">
        <f>'２斷絲.IAD.效率'!J284</f>
        <v>0</v>
      </c>
      <c r="F284" s="332">
        <f>'２斷絲.IAD.效率'!K284</f>
        <v>0</v>
      </c>
      <c r="G284" s="332" t="str">
        <f>'２斷絲.IAD.效率'!L284</f>
        <v>停機</v>
      </c>
      <c r="H284" s="332">
        <f>'２斷絲.IAD.效率'!M284</f>
        <v>0</v>
      </c>
      <c r="I284" s="332">
        <f>'２斷絲.IAD.效率'!N284</f>
        <v>0</v>
      </c>
      <c r="J284" s="332">
        <f>'２斷絲.IAD.效率'!O284</f>
        <v>0</v>
      </c>
      <c r="K284" s="332" t="str">
        <f>'２斷絲.IAD.效率'!P284</f>
        <v>停機</v>
      </c>
      <c r="L284" s="332">
        <f>'２斷絲.IAD.效率'!Q284</f>
        <v>0</v>
      </c>
      <c r="M284" s="332">
        <f>'２斷絲.IAD.效率'!R284</f>
        <v>0</v>
      </c>
      <c r="N284" s="332">
        <f>'２斷絲.IAD.效率'!S284</f>
        <v>0</v>
      </c>
      <c r="O284" s="332" t="str">
        <f>'２斷絲.IAD.效率'!T284</f>
        <v>停機</v>
      </c>
      <c r="P284" s="332">
        <f>'２斷絲.IAD.效率'!U284</f>
        <v>0</v>
      </c>
      <c r="Q284" s="332">
        <f>'２斷絲.IAD.效率'!V284</f>
        <v>0</v>
      </c>
      <c r="R284" s="332">
        <f>'２斷絲.IAD.效率'!W284</f>
        <v>0</v>
      </c>
      <c r="S284" s="332" t="str">
        <f>'２斷絲.IAD.效率'!X284</f>
        <v>停機</v>
      </c>
      <c r="T284" s="332">
        <f>'２斷絲.IAD.效率'!Y284</f>
        <v>0</v>
      </c>
      <c r="U284" s="328" t="str">
        <f>IF(ISNA(VLOOKUP('２斷絲.IAD.效率'!C284,條件!$A$1:$J$1011,10,0)),"",(VLOOKUP('２斷絲.IAD.效率'!C284,條件!$A$1:$J$1011,10,0)))</f>
        <v/>
      </c>
      <c r="V284" s="329" t="str">
        <f>IF(ISNA(VLOOKUP(C284,條件!$A$1:$J$1011,8,0)),"",(VLOOKUP(C284,條件!$A$1:$J$1011,8,0)))</f>
        <v/>
      </c>
      <c r="W284" s="329" t="str">
        <f>IF(ISNA(VLOOKUP(V284,清單!$AG$1:$AH$19,2,1)),"",(VLOOKUP(V284,清單!$AG$1:$AH$19,2,1)))</f>
        <v/>
      </c>
      <c r="X284" s="329" t="str">
        <f>IF(ISNA(VLOOKUP(C284,條件!$A$1:$J$1011,9,0)),"",(VLOOKUP(C284,條件!$A$1:$J$1011,9,0)))</f>
        <v/>
      </c>
      <c r="Y284" s="329">
        <v>24</v>
      </c>
      <c r="Z284" s="329">
        <v>216</v>
      </c>
      <c r="AA284" s="329" t="str">
        <f t="shared" si="26"/>
        <v/>
      </c>
      <c r="AB284" s="333" t="str">
        <f t="shared" si="27"/>
        <v/>
      </c>
    </row>
    <row r="285" spans="1:28">
      <c r="A285" s="331">
        <f>'２斷絲.IAD.效率'!A285</f>
        <v>46183</v>
      </c>
      <c r="B285" s="321" t="str">
        <f>'２斷絲.IAD.效率'!B285</f>
        <v>A11</v>
      </c>
      <c r="C285" s="321" t="str">
        <f>'２斷絲.IAD.效率'!C285</f>
        <v>2FA072</v>
      </c>
      <c r="D285" s="321">
        <f>'２斷絲.IAD.效率'!D285</f>
        <v>0</v>
      </c>
      <c r="E285" s="332">
        <f>'２斷絲.IAD.效率'!J285</f>
        <v>34</v>
      </c>
      <c r="F285" s="332">
        <f>'２斷絲.IAD.效率'!K285</f>
        <v>0</v>
      </c>
      <c r="G285" s="332">
        <f>'２斷絲.IAD.效率'!L285</f>
        <v>9187</v>
      </c>
      <c r="H285" s="332">
        <f>'２斷絲.IAD.效率'!M285</f>
        <v>8431</v>
      </c>
      <c r="I285" s="332">
        <f>'２斷絲.IAD.效率'!N285</f>
        <v>0</v>
      </c>
      <c r="J285" s="332">
        <f>'２斷絲.IAD.效率'!O285</f>
        <v>0</v>
      </c>
      <c r="K285" s="332">
        <f>'２斷絲.IAD.效率'!P285</f>
        <v>0</v>
      </c>
      <c r="L285" s="332">
        <f>'２斷絲.IAD.效率'!Q285</f>
        <v>0</v>
      </c>
      <c r="M285" s="332">
        <f>'２斷絲.IAD.效率'!R285</f>
        <v>22</v>
      </c>
      <c r="N285" s="332">
        <f>'２斷絲.IAD.效率'!S285</f>
        <v>2</v>
      </c>
      <c r="O285" s="332">
        <f>'２斷絲.IAD.效率'!T285</f>
        <v>9294</v>
      </c>
      <c r="P285" s="332">
        <f>'２斷絲.IAD.效率'!U285</f>
        <v>8816</v>
      </c>
      <c r="Q285" s="332">
        <f>'２斷絲.IAD.效率'!V285</f>
        <v>33</v>
      </c>
      <c r="R285" s="332">
        <f>'２斷絲.IAD.效率'!W285</f>
        <v>0</v>
      </c>
      <c r="S285" s="332">
        <f>'２斷絲.IAD.效率'!X285</f>
        <v>8970</v>
      </c>
      <c r="T285" s="332">
        <f>'２斷絲.IAD.效率'!Y285</f>
        <v>8898</v>
      </c>
      <c r="U285" s="328" t="str">
        <f>IF(ISNA(VLOOKUP('２斷絲.IAD.效率'!C285,條件!$A$1:$J$1011,10,0)),"",(VLOOKUP('２斷絲.IAD.效率'!C285,條件!$A$1:$J$1011,10,0)))</f>
        <v>高壓</v>
      </c>
      <c r="V285" s="329" t="str">
        <f>IF(ISNA(VLOOKUP(C285,條件!$A$1:$J$1011,8,0)),"",(VLOOKUP(C285,條件!$A$1:$J$1011,8,0)))</f>
        <v>P203</v>
      </c>
      <c r="W285" s="329">
        <f>IF(ISNA(VLOOKUP(V285,清單!$AG$1:$AH$19,2,1)),"",(VLOOKUP(V285,清單!$AG$1:$AH$19,2,1)))</f>
        <v>0.91100000000000003</v>
      </c>
      <c r="X285" s="329">
        <f>IF(ISNA(VLOOKUP(C285,條件!$A$1:$J$1011,9,0)),"",(VLOOKUP(C285,條件!$A$1:$J$1011,9,0)))</f>
        <v>0.6</v>
      </c>
      <c r="Y285" s="329">
        <v>24</v>
      </c>
      <c r="Z285" s="329">
        <v>216</v>
      </c>
      <c r="AA285" s="329">
        <f t="shared" si="26"/>
        <v>1.6</v>
      </c>
      <c r="AB285" s="333">
        <f t="shared" si="27"/>
        <v>7556.1984000000011</v>
      </c>
    </row>
    <row r="286" spans="1:28">
      <c r="A286" s="331">
        <f>'２斷絲.IAD.效率'!A286</f>
        <v>46183</v>
      </c>
      <c r="B286" s="321" t="str">
        <f>'２斷絲.IAD.效率'!B286</f>
        <v>A12</v>
      </c>
      <c r="C286" s="321" t="str">
        <f>'２斷絲.IAD.效率'!C286</f>
        <v>2F43R2</v>
      </c>
      <c r="D286" s="321">
        <f>'２斷絲.IAD.效率'!D286</f>
        <v>0</v>
      </c>
      <c r="E286" s="332">
        <f>'２斷絲.IAD.效率'!J286</f>
        <v>0</v>
      </c>
      <c r="F286" s="332">
        <f>'２斷絲.IAD.效率'!K286</f>
        <v>0</v>
      </c>
      <c r="G286" s="332" t="str">
        <f>'２斷絲.IAD.效率'!L286</f>
        <v>清車</v>
      </c>
      <c r="H286" s="332">
        <f>'２斷絲.IAD.效率'!M286</f>
        <v>0</v>
      </c>
      <c r="I286" s="332">
        <f>'２斷絲.IAD.效率'!N286</f>
        <v>0</v>
      </c>
      <c r="J286" s="332">
        <f>'２斷絲.IAD.效率'!O286</f>
        <v>0</v>
      </c>
      <c r="K286" s="332" t="str">
        <f>'２斷絲.IAD.效率'!P286</f>
        <v>清車</v>
      </c>
      <c r="L286" s="332">
        <f>'２斷絲.IAD.效率'!Q286</f>
        <v>0</v>
      </c>
      <c r="M286" s="332">
        <f>'２斷絲.IAD.效率'!R286</f>
        <v>0</v>
      </c>
      <c r="N286" s="332">
        <f>'２斷絲.IAD.效率'!S286</f>
        <v>0</v>
      </c>
      <c r="O286" s="332" t="str">
        <f>'２斷絲.IAD.效率'!T286</f>
        <v>開車</v>
      </c>
      <c r="P286" s="332">
        <f>'２斷絲.IAD.效率'!U286</f>
        <v>0</v>
      </c>
      <c r="Q286" s="332">
        <f>'２斷絲.IAD.效率'!V286</f>
        <v>30</v>
      </c>
      <c r="R286" s="332">
        <f>'２斷絲.IAD.效率'!W286</f>
        <v>0</v>
      </c>
      <c r="S286" s="332">
        <f>'２斷絲.IAD.效率'!X286</f>
        <v>9183</v>
      </c>
      <c r="T286" s="332">
        <f>'２斷絲.IAD.效率'!Y286</f>
        <v>9395</v>
      </c>
      <c r="U286" s="328" t="str">
        <f>IF(ISNA(VLOOKUP('２斷絲.IAD.效率'!C286,條件!$A$1:$J$1011,10,0)),"",(VLOOKUP('２斷絲.IAD.效率'!C286,條件!$A$1:$J$1011,10,0)))</f>
        <v>低壓</v>
      </c>
      <c r="V286" s="329" t="str">
        <f>IF(ISNA(VLOOKUP(C286,條件!$A$1:$J$1011,8,0)),"",(VLOOKUP(C286,條件!$A$1:$J$1011,8,0)))</f>
        <v>P203</v>
      </c>
      <c r="W286" s="329">
        <f>IF(ISNA(VLOOKUP(V286,清單!$AG$1:$AH$19,2,1)),"",(VLOOKUP(V286,清單!$AG$1:$AH$19,2,1)))</f>
        <v>0.91100000000000003</v>
      </c>
      <c r="X286" s="329">
        <f>IF(ISNA(VLOOKUP(C286,條件!$A$1:$J$1011,9,0)),"",(VLOOKUP(C286,條件!$A$1:$J$1011,9,0)))</f>
        <v>1.7</v>
      </c>
      <c r="Y286" s="329">
        <v>24</v>
      </c>
      <c r="Z286" s="329">
        <v>216</v>
      </c>
      <c r="AA286" s="329">
        <f t="shared" si="26"/>
        <v>2.7</v>
      </c>
      <c r="AB286" s="333">
        <f t="shared" si="27"/>
        <v>12751.084800000001</v>
      </c>
    </row>
    <row r="287" spans="1:28">
      <c r="A287" s="331">
        <f>'２斷絲.IAD.效率'!A287</f>
        <v>46183</v>
      </c>
      <c r="B287" s="321" t="str">
        <f>'２斷絲.IAD.效率'!B287</f>
        <v>A13</v>
      </c>
      <c r="C287" s="321" t="str">
        <f>'２斷絲.IAD.效率'!C287</f>
        <v>2F08R2</v>
      </c>
      <c r="D287" s="321" t="str">
        <f>'２斷絲.IAD.效率'!D287</f>
        <v>G</v>
      </c>
      <c r="E287" s="332">
        <f>'２斷絲.IAD.效率'!J287</f>
        <v>13</v>
      </c>
      <c r="F287" s="332">
        <f>'２斷絲.IAD.效率'!K287</f>
        <v>2</v>
      </c>
      <c r="G287" s="332">
        <f>'２斷絲.IAD.效率'!L287</f>
        <v>9152</v>
      </c>
      <c r="H287" s="332">
        <f>'２斷絲.IAD.效率'!M287</f>
        <v>9362</v>
      </c>
      <c r="I287" s="332">
        <f>'２斷絲.IAD.效率'!N287</f>
        <v>0</v>
      </c>
      <c r="J287" s="332">
        <f>'２斷絲.IAD.效率'!O287</f>
        <v>0</v>
      </c>
      <c r="K287" s="332">
        <f>'２斷絲.IAD.效率'!P287</f>
        <v>0</v>
      </c>
      <c r="L287" s="332">
        <f>'２斷絲.IAD.效率'!Q287</f>
        <v>0</v>
      </c>
      <c r="M287" s="332">
        <f>'２斷絲.IAD.效率'!R287</f>
        <v>20</v>
      </c>
      <c r="N287" s="332">
        <f>'２斷絲.IAD.效率'!S287</f>
        <v>0</v>
      </c>
      <c r="O287" s="332">
        <f>'２斷絲.IAD.效率'!T287</f>
        <v>9171</v>
      </c>
      <c r="P287" s="332">
        <f>'２斷絲.IAD.效率'!U287</f>
        <v>9499</v>
      </c>
      <c r="Q287" s="332">
        <f>'２斷絲.IAD.效率'!V287</f>
        <v>14</v>
      </c>
      <c r="R287" s="332">
        <f>'２斷絲.IAD.效率'!W287</f>
        <v>1</v>
      </c>
      <c r="S287" s="332">
        <f>'２斷絲.IAD.效率'!X287</f>
        <v>9290</v>
      </c>
      <c r="T287" s="332">
        <f>'２斷絲.IAD.效率'!Y287</f>
        <v>9646</v>
      </c>
      <c r="U287" s="328" t="str">
        <f>IF(ISNA(VLOOKUP('２斷絲.IAD.效率'!C287,條件!$A$1:$J$1011,10,0)),"",(VLOOKUP('２斷絲.IAD.效率'!C287,條件!$A$1:$J$1011,10,0)))</f>
        <v>低壓</v>
      </c>
      <c r="V287" s="329" t="str">
        <f>IF(ISNA(VLOOKUP(C287,條件!$A$1:$J$1011,8,0)),"",(VLOOKUP(C287,條件!$A$1:$J$1011,8,0)))</f>
        <v>P142</v>
      </c>
      <c r="W287" s="329">
        <f>IF(ISNA(VLOOKUP(V287,清單!$AG$1:$AH$19,2,1)),"",(VLOOKUP(V287,清單!$AG$1:$AH$19,2,1)))</f>
        <v>0.56200000000000006</v>
      </c>
      <c r="X287" s="329">
        <f>IF(ISNA(VLOOKUP(C287,條件!$A$1:$J$1011,9,0)),"",(VLOOKUP(C287,條件!$A$1:$J$1011,9,0)))</f>
        <v>1.1000000000000001</v>
      </c>
      <c r="Y287" s="329">
        <v>24</v>
      </c>
      <c r="Z287" s="329">
        <v>216</v>
      </c>
      <c r="AA287" s="329">
        <f t="shared" si="26"/>
        <v>2.1</v>
      </c>
      <c r="AB287" s="333">
        <f t="shared" si="27"/>
        <v>6118.1568000000007</v>
      </c>
    </row>
    <row r="288" spans="1:28">
      <c r="A288" s="331">
        <f>'２斷絲.IAD.效率'!A288</f>
        <v>46183</v>
      </c>
      <c r="B288" s="321" t="str">
        <f>'２斷絲.IAD.效率'!B288</f>
        <v>A14</v>
      </c>
      <c r="C288" s="321" t="str">
        <f>'２斷絲.IAD.效率'!C288</f>
        <v>停機</v>
      </c>
      <c r="D288" s="321">
        <f>'２斷絲.IAD.效率'!D288</f>
        <v>0</v>
      </c>
      <c r="E288" s="332">
        <f>'２斷絲.IAD.效率'!J288</f>
        <v>0</v>
      </c>
      <c r="F288" s="332">
        <f>'２斷絲.IAD.效率'!K288</f>
        <v>0</v>
      </c>
      <c r="G288" s="332" t="str">
        <f>'２斷絲.IAD.效率'!L288</f>
        <v>停機</v>
      </c>
      <c r="H288" s="332">
        <f>'２斷絲.IAD.效率'!M288</f>
        <v>0</v>
      </c>
      <c r="I288" s="332">
        <f>'２斷絲.IAD.效率'!N288</f>
        <v>0</v>
      </c>
      <c r="J288" s="332">
        <f>'２斷絲.IAD.效率'!O288</f>
        <v>0</v>
      </c>
      <c r="K288" s="332" t="str">
        <f>'２斷絲.IAD.效率'!P288</f>
        <v>停機</v>
      </c>
      <c r="L288" s="332">
        <f>'２斷絲.IAD.效率'!Q288</f>
        <v>0</v>
      </c>
      <c r="M288" s="332">
        <f>'２斷絲.IAD.效率'!R288</f>
        <v>0</v>
      </c>
      <c r="N288" s="332">
        <f>'２斷絲.IAD.效率'!S288</f>
        <v>0</v>
      </c>
      <c r="O288" s="332" t="str">
        <f>'２斷絲.IAD.效率'!T288</f>
        <v>停機</v>
      </c>
      <c r="P288" s="332">
        <f>'２斷絲.IAD.效率'!U288</f>
        <v>0</v>
      </c>
      <c r="Q288" s="332">
        <f>'２斷絲.IAD.效率'!V288</f>
        <v>0</v>
      </c>
      <c r="R288" s="332">
        <f>'２斷絲.IAD.效率'!W288</f>
        <v>0</v>
      </c>
      <c r="S288" s="332" t="str">
        <f>'２斷絲.IAD.效率'!X288</f>
        <v>停機</v>
      </c>
      <c r="T288" s="332">
        <f>'２斷絲.IAD.效率'!Y288</f>
        <v>0</v>
      </c>
      <c r="U288" s="328" t="str">
        <f>IF(ISNA(VLOOKUP('２斷絲.IAD.效率'!C288,條件!$A$1:$J$1011,10,0)),"",(VLOOKUP('２斷絲.IAD.效率'!C288,條件!$A$1:$J$1011,10,0)))</f>
        <v/>
      </c>
      <c r="V288" s="329" t="str">
        <f>IF(ISNA(VLOOKUP(C288,條件!$A$1:$J$1011,8,0)),"",(VLOOKUP(C288,條件!$A$1:$J$1011,8,0)))</f>
        <v/>
      </c>
      <c r="W288" s="329" t="str">
        <f>IF(ISNA(VLOOKUP(V288,清單!$AG$1:$AH$19,2,1)),"",(VLOOKUP(V288,清單!$AG$1:$AH$19,2,1)))</f>
        <v/>
      </c>
      <c r="X288" s="329" t="str">
        <f>IF(ISNA(VLOOKUP(C288,條件!$A$1:$J$1011,9,0)),"",(VLOOKUP(C288,條件!$A$1:$J$1011,9,0)))</f>
        <v/>
      </c>
      <c r="Y288" s="329">
        <v>24</v>
      </c>
      <c r="Z288" s="329">
        <v>216</v>
      </c>
      <c r="AA288" s="329" t="str">
        <f t="shared" si="26"/>
        <v/>
      </c>
      <c r="AB288" s="333" t="str">
        <f t="shared" si="27"/>
        <v/>
      </c>
    </row>
    <row r="289" spans="1:28">
      <c r="A289" s="331">
        <f>'２斷絲.IAD.效率'!A289</f>
        <v>46183</v>
      </c>
      <c r="B289" s="321" t="str">
        <f>'２斷絲.IAD.效率'!B289</f>
        <v>A15</v>
      </c>
      <c r="C289" s="321" t="str">
        <f>'２斷絲.IAD.效率'!C289</f>
        <v>2F43P2</v>
      </c>
      <c r="D289" s="321">
        <f>'２斷絲.IAD.效率'!D289</f>
        <v>0</v>
      </c>
      <c r="E289" s="332">
        <f>'２斷絲.IAD.效率'!J289</f>
        <v>22</v>
      </c>
      <c r="F289" s="332">
        <f>'２斷絲.IAD.效率'!K289</f>
        <v>3</v>
      </c>
      <c r="G289" s="332">
        <f>'２斷絲.IAD.效率'!L289</f>
        <v>9012</v>
      </c>
      <c r="H289" s="332">
        <f>'２斷絲.IAD.效率'!M289</f>
        <v>8509</v>
      </c>
      <c r="I289" s="332">
        <f>'２斷絲.IAD.效率'!N289</f>
        <v>0</v>
      </c>
      <c r="J289" s="332">
        <f>'２斷絲.IAD.效率'!O289</f>
        <v>0</v>
      </c>
      <c r="K289" s="332">
        <f>'２斷絲.IAD.效率'!P289</f>
        <v>0</v>
      </c>
      <c r="L289" s="332">
        <f>'２斷絲.IAD.效率'!Q289</f>
        <v>0</v>
      </c>
      <c r="M289" s="332">
        <f>'２斷絲.IAD.效率'!R289</f>
        <v>13</v>
      </c>
      <c r="N289" s="332">
        <f>'２斷絲.IAD.效率'!S289</f>
        <v>1</v>
      </c>
      <c r="O289" s="332">
        <f>'２斷絲.IAD.效率'!T289</f>
        <v>9144</v>
      </c>
      <c r="P289" s="332">
        <f>'２斷絲.IAD.效率'!U289</f>
        <v>8759</v>
      </c>
      <c r="Q289" s="332">
        <f>'２斷絲.IAD.效率'!V289</f>
        <v>17</v>
      </c>
      <c r="R289" s="332">
        <f>'２斷絲.IAD.效率'!W289</f>
        <v>0</v>
      </c>
      <c r="S289" s="332">
        <f>'２斷絲.IAD.效率'!X289</f>
        <v>8727</v>
      </c>
      <c r="T289" s="332">
        <f>'２斷絲.IAD.效率'!Y289</f>
        <v>8724</v>
      </c>
      <c r="U289" s="328" t="str">
        <f>IF(ISNA(VLOOKUP('２斷絲.IAD.效率'!C289,條件!$A$1:$J$1011,10,0)),"",(VLOOKUP('２斷絲.IAD.效率'!C289,條件!$A$1:$J$1011,10,0)))</f>
        <v>低壓</v>
      </c>
      <c r="V289" s="329" t="str">
        <f>IF(ISNA(VLOOKUP(C289,條件!$A$1:$J$1011,8,0)),"",(VLOOKUP(C289,條件!$A$1:$J$1011,8,0)))</f>
        <v>P203</v>
      </c>
      <c r="W289" s="329">
        <f>IF(ISNA(VLOOKUP(V289,清單!$AG$1:$AH$19,2,1)),"",(VLOOKUP(V289,清單!$AG$1:$AH$19,2,1)))</f>
        <v>0.91100000000000003</v>
      </c>
      <c r="X289" s="329">
        <f>IF(ISNA(VLOOKUP(C289,條件!$A$1:$J$1011,9,0)),"",(VLOOKUP(C289,條件!$A$1:$J$1011,9,0)))</f>
        <v>3</v>
      </c>
      <c r="Y289" s="329">
        <v>24</v>
      </c>
      <c r="Z289" s="329">
        <v>216</v>
      </c>
      <c r="AA289" s="329">
        <f t="shared" si="26"/>
        <v>4</v>
      </c>
      <c r="AB289" s="333">
        <f t="shared" si="27"/>
        <v>18890.495999999999</v>
      </c>
    </row>
    <row r="290" spans="1:28">
      <c r="A290" s="331">
        <f>'２斷絲.IAD.效率'!A290</f>
        <v>46183</v>
      </c>
      <c r="B290" s="321" t="str">
        <f>'２斷絲.IAD.效率'!B290</f>
        <v>A16</v>
      </c>
      <c r="C290" s="321" t="str">
        <f>'２斷絲.IAD.效率'!C290</f>
        <v>2F08S2</v>
      </c>
      <c r="D290" s="321">
        <f>'２斷絲.IAD.效率'!D290</f>
        <v>0</v>
      </c>
      <c r="E290" s="332">
        <f>'２斷絲.IAD.效率'!J290</f>
        <v>4</v>
      </c>
      <c r="F290" s="332">
        <f>'２斷絲.IAD.效率'!K290</f>
        <v>3</v>
      </c>
      <c r="G290" s="332" t="str">
        <f>'２斷絲.IAD.效率'!L290</f>
        <v>了機</v>
      </c>
      <c r="H290" s="332">
        <f>'２斷絲.IAD.效率'!M290</f>
        <v>9665</v>
      </c>
      <c r="I290" s="332">
        <f>'２斷絲.IAD.效率'!N290</f>
        <v>0</v>
      </c>
      <c r="J290" s="332">
        <f>'２斷絲.IAD.效率'!O290</f>
        <v>0</v>
      </c>
      <c r="K290" s="332">
        <f>'２斷絲.IAD.效率'!P290</f>
        <v>0</v>
      </c>
      <c r="L290" s="332">
        <f>'２斷絲.IAD.效率'!Q290</f>
        <v>0</v>
      </c>
      <c r="M290" s="332">
        <f>'２斷絲.IAD.效率'!R290</f>
        <v>12</v>
      </c>
      <c r="N290" s="332">
        <f>'２斷絲.IAD.效率'!S290</f>
        <v>1</v>
      </c>
      <c r="O290" s="332">
        <f>'２斷絲.IAD.效率'!T290</f>
        <v>9729</v>
      </c>
      <c r="P290" s="332">
        <f>'２斷絲.IAD.效率'!U290</f>
        <v>9601</v>
      </c>
      <c r="Q290" s="332">
        <f>'２斷絲.IAD.效率'!V290</f>
        <v>0</v>
      </c>
      <c r="R290" s="332">
        <f>'２斷絲.IAD.效率'!W290</f>
        <v>0</v>
      </c>
      <c r="S290" s="332" t="str">
        <f>'２斷絲.IAD.效率'!X290</f>
        <v>了機</v>
      </c>
      <c r="T290" s="332">
        <f>'２斷絲.IAD.效率'!Y290</f>
        <v>0</v>
      </c>
      <c r="U290" s="328" t="str">
        <f>IF(ISNA(VLOOKUP('２斷絲.IAD.效率'!C290,條件!$A$1:$J$1011,10,0)),"",(VLOOKUP('２斷絲.IAD.效率'!C290,條件!$A$1:$J$1011,10,0)))</f>
        <v>低壓</v>
      </c>
      <c r="V290" s="329" t="str">
        <f>IF(ISNA(VLOOKUP(C290,條件!$A$1:$J$1011,8,0)),"",(VLOOKUP(C290,條件!$A$1:$J$1011,8,0)))</f>
        <v>P203</v>
      </c>
      <c r="W290" s="329">
        <f>IF(ISNA(VLOOKUP(V290,清單!$AG$1:$AH$19,2,1)),"",(VLOOKUP(V290,清單!$AG$1:$AH$19,2,1)))</f>
        <v>0.91100000000000003</v>
      </c>
      <c r="X290" s="329">
        <f>IF(ISNA(VLOOKUP(C290,條件!$A$1:$J$1011,9,0)),"",(VLOOKUP(C290,條件!$A$1:$J$1011,9,0)))</f>
        <v>0.9</v>
      </c>
      <c r="Y290" s="329">
        <v>24</v>
      </c>
      <c r="Z290" s="329">
        <v>216</v>
      </c>
      <c r="AA290" s="329">
        <f t="shared" si="26"/>
        <v>1.9</v>
      </c>
      <c r="AB290" s="333">
        <f t="shared" si="27"/>
        <v>8972.9856</v>
      </c>
    </row>
    <row r="291" spans="1:28">
      <c r="A291" s="331">
        <f>'２斷絲.IAD.效率'!A291</f>
        <v>46183</v>
      </c>
      <c r="B291" s="321" t="str">
        <f>'２斷絲.IAD.效率'!B291</f>
        <v>A17</v>
      </c>
      <c r="C291" s="321" t="str">
        <f>'２斷絲.IAD.效率'!C291</f>
        <v>停機</v>
      </c>
      <c r="D291" s="321">
        <f>'２斷絲.IAD.效率'!D291</f>
        <v>0</v>
      </c>
      <c r="E291" s="332">
        <f>'２斷絲.IAD.效率'!J291</f>
        <v>0</v>
      </c>
      <c r="F291" s="332">
        <f>'２斷絲.IAD.效率'!K291</f>
        <v>0</v>
      </c>
      <c r="G291" s="332" t="str">
        <f>'２斷絲.IAD.效率'!L291</f>
        <v>停機</v>
      </c>
      <c r="H291" s="332">
        <f>'２斷絲.IAD.效率'!M291</f>
        <v>0</v>
      </c>
      <c r="I291" s="332">
        <f>'２斷絲.IAD.效率'!N291</f>
        <v>0</v>
      </c>
      <c r="J291" s="332">
        <f>'２斷絲.IAD.效率'!O291</f>
        <v>0</v>
      </c>
      <c r="K291" s="332" t="str">
        <f>'２斷絲.IAD.效率'!P291</f>
        <v>停機</v>
      </c>
      <c r="L291" s="332">
        <f>'２斷絲.IAD.效率'!Q291</f>
        <v>0</v>
      </c>
      <c r="M291" s="332">
        <f>'２斷絲.IAD.效率'!R291</f>
        <v>0</v>
      </c>
      <c r="N291" s="332">
        <f>'２斷絲.IAD.效率'!S291</f>
        <v>0</v>
      </c>
      <c r="O291" s="332" t="str">
        <f>'２斷絲.IAD.效率'!T291</f>
        <v>停機</v>
      </c>
      <c r="P291" s="332">
        <f>'２斷絲.IAD.效率'!U291</f>
        <v>0</v>
      </c>
      <c r="Q291" s="332">
        <f>'２斷絲.IAD.效率'!V291</f>
        <v>0</v>
      </c>
      <c r="R291" s="332">
        <f>'２斷絲.IAD.效率'!W291</f>
        <v>0</v>
      </c>
      <c r="S291" s="332" t="str">
        <f>'２斷絲.IAD.效率'!X291</f>
        <v>停機</v>
      </c>
      <c r="T291" s="332">
        <f>'２斷絲.IAD.效率'!Y291</f>
        <v>0</v>
      </c>
      <c r="U291" s="328" t="str">
        <f>IF(ISNA(VLOOKUP('２斷絲.IAD.效率'!C291,條件!$A$1:$J$1011,10,0)),"",(VLOOKUP('２斷絲.IAD.效率'!C291,條件!$A$1:$J$1011,10,0)))</f>
        <v/>
      </c>
      <c r="V291" s="329" t="str">
        <f>IF(ISNA(VLOOKUP(C291,條件!$A$1:$J$1011,8,0)),"",(VLOOKUP(C291,條件!$A$1:$J$1011,8,0)))</f>
        <v/>
      </c>
      <c r="W291" s="329" t="str">
        <f>IF(ISNA(VLOOKUP(V291,清單!$AG$1:$AH$19,2,1)),"",(VLOOKUP(V291,清單!$AG$1:$AH$19,2,1)))</f>
        <v/>
      </c>
      <c r="X291" s="329" t="str">
        <f>IF(ISNA(VLOOKUP(C291,條件!$A$1:$J$1011,9,0)),"",(VLOOKUP(C291,條件!$A$1:$J$1011,9,0)))</f>
        <v/>
      </c>
      <c r="Y291" s="329">
        <v>24</v>
      </c>
      <c r="Z291" s="329">
        <v>216</v>
      </c>
      <c r="AA291" s="329" t="str">
        <f t="shared" si="26"/>
        <v/>
      </c>
      <c r="AB291" s="333" t="str">
        <f t="shared" si="27"/>
        <v/>
      </c>
    </row>
    <row r="292" spans="1:28">
      <c r="A292" s="331">
        <f>'２斷絲.IAD.效率'!A292</f>
        <v>46183</v>
      </c>
      <c r="B292" s="321" t="str">
        <f>'２斷絲.IAD.效率'!B292</f>
        <v>A18</v>
      </c>
      <c r="C292" s="321" t="str">
        <f>'２斷絲.IAD.效率'!C292</f>
        <v>停機</v>
      </c>
      <c r="D292" s="321">
        <f>'２斷絲.IAD.效率'!D292</f>
        <v>0</v>
      </c>
      <c r="E292" s="332">
        <f>'２斷絲.IAD.效率'!J292</f>
        <v>0</v>
      </c>
      <c r="F292" s="332">
        <f>'２斷絲.IAD.效率'!K292</f>
        <v>0</v>
      </c>
      <c r="G292" s="332" t="str">
        <f>'２斷絲.IAD.效率'!L292</f>
        <v>停機</v>
      </c>
      <c r="H292" s="332">
        <f>'２斷絲.IAD.效率'!M292</f>
        <v>0</v>
      </c>
      <c r="I292" s="332">
        <f>'２斷絲.IAD.效率'!N292</f>
        <v>0</v>
      </c>
      <c r="J292" s="332">
        <f>'２斷絲.IAD.效率'!O292</f>
        <v>0</v>
      </c>
      <c r="K292" s="332" t="str">
        <f>'２斷絲.IAD.效率'!P292</f>
        <v>停機</v>
      </c>
      <c r="L292" s="332">
        <f>'２斷絲.IAD.效率'!Q292</f>
        <v>0</v>
      </c>
      <c r="M292" s="332">
        <f>'２斷絲.IAD.效率'!R292</f>
        <v>0</v>
      </c>
      <c r="N292" s="332">
        <f>'２斷絲.IAD.效率'!S292</f>
        <v>0</v>
      </c>
      <c r="O292" s="332" t="str">
        <f>'２斷絲.IAD.效率'!T292</f>
        <v>停機</v>
      </c>
      <c r="P292" s="332">
        <f>'２斷絲.IAD.效率'!U292</f>
        <v>0</v>
      </c>
      <c r="Q292" s="332">
        <f>'２斷絲.IAD.效率'!V292</f>
        <v>0</v>
      </c>
      <c r="R292" s="332">
        <f>'２斷絲.IAD.效率'!W292</f>
        <v>0</v>
      </c>
      <c r="S292" s="332" t="str">
        <f>'２斷絲.IAD.效率'!X292</f>
        <v>停機</v>
      </c>
      <c r="T292" s="332">
        <f>'２斷絲.IAD.效率'!Y292</f>
        <v>0</v>
      </c>
      <c r="U292" s="328" t="str">
        <f>IF(ISNA(VLOOKUP('２斷絲.IAD.效率'!C292,條件!$A$1:$J$1011,10,0)),"",(VLOOKUP('２斷絲.IAD.效率'!C292,條件!$A$1:$J$1011,10,0)))</f>
        <v/>
      </c>
      <c r="V292" s="329" t="str">
        <f>IF(ISNA(VLOOKUP(C292,條件!$A$1:$J$1011,8,0)),"",(VLOOKUP(C292,條件!$A$1:$J$1011,8,0)))</f>
        <v/>
      </c>
      <c r="W292" s="329" t="str">
        <f>IF(ISNA(VLOOKUP(V292,清單!$AG$1:$AH$19,2,1)),"",(VLOOKUP(V292,清單!$AG$1:$AH$19,2,1)))</f>
        <v/>
      </c>
      <c r="X292" s="329" t="str">
        <f>IF(ISNA(VLOOKUP(C292,條件!$A$1:$J$1011,9,0)),"",(VLOOKUP(C292,條件!$A$1:$J$1011,9,0)))</f>
        <v/>
      </c>
      <c r="Y292" s="329">
        <v>24</v>
      </c>
      <c r="Z292" s="329">
        <v>216</v>
      </c>
      <c r="AA292" s="329" t="str">
        <f t="shared" si="26"/>
        <v/>
      </c>
      <c r="AB292" s="333" t="str">
        <f t="shared" si="27"/>
        <v/>
      </c>
    </row>
    <row r="293" spans="1:28">
      <c r="A293" s="331">
        <f>'２斷絲.IAD.效率'!A293</f>
        <v>46183</v>
      </c>
      <c r="B293" s="321" t="str">
        <f>'２斷絲.IAD.效率'!B293</f>
        <v>A19</v>
      </c>
      <c r="C293" s="321" t="str">
        <f>'２斷絲.IAD.效率'!C293</f>
        <v>2F43S2</v>
      </c>
      <c r="D293" s="321">
        <f>'２斷絲.IAD.效率'!D293</f>
        <v>0</v>
      </c>
      <c r="E293" s="332">
        <f>'２斷絲.IAD.效率'!J293</f>
        <v>19</v>
      </c>
      <c r="F293" s="332">
        <f>'２斷絲.IAD.效率'!K293</f>
        <v>3</v>
      </c>
      <c r="G293" s="332">
        <f>'２斷絲.IAD.效率'!L293</f>
        <v>9256</v>
      </c>
      <c r="H293" s="332">
        <f>'２斷絲.IAD.效率'!M293</f>
        <v>8742</v>
      </c>
      <c r="I293" s="332">
        <f>'２斷絲.IAD.效率'!N293</f>
        <v>0</v>
      </c>
      <c r="J293" s="332">
        <f>'２斷絲.IAD.效率'!O293</f>
        <v>0</v>
      </c>
      <c r="K293" s="332">
        <f>'２斷絲.IAD.效率'!P293</f>
        <v>0</v>
      </c>
      <c r="L293" s="332">
        <f>'２斷絲.IAD.效率'!Q293</f>
        <v>0</v>
      </c>
      <c r="M293" s="332">
        <f>'２斷絲.IAD.效率'!R293</f>
        <v>0</v>
      </c>
      <c r="N293" s="332">
        <f>'２斷絲.IAD.效率'!S293</f>
        <v>0</v>
      </c>
      <c r="O293" s="332" t="str">
        <f>'２斷絲.IAD.效率'!T293</f>
        <v>FINAL</v>
      </c>
      <c r="P293" s="332">
        <f>'２斷絲.IAD.效率'!U293</f>
        <v>0</v>
      </c>
      <c r="Q293" s="332">
        <f>'２斷絲.IAD.效率'!V293</f>
        <v>0</v>
      </c>
      <c r="R293" s="332">
        <f>'２斷絲.IAD.效率'!W293</f>
        <v>0</v>
      </c>
      <c r="S293" s="332" t="str">
        <f>'２斷絲.IAD.效率'!X293</f>
        <v>停機</v>
      </c>
      <c r="T293" s="332">
        <f>'２斷絲.IAD.效率'!Y293</f>
        <v>0</v>
      </c>
      <c r="U293" s="328" t="str">
        <f>IF(ISNA(VLOOKUP('２斷絲.IAD.效率'!C293,條件!$A$1:$J$1011,10,0)),"",(VLOOKUP('２斷絲.IAD.效率'!C293,條件!$A$1:$J$1011,10,0)))</f>
        <v>高壓</v>
      </c>
      <c r="V293" s="329" t="str">
        <f>IF(ISNA(VLOOKUP(C293,條件!$A$1:$J$1011,8,0)),"",(VLOOKUP(C293,條件!$A$1:$J$1011,8,0)))</f>
        <v>P203</v>
      </c>
      <c r="W293" s="329">
        <f>IF(ISNA(VLOOKUP(V293,清單!$AG$1:$AH$19,2,1)),"",(VLOOKUP(V293,清單!$AG$1:$AH$19,2,1)))</f>
        <v>0.91100000000000003</v>
      </c>
      <c r="X293" s="329">
        <f>IF(ISNA(VLOOKUP(C293,條件!$A$1:$J$1011,9,0)),"",(VLOOKUP(C293,條件!$A$1:$J$1011,9,0)))</f>
        <v>3</v>
      </c>
      <c r="Y293" s="329">
        <v>24</v>
      </c>
      <c r="Z293" s="329">
        <v>216</v>
      </c>
      <c r="AA293" s="329">
        <f t="shared" si="26"/>
        <v>4</v>
      </c>
      <c r="AB293" s="333">
        <f t="shared" si="27"/>
        <v>18890.495999999999</v>
      </c>
    </row>
    <row r="294" spans="1:28">
      <c r="A294" s="331">
        <f>'２斷絲.IAD.效率'!A294</f>
        <v>46183</v>
      </c>
      <c r="B294" s="321" t="str">
        <f>'２斷絲.IAD.效率'!B294</f>
        <v>A20</v>
      </c>
      <c r="C294" s="321" t="str">
        <f>'２斷絲.IAD.效率'!C294</f>
        <v>停機</v>
      </c>
      <c r="D294" s="321">
        <f>'２斷絲.IAD.效率'!D294</f>
        <v>0</v>
      </c>
      <c r="E294" s="332">
        <f>'２斷絲.IAD.效率'!J294</f>
        <v>0</v>
      </c>
      <c r="F294" s="332">
        <f>'２斷絲.IAD.效率'!K294</f>
        <v>0</v>
      </c>
      <c r="G294" s="332" t="str">
        <f>'２斷絲.IAD.效率'!L294</f>
        <v>停機</v>
      </c>
      <c r="H294" s="332">
        <f>'２斷絲.IAD.效率'!M294</f>
        <v>0</v>
      </c>
      <c r="I294" s="332">
        <f>'２斷絲.IAD.效率'!N294</f>
        <v>0</v>
      </c>
      <c r="J294" s="332">
        <f>'２斷絲.IAD.效率'!O294</f>
        <v>0</v>
      </c>
      <c r="K294" s="332" t="str">
        <f>'２斷絲.IAD.效率'!P294</f>
        <v>停機</v>
      </c>
      <c r="L294" s="332">
        <f>'２斷絲.IAD.效率'!Q294</f>
        <v>0</v>
      </c>
      <c r="M294" s="332">
        <f>'２斷絲.IAD.效率'!R294</f>
        <v>0</v>
      </c>
      <c r="N294" s="332">
        <f>'２斷絲.IAD.效率'!S294</f>
        <v>0</v>
      </c>
      <c r="O294" s="332" t="str">
        <f>'２斷絲.IAD.效率'!T294</f>
        <v>停機</v>
      </c>
      <c r="P294" s="332">
        <f>'２斷絲.IAD.效率'!U294</f>
        <v>0</v>
      </c>
      <c r="Q294" s="332">
        <f>'２斷絲.IAD.效率'!V294</f>
        <v>0</v>
      </c>
      <c r="R294" s="332">
        <f>'２斷絲.IAD.效率'!W294</f>
        <v>0</v>
      </c>
      <c r="S294" s="332" t="str">
        <f>'２斷絲.IAD.效率'!X294</f>
        <v>停機</v>
      </c>
      <c r="T294" s="332">
        <f>'２斷絲.IAD.效率'!Y294</f>
        <v>0</v>
      </c>
      <c r="U294" s="328" t="str">
        <f>IF(ISNA(VLOOKUP('２斷絲.IAD.效率'!C294,條件!$A$1:$J$1011,10,0)),"",(VLOOKUP('２斷絲.IAD.效率'!C294,條件!$A$1:$J$1011,10,0)))</f>
        <v/>
      </c>
      <c r="V294" s="329" t="str">
        <f>IF(ISNA(VLOOKUP(C294,條件!$A$1:$J$1011,8,0)),"",(VLOOKUP(C294,條件!$A$1:$J$1011,8,0)))</f>
        <v/>
      </c>
      <c r="W294" s="329" t="str">
        <f>IF(ISNA(VLOOKUP(V294,清單!$AG$1:$AH$19,2,1)),"",(VLOOKUP(V294,清單!$AG$1:$AH$19,2,1)))</f>
        <v/>
      </c>
      <c r="X294" s="329" t="str">
        <f>IF(ISNA(VLOOKUP(C294,條件!$A$1:$J$1011,9,0)),"",(VLOOKUP(C294,條件!$A$1:$J$1011,9,0)))</f>
        <v/>
      </c>
      <c r="Y294" s="329">
        <v>24</v>
      </c>
      <c r="Z294" s="329">
        <v>216</v>
      </c>
      <c r="AA294" s="329" t="str">
        <f t="shared" si="26"/>
        <v/>
      </c>
      <c r="AB294" s="333" t="str">
        <f t="shared" si="27"/>
        <v/>
      </c>
    </row>
    <row r="295" spans="1:28">
      <c r="A295" s="331">
        <f>'２斷絲.IAD.效率'!A295</f>
        <v>46183</v>
      </c>
      <c r="B295" s="321" t="str">
        <f>'２斷絲.IAD.效率'!B295</f>
        <v>A21</v>
      </c>
      <c r="C295" s="321" t="str">
        <f>'２斷絲.IAD.效率'!C295</f>
        <v>停機</v>
      </c>
      <c r="D295" s="321">
        <f>'２斷絲.IAD.效率'!D295</f>
        <v>0</v>
      </c>
      <c r="E295" s="332">
        <f>'２斷絲.IAD.效率'!J295</f>
        <v>0</v>
      </c>
      <c r="F295" s="332">
        <f>'２斷絲.IAD.效率'!K295</f>
        <v>0</v>
      </c>
      <c r="G295" s="332" t="str">
        <f>'２斷絲.IAD.效率'!L295</f>
        <v>停機</v>
      </c>
      <c r="H295" s="332">
        <f>'２斷絲.IAD.效率'!M295</f>
        <v>0</v>
      </c>
      <c r="I295" s="332">
        <f>'２斷絲.IAD.效率'!N295</f>
        <v>0</v>
      </c>
      <c r="J295" s="332">
        <f>'２斷絲.IAD.效率'!O295</f>
        <v>0</v>
      </c>
      <c r="K295" s="332" t="str">
        <f>'２斷絲.IAD.效率'!P295</f>
        <v>停機</v>
      </c>
      <c r="L295" s="332">
        <f>'２斷絲.IAD.效率'!Q295</f>
        <v>0</v>
      </c>
      <c r="M295" s="332">
        <f>'２斷絲.IAD.效率'!R295</f>
        <v>0</v>
      </c>
      <c r="N295" s="332">
        <f>'２斷絲.IAD.效率'!S295</f>
        <v>0</v>
      </c>
      <c r="O295" s="332" t="str">
        <f>'２斷絲.IAD.效率'!T295</f>
        <v>停機</v>
      </c>
      <c r="P295" s="332">
        <f>'２斷絲.IAD.效率'!U295</f>
        <v>0</v>
      </c>
      <c r="Q295" s="332">
        <f>'２斷絲.IAD.效率'!V295</f>
        <v>0</v>
      </c>
      <c r="R295" s="332">
        <f>'２斷絲.IAD.效率'!W295</f>
        <v>0</v>
      </c>
      <c r="S295" s="332" t="str">
        <f>'２斷絲.IAD.效率'!X295</f>
        <v>停機</v>
      </c>
      <c r="T295" s="332">
        <f>'２斷絲.IAD.效率'!Y295</f>
        <v>0</v>
      </c>
      <c r="U295" s="328" t="str">
        <f>IF(ISNA(VLOOKUP('２斷絲.IAD.效率'!C295,條件!$A$1:$J$1011,10,0)),"",(VLOOKUP('２斷絲.IAD.效率'!C295,條件!$A$1:$J$1011,10,0)))</f>
        <v/>
      </c>
      <c r="V295" s="329" t="str">
        <f>IF(ISNA(VLOOKUP(C295,條件!$A$1:$J$1011,8,0)),"",(VLOOKUP(C295,條件!$A$1:$J$1011,8,0)))</f>
        <v/>
      </c>
      <c r="W295" s="329" t="str">
        <f>IF(ISNA(VLOOKUP(V295,清單!$AG$1:$AH$19,2,1)),"",(VLOOKUP(V295,清單!$AG$1:$AH$19,2,1)))</f>
        <v/>
      </c>
      <c r="X295" s="329" t="str">
        <f>IF(ISNA(VLOOKUP(C295,條件!$A$1:$J$1011,9,0)),"",(VLOOKUP(C295,條件!$A$1:$J$1011,9,0)))</f>
        <v/>
      </c>
      <c r="Y295" s="329">
        <v>24</v>
      </c>
      <c r="Z295" s="329">
        <v>216</v>
      </c>
      <c r="AA295" s="329" t="str">
        <f t="shared" si="26"/>
        <v/>
      </c>
      <c r="AB295" s="333" t="str">
        <f t="shared" si="27"/>
        <v/>
      </c>
    </row>
    <row r="296" spans="1:28">
      <c r="A296" s="331">
        <f>'２斷絲.IAD.效率'!A296</f>
        <v>46183</v>
      </c>
      <c r="B296" s="321" t="str">
        <f>'２斷絲.IAD.效率'!B296</f>
        <v>A22</v>
      </c>
      <c r="C296" s="321" t="str">
        <f>'２斷絲.IAD.效率'!C296</f>
        <v>2F6IQ2</v>
      </c>
      <c r="D296" s="321">
        <f>'２斷絲.IAD.效率'!D296</f>
        <v>0</v>
      </c>
      <c r="E296" s="332">
        <f>'２斷絲.IAD.效率'!J296</f>
        <v>56</v>
      </c>
      <c r="F296" s="332">
        <f>'２斷絲.IAD.效率'!K296</f>
        <v>4</v>
      </c>
      <c r="G296" s="332">
        <f>'２斷絲.IAD.效率'!L296</f>
        <v>8029</v>
      </c>
      <c r="H296" s="332">
        <f>'２斷絲.IAD.效率'!M296</f>
        <v>8443</v>
      </c>
      <c r="I296" s="332">
        <f>'２斷絲.IAD.效率'!N296</f>
        <v>0</v>
      </c>
      <c r="J296" s="332">
        <f>'２斷絲.IAD.效率'!O296</f>
        <v>0</v>
      </c>
      <c r="K296" s="332">
        <f>'２斷絲.IAD.效率'!P296</f>
        <v>0</v>
      </c>
      <c r="L296" s="332">
        <f>'２斷絲.IAD.效率'!Q296</f>
        <v>0</v>
      </c>
      <c r="M296" s="332">
        <f>'２斷絲.IAD.效率'!R296</f>
        <v>24</v>
      </c>
      <c r="N296" s="332">
        <f>'２斷絲.IAD.效率'!S296</f>
        <v>4</v>
      </c>
      <c r="O296" s="332">
        <f>'２斷絲.IAD.效率'!T296</f>
        <v>8807</v>
      </c>
      <c r="P296" s="332">
        <f>'２斷絲.IAD.效率'!U296</f>
        <v>9284</v>
      </c>
      <c r="Q296" s="332">
        <f>'２斷絲.IAD.效率'!V296</f>
        <v>8</v>
      </c>
      <c r="R296" s="332">
        <f>'２斷絲.IAD.效率'!W296</f>
        <v>0</v>
      </c>
      <c r="S296" s="332">
        <f>'２斷絲.IAD.效率'!X296</f>
        <v>8762</v>
      </c>
      <c r="T296" s="332">
        <f>'２斷絲.IAD.效率'!Y296</f>
        <v>9218</v>
      </c>
      <c r="U296" s="328" t="str">
        <f>IF(ISNA(VLOOKUP('２斷絲.IAD.效率'!C296,條件!$A$1:$J$1011,10,0)),"",(VLOOKUP('２斷絲.IAD.效率'!C296,條件!$A$1:$J$1011,10,0)))</f>
        <v>低壓</v>
      </c>
      <c r="V296" s="329" t="str">
        <f>IF(ISNA(VLOOKUP(C296,條件!$A$1:$J$1011,8,0)),"",(VLOOKUP(C296,條件!$A$1:$J$1011,8,0)))</f>
        <v>P227</v>
      </c>
      <c r="W296" s="329">
        <f>IF(ISNA(VLOOKUP(V296,清單!$AG$1:$AH$19,2,1)),"",(VLOOKUP(V296,清單!$AG$1:$AH$19,2,1)))</f>
        <v>1.859</v>
      </c>
      <c r="X296" s="329">
        <f>IF(ISNA(VLOOKUP(C296,條件!$A$1:$J$1011,9,0)),"",(VLOOKUP(C296,條件!$A$1:$J$1011,9,0)))</f>
        <v>2.8</v>
      </c>
      <c r="Y296" s="329">
        <v>24</v>
      </c>
      <c r="Z296" s="329">
        <v>216</v>
      </c>
      <c r="AA296" s="329">
        <f t="shared" si="26"/>
        <v>3.8</v>
      </c>
      <c r="AB296" s="333">
        <f t="shared" si="27"/>
        <v>36620.8128</v>
      </c>
    </row>
    <row r="297" spans="1:28">
      <c r="A297" s="331">
        <f>'２斷絲.IAD.效率'!A297</f>
        <v>46183</v>
      </c>
      <c r="B297" s="321" t="str">
        <f>'２斷絲.IAD.效率'!B297</f>
        <v>A23</v>
      </c>
      <c r="C297" s="321" t="str">
        <f>'２斷絲.IAD.效率'!C297</f>
        <v>停機</v>
      </c>
      <c r="D297" s="321">
        <f>'２斷絲.IAD.效率'!D297</f>
        <v>0</v>
      </c>
      <c r="E297" s="332">
        <f>'２斷絲.IAD.效率'!J297</f>
        <v>0</v>
      </c>
      <c r="F297" s="332">
        <f>'２斷絲.IAD.效率'!K297</f>
        <v>0</v>
      </c>
      <c r="G297" s="332" t="str">
        <f>'２斷絲.IAD.效率'!L297</f>
        <v>停機</v>
      </c>
      <c r="H297" s="332">
        <f>'２斷絲.IAD.效率'!M297</f>
        <v>0</v>
      </c>
      <c r="I297" s="332">
        <f>'２斷絲.IAD.效率'!N297</f>
        <v>0</v>
      </c>
      <c r="J297" s="332">
        <f>'２斷絲.IAD.效率'!O297</f>
        <v>0</v>
      </c>
      <c r="K297" s="332" t="str">
        <f>'２斷絲.IAD.效率'!P297</f>
        <v>停機</v>
      </c>
      <c r="L297" s="332">
        <f>'２斷絲.IAD.效率'!Q297</f>
        <v>0</v>
      </c>
      <c r="M297" s="332">
        <f>'２斷絲.IAD.效率'!R297</f>
        <v>0</v>
      </c>
      <c r="N297" s="332">
        <f>'２斷絲.IAD.效率'!S297</f>
        <v>0</v>
      </c>
      <c r="O297" s="332" t="str">
        <f>'２斷絲.IAD.效率'!T297</f>
        <v>停機</v>
      </c>
      <c r="P297" s="332">
        <f>'２斷絲.IAD.效率'!U297</f>
        <v>0</v>
      </c>
      <c r="Q297" s="332">
        <f>'２斷絲.IAD.效率'!V297</f>
        <v>0</v>
      </c>
      <c r="R297" s="332">
        <f>'２斷絲.IAD.效率'!W297</f>
        <v>0</v>
      </c>
      <c r="S297" s="332" t="str">
        <f>'２斷絲.IAD.效率'!X297</f>
        <v>停機</v>
      </c>
      <c r="T297" s="332">
        <f>'２斷絲.IAD.效率'!Y297</f>
        <v>0</v>
      </c>
      <c r="U297" s="328" t="str">
        <f>IF(ISNA(VLOOKUP('２斷絲.IAD.效率'!C297,條件!$A$1:$J$1011,10,0)),"",(VLOOKUP('２斷絲.IAD.效率'!C297,條件!$A$1:$J$1011,10,0)))</f>
        <v/>
      </c>
      <c r="V297" s="329" t="str">
        <f>IF(ISNA(VLOOKUP(C297,條件!$A$1:$J$1011,8,0)),"",(VLOOKUP(C297,條件!$A$1:$J$1011,8,0)))</f>
        <v/>
      </c>
      <c r="W297" s="329" t="str">
        <f>IF(ISNA(VLOOKUP(V297,清單!$AG$1:$AH$19,2,1)),"",(VLOOKUP(V297,清單!$AG$1:$AH$19,2,1)))</f>
        <v/>
      </c>
      <c r="X297" s="329" t="str">
        <f>IF(ISNA(VLOOKUP(C297,條件!$A$1:$J$1011,9,0)),"",(VLOOKUP(C297,條件!$A$1:$J$1011,9,0)))</f>
        <v/>
      </c>
      <c r="Y297" s="329">
        <v>24</v>
      </c>
      <c r="Z297" s="329">
        <v>216</v>
      </c>
      <c r="AA297" s="329" t="str">
        <f t="shared" si="26"/>
        <v/>
      </c>
      <c r="AB297" s="333" t="str">
        <f t="shared" si="27"/>
        <v/>
      </c>
    </row>
    <row r="298" spans="1:28">
      <c r="A298" s="331">
        <f>'２斷絲.IAD.效率'!A298</f>
        <v>46183</v>
      </c>
      <c r="B298" s="321" t="str">
        <f>'２斷絲.IAD.效率'!B298</f>
        <v>A24</v>
      </c>
      <c r="C298" s="321" t="str">
        <f>'２斷絲.IAD.效率'!C298</f>
        <v>停機</v>
      </c>
      <c r="D298" s="321">
        <f>'２斷絲.IAD.效率'!D298</f>
        <v>0</v>
      </c>
      <c r="E298" s="332">
        <f>'２斷絲.IAD.效率'!J298</f>
        <v>0</v>
      </c>
      <c r="F298" s="332">
        <f>'２斷絲.IAD.效率'!K298</f>
        <v>0</v>
      </c>
      <c r="G298" s="332" t="str">
        <f>'２斷絲.IAD.效率'!L298</f>
        <v>停機</v>
      </c>
      <c r="H298" s="332">
        <f>'２斷絲.IAD.效率'!M298</f>
        <v>0</v>
      </c>
      <c r="I298" s="332">
        <f>'２斷絲.IAD.效率'!N298</f>
        <v>0</v>
      </c>
      <c r="J298" s="332">
        <f>'２斷絲.IAD.效率'!O298</f>
        <v>0</v>
      </c>
      <c r="K298" s="332" t="str">
        <f>'２斷絲.IAD.效率'!P298</f>
        <v>停機</v>
      </c>
      <c r="L298" s="332">
        <f>'２斷絲.IAD.效率'!Q298</f>
        <v>0</v>
      </c>
      <c r="M298" s="332">
        <f>'２斷絲.IAD.效率'!R298</f>
        <v>0</v>
      </c>
      <c r="N298" s="332">
        <f>'２斷絲.IAD.效率'!S298</f>
        <v>0</v>
      </c>
      <c r="O298" s="332" t="str">
        <f>'２斷絲.IAD.效率'!T298</f>
        <v>停機</v>
      </c>
      <c r="P298" s="332">
        <f>'２斷絲.IAD.效率'!U298</f>
        <v>0</v>
      </c>
      <c r="Q298" s="332">
        <f>'２斷絲.IAD.效率'!V298</f>
        <v>0</v>
      </c>
      <c r="R298" s="332">
        <f>'２斷絲.IAD.效率'!W298</f>
        <v>0</v>
      </c>
      <c r="S298" s="332" t="str">
        <f>'２斷絲.IAD.效率'!X298</f>
        <v>停機</v>
      </c>
      <c r="T298" s="332">
        <f>'２斷絲.IAD.效率'!Y298</f>
        <v>0</v>
      </c>
      <c r="U298" s="328" t="str">
        <f>IF(ISNA(VLOOKUP('２斷絲.IAD.效率'!C298,條件!$A$1:$J$1011,10,0)),"",(VLOOKUP('２斷絲.IAD.效率'!C298,條件!$A$1:$J$1011,10,0)))</f>
        <v/>
      </c>
      <c r="V298" s="329" t="str">
        <f>IF(ISNA(VLOOKUP(C298,條件!$A$1:$J$1011,8,0)),"",(VLOOKUP(C298,條件!$A$1:$J$1011,8,0)))</f>
        <v/>
      </c>
      <c r="W298" s="329" t="str">
        <f>IF(ISNA(VLOOKUP(V298,清單!$AG$1:$AH$19,2,1)),"",(VLOOKUP(V298,清單!$AG$1:$AH$19,2,1)))</f>
        <v/>
      </c>
      <c r="X298" s="329" t="str">
        <f>IF(ISNA(VLOOKUP(C298,條件!$A$1:$J$1011,9,0)),"",(VLOOKUP(C298,條件!$A$1:$J$1011,9,0)))</f>
        <v/>
      </c>
      <c r="Y298" s="329">
        <v>24</v>
      </c>
      <c r="Z298" s="329">
        <v>216</v>
      </c>
      <c r="AA298" s="329" t="str">
        <f t="shared" si="26"/>
        <v/>
      </c>
      <c r="AB298" s="333" t="str">
        <f t="shared" si="27"/>
        <v/>
      </c>
    </row>
    <row r="299" spans="1:28">
      <c r="A299" s="331">
        <f>'２斷絲.IAD.效率'!A299</f>
        <v>46183</v>
      </c>
      <c r="B299" s="321" t="str">
        <f>'２斷絲.IAD.效率'!B299</f>
        <v>J07</v>
      </c>
      <c r="C299" s="321" t="str">
        <f>'２斷絲.IAD.效率'!C299</f>
        <v>停機</v>
      </c>
      <c r="D299" s="321">
        <f>'２斷絲.IAD.效率'!D299</f>
        <v>0</v>
      </c>
      <c r="E299" s="332">
        <f>'２斷絲.IAD.效率'!J299</f>
        <v>0</v>
      </c>
      <c r="F299" s="332">
        <f>'２斷絲.IAD.效率'!K299</f>
        <v>0</v>
      </c>
      <c r="G299" s="332" t="str">
        <f>'２斷絲.IAD.效率'!L299</f>
        <v>停機</v>
      </c>
      <c r="H299" s="332">
        <f>'２斷絲.IAD.效率'!M299</f>
        <v>0</v>
      </c>
      <c r="I299" s="332">
        <f>'２斷絲.IAD.效率'!N299</f>
        <v>0</v>
      </c>
      <c r="J299" s="332">
        <f>'２斷絲.IAD.效率'!O299</f>
        <v>0</v>
      </c>
      <c r="K299" s="332" t="str">
        <f>'２斷絲.IAD.效率'!P299</f>
        <v>停機</v>
      </c>
      <c r="L299" s="332">
        <f>'２斷絲.IAD.效率'!Q299</f>
        <v>0</v>
      </c>
      <c r="M299" s="332">
        <f>'２斷絲.IAD.效率'!R299</f>
        <v>0</v>
      </c>
      <c r="N299" s="332">
        <f>'２斷絲.IAD.效率'!S299</f>
        <v>0</v>
      </c>
      <c r="O299" s="332" t="str">
        <f>'２斷絲.IAD.效率'!T299</f>
        <v>停機</v>
      </c>
      <c r="P299" s="332">
        <f>'２斷絲.IAD.效率'!U299</f>
        <v>0</v>
      </c>
      <c r="Q299" s="332">
        <f>'２斷絲.IAD.效率'!V299</f>
        <v>0</v>
      </c>
      <c r="R299" s="332">
        <f>'２斷絲.IAD.效率'!W299</f>
        <v>0</v>
      </c>
      <c r="S299" s="332" t="str">
        <f>'２斷絲.IAD.效率'!X299</f>
        <v>停機</v>
      </c>
      <c r="T299" s="332">
        <f>'２斷絲.IAD.效率'!Y299</f>
        <v>0</v>
      </c>
      <c r="U299" s="328" t="str">
        <f>IF(ISNA(VLOOKUP('２斷絲.IAD.效率'!C299,條件!$A$1:$J$1011,10,0)),"",(VLOOKUP('２斷絲.IAD.效率'!C299,條件!$A$1:$J$1011,10,0)))</f>
        <v/>
      </c>
      <c r="V299" s="329" t="str">
        <f>IF(ISNA(VLOOKUP(C299,條件!$A$1:$J$1011,8,0)),"",(VLOOKUP(C299,條件!$A$1:$J$1011,8,0)))</f>
        <v/>
      </c>
      <c r="W299" s="329" t="str">
        <f>IF(ISNA(VLOOKUP(V299,清單!$AG$1:$AH$19,2,1)),"",(VLOOKUP(V299,清單!$AG$1:$AH$19,2,1)))</f>
        <v/>
      </c>
      <c r="X299" s="329" t="str">
        <f>IF(ISNA(VLOOKUP(C299,條件!$A$1:$J$1011,9,0)),"",(VLOOKUP(C299,條件!$A$1:$J$1011,9,0)))</f>
        <v/>
      </c>
      <c r="Y299" s="329">
        <v>24</v>
      </c>
      <c r="Z299" s="329">
        <v>216</v>
      </c>
      <c r="AA299" s="329" t="str">
        <f t="shared" si="26"/>
        <v/>
      </c>
      <c r="AB299" s="333" t="str">
        <f t="shared" si="27"/>
        <v/>
      </c>
    </row>
    <row r="300" spans="1:28">
      <c r="A300" s="331">
        <f>'２斷絲.IAD.效率'!A300</f>
        <v>46183</v>
      </c>
      <c r="B300" s="321" t="str">
        <f>'２斷絲.IAD.效率'!B300</f>
        <v>J08</v>
      </c>
      <c r="C300" s="321" t="str">
        <f>'２斷絲.IAD.效率'!C300</f>
        <v>2F6IN2</v>
      </c>
      <c r="D300" s="321" t="str">
        <f>'２斷絲.IAD.效率'!D300</f>
        <v>K</v>
      </c>
      <c r="E300" s="332">
        <f>'２斷絲.IAD.效率'!J300</f>
        <v>45</v>
      </c>
      <c r="F300" s="332">
        <f>'２斷絲.IAD.效率'!K300</f>
        <v>5</v>
      </c>
      <c r="G300" s="332">
        <f>'２斷絲.IAD.效率'!L300</f>
        <v>6990</v>
      </c>
      <c r="H300" s="332">
        <f>'２斷絲.IAD.效率'!M300</f>
        <v>0</v>
      </c>
      <c r="I300" s="332">
        <f>'２斷絲.IAD.效率'!N300</f>
        <v>0</v>
      </c>
      <c r="J300" s="332">
        <f>'２斷絲.IAD.效率'!O300</f>
        <v>0</v>
      </c>
      <c r="K300" s="332">
        <f>'２斷絲.IAD.效率'!P300</f>
        <v>0</v>
      </c>
      <c r="L300" s="332">
        <f>'２斷絲.IAD.效率'!Q300</f>
        <v>0</v>
      </c>
      <c r="M300" s="332">
        <f>'２斷絲.IAD.效率'!R300</f>
        <v>36</v>
      </c>
      <c r="N300" s="332">
        <f>'２斷絲.IAD.效率'!S300</f>
        <v>3</v>
      </c>
      <c r="O300" s="332">
        <f>'２斷絲.IAD.效率'!T300</f>
        <v>6710</v>
      </c>
      <c r="P300" s="332">
        <f>'２斷絲.IAD.效率'!U300</f>
        <v>0</v>
      </c>
      <c r="Q300" s="332">
        <f>'２斷絲.IAD.效率'!V300</f>
        <v>71</v>
      </c>
      <c r="R300" s="332">
        <f>'２斷絲.IAD.效率'!W300</f>
        <v>5</v>
      </c>
      <c r="S300" s="332">
        <f>'２斷絲.IAD.效率'!X300</f>
        <v>6700</v>
      </c>
      <c r="T300" s="332">
        <f>'２斷絲.IAD.效率'!Y300</f>
        <v>0</v>
      </c>
      <c r="U300" s="328" t="str">
        <f>IF(ISNA(VLOOKUP('２斷絲.IAD.效率'!C300,條件!$A$1:$J$1011,10,0)),"",(VLOOKUP('２斷絲.IAD.效率'!C300,條件!$A$1:$J$1011,10,0)))</f>
        <v>低壓</v>
      </c>
      <c r="V300" s="329" t="str">
        <f>IF(ISNA(VLOOKUP(C300,條件!$A$1:$J$1011,8,0)),"",(VLOOKUP(C300,條件!$A$1:$J$1011,8,0)))</f>
        <v>P227</v>
      </c>
      <c r="W300" s="329">
        <f>IF(ISNA(VLOOKUP(V300,清單!$AG$1:$AH$19,2,1)),"",(VLOOKUP(V300,清單!$AG$1:$AH$19,2,1)))</f>
        <v>1.859</v>
      </c>
      <c r="X300" s="329">
        <f>IF(ISNA(VLOOKUP(C300,條件!$A$1:$J$1011,9,0)),"",(VLOOKUP(C300,條件!$A$1:$J$1011,9,0)))</f>
        <v>2.1</v>
      </c>
      <c r="Y300" s="329">
        <v>24</v>
      </c>
      <c r="Z300" s="329">
        <v>216</v>
      </c>
      <c r="AA300" s="329">
        <f t="shared" si="26"/>
        <v>3.1</v>
      </c>
      <c r="AB300" s="333">
        <f t="shared" si="27"/>
        <v>29874.873599999999</v>
      </c>
    </row>
    <row r="301" spans="1:28">
      <c r="A301" s="331">
        <f>'２斷絲.IAD.效率'!A301</f>
        <v>46183</v>
      </c>
      <c r="B301" s="321" t="str">
        <f>'２斷絲.IAD.效率'!B301</f>
        <v>J09</v>
      </c>
      <c r="C301" s="321" t="str">
        <f>'２斷絲.IAD.效率'!C301</f>
        <v>停機</v>
      </c>
      <c r="D301" s="321">
        <f>'２斷絲.IAD.效率'!D301</f>
        <v>0</v>
      </c>
      <c r="E301" s="332">
        <f>'２斷絲.IAD.效率'!J301</f>
        <v>0</v>
      </c>
      <c r="F301" s="332">
        <f>'２斷絲.IAD.效率'!K301</f>
        <v>0</v>
      </c>
      <c r="G301" s="332" t="str">
        <f>'２斷絲.IAD.效率'!L301</f>
        <v>停機</v>
      </c>
      <c r="H301" s="332">
        <f>'２斷絲.IAD.效率'!M301</f>
        <v>0</v>
      </c>
      <c r="I301" s="332">
        <f>'２斷絲.IAD.效率'!N301</f>
        <v>0</v>
      </c>
      <c r="J301" s="332">
        <f>'２斷絲.IAD.效率'!O301</f>
        <v>0</v>
      </c>
      <c r="K301" s="332" t="str">
        <f>'２斷絲.IAD.效率'!P301</f>
        <v>停機</v>
      </c>
      <c r="L301" s="332">
        <f>'２斷絲.IAD.效率'!Q301</f>
        <v>0</v>
      </c>
      <c r="M301" s="332">
        <f>'２斷絲.IAD.效率'!R301</f>
        <v>0</v>
      </c>
      <c r="N301" s="332">
        <f>'２斷絲.IAD.效率'!S301</f>
        <v>0</v>
      </c>
      <c r="O301" s="332" t="str">
        <f>'２斷絲.IAD.效率'!T301</f>
        <v>停機</v>
      </c>
      <c r="P301" s="332">
        <f>'２斷絲.IAD.效率'!U301</f>
        <v>0</v>
      </c>
      <c r="Q301" s="332">
        <f>'２斷絲.IAD.效率'!V301</f>
        <v>0</v>
      </c>
      <c r="R301" s="332">
        <f>'２斷絲.IAD.效率'!W301</f>
        <v>0</v>
      </c>
      <c r="S301" s="332" t="str">
        <f>'２斷絲.IAD.效率'!X301</f>
        <v>停機</v>
      </c>
      <c r="T301" s="332">
        <f>'２斷絲.IAD.效率'!Y301</f>
        <v>0</v>
      </c>
      <c r="U301" s="328" t="str">
        <f>IF(ISNA(VLOOKUP('２斷絲.IAD.效率'!C301,條件!$A$1:$J$1011,10,0)),"",(VLOOKUP('２斷絲.IAD.效率'!C301,條件!$A$1:$J$1011,10,0)))</f>
        <v/>
      </c>
      <c r="V301" s="329" t="str">
        <f>IF(ISNA(VLOOKUP(C301,條件!$A$1:$J$1011,8,0)),"",(VLOOKUP(C301,條件!$A$1:$J$1011,8,0)))</f>
        <v/>
      </c>
      <c r="W301" s="329" t="str">
        <f>IF(ISNA(VLOOKUP(V301,清單!$AG$1:$AH$19,2,1)),"",(VLOOKUP(V301,清單!$AG$1:$AH$19,2,1)))</f>
        <v/>
      </c>
      <c r="X301" s="329" t="str">
        <f>IF(ISNA(VLOOKUP(C301,條件!$A$1:$J$1011,9,0)),"",(VLOOKUP(C301,條件!$A$1:$J$1011,9,0)))</f>
        <v/>
      </c>
      <c r="Y301" s="329">
        <v>24</v>
      </c>
      <c r="Z301" s="329">
        <v>216</v>
      </c>
      <c r="AA301" s="329" t="str">
        <f t="shared" si="26"/>
        <v/>
      </c>
      <c r="AB301" s="333" t="str">
        <f t="shared" si="27"/>
        <v/>
      </c>
    </row>
    <row r="302" spans="1:28">
      <c r="A302" s="331">
        <f>'２斷絲.IAD.效率'!A302</f>
        <v>46183</v>
      </c>
      <c r="B302" s="321" t="str">
        <f>'２斷絲.IAD.效率'!B302</f>
        <v>T01</v>
      </c>
      <c r="C302" s="321" t="str">
        <f>'２斷絲.IAD.效率'!C302</f>
        <v>2F6IK2</v>
      </c>
      <c r="D302" s="321" t="str">
        <f>'２斷絲.IAD.效率'!D302</f>
        <v>K</v>
      </c>
      <c r="E302" s="332">
        <f>'２斷絲.IAD.效率'!J302</f>
        <v>41</v>
      </c>
      <c r="F302" s="332">
        <f>'２斷絲.IAD.效率'!K302</f>
        <v>0</v>
      </c>
      <c r="G302" s="332">
        <f>'２斷絲.IAD.效率'!L302</f>
        <v>8240</v>
      </c>
      <c r="H302" s="332">
        <f>'２斷絲.IAD.效率'!M302</f>
        <v>8800</v>
      </c>
      <c r="I302" s="332">
        <f>'２斷絲.IAD.效率'!N302</f>
        <v>0</v>
      </c>
      <c r="J302" s="332">
        <f>'２斷絲.IAD.效率'!O302</f>
        <v>0</v>
      </c>
      <c r="K302" s="332">
        <f>'２斷絲.IAD.效率'!P302</f>
        <v>0</v>
      </c>
      <c r="L302" s="332">
        <f>'２斷絲.IAD.效率'!Q302</f>
        <v>0</v>
      </c>
      <c r="M302" s="332">
        <f>'２斷絲.IAD.效率'!R302</f>
        <v>28</v>
      </c>
      <c r="N302" s="332">
        <f>'２斷絲.IAD.效率'!S302</f>
        <v>0</v>
      </c>
      <c r="O302" s="332">
        <f>'２斷絲.IAD.效率'!T302</f>
        <v>7960</v>
      </c>
      <c r="P302" s="332">
        <f>'２斷絲.IAD.效率'!U302</f>
        <v>8430</v>
      </c>
      <c r="Q302" s="332">
        <f>'２斷絲.IAD.效率'!V302</f>
        <v>56</v>
      </c>
      <c r="R302" s="332">
        <f>'２斷絲.IAD.效率'!W302</f>
        <v>6</v>
      </c>
      <c r="S302" s="332">
        <f>'２斷絲.IAD.效率'!X302</f>
        <v>9170</v>
      </c>
      <c r="T302" s="332">
        <f>'２斷絲.IAD.效率'!Y302</f>
        <v>9170</v>
      </c>
      <c r="U302" s="328" t="str">
        <f>IF(ISNA(VLOOKUP('２斷絲.IAD.效率'!C302,條件!$A$1:$J$1011,10,0)),"",(VLOOKUP('２斷絲.IAD.效率'!C302,條件!$A$1:$J$1011,10,0)))</f>
        <v>高壓</v>
      </c>
      <c r="V302" s="329" t="str">
        <f>IF(ISNA(VLOOKUP(C302,條件!$A$1:$J$1011,8,0)),"",(VLOOKUP(C302,條件!$A$1:$J$1011,8,0)))</f>
        <v>P204</v>
      </c>
      <c r="W302" s="329">
        <f>IF(ISNA(VLOOKUP(V302,清單!$AG$1:$AH$19,2,1)),"",(VLOOKUP(V302,清單!$AG$1:$AH$19,2,1)))</f>
        <v>1.1890000000000001</v>
      </c>
      <c r="X302" s="329">
        <f>IF(ISNA(VLOOKUP(C302,條件!$A$1:$J$1011,9,0)),"",(VLOOKUP(C302,條件!$A$1:$J$1011,9,0)))</f>
        <v>3</v>
      </c>
      <c r="Y302" s="329">
        <v>24</v>
      </c>
      <c r="Z302" s="329">
        <v>216</v>
      </c>
      <c r="AA302" s="329">
        <f t="shared" si="26"/>
        <v>4</v>
      </c>
      <c r="AB302" s="333">
        <f t="shared" si="27"/>
        <v>24655.103999999999</v>
      </c>
    </row>
    <row r="303" spans="1:28">
      <c r="A303" s="331">
        <f>'２斷絲.IAD.效率'!A303</f>
        <v>46183</v>
      </c>
      <c r="B303" s="321" t="str">
        <f>'２斷絲.IAD.效率'!B303</f>
        <v>T02</v>
      </c>
      <c r="C303" s="321" t="str">
        <f>'２斷絲.IAD.效率'!C303</f>
        <v>2F6IL2</v>
      </c>
      <c r="D303" s="321" t="str">
        <f>'２斷絲.IAD.效率'!D303</f>
        <v>K</v>
      </c>
      <c r="E303" s="332">
        <f>'２斷絲.IAD.效率'!J303</f>
        <v>45</v>
      </c>
      <c r="F303" s="332">
        <f>'２斷絲.IAD.效率'!K303</f>
        <v>0</v>
      </c>
      <c r="G303" s="332">
        <f>'２斷絲.IAD.效率'!L303</f>
        <v>8660</v>
      </c>
      <c r="H303" s="332">
        <f>'２斷絲.IAD.效率'!M303</f>
        <v>8890</v>
      </c>
      <c r="I303" s="332">
        <f>'２斷絲.IAD.效率'!N303</f>
        <v>0</v>
      </c>
      <c r="J303" s="332">
        <f>'２斷絲.IAD.效率'!O303</f>
        <v>0</v>
      </c>
      <c r="K303" s="332">
        <f>'２斷絲.IAD.效率'!P303</f>
        <v>0</v>
      </c>
      <c r="L303" s="332">
        <f>'２斷絲.IAD.效率'!Q303</f>
        <v>0</v>
      </c>
      <c r="M303" s="332">
        <f>'２斷絲.IAD.效率'!R303</f>
        <v>49</v>
      </c>
      <c r="N303" s="332">
        <f>'２斷絲.IAD.效率'!S303</f>
        <v>0</v>
      </c>
      <c r="O303" s="332">
        <f>'２斷絲.IAD.效率'!T303</f>
        <v>9030</v>
      </c>
      <c r="P303" s="332">
        <f>'２斷絲.IAD.效率'!U303</f>
        <v>9170</v>
      </c>
      <c r="Q303" s="332">
        <f>'２斷絲.IAD.效率'!V303</f>
        <v>30</v>
      </c>
      <c r="R303" s="332">
        <f>'２斷絲.IAD.效率'!W303</f>
        <v>0</v>
      </c>
      <c r="S303" s="332">
        <f>'２斷絲.IAD.效率'!X303</f>
        <v>7730</v>
      </c>
      <c r="T303" s="332">
        <f>'２斷絲.IAD.效率'!Y303</f>
        <v>9170</v>
      </c>
      <c r="U303" s="328" t="str">
        <f>IF(ISNA(VLOOKUP('２斷絲.IAD.效率'!C303,條件!$A$1:$J$1011,10,0)),"",(VLOOKUP('２斷絲.IAD.效率'!C303,條件!$A$1:$J$1011,10,0)))</f>
        <v>低壓</v>
      </c>
      <c r="V303" s="329" t="str">
        <f>IF(ISNA(VLOOKUP(C303,條件!$A$1:$J$1011,8,0)),"",(VLOOKUP(C303,條件!$A$1:$J$1011,8,0)))</f>
        <v>P204</v>
      </c>
      <c r="W303" s="329">
        <f>IF(ISNA(VLOOKUP(V303,清單!$AG$1:$AH$19,2,1)),"",(VLOOKUP(V303,清單!$AG$1:$AH$19,2,1)))</f>
        <v>1.1890000000000001</v>
      </c>
      <c r="X303" s="329">
        <f>IF(ISNA(VLOOKUP(C303,條件!$A$1:$J$1011,9,0)),"",(VLOOKUP(C303,條件!$A$1:$J$1011,9,0)))</f>
        <v>2.9</v>
      </c>
      <c r="Y303" s="329">
        <v>24</v>
      </c>
      <c r="Z303" s="329">
        <v>216</v>
      </c>
      <c r="AA303" s="329">
        <f t="shared" si="26"/>
        <v>3.9</v>
      </c>
      <c r="AB303" s="333">
        <f t="shared" si="27"/>
        <v>24038.7264</v>
      </c>
    </row>
    <row r="304" spans="1:28">
      <c r="A304" s="331">
        <f>'２斷絲.IAD.效率'!A304</f>
        <v>46183</v>
      </c>
      <c r="B304" s="321" t="str">
        <f>'２斷絲.IAD.效率'!B304</f>
        <v>T03</v>
      </c>
      <c r="C304" s="321">
        <f>'２斷絲.IAD.效率'!C304</f>
        <v>0</v>
      </c>
      <c r="D304" s="321">
        <f>'２斷絲.IAD.效率'!D304</f>
        <v>0</v>
      </c>
      <c r="E304" s="332">
        <f>'２斷絲.IAD.效率'!J304</f>
        <v>0</v>
      </c>
      <c r="F304" s="332">
        <f>'２斷絲.IAD.效率'!K304</f>
        <v>0</v>
      </c>
      <c r="G304" s="332" t="str">
        <f>'２斷絲.IAD.效率'!L304</f>
        <v>停機</v>
      </c>
      <c r="H304" s="332">
        <f>'２斷絲.IAD.效率'!M304</f>
        <v>0</v>
      </c>
      <c r="I304" s="332">
        <f>'２斷絲.IAD.效率'!N304</f>
        <v>0</v>
      </c>
      <c r="J304" s="332">
        <f>'２斷絲.IAD.效率'!O304</f>
        <v>0</v>
      </c>
      <c r="K304" s="332" t="str">
        <f>'２斷絲.IAD.效率'!P304</f>
        <v>停機</v>
      </c>
      <c r="L304" s="332">
        <f>'２斷絲.IAD.效率'!Q304</f>
        <v>0</v>
      </c>
      <c r="M304" s="332">
        <f>'２斷絲.IAD.效率'!R304</f>
        <v>0</v>
      </c>
      <c r="N304" s="332">
        <f>'２斷絲.IAD.效率'!S304</f>
        <v>0</v>
      </c>
      <c r="O304" s="332" t="str">
        <f>'２斷絲.IAD.效率'!T304</f>
        <v>停機</v>
      </c>
      <c r="P304" s="332">
        <f>'２斷絲.IAD.效率'!U304</f>
        <v>0</v>
      </c>
      <c r="Q304" s="332">
        <f>'２斷絲.IAD.效率'!V304</f>
        <v>0</v>
      </c>
      <c r="R304" s="332">
        <f>'２斷絲.IAD.效率'!W304</f>
        <v>0</v>
      </c>
      <c r="S304" s="332" t="str">
        <f>'２斷絲.IAD.效率'!X304</f>
        <v>停機</v>
      </c>
      <c r="T304" s="332">
        <f>'２斷絲.IAD.效率'!Y304</f>
        <v>0</v>
      </c>
      <c r="U304" s="328" t="str">
        <f>IF(ISNA(VLOOKUP('２斷絲.IAD.效率'!C304,條件!$A$1:$J$1011,10,0)),"",(VLOOKUP('２斷絲.IAD.效率'!C304,條件!$A$1:$J$1011,10,0)))</f>
        <v/>
      </c>
      <c r="V304" s="329" t="str">
        <f>IF(ISNA(VLOOKUP(C304,條件!$A$1:$J$1011,8,0)),"",(VLOOKUP(C304,條件!$A$1:$J$1011,8,0)))</f>
        <v/>
      </c>
      <c r="W304" s="329" t="str">
        <f>IF(ISNA(VLOOKUP(V304,清單!$AG$1:$AH$19,2,1)),"",(VLOOKUP(V304,清單!$AG$1:$AH$19,2,1)))</f>
        <v/>
      </c>
      <c r="X304" s="329" t="str">
        <f>IF(ISNA(VLOOKUP(C304,條件!$A$1:$J$1011,9,0)),"",(VLOOKUP(C304,條件!$A$1:$J$1011,9,0)))</f>
        <v/>
      </c>
      <c r="Y304" s="329">
        <v>24</v>
      </c>
      <c r="Z304" s="329">
        <v>216</v>
      </c>
      <c r="AA304" s="329" t="str">
        <f t="shared" si="26"/>
        <v/>
      </c>
      <c r="AB304" s="333" t="str">
        <f t="shared" si="27"/>
        <v/>
      </c>
    </row>
    <row r="305" spans="1:28">
      <c r="A305" s="331">
        <f>'２斷絲.IAD.效率'!A305</f>
        <v>46183</v>
      </c>
      <c r="B305" s="321" t="str">
        <f>'２斷絲.IAD.效率'!B305</f>
        <v>T03</v>
      </c>
      <c r="C305" s="321" t="str">
        <f>'２斷絲.IAD.效率'!C305</f>
        <v>2F6ID2</v>
      </c>
      <c r="D305" s="321">
        <f>'２斷絲.IAD.效率'!D305</f>
        <v>0</v>
      </c>
      <c r="E305" s="332">
        <f>'２斷絲.IAD.效率'!J305</f>
        <v>28</v>
      </c>
      <c r="F305" s="332">
        <f>'２斷絲.IAD.效率'!K305</f>
        <v>0</v>
      </c>
      <c r="G305" s="332" t="str">
        <f>'２斷絲.IAD.效率'!L305</f>
        <v>了機</v>
      </c>
      <c r="H305" s="332">
        <f>'２斷絲.IAD.效率'!M305</f>
        <v>7040</v>
      </c>
      <c r="I305" s="332">
        <f>'２斷絲.IAD.效率'!N305</f>
        <v>0</v>
      </c>
      <c r="J305" s="332">
        <f>'２斷絲.IAD.效率'!O305</f>
        <v>0</v>
      </c>
      <c r="K305" s="332" t="str">
        <f>'２斷絲.IAD.效率'!P305</f>
        <v>了機</v>
      </c>
      <c r="L305" s="332">
        <f>'２斷絲.IAD.效率'!Q305</f>
        <v>0</v>
      </c>
      <c r="M305" s="332">
        <f>'２斷絲.IAD.效率'!R305</f>
        <v>0</v>
      </c>
      <c r="N305" s="332">
        <f>'２斷絲.IAD.效率'!S305</f>
        <v>0</v>
      </c>
      <c r="O305" s="332" t="str">
        <f>'２斷絲.IAD.效率'!T305</f>
        <v>了機</v>
      </c>
      <c r="P305" s="332">
        <f>'２斷絲.IAD.效率'!U305</f>
        <v>0</v>
      </c>
      <c r="Q305" s="332">
        <f>'２斷絲.IAD.效率'!V305</f>
        <v>0</v>
      </c>
      <c r="R305" s="332">
        <f>'２斷絲.IAD.效率'!W305</f>
        <v>0</v>
      </c>
      <c r="S305" s="332" t="str">
        <f>'２斷絲.IAD.效率'!X305</f>
        <v>了機</v>
      </c>
      <c r="T305" s="332">
        <f>'２斷絲.IAD.效率'!Y305</f>
        <v>0</v>
      </c>
      <c r="U305" s="328"/>
      <c r="V305" s="329" t="str">
        <f>IF(ISNA(VLOOKUP(C305,條件!$A$1:$J$1011,8,0)),"",(VLOOKUP(C305,條件!$A$1:$J$1011,8,0)))</f>
        <v>P204</v>
      </c>
      <c r="W305" s="329">
        <f>IF(ISNA(VLOOKUP(V305,清單!$AG$1:$AH$19,2,1)),"",(VLOOKUP(V305,清單!$AG$1:$AH$19,2,1)))</f>
        <v>1.1890000000000001</v>
      </c>
      <c r="X305" s="329">
        <f>IF(ISNA(VLOOKUP(C305,條件!$A$1:$J$1011,9,0)),"",(VLOOKUP(C305,條件!$A$1:$J$1011,9,0)))</f>
        <v>2.4</v>
      </c>
      <c r="Y305" s="329">
        <v>24</v>
      </c>
      <c r="Z305" s="329">
        <v>216</v>
      </c>
      <c r="AA305" s="329">
        <f t="shared" si="26"/>
        <v>3.4</v>
      </c>
      <c r="AB305" s="333">
        <f t="shared" si="27"/>
        <v>20956.838400000001</v>
      </c>
    </row>
    <row r="306" spans="1:28">
      <c r="A306" s="331">
        <f>'２斷絲.IAD.效率'!A306</f>
        <v>46183</v>
      </c>
      <c r="B306" s="321" t="str">
        <f>'２斷絲.IAD.效率'!B306</f>
        <v>T04</v>
      </c>
      <c r="C306" s="321" t="str">
        <f>'２斷絲.IAD.效率'!C306</f>
        <v>2F9VK2</v>
      </c>
      <c r="D306" s="321">
        <f>'２斷絲.IAD.效率'!D306</f>
        <v>0</v>
      </c>
      <c r="E306" s="332">
        <f>'２斷絲.IAD.效率'!J306</f>
        <v>0</v>
      </c>
      <c r="F306" s="332">
        <f>'２斷絲.IAD.效率'!K306</f>
        <v>0</v>
      </c>
      <c r="G306" s="332" t="str">
        <f>'２斷絲.IAD.效率'!L306</f>
        <v>了機</v>
      </c>
      <c r="H306" s="332">
        <f>'２斷絲.IAD.效率'!M306</f>
        <v>0</v>
      </c>
      <c r="I306" s="332">
        <f>'２斷絲.IAD.效率'!N306</f>
        <v>0</v>
      </c>
      <c r="J306" s="332">
        <f>'２斷絲.IAD.效率'!O306</f>
        <v>0</v>
      </c>
      <c r="K306" s="332" t="str">
        <f>'２斷絲.IAD.效率'!P306</f>
        <v>了機</v>
      </c>
      <c r="L306" s="332">
        <f>'２斷絲.IAD.效率'!Q306</f>
        <v>0</v>
      </c>
      <c r="M306" s="332">
        <f>'２斷絲.IAD.效率'!R306</f>
        <v>0</v>
      </c>
      <c r="N306" s="332">
        <f>'２斷絲.IAD.效率'!S306</f>
        <v>0</v>
      </c>
      <c r="O306" s="332" t="str">
        <f>'２斷絲.IAD.效率'!T306</f>
        <v>了機</v>
      </c>
      <c r="P306" s="332">
        <f>'２斷絲.IAD.效率'!U306</f>
        <v>0</v>
      </c>
      <c r="Q306" s="332">
        <f>'２斷絲.IAD.效率'!V306</f>
        <v>0</v>
      </c>
      <c r="R306" s="332">
        <f>'２斷絲.IAD.效率'!W306</f>
        <v>0</v>
      </c>
      <c r="S306" s="332" t="str">
        <f>'２斷絲.IAD.效率'!X306</f>
        <v>了機</v>
      </c>
      <c r="T306" s="332">
        <f>'２斷絲.IAD.效率'!Y306</f>
        <v>0</v>
      </c>
      <c r="U306" s="328" t="str">
        <f>IF(ISNA(VLOOKUP('２斷絲.IAD.效率'!C306,條件!$A$1:$J$1011,10,0)),"",(VLOOKUP('２斷絲.IAD.效率'!C306,條件!$A$1:$J$1011,10,0)))</f>
        <v/>
      </c>
      <c r="V306" s="329" t="str">
        <f>IF(ISNA(VLOOKUP(C306,條件!$A$1:$J$1011,8,0)),"",(VLOOKUP(C306,條件!$A$1:$J$1011,8,0)))</f>
        <v/>
      </c>
      <c r="W306" s="329" t="str">
        <f>IF(ISNA(VLOOKUP(V306,清單!$AG$1:$AH$19,2,1)),"",(VLOOKUP(V306,清單!$AG$1:$AH$19,2,1)))</f>
        <v/>
      </c>
      <c r="X306" s="329" t="str">
        <f>IF(ISNA(VLOOKUP(C306,條件!$A$1:$J$1011,9,0)),"",(VLOOKUP(C306,條件!$A$1:$J$1011,9,0)))</f>
        <v/>
      </c>
      <c r="Y306" s="329">
        <v>24</v>
      </c>
      <c r="Z306" s="329">
        <v>216</v>
      </c>
      <c r="AA306" s="329" t="str">
        <f t="shared" si="26"/>
        <v/>
      </c>
      <c r="AB306" s="333" t="str">
        <f t="shared" si="27"/>
        <v/>
      </c>
    </row>
    <row r="307" spans="1:28">
      <c r="A307" s="331">
        <f>'２斷絲.IAD.效率'!A307</f>
        <v>46183</v>
      </c>
      <c r="B307" s="321" t="str">
        <f>'２斷絲.IAD.效率'!B307</f>
        <v>T04</v>
      </c>
      <c r="C307" s="321" t="str">
        <f>'２斷絲.IAD.效率'!C307</f>
        <v>2F7E13</v>
      </c>
      <c r="D307" s="321" t="str">
        <f>'２斷絲.IAD.效率'!D307</f>
        <v>K</v>
      </c>
      <c r="E307" s="332">
        <f>'２斷絲.IAD.效率'!J307</f>
        <v>23</v>
      </c>
      <c r="F307" s="332">
        <f>'２斷絲.IAD.效率'!K307</f>
        <v>16</v>
      </c>
      <c r="G307" s="332">
        <f>'２斷絲.IAD.效率'!L307</f>
        <v>9170</v>
      </c>
      <c r="H307" s="332">
        <f>'２斷絲.IAD.效率'!M307</f>
        <v>0</v>
      </c>
      <c r="I307" s="332">
        <f>'２斷絲.IAD.效率'!N307</f>
        <v>0</v>
      </c>
      <c r="J307" s="332">
        <f>'２斷絲.IAD.效率'!O307</f>
        <v>0</v>
      </c>
      <c r="K307" s="332">
        <f>'２斷絲.IAD.效率'!P307</f>
        <v>0</v>
      </c>
      <c r="L307" s="332">
        <f>'２斷絲.IAD.效率'!Q307</f>
        <v>0</v>
      </c>
      <c r="M307" s="332">
        <f>'２斷絲.IAD.效率'!R307</f>
        <v>18</v>
      </c>
      <c r="N307" s="332">
        <f>'２斷絲.IAD.效率'!S307</f>
        <v>0</v>
      </c>
      <c r="O307" s="332">
        <f>'２斷絲.IAD.效率'!T307</f>
        <v>0</v>
      </c>
      <c r="P307" s="332">
        <f>'２斷絲.IAD.效率'!U307</f>
        <v>9440</v>
      </c>
      <c r="Q307" s="332">
        <f>'２斷絲.IAD.效率'!V307</f>
        <v>7</v>
      </c>
      <c r="R307" s="332">
        <f>'２斷絲.IAD.效率'!W307</f>
        <v>0</v>
      </c>
      <c r="S307" s="332">
        <f>'２斷絲.IAD.效率'!X307</f>
        <v>0</v>
      </c>
      <c r="T307" s="332">
        <f>'２斷絲.IAD.效率'!Y307</f>
        <v>8610</v>
      </c>
      <c r="U307" s="328" t="str">
        <f>IF(ISNA(VLOOKUP('２斷絲.IAD.效率'!C307,條件!$A$1:$J$1011,10,0)),"",(VLOOKUP('２斷絲.IAD.效率'!C307,條件!$A$1:$J$1011,10,0)))</f>
        <v>高壓</v>
      </c>
      <c r="V307" s="329" t="str">
        <f>IF(ISNA(VLOOKUP(C307,條件!$A$1:$J$1011,8,0)),"",(VLOOKUP(C307,條件!$A$1:$J$1011,8,0)))</f>
        <v>P227</v>
      </c>
      <c r="W307" s="329">
        <f>IF(ISNA(VLOOKUP(V307,清單!$AG$1:$AH$19,2,1)),"",(VLOOKUP(V307,清單!$AG$1:$AH$19,2,1)))</f>
        <v>1.859</v>
      </c>
      <c r="X307" s="329">
        <f>IF(ISNA(VLOOKUP(C307,條件!$A$1:$J$1011,9,0)),"",(VLOOKUP(C307,條件!$A$1:$J$1011,9,0)))</f>
        <v>3.3</v>
      </c>
      <c r="Y307" s="329">
        <v>24</v>
      </c>
      <c r="Z307" s="329">
        <v>216</v>
      </c>
      <c r="AA307" s="329">
        <f t="shared" si="26"/>
        <v>4.3</v>
      </c>
      <c r="AB307" s="333">
        <f t="shared" si="27"/>
        <v>41439.340799999998</v>
      </c>
    </row>
    <row r="308" spans="1:28">
      <c r="A308" s="331">
        <f>'２斷絲.IAD.效率'!A308</f>
        <v>46183</v>
      </c>
      <c r="B308" s="321" t="str">
        <f>'２斷絲.IAD.效率'!B308</f>
        <v>T05</v>
      </c>
      <c r="C308" s="321" t="str">
        <f>'２斷絲.IAD.效率'!C308</f>
        <v>2F6IR2</v>
      </c>
      <c r="D308" s="321" t="str">
        <f>'２斷絲.IAD.效率'!D308</f>
        <v>K</v>
      </c>
      <c r="E308" s="332">
        <f>'２斷絲.IAD.效率'!J308</f>
        <v>34</v>
      </c>
      <c r="F308" s="332">
        <f>'２斷絲.IAD.效率'!K308</f>
        <v>4</v>
      </c>
      <c r="G308" s="332">
        <f>'２斷絲.IAD.效率'!L308</f>
        <v>7690</v>
      </c>
      <c r="H308" s="332">
        <f>'２斷絲.IAD.效率'!M308</f>
        <v>9540</v>
      </c>
      <c r="I308" s="332">
        <f>'２斷絲.IAD.效率'!N308</f>
        <v>0</v>
      </c>
      <c r="J308" s="332">
        <f>'２斷絲.IAD.效率'!O308</f>
        <v>0</v>
      </c>
      <c r="K308" s="332">
        <f>'２斷絲.IAD.效率'!P308</f>
        <v>0</v>
      </c>
      <c r="L308" s="332">
        <f>'２斷絲.IAD.效率'!Q308</f>
        <v>0</v>
      </c>
      <c r="M308" s="332">
        <f>'２斷絲.IAD.效率'!R308</f>
        <v>19</v>
      </c>
      <c r="N308" s="332">
        <f>'２斷絲.IAD.效率'!S308</f>
        <v>0</v>
      </c>
      <c r="O308" s="332">
        <f>'２斷絲.IAD.效率'!T308</f>
        <v>6670</v>
      </c>
      <c r="P308" s="332">
        <f>'２斷絲.IAD.效率'!U308</f>
        <v>9810</v>
      </c>
      <c r="Q308" s="332">
        <f>'２斷絲.IAD.效率'!V308</f>
        <v>42</v>
      </c>
      <c r="R308" s="332">
        <f>'２斷絲.IAD.效率'!W308</f>
        <v>2</v>
      </c>
      <c r="S308" s="332">
        <f>'２斷絲.IAD.效率'!X308</f>
        <v>7780</v>
      </c>
      <c r="T308" s="332">
        <f>'２斷絲.IAD.效率'!Y308</f>
        <v>9810</v>
      </c>
      <c r="U308" s="328" t="str">
        <f>IF(ISNA(VLOOKUP('２斷絲.IAD.效率'!C308,條件!$A$1:$J$1011,10,0)),"",(VLOOKUP('２斷絲.IAD.效率'!C308,條件!$A$1:$J$1011,10,0)))</f>
        <v>高壓</v>
      </c>
      <c r="V308" s="329" t="str">
        <f>IF(ISNA(VLOOKUP(C308,條件!$A$1:$J$1011,8,0)),"",(VLOOKUP(C308,條件!$A$1:$J$1011,8,0)))</f>
        <v>P204</v>
      </c>
      <c r="W308" s="329">
        <f>IF(ISNA(VLOOKUP(V308,清單!$AG$1:$AH$19,2,1)),"",(VLOOKUP(V308,清單!$AG$1:$AH$19,2,1)))</f>
        <v>1.1890000000000001</v>
      </c>
      <c r="X308" s="329">
        <f>IF(ISNA(VLOOKUP(C308,條件!$A$1:$J$1011,9,0)),"",(VLOOKUP(C308,條件!$A$1:$J$1011,9,0)))</f>
        <v>2.8</v>
      </c>
      <c r="Y308" s="329">
        <v>24</v>
      </c>
      <c r="Z308" s="329">
        <v>216</v>
      </c>
      <c r="AA308" s="329">
        <f t="shared" si="26"/>
        <v>3.8</v>
      </c>
      <c r="AB308" s="333">
        <f t="shared" si="27"/>
        <v>23422.3488</v>
      </c>
    </row>
    <row r="309" spans="1:28">
      <c r="A309" s="331">
        <f>'２斷絲.IAD.效率'!A309</f>
        <v>46183</v>
      </c>
      <c r="B309" s="321" t="str">
        <f>'２斷絲.IAD.效率'!B309</f>
        <v>T06</v>
      </c>
      <c r="C309" s="321" t="str">
        <f>'２斷絲.IAD.效率'!C309</f>
        <v>2F6IM2</v>
      </c>
      <c r="D309" s="321" t="str">
        <f>'２斷絲.IAD.效率'!D309</f>
        <v>K</v>
      </c>
      <c r="E309" s="332">
        <f>'２斷絲.IAD.效率'!J309</f>
        <v>50</v>
      </c>
      <c r="F309" s="332">
        <f>'２斷絲.IAD.效率'!K309</f>
        <v>0</v>
      </c>
      <c r="G309" s="332">
        <f>'２斷絲.IAD.效率'!L309</f>
        <v>8150</v>
      </c>
      <c r="H309" s="332">
        <f>'２斷絲.IAD.效率'!M309</f>
        <v>8520</v>
      </c>
      <c r="I309" s="332">
        <f>'２斷絲.IAD.效率'!N309</f>
        <v>0</v>
      </c>
      <c r="J309" s="332">
        <f>'２斷絲.IAD.效率'!O309</f>
        <v>0</v>
      </c>
      <c r="K309" s="332">
        <f>'２斷絲.IAD.效率'!P309</f>
        <v>0</v>
      </c>
      <c r="L309" s="332">
        <f>'２斷絲.IAD.效率'!Q309</f>
        <v>0</v>
      </c>
      <c r="M309" s="332">
        <f>'２斷絲.IAD.效率'!R309</f>
        <v>52</v>
      </c>
      <c r="N309" s="332">
        <f>'２斷絲.IAD.效率'!S309</f>
        <v>0</v>
      </c>
      <c r="O309" s="332">
        <f>'２斷絲.IAD.效率'!T309</f>
        <v>9170</v>
      </c>
      <c r="P309" s="332">
        <f>'２斷絲.IAD.效率'!U309</f>
        <v>7870</v>
      </c>
      <c r="Q309" s="332">
        <f>'２斷絲.IAD.效率'!V309</f>
        <v>32</v>
      </c>
      <c r="R309" s="332">
        <f>'２斷絲.IAD.效率'!W309</f>
        <v>0</v>
      </c>
      <c r="S309" s="332">
        <f>'２斷絲.IAD.效率'!X309</f>
        <v>8060</v>
      </c>
      <c r="T309" s="332">
        <f>'２斷絲.IAD.效率'!Y309</f>
        <v>8960</v>
      </c>
      <c r="U309" s="328" t="str">
        <f>IF(ISNA(VLOOKUP('２斷絲.IAD.效率'!C309,條件!$A$1:$J$1011,10,0)),"",(VLOOKUP('２斷絲.IAD.效率'!C309,條件!$A$1:$J$1011,10,0)))</f>
        <v>高壓</v>
      </c>
      <c r="V309" s="329" t="str">
        <f>IF(ISNA(VLOOKUP(C309,條件!$A$1:$J$1011,8,0)),"",(VLOOKUP(C309,條件!$A$1:$J$1011,8,0)))</f>
        <v>P204</v>
      </c>
      <c r="W309" s="329">
        <f>IF(ISNA(VLOOKUP(V309,清單!$AG$1:$AH$19,2,1)),"",(VLOOKUP(V309,清單!$AG$1:$AH$19,2,1)))</f>
        <v>1.1890000000000001</v>
      </c>
      <c r="X309" s="329">
        <f>IF(ISNA(VLOOKUP(C309,條件!$A$1:$J$1011,9,0)),"",(VLOOKUP(C309,條件!$A$1:$J$1011,9,0)))</f>
        <v>2.8</v>
      </c>
      <c r="Y309" s="329">
        <v>24</v>
      </c>
      <c r="Z309" s="329">
        <v>216</v>
      </c>
      <c r="AA309" s="329">
        <f t="shared" si="26"/>
        <v>3.8</v>
      </c>
      <c r="AB309" s="333">
        <f t="shared" si="27"/>
        <v>23422.3488</v>
      </c>
    </row>
    <row r="310" spans="1:28">
      <c r="A310" s="331">
        <f>'２斷絲.IAD.效率'!A310</f>
        <v>46183</v>
      </c>
      <c r="B310" s="321" t="str">
        <f>'２斷絲.IAD.效率'!B310</f>
        <v>S01</v>
      </c>
      <c r="C310" s="321" t="str">
        <f>'２斷絲.IAD.效率'!C310</f>
        <v>停機</v>
      </c>
      <c r="D310" s="321">
        <f>'２斷絲.IAD.效率'!D310</f>
        <v>0</v>
      </c>
      <c r="E310" s="332">
        <f>'２斷絲.IAD.效率'!J310</f>
        <v>0</v>
      </c>
      <c r="F310" s="332">
        <f>'２斷絲.IAD.效率'!K310</f>
        <v>0</v>
      </c>
      <c r="G310" s="332" t="str">
        <f>'２斷絲.IAD.效率'!L310</f>
        <v>停機</v>
      </c>
      <c r="H310" s="332">
        <f>'２斷絲.IAD.效率'!M310</f>
        <v>0</v>
      </c>
      <c r="I310" s="332">
        <f>'２斷絲.IAD.效率'!N310</f>
        <v>0</v>
      </c>
      <c r="J310" s="332">
        <f>'２斷絲.IAD.效率'!O310</f>
        <v>0</v>
      </c>
      <c r="K310" s="332" t="str">
        <f>'２斷絲.IAD.效率'!P310</f>
        <v>停機</v>
      </c>
      <c r="L310" s="332">
        <f>'２斷絲.IAD.效率'!Q310</f>
        <v>0</v>
      </c>
      <c r="M310" s="332">
        <f>'２斷絲.IAD.效率'!R310</f>
        <v>0</v>
      </c>
      <c r="N310" s="332">
        <f>'２斷絲.IAD.效率'!S310</f>
        <v>0</v>
      </c>
      <c r="O310" s="332" t="str">
        <f>'２斷絲.IAD.效率'!T310</f>
        <v>停機</v>
      </c>
      <c r="P310" s="332">
        <f>'２斷絲.IAD.效率'!U310</f>
        <v>0</v>
      </c>
      <c r="Q310" s="332">
        <f>'２斷絲.IAD.效率'!V310</f>
        <v>0</v>
      </c>
      <c r="R310" s="332">
        <f>'２斷絲.IAD.效率'!W310</f>
        <v>0</v>
      </c>
      <c r="S310" s="332" t="str">
        <f>'２斷絲.IAD.效率'!X310</f>
        <v>停機</v>
      </c>
      <c r="T310" s="332">
        <f>'２斷絲.IAD.效率'!Y310</f>
        <v>0</v>
      </c>
      <c r="U310" s="328" t="str">
        <f>IF(ISNA(VLOOKUP('２斷絲.IAD.效率'!C310,條件!$A$1:$J$1011,10,0)),"",(VLOOKUP('２斷絲.IAD.效率'!C310,條件!$A$1:$J$1011,10,0)))</f>
        <v/>
      </c>
      <c r="V310" s="329" t="str">
        <f>IF(ISNA(VLOOKUP(C310,條件!$A$1:$J$1011,8,0)),"",(VLOOKUP(C310,條件!$A$1:$J$1011,8,0)))</f>
        <v/>
      </c>
      <c r="W310" s="329" t="str">
        <f>IF(ISNA(VLOOKUP(V310,清單!$AG$1:$AH$19,2,1)),"",(VLOOKUP(V310,清單!$AG$1:$AH$19,2,1)))</f>
        <v/>
      </c>
      <c r="X310" s="329" t="str">
        <f>IF(ISNA(VLOOKUP(C310,條件!$A$1:$J$1011,9,0)),"",(VLOOKUP(C310,條件!$A$1:$J$1011,9,0)))</f>
        <v/>
      </c>
      <c r="Y310" s="329">
        <v>24</v>
      </c>
      <c r="Z310" s="329">
        <v>216</v>
      </c>
      <c r="AA310" s="329" t="str">
        <f t="shared" si="26"/>
        <v/>
      </c>
      <c r="AB310" s="333" t="str">
        <f t="shared" si="27"/>
        <v/>
      </c>
    </row>
    <row r="311" spans="1:28">
      <c r="A311" s="331">
        <f>'２斷絲.IAD.效率'!A311</f>
        <v>46183</v>
      </c>
      <c r="B311" s="321" t="str">
        <f>'２斷絲.IAD.效率'!B311</f>
        <v>S02</v>
      </c>
      <c r="C311" s="321" t="str">
        <f>'２斷絲.IAD.效率'!C311</f>
        <v>絲開發</v>
      </c>
      <c r="D311" s="321">
        <f>'２斷絲.IAD.效率'!D311</f>
        <v>0</v>
      </c>
      <c r="E311" s="332">
        <f>'２斷絲.IAD.效率'!J311</f>
        <v>0</v>
      </c>
      <c r="F311" s="332">
        <f>'２斷絲.IAD.效率'!K311</f>
        <v>0</v>
      </c>
      <c r="G311" s="332" t="str">
        <f>'２斷絲.IAD.效率'!L311</f>
        <v>絲開發</v>
      </c>
      <c r="H311" s="332">
        <f>'２斷絲.IAD.效率'!M311</f>
        <v>0</v>
      </c>
      <c r="I311" s="332">
        <f>'２斷絲.IAD.效率'!N311</f>
        <v>0</v>
      </c>
      <c r="J311" s="332">
        <f>'２斷絲.IAD.效率'!O311</f>
        <v>0</v>
      </c>
      <c r="K311" s="332" t="str">
        <f>'２斷絲.IAD.效率'!P311</f>
        <v>絲開發</v>
      </c>
      <c r="L311" s="332">
        <f>'２斷絲.IAD.效率'!Q311</f>
        <v>0</v>
      </c>
      <c r="M311" s="332">
        <f>'２斷絲.IAD.效率'!R311</f>
        <v>0</v>
      </c>
      <c r="N311" s="332">
        <f>'２斷絲.IAD.效率'!S311</f>
        <v>0</v>
      </c>
      <c r="O311" s="332" t="str">
        <f>'２斷絲.IAD.效率'!T311</f>
        <v>絲開發</v>
      </c>
      <c r="P311" s="332">
        <f>'２斷絲.IAD.效率'!U311</f>
        <v>0</v>
      </c>
      <c r="Q311" s="332">
        <f>'２斷絲.IAD.效率'!V311</f>
        <v>0</v>
      </c>
      <c r="R311" s="332">
        <f>'２斷絲.IAD.效率'!W311</f>
        <v>0</v>
      </c>
      <c r="S311" s="332" t="str">
        <f>'２斷絲.IAD.效率'!X311</f>
        <v>絲開發</v>
      </c>
      <c r="T311" s="332">
        <f>'２斷絲.IAD.效率'!Y311</f>
        <v>0</v>
      </c>
      <c r="U311" s="328" t="str">
        <f>IF(ISNA(VLOOKUP('２斷絲.IAD.效率'!C311,條件!$A$1:$J$1011,10,0)),"",(VLOOKUP('２斷絲.IAD.效率'!C311,條件!$A$1:$J$1011,10,0)))</f>
        <v/>
      </c>
      <c r="V311" s="329" t="str">
        <f>IF(ISNA(VLOOKUP(C311,條件!$A$1:$J$1011,8,0)),"",(VLOOKUP(C311,條件!$A$1:$J$1011,8,0)))</f>
        <v/>
      </c>
      <c r="W311" s="329" t="str">
        <f>IF(ISNA(VLOOKUP(V311,清單!$AG$1:$AH$19,2,1)),"",(VLOOKUP(V311,清單!$AG$1:$AH$19,2,1)))</f>
        <v/>
      </c>
      <c r="X311" s="329" t="str">
        <f>IF(ISNA(VLOOKUP(C311,條件!$A$1:$J$1011,9,0)),"",(VLOOKUP(C311,條件!$A$1:$J$1011,9,0)))</f>
        <v/>
      </c>
      <c r="Y311" s="329">
        <v>24</v>
      </c>
      <c r="Z311" s="329">
        <v>216</v>
      </c>
      <c r="AA311" s="329" t="str">
        <f t="shared" si="26"/>
        <v/>
      </c>
      <c r="AB311" s="333" t="str">
        <f t="shared" si="27"/>
        <v/>
      </c>
    </row>
    <row r="312" spans="1:28">
      <c r="A312" s="331"/>
      <c r="B312" s="332"/>
      <c r="C312" s="335"/>
      <c r="D312" s="332"/>
      <c r="E312" s="332"/>
      <c r="F312" s="332"/>
      <c r="G312" s="332"/>
      <c r="H312" s="332"/>
      <c r="I312" s="332"/>
      <c r="J312" s="332"/>
      <c r="K312" s="332"/>
      <c r="L312" s="332"/>
      <c r="M312" s="332"/>
      <c r="N312" s="332"/>
      <c r="O312" s="332"/>
      <c r="P312" s="332"/>
      <c r="Q312" s="332"/>
      <c r="R312" s="332"/>
      <c r="S312" s="332"/>
      <c r="T312" s="332"/>
      <c r="U312" s="328"/>
      <c r="V312" s="329"/>
      <c r="W312" s="329"/>
      <c r="X312" s="329"/>
      <c r="Y312" s="329"/>
      <c r="Z312" s="329"/>
      <c r="AA312" s="329"/>
      <c r="AB312" s="333"/>
    </row>
    <row r="313" spans="1:28">
      <c r="A313" s="331"/>
      <c r="B313" s="332"/>
      <c r="C313" s="335"/>
      <c r="D313" s="332"/>
      <c r="E313" s="332"/>
      <c r="F313" s="332"/>
      <c r="G313" s="332"/>
      <c r="H313" s="332"/>
      <c r="I313" s="332"/>
      <c r="J313" s="332"/>
      <c r="K313" s="332"/>
      <c r="L313" s="332"/>
      <c r="M313" s="332"/>
      <c r="N313" s="332"/>
      <c r="O313" s="332"/>
      <c r="P313" s="332"/>
      <c r="Q313" s="332"/>
      <c r="R313" s="332"/>
      <c r="S313" s="332"/>
      <c r="T313" s="332"/>
      <c r="U313" s="328"/>
      <c r="V313" s="329"/>
      <c r="W313" s="329"/>
      <c r="X313" s="329"/>
      <c r="Y313" s="329"/>
      <c r="Z313" s="329"/>
      <c r="AA313" s="329"/>
      <c r="AB313" s="333"/>
    </row>
    <row r="314" spans="1:28">
      <c r="A314" s="331"/>
      <c r="B314" s="332"/>
      <c r="C314" s="335"/>
      <c r="D314" s="332"/>
      <c r="E314" s="332"/>
      <c r="F314" s="332"/>
      <c r="G314" s="332"/>
      <c r="H314" s="332"/>
      <c r="I314" s="332"/>
      <c r="J314" s="332"/>
      <c r="K314" s="332"/>
      <c r="L314" s="332"/>
      <c r="M314" s="332"/>
      <c r="N314" s="332"/>
      <c r="O314" s="332"/>
      <c r="P314" s="332"/>
      <c r="Q314" s="332"/>
      <c r="R314" s="332"/>
      <c r="S314" s="332"/>
      <c r="T314" s="332"/>
      <c r="U314" s="328"/>
      <c r="V314" s="329"/>
      <c r="W314" s="329"/>
      <c r="X314" s="329"/>
      <c r="Y314" s="329"/>
      <c r="Z314" s="329"/>
      <c r="AA314" s="329"/>
      <c r="AB314" s="333"/>
    </row>
    <row r="315" spans="1:28">
      <c r="A315" s="331"/>
      <c r="B315" s="332"/>
      <c r="C315" s="335"/>
      <c r="D315" s="332"/>
      <c r="E315" s="332"/>
      <c r="F315" s="332"/>
      <c r="G315" s="332"/>
      <c r="H315" s="332"/>
      <c r="I315" s="332"/>
      <c r="J315" s="332"/>
      <c r="K315" s="332"/>
      <c r="L315" s="332"/>
      <c r="M315" s="332"/>
      <c r="N315" s="332"/>
      <c r="O315" s="332"/>
      <c r="P315" s="332"/>
      <c r="Q315" s="332"/>
      <c r="R315" s="332"/>
      <c r="S315" s="332"/>
      <c r="T315" s="332"/>
      <c r="U315" s="328"/>
      <c r="V315" s="329"/>
      <c r="W315" s="329"/>
      <c r="X315" s="329"/>
      <c r="Y315" s="329"/>
      <c r="Z315" s="329"/>
      <c r="AA315" s="329"/>
      <c r="AB315" s="333"/>
    </row>
    <row r="316" spans="1:28">
      <c r="A316" s="331"/>
      <c r="B316" s="332"/>
      <c r="C316" s="335"/>
      <c r="D316" s="332"/>
      <c r="E316" s="332"/>
      <c r="F316" s="332"/>
      <c r="G316" s="332"/>
      <c r="H316" s="332"/>
      <c r="I316" s="332"/>
      <c r="J316" s="332"/>
      <c r="K316" s="332"/>
      <c r="L316" s="332"/>
      <c r="M316" s="332"/>
      <c r="N316" s="332"/>
      <c r="O316" s="332"/>
      <c r="P316" s="332"/>
      <c r="Q316" s="332"/>
      <c r="R316" s="332"/>
      <c r="S316" s="332"/>
      <c r="T316" s="332"/>
      <c r="U316" s="328"/>
      <c r="V316" s="329"/>
      <c r="W316" s="329"/>
      <c r="X316" s="329"/>
      <c r="Y316" s="329"/>
      <c r="Z316" s="329"/>
      <c r="AA316" s="329"/>
      <c r="AB316" s="333"/>
    </row>
    <row r="317" spans="1:28">
      <c r="A317" s="331"/>
      <c r="B317" s="332"/>
      <c r="C317" s="335"/>
      <c r="D317" s="332"/>
      <c r="E317" s="332"/>
      <c r="F317" s="332"/>
      <c r="G317" s="332"/>
      <c r="H317" s="332"/>
      <c r="I317" s="332"/>
      <c r="J317" s="332"/>
      <c r="K317" s="332"/>
      <c r="L317" s="332"/>
      <c r="M317" s="332"/>
      <c r="N317" s="332"/>
      <c r="O317" s="332"/>
      <c r="P317" s="332"/>
      <c r="Q317" s="332"/>
      <c r="R317" s="332"/>
      <c r="S317" s="332"/>
      <c r="T317" s="332"/>
      <c r="U317" s="328"/>
      <c r="V317" s="329"/>
      <c r="W317" s="329"/>
      <c r="X317" s="329"/>
      <c r="Y317" s="329"/>
      <c r="Z317" s="329"/>
      <c r="AA317" s="329"/>
      <c r="AB317" s="333"/>
    </row>
    <row r="318" spans="1:28">
      <c r="A318" s="331"/>
      <c r="B318" s="332"/>
      <c r="C318" s="335"/>
      <c r="D318" s="332"/>
      <c r="E318" s="332"/>
      <c r="F318" s="332"/>
      <c r="G318" s="332"/>
      <c r="H318" s="332"/>
      <c r="I318" s="332"/>
      <c r="J318" s="332"/>
      <c r="K318" s="332"/>
      <c r="L318" s="332"/>
      <c r="M318" s="332"/>
      <c r="N318" s="332"/>
      <c r="O318" s="332"/>
      <c r="P318" s="332"/>
      <c r="Q318" s="332"/>
      <c r="R318" s="332"/>
      <c r="S318" s="332"/>
      <c r="T318" s="332"/>
      <c r="U318" s="328"/>
      <c r="V318" s="329"/>
      <c r="W318" s="329"/>
      <c r="X318" s="329"/>
      <c r="Y318" s="329"/>
      <c r="Z318" s="329"/>
      <c r="AA318" s="329"/>
      <c r="AB318" s="333"/>
    </row>
    <row r="319" spans="1:28">
      <c r="A319" s="331"/>
      <c r="B319" s="332"/>
      <c r="C319" s="335"/>
      <c r="D319" s="332"/>
      <c r="E319" s="332"/>
      <c r="F319" s="332"/>
      <c r="G319" s="332"/>
      <c r="H319" s="332"/>
      <c r="I319" s="332"/>
      <c r="J319" s="332"/>
      <c r="K319" s="332"/>
      <c r="L319" s="332"/>
      <c r="M319" s="332"/>
      <c r="N319" s="332"/>
      <c r="O319" s="332"/>
      <c r="P319" s="332"/>
      <c r="Q319" s="332"/>
      <c r="R319" s="332"/>
      <c r="S319" s="332"/>
      <c r="T319" s="332"/>
      <c r="U319" s="328"/>
      <c r="V319" s="329"/>
      <c r="W319" s="329"/>
      <c r="X319" s="329"/>
      <c r="Y319" s="329"/>
      <c r="Z319" s="329"/>
      <c r="AA319" s="329"/>
      <c r="AB319" s="333"/>
    </row>
    <row r="320" spans="1:28">
      <c r="A320" s="331"/>
      <c r="B320" s="332"/>
      <c r="C320" s="335"/>
      <c r="D320" s="332"/>
      <c r="E320" s="332"/>
      <c r="F320" s="332"/>
      <c r="G320" s="332"/>
      <c r="H320" s="332"/>
      <c r="I320" s="332"/>
      <c r="J320" s="332"/>
      <c r="K320" s="332"/>
      <c r="L320" s="332"/>
      <c r="M320" s="332"/>
      <c r="N320" s="332"/>
      <c r="O320" s="332"/>
      <c r="P320" s="332"/>
      <c r="Q320" s="332"/>
      <c r="R320" s="332"/>
      <c r="S320" s="332"/>
      <c r="T320" s="332"/>
      <c r="U320" s="328"/>
      <c r="V320" s="329"/>
      <c r="W320" s="329"/>
      <c r="X320" s="329"/>
      <c r="Y320" s="329"/>
      <c r="Z320" s="329"/>
      <c r="AA320" s="329"/>
      <c r="AB320" s="333"/>
    </row>
    <row r="321" spans="1:28">
      <c r="A321" s="331"/>
      <c r="B321" s="332"/>
      <c r="C321" s="335"/>
      <c r="D321" s="332"/>
      <c r="E321" s="332"/>
      <c r="F321" s="332"/>
      <c r="G321" s="332"/>
      <c r="H321" s="332"/>
      <c r="I321" s="332"/>
      <c r="J321" s="332"/>
      <c r="K321" s="332"/>
      <c r="L321" s="332"/>
      <c r="M321" s="332"/>
      <c r="N321" s="332"/>
      <c r="O321" s="332"/>
      <c r="P321" s="332"/>
      <c r="Q321" s="332"/>
      <c r="R321" s="332"/>
      <c r="S321" s="332"/>
      <c r="T321" s="332"/>
      <c r="U321" s="328"/>
      <c r="V321" s="329"/>
      <c r="W321" s="329"/>
      <c r="X321" s="329"/>
      <c r="Y321" s="329"/>
      <c r="Z321" s="329"/>
      <c r="AA321" s="329"/>
      <c r="AB321" s="333"/>
    </row>
    <row r="322" spans="1:28">
      <c r="A322" s="331"/>
      <c r="B322" s="332"/>
      <c r="C322" s="335"/>
      <c r="D322" s="332"/>
      <c r="E322" s="332"/>
      <c r="F322" s="332"/>
      <c r="G322" s="332"/>
      <c r="H322" s="332"/>
      <c r="I322" s="332"/>
      <c r="J322" s="332"/>
      <c r="K322" s="332"/>
      <c r="L322" s="332"/>
      <c r="M322" s="332"/>
      <c r="N322" s="332"/>
      <c r="O322" s="332"/>
      <c r="P322" s="332"/>
      <c r="Q322" s="332"/>
      <c r="R322" s="332"/>
      <c r="S322" s="332"/>
      <c r="T322" s="332"/>
      <c r="U322" s="328"/>
      <c r="V322" s="329"/>
      <c r="W322" s="329"/>
      <c r="X322" s="329"/>
      <c r="Y322" s="329"/>
      <c r="Z322" s="329"/>
      <c r="AA322" s="329"/>
      <c r="AB322" s="333"/>
    </row>
    <row r="323" spans="1:28">
      <c r="A323" s="331"/>
      <c r="B323" s="332"/>
      <c r="C323" s="335"/>
      <c r="D323" s="332"/>
      <c r="E323" s="332"/>
      <c r="F323" s="332"/>
      <c r="G323" s="332"/>
      <c r="H323" s="332"/>
      <c r="I323" s="332"/>
      <c r="J323" s="332"/>
      <c r="K323" s="332"/>
      <c r="L323" s="332"/>
      <c r="M323" s="332"/>
      <c r="N323" s="332"/>
      <c r="O323" s="332"/>
      <c r="P323" s="332"/>
      <c r="Q323" s="332"/>
      <c r="R323" s="332"/>
      <c r="S323" s="332"/>
      <c r="T323" s="332"/>
      <c r="U323" s="328"/>
      <c r="V323" s="329"/>
      <c r="W323" s="329"/>
      <c r="X323" s="329"/>
      <c r="Y323" s="329"/>
      <c r="Z323" s="329"/>
      <c r="AA323" s="329"/>
      <c r="AB323" s="333"/>
    </row>
    <row r="324" spans="1:28">
      <c r="A324" s="331"/>
      <c r="B324" s="332"/>
      <c r="C324" s="335"/>
      <c r="D324" s="332"/>
      <c r="E324" s="332"/>
      <c r="F324" s="332"/>
      <c r="G324" s="332"/>
      <c r="H324" s="332"/>
      <c r="I324" s="332"/>
      <c r="J324" s="332"/>
      <c r="K324" s="332"/>
      <c r="L324" s="332"/>
      <c r="M324" s="332"/>
      <c r="N324" s="332"/>
      <c r="O324" s="332"/>
      <c r="P324" s="332"/>
      <c r="Q324" s="332"/>
      <c r="R324" s="332"/>
      <c r="S324" s="332"/>
      <c r="T324" s="332"/>
      <c r="U324" s="328"/>
      <c r="V324" s="329"/>
      <c r="W324" s="329"/>
      <c r="X324" s="329"/>
      <c r="Y324" s="329"/>
      <c r="Z324" s="329"/>
      <c r="AA324" s="329"/>
      <c r="AB324" s="333"/>
    </row>
    <row r="325" spans="1:28">
      <c r="A325" s="331"/>
      <c r="B325" s="332"/>
      <c r="C325" s="335"/>
      <c r="D325" s="332"/>
      <c r="E325" s="332"/>
      <c r="F325" s="332"/>
      <c r="G325" s="332"/>
      <c r="H325" s="332"/>
      <c r="I325" s="332"/>
      <c r="J325" s="332"/>
      <c r="K325" s="332"/>
      <c r="L325" s="332"/>
      <c r="M325" s="332"/>
      <c r="N325" s="332"/>
      <c r="O325" s="332"/>
      <c r="P325" s="332"/>
      <c r="Q325" s="332"/>
      <c r="R325" s="332"/>
      <c r="S325" s="332"/>
      <c r="T325" s="332"/>
      <c r="U325" s="328"/>
      <c r="V325" s="329"/>
      <c r="W325" s="329"/>
      <c r="X325" s="329"/>
      <c r="Y325" s="329"/>
      <c r="Z325" s="329"/>
      <c r="AA325" s="329"/>
      <c r="AB325" s="333"/>
    </row>
    <row r="326" spans="1:28">
      <c r="A326" s="331"/>
      <c r="B326" s="332"/>
      <c r="C326" s="335"/>
      <c r="D326" s="332"/>
      <c r="E326" s="332"/>
      <c r="F326" s="332"/>
      <c r="G326" s="332"/>
      <c r="H326" s="332"/>
      <c r="I326" s="332"/>
      <c r="J326" s="332"/>
      <c r="K326" s="332"/>
      <c r="L326" s="332"/>
      <c r="M326" s="332"/>
      <c r="N326" s="332"/>
      <c r="O326" s="332"/>
      <c r="P326" s="332"/>
      <c r="Q326" s="332"/>
      <c r="R326" s="332"/>
      <c r="S326" s="332"/>
      <c r="T326" s="332"/>
      <c r="U326" s="328"/>
      <c r="V326" s="329"/>
      <c r="W326" s="329"/>
      <c r="X326" s="329"/>
      <c r="Y326" s="329"/>
      <c r="Z326" s="329"/>
      <c r="AA326" s="329"/>
      <c r="AB326" s="333"/>
    </row>
    <row r="327" spans="1:28">
      <c r="A327" s="331"/>
      <c r="B327" s="332"/>
      <c r="C327" s="335"/>
      <c r="D327" s="332"/>
      <c r="E327" s="332"/>
      <c r="F327" s="332"/>
      <c r="G327" s="332"/>
      <c r="H327" s="332"/>
      <c r="I327" s="332"/>
      <c r="J327" s="332"/>
      <c r="K327" s="332"/>
      <c r="L327" s="332"/>
      <c r="M327" s="332"/>
      <c r="N327" s="332"/>
      <c r="O327" s="332"/>
      <c r="P327" s="332"/>
      <c r="Q327" s="332"/>
      <c r="R327" s="332"/>
      <c r="S327" s="332"/>
      <c r="T327" s="332"/>
      <c r="U327" s="328"/>
      <c r="V327" s="329"/>
      <c r="W327" s="329"/>
      <c r="X327" s="329"/>
      <c r="Y327" s="329"/>
      <c r="Z327" s="329"/>
      <c r="AA327" s="329"/>
      <c r="AB327" s="333"/>
    </row>
    <row r="328" spans="1:28">
      <c r="A328" s="331"/>
      <c r="B328" s="332"/>
      <c r="C328" s="335"/>
      <c r="D328" s="332"/>
      <c r="E328" s="332"/>
      <c r="F328" s="332"/>
      <c r="G328" s="332"/>
      <c r="H328" s="332"/>
      <c r="I328" s="332"/>
      <c r="J328" s="332"/>
      <c r="K328" s="332"/>
      <c r="L328" s="332"/>
      <c r="M328" s="332"/>
      <c r="N328" s="332"/>
      <c r="O328" s="332"/>
      <c r="P328" s="332"/>
      <c r="Q328" s="332"/>
      <c r="R328" s="332"/>
      <c r="S328" s="332"/>
      <c r="T328" s="332"/>
      <c r="U328" s="328"/>
      <c r="V328" s="329"/>
      <c r="W328" s="329"/>
      <c r="X328" s="329"/>
      <c r="Y328" s="329"/>
      <c r="Z328" s="329"/>
      <c r="AA328" s="329"/>
      <c r="AB328" s="333"/>
    </row>
    <row r="329" spans="1:28">
      <c r="A329" s="331"/>
      <c r="B329" s="332"/>
      <c r="C329" s="335"/>
      <c r="D329" s="332"/>
      <c r="E329" s="332"/>
      <c r="F329" s="332"/>
      <c r="G329" s="332"/>
      <c r="H329" s="332"/>
      <c r="I329" s="332"/>
      <c r="J329" s="332"/>
      <c r="K329" s="332"/>
      <c r="L329" s="332"/>
      <c r="M329" s="332"/>
      <c r="N329" s="332"/>
      <c r="O329" s="332"/>
      <c r="P329" s="332"/>
      <c r="Q329" s="332"/>
      <c r="R329" s="332"/>
      <c r="S329" s="332"/>
      <c r="T329" s="332"/>
      <c r="U329" s="328"/>
      <c r="V329" s="329"/>
      <c r="W329" s="329"/>
      <c r="X329" s="329"/>
      <c r="Y329" s="329"/>
      <c r="Z329" s="329"/>
      <c r="AA329" s="329"/>
      <c r="AB329" s="333"/>
    </row>
    <row r="330" spans="1:28">
      <c r="A330" s="331"/>
      <c r="B330" s="332"/>
      <c r="C330" s="335"/>
      <c r="D330" s="332"/>
      <c r="E330" s="332"/>
      <c r="F330" s="332"/>
      <c r="G330" s="332"/>
      <c r="H330" s="332"/>
      <c r="I330" s="332"/>
      <c r="J330" s="332"/>
      <c r="K330" s="332"/>
      <c r="L330" s="332"/>
      <c r="M330" s="332"/>
      <c r="N330" s="332"/>
      <c r="O330" s="332"/>
      <c r="P330" s="332"/>
      <c r="Q330" s="332"/>
      <c r="R330" s="332"/>
      <c r="S330" s="332"/>
      <c r="T330" s="332"/>
      <c r="U330" s="328"/>
      <c r="V330" s="329"/>
      <c r="W330" s="329"/>
      <c r="X330" s="329"/>
      <c r="Y330" s="329"/>
      <c r="Z330" s="329"/>
      <c r="AA330" s="329"/>
      <c r="AB330" s="333"/>
    </row>
    <row r="331" spans="1:28">
      <c r="A331" s="331"/>
      <c r="B331" s="332"/>
      <c r="C331" s="335"/>
      <c r="D331" s="332"/>
      <c r="E331" s="332"/>
      <c r="F331" s="332"/>
      <c r="G331" s="332"/>
      <c r="H331" s="332"/>
      <c r="I331" s="332"/>
      <c r="J331" s="332"/>
      <c r="K331" s="332"/>
      <c r="L331" s="332"/>
      <c r="M331" s="332"/>
      <c r="N331" s="332"/>
      <c r="O331" s="332"/>
      <c r="P331" s="332"/>
      <c r="Q331" s="332"/>
      <c r="R331" s="332"/>
      <c r="S331" s="332"/>
      <c r="T331" s="332"/>
      <c r="U331" s="328"/>
      <c r="V331" s="329"/>
      <c r="W331" s="329"/>
      <c r="X331" s="329"/>
      <c r="Y331" s="329"/>
      <c r="Z331" s="329"/>
      <c r="AA331" s="329"/>
      <c r="AB331" s="333"/>
    </row>
    <row r="332" spans="1:28">
      <c r="A332" s="331"/>
      <c r="B332" s="332"/>
      <c r="C332" s="335"/>
      <c r="D332" s="332"/>
      <c r="E332" s="332"/>
      <c r="F332" s="332"/>
      <c r="G332" s="332"/>
      <c r="H332" s="332"/>
      <c r="I332" s="332"/>
      <c r="J332" s="332"/>
      <c r="K332" s="332"/>
      <c r="L332" s="332"/>
      <c r="M332" s="332"/>
      <c r="N332" s="332"/>
      <c r="O332" s="332"/>
      <c r="P332" s="332"/>
      <c r="Q332" s="332"/>
      <c r="R332" s="332"/>
      <c r="S332" s="332"/>
      <c r="T332" s="332"/>
      <c r="U332" s="328"/>
      <c r="V332" s="329"/>
      <c r="W332" s="329"/>
      <c r="X332" s="329"/>
      <c r="Y332" s="329"/>
      <c r="Z332" s="329"/>
      <c r="AA332" s="329"/>
      <c r="AB332" s="333"/>
    </row>
    <row r="333" spans="1:28">
      <c r="A333" s="331"/>
      <c r="B333" s="332"/>
      <c r="C333" s="335"/>
      <c r="D333" s="332"/>
      <c r="E333" s="332"/>
      <c r="F333" s="332"/>
      <c r="G333" s="332"/>
      <c r="H333" s="332"/>
      <c r="I333" s="332"/>
      <c r="J333" s="332"/>
      <c r="K333" s="332"/>
      <c r="L333" s="332"/>
      <c r="M333" s="332"/>
      <c r="N333" s="332"/>
      <c r="O333" s="332"/>
      <c r="P333" s="332"/>
      <c r="Q333" s="332"/>
      <c r="R333" s="332"/>
      <c r="S333" s="332"/>
      <c r="T333" s="332"/>
      <c r="U333" s="328"/>
      <c r="V333" s="329"/>
      <c r="W333" s="329"/>
      <c r="X333" s="329"/>
      <c r="Y333" s="329"/>
      <c r="Z333" s="329"/>
      <c r="AA333" s="329"/>
      <c r="AB333" s="333"/>
    </row>
    <row r="334" spans="1:28">
      <c r="A334" s="331"/>
      <c r="B334" s="332"/>
      <c r="C334" s="335"/>
      <c r="D334" s="332"/>
      <c r="E334" s="332"/>
      <c r="F334" s="332"/>
      <c r="G334" s="332"/>
      <c r="H334" s="332"/>
      <c r="I334" s="332"/>
      <c r="J334" s="332"/>
      <c r="K334" s="332"/>
      <c r="L334" s="332"/>
      <c r="M334" s="332"/>
      <c r="N334" s="332"/>
      <c r="O334" s="332"/>
      <c r="P334" s="332"/>
      <c r="Q334" s="332"/>
      <c r="R334" s="332"/>
      <c r="S334" s="332"/>
      <c r="T334" s="332"/>
      <c r="U334" s="328"/>
      <c r="V334" s="329"/>
      <c r="W334" s="329"/>
      <c r="X334" s="329"/>
      <c r="Y334" s="329"/>
      <c r="Z334" s="329"/>
      <c r="AA334" s="329"/>
      <c r="AB334" s="333"/>
    </row>
    <row r="335" spans="1:28">
      <c r="A335" s="331"/>
      <c r="B335" s="332"/>
      <c r="C335" s="335"/>
      <c r="D335" s="332"/>
      <c r="E335" s="332"/>
      <c r="F335" s="332"/>
      <c r="G335" s="332"/>
      <c r="H335" s="332"/>
      <c r="I335" s="332"/>
      <c r="J335" s="332"/>
      <c r="K335" s="332"/>
      <c r="L335" s="332"/>
      <c r="M335" s="332"/>
      <c r="N335" s="332"/>
      <c r="O335" s="332"/>
      <c r="P335" s="332"/>
      <c r="Q335" s="332"/>
      <c r="R335" s="332"/>
      <c r="S335" s="332"/>
      <c r="T335" s="332"/>
      <c r="U335" s="328"/>
      <c r="V335" s="329"/>
      <c r="W335" s="329"/>
      <c r="X335" s="329"/>
      <c r="Y335" s="329"/>
      <c r="Z335" s="329"/>
      <c r="AA335" s="329"/>
      <c r="AB335" s="333"/>
    </row>
    <row r="336" spans="1:28">
      <c r="A336" s="331"/>
      <c r="B336" s="332"/>
      <c r="C336" s="335"/>
      <c r="D336" s="332"/>
      <c r="E336" s="332"/>
      <c r="F336" s="332"/>
      <c r="G336" s="332"/>
      <c r="H336" s="332"/>
      <c r="I336" s="332"/>
      <c r="J336" s="332"/>
      <c r="K336" s="332"/>
      <c r="L336" s="332"/>
      <c r="M336" s="332"/>
      <c r="N336" s="332"/>
      <c r="O336" s="332"/>
      <c r="P336" s="332"/>
      <c r="Q336" s="332"/>
      <c r="R336" s="332"/>
      <c r="S336" s="332"/>
      <c r="T336" s="332"/>
      <c r="U336" s="328"/>
      <c r="V336" s="329"/>
      <c r="W336" s="329"/>
      <c r="X336" s="329"/>
      <c r="Y336" s="329"/>
      <c r="Z336" s="329"/>
      <c r="AA336" s="329"/>
      <c r="AB336" s="333"/>
    </row>
    <row r="337" spans="1:28">
      <c r="A337" s="331"/>
      <c r="B337" s="332"/>
      <c r="C337" s="335"/>
      <c r="D337" s="332"/>
      <c r="E337" s="332"/>
      <c r="F337" s="332"/>
      <c r="G337" s="332"/>
      <c r="H337" s="332"/>
      <c r="I337" s="332"/>
      <c r="J337" s="332"/>
      <c r="K337" s="332"/>
      <c r="L337" s="332"/>
      <c r="M337" s="332"/>
      <c r="N337" s="332"/>
      <c r="O337" s="332"/>
      <c r="P337" s="332"/>
      <c r="Q337" s="332"/>
      <c r="R337" s="332"/>
      <c r="S337" s="332"/>
      <c r="T337" s="332"/>
      <c r="U337" s="328"/>
      <c r="V337" s="329"/>
      <c r="W337" s="329"/>
      <c r="X337" s="329"/>
      <c r="Y337" s="329"/>
      <c r="Z337" s="329"/>
      <c r="AA337" s="329"/>
      <c r="AB337" s="333"/>
    </row>
    <row r="338" spans="1:28">
      <c r="A338" s="331"/>
      <c r="B338" s="332"/>
      <c r="C338" s="335"/>
      <c r="D338" s="332"/>
      <c r="E338" s="332"/>
      <c r="F338" s="332"/>
      <c r="G338" s="332"/>
      <c r="H338" s="332"/>
      <c r="I338" s="332"/>
      <c r="J338" s="332"/>
      <c r="K338" s="332"/>
      <c r="L338" s="332"/>
      <c r="M338" s="332"/>
      <c r="N338" s="332"/>
      <c r="O338" s="332"/>
      <c r="P338" s="332"/>
      <c r="Q338" s="332"/>
      <c r="R338" s="332"/>
      <c r="S338" s="332"/>
      <c r="T338" s="332"/>
      <c r="U338" s="328"/>
      <c r="V338" s="329"/>
      <c r="W338" s="329"/>
      <c r="X338" s="329"/>
      <c r="Y338" s="329"/>
      <c r="Z338" s="329"/>
      <c r="AA338" s="329"/>
      <c r="AB338" s="333"/>
    </row>
    <row r="339" spans="1:28">
      <c r="A339" s="331"/>
      <c r="B339" s="332"/>
      <c r="C339" s="335"/>
      <c r="D339" s="332"/>
      <c r="E339" s="332"/>
      <c r="F339" s="332"/>
      <c r="G339" s="332"/>
      <c r="H339" s="332"/>
      <c r="I339" s="332"/>
      <c r="J339" s="332"/>
      <c r="K339" s="332"/>
      <c r="L339" s="332"/>
      <c r="M339" s="332"/>
      <c r="N339" s="332"/>
      <c r="O339" s="332"/>
      <c r="P339" s="332"/>
      <c r="Q339" s="332"/>
      <c r="R339" s="332"/>
      <c r="S339" s="332"/>
      <c r="T339" s="332"/>
      <c r="U339" s="328"/>
      <c r="V339" s="329"/>
      <c r="W339" s="329"/>
      <c r="X339" s="329"/>
      <c r="Y339" s="329"/>
      <c r="Z339" s="329"/>
      <c r="AA339" s="329"/>
      <c r="AB339" s="333"/>
    </row>
    <row r="340" spans="1:28">
      <c r="A340" s="331"/>
      <c r="B340" s="332"/>
      <c r="C340" s="335"/>
      <c r="D340" s="332"/>
      <c r="E340" s="332"/>
      <c r="F340" s="332"/>
      <c r="G340" s="332"/>
      <c r="H340" s="332"/>
      <c r="I340" s="332"/>
      <c r="J340" s="332"/>
      <c r="K340" s="332"/>
      <c r="L340" s="332"/>
      <c r="M340" s="332"/>
      <c r="N340" s="332"/>
      <c r="O340" s="332"/>
      <c r="P340" s="332"/>
      <c r="Q340" s="332"/>
      <c r="R340" s="332"/>
      <c r="S340" s="332"/>
      <c r="T340" s="332"/>
      <c r="U340" s="328"/>
      <c r="V340" s="329"/>
      <c r="W340" s="329"/>
      <c r="X340" s="329"/>
      <c r="Y340" s="329"/>
      <c r="Z340" s="329"/>
      <c r="AA340" s="329"/>
      <c r="AB340" s="333"/>
    </row>
    <row r="341" spans="1:28">
      <c r="A341" s="331"/>
      <c r="B341" s="332"/>
      <c r="C341" s="335"/>
      <c r="D341" s="332"/>
      <c r="E341" s="332"/>
      <c r="F341" s="332"/>
      <c r="G341" s="332"/>
      <c r="H341" s="332"/>
      <c r="I341" s="332"/>
      <c r="J341" s="332"/>
      <c r="K341" s="332"/>
      <c r="L341" s="332"/>
      <c r="M341" s="332"/>
      <c r="N341" s="332"/>
      <c r="O341" s="332"/>
      <c r="P341" s="332"/>
      <c r="Q341" s="332"/>
      <c r="R341" s="332"/>
      <c r="S341" s="332"/>
      <c r="T341" s="332"/>
      <c r="U341" s="328"/>
      <c r="V341" s="329"/>
      <c r="W341" s="329"/>
      <c r="X341" s="329"/>
      <c r="Y341" s="329"/>
      <c r="Z341" s="329"/>
      <c r="AA341" s="329"/>
      <c r="AB341" s="333"/>
    </row>
    <row r="342" spans="1:28">
      <c r="A342" s="331"/>
      <c r="B342" s="332"/>
      <c r="C342" s="335"/>
      <c r="D342" s="332"/>
      <c r="E342" s="332"/>
      <c r="F342" s="332"/>
      <c r="G342" s="332"/>
      <c r="H342" s="332"/>
      <c r="I342" s="332"/>
      <c r="J342" s="332"/>
      <c r="K342" s="332"/>
      <c r="L342" s="332"/>
      <c r="M342" s="332"/>
      <c r="N342" s="332"/>
      <c r="O342" s="332"/>
      <c r="P342" s="332"/>
      <c r="Q342" s="332"/>
      <c r="R342" s="332"/>
      <c r="S342" s="332"/>
      <c r="T342" s="332"/>
      <c r="U342" s="328"/>
      <c r="V342" s="329"/>
      <c r="W342" s="329"/>
      <c r="X342" s="329"/>
      <c r="Y342" s="329"/>
      <c r="Z342" s="329"/>
      <c r="AA342" s="329"/>
      <c r="AB342" s="333"/>
    </row>
    <row r="343" spans="1:28">
      <c r="A343" s="331"/>
      <c r="B343" s="332"/>
      <c r="C343" s="335"/>
      <c r="D343" s="332"/>
      <c r="E343" s="332"/>
      <c r="F343" s="332"/>
      <c r="G343" s="332"/>
      <c r="H343" s="332"/>
      <c r="I343" s="332"/>
      <c r="J343" s="332"/>
      <c r="K343" s="332"/>
      <c r="L343" s="332"/>
      <c r="M343" s="332"/>
      <c r="N343" s="332"/>
      <c r="O343" s="332"/>
      <c r="P343" s="332"/>
      <c r="Q343" s="332"/>
      <c r="R343" s="332"/>
      <c r="S343" s="332"/>
      <c r="T343" s="332"/>
      <c r="U343" s="328"/>
      <c r="V343" s="329"/>
      <c r="W343" s="329"/>
      <c r="X343" s="329"/>
      <c r="Y343" s="329"/>
      <c r="Z343" s="329"/>
      <c r="AA343" s="329"/>
      <c r="AB343" s="333"/>
    </row>
    <row r="344" spans="1:28">
      <c r="A344" s="331"/>
      <c r="B344" s="332"/>
      <c r="C344" s="335"/>
      <c r="D344" s="332"/>
      <c r="E344" s="332"/>
      <c r="F344" s="332"/>
      <c r="G344" s="332"/>
      <c r="H344" s="332"/>
      <c r="I344" s="332"/>
      <c r="J344" s="332"/>
      <c r="K344" s="332"/>
      <c r="L344" s="332"/>
      <c r="M344" s="332"/>
      <c r="N344" s="332"/>
      <c r="O344" s="332"/>
      <c r="P344" s="332"/>
      <c r="Q344" s="332"/>
      <c r="R344" s="332"/>
      <c r="S344" s="332"/>
      <c r="T344" s="332"/>
      <c r="U344" s="328"/>
      <c r="V344" s="329"/>
      <c r="W344" s="329"/>
      <c r="X344" s="329"/>
      <c r="Y344" s="329"/>
      <c r="Z344" s="329"/>
      <c r="AA344" s="329"/>
      <c r="AB344" s="333"/>
    </row>
    <row r="345" spans="1:28">
      <c r="A345" s="331"/>
      <c r="B345" s="332"/>
      <c r="C345" s="335"/>
      <c r="D345" s="332"/>
      <c r="E345" s="332"/>
      <c r="F345" s="332"/>
      <c r="G345" s="332"/>
      <c r="H345" s="332"/>
      <c r="I345" s="332"/>
      <c r="J345" s="332"/>
      <c r="K345" s="332"/>
      <c r="L345" s="332"/>
      <c r="M345" s="332"/>
      <c r="N345" s="332"/>
      <c r="O345" s="332"/>
      <c r="P345" s="332"/>
      <c r="Q345" s="332"/>
      <c r="R345" s="332"/>
      <c r="S345" s="332"/>
      <c r="T345" s="332"/>
      <c r="U345" s="328"/>
      <c r="V345" s="329"/>
      <c r="W345" s="329"/>
      <c r="X345" s="329"/>
      <c r="Y345" s="329"/>
      <c r="Z345" s="329"/>
      <c r="AA345" s="329"/>
      <c r="AB345" s="333"/>
    </row>
    <row r="346" spans="1:28">
      <c r="A346" s="331"/>
      <c r="B346" s="332"/>
      <c r="C346" s="335"/>
      <c r="D346" s="332"/>
      <c r="E346" s="332"/>
      <c r="F346" s="332"/>
      <c r="G346" s="332"/>
      <c r="H346" s="332"/>
      <c r="I346" s="332"/>
      <c r="J346" s="332"/>
      <c r="K346" s="332"/>
      <c r="L346" s="332"/>
      <c r="M346" s="332"/>
      <c r="N346" s="332"/>
      <c r="O346" s="332"/>
      <c r="P346" s="332"/>
      <c r="Q346" s="332"/>
      <c r="R346" s="332"/>
      <c r="S346" s="332"/>
      <c r="T346" s="332"/>
      <c r="U346" s="328"/>
      <c r="V346" s="329"/>
      <c r="W346" s="329"/>
      <c r="X346" s="329"/>
      <c r="Y346" s="329"/>
      <c r="Z346" s="329"/>
      <c r="AA346" s="329"/>
      <c r="AB346" s="333"/>
    </row>
    <row r="347" spans="1:28">
      <c r="A347" s="331"/>
      <c r="B347" s="332"/>
      <c r="C347" s="335"/>
      <c r="D347" s="332"/>
      <c r="E347" s="332"/>
      <c r="F347" s="332"/>
      <c r="G347" s="332"/>
      <c r="H347" s="332"/>
      <c r="I347" s="332"/>
      <c r="J347" s="332"/>
      <c r="K347" s="332"/>
      <c r="L347" s="332"/>
      <c r="M347" s="332"/>
      <c r="N347" s="332"/>
      <c r="O347" s="332"/>
      <c r="P347" s="332"/>
      <c r="Q347" s="332"/>
      <c r="R347" s="332"/>
      <c r="S347" s="332"/>
      <c r="T347" s="332"/>
      <c r="U347" s="328"/>
      <c r="V347" s="329"/>
      <c r="W347" s="329"/>
      <c r="X347" s="329"/>
      <c r="Y347" s="329"/>
      <c r="Z347" s="329"/>
      <c r="AA347" s="329"/>
      <c r="AB347" s="333"/>
    </row>
    <row r="348" spans="1:28">
      <c r="A348" s="331"/>
      <c r="B348" s="332"/>
      <c r="C348" s="335"/>
      <c r="D348" s="332"/>
      <c r="E348" s="332"/>
      <c r="F348" s="332"/>
      <c r="G348" s="332"/>
      <c r="H348" s="332"/>
      <c r="I348" s="332"/>
      <c r="J348" s="332"/>
      <c r="K348" s="332"/>
      <c r="L348" s="332"/>
      <c r="M348" s="332"/>
      <c r="N348" s="332"/>
      <c r="O348" s="332"/>
      <c r="P348" s="332"/>
      <c r="Q348" s="332"/>
      <c r="R348" s="332"/>
      <c r="S348" s="332"/>
      <c r="T348" s="332"/>
      <c r="U348" s="328"/>
      <c r="V348" s="329"/>
      <c r="W348" s="329"/>
      <c r="X348" s="329"/>
      <c r="Y348" s="329"/>
      <c r="Z348" s="329"/>
      <c r="AA348" s="329"/>
      <c r="AB348" s="333"/>
    </row>
    <row r="349" spans="1:28">
      <c r="A349" s="331"/>
      <c r="B349" s="332"/>
      <c r="C349" s="335"/>
      <c r="D349" s="332"/>
      <c r="E349" s="332"/>
      <c r="F349" s="332"/>
      <c r="G349" s="332"/>
      <c r="H349" s="332"/>
      <c r="I349" s="332"/>
      <c r="J349" s="332"/>
      <c r="K349" s="332"/>
      <c r="L349" s="332"/>
      <c r="M349" s="332"/>
      <c r="N349" s="332"/>
      <c r="O349" s="332"/>
      <c r="P349" s="332"/>
      <c r="Q349" s="332"/>
      <c r="R349" s="332"/>
      <c r="S349" s="332"/>
      <c r="T349" s="332"/>
      <c r="U349" s="328"/>
      <c r="V349" s="329"/>
      <c r="W349" s="329"/>
      <c r="X349" s="329"/>
      <c r="Y349" s="329"/>
      <c r="Z349" s="329"/>
      <c r="AA349" s="329"/>
      <c r="AB349" s="333"/>
    </row>
    <row r="350" spans="1:28">
      <c r="A350" s="331"/>
      <c r="B350" s="332"/>
      <c r="C350" s="335"/>
      <c r="D350" s="332"/>
      <c r="E350" s="332"/>
      <c r="F350" s="332"/>
      <c r="G350" s="332"/>
      <c r="H350" s="332"/>
      <c r="I350" s="332"/>
      <c r="J350" s="332"/>
      <c r="K350" s="332"/>
      <c r="L350" s="332"/>
      <c r="M350" s="332"/>
      <c r="N350" s="332"/>
      <c r="O350" s="332"/>
      <c r="P350" s="332"/>
      <c r="Q350" s="332"/>
      <c r="R350" s="332"/>
      <c r="S350" s="332"/>
      <c r="T350" s="332"/>
      <c r="U350" s="328"/>
      <c r="V350" s="329"/>
      <c r="W350" s="329"/>
      <c r="X350" s="329"/>
      <c r="Y350" s="329"/>
      <c r="Z350" s="329"/>
      <c r="AA350" s="329"/>
      <c r="AB350" s="333"/>
    </row>
    <row r="351" spans="1:28">
      <c r="A351" s="331"/>
      <c r="B351" s="332"/>
      <c r="C351" s="335"/>
      <c r="D351" s="332"/>
      <c r="E351" s="332"/>
      <c r="F351" s="332"/>
      <c r="G351" s="332"/>
      <c r="H351" s="332"/>
      <c r="I351" s="332"/>
      <c r="J351" s="332"/>
      <c r="K351" s="332"/>
      <c r="L351" s="332"/>
      <c r="M351" s="332"/>
      <c r="N351" s="332"/>
      <c r="O351" s="332"/>
      <c r="P351" s="332"/>
      <c r="Q351" s="332"/>
      <c r="R351" s="332"/>
      <c r="S351" s="332"/>
      <c r="T351" s="332"/>
      <c r="U351" s="328"/>
      <c r="V351" s="329"/>
      <c r="W351" s="329"/>
      <c r="X351" s="329"/>
      <c r="Y351" s="329"/>
      <c r="Z351" s="329"/>
      <c r="AA351" s="329"/>
      <c r="AB351" s="333"/>
    </row>
    <row r="352" spans="1:28">
      <c r="A352" s="331"/>
      <c r="B352" s="332"/>
      <c r="C352" s="335"/>
      <c r="D352" s="332"/>
      <c r="E352" s="332"/>
      <c r="F352" s="332"/>
      <c r="G352" s="332"/>
      <c r="H352" s="332"/>
      <c r="I352" s="332"/>
      <c r="J352" s="332"/>
      <c r="K352" s="332"/>
      <c r="L352" s="332"/>
      <c r="M352" s="332"/>
      <c r="N352" s="332"/>
      <c r="O352" s="332"/>
      <c r="P352" s="332"/>
      <c r="Q352" s="332"/>
      <c r="R352" s="332"/>
      <c r="S352" s="332"/>
      <c r="T352" s="332"/>
      <c r="U352" s="328"/>
      <c r="V352" s="329"/>
      <c r="W352" s="329"/>
      <c r="X352" s="329"/>
      <c r="Y352" s="329"/>
      <c r="Z352" s="329"/>
      <c r="AA352" s="329"/>
      <c r="AB352" s="333"/>
    </row>
    <row r="353" spans="1:28">
      <c r="A353" s="331"/>
      <c r="B353" s="332"/>
      <c r="C353" s="335"/>
      <c r="D353" s="332"/>
      <c r="E353" s="332"/>
      <c r="F353" s="332"/>
      <c r="G353" s="332"/>
      <c r="H353" s="332"/>
      <c r="I353" s="332"/>
      <c r="J353" s="332"/>
      <c r="K353" s="332"/>
      <c r="L353" s="332"/>
      <c r="M353" s="332"/>
      <c r="N353" s="332"/>
      <c r="O353" s="332"/>
      <c r="P353" s="332"/>
      <c r="Q353" s="332"/>
      <c r="R353" s="332"/>
      <c r="S353" s="332"/>
      <c r="T353" s="332"/>
      <c r="U353" s="328"/>
      <c r="V353" s="329"/>
      <c r="W353" s="329"/>
      <c r="X353" s="329"/>
      <c r="Y353" s="329"/>
      <c r="Z353" s="329"/>
      <c r="AA353" s="329"/>
      <c r="AB353" s="333"/>
    </row>
    <row r="354" spans="1:28">
      <c r="A354" s="331"/>
      <c r="B354" s="332"/>
      <c r="C354" s="335"/>
      <c r="D354" s="332"/>
      <c r="E354" s="332"/>
      <c r="F354" s="332"/>
      <c r="G354" s="332"/>
      <c r="H354" s="332"/>
      <c r="I354" s="332"/>
      <c r="J354" s="332"/>
      <c r="K354" s="332"/>
      <c r="L354" s="332"/>
      <c r="M354" s="332"/>
      <c r="N354" s="332"/>
      <c r="O354" s="332"/>
      <c r="P354" s="332"/>
      <c r="Q354" s="332"/>
      <c r="R354" s="332"/>
      <c r="S354" s="332"/>
      <c r="T354" s="332"/>
      <c r="U354" s="328"/>
      <c r="V354" s="329"/>
      <c r="W354" s="329"/>
      <c r="X354" s="329"/>
      <c r="Y354" s="329"/>
      <c r="Z354" s="329"/>
      <c r="AA354" s="329"/>
      <c r="AB354" s="333"/>
    </row>
    <row r="355" spans="1:28">
      <c r="A355" s="331"/>
      <c r="B355" s="332"/>
      <c r="C355" s="335"/>
      <c r="D355" s="332"/>
      <c r="E355" s="332"/>
      <c r="F355" s="332"/>
      <c r="G355" s="332"/>
      <c r="H355" s="332"/>
      <c r="I355" s="332"/>
      <c r="J355" s="332"/>
      <c r="K355" s="332"/>
      <c r="L355" s="332"/>
      <c r="M355" s="332"/>
      <c r="N355" s="332"/>
      <c r="O355" s="332"/>
      <c r="P355" s="332"/>
      <c r="Q355" s="332"/>
      <c r="R355" s="332"/>
      <c r="S355" s="332"/>
      <c r="T355" s="332"/>
      <c r="U355" s="328"/>
      <c r="V355" s="329"/>
      <c r="W355" s="329"/>
      <c r="X355" s="329"/>
      <c r="Y355" s="329"/>
      <c r="Z355" s="329"/>
      <c r="AA355" s="329"/>
      <c r="AB355" s="333"/>
    </row>
    <row r="356" spans="1:28">
      <c r="A356" s="331"/>
      <c r="B356" s="332"/>
      <c r="C356" s="335"/>
      <c r="D356" s="332"/>
      <c r="E356" s="332"/>
      <c r="F356" s="332"/>
      <c r="G356" s="332"/>
      <c r="H356" s="332"/>
      <c r="I356" s="332"/>
      <c r="J356" s="332"/>
      <c r="K356" s="332"/>
      <c r="L356" s="332"/>
      <c r="M356" s="332"/>
      <c r="N356" s="332"/>
      <c r="O356" s="332"/>
      <c r="P356" s="332"/>
      <c r="Q356" s="332"/>
      <c r="R356" s="332"/>
      <c r="S356" s="332"/>
      <c r="T356" s="332"/>
      <c r="U356" s="328"/>
      <c r="V356" s="329"/>
      <c r="W356" s="329"/>
      <c r="X356" s="329"/>
      <c r="Y356" s="329"/>
      <c r="Z356" s="329"/>
      <c r="AA356" s="329"/>
      <c r="AB356" s="333"/>
    </row>
    <row r="357" spans="1:28">
      <c r="A357" s="331"/>
      <c r="B357" s="332"/>
      <c r="C357" s="335"/>
      <c r="D357" s="332"/>
      <c r="E357" s="332"/>
      <c r="F357" s="332"/>
      <c r="G357" s="332"/>
      <c r="H357" s="332"/>
      <c r="I357" s="332"/>
      <c r="J357" s="332"/>
      <c r="K357" s="332"/>
      <c r="L357" s="332"/>
      <c r="M357" s="332"/>
      <c r="N357" s="332"/>
      <c r="O357" s="332"/>
      <c r="P357" s="332"/>
      <c r="Q357" s="332"/>
      <c r="R357" s="332"/>
      <c r="S357" s="332"/>
      <c r="T357" s="332"/>
      <c r="U357" s="328"/>
      <c r="V357" s="329"/>
      <c r="W357" s="329"/>
      <c r="X357" s="329"/>
      <c r="Y357" s="329"/>
      <c r="Z357" s="329"/>
      <c r="AA357" s="329"/>
      <c r="AB357" s="333"/>
    </row>
    <row r="358" spans="1:28">
      <c r="A358" s="331"/>
      <c r="B358" s="332"/>
      <c r="C358" s="335"/>
      <c r="D358" s="332"/>
      <c r="E358" s="332"/>
      <c r="F358" s="332"/>
      <c r="G358" s="332"/>
      <c r="H358" s="332"/>
      <c r="I358" s="332"/>
      <c r="J358" s="332"/>
      <c r="K358" s="332"/>
      <c r="L358" s="332"/>
      <c r="M358" s="332"/>
      <c r="N358" s="332"/>
      <c r="O358" s="332"/>
      <c r="P358" s="332"/>
      <c r="Q358" s="332"/>
      <c r="R358" s="332"/>
      <c r="S358" s="332"/>
      <c r="T358" s="332"/>
      <c r="U358" s="328"/>
      <c r="V358" s="329"/>
      <c r="W358" s="329"/>
      <c r="X358" s="329"/>
      <c r="Y358" s="329"/>
      <c r="Z358" s="329"/>
      <c r="AA358" s="329"/>
      <c r="AB358" s="333"/>
    </row>
    <row r="359" spans="1:28">
      <c r="A359" s="331"/>
      <c r="B359" s="332"/>
      <c r="C359" s="335"/>
      <c r="D359" s="332"/>
      <c r="E359" s="332"/>
      <c r="F359" s="332"/>
      <c r="G359" s="332"/>
      <c r="H359" s="332"/>
      <c r="I359" s="332"/>
      <c r="J359" s="332"/>
      <c r="K359" s="332"/>
      <c r="L359" s="332"/>
      <c r="M359" s="332"/>
      <c r="N359" s="332"/>
      <c r="O359" s="332"/>
      <c r="P359" s="332"/>
      <c r="Q359" s="332"/>
      <c r="R359" s="332"/>
      <c r="S359" s="332"/>
      <c r="T359" s="332"/>
      <c r="U359" s="328"/>
      <c r="V359" s="329"/>
      <c r="W359" s="329"/>
      <c r="X359" s="329"/>
      <c r="Y359" s="329"/>
      <c r="Z359" s="329"/>
      <c r="AA359" s="329"/>
      <c r="AB359" s="333"/>
    </row>
    <row r="360" spans="1:28">
      <c r="A360" s="331"/>
      <c r="B360" s="332"/>
      <c r="C360" s="335"/>
      <c r="D360" s="332"/>
      <c r="E360" s="332"/>
      <c r="F360" s="332"/>
      <c r="G360" s="332"/>
      <c r="H360" s="332"/>
      <c r="I360" s="332"/>
      <c r="J360" s="332"/>
      <c r="K360" s="332"/>
      <c r="L360" s="332"/>
      <c r="M360" s="332"/>
      <c r="N360" s="332"/>
      <c r="O360" s="332"/>
      <c r="P360" s="332"/>
      <c r="Q360" s="332"/>
      <c r="R360" s="332"/>
      <c r="S360" s="332"/>
      <c r="T360" s="332"/>
      <c r="U360" s="328"/>
      <c r="V360" s="329"/>
      <c r="W360" s="329"/>
      <c r="X360" s="329"/>
      <c r="Y360" s="329"/>
      <c r="Z360" s="329"/>
      <c r="AA360" s="329"/>
      <c r="AB360" s="333"/>
    </row>
    <row r="361" spans="1:28">
      <c r="A361" s="331"/>
      <c r="B361" s="332"/>
      <c r="C361" s="335"/>
      <c r="D361" s="332"/>
      <c r="E361" s="332"/>
      <c r="F361" s="332"/>
      <c r="G361" s="332"/>
      <c r="H361" s="332"/>
      <c r="I361" s="332"/>
      <c r="J361" s="332"/>
      <c r="K361" s="332"/>
      <c r="L361" s="332"/>
      <c r="M361" s="332"/>
      <c r="N361" s="332"/>
      <c r="O361" s="332"/>
      <c r="P361" s="332"/>
      <c r="Q361" s="332"/>
      <c r="R361" s="332"/>
      <c r="S361" s="332"/>
      <c r="T361" s="332"/>
      <c r="U361" s="328"/>
      <c r="V361" s="329"/>
      <c r="W361" s="329"/>
      <c r="X361" s="329"/>
      <c r="Y361" s="329"/>
      <c r="Z361" s="329"/>
      <c r="AA361" s="329"/>
      <c r="AB361" s="333"/>
    </row>
    <row r="362" spans="1:28">
      <c r="A362" s="331"/>
      <c r="B362" s="332"/>
      <c r="C362" s="335"/>
      <c r="D362" s="332"/>
      <c r="E362" s="332"/>
      <c r="F362" s="332"/>
      <c r="G362" s="332"/>
      <c r="H362" s="332"/>
      <c r="I362" s="332"/>
      <c r="J362" s="332"/>
      <c r="K362" s="332"/>
      <c r="L362" s="332"/>
      <c r="M362" s="332"/>
      <c r="N362" s="332"/>
      <c r="O362" s="332"/>
      <c r="P362" s="332"/>
      <c r="Q362" s="332"/>
      <c r="R362" s="332"/>
      <c r="S362" s="332"/>
      <c r="T362" s="332"/>
      <c r="U362" s="328"/>
      <c r="V362" s="329"/>
      <c r="W362" s="329"/>
      <c r="X362" s="329"/>
      <c r="Y362" s="329"/>
      <c r="Z362" s="329"/>
      <c r="AA362" s="329"/>
      <c r="AB362" s="333"/>
    </row>
    <row r="363" spans="1:28">
      <c r="A363" s="331"/>
      <c r="B363" s="332"/>
      <c r="C363" s="335"/>
      <c r="D363" s="332"/>
      <c r="E363" s="332"/>
      <c r="F363" s="332"/>
      <c r="G363" s="332"/>
      <c r="H363" s="332"/>
      <c r="I363" s="332"/>
      <c r="J363" s="332"/>
      <c r="K363" s="332"/>
      <c r="L363" s="332"/>
      <c r="M363" s="332"/>
      <c r="N363" s="332"/>
      <c r="O363" s="332"/>
      <c r="P363" s="332"/>
      <c r="Q363" s="332"/>
      <c r="R363" s="332"/>
      <c r="S363" s="332"/>
      <c r="T363" s="332"/>
      <c r="U363" s="328"/>
      <c r="V363" s="329"/>
      <c r="W363" s="329"/>
      <c r="X363" s="329"/>
      <c r="Y363" s="329"/>
      <c r="Z363" s="329"/>
      <c r="AA363" s="329"/>
      <c r="AB363" s="333"/>
    </row>
    <row r="364" spans="1:28">
      <c r="A364" s="331"/>
      <c r="B364" s="332"/>
      <c r="C364" s="335"/>
      <c r="D364" s="332"/>
      <c r="E364" s="332"/>
      <c r="F364" s="332"/>
      <c r="G364" s="332"/>
      <c r="H364" s="332"/>
      <c r="I364" s="332"/>
      <c r="J364" s="332"/>
      <c r="K364" s="332"/>
      <c r="L364" s="332"/>
      <c r="M364" s="332"/>
      <c r="N364" s="332"/>
      <c r="O364" s="332"/>
      <c r="P364" s="332"/>
      <c r="Q364" s="332"/>
      <c r="R364" s="332"/>
      <c r="S364" s="332"/>
      <c r="T364" s="332"/>
      <c r="U364" s="328"/>
      <c r="V364" s="329"/>
      <c r="W364" s="329"/>
      <c r="X364" s="329"/>
      <c r="Y364" s="329"/>
      <c r="Z364" s="329"/>
      <c r="AA364" s="329"/>
      <c r="AB364" s="333"/>
    </row>
    <row r="365" spans="1:28">
      <c r="A365" s="331"/>
      <c r="B365" s="332"/>
      <c r="C365" s="335"/>
      <c r="D365" s="332"/>
      <c r="E365" s="332"/>
      <c r="F365" s="332"/>
      <c r="G365" s="332"/>
      <c r="H365" s="332"/>
      <c r="I365" s="332"/>
      <c r="J365" s="332"/>
      <c r="K365" s="332"/>
      <c r="L365" s="332"/>
      <c r="M365" s="332"/>
      <c r="N365" s="332"/>
      <c r="O365" s="332"/>
      <c r="P365" s="332"/>
      <c r="Q365" s="332"/>
      <c r="R365" s="332"/>
      <c r="S365" s="332"/>
      <c r="T365" s="332"/>
      <c r="U365" s="328"/>
      <c r="V365" s="329"/>
      <c r="W365" s="329"/>
      <c r="X365" s="329"/>
      <c r="Y365" s="329"/>
      <c r="Z365" s="329"/>
      <c r="AA365" s="329"/>
      <c r="AB365" s="333"/>
    </row>
    <row r="366" spans="1:28">
      <c r="A366" s="331"/>
      <c r="B366" s="332"/>
      <c r="C366" s="335"/>
      <c r="D366" s="332"/>
      <c r="E366" s="332"/>
      <c r="F366" s="332"/>
      <c r="G366" s="332"/>
      <c r="H366" s="332"/>
      <c r="I366" s="332"/>
      <c r="J366" s="332"/>
      <c r="K366" s="332"/>
      <c r="L366" s="332"/>
      <c r="M366" s="332"/>
      <c r="N366" s="332"/>
      <c r="O366" s="332"/>
      <c r="P366" s="332"/>
      <c r="Q366" s="332"/>
      <c r="R366" s="332"/>
      <c r="S366" s="332"/>
      <c r="T366" s="332"/>
      <c r="U366" s="328"/>
      <c r="V366" s="329"/>
      <c r="W366" s="329"/>
      <c r="X366" s="329"/>
      <c r="Y366" s="329"/>
      <c r="Z366" s="329"/>
      <c r="AA366" s="329"/>
      <c r="AB366" s="333"/>
    </row>
    <row r="367" spans="1:28">
      <c r="A367" s="331"/>
      <c r="B367" s="332"/>
      <c r="C367" s="335"/>
      <c r="D367" s="332"/>
      <c r="E367" s="332"/>
      <c r="F367" s="332"/>
      <c r="G367" s="332"/>
      <c r="H367" s="332"/>
      <c r="I367" s="332"/>
      <c r="J367" s="332"/>
      <c r="K367" s="332"/>
      <c r="L367" s="332"/>
      <c r="M367" s="332"/>
      <c r="N367" s="332"/>
      <c r="O367" s="332"/>
      <c r="P367" s="332"/>
      <c r="Q367" s="332"/>
      <c r="R367" s="332"/>
      <c r="S367" s="332"/>
      <c r="T367" s="332"/>
      <c r="U367" s="328"/>
      <c r="V367" s="329"/>
      <c r="W367" s="329"/>
      <c r="X367" s="329"/>
      <c r="Y367" s="329"/>
      <c r="Z367" s="329"/>
      <c r="AA367" s="329"/>
      <c r="AB367" s="333"/>
    </row>
    <row r="368" spans="1:28">
      <c r="A368" s="331"/>
      <c r="B368" s="332"/>
      <c r="C368" s="335"/>
      <c r="D368" s="332"/>
      <c r="E368" s="332"/>
      <c r="F368" s="332"/>
      <c r="G368" s="332"/>
      <c r="H368" s="332"/>
      <c r="I368" s="332"/>
      <c r="J368" s="332"/>
      <c r="K368" s="332"/>
      <c r="L368" s="332"/>
      <c r="M368" s="332"/>
      <c r="N368" s="332"/>
      <c r="O368" s="332"/>
      <c r="P368" s="332"/>
      <c r="Q368" s="332"/>
      <c r="R368" s="332"/>
      <c r="S368" s="332"/>
      <c r="T368" s="332"/>
      <c r="U368" s="328"/>
      <c r="V368" s="329"/>
      <c r="W368" s="329"/>
      <c r="X368" s="329"/>
      <c r="Y368" s="329"/>
      <c r="Z368" s="329"/>
      <c r="AA368" s="329"/>
      <c r="AB368" s="333"/>
    </row>
    <row r="369" spans="1:28">
      <c r="A369" s="331"/>
      <c r="B369" s="332"/>
      <c r="C369" s="335"/>
      <c r="D369" s="332"/>
      <c r="E369" s="332"/>
      <c r="F369" s="332"/>
      <c r="G369" s="332"/>
      <c r="H369" s="332"/>
      <c r="I369" s="332"/>
      <c r="J369" s="332"/>
      <c r="K369" s="332"/>
      <c r="L369" s="332"/>
      <c r="M369" s="332"/>
      <c r="N369" s="332"/>
      <c r="O369" s="332"/>
      <c r="P369" s="332"/>
      <c r="Q369" s="332"/>
      <c r="R369" s="332"/>
      <c r="S369" s="332"/>
      <c r="T369" s="332"/>
      <c r="U369" s="328"/>
      <c r="V369" s="329"/>
      <c r="W369" s="329"/>
      <c r="X369" s="329"/>
      <c r="Y369" s="329"/>
      <c r="Z369" s="329"/>
      <c r="AA369" s="329"/>
      <c r="AB369" s="333"/>
    </row>
    <row r="370" spans="1:28">
      <c r="A370" s="331"/>
      <c r="B370" s="332"/>
      <c r="C370" s="335"/>
      <c r="D370" s="332"/>
      <c r="E370" s="332"/>
      <c r="F370" s="332"/>
      <c r="G370" s="332"/>
      <c r="H370" s="332"/>
      <c r="I370" s="332"/>
      <c r="J370" s="332"/>
      <c r="K370" s="332"/>
      <c r="L370" s="332"/>
      <c r="M370" s="332"/>
      <c r="N370" s="332"/>
      <c r="O370" s="332"/>
      <c r="P370" s="332"/>
      <c r="Q370" s="332"/>
      <c r="R370" s="332"/>
      <c r="S370" s="332"/>
      <c r="T370" s="332"/>
      <c r="U370" s="328"/>
      <c r="V370" s="329"/>
      <c r="W370" s="329"/>
      <c r="X370" s="329"/>
      <c r="Y370" s="329"/>
      <c r="Z370" s="329"/>
      <c r="AA370" s="329"/>
      <c r="AB370" s="333"/>
    </row>
    <row r="371" spans="1:28">
      <c r="A371" s="331"/>
      <c r="B371" s="332"/>
      <c r="C371" s="335"/>
      <c r="D371" s="332"/>
      <c r="E371" s="332"/>
      <c r="F371" s="332"/>
      <c r="G371" s="332"/>
      <c r="H371" s="332"/>
      <c r="I371" s="332"/>
      <c r="J371" s="332"/>
      <c r="K371" s="332"/>
      <c r="L371" s="332"/>
      <c r="M371" s="332"/>
      <c r="N371" s="332"/>
      <c r="O371" s="332"/>
      <c r="P371" s="332"/>
      <c r="Q371" s="332"/>
      <c r="R371" s="332"/>
      <c r="S371" s="332"/>
      <c r="T371" s="332"/>
      <c r="U371" s="328"/>
      <c r="V371" s="329"/>
      <c r="W371" s="329"/>
      <c r="X371" s="329"/>
      <c r="Y371" s="329"/>
      <c r="Z371" s="329"/>
      <c r="AA371" s="329"/>
      <c r="AB371" s="333"/>
    </row>
    <row r="372" spans="1:28">
      <c r="A372" s="331"/>
      <c r="B372" s="332"/>
      <c r="C372" s="335"/>
      <c r="D372" s="332"/>
      <c r="E372" s="332"/>
      <c r="F372" s="332"/>
      <c r="G372" s="332"/>
      <c r="H372" s="332"/>
      <c r="I372" s="332"/>
      <c r="J372" s="332"/>
      <c r="K372" s="332"/>
      <c r="L372" s="332"/>
      <c r="M372" s="332"/>
      <c r="N372" s="332"/>
      <c r="O372" s="332"/>
      <c r="P372" s="332"/>
      <c r="Q372" s="332"/>
      <c r="R372" s="332"/>
      <c r="S372" s="332"/>
      <c r="T372" s="332"/>
      <c r="U372" s="328"/>
      <c r="V372" s="329"/>
      <c r="W372" s="329"/>
      <c r="X372" s="329"/>
      <c r="Y372" s="329"/>
      <c r="Z372" s="329"/>
      <c r="AA372" s="329"/>
      <c r="AB372" s="333"/>
    </row>
    <row r="373" spans="1:28">
      <c r="A373" s="331"/>
      <c r="B373" s="332"/>
      <c r="C373" s="335"/>
      <c r="D373" s="332"/>
      <c r="E373" s="332"/>
      <c r="F373" s="332"/>
      <c r="G373" s="332"/>
      <c r="H373" s="332"/>
      <c r="I373" s="332"/>
      <c r="J373" s="332"/>
      <c r="K373" s="332"/>
      <c r="L373" s="332"/>
      <c r="M373" s="332"/>
      <c r="N373" s="332"/>
      <c r="O373" s="332"/>
      <c r="P373" s="332"/>
      <c r="Q373" s="332"/>
      <c r="R373" s="332"/>
      <c r="S373" s="332"/>
      <c r="T373" s="332"/>
      <c r="U373" s="328"/>
      <c r="V373" s="329"/>
      <c r="W373" s="329"/>
      <c r="X373" s="329"/>
      <c r="Y373" s="329"/>
      <c r="Z373" s="329"/>
      <c r="AA373" s="329"/>
      <c r="AB373" s="333"/>
    </row>
    <row r="374" spans="1:28">
      <c r="A374" s="331"/>
      <c r="B374" s="332"/>
      <c r="C374" s="335"/>
      <c r="D374" s="332"/>
      <c r="E374" s="332"/>
      <c r="F374" s="332"/>
      <c r="G374" s="332"/>
      <c r="H374" s="332"/>
      <c r="I374" s="332"/>
      <c r="J374" s="332"/>
      <c r="K374" s="332"/>
      <c r="L374" s="332"/>
      <c r="M374" s="332"/>
      <c r="N374" s="332"/>
      <c r="O374" s="332"/>
      <c r="P374" s="332"/>
      <c r="Q374" s="332"/>
      <c r="R374" s="332"/>
      <c r="S374" s="332"/>
      <c r="T374" s="332"/>
      <c r="U374" s="328"/>
      <c r="V374" s="329"/>
      <c r="W374" s="329"/>
      <c r="X374" s="329"/>
      <c r="Y374" s="329"/>
      <c r="Z374" s="329"/>
      <c r="AA374" s="329"/>
      <c r="AB374" s="333"/>
    </row>
    <row r="375" spans="1:28">
      <c r="A375" s="331"/>
      <c r="B375" s="332"/>
      <c r="C375" s="335"/>
      <c r="D375" s="332"/>
      <c r="E375" s="332"/>
      <c r="F375" s="332"/>
      <c r="G375" s="332"/>
      <c r="H375" s="332"/>
      <c r="I375" s="332"/>
      <c r="J375" s="332"/>
      <c r="K375" s="332"/>
      <c r="L375" s="332"/>
      <c r="M375" s="332"/>
      <c r="N375" s="332"/>
      <c r="O375" s="332"/>
      <c r="P375" s="332"/>
      <c r="Q375" s="332"/>
      <c r="R375" s="332"/>
      <c r="S375" s="332"/>
      <c r="T375" s="332"/>
      <c r="U375" s="328"/>
      <c r="V375" s="329"/>
      <c r="W375" s="329"/>
      <c r="X375" s="329"/>
      <c r="Y375" s="329"/>
      <c r="Z375" s="329"/>
      <c r="AA375" s="329"/>
      <c r="AB375" s="333"/>
    </row>
    <row r="376" spans="1:28">
      <c r="A376" s="331"/>
      <c r="B376" s="332"/>
      <c r="C376" s="335"/>
      <c r="D376" s="332"/>
      <c r="E376" s="332"/>
      <c r="F376" s="332"/>
      <c r="G376" s="332"/>
      <c r="H376" s="332"/>
      <c r="I376" s="332"/>
      <c r="J376" s="332"/>
      <c r="K376" s="332"/>
      <c r="L376" s="332"/>
      <c r="M376" s="332"/>
      <c r="N376" s="332"/>
      <c r="O376" s="332"/>
      <c r="P376" s="332"/>
      <c r="Q376" s="332"/>
      <c r="R376" s="332"/>
      <c r="S376" s="332"/>
      <c r="T376" s="332"/>
      <c r="U376" s="328"/>
      <c r="V376" s="329"/>
      <c r="W376" s="329"/>
      <c r="X376" s="329"/>
      <c r="Y376" s="329"/>
      <c r="Z376" s="329"/>
      <c r="AA376" s="329"/>
      <c r="AB376" s="333"/>
    </row>
    <row r="377" spans="1:28">
      <c r="A377" s="331"/>
      <c r="B377" s="332"/>
      <c r="C377" s="335"/>
      <c r="D377" s="332"/>
      <c r="E377" s="332"/>
      <c r="F377" s="332"/>
      <c r="G377" s="332"/>
      <c r="H377" s="332"/>
      <c r="I377" s="332"/>
      <c r="J377" s="332"/>
      <c r="K377" s="332"/>
      <c r="L377" s="332"/>
      <c r="M377" s="332"/>
      <c r="N377" s="332"/>
      <c r="O377" s="332"/>
      <c r="P377" s="332"/>
      <c r="Q377" s="332"/>
      <c r="R377" s="332"/>
      <c r="S377" s="332"/>
      <c r="T377" s="332"/>
      <c r="U377" s="328"/>
      <c r="V377" s="329"/>
      <c r="W377" s="329"/>
      <c r="X377" s="329"/>
      <c r="Y377" s="329"/>
      <c r="Z377" s="329"/>
      <c r="AA377" s="329"/>
      <c r="AB377" s="333"/>
    </row>
    <row r="378" spans="1:28">
      <c r="A378" s="331"/>
      <c r="B378" s="332"/>
      <c r="C378" s="335"/>
      <c r="D378" s="332"/>
      <c r="E378" s="332"/>
      <c r="F378" s="332"/>
      <c r="G378" s="332"/>
      <c r="H378" s="332"/>
      <c r="I378" s="332"/>
      <c r="J378" s="332"/>
      <c r="K378" s="332"/>
      <c r="L378" s="332"/>
      <c r="M378" s="332"/>
      <c r="N378" s="332"/>
      <c r="O378" s="332"/>
      <c r="P378" s="332"/>
      <c r="Q378" s="332"/>
      <c r="R378" s="332"/>
      <c r="S378" s="332"/>
      <c r="T378" s="332"/>
      <c r="U378" s="328"/>
      <c r="V378" s="329"/>
      <c r="W378" s="329"/>
      <c r="X378" s="329"/>
      <c r="Y378" s="329"/>
      <c r="Z378" s="329"/>
      <c r="AA378" s="329"/>
      <c r="AB378" s="333"/>
    </row>
    <row r="379" spans="1:28">
      <c r="A379" s="331"/>
      <c r="B379" s="332"/>
      <c r="C379" s="335"/>
      <c r="D379" s="332"/>
      <c r="E379" s="332"/>
      <c r="F379" s="332"/>
      <c r="G379" s="332"/>
      <c r="H379" s="332"/>
      <c r="I379" s="332"/>
      <c r="J379" s="332"/>
      <c r="K379" s="332"/>
      <c r="L379" s="332"/>
      <c r="M379" s="332"/>
      <c r="N379" s="332"/>
      <c r="O379" s="332"/>
      <c r="P379" s="332"/>
      <c r="Q379" s="332"/>
      <c r="R379" s="332"/>
      <c r="S379" s="332"/>
      <c r="T379" s="332"/>
      <c r="U379" s="328"/>
      <c r="V379" s="329"/>
      <c r="W379" s="329"/>
      <c r="X379" s="329"/>
      <c r="Y379" s="329"/>
      <c r="Z379" s="329"/>
      <c r="AA379" s="329"/>
      <c r="AB379" s="333"/>
    </row>
    <row r="380" spans="1:28">
      <c r="A380" s="331"/>
      <c r="B380" s="332"/>
      <c r="C380" s="335"/>
      <c r="D380" s="332"/>
      <c r="E380" s="332"/>
      <c r="F380" s="332"/>
      <c r="G380" s="332"/>
      <c r="H380" s="332"/>
      <c r="I380" s="332"/>
      <c r="J380" s="332"/>
      <c r="K380" s="332"/>
      <c r="L380" s="332"/>
      <c r="M380" s="332"/>
      <c r="N380" s="332"/>
      <c r="O380" s="332"/>
      <c r="P380" s="332"/>
      <c r="Q380" s="332"/>
      <c r="R380" s="332"/>
      <c r="S380" s="332"/>
      <c r="T380" s="332"/>
      <c r="U380" s="328"/>
      <c r="V380" s="329"/>
      <c r="W380" s="329"/>
      <c r="X380" s="329"/>
      <c r="Y380" s="329"/>
      <c r="Z380" s="329"/>
      <c r="AA380" s="329"/>
      <c r="AB380" s="333"/>
    </row>
    <row r="381" spans="1:28">
      <c r="A381" s="331"/>
      <c r="B381" s="332"/>
      <c r="C381" s="335"/>
      <c r="D381" s="332"/>
      <c r="E381" s="332"/>
      <c r="F381" s="332"/>
      <c r="G381" s="332"/>
      <c r="H381" s="332"/>
      <c r="I381" s="332"/>
      <c r="J381" s="332"/>
      <c r="K381" s="332"/>
      <c r="L381" s="332"/>
      <c r="M381" s="332"/>
      <c r="N381" s="332"/>
      <c r="O381" s="332"/>
      <c r="P381" s="332"/>
      <c r="Q381" s="332"/>
      <c r="R381" s="332"/>
      <c r="S381" s="332"/>
      <c r="T381" s="332"/>
      <c r="U381" s="328"/>
      <c r="V381" s="329"/>
      <c r="W381" s="329"/>
      <c r="X381" s="329"/>
      <c r="Y381" s="329"/>
      <c r="Z381" s="329"/>
      <c r="AA381" s="329"/>
      <c r="AB381" s="333"/>
    </row>
    <row r="382" spans="1:28">
      <c r="A382" s="331"/>
      <c r="B382" s="332"/>
      <c r="C382" s="335"/>
      <c r="D382" s="332"/>
      <c r="E382" s="332"/>
      <c r="F382" s="332"/>
      <c r="G382" s="332"/>
      <c r="H382" s="332"/>
      <c r="I382" s="332"/>
      <c r="J382" s="332"/>
      <c r="K382" s="332"/>
      <c r="L382" s="332"/>
      <c r="M382" s="332"/>
      <c r="N382" s="332"/>
      <c r="O382" s="332"/>
      <c r="P382" s="332"/>
      <c r="Q382" s="332"/>
      <c r="R382" s="332"/>
      <c r="S382" s="332"/>
      <c r="T382" s="332"/>
      <c r="U382" s="328"/>
      <c r="V382" s="329"/>
      <c r="W382" s="329"/>
      <c r="X382" s="329"/>
      <c r="Y382" s="329"/>
      <c r="Z382" s="329"/>
      <c r="AA382" s="329"/>
      <c r="AB382" s="333"/>
    </row>
    <row r="383" spans="1:28">
      <c r="A383" s="331"/>
      <c r="B383" s="332"/>
      <c r="C383" s="335"/>
      <c r="D383" s="332"/>
      <c r="E383" s="332"/>
      <c r="F383" s="332"/>
      <c r="G383" s="332"/>
      <c r="H383" s="332"/>
      <c r="I383" s="332"/>
      <c r="J383" s="332"/>
      <c r="K383" s="332"/>
      <c r="L383" s="332"/>
      <c r="M383" s="332"/>
      <c r="N383" s="332"/>
      <c r="O383" s="332"/>
      <c r="P383" s="332"/>
      <c r="Q383" s="332"/>
      <c r="R383" s="332"/>
      <c r="S383" s="332"/>
      <c r="T383" s="332"/>
      <c r="U383" s="328"/>
      <c r="V383" s="329"/>
      <c r="W383" s="329"/>
      <c r="X383" s="329"/>
      <c r="Y383" s="329"/>
      <c r="Z383" s="329"/>
      <c r="AA383" s="329"/>
      <c r="AB383" s="333"/>
    </row>
    <row r="384" spans="1:28">
      <c r="A384" s="331"/>
      <c r="B384" s="332"/>
      <c r="C384" s="335"/>
      <c r="D384" s="332"/>
      <c r="E384" s="332"/>
      <c r="F384" s="332"/>
      <c r="G384" s="332"/>
      <c r="H384" s="332"/>
      <c r="I384" s="332"/>
      <c r="J384" s="332"/>
      <c r="K384" s="332"/>
      <c r="L384" s="332"/>
      <c r="M384" s="332"/>
      <c r="N384" s="332"/>
      <c r="O384" s="332"/>
      <c r="P384" s="332"/>
      <c r="Q384" s="332"/>
      <c r="R384" s="332"/>
      <c r="S384" s="332"/>
      <c r="T384" s="332"/>
      <c r="U384" s="328"/>
      <c r="V384" s="329"/>
      <c r="W384" s="329"/>
      <c r="X384" s="329"/>
      <c r="Y384" s="329"/>
      <c r="Z384" s="329"/>
      <c r="AA384" s="329"/>
      <c r="AB384" s="333"/>
    </row>
    <row r="385" spans="1:28">
      <c r="A385" s="331"/>
      <c r="B385" s="332"/>
      <c r="C385" s="335"/>
      <c r="D385" s="332"/>
      <c r="E385" s="332"/>
      <c r="F385" s="332"/>
      <c r="G385" s="332"/>
      <c r="H385" s="332"/>
      <c r="I385" s="332"/>
      <c r="J385" s="332"/>
      <c r="K385" s="332"/>
      <c r="L385" s="332"/>
      <c r="M385" s="332"/>
      <c r="N385" s="332"/>
      <c r="O385" s="332"/>
      <c r="P385" s="332"/>
      <c r="Q385" s="332"/>
      <c r="R385" s="332"/>
      <c r="S385" s="332"/>
      <c r="T385" s="332"/>
      <c r="U385" s="328"/>
      <c r="V385" s="329"/>
      <c r="W385" s="329"/>
      <c r="X385" s="329"/>
      <c r="Y385" s="329"/>
      <c r="Z385" s="329"/>
      <c r="AA385" s="329"/>
      <c r="AB385" s="333"/>
    </row>
    <row r="386" spans="1:28">
      <c r="A386" s="331"/>
      <c r="B386" s="332"/>
      <c r="C386" s="335"/>
      <c r="D386" s="332"/>
      <c r="E386" s="332"/>
      <c r="F386" s="332"/>
      <c r="G386" s="332"/>
      <c r="H386" s="332"/>
      <c r="I386" s="332"/>
      <c r="J386" s="332"/>
      <c r="K386" s="332"/>
      <c r="L386" s="332"/>
      <c r="M386" s="332"/>
      <c r="N386" s="332"/>
      <c r="O386" s="332"/>
      <c r="P386" s="332"/>
      <c r="Q386" s="332"/>
      <c r="R386" s="332"/>
      <c r="S386" s="332"/>
      <c r="T386" s="332"/>
      <c r="U386" s="328"/>
      <c r="V386" s="329"/>
      <c r="W386" s="329"/>
      <c r="X386" s="329"/>
      <c r="Y386" s="329"/>
      <c r="Z386" s="329"/>
      <c r="AA386" s="329"/>
      <c r="AB386" s="333"/>
    </row>
    <row r="387" spans="1:28">
      <c r="A387" s="331"/>
      <c r="B387" s="332"/>
      <c r="C387" s="335"/>
      <c r="D387" s="332"/>
      <c r="E387" s="332"/>
      <c r="F387" s="332"/>
      <c r="G387" s="332"/>
      <c r="H387" s="332"/>
      <c r="I387" s="332"/>
      <c r="J387" s="332"/>
      <c r="K387" s="332"/>
      <c r="L387" s="332"/>
      <c r="M387" s="332"/>
      <c r="N387" s="332"/>
      <c r="O387" s="332"/>
      <c r="P387" s="332"/>
      <c r="Q387" s="332"/>
      <c r="R387" s="332"/>
      <c r="S387" s="332"/>
      <c r="T387" s="332"/>
      <c r="U387" s="328"/>
      <c r="V387" s="329"/>
      <c r="W387" s="329"/>
      <c r="X387" s="329"/>
      <c r="Y387" s="329"/>
      <c r="Z387" s="329"/>
      <c r="AA387" s="329"/>
      <c r="AB387" s="333"/>
    </row>
    <row r="388" spans="1:28">
      <c r="A388" s="331"/>
      <c r="B388" s="332"/>
      <c r="C388" s="335"/>
      <c r="D388" s="332"/>
      <c r="E388" s="332"/>
      <c r="F388" s="332"/>
      <c r="G388" s="332"/>
      <c r="H388" s="332"/>
      <c r="I388" s="332"/>
      <c r="J388" s="332"/>
      <c r="K388" s="332"/>
      <c r="L388" s="332"/>
      <c r="M388" s="332"/>
      <c r="N388" s="332"/>
      <c r="O388" s="332"/>
      <c r="P388" s="332"/>
      <c r="Q388" s="332"/>
      <c r="R388" s="332"/>
      <c r="S388" s="332"/>
      <c r="T388" s="332"/>
      <c r="U388" s="328"/>
      <c r="V388" s="329"/>
      <c r="W388" s="329"/>
      <c r="X388" s="329"/>
      <c r="Y388" s="329"/>
      <c r="Z388" s="329"/>
      <c r="AA388" s="329"/>
      <c r="AB388" s="333"/>
    </row>
    <row r="389" spans="1:28">
      <c r="A389" s="331"/>
      <c r="B389" s="332"/>
      <c r="C389" s="335"/>
      <c r="D389" s="332"/>
      <c r="E389" s="332"/>
      <c r="F389" s="332"/>
      <c r="G389" s="332"/>
      <c r="H389" s="332"/>
      <c r="I389" s="332"/>
      <c r="J389" s="332"/>
      <c r="K389" s="332"/>
      <c r="L389" s="332"/>
      <c r="M389" s="332"/>
      <c r="N389" s="332"/>
      <c r="O389" s="332"/>
      <c r="P389" s="332"/>
      <c r="Q389" s="332"/>
      <c r="R389" s="332"/>
      <c r="S389" s="332"/>
      <c r="T389" s="332"/>
      <c r="U389" s="328"/>
      <c r="V389" s="329"/>
      <c r="W389" s="329"/>
      <c r="X389" s="329"/>
      <c r="Y389" s="329"/>
      <c r="Z389" s="329"/>
      <c r="AA389" s="329"/>
      <c r="AB389" s="333"/>
    </row>
    <row r="390" spans="1:28">
      <c r="A390" s="331"/>
      <c r="B390" s="332"/>
      <c r="C390" s="335"/>
      <c r="D390" s="332"/>
      <c r="E390" s="332"/>
      <c r="F390" s="332"/>
      <c r="G390" s="332"/>
      <c r="H390" s="332"/>
      <c r="I390" s="332"/>
      <c r="J390" s="332"/>
      <c r="K390" s="332"/>
      <c r="L390" s="332"/>
      <c r="M390" s="332"/>
      <c r="N390" s="332"/>
      <c r="O390" s="332"/>
      <c r="P390" s="332"/>
      <c r="Q390" s="332"/>
      <c r="R390" s="332"/>
      <c r="S390" s="332"/>
      <c r="T390" s="332"/>
      <c r="U390" s="328"/>
      <c r="V390" s="329"/>
      <c r="W390" s="329"/>
      <c r="X390" s="329"/>
      <c r="Y390" s="329"/>
      <c r="Z390" s="329"/>
      <c r="AA390" s="329"/>
      <c r="AB390" s="333"/>
    </row>
    <row r="391" spans="1:28">
      <c r="A391" s="331"/>
      <c r="B391" s="332"/>
      <c r="C391" s="335"/>
      <c r="D391" s="332"/>
      <c r="E391" s="332"/>
      <c r="F391" s="332"/>
      <c r="G391" s="332"/>
      <c r="H391" s="332"/>
      <c r="I391" s="332"/>
      <c r="J391" s="332"/>
      <c r="K391" s="332"/>
      <c r="L391" s="332"/>
      <c r="M391" s="332"/>
      <c r="N391" s="332"/>
      <c r="O391" s="332"/>
      <c r="P391" s="332"/>
      <c r="Q391" s="332"/>
      <c r="R391" s="332"/>
      <c r="S391" s="332"/>
      <c r="T391" s="332"/>
      <c r="U391" s="328"/>
      <c r="V391" s="329"/>
      <c r="W391" s="329"/>
      <c r="X391" s="329"/>
      <c r="Y391" s="329"/>
      <c r="Z391" s="329"/>
      <c r="AA391" s="329"/>
      <c r="AB391" s="333"/>
    </row>
    <row r="392" spans="1:28">
      <c r="A392" s="331"/>
      <c r="B392" s="332"/>
      <c r="C392" s="335"/>
      <c r="D392" s="332"/>
      <c r="E392" s="332"/>
      <c r="F392" s="332"/>
      <c r="G392" s="332"/>
      <c r="H392" s="332"/>
      <c r="I392" s="332"/>
      <c r="J392" s="332"/>
      <c r="K392" s="332"/>
      <c r="L392" s="332"/>
      <c r="M392" s="332"/>
      <c r="N392" s="332"/>
      <c r="O392" s="332"/>
      <c r="P392" s="332"/>
      <c r="Q392" s="332"/>
      <c r="R392" s="332"/>
      <c r="S392" s="332"/>
      <c r="T392" s="332"/>
      <c r="U392" s="328"/>
      <c r="V392" s="329"/>
      <c r="W392" s="329"/>
      <c r="X392" s="329"/>
      <c r="Y392" s="329"/>
      <c r="Z392" s="329"/>
      <c r="AA392" s="329"/>
      <c r="AB392" s="333"/>
    </row>
    <row r="393" spans="1:28">
      <c r="A393" s="331"/>
      <c r="B393" s="332"/>
      <c r="C393" s="335"/>
      <c r="D393" s="332"/>
      <c r="E393" s="332"/>
      <c r="F393" s="332"/>
      <c r="G393" s="332"/>
      <c r="H393" s="332"/>
      <c r="I393" s="332"/>
      <c r="J393" s="332"/>
      <c r="K393" s="332"/>
      <c r="L393" s="332"/>
      <c r="M393" s="332"/>
      <c r="N393" s="332"/>
      <c r="O393" s="332"/>
      <c r="P393" s="332"/>
      <c r="Q393" s="332"/>
      <c r="R393" s="332"/>
      <c r="S393" s="332"/>
      <c r="T393" s="332"/>
      <c r="U393" s="328"/>
      <c r="V393" s="329"/>
      <c r="W393" s="329"/>
      <c r="X393" s="329"/>
      <c r="Y393" s="329"/>
      <c r="Z393" s="329"/>
      <c r="AA393" s="329"/>
      <c r="AB393" s="333"/>
    </row>
    <row r="394" spans="1:28">
      <c r="A394" s="331"/>
      <c r="B394" s="332"/>
      <c r="C394" s="335"/>
      <c r="D394" s="332"/>
      <c r="E394" s="332"/>
      <c r="F394" s="332"/>
      <c r="G394" s="332"/>
      <c r="H394" s="332"/>
      <c r="I394" s="332"/>
      <c r="J394" s="332"/>
      <c r="K394" s="332"/>
      <c r="L394" s="332"/>
      <c r="M394" s="332"/>
      <c r="N394" s="332"/>
      <c r="O394" s="332"/>
      <c r="P394" s="332"/>
      <c r="Q394" s="332"/>
      <c r="R394" s="332"/>
      <c r="S394" s="332"/>
      <c r="T394" s="332"/>
      <c r="U394" s="328"/>
      <c r="V394" s="329"/>
      <c r="W394" s="329"/>
      <c r="X394" s="329"/>
      <c r="Y394" s="329"/>
      <c r="Z394" s="329"/>
      <c r="AA394" s="329"/>
      <c r="AB394" s="333"/>
    </row>
    <row r="395" spans="1:28">
      <c r="A395" s="331"/>
      <c r="B395" s="332"/>
      <c r="C395" s="335"/>
      <c r="D395" s="332"/>
      <c r="E395" s="332"/>
      <c r="F395" s="332"/>
      <c r="G395" s="332"/>
      <c r="H395" s="332"/>
      <c r="I395" s="332"/>
      <c r="J395" s="332"/>
      <c r="K395" s="332"/>
      <c r="L395" s="332"/>
      <c r="M395" s="332"/>
      <c r="N395" s="332"/>
      <c r="O395" s="332"/>
      <c r="P395" s="332"/>
      <c r="Q395" s="332"/>
      <c r="R395" s="332"/>
      <c r="S395" s="332"/>
      <c r="T395" s="332"/>
      <c r="U395" s="328"/>
      <c r="V395" s="329"/>
      <c r="W395" s="329"/>
      <c r="X395" s="329"/>
      <c r="Y395" s="329"/>
      <c r="Z395" s="329"/>
      <c r="AA395" s="329"/>
      <c r="AB395" s="333"/>
    </row>
    <row r="396" spans="1:28">
      <c r="A396" s="331"/>
      <c r="B396" s="332"/>
      <c r="C396" s="335"/>
      <c r="D396" s="332"/>
      <c r="E396" s="332"/>
      <c r="F396" s="332"/>
      <c r="G396" s="332"/>
      <c r="H396" s="332"/>
      <c r="I396" s="332"/>
      <c r="J396" s="332"/>
      <c r="K396" s="332"/>
      <c r="L396" s="332"/>
      <c r="M396" s="332"/>
      <c r="N396" s="332"/>
      <c r="O396" s="332"/>
      <c r="P396" s="332"/>
      <c r="Q396" s="332"/>
      <c r="R396" s="332"/>
      <c r="S396" s="332"/>
      <c r="T396" s="332"/>
      <c r="U396" s="328"/>
      <c r="V396" s="329"/>
      <c r="W396" s="329"/>
      <c r="X396" s="329"/>
      <c r="Y396" s="329"/>
      <c r="Z396" s="329"/>
      <c r="AA396" s="329"/>
      <c r="AB396" s="333"/>
    </row>
    <row r="397" spans="1:28">
      <c r="A397" s="331"/>
      <c r="B397" s="332"/>
      <c r="C397" s="335"/>
      <c r="D397" s="332"/>
      <c r="E397" s="332"/>
      <c r="F397" s="332"/>
      <c r="G397" s="332"/>
      <c r="H397" s="332"/>
      <c r="I397" s="332"/>
      <c r="J397" s="332"/>
      <c r="K397" s="332"/>
      <c r="L397" s="332"/>
      <c r="M397" s="332"/>
      <c r="N397" s="332"/>
      <c r="O397" s="332"/>
      <c r="P397" s="332"/>
      <c r="Q397" s="332"/>
      <c r="R397" s="332"/>
      <c r="S397" s="332"/>
      <c r="T397" s="332"/>
      <c r="U397" s="328"/>
      <c r="V397" s="329"/>
      <c r="W397" s="329"/>
      <c r="X397" s="329"/>
      <c r="Y397" s="329"/>
      <c r="Z397" s="329"/>
      <c r="AA397" s="329"/>
      <c r="AB397" s="333"/>
    </row>
    <row r="398" spans="1:28">
      <c r="A398" s="331"/>
      <c r="B398" s="332"/>
      <c r="C398" s="335"/>
      <c r="D398" s="332"/>
      <c r="E398" s="332"/>
      <c r="F398" s="332"/>
      <c r="G398" s="332"/>
      <c r="H398" s="332"/>
      <c r="I398" s="332"/>
      <c r="J398" s="332"/>
      <c r="K398" s="332"/>
      <c r="L398" s="332"/>
      <c r="M398" s="332"/>
      <c r="N398" s="332"/>
      <c r="O398" s="332"/>
      <c r="P398" s="332"/>
      <c r="Q398" s="332"/>
      <c r="R398" s="332"/>
      <c r="S398" s="332"/>
      <c r="T398" s="332"/>
      <c r="U398" s="328"/>
      <c r="V398" s="329"/>
      <c r="W398" s="329"/>
      <c r="X398" s="329"/>
      <c r="Y398" s="329"/>
      <c r="Z398" s="329"/>
      <c r="AA398" s="329"/>
      <c r="AB398" s="333"/>
    </row>
    <row r="399" spans="1:28">
      <c r="A399" s="331"/>
      <c r="B399" s="332"/>
      <c r="C399" s="335"/>
      <c r="D399" s="332"/>
      <c r="E399" s="332"/>
      <c r="F399" s="332"/>
      <c r="G399" s="332"/>
      <c r="H399" s="332"/>
      <c r="I399" s="332"/>
      <c r="J399" s="332"/>
      <c r="K399" s="332"/>
      <c r="L399" s="332"/>
      <c r="M399" s="332"/>
      <c r="N399" s="332"/>
      <c r="O399" s="332"/>
      <c r="P399" s="332"/>
      <c r="Q399" s="332"/>
      <c r="R399" s="332"/>
      <c r="S399" s="332"/>
      <c r="T399" s="332"/>
      <c r="U399" s="328"/>
      <c r="V399" s="329"/>
      <c r="W399" s="329"/>
      <c r="X399" s="329"/>
      <c r="Y399" s="329"/>
      <c r="Z399" s="329"/>
      <c r="AA399" s="329"/>
      <c r="AB399" s="333"/>
    </row>
    <row r="400" spans="1:28">
      <c r="A400" s="331"/>
      <c r="B400" s="332"/>
      <c r="C400" s="335"/>
      <c r="D400" s="332"/>
      <c r="E400" s="332"/>
      <c r="F400" s="332"/>
      <c r="G400" s="332"/>
      <c r="H400" s="332"/>
      <c r="I400" s="332"/>
      <c r="J400" s="332"/>
      <c r="K400" s="332"/>
      <c r="L400" s="332"/>
      <c r="M400" s="332"/>
      <c r="N400" s="332"/>
      <c r="O400" s="332"/>
      <c r="P400" s="332"/>
      <c r="Q400" s="332"/>
      <c r="R400" s="332"/>
      <c r="S400" s="332"/>
      <c r="T400" s="332"/>
      <c r="U400" s="328"/>
      <c r="V400" s="329"/>
      <c r="W400" s="329"/>
      <c r="X400" s="329"/>
      <c r="Y400" s="329"/>
      <c r="Z400" s="329"/>
      <c r="AA400" s="329"/>
      <c r="AB400" s="333"/>
    </row>
    <row r="401" spans="1:28">
      <c r="A401" s="331"/>
      <c r="B401" s="332"/>
      <c r="C401" s="335"/>
      <c r="D401" s="332"/>
      <c r="E401" s="332"/>
      <c r="F401" s="332"/>
      <c r="G401" s="332"/>
      <c r="H401" s="332"/>
      <c r="I401" s="332"/>
      <c r="J401" s="332"/>
      <c r="K401" s="332"/>
      <c r="L401" s="332"/>
      <c r="M401" s="332"/>
      <c r="N401" s="332"/>
      <c r="O401" s="332"/>
      <c r="P401" s="332"/>
      <c r="Q401" s="332"/>
      <c r="R401" s="332"/>
      <c r="S401" s="332"/>
      <c r="T401" s="332"/>
      <c r="U401" s="328"/>
      <c r="V401" s="329"/>
      <c r="W401" s="329"/>
      <c r="X401" s="329"/>
      <c r="Y401" s="329"/>
      <c r="Z401" s="329"/>
      <c r="AA401" s="329"/>
      <c r="AB401" s="333"/>
    </row>
    <row r="402" spans="1:28">
      <c r="A402" s="331"/>
      <c r="B402" s="332"/>
      <c r="C402" s="335"/>
      <c r="D402" s="332"/>
      <c r="E402" s="332"/>
      <c r="F402" s="332"/>
      <c r="G402" s="332"/>
      <c r="H402" s="332"/>
      <c r="I402" s="332"/>
      <c r="J402" s="332"/>
      <c r="K402" s="332"/>
      <c r="L402" s="332"/>
      <c r="M402" s="332"/>
      <c r="N402" s="332"/>
      <c r="O402" s="332"/>
      <c r="P402" s="332"/>
      <c r="Q402" s="332"/>
      <c r="R402" s="332"/>
      <c r="S402" s="332"/>
      <c r="T402" s="332"/>
      <c r="U402" s="328"/>
      <c r="V402" s="329"/>
      <c r="W402" s="329"/>
      <c r="X402" s="329"/>
      <c r="Y402" s="329"/>
      <c r="Z402" s="329"/>
      <c r="AA402" s="329"/>
      <c r="AB402" s="333"/>
    </row>
    <row r="403" spans="1:28">
      <c r="A403" s="331"/>
      <c r="B403" s="332"/>
      <c r="C403" s="335"/>
      <c r="D403" s="332"/>
      <c r="E403" s="332"/>
      <c r="F403" s="332"/>
      <c r="G403" s="332"/>
      <c r="H403" s="332"/>
      <c r="I403" s="332"/>
      <c r="J403" s="332"/>
      <c r="K403" s="332"/>
      <c r="L403" s="332"/>
      <c r="M403" s="332"/>
      <c r="N403" s="332"/>
      <c r="O403" s="332"/>
      <c r="P403" s="332"/>
      <c r="Q403" s="332"/>
      <c r="R403" s="332"/>
      <c r="S403" s="332"/>
      <c r="T403" s="332"/>
      <c r="U403" s="328"/>
      <c r="V403" s="329"/>
      <c r="W403" s="329"/>
      <c r="X403" s="329"/>
      <c r="Y403" s="329"/>
      <c r="Z403" s="329"/>
      <c r="AA403" s="329"/>
      <c r="AB403" s="333"/>
    </row>
    <row r="404" spans="1:28">
      <c r="A404" s="331"/>
      <c r="B404" s="332"/>
      <c r="C404" s="335"/>
      <c r="D404" s="332"/>
      <c r="E404" s="332"/>
      <c r="F404" s="332"/>
      <c r="G404" s="332"/>
      <c r="H404" s="332"/>
      <c r="I404" s="332"/>
      <c r="J404" s="332"/>
      <c r="K404" s="332"/>
      <c r="L404" s="332"/>
      <c r="M404" s="332"/>
      <c r="N404" s="332"/>
      <c r="O404" s="332"/>
      <c r="P404" s="332"/>
      <c r="Q404" s="332"/>
      <c r="R404" s="332"/>
      <c r="S404" s="332"/>
      <c r="T404" s="332"/>
      <c r="U404" s="328"/>
      <c r="V404" s="329"/>
      <c r="W404" s="329"/>
      <c r="X404" s="329"/>
      <c r="Y404" s="329"/>
      <c r="Z404" s="329"/>
      <c r="AA404" s="329"/>
      <c r="AB404" s="333"/>
    </row>
    <row r="405" spans="1:28">
      <c r="A405" s="331"/>
      <c r="B405" s="332"/>
      <c r="C405" s="335"/>
      <c r="D405" s="332"/>
      <c r="E405" s="332"/>
      <c r="F405" s="332"/>
      <c r="G405" s="332"/>
      <c r="H405" s="332"/>
      <c r="I405" s="332"/>
      <c r="J405" s="332"/>
      <c r="K405" s="332"/>
      <c r="L405" s="332"/>
      <c r="M405" s="332"/>
      <c r="N405" s="332"/>
      <c r="O405" s="332"/>
      <c r="P405" s="332"/>
      <c r="Q405" s="332"/>
      <c r="R405" s="332"/>
      <c r="S405" s="332"/>
      <c r="T405" s="332"/>
      <c r="U405" s="328"/>
      <c r="V405" s="329"/>
      <c r="W405" s="329"/>
      <c r="X405" s="329"/>
      <c r="Y405" s="329"/>
      <c r="Z405" s="329"/>
      <c r="AA405" s="329"/>
      <c r="AB405" s="333"/>
    </row>
    <row r="406" spans="1:28">
      <c r="A406" s="331"/>
      <c r="B406" s="332"/>
      <c r="C406" s="335"/>
      <c r="D406" s="332"/>
      <c r="E406" s="332"/>
      <c r="F406" s="332"/>
      <c r="G406" s="332"/>
      <c r="H406" s="332"/>
      <c r="I406" s="332"/>
      <c r="J406" s="332"/>
      <c r="K406" s="332"/>
      <c r="L406" s="332"/>
      <c r="M406" s="332"/>
      <c r="N406" s="332"/>
      <c r="O406" s="332"/>
      <c r="P406" s="332"/>
      <c r="Q406" s="332"/>
      <c r="R406" s="332"/>
      <c r="S406" s="332"/>
      <c r="T406" s="332"/>
      <c r="U406" s="328"/>
      <c r="V406" s="329"/>
      <c r="W406" s="329"/>
      <c r="X406" s="329"/>
      <c r="Y406" s="329"/>
      <c r="Z406" s="329"/>
      <c r="AA406" s="329"/>
      <c r="AB406" s="333"/>
    </row>
    <row r="407" spans="1:28">
      <c r="A407" s="331"/>
      <c r="B407" s="332"/>
      <c r="C407" s="335"/>
      <c r="D407" s="332"/>
      <c r="E407" s="332"/>
      <c r="F407" s="332"/>
      <c r="G407" s="332"/>
      <c r="H407" s="332"/>
      <c r="I407" s="332"/>
      <c r="J407" s="332"/>
      <c r="K407" s="332"/>
      <c r="L407" s="332"/>
      <c r="M407" s="332"/>
      <c r="N407" s="332"/>
      <c r="O407" s="332"/>
      <c r="P407" s="332"/>
      <c r="Q407" s="332"/>
      <c r="R407" s="332"/>
      <c r="S407" s="332"/>
      <c r="T407" s="332"/>
      <c r="U407" s="328"/>
      <c r="V407" s="329"/>
      <c r="W407" s="329"/>
      <c r="X407" s="329"/>
      <c r="Y407" s="329"/>
      <c r="Z407" s="329"/>
      <c r="AA407" s="329"/>
      <c r="AB407" s="333"/>
    </row>
    <row r="408" spans="1:28">
      <c r="A408" s="331"/>
      <c r="B408" s="332"/>
      <c r="C408" s="335"/>
      <c r="D408" s="332"/>
      <c r="E408" s="332"/>
      <c r="F408" s="332"/>
      <c r="G408" s="332"/>
      <c r="H408" s="332"/>
      <c r="I408" s="332"/>
      <c r="J408" s="332"/>
      <c r="K408" s="332"/>
      <c r="L408" s="332"/>
      <c r="M408" s="332"/>
      <c r="N408" s="332"/>
      <c r="O408" s="332"/>
      <c r="P408" s="332"/>
      <c r="Q408" s="332"/>
      <c r="R408" s="332"/>
      <c r="S408" s="332"/>
      <c r="T408" s="332"/>
      <c r="U408" s="328"/>
      <c r="V408" s="329"/>
      <c r="W408" s="329"/>
      <c r="X408" s="329"/>
      <c r="Y408" s="329"/>
      <c r="Z408" s="329"/>
      <c r="AA408" s="329"/>
      <c r="AB408" s="333"/>
    </row>
    <row r="409" spans="1:28">
      <c r="A409" s="331"/>
      <c r="B409" s="332"/>
      <c r="C409" s="335"/>
      <c r="D409" s="332"/>
      <c r="E409" s="332"/>
      <c r="F409" s="332"/>
      <c r="G409" s="332"/>
      <c r="H409" s="332"/>
      <c r="I409" s="332"/>
      <c r="J409" s="332"/>
      <c r="K409" s="332"/>
      <c r="L409" s="332"/>
      <c r="M409" s="332"/>
      <c r="N409" s="332"/>
      <c r="O409" s="332"/>
      <c r="P409" s="332"/>
      <c r="Q409" s="332"/>
      <c r="R409" s="332"/>
      <c r="S409" s="332"/>
      <c r="T409" s="332"/>
      <c r="U409" s="328"/>
      <c r="V409" s="329"/>
      <c r="W409" s="329"/>
      <c r="X409" s="329"/>
      <c r="Y409" s="329"/>
      <c r="Z409" s="329"/>
      <c r="AA409" s="329"/>
      <c r="AB409" s="333"/>
    </row>
    <row r="410" spans="1:28">
      <c r="A410" s="331"/>
      <c r="B410" s="332"/>
      <c r="C410" s="335"/>
      <c r="D410" s="332"/>
      <c r="E410" s="332"/>
      <c r="F410" s="332"/>
      <c r="G410" s="332"/>
      <c r="H410" s="332"/>
      <c r="I410" s="332"/>
      <c r="J410" s="332"/>
      <c r="K410" s="332"/>
      <c r="L410" s="332"/>
      <c r="M410" s="332"/>
      <c r="N410" s="332"/>
      <c r="O410" s="332"/>
      <c r="P410" s="332"/>
      <c r="Q410" s="332"/>
      <c r="R410" s="332"/>
      <c r="S410" s="332"/>
      <c r="T410" s="332"/>
      <c r="U410" s="328"/>
      <c r="V410" s="329"/>
      <c r="W410" s="329"/>
      <c r="X410" s="329"/>
      <c r="Y410" s="329"/>
      <c r="Z410" s="329"/>
      <c r="AA410" s="329"/>
      <c r="AB410" s="333"/>
    </row>
    <row r="411" spans="1:28">
      <c r="A411" s="331"/>
      <c r="B411" s="332"/>
      <c r="C411" s="335"/>
      <c r="D411" s="332"/>
      <c r="E411" s="332"/>
      <c r="F411" s="332"/>
      <c r="G411" s="332"/>
      <c r="H411" s="332"/>
      <c r="I411" s="332"/>
      <c r="J411" s="332"/>
      <c r="K411" s="332"/>
      <c r="L411" s="332"/>
      <c r="M411" s="332"/>
      <c r="N411" s="332"/>
      <c r="O411" s="332"/>
      <c r="P411" s="332"/>
      <c r="Q411" s="332"/>
      <c r="R411" s="332"/>
      <c r="S411" s="332"/>
      <c r="T411" s="332"/>
      <c r="U411" s="328"/>
      <c r="V411" s="329"/>
      <c r="W411" s="329"/>
      <c r="X411" s="329"/>
      <c r="Y411" s="329"/>
      <c r="Z411" s="329"/>
      <c r="AA411" s="329"/>
      <c r="AB411" s="333"/>
    </row>
    <row r="412" spans="1:28">
      <c r="A412" s="331"/>
      <c r="B412" s="332"/>
      <c r="C412" s="335"/>
      <c r="D412" s="332"/>
      <c r="E412" s="332"/>
      <c r="F412" s="332"/>
      <c r="G412" s="332"/>
      <c r="H412" s="332"/>
      <c r="I412" s="332"/>
      <c r="J412" s="332"/>
      <c r="K412" s="332"/>
      <c r="L412" s="332"/>
      <c r="M412" s="332"/>
      <c r="N412" s="332"/>
      <c r="O412" s="332"/>
      <c r="P412" s="332"/>
      <c r="Q412" s="332"/>
      <c r="R412" s="332"/>
      <c r="S412" s="332"/>
      <c r="T412" s="332"/>
      <c r="U412" s="328"/>
      <c r="V412" s="329"/>
      <c r="W412" s="329"/>
      <c r="X412" s="329"/>
      <c r="Y412" s="329"/>
      <c r="Z412" s="329"/>
      <c r="AA412" s="329"/>
      <c r="AB412" s="333"/>
    </row>
    <row r="413" spans="1:28">
      <c r="A413" s="331"/>
      <c r="B413" s="332"/>
      <c r="C413" s="335"/>
      <c r="D413" s="332"/>
      <c r="E413" s="332"/>
      <c r="F413" s="332"/>
      <c r="G413" s="332"/>
      <c r="H413" s="332"/>
      <c r="I413" s="332"/>
      <c r="J413" s="332"/>
      <c r="K413" s="332"/>
      <c r="L413" s="332"/>
      <c r="M413" s="332"/>
      <c r="N413" s="332"/>
      <c r="O413" s="332"/>
      <c r="P413" s="332"/>
      <c r="Q413" s="332"/>
      <c r="R413" s="332"/>
      <c r="S413" s="332"/>
      <c r="T413" s="332"/>
      <c r="U413" s="328"/>
      <c r="V413" s="329"/>
      <c r="W413" s="329"/>
      <c r="X413" s="329"/>
      <c r="Y413" s="329"/>
      <c r="Z413" s="329"/>
      <c r="AA413" s="329"/>
      <c r="AB413" s="333"/>
    </row>
    <row r="414" spans="1:28">
      <c r="A414" s="331"/>
      <c r="B414" s="332"/>
      <c r="C414" s="335"/>
      <c r="D414" s="332"/>
      <c r="E414" s="332"/>
      <c r="F414" s="332"/>
      <c r="G414" s="332"/>
      <c r="H414" s="332"/>
      <c r="I414" s="332"/>
      <c r="J414" s="332"/>
      <c r="K414" s="332"/>
      <c r="L414" s="332"/>
      <c r="M414" s="332"/>
      <c r="N414" s="332"/>
      <c r="O414" s="332"/>
      <c r="P414" s="332"/>
      <c r="Q414" s="332"/>
      <c r="R414" s="332"/>
      <c r="S414" s="332"/>
      <c r="T414" s="332"/>
      <c r="U414" s="328"/>
      <c r="V414" s="329"/>
      <c r="W414" s="329"/>
      <c r="X414" s="329"/>
      <c r="Y414" s="329"/>
      <c r="Z414" s="329"/>
      <c r="AA414" s="329"/>
      <c r="AB414" s="333"/>
    </row>
    <row r="415" spans="1:28">
      <c r="A415" s="331"/>
      <c r="B415" s="332"/>
      <c r="C415" s="335"/>
      <c r="D415" s="332"/>
      <c r="E415" s="332"/>
      <c r="F415" s="332"/>
      <c r="G415" s="332"/>
      <c r="H415" s="332"/>
      <c r="I415" s="332"/>
      <c r="J415" s="332"/>
      <c r="K415" s="332"/>
      <c r="L415" s="332"/>
      <c r="M415" s="332"/>
      <c r="N415" s="332"/>
      <c r="O415" s="332"/>
      <c r="P415" s="332"/>
      <c r="Q415" s="332"/>
      <c r="R415" s="332"/>
      <c r="S415" s="332"/>
      <c r="T415" s="332"/>
      <c r="U415" s="328"/>
      <c r="V415" s="329"/>
      <c r="W415" s="329"/>
      <c r="X415" s="329"/>
      <c r="Y415" s="329"/>
      <c r="Z415" s="329"/>
      <c r="AA415" s="329"/>
      <c r="AB415" s="333"/>
    </row>
    <row r="416" spans="1:28">
      <c r="A416" s="331"/>
      <c r="B416" s="332"/>
      <c r="C416" s="335"/>
      <c r="D416" s="332"/>
      <c r="E416" s="332"/>
      <c r="F416" s="332"/>
      <c r="G416" s="332"/>
      <c r="H416" s="332"/>
      <c r="I416" s="332"/>
      <c r="J416" s="332"/>
      <c r="K416" s="332"/>
      <c r="L416" s="332"/>
      <c r="M416" s="332"/>
      <c r="N416" s="332"/>
      <c r="O416" s="332"/>
      <c r="P416" s="332"/>
      <c r="Q416" s="332"/>
      <c r="R416" s="332"/>
      <c r="S416" s="332"/>
      <c r="T416" s="332"/>
      <c r="U416" s="328"/>
      <c r="V416" s="329"/>
      <c r="W416" s="329"/>
      <c r="X416" s="329"/>
      <c r="Y416" s="329"/>
      <c r="Z416" s="329"/>
      <c r="AA416" s="329"/>
      <c r="AB416" s="333"/>
    </row>
    <row r="417" spans="1:28">
      <c r="A417" s="331"/>
      <c r="B417" s="332"/>
      <c r="C417" s="335"/>
      <c r="D417" s="332"/>
      <c r="E417" s="332"/>
      <c r="F417" s="332"/>
      <c r="G417" s="332"/>
      <c r="H417" s="332"/>
      <c r="I417" s="332"/>
      <c r="J417" s="332"/>
      <c r="K417" s="332"/>
      <c r="L417" s="332"/>
      <c r="M417" s="332"/>
      <c r="N417" s="332"/>
      <c r="O417" s="332"/>
      <c r="P417" s="332"/>
      <c r="Q417" s="332"/>
      <c r="R417" s="332"/>
      <c r="S417" s="332"/>
      <c r="T417" s="332"/>
      <c r="U417" s="328"/>
      <c r="V417" s="329"/>
      <c r="W417" s="329"/>
      <c r="X417" s="329"/>
      <c r="Y417" s="329"/>
      <c r="Z417" s="329"/>
      <c r="AA417" s="329"/>
      <c r="AB417" s="333"/>
    </row>
    <row r="418" spans="1:28">
      <c r="A418" s="331"/>
      <c r="B418" s="332"/>
      <c r="C418" s="335"/>
      <c r="D418" s="332"/>
      <c r="E418" s="332"/>
      <c r="F418" s="332"/>
      <c r="G418" s="332"/>
      <c r="H418" s="332"/>
      <c r="I418" s="332"/>
      <c r="J418" s="332"/>
      <c r="K418" s="332"/>
      <c r="L418" s="332"/>
      <c r="M418" s="332"/>
      <c r="N418" s="332"/>
      <c r="O418" s="332"/>
      <c r="P418" s="332"/>
      <c r="Q418" s="332"/>
      <c r="R418" s="332"/>
      <c r="S418" s="332"/>
      <c r="T418" s="332"/>
      <c r="U418" s="328"/>
      <c r="V418" s="329"/>
      <c r="W418" s="329"/>
      <c r="X418" s="329"/>
      <c r="Y418" s="329"/>
      <c r="Z418" s="329"/>
      <c r="AA418" s="329"/>
      <c r="AB418" s="333"/>
    </row>
    <row r="419" spans="1:28">
      <c r="A419" s="331"/>
      <c r="B419" s="332"/>
      <c r="C419" s="335"/>
      <c r="D419" s="332"/>
      <c r="E419" s="332"/>
      <c r="F419" s="332"/>
      <c r="G419" s="332"/>
      <c r="H419" s="332"/>
      <c r="I419" s="332"/>
      <c r="J419" s="332"/>
      <c r="K419" s="332"/>
      <c r="L419" s="332"/>
      <c r="M419" s="332"/>
      <c r="N419" s="332"/>
      <c r="O419" s="332"/>
      <c r="P419" s="332"/>
      <c r="Q419" s="332"/>
      <c r="R419" s="332"/>
      <c r="S419" s="332"/>
      <c r="T419" s="332"/>
      <c r="U419" s="328"/>
      <c r="V419" s="329"/>
      <c r="W419" s="329"/>
      <c r="X419" s="329"/>
      <c r="Y419" s="329"/>
      <c r="Z419" s="329"/>
      <c r="AA419" s="329"/>
      <c r="AB419" s="333"/>
    </row>
    <row r="420" spans="1:28">
      <c r="A420" s="331"/>
      <c r="B420" s="332"/>
      <c r="C420" s="335"/>
      <c r="D420" s="332"/>
      <c r="E420" s="332"/>
      <c r="F420" s="332"/>
      <c r="G420" s="332"/>
      <c r="H420" s="332"/>
      <c r="I420" s="332"/>
      <c r="J420" s="332"/>
      <c r="K420" s="332"/>
      <c r="L420" s="332"/>
      <c r="M420" s="332"/>
      <c r="N420" s="332"/>
      <c r="O420" s="332"/>
      <c r="P420" s="332"/>
      <c r="Q420" s="332"/>
      <c r="R420" s="332"/>
      <c r="S420" s="332"/>
      <c r="T420" s="332"/>
      <c r="U420" s="328"/>
      <c r="V420" s="329"/>
      <c r="W420" s="329"/>
      <c r="X420" s="329"/>
      <c r="Y420" s="329"/>
      <c r="Z420" s="329"/>
      <c r="AA420" s="329"/>
      <c r="AB420" s="333"/>
    </row>
    <row r="421" spans="1:28">
      <c r="A421" s="331"/>
      <c r="B421" s="332"/>
      <c r="C421" s="335"/>
      <c r="D421" s="332"/>
      <c r="E421" s="332"/>
      <c r="F421" s="332"/>
      <c r="G421" s="332"/>
      <c r="H421" s="332"/>
      <c r="I421" s="332"/>
      <c r="J421" s="332"/>
      <c r="K421" s="332"/>
      <c r="L421" s="332"/>
      <c r="M421" s="332"/>
      <c r="N421" s="332"/>
      <c r="O421" s="332"/>
      <c r="P421" s="332"/>
      <c r="Q421" s="332"/>
      <c r="R421" s="332"/>
      <c r="S421" s="332"/>
      <c r="T421" s="332"/>
      <c r="U421" s="328"/>
      <c r="V421" s="329"/>
      <c r="W421" s="329"/>
      <c r="X421" s="329"/>
      <c r="Y421" s="329"/>
      <c r="Z421" s="329"/>
      <c r="AA421" s="329"/>
      <c r="AB421" s="333"/>
    </row>
    <row r="422" spans="1:28">
      <c r="A422" s="331"/>
      <c r="B422" s="332"/>
      <c r="C422" s="335"/>
      <c r="D422" s="332"/>
      <c r="E422" s="332"/>
      <c r="F422" s="332"/>
      <c r="G422" s="332"/>
      <c r="H422" s="332"/>
      <c r="I422" s="332"/>
      <c r="J422" s="332"/>
      <c r="K422" s="332"/>
      <c r="L422" s="332"/>
      <c r="M422" s="332"/>
      <c r="N422" s="332"/>
      <c r="O422" s="332"/>
      <c r="P422" s="332"/>
      <c r="Q422" s="332"/>
      <c r="R422" s="332"/>
      <c r="S422" s="332"/>
      <c r="T422" s="332"/>
      <c r="U422" s="328"/>
      <c r="V422" s="329"/>
      <c r="W422" s="329"/>
      <c r="X422" s="329"/>
      <c r="Y422" s="329"/>
      <c r="Z422" s="329"/>
      <c r="AA422" s="329"/>
      <c r="AB422" s="333"/>
    </row>
    <row r="423" spans="1:28">
      <c r="A423" s="331"/>
      <c r="B423" s="332"/>
      <c r="C423" s="335"/>
      <c r="D423" s="332"/>
      <c r="E423" s="332"/>
      <c r="F423" s="332"/>
      <c r="G423" s="332"/>
      <c r="H423" s="332"/>
      <c r="I423" s="332"/>
      <c r="J423" s="332"/>
      <c r="K423" s="332"/>
      <c r="L423" s="332"/>
      <c r="M423" s="332"/>
      <c r="N423" s="332"/>
      <c r="O423" s="332"/>
      <c r="P423" s="332"/>
      <c r="Q423" s="332"/>
      <c r="R423" s="332"/>
      <c r="S423" s="332"/>
      <c r="T423" s="332"/>
      <c r="U423" s="328"/>
      <c r="V423" s="329"/>
      <c r="W423" s="329"/>
      <c r="X423" s="329"/>
      <c r="Y423" s="329"/>
      <c r="Z423" s="329"/>
      <c r="AA423" s="329"/>
      <c r="AB423" s="333"/>
    </row>
    <row r="424" spans="1:28">
      <c r="A424" s="331"/>
      <c r="B424" s="332"/>
      <c r="C424" s="335"/>
      <c r="D424" s="332"/>
      <c r="E424" s="332"/>
      <c r="F424" s="332"/>
      <c r="G424" s="332"/>
      <c r="H424" s="332"/>
      <c r="I424" s="332"/>
      <c r="J424" s="332"/>
      <c r="K424" s="332"/>
      <c r="L424" s="332"/>
      <c r="M424" s="332"/>
      <c r="N424" s="332"/>
      <c r="O424" s="332"/>
      <c r="P424" s="332"/>
      <c r="Q424" s="332"/>
      <c r="R424" s="332"/>
      <c r="S424" s="332"/>
      <c r="T424" s="332"/>
      <c r="U424" s="328"/>
      <c r="V424" s="329"/>
      <c r="W424" s="329"/>
      <c r="X424" s="329"/>
      <c r="Y424" s="329"/>
      <c r="Z424" s="329"/>
      <c r="AA424" s="329"/>
      <c r="AB424" s="333"/>
    </row>
    <row r="425" spans="1:28">
      <c r="A425" s="331"/>
      <c r="B425" s="332"/>
      <c r="C425" s="335"/>
      <c r="D425" s="332"/>
      <c r="E425" s="332"/>
      <c r="F425" s="332"/>
      <c r="G425" s="332"/>
      <c r="H425" s="332"/>
      <c r="I425" s="332"/>
      <c r="J425" s="332"/>
      <c r="K425" s="332"/>
      <c r="L425" s="332"/>
      <c r="M425" s="332"/>
      <c r="N425" s="332"/>
      <c r="O425" s="332"/>
      <c r="P425" s="332"/>
      <c r="Q425" s="332"/>
      <c r="R425" s="332"/>
      <c r="S425" s="332"/>
      <c r="T425" s="332"/>
      <c r="U425" s="328"/>
      <c r="V425" s="329"/>
      <c r="W425" s="329"/>
      <c r="X425" s="329"/>
      <c r="Y425" s="329"/>
      <c r="Z425" s="329"/>
      <c r="AA425" s="329"/>
      <c r="AB425" s="333"/>
    </row>
    <row r="426" spans="1:28">
      <c r="A426" s="331"/>
      <c r="B426" s="332"/>
      <c r="C426" s="335"/>
      <c r="D426" s="332"/>
      <c r="E426" s="332"/>
      <c r="F426" s="332"/>
      <c r="G426" s="332"/>
      <c r="H426" s="332"/>
      <c r="I426" s="332"/>
      <c r="J426" s="332"/>
      <c r="K426" s="332"/>
      <c r="L426" s="332"/>
      <c r="M426" s="332"/>
      <c r="N426" s="332"/>
      <c r="O426" s="332"/>
      <c r="P426" s="332"/>
      <c r="Q426" s="332"/>
      <c r="R426" s="332"/>
      <c r="S426" s="332"/>
      <c r="T426" s="332"/>
      <c r="U426" s="328"/>
      <c r="V426" s="329"/>
      <c r="W426" s="329"/>
      <c r="X426" s="329"/>
      <c r="Y426" s="329"/>
      <c r="Z426" s="329"/>
      <c r="AA426" s="329"/>
      <c r="AB426" s="333"/>
    </row>
    <row r="427" spans="1:28">
      <c r="A427" s="331"/>
      <c r="B427" s="332"/>
      <c r="C427" s="335"/>
      <c r="D427" s="332"/>
      <c r="E427" s="332"/>
      <c r="F427" s="332"/>
      <c r="G427" s="332"/>
      <c r="H427" s="332"/>
      <c r="I427" s="332"/>
      <c r="J427" s="332"/>
      <c r="K427" s="332"/>
      <c r="L427" s="332"/>
      <c r="M427" s="332"/>
      <c r="N427" s="332"/>
      <c r="O427" s="332"/>
      <c r="P427" s="332"/>
      <c r="Q427" s="332"/>
      <c r="R427" s="332"/>
      <c r="S427" s="332"/>
      <c r="T427" s="332"/>
      <c r="U427" s="328"/>
      <c r="V427" s="329"/>
      <c r="W427" s="329"/>
      <c r="X427" s="329"/>
      <c r="Y427" s="329"/>
      <c r="Z427" s="329"/>
      <c r="AA427" s="329"/>
      <c r="AB427" s="333"/>
    </row>
    <row r="428" spans="1:28">
      <c r="A428" s="331"/>
      <c r="B428" s="332"/>
      <c r="C428" s="335"/>
      <c r="D428" s="332"/>
      <c r="E428" s="332"/>
      <c r="F428" s="332"/>
      <c r="G428" s="332"/>
      <c r="H428" s="332"/>
      <c r="I428" s="332"/>
      <c r="J428" s="332"/>
      <c r="K428" s="332"/>
      <c r="L428" s="332"/>
      <c r="M428" s="332"/>
      <c r="N428" s="332"/>
      <c r="O428" s="332"/>
      <c r="P428" s="332"/>
      <c r="Q428" s="332"/>
      <c r="R428" s="332"/>
      <c r="S428" s="332"/>
      <c r="T428" s="332"/>
      <c r="U428" s="328"/>
      <c r="V428" s="329"/>
      <c r="W428" s="329"/>
      <c r="X428" s="329"/>
      <c r="Y428" s="329"/>
      <c r="Z428" s="329"/>
      <c r="AA428" s="329"/>
      <c r="AB428" s="333"/>
    </row>
    <row r="429" spans="1:28">
      <c r="A429" s="331"/>
      <c r="B429" s="332"/>
      <c r="C429" s="335"/>
      <c r="D429" s="332"/>
      <c r="E429" s="332"/>
      <c r="F429" s="332"/>
      <c r="G429" s="332"/>
      <c r="H429" s="332"/>
      <c r="I429" s="332"/>
      <c r="J429" s="332"/>
      <c r="K429" s="332"/>
      <c r="L429" s="332"/>
      <c r="M429" s="332"/>
      <c r="N429" s="332"/>
      <c r="O429" s="332"/>
      <c r="P429" s="332"/>
      <c r="Q429" s="332"/>
      <c r="R429" s="332"/>
      <c r="S429" s="332"/>
      <c r="T429" s="332"/>
      <c r="U429" s="328"/>
      <c r="V429" s="329"/>
      <c r="W429" s="329"/>
      <c r="X429" s="329"/>
      <c r="Y429" s="329"/>
      <c r="Z429" s="329"/>
      <c r="AA429" s="329"/>
      <c r="AB429" s="333"/>
    </row>
    <row r="430" spans="1:28">
      <c r="A430" s="331"/>
      <c r="B430" s="332"/>
      <c r="C430" s="335"/>
      <c r="D430" s="332"/>
      <c r="E430" s="332"/>
      <c r="F430" s="332"/>
      <c r="G430" s="332"/>
      <c r="H430" s="332"/>
      <c r="I430" s="332"/>
      <c r="J430" s="332"/>
      <c r="K430" s="332"/>
      <c r="L430" s="332"/>
      <c r="M430" s="332"/>
      <c r="N430" s="332"/>
      <c r="O430" s="332"/>
      <c r="P430" s="332"/>
      <c r="Q430" s="332"/>
      <c r="R430" s="332"/>
      <c r="S430" s="332"/>
      <c r="T430" s="332"/>
      <c r="U430" s="328"/>
      <c r="V430" s="329"/>
      <c r="W430" s="329"/>
      <c r="X430" s="329"/>
      <c r="Y430" s="329"/>
      <c r="Z430" s="329"/>
      <c r="AA430" s="329"/>
      <c r="AB430" s="333"/>
    </row>
    <row r="431" spans="1:28">
      <c r="A431" s="331"/>
      <c r="B431" s="332"/>
      <c r="C431" s="335"/>
      <c r="D431" s="332"/>
      <c r="E431" s="332"/>
      <c r="F431" s="332"/>
      <c r="G431" s="332"/>
      <c r="H431" s="332"/>
      <c r="I431" s="332"/>
      <c r="J431" s="332"/>
      <c r="K431" s="332"/>
      <c r="L431" s="332"/>
      <c r="M431" s="332"/>
      <c r="N431" s="332"/>
      <c r="O431" s="332"/>
      <c r="P431" s="332"/>
      <c r="Q431" s="332"/>
      <c r="R431" s="332"/>
      <c r="S431" s="332"/>
      <c r="T431" s="332"/>
      <c r="U431" s="328"/>
      <c r="V431" s="329"/>
      <c r="W431" s="329"/>
      <c r="X431" s="329"/>
      <c r="Y431" s="329"/>
      <c r="Z431" s="329"/>
      <c r="AA431" s="329"/>
      <c r="AB431" s="333"/>
    </row>
    <row r="432" spans="1:28">
      <c r="A432" s="331"/>
      <c r="B432" s="332"/>
      <c r="C432" s="335"/>
      <c r="D432" s="332"/>
      <c r="E432" s="332"/>
      <c r="F432" s="332"/>
      <c r="G432" s="332"/>
      <c r="H432" s="332"/>
      <c r="I432" s="332"/>
      <c r="J432" s="332"/>
      <c r="K432" s="332"/>
      <c r="L432" s="332"/>
      <c r="M432" s="332"/>
      <c r="N432" s="332"/>
      <c r="O432" s="332"/>
      <c r="P432" s="332"/>
      <c r="Q432" s="332"/>
      <c r="R432" s="332"/>
      <c r="S432" s="332"/>
      <c r="T432" s="332"/>
      <c r="U432" s="328"/>
      <c r="V432" s="329"/>
      <c r="W432" s="329"/>
      <c r="X432" s="329"/>
      <c r="Y432" s="329"/>
      <c r="Z432" s="329"/>
      <c r="AA432" s="329"/>
      <c r="AB432" s="333"/>
    </row>
    <row r="433" spans="1:28">
      <c r="A433" s="331"/>
      <c r="B433" s="332"/>
      <c r="C433" s="335"/>
      <c r="D433" s="332"/>
      <c r="E433" s="332"/>
      <c r="F433" s="332"/>
      <c r="G433" s="332"/>
      <c r="H433" s="332"/>
      <c r="I433" s="332"/>
      <c r="J433" s="332"/>
      <c r="K433" s="332"/>
      <c r="L433" s="332"/>
      <c r="M433" s="332"/>
      <c r="N433" s="332"/>
      <c r="O433" s="332"/>
      <c r="P433" s="332"/>
      <c r="Q433" s="332"/>
      <c r="R433" s="332"/>
      <c r="S433" s="332"/>
      <c r="T433" s="332"/>
      <c r="U433" s="328"/>
      <c r="V433" s="329"/>
      <c r="W433" s="329"/>
      <c r="X433" s="329"/>
      <c r="Y433" s="329"/>
      <c r="Z433" s="329"/>
      <c r="AA433" s="329"/>
      <c r="AB433" s="333"/>
    </row>
    <row r="434" spans="1:28">
      <c r="A434" s="331"/>
      <c r="B434" s="332"/>
      <c r="C434" s="335"/>
      <c r="D434" s="332"/>
      <c r="E434" s="332"/>
      <c r="F434" s="332"/>
      <c r="G434" s="332"/>
      <c r="H434" s="332"/>
      <c r="I434" s="332"/>
      <c r="J434" s="332"/>
      <c r="K434" s="332"/>
      <c r="L434" s="332"/>
      <c r="M434" s="332"/>
      <c r="N434" s="332"/>
      <c r="O434" s="332"/>
      <c r="P434" s="332"/>
      <c r="Q434" s="332"/>
      <c r="R434" s="332"/>
      <c r="S434" s="332"/>
      <c r="T434" s="332"/>
      <c r="U434" s="328"/>
      <c r="V434" s="329"/>
      <c r="W434" s="329"/>
      <c r="X434" s="329"/>
      <c r="Y434" s="329"/>
      <c r="Z434" s="329"/>
      <c r="AA434" s="329"/>
      <c r="AB434" s="333"/>
    </row>
    <row r="435" spans="1:28">
      <c r="A435" s="331"/>
      <c r="B435" s="332"/>
      <c r="C435" s="335"/>
      <c r="D435" s="332"/>
      <c r="E435" s="332"/>
      <c r="F435" s="332"/>
      <c r="G435" s="332"/>
      <c r="H435" s="332"/>
      <c r="I435" s="332"/>
      <c r="J435" s="332"/>
      <c r="K435" s="332"/>
      <c r="L435" s="332"/>
      <c r="M435" s="332"/>
      <c r="N435" s="332"/>
      <c r="O435" s="332"/>
      <c r="P435" s="332"/>
      <c r="Q435" s="332"/>
      <c r="R435" s="332"/>
      <c r="S435" s="332"/>
      <c r="T435" s="332"/>
      <c r="U435" s="328"/>
      <c r="V435" s="329"/>
      <c r="W435" s="329"/>
      <c r="X435" s="329"/>
      <c r="Y435" s="329"/>
      <c r="Z435" s="329"/>
      <c r="AA435" s="329"/>
      <c r="AB435" s="333"/>
    </row>
    <row r="436" spans="1:28">
      <c r="A436" s="331"/>
      <c r="B436" s="332"/>
      <c r="C436" s="335"/>
      <c r="D436" s="332"/>
      <c r="E436" s="332"/>
      <c r="F436" s="332"/>
      <c r="G436" s="332"/>
      <c r="H436" s="332"/>
      <c r="I436" s="332"/>
      <c r="J436" s="332"/>
      <c r="K436" s="332"/>
      <c r="L436" s="332"/>
      <c r="M436" s="332"/>
      <c r="N436" s="332"/>
      <c r="O436" s="332"/>
      <c r="P436" s="332"/>
      <c r="Q436" s="332"/>
      <c r="R436" s="332"/>
      <c r="S436" s="332"/>
      <c r="T436" s="332"/>
      <c r="U436" s="328"/>
      <c r="V436" s="329"/>
      <c r="W436" s="329"/>
      <c r="X436" s="329"/>
      <c r="Y436" s="329"/>
      <c r="Z436" s="329"/>
      <c r="AA436" s="329"/>
      <c r="AB436" s="333"/>
    </row>
    <row r="437" spans="1:28">
      <c r="A437" s="331"/>
      <c r="B437" s="332"/>
      <c r="C437" s="335"/>
      <c r="D437" s="332"/>
      <c r="E437" s="332"/>
      <c r="F437" s="332"/>
      <c r="G437" s="332"/>
      <c r="H437" s="332"/>
      <c r="I437" s="332"/>
      <c r="J437" s="332"/>
      <c r="K437" s="332"/>
      <c r="L437" s="332"/>
      <c r="M437" s="332"/>
      <c r="N437" s="332"/>
      <c r="O437" s="332"/>
      <c r="P437" s="332"/>
      <c r="Q437" s="332"/>
      <c r="R437" s="332"/>
      <c r="S437" s="332"/>
      <c r="T437" s="332"/>
      <c r="U437" s="328"/>
      <c r="V437" s="329"/>
      <c r="W437" s="329"/>
      <c r="X437" s="329"/>
      <c r="Y437" s="329"/>
      <c r="Z437" s="329"/>
      <c r="AA437" s="329"/>
      <c r="AB437" s="333"/>
    </row>
    <row r="438" spans="1:28">
      <c r="A438" s="331"/>
      <c r="B438" s="332"/>
      <c r="C438" s="335"/>
      <c r="D438" s="332"/>
      <c r="E438" s="332"/>
      <c r="F438" s="332"/>
      <c r="G438" s="332"/>
      <c r="H438" s="332"/>
      <c r="I438" s="332"/>
      <c r="J438" s="332"/>
      <c r="K438" s="332"/>
      <c r="L438" s="332"/>
      <c r="M438" s="332"/>
      <c r="N438" s="332"/>
      <c r="O438" s="332"/>
      <c r="P438" s="332"/>
      <c r="Q438" s="332"/>
      <c r="R438" s="332"/>
      <c r="S438" s="332"/>
      <c r="T438" s="332"/>
      <c r="U438" s="328"/>
      <c r="V438" s="329"/>
      <c r="W438" s="329"/>
      <c r="X438" s="329"/>
      <c r="Y438" s="329"/>
      <c r="Z438" s="329"/>
      <c r="AA438" s="329"/>
      <c r="AB438" s="333"/>
    </row>
    <row r="439" spans="1:28">
      <c r="A439" s="331"/>
      <c r="B439" s="332"/>
      <c r="C439" s="335"/>
      <c r="D439" s="332"/>
      <c r="E439" s="332"/>
      <c r="F439" s="332"/>
      <c r="G439" s="332"/>
      <c r="H439" s="332"/>
      <c r="I439" s="332"/>
      <c r="J439" s="332"/>
      <c r="K439" s="332"/>
      <c r="L439" s="332"/>
      <c r="M439" s="332"/>
      <c r="N439" s="332"/>
      <c r="O439" s="332"/>
      <c r="P439" s="332"/>
      <c r="Q439" s="332"/>
      <c r="R439" s="332"/>
      <c r="S439" s="332"/>
      <c r="T439" s="332"/>
      <c r="U439" s="328"/>
      <c r="V439" s="329"/>
      <c r="W439" s="329"/>
      <c r="X439" s="329"/>
      <c r="Y439" s="329"/>
      <c r="Z439" s="329"/>
      <c r="AA439" s="329"/>
      <c r="AB439" s="333"/>
    </row>
    <row r="440" spans="1:28">
      <c r="A440" s="331"/>
      <c r="B440" s="332"/>
      <c r="C440" s="335"/>
      <c r="D440" s="332"/>
      <c r="E440" s="332"/>
      <c r="F440" s="332"/>
      <c r="G440" s="332"/>
      <c r="H440" s="332"/>
      <c r="I440" s="332"/>
      <c r="J440" s="332"/>
      <c r="K440" s="332"/>
      <c r="L440" s="332"/>
      <c r="M440" s="332"/>
      <c r="N440" s="332"/>
      <c r="O440" s="332"/>
      <c r="P440" s="332"/>
      <c r="Q440" s="332"/>
      <c r="R440" s="332"/>
      <c r="S440" s="332"/>
      <c r="T440" s="332"/>
      <c r="U440" s="328"/>
      <c r="V440" s="329"/>
      <c r="W440" s="329"/>
      <c r="X440" s="329"/>
      <c r="Y440" s="329"/>
      <c r="Z440" s="329"/>
      <c r="AA440" s="329"/>
      <c r="AB440" s="333"/>
    </row>
    <row r="441" spans="1:28">
      <c r="A441" s="331"/>
      <c r="B441" s="332"/>
      <c r="C441" s="335"/>
      <c r="D441" s="332"/>
      <c r="E441" s="332"/>
      <c r="F441" s="332"/>
      <c r="G441" s="332"/>
      <c r="H441" s="332"/>
      <c r="I441" s="332"/>
      <c r="J441" s="332"/>
      <c r="K441" s="332"/>
      <c r="L441" s="332"/>
      <c r="M441" s="332"/>
      <c r="N441" s="332"/>
      <c r="O441" s="332"/>
      <c r="P441" s="332"/>
      <c r="Q441" s="332"/>
      <c r="R441" s="332"/>
      <c r="S441" s="332"/>
      <c r="T441" s="332"/>
      <c r="U441" s="328"/>
      <c r="V441" s="329"/>
      <c r="W441" s="329"/>
      <c r="X441" s="329"/>
      <c r="Y441" s="329"/>
      <c r="Z441" s="329"/>
      <c r="AA441" s="329"/>
      <c r="AB441" s="333"/>
    </row>
    <row r="442" spans="1:28">
      <c r="A442" s="331"/>
      <c r="B442" s="332"/>
      <c r="C442" s="335"/>
      <c r="D442" s="332"/>
      <c r="E442" s="332"/>
      <c r="F442" s="332"/>
      <c r="G442" s="332"/>
      <c r="H442" s="332"/>
      <c r="I442" s="332"/>
      <c r="J442" s="332"/>
      <c r="K442" s="332"/>
      <c r="L442" s="332"/>
      <c r="M442" s="332"/>
      <c r="N442" s="332"/>
      <c r="O442" s="332"/>
      <c r="P442" s="332"/>
      <c r="Q442" s="332"/>
      <c r="R442" s="332"/>
      <c r="S442" s="332"/>
      <c r="T442" s="332"/>
      <c r="U442" s="328"/>
      <c r="V442" s="329"/>
      <c r="W442" s="329"/>
      <c r="X442" s="329"/>
      <c r="Y442" s="329"/>
      <c r="Z442" s="329"/>
      <c r="AA442" s="329"/>
      <c r="AB442" s="333"/>
    </row>
    <row r="443" spans="1:28">
      <c r="A443" s="331"/>
      <c r="B443" s="332"/>
      <c r="C443" s="335"/>
      <c r="D443" s="332"/>
      <c r="E443" s="332"/>
      <c r="F443" s="332"/>
      <c r="G443" s="332"/>
      <c r="H443" s="332"/>
      <c r="I443" s="332"/>
      <c r="J443" s="332"/>
      <c r="K443" s="332"/>
      <c r="L443" s="332"/>
      <c r="M443" s="332"/>
      <c r="N443" s="332"/>
      <c r="O443" s="332"/>
      <c r="P443" s="332"/>
      <c r="Q443" s="332"/>
      <c r="R443" s="332"/>
      <c r="S443" s="332"/>
      <c r="T443" s="332"/>
      <c r="U443" s="328"/>
      <c r="V443" s="329"/>
      <c r="W443" s="329"/>
      <c r="X443" s="329"/>
      <c r="Y443" s="329"/>
      <c r="Z443" s="329"/>
      <c r="AA443" s="329"/>
      <c r="AB443" s="333"/>
    </row>
    <row r="444" spans="1:28">
      <c r="A444" s="331"/>
      <c r="B444" s="332"/>
      <c r="C444" s="335"/>
      <c r="D444" s="332"/>
      <c r="E444" s="332"/>
      <c r="F444" s="332"/>
      <c r="G444" s="332"/>
      <c r="H444" s="332"/>
      <c r="I444" s="332"/>
      <c r="J444" s="332"/>
      <c r="K444" s="332"/>
      <c r="L444" s="332"/>
      <c r="M444" s="332"/>
      <c r="N444" s="332"/>
      <c r="O444" s="332"/>
      <c r="P444" s="332"/>
      <c r="Q444" s="332"/>
      <c r="R444" s="332"/>
      <c r="S444" s="332"/>
      <c r="T444" s="332"/>
      <c r="U444" s="328"/>
      <c r="V444" s="329"/>
      <c r="W444" s="329"/>
      <c r="X444" s="329"/>
      <c r="Y444" s="329"/>
      <c r="Z444" s="329"/>
      <c r="AA444" s="329"/>
      <c r="AB444" s="333"/>
    </row>
    <row r="445" spans="1:28">
      <c r="A445" s="331"/>
      <c r="B445" s="332"/>
      <c r="C445" s="335"/>
      <c r="D445" s="332"/>
      <c r="E445" s="332"/>
      <c r="F445" s="332"/>
      <c r="G445" s="332"/>
      <c r="H445" s="332"/>
      <c r="I445" s="332"/>
      <c r="J445" s="332"/>
      <c r="K445" s="332"/>
      <c r="L445" s="332"/>
      <c r="M445" s="332"/>
      <c r="N445" s="332"/>
      <c r="O445" s="332"/>
      <c r="P445" s="332"/>
      <c r="Q445" s="332"/>
      <c r="R445" s="332"/>
      <c r="S445" s="332"/>
      <c r="T445" s="332"/>
      <c r="U445" s="328"/>
      <c r="V445" s="329"/>
      <c r="W445" s="329"/>
      <c r="X445" s="329"/>
      <c r="Y445" s="329"/>
      <c r="Z445" s="329"/>
      <c r="AA445" s="329"/>
      <c r="AB445" s="333"/>
    </row>
    <row r="446" spans="1:28">
      <c r="A446" s="331"/>
      <c r="B446" s="332"/>
      <c r="C446" s="335"/>
      <c r="D446" s="332"/>
      <c r="E446" s="332"/>
      <c r="F446" s="332"/>
      <c r="G446" s="332"/>
      <c r="H446" s="332"/>
      <c r="I446" s="332"/>
      <c r="J446" s="332"/>
      <c r="K446" s="332"/>
      <c r="L446" s="332"/>
      <c r="M446" s="332"/>
      <c r="N446" s="332"/>
      <c r="O446" s="332"/>
      <c r="P446" s="332"/>
      <c r="Q446" s="332"/>
      <c r="R446" s="332"/>
      <c r="S446" s="332"/>
      <c r="T446" s="332"/>
      <c r="U446" s="328"/>
      <c r="V446" s="329"/>
      <c r="W446" s="329"/>
      <c r="X446" s="329"/>
      <c r="Y446" s="329"/>
      <c r="Z446" s="329"/>
      <c r="AA446" s="329"/>
      <c r="AB446" s="333"/>
    </row>
    <row r="447" spans="1:28">
      <c r="A447" s="331"/>
      <c r="B447" s="332"/>
      <c r="C447" s="335"/>
      <c r="D447" s="332"/>
      <c r="E447" s="332"/>
      <c r="F447" s="332"/>
      <c r="G447" s="332"/>
      <c r="H447" s="332"/>
      <c r="I447" s="332"/>
      <c r="J447" s="332"/>
      <c r="K447" s="332"/>
      <c r="L447" s="332"/>
      <c r="M447" s="332"/>
      <c r="N447" s="332"/>
      <c r="O447" s="332"/>
      <c r="P447" s="332"/>
      <c r="Q447" s="332"/>
      <c r="R447" s="332"/>
      <c r="S447" s="332"/>
      <c r="T447" s="332"/>
      <c r="U447" s="328"/>
      <c r="V447" s="329"/>
      <c r="W447" s="329"/>
      <c r="X447" s="329"/>
      <c r="Y447" s="329"/>
      <c r="Z447" s="329"/>
      <c r="AA447" s="329"/>
      <c r="AB447" s="333"/>
    </row>
    <row r="448" spans="1:28">
      <c r="A448" s="331"/>
      <c r="B448" s="332"/>
      <c r="C448" s="335"/>
      <c r="D448" s="332"/>
      <c r="E448" s="332"/>
      <c r="F448" s="332"/>
      <c r="G448" s="332"/>
      <c r="H448" s="332"/>
      <c r="I448" s="332"/>
      <c r="J448" s="332"/>
      <c r="K448" s="332"/>
      <c r="L448" s="332"/>
      <c r="M448" s="332"/>
      <c r="N448" s="332"/>
      <c r="O448" s="332"/>
      <c r="P448" s="332"/>
      <c r="Q448" s="332"/>
      <c r="R448" s="332"/>
      <c r="S448" s="332"/>
      <c r="T448" s="332"/>
      <c r="U448" s="328"/>
      <c r="V448" s="329"/>
      <c r="W448" s="329"/>
      <c r="X448" s="329"/>
      <c r="Y448" s="329"/>
      <c r="Z448" s="329"/>
      <c r="AA448" s="329"/>
      <c r="AB448" s="333"/>
    </row>
    <row r="449" spans="1:28">
      <c r="A449" s="331"/>
      <c r="B449" s="332"/>
      <c r="C449" s="335"/>
      <c r="D449" s="332"/>
      <c r="E449" s="332"/>
      <c r="F449" s="332"/>
      <c r="G449" s="332"/>
      <c r="H449" s="332"/>
      <c r="I449" s="332"/>
      <c r="J449" s="332"/>
      <c r="K449" s="332"/>
      <c r="L449" s="332"/>
      <c r="M449" s="332"/>
      <c r="N449" s="332"/>
      <c r="O449" s="332"/>
      <c r="P449" s="332"/>
      <c r="Q449" s="332"/>
      <c r="R449" s="332"/>
      <c r="S449" s="332"/>
      <c r="T449" s="332"/>
      <c r="U449" s="328"/>
      <c r="V449" s="329"/>
      <c r="W449" s="329"/>
      <c r="X449" s="329"/>
      <c r="Y449" s="329"/>
      <c r="Z449" s="329"/>
      <c r="AA449" s="329"/>
      <c r="AB449" s="333"/>
    </row>
    <row r="450" spans="1:28">
      <c r="A450" s="331"/>
      <c r="B450" s="332"/>
      <c r="C450" s="335"/>
      <c r="D450" s="332"/>
      <c r="E450" s="332"/>
      <c r="F450" s="332"/>
      <c r="G450" s="332"/>
      <c r="H450" s="332"/>
      <c r="I450" s="332"/>
      <c r="J450" s="332"/>
      <c r="K450" s="332"/>
      <c r="L450" s="332"/>
      <c r="M450" s="332"/>
      <c r="N450" s="332"/>
      <c r="O450" s="332"/>
      <c r="P450" s="332"/>
      <c r="Q450" s="332"/>
      <c r="R450" s="332"/>
      <c r="S450" s="332"/>
      <c r="T450" s="332"/>
      <c r="U450" s="328"/>
      <c r="V450" s="329"/>
      <c r="W450" s="329"/>
      <c r="X450" s="329"/>
      <c r="Y450" s="329"/>
      <c r="Z450" s="329"/>
      <c r="AA450" s="329"/>
      <c r="AB450" s="333"/>
    </row>
    <row r="451" spans="1:28">
      <c r="A451" s="331"/>
      <c r="B451" s="332"/>
      <c r="C451" s="335"/>
      <c r="D451" s="332"/>
      <c r="E451" s="332"/>
      <c r="F451" s="332"/>
      <c r="G451" s="332"/>
      <c r="H451" s="332"/>
      <c r="I451" s="332"/>
      <c r="J451" s="332"/>
      <c r="K451" s="332"/>
      <c r="L451" s="332"/>
      <c r="M451" s="332"/>
      <c r="N451" s="332"/>
      <c r="O451" s="332"/>
      <c r="P451" s="332"/>
      <c r="Q451" s="332"/>
      <c r="R451" s="332"/>
      <c r="S451" s="332"/>
      <c r="T451" s="332"/>
      <c r="U451" s="328"/>
      <c r="V451" s="329"/>
      <c r="W451" s="329"/>
      <c r="X451" s="329"/>
      <c r="Y451" s="329"/>
      <c r="Z451" s="329"/>
      <c r="AA451" s="329"/>
      <c r="AB451" s="333"/>
    </row>
    <row r="452" spans="1:28">
      <c r="A452" s="331"/>
      <c r="B452" s="332"/>
      <c r="C452" s="335"/>
      <c r="D452" s="332"/>
      <c r="E452" s="332"/>
      <c r="F452" s="332"/>
      <c r="G452" s="332"/>
      <c r="H452" s="332"/>
      <c r="I452" s="332"/>
      <c r="J452" s="332"/>
      <c r="K452" s="332"/>
      <c r="L452" s="332"/>
      <c r="M452" s="332"/>
      <c r="N452" s="332"/>
      <c r="O452" s="332"/>
      <c r="P452" s="332"/>
      <c r="Q452" s="332"/>
      <c r="R452" s="332"/>
      <c r="S452" s="332"/>
      <c r="T452" s="332"/>
      <c r="U452" s="328"/>
      <c r="V452" s="329"/>
      <c r="W452" s="329"/>
      <c r="X452" s="329"/>
      <c r="Y452" s="329"/>
      <c r="Z452" s="329"/>
      <c r="AA452" s="329"/>
      <c r="AB452" s="333"/>
    </row>
    <row r="453" spans="1:28">
      <c r="A453" s="331"/>
      <c r="B453" s="332"/>
      <c r="C453" s="335"/>
      <c r="D453" s="332"/>
      <c r="E453" s="332"/>
      <c r="F453" s="332"/>
      <c r="G453" s="332"/>
      <c r="H453" s="332"/>
      <c r="I453" s="332"/>
      <c r="J453" s="332"/>
      <c r="K453" s="332"/>
      <c r="L453" s="332"/>
      <c r="M453" s="332"/>
      <c r="N453" s="332"/>
      <c r="O453" s="332"/>
      <c r="P453" s="332"/>
      <c r="Q453" s="332"/>
      <c r="R453" s="332"/>
      <c r="S453" s="332"/>
      <c r="T453" s="332"/>
      <c r="U453" s="328"/>
      <c r="V453" s="329"/>
      <c r="W453" s="329"/>
      <c r="X453" s="329"/>
      <c r="Y453" s="329"/>
      <c r="Z453" s="329"/>
      <c r="AA453" s="329"/>
      <c r="AB453" s="333"/>
    </row>
    <row r="454" spans="1:28">
      <c r="A454" s="331"/>
      <c r="B454" s="332"/>
      <c r="C454" s="335"/>
      <c r="D454" s="332"/>
      <c r="E454" s="332"/>
      <c r="F454" s="332"/>
      <c r="G454" s="332"/>
      <c r="H454" s="332"/>
      <c r="I454" s="332"/>
      <c r="J454" s="332"/>
      <c r="K454" s="332"/>
      <c r="L454" s="332"/>
      <c r="M454" s="332"/>
      <c r="N454" s="332"/>
      <c r="O454" s="332"/>
      <c r="P454" s="332"/>
      <c r="Q454" s="332"/>
      <c r="R454" s="332"/>
      <c r="S454" s="332"/>
      <c r="T454" s="332"/>
      <c r="U454" s="328"/>
      <c r="V454" s="329"/>
      <c r="W454" s="329"/>
      <c r="X454" s="329"/>
      <c r="Y454" s="329"/>
      <c r="Z454" s="329"/>
      <c r="AA454" s="329"/>
      <c r="AB454" s="333"/>
    </row>
    <row r="455" spans="1:28">
      <c r="A455" s="331"/>
      <c r="B455" s="332"/>
      <c r="C455" s="335"/>
      <c r="D455" s="332"/>
      <c r="E455" s="332"/>
      <c r="F455" s="332"/>
      <c r="G455" s="332"/>
      <c r="H455" s="332"/>
      <c r="I455" s="332"/>
      <c r="J455" s="332"/>
      <c r="K455" s="332"/>
      <c r="L455" s="332"/>
      <c r="M455" s="332"/>
      <c r="N455" s="332"/>
      <c r="O455" s="332"/>
      <c r="P455" s="332"/>
      <c r="Q455" s="332"/>
      <c r="R455" s="332"/>
      <c r="S455" s="332"/>
      <c r="T455" s="332"/>
      <c r="U455" s="328"/>
      <c r="V455" s="329"/>
      <c r="W455" s="329"/>
      <c r="X455" s="329"/>
      <c r="Y455" s="329"/>
      <c r="Z455" s="329"/>
      <c r="AA455" s="329"/>
      <c r="AB455" s="333"/>
    </row>
    <row r="456" spans="1:28">
      <c r="A456" s="331"/>
      <c r="B456" s="332"/>
      <c r="C456" s="335"/>
      <c r="D456" s="332"/>
      <c r="E456" s="332"/>
      <c r="F456" s="332"/>
      <c r="G456" s="332"/>
      <c r="H456" s="332"/>
      <c r="I456" s="332"/>
      <c r="J456" s="332"/>
      <c r="K456" s="332"/>
      <c r="L456" s="332"/>
      <c r="M456" s="332"/>
      <c r="N456" s="332"/>
      <c r="O456" s="332"/>
      <c r="P456" s="332"/>
      <c r="Q456" s="332"/>
      <c r="R456" s="332"/>
      <c r="S456" s="332"/>
      <c r="T456" s="332"/>
      <c r="U456" s="328"/>
      <c r="V456" s="329"/>
      <c r="W456" s="329"/>
      <c r="X456" s="329"/>
      <c r="Y456" s="329"/>
      <c r="Z456" s="329"/>
      <c r="AA456" s="329"/>
      <c r="AB456" s="333"/>
    </row>
    <row r="457" spans="1:28">
      <c r="A457" s="331"/>
      <c r="B457" s="332"/>
      <c r="C457" s="335"/>
      <c r="D457" s="332"/>
      <c r="E457" s="332"/>
      <c r="F457" s="332"/>
      <c r="G457" s="332"/>
      <c r="H457" s="332"/>
      <c r="I457" s="332"/>
      <c r="J457" s="332"/>
      <c r="K457" s="332"/>
      <c r="L457" s="332"/>
      <c r="M457" s="332"/>
      <c r="N457" s="332"/>
      <c r="O457" s="332"/>
      <c r="P457" s="332"/>
      <c r="Q457" s="332"/>
      <c r="R457" s="332"/>
      <c r="S457" s="332"/>
      <c r="T457" s="332"/>
      <c r="U457" s="328"/>
      <c r="V457" s="329"/>
      <c r="W457" s="329"/>
      <c r="X457" s="329"/>
      <c r="Y457" s="329"/>
      <c r="Z457" s="329"/>
      <c r="AA457" s="329"/>
      <c r="AB457" s="333"/>
    </row>
    <row r="458" spans="1:28">
      <c r="A458" s="331"/>
      <c r="B458" s="332"/>
      <c r="C458" s="335"/>
      <c r="D458" s="332"/>
      <c r="E458" s="332"/>
      <c r="F458" s="332"/>
      <c r="G458" s="332"/>
      <c r="H458" s="332"/>
      <c r="I458" s="332"/>
      <c r="J458" s="332"/>
      <c r="K458" s="332"/>
      <c r="L458" s="332"/>
      <c r="M458" s="332"/>
      <c r="N458" s="332"/>
      <c r="O458" s="332"/>
      <c r="P458" s="332"/>
      <c r="Q458" s="332"/>
      <c r="R458" s="332"/>
      <c r="S458" s="332"/>
      <c r="T458" s="332"/>
      <c r="U458" s="328"/>
      <c r="V458" s="329"/>
      <c r="W458" s="329"/>
      <c r="X458" s="329"/>
      <c r="Y458" s="329"/>
      <c r="Z458" s="329"/>
      <c r="AA458" s="329"/>
      <c r="AB458" s="333"/>
    </row>
    <row r="459" spans="1:28">
      <c r="A459" s="331"/>
      <c r="B459" s="332"/>
      <c r="C459" s="335"/>
      <c r="D459" s="332"/>
      <c r="E459" s="332"/>
      <c r="F459" s="332"/>
      <c r="G459" s="332"/>
      <c r="H459" s="332"/>
      <c r="I459" s="332"/>
      <c r="J459" s="332"/>
      <c r="K459" s="332"/>
      <c r="L459" s="332"/>
      <c r="M459" s="332"/>
      <c r="N459" s="332"/>
      <c r="O459" s="332"/>
      <c r="P459" s="332"/>
      <c r="Q459" s="332"/>
      <c r="R459" s="332"/>
      <c r="S459" s="332"/>
      <c r="T459" s="332"/>
      <c r="U459" s="328"/>
      <c r="V459" s="329"/>
      <c r="W459" s="329"/>
      <c r="X459" s="329"/>
      <c r="Y459" s="329"/>
      <c r="Z459" s="329"/>
      <c r="AA459" s="329"/>
      <c r="AB459" s="333"/>
    </row>
    <row r="460" spans="1:28">
      <c r="A460" s="331"/>
      <c r="B460" s="332"/>
      <c r="C460" s="335"/>
      <c r="D460" s="332"/>
      <c r="E460" s="332"/>
      <c r="F460" s="332"/>
      <c r="G460" s="332"/>
      <c r="H460" s="332"/>
      <c r="I460" s="332"/>
      <c r="J460" s="332"/>
      <c r="K460" s="332"/>
      <c r="L460" s="332"/>
      <c r="M460" s="332"/>
      <c r="N460" s="332"/>
      <c r="O460" s="332"/>
      <c r="P460" s="332"/>
      <c r="Q460" s="332"/>
      <c r="R460" s="332"/>
      <c r="S460" s="332"/>
      <c r="T460" s="332"/>
      <c r="U460" s="328"/>
      <c r="V460" s="329"/>
      <c r="W460" s="329"/>
      <c r="X460" s="329"/>
      <c r="Y460" s="329"/>
      <c r="Z460" s="329"/>
      <c r="AA460" s="329"/>
      <c r="AB460" s="333"/>
    </row>
    <row r="461" spans="1:28">
      <c r="A461" s="331"/>
      <c r="B461" s="332"/>
      <c r="C461" s="335"/>
      <c r="D461" s="332"/>
      <c r="E461" s="332"/>
      <c r="F461" s="332"/>
      <c r="G461" s="332"/>
      <c r="H461" s="332"/>
      <c r="I461" s="332"/>
      <c r="J461" s="332"/>
      <c r="K461" s="332"/>
      <c r="L461" s="332"/>
      <c r="M461" s="332"/>
      <c r="N461" s="332"/>
      <c r="O461" s="332"/>
      <c r="P461" s="332"/>
      <c r="Q461" s="332"/>
      <c r="R461" s="332"/>
      <c r="S461" s="332"/>
      <c r="T461" s="332"/>
      <c r="U461" s="328"/>
      <c r="V461" s="329"/>
      <c r="W461" s="329"/>
      <c r="X461" s="329"/>
      <c r="Y461" s="329"/>
      <c r="Z461" s="329"/>
      <c r="AA461" s="329"/>
      <c r="AB461" s="333"/>
    </row>
    <row r="462" spans="1:28">
      <c r="A462" s="331"/>
      <c r="B462" s="332"/>
      <c r="C462" s="335"/>
      <c r="D462" s="332"/>
      <c r="E462" s="332"/>
      <c r="F462" s="332"/>
      <c r="G462" s="332"/>
      <c r="H462" s="332"/>
      <c r="I462" s="332"/>
      <c r="J462" s="332"/>
      <c r="K462" s="332"/>
      <c r="L462" s="332"/>
      <c r="M462" s="332"/>
      <c r="N462" s="332"/>
      <c r="O462" s="332"/>
      <c r="P462" s="332"/>
      <c r="Q462" s="332"/>
      <c r="R462" s="332"/>
      <c r="S462" s="332"/>
      <c r="T462" s="332"/>
      <c r="U462" s="328"/>
      <c r="V462" s="329"/>
      <c r="W462" s="329"/>
      <c r="X462" s="329"/>
      <c r="Y462" s="329"/>
      <c r="Z462" s="329"/>
      <c r="AA462" s="329"/>
      <c r="AB462" s="333"/>
    </row>
    <row r="463" spans="1:28">
      <c r="A463" s="331"/>
      <c r="B463" s="332"/>
      <c r="C463" s="335"/>
      <c r="D463" s="332"/>
      <c r="E463" s="332"/>
      <c r="F463" s="332"/>
      <c r="G463" s="332"/>
      <c r="H463" s="332"/>
      <c r="I463" s="332"/>
      <c r="J463" s="332"/>
      <c r="K463" s="332"/>
      <c r="L463" s="332"/>
      <c r="M463" s="332"/>
      <c r="N463" s="332"/>
      <c r="O463" s="332"/>
      <c r="P463" s="332"/>
      <c r="Q463" s="332"/>
      <c r="R463" s="332"/>
      <c r="S463" s="332"/>
      <c r="T463" s="332"/>
      <c r="U463" s="328"/>
      <c r="V463" s="329"/>
      <c r="W463" s="329"/>
      <c r="X463" s="329"/>
      <c r="Y463" s="329"/>
      <c r="Z463" s="329"/>
      <c r="AA463" s="329"/>
      <c r="AB463" s="333"/>
    </row>
    <row r="464" spans="1:28">
      <c r="A464" s="331"/>
      <c r="B464" s="332"/>
      <c r="C464" s="335"/>
      <c r="D464" s="332"/>
      <c r="E464" s="332"/>
      <c r="F464" s="332"/>
      <c r="G464" s="332"/>
      <c r="H464" s="332"/>
      <c r="I464" s="332"/>
      <c r="J464" s="332"/>
      <c r="K464" s="332"/>
      <c r="L464" s="332"/>
      <c r="M464" s="332"/>
      <c r="N464" s="332"/>
      <c r="O464" s="332"/>
      <c r="P464" s="332"/>
      <c r="Q464" s="332"/>
      <c r="R464" s="332"/>
      <c r="S464" s="332"/>
      <c r="T464" s="332"/>
      <c r="U464" s="328"/>
      <c r="V464" s="329"/>
      <c r="W464" s="329"/>
      <c r="X464" s="329"/>
      <c r="Y464" s="329"/>
      <c r="Z464" s="329"/>
      <c r="AA464" s="329"/>
      <c r="AB464" s="333"/>
    </row>
    <row r="465" spans="1:28">
      <c r="A465" s="331"/>
      <c r="B465" s="332"/>
      <c r="C465" s="335"/>
      <c r="D465" s="332"/>
      <c r="E465" s="332"/>
      <c r="F465" s="332"/>
      <c r="G465" s="332"/>
      <c r="H465" s="332"/>
      <c r="I465" s="332"/>
      <c r="J465" s="332"/>
      <c r="K465" s="332"/>
      <c r="L465" s="332"/>
      <c r="M465" s="332"/>
      <c r="N465" s="332"/>
      <c r="O465" s="332"/>
      <c r="P465" s="332"/>
      <c r="Q465" s="332"/>
      <c r="R465" s="332"/>
      <c r="S465" s="332"/>
      <c r="T465" s="332"/>
      <c r="U465" s="328"/>
      <c r="V465" s="329"/>
      <c r="W465" s="329"/>
      <c r="X465" s="329"/>
      <c r="Y465" s="329"/>
      <c r="Z465" s="329"/>
      <c r="AA465" s="329"/>
      <c r="AB465" s="333"/>
    </row>
    <row r="466" spans="1:28">
      <c r="A466" s="331"/>
      <c r="B466" s="332"/>
      <c r="C466" s="335"/>
      <c r="D466" s="332"/>
      <c r="E466" s="332"/>
      <c r="F466" s="332"/>
      <c r="G466" s="332"/>
      <c r="H466" s="332"/>
      <c r="I466" s="332"/>
      <c r="J466" s="332"/>
      <c r="K466" s="332"/>
      <c r="L466" s="332"/>
      <c r="M466" s="332"/>
      <c r="N466" s="332"/>
      <c r="O466" s="332"/>
      <c r="P466" s="332"/>
      <c r="Q466" s="332"/>
      <c r="R466" s="332"/>
      <c r="S466" s="332"/>
      <c r="T466" s="332"/>
      <c r="U466" s="328"/>
      <c r="V466" s="329"/>
      <c r="W466" s="329"/>
      <c r="X466" s="329"/>
      <c r="Y466" s="329"/>
      <c r="Z466" s="329"/>
      <c r="AA466" s="329"/>
      <c r="AB466" s="333"/>
    </row>
    <row r="467" spans="1:28">
      <c r="A467" s="331"/>
      <c r="B467" s="332"/>
      <c r="C467" s="335"/>
      <c r="D467" s="332"/>
      <c r="E467" s="332"/>
      <c r="F467" s="332"/>
      <c r="G467" s="332"/>
      <c r="H467" s="332"/>
      <c r="I467" s="332"/>
      <c r="J467" s="332"/>
      <c r="K467" s="332"/>
      <c r="L467" s="332"/>
      <c r="M467" s="332"/>
      <c r="N467" s="332"/>
      <c r="O467" s="332"/>
      <c r="P467" s="332"/>
      <c r="Q467" s="332"/>
      <c r="R467" s="332"/>
      <c r="S467" s="332"/>
      <c r="T467" s="332"/>
      <c r="U467" s="328"/>
      <c r="V467" s="329"/>
      <c r="W467" s="329"/>
      <c r="X467" s="329"/>
      <c r="Y467" s="329"/>
      <c r="Z467" s="329"/>
      <c r="AA467" s="329"/>
      <c r="AB467" s="333"/>
    </row>
    <row r="468" spans="1:28">
      <c r="A468" s="331"/>
      <c r="B468" s="332"/>
      <c r="C468" s="335"/>
      <c r="D468" s="332"/>
      <c r="E468" s="332"/>
      <c r="F468" s="332"/>
      <c r="G468" s="332"/>
      <c r="H468" s="332"/>
      <c r="I468" s="332"/>
      <c r="J468" s="332"/>
      <c r="K468" s="332"/>
      <c r="L468" s="332"/>
      <c r="M468" s="332"/>
      <c r="N468" s="332"/>
      <c r="O468" s="332"/>
      <c r="P468" s="332"/>
      <c r="Q468" s="332"/>
      <c r="R468" s="332"/>
      <c r="S468" s="332"/>
      <c r="T468" s="332"/>
      <c r="U468" s="328"/>
      <c r="V468" s="329"/>
      <c r="W468" s="329"/>
      <c r="X468" s="329"/>
      <c r="Y468" s="329"/>
      <c r="Z468" s="329"/>
      <c r="AA468" s="329"/>
      <c r="AB468" s="333"/>
    </row>
    <row r="469" spans="1:28">
      <c r="A469" s="331"/>
      <c r="B469" s="332"/>
      <c r="C469" s="335"/>
      <c r="D469" s="332"/>
      <c r="E469" s="332"/>
      <c r="F469" s="332"/>
      <c r="G469" s="332"/>
      <c r="H469" s="332"/>
      <c r="I469" s="332"/>
      <c r="J469" s="332"/>
      <c r="K469" s="332"/>
      <c r="L469" s="332"/>
      <c r="M469" s="332"/>
      <c r="N469" s="332"/>
      <c r="O469" s="332"/>
      <c r="P469" s="332"/>
      <c r="Q469" s="332"/>
      <c r="R469" s="332"/>
      <c r="S469" s="332"/>
      <c r="T469" s="332"/>
      <c r="U469" s="328"/>
      <c r="V469" s="329"/>
      <c r="W469" s="329"/>
      <c r="X469" s="329"/>
      <c r="Y469" s="329"/>
      <c r="Z469" s="329"/>
      <c r="AA469" s="329"/>
      <c r="AB469" s="333"/>
    </row>
    <row r="470" spans="1:28">
      <c r="A470" s="331"/>
      <c r="B470" s="332"/>
      <c r="C470" s="335"/>
      <c r="D470" s="332"/>
      <c r="E470" s="332"/>
      <c r="F470" s="332"/>
      <c r="G470" s="332"/>
      <c r="H470" s="332"/>
      <c r="I470" s="332"/>
      <c r="J470" s="332"/>
      <c r="K470" s="332"/>
      <c r="L470" s="332"/>
      <c r="M470" s="332"/>
      <c r="N470" s="332"/>
      <c r="O470" s="332"/>
      <c r="P470" s="332"/>
      <c r="Q470" s="332"/>
      <c r="R470" s="332"/>
      <c r="S470" s="332"/>
      <c r="T470" s="332"/>
      <c r="U470" s="328"/>
      <c r="V470" s="329"/>
      <c r="W470" s="329"/>
      <c r="X470" s="329"/>
      <c r="Y470" s="329"/>
      <c r="Z470" s="329"/>
      <c r="AA470" s="329"/>
      <c r="AB470" s="333"/>
    </row>
    <row r="471" spans="1:28">
      <c r="A471" s="331"/>
      <c r="B471" s="332"/>
      <c r="C471" s="335"/>
      <c r="D471" s="332"/>
      <c r="E471" s="332"/>
      <c r="F471" s="332"/>
      <c r="G471" s="332"/>
      <c r="H471" s="332"/>
      <c r="I471" s="332"/>
      <c r="J471" s="332"/>
      <c r="K471" s="332"/>
      <c r="L471" s="332"/>
      <c r="M471" s="332"/>
      <c r="N471" s="332"/>
      <c r="O471" s="332"/>
      <c r="P471" s="332"/>
      <c r="Q471" s="332"/>
      <c r="R471" s="332"/>
      <c r="S471" s="332"/>
      <c r="T471" s="332"/>
      <c r="U471" s="328"/>
      <c r="V471" s="329"/>
      <c r="W471" s="329"/>
      <c r="X471" s="329"/>
      <c r="Y471" s="329"/>
      <c r="Z471" s="329"/>
      <c r="AA471" s="329"/>
      <c r="AB471" s="333"/>
    </row>
    <row r="472" spans="1:28">
      <c r="A472" s="331"/>
      <c r="B472" s="332"/>
      <c r="C472" s="335"/>
      <c r="D472" s="332"/>
      <c r="E472" s="332"/>
      <c r="F472" s="332"/>
      <c r="G472" s="332"/>
      <c r="H472" s="332"/>
      <c r="I472" s="332"/>
      <c r="J472" s="332"/>
      <c r="K472" s="332"/>
      <c r="L472" s="332"/>
      <c r="M472" s="332"/>
      <c r="N472" s="332"/>
      <c r="O472" s="332"/>
      <c r="P472" s="332"/>
      <c r="Q472" s="332"/>
      <c r="R472" s="332"/>
      <c r="S472" s="332"/>
      <c r="T472" s="332"/>
      <c r="U472" s="328"/>
      <c r="V472" s="329"/>
      <c r="W472" s="329"/>
      <c r="X472" s="329"/>
      <c r="Y472" s="329"/>
      <c r="Z472" s="329"/>
      <c r="AA472" s="329"/>
      <c r="AB472" s="333"/>
    </row>
    <row r="473" spans="1:28">
      <c r="A473" s="331"/>
      <c r="B473" s="332"/>
      <c r="C473" s="335"/>
      <c r="D473" s="332"/>
      <c r="E473" s="332"/>
      <c r="F473" s="332"/>
      <c r="G473" s="332"/>
      <c r="H473" s="332"/>
      <c r="I473" s="332"/>
      <c r="J473" s="332"/>
      <c r="K473" s="332"/>
      <c r="L473" s="332"/>
      <c r="M473" s="332"/>
      <c r="N473" s="332"/>
      <c r="O473" s="332"/>
      <c r="P473" s="332"/>
      <c r="Q473" s="332"/>
      <c r="R473" s="332"/>
      <c r="S473" s="332"/>
      <c r="T473" s="332"/>
      <c r="U473" s="328"/>
      <c r="V473" s="329"/>
      <c r="W473" s="329"/>
      <c r="X473" s="329"/>
      <c r="Y473" s="329"/>
      <c r="Z473" s="329"/>
      <c r="AA473" s="329"/>
      <c r="AB473" s="333"/>
    </row>
    <row r="474" spans="1:28">
      <c r="A474" s="331"/>
      <c r="B474" s="332"/>
      <c r="C474" s="335"/>
      <c r="D474" s="332"/>
      <c r="E474" s="332"/>
      <c r="F474" s="332"/>
      <c r="G474" s="332"/>
      <c r="H474" s="332"/>
      <c r="I474" s="332"/>
      <c r="J474" s="332"/>
      <c r="K474" s="332"/>
      <c r="L474" s="332"/>
      <c r="M474" s="332"/>
      <c r="N474" s="332"/>
      <c r="O474" s="332"/>
      <c r="P474" s="332"/>
      <c r="Q474" s="332"/>
      <c r="R474" s="332"/>
      <c r="S474" s="332"/>
      <c r="T474" s="332"/>
      <c r="U474" s="328"/>
      <c r="V474" s="329"/>
      <c r="W474" s="329"/>
      <c r="X474" s="329"/>
      <c r="Y474" s="329"/>
      <c r="Z474" s="329"/>
      <c r="AA474" s="329"/>
      <c r="AB474" s="333"/>
    </row>
    <row r="475" spans="1:28">
      <c r="A475" s="331"/>
      <c r="B475" s="332"/>
      <c r="C475" s="335"/>
      <c r="D475" s="332"/>
      <c r="E475" s="332"/>
      <c r="F475" s="332"/>
      <c r="G475" s="332"/>
      <c r="H475" s="332"/>
      <c r="I475" s="332"/>
      <c r="J475" s="332"/>
      <c r="K475" s="332"/>
      <c r="L475" s="332"/>
      <c r="M475" s="332"/>
      <c r="N475" s="332"/>
      <c r="O475" s="332"/>
      <c r="P475" s="332"/>
      <c r="Q475" s="332"/>
      <c r="R475" s="332"/>
      <c r="S475" s="332"/>
      <c r="T475" s="332"/>
      <c r="U475" s="328"/>
      <c r="V475" s="329"/>
      <c r="W475" s="329"/>
      <c r="X475" s="329"/>
      <c r="Y475" s="329"/>
      <c r="Z475" s="329"/>
      <c r="AA475" s="329"/>
      <c r="AB475" s="333"/>
    </row>
    <row r="476" spans="1:28">
      <c r="A476" s="331"/>
      <c r="B476" s="332"/>
      <c r="C476" s="335"/>
      <c r="D476" s="332"/>
      <c r="E476" s="332"/>
      <c r="F476" s="332"/>
      <c r="G476" s="332"/>
      <c r="H476" s="332"/>
      <c r="I476" s="332"/>
      <c r="J476" s="332"/>
      <c r="K476" s="332"/>
      <c r="L476" s="332"/>
      <c r="M476" s="332"/>
      <c r="N476" s="332"/>
      <c r="O476" s="332"/>
      <c r="P476" s="332"/>
      <c r="Q476" s="332"/>
      <c r="R476" s="332"/>
      <c r="S476" s="332"/>
      <c r="T476" s="332"/>
      <c r="U476" s="328"/>
      <c r="V476" s="329"/>
      <c r="W476" s="329"/>
      <c r="X476" s="329"/>
      <c r="Y476" s="329"/>
      <c r="Z476" s="329"/>
      <c r="AA476" s="329"/>
      <c r="AB476" s="333"/>
    </row>
    <row r="477" spans="1:28">
      <c r="A477" s="331"/>
      <c r="B477" s="332"/>
      <c r="C477" s="335"/>
      <c r="D477" s="332"/>
      <c r="E477" s="332"/>
      <c r="F477" s="332"/>
      <c r="G477" s="332"/>
      <c r="H477" s="332"/>
      <c r="I477" s="332"/>
      <c r="J477" s="332"/>
      <c r="K477" s="332"/>
      <c r="L477" s="332"/>
      <c r="M477" s="332"/>
      <c r="N477" s="332"/>
      <c r="O477" s="332"/>
      <c r="P477" s="332"/>
      <c r="Q477" s="332"/>
      <c r="R477" s="332"/>
      <c r="S477" s="332"/>
      <c r="T477" s="332"/>
      <c r="U477" s="328"/>
      <c r="V477" s="329"/>
      <c r="W477" s="329"/>
      <c r="X477" s="329"/>
      <c r="Y477" s="329"/>
      <c r="Z477" s="329"/>
      <c r="AA477" s="329"/>
      <c r="AB477" s="333"/>
    </row>
    <row r="478" spans="1:28">
      <c r="A478" s="331"/>
      <c r="B478" s="332"/>
      <c r="C478" s="335"/>
      <c r="D478" s="332"/>
      <c r="E478" s="332"/>
      <c r="F478" s="332"/>
      <c r="G478" s="332"/>
      <c r="H478" s="332"/>
      <c r="I478" s="332"/>
      <c r="J478" s="332"/>
      <c r="K478" s="332"/>
      <c r="L478" s="332"/>
      <c r="M478" s="332"/>
      <c r="N478" s="332"/>
      <c r="O478" s="332"/>
      <c r="P478" s="332"/>
      <c r="Q478" s="332"/>
      <c r="R478" s="332"/>
      <c r="S478" s="332"/>
      <c r="T478" s="332"/>
      <c r="U478" s="328"/>
      <c r="V478" s="329"/>
      <c r="W478" s="329"/>
      <c r="X478" s="329"/>
      <c r="Y478" s="329"/>
      <c r="Z478" s="329"/>
      <c r="AA478" s="329"/>
      <c r="AB478" s="333"/>
    </row>
    <row r="479" spans="1:28">
      <c r="A479" s="331"/>
      <c r="B479" s="332"/>
      <c r="C479" s="335"/>
      <c r="D479" s="332"/>
      <c r="E479" s="332"/>
      <c r="F479" s="332"/>
      <c r="G479" s="332"/>
      <c r="H479" s="332"/>
      <c r="I479" s="332"/>
      <c r="J479" s="332"/>
      <c r="K479" s="332"/>
      <c r="L479" s="332"/>
      <c r="M479" s="332"/>
      <c r="N479" s="332"/>
      <c r="O479" s="332"/>
      <c r="P479" s="332"/>
      <c r="Q479" s="332"/>
      <c r="R479" s="332"/>
      <c r="S479" s="332"/>
      <c r="T479" s="332"/>
      <c r="U479" s="328"/>
      <c r="V479" s="329"/>
      <c r="W479" s="329"/>
      <c r="X479" s="329"/>
      <c r="Y479" s="329"/>
      <c r="Z479" s="329"/>
      <c r="AA479" s="329"/>
      <c r="AB479" s="333"/>
    </row>
    <row r="480" spans="1:28">
      <c r="A480" s="331"/>
      <c r="B480" s="332"/>
      <c r="C480" s="335"/>
      <c r="D480" s="332"/>
      <c r="E480" s="332"/>
      <c r="F480" s="332"/>
      <c r="G480" s="332"/>
      <c r="H480" s="332"/>
      <c r="I480" s="332"/>
      <c r="J480" s="332"/>
      <c r="K480" s="332"/>
      <c r="L480" s="332"/>
      <c r="M480" s="332"/>
      <c r="N480" s="332"/>
      <c r="O480" s="332"/>
      <c r="P480" s="332"/>
      <c r="Q480" s="332"/>
      <c r="R480" s="332"/>
      <c r="S480" s="332"/>
      <c r="T480" s="332"/>
      <c r="U480" s="328"/>
      <c r="V480" s="329"/>
      <c r="W480" s="329"/>
      <c r="X480" s="329"/>
      <c r="Y480" s="329"/>
      <c r="Z480" s="329"/>
      <c r="AA480" s="329"/>
      <c r="AB480" s="333"/>
    </row>
    <row r="481" spans="1:28">
      <c r="A481" s="331"/>
      <c r="B481" s="332"/>
      <c r="C481" s="335"/>
      <c r="D481" s="332"/>
      <c r="E481" s="332"/>
      <c r="F481" s="332"/>
      <c r="G481" s="332"/>
      <c r="H481" s="332"/>
      <c r="I481" s="332"/>
      <c r="J481" s="332"/>
      <c r="K481" s="332"/>
      <c r="L481" s="332"/>
      <c r="M481" s="332"/>
      <c r="N481" s="332"/>
      <c r="O481" s="332"/>
      <c r="P481" s="332"/>
      <c r="Q481" s="332"/>
      <c r="R481" s="332"/>
      <c r="S481" s="332"/>
      <c r="T481" s="332"/>
      <c r="U481" s="328"/>
      <c r="V481" s="329"/>
      <c r="W481" s="329"/>
      <c r="X481" s="329"/>
      <c r="Y481" s="329"/>
      <c r="Z481" s="329"/>
      <c r="AA481" s="329"/>
      <c r="AB481" s="333"/>
    </row>
    <row r="482" spans="1:28">
      <c r="A482" s="331"/>
      <c r="B482" s="332"/>
      <c r="C482" s="335"/>
      <c r="D482" s="332"/>
      <c r="E482" s="332"/>
      <c r="F482" s="332"/>
      <c r="G482" s="332"/>
      <c r="H482" s="332"/>
      <c r="I482" s="332"/>
      <c r="J482" s="332"/>
      <c r="K482" s="332"/>
      <c r="L482" s="332"/>
      <c r="M482" s="332"/>
      <c r="N482" s="332"/>
      <c r="O482" s="332"/>
      <c r="P482" s="332"/>
      <c r="Q482" s="332"/>
      <c r="R482" s="332"/>
      <c r="S482" s="332"/>
      <c r="T482" s="332"/>
      <c r="U482" s="328"/>
      <c r="V482" s="329"/>
      <c r="W482" s="329"/>
      <c r="X482" s="329"/>
      <c r="Y482" s="329"/>
      <c r="Z482" s="329"/>
      <c r="AA482" s="329"/>
      <c r="AB482" s="333"/>
    </row>
    <row r="483" spans="1:28">
      <c r="A483" s="331"/>
      <c r="B483" s="332"/>
      <c r="C483" s="335"/>
      <c r="D483" s="332"/>
      <c r="E483" s="332"/>
      <c r="F483" s="332"/>
      <c r="G483" s="332"/>
      <c r="H483" s="332"/>
      <c r="I483" s="332"/>
      <c r="J483" s="332"/>
      <c r="K483" s="332"/>
      <c r="L483" s="332"/>
      <c r="M483" s="332"/>
      <c r="N483" s="332"/>
      <c r="O483" s="332"/>
      <c r="P483" s="332"/>
      <c r="Q483" s="332"/>
      <c r="R483" s="332"/>
      <c r="S483" s="332"/>
      <c r="T483" s="332"/>
      <c r="U483" s="328"/>
      <c r="V483" s="329"/>
      <c r="W483" s="329"/>
      <c r="X483" s="329"/>
      <c r="Y483" s="329"/>
      <c r="Z483" s="329"/>
      <c r="AA483" s="329"/>
      <c r="AB483" s="333"/>
    </row>
    <row r="484" spans="1:28">
      <c r="A484" s="331"/>
      <c r="B484" s="332"/>
      <c r="C484" s="335"/>
      <c r="D484" s="332"/>
      <c r="E484" s="332"/>
      <c r="F484" s="332"/>
      <c r="G484" s="332"/>
      <c r="H484" s="332"/>
      <c r="I484" s="332"/>
      <c r="J484" s="332"/>
      <c r="K484" s="332"/>
      <c r="L484" s="332"/>
      <c r="M484" s="332"/>
      <c r="N484" s="332"/>
      <c r="O484" s="332"/>
      <c r="P484" s="332"/>
      <c r="Q484" s="332"/>
      <c r="R484" s="332"/>
      <c r="S484" s="332"/>
      <c r="T484" s="332"/>
      <c r="U484" s="328"/>
      <c r="V484" s="329"/>
      <c r="W484" s="329"/>
      <c r="X484" s="329"/>
      <c r="Y484" s="329"/>
      <c r="Z484" s="329"/>
      <c r="AA484" s="329"/>
      <c r="AB484" s="333"/>
    </row>
    <row r="485" spans="1:28">
      <c r="A485" s="331"/>
      <c r="B485" s="332"/>
      <c r="C485" s="335"/>
      <c r="D485" s="332"/>
      <c r="E485" s="332"/>
      <c r="F485" s="332"/>
      <c r="G485" s="332"/>
      <c r="H485" s="332"/>
      <c r="I485" s="332"/>
      <c r="J485" s="332"/>
      <c r="K485" s="332"/>
      <c r="L485" s="332"/>
      <c r="M485" s="332"/>
      <c r="N485" s="332"/>
      <c r="O485" s="332"/>
      <c r="P485" s="332"/>
      <c r="Q485" s="332"/>
      <c r="R485" s="332"/>
      <c r="S485" s="332"/>
      <c r="T485" s="332"/>
      <c r="U485" s="328"/>
      <c r="V485" s="329"/>
      <c r="W485" s="329"/>
      <c r="X485" s="329"/>
      <c r="Y485" s="329"/>
      <c r="Z485" s="329"/>
      <c r="AA485" s="329"/>
      <c r="AB485" s="333"/>
    </row>
    <row r="486" spans="1:28">
      <c r="A486" s="331"/>
      <c r="B486" s="332"/>
      <c r="C486" s="335"/>
      <c r="D486" s="332"/>
      <c r="E486" s="332"/>
      <c r="F486" s="332"/>
      <c r="G486" s="332"/>
      <c r="H486" s="332"/>
      <c r="I486" s="332"/>
      <c r="J486" s="332"/>
      <c r="K486" s="332"/>
      <c r="L486" s="332"/>
      <c r="M486" s="332"/>
      <c r="N486" s="332"/>
      <c r="O486" s="332"/>
      <c r="P486" s="332"/>
      <c r="Q486" s="332"/>
      <c r="R486" s="332"/>
      <c r="S486" s="332"/>
      <c r="T486" s="332"/>
      <c r="U486" s="328"/>
      <c r="V486" s="329"/>
      <c r="W486" s="329"/>
      <c r="X486" s="329"/>
      <c r="Y486" s="329"/>
      <c r="Z486" s="329"/>
      <c r="AA486" s="329"/>
      <c r="AB486" s="333"/>
    </row>
    <row r="487" spans="1:28">
      <c r="A487" s="331"/>
      <c r="B487" s="332"/>
      <c r="C487" s="335"/>
      <c r="D487" s="332"/>
      <c r="E487" s="332"/>
      <c r="F487" s="332"/>
      <c r="G487" s="332"/>
      <c r="H487" s="332"/>
      <c r="I487" s="332"/>
      <c r="J487" s="332"/>
      <c r="K487" s="332"/>
      <c r="L487" s="332"/>
      <c r="M487" s="332"/>
      <c r="N487" s="332"/>
      <c r="O487" s="332"/>
      <c r="P487" s="332"/>
      <c r="Q487" s="332"/>
      <c r="R487" s="332"/>
      <c r="S487" s="332"/>
      <c r="T487" s="332"/>
      <c r="U487" s="328"/>
      <c r="V487" s="329"/>
      <c r="W487" s="329"/>
      <c r="X487" s="329"/>
      <c r="Y487" s="329"/>
      <c r="Z487" s="329"/>
      <c r="AA487" s="329"/>
      <c r="AB487" s="333"/>
    </row>
    <row r="488" spans="1:28">
      <c r="A488" s="331"/>
      <c r="B488" s="332"/>
      <c r="C488" s="335"/>
      <c r="D488" s="332"/>
      <c r="E488" s="332"/>
      <c r="F488" s="332"/>
      <c r="G488" s="332"/>
      <c r="H488" s="332"/>
      <c r="I488" s="332"/>
      <c r="J488" s="332"/>
      <c r="K488" s="332"/>
      <c r="L488" s="332"/>
      <c r="M488" s="332"/>
      <c r="N488" s="332"/>
      <c r="O488" s="332"/>
      <c r="P488" s="332"/>
      <c r="Q488" s="332"/>
      <c r="R488" s="332"/>
      <c r="S488" s="332"/>
      <c r="T488" s="332"/>
      <c r="U488" s="328"/>
      <c r="V488" s="329"/>
      <c r="W488" s="329"/>
      <c r="X488" s="329"/>
      <c r="Y488" s="329"/>
      <c r="Z488" s="329"/>
      <c r="AA488" s="329"/>
      <c r="AB488" s="333"/>
    </row>
    <row r="489" spans="1:28">
      <c r="A489" s="331"/>
      <c r="B489" s="332"/>
      <c r="C489" s="335"/>
      <c r="D489" s="332"/>
      <c r="E489" s="332"/>
      <c r="F489" s="332"/>
      <c r="G489" s="332"/>
      <c r="H489" s="332"/>
      <c r="I489" s="332"/>
      <c r="J489" s="332"/>
      <c r="K489" s="332"/>
      <c r="L489" s="332"/>
      <c r="M489" s="332"/>
      <c r="N489" s="332"/>
      <c r="O489" s="332"/>
      <c r="P489" s="332"/>
      <c r="Q489" s="332"/>
      <c r="R489" s="332"/>
      <c r="S489" s="332"/>
      <c r="T489" s="332"/>
      <c r="U489" s="328"/>
      <c r="V489" s="329"/>
      <c r="W489" s="329"/>
      <c r="X489" s="329"/>
      <c r="Y489" s="329"/>
      <c r="Z489" s="329"/>
      <c r="AA489" s="329"/>
      <c r="AB489" s="333"/>
    </row>
    <row r="490" spans="1:28">
      <c r="A490" s="331"/>
      <c r="B490" s="332"/>
      <c r="C490" s="335"/>
      <c r="D490" s="332"/>
      <c r="E490" s="332"/>
      <c r="F490" s="332"/>
      <c r="G490" s="332"/>
      <c r="H490" s="332"/>
      <c r="I490" s="332"/>
      <c r="J490" s="332"/>
      <c r="K490" s="332"/>
      <c r="L490" s="332"/>
      <c r="M490" s="332"/>
      <c r="N490" s="332"/>
      <c r="O490" s="332"/>
      <c r="P490" s="332"/>
      <c r="Q490" s="332"/>
      <c r="R490" s="332"/>
      <c r="S490" s="332"/>
      <c r="T490" s="332"/>
      <c r="U490" s="328"/>
      <c r="V490" s="329"/>
      <c r="W490" s="329"/>
      <c r="X490" s="329"/>
      <c r="Y490" s="329"/>
      <c r="Z490" s="329"/>
      <c r="AA490" s="329"/>
      <c r="AB490" s="333"/>
    </row>
    <row r="491" spans="1:28">
      <c r="A491" s="331"/>
      <c r="B491" s="332"/>
      <c r="C491" s="335"/>
      <c r="D491" s="332"/>
      <c r="E491" s="332"/>
      <c r="F491" s="332"/>
      <c r="G491" s="332"/>
      <c r="H491" s="332"/>
      <c r="I491" s="332"/>
      <c r="J491" s="332"/>
      <c r="K491" s="332"/>
      <c r="L491" s="332"/>
      <c r="M491" s="332"/>
      <c r="N491" s="332"/>
      <c r="O491" s="332"/>
      <c r="P491" s="332"/>
      <c r="Q491" s="332"/>
      <c r="R491" s="332"/>
      <c r="S491" s="332"/>
      <c r="T491" s="332"/>
      <c r="U491" s="328"/>
      <c r="V491" s="329"/>
      <c r="W491" s="329"/>
      <c r="X491" s="329"/>
      <c r="Y491" s="329"/>
      <c r="Z491" s="329"/>
      <c r="AA491" s="329"/>
      <c r="AB491" s="333"/>
    </row>
    <row r="492" spans="1:28">
      <c r="A492" s="331"/>
      <c r="B492" s="332"/>
      <c r="C492" s="335"/>
      <c r="D492" s="332"/>
      <c r="E492" s="332"/>
      <c r="F492" s="332"/>
      <c r="G492" s="332"/>
      <c r="H492" s="332"/>
      <c r="I492" s="332"/>
      <c r="J492" s="332"/>
      <c r="K492" s="332"/>
      <c r="L492" s="332"/>
      <c r="M492" s="332"/>
      <c r="N492" s="332"/>
      <c r="O492" s="332"/>
      <c r="P492" s="332"/>
      <c r="Q492" s="332"/>
      <c r="R492" s="332"/>
      <c r="S492" s="332"/>
      <c r="T492" s="332"/>
      <c r="U492" s="328"/>
      <c r="V492" s="329"/>
      <c r="W492" s="329"/>
      <c r="X492" s="329"/>
      <c r="Y492" s="329"/>
      <c r="Z492" s="329"/>
      <c r="AA492" s="329"/>
      <c r="AB492" s="333"/>
    </row>
    <row r="493" spans="1:28">
      <c r="A493" s="331"/>
      <c r="B493" s="332"/>
      <c r="C493" s="335"/>
      <c r="D493" s="332"/>
      <c r="E493" s="332"/>
      <c r="F493" s="332"/>
      <c r="G493" s="332"/>
      <c r="H493" s="332"/>
      <c r="I493" s="332"/>
      <c r="J493" s="332"/>
      <c r="K493" s="332"/>
      <c r="L493" s="332"/>
      <c r="M493" s="332"/>
      <c r="N493" s="332"/>
      <c r="O493" s="332"/>
      <c r="P493" s="332"/>
      <c r="Q493" s="332"/>
      <c r="R493" s="332"/>
      <c r="S493" s="332"/>
      <c r="T493" s="332"/>
      <c r="U493" s="328"/>
      <c r="V493" s="329"/>
      <c r="W493" s="329"/>
      <c r="X493" s="329"/>
      <c r="Y493" s="329"/>
      <c r="Z493" s="329"/>
      <c r="AA493" s="329"/>
      <c r="AB493" s="333"/>
    </row>
    <row r="494" spans="1:28">
      <c r="A494" s="331"/>
      <c r="B494" s="332"/>
      <c r="C494" s="335"/>
      <c r="D494" s="332"/>
      <c r="E494" s="332"/>
      <c r="F494" s="332"/>
      <c r="G494" s="332"/>
      <c r="H494" s="332"/>
      <c r="I494" s="332"/>
      <c r="J494" s="332"/>
      <c r="K494" s="332"/>
      <c r="L494" s="332"/>
      <c r="M494" s="332"/>
      <c r="N494" s="332"/>
      <c r="O494" s="332"/>
      <c r="P494" s="332"/>
      <c r="Q494" s="332"/>
      <c r="R494" s="332"/>
      <c r="S494" s="332"/>
      <c r="T494" s="332"/>
      <c r="U494" s="328"/>
      <c r="V494" s="329"/>
      <c r="W494" s="329"/>
      <c r="X494" s="329"/>
      <c r="Y494" s="329"/>
      <c r="Z494" s="329"/>
      <c r="AA494" s="329"/>
      <c r="AB494" s="333"/>
    </row>
    <row r="495" spans="1:28">
      <c r="A495" s="331"/>
      <c r="B495" s="332"/>
      <c r="C495" s="335"/>
      <c r="D495" s="332"/>
      <c r="E495" s="332"/>
      <c r="F495" s="332"/>
      <c r="G495" s="332"/>
      <c r="H495" s="332"/>
      <c r="I495" s="332"/>
      <c r="J495" s="332"/>
      <c r="K495" s="332"/>
      <c r="L495" s="332"/>
      <c r="M495" s="332"/>
      <c r="N495" s="332"/>
      <c r="O495" s="332"/>
      <c r="P495" s="332"/>
      <c r="Q495" s="332"/>
      <c r="R495" s="332"/>
      <c r="S495" s="332"/>
      <c r="T495" s="332"/>
      <c r="U495" s="328"/>
      <c r="V495" s="329"/>
      <c r="W495" s="329"/>
      <c r="X495" s="329"/>
      <c r="Y495" s="329"/>
      <c r="Z495" s="329"/>
      <c r="AA495" s="329"/>
      <c r="AB495" s="333"/>
    </row>
    <row r="496" spans="1:28">
      <c r="A496" s="331"/>
      <c r="B496" s="332"/>
      <c r="C496" s="335"/>
      <c r="D496" s="332"/>
      <c r="E496" s="332"/>
      <c r="F496" s="332"/>
      <c r="G496" s="332"/>
      <c r="H496" s="332"/>
      <c r="I496" s="332"/>
      <c r="J496" s="332"/>
      <c r="K496" s="332"/>
      <c r="L496" s="332"/>
      <c r="M496" s="332"/>
      <c r="N496" s="332"/>
      <c r="O496" s="332"/>
      <c r="P496" s="332"/>
      <c r="Q496" s="332"/>
      <c r="R496" s="332"/>
      <c r="S496" s="332"/>
      <c r="T496" s="332"/>
      <c r="U496" s="328"/>
      <c r="V496" s="329"/>
      <c r="W496" s="329"/>
      <c r="X496" s="329"/>
      <c r="Y496" s="329"/>
      <c r="Z496" s="329"/>
      <c r="AA496" s="329"/>
      <c r="AB496" s="333"/>
    </row>
    <row r="497" spans="1:28">
      <c r="A497" s="331"/>
      <c r="B497" s="332"/>
      <c r="C497" s="335"/>
      <c r="D497" s="332"/>
      <c r="E497" s="332"/>
      <c r="F497" s="332"/>
      <c r="G497" s="332"/>
      <c r="H497" s="332"/>
      <c r="I497" s="332"/>
      <c r="J497" s="332"/>
      <c r="K497" s="332"/>
      <c r="L497" s="332"/>
      <c r="M497" s="332"/>
      <c r="N497" s="332"/>
      <c r="O497" s="332"/>
      <c r="P497" s="332"/>
      <c r="Q497" s="332"/>
      <c r="R497" s="332"/>
      <c r="S497" s="332"/>
      <c r="T497" s="332"/>
      <c r="U497" s="328"/>
      <c r="V497" s="329"/>
      <c r="W497" s="329"/>
      <c r="X497" s="329"/>
      <c r="Y497" s="329"/>
      <c r="Z497" s="329"/>
      <c r="AA497" s="329"/>
      <c r="AB497" s="333"/>
    </row>
    <row r="498" spans="1:28">
      <c r="A498" s="331"/>
      <c r="B498" s="332"/>
      <c r="C498" s="335"/>
      <c r="D498" s="332"/>
      <c r="E498" s="332"/>
      <c r="F498" s="332"/>
      <c r="G498" s="332"/>
      <c r="H498" s="332"/>
      <c r="I498" s="332"/>
      <c r="J498" s="332"/>
      <c r="K498" s="332"/>
      <c r="L498" s="332"/>
      <c r="M498" s="332"/>
      <c r="N498" s="332"/>
      <c r="O498" s="332"/>
      <c r="P498" s="332"/>
      <c r="Q498" s="332"/>
      <c r="R498" s="332"/>
      <c r="S498" s="332"/>
      <c r="T498" s="332"/>
      <c r="U498" s="328"/>
      <c r="V498" s="329"/>
      <c r="W498" s="329"/>
      <c r="X498" s="329"/>
      <c r="Y498" s="329"/>
      <c r="Z498" s="329"/>
      <c r="AA498" s="329"/>
      <c r="AB498" s="333"/>
    </row>
    <row r="499" spans="1:28">
      <c r="A499" s="331"/>
      <c r="B499" s="332"/>
      <c r="C499" s="335"/>
      <c r="D499" s="332"/>
      <c r="E499" s="332"/>
      <c r="F499" s="332"/>
      <c r="G499" s="332"/>
      <c r="H499" s="332"/>
      <c r="I499" s="332"/>
      <c r="J499" s="332"/>
      <c r="K499" s="332"/>
      <c r="L499" s="332"/>
      <c r="M499" s="332"/>
      <c r="N499" s="332"/>
      <c r="O499" s="332"/>
      <c r="P499" s="332"/>
      <c r="Q499" s="332"/>
      <c r="R499" s="332"/>
      <c r="S499" s="332"/>
      <c r="T499" s="332"/>
      <c r="U499" s="328"/>
      <c r="V499" s="329"/>
      <c r="W499" s="329"/>
      <c r="X499" s="329"/>
      <c r="Y499" s="329"/>
      <c r="Z499" s="329"/>
      <c r="AA499" s="329"/>
      <c r="AB499" s="333"/>
    </row>
    <row r="500" spans="1:28">
      <c r="A500" s="331"/>
      <c r="B500" s="332"/>
      <c r="C500" s="335"/>
      <c r="D500" s="332"/>
      <c r="E500" s="332"/>
      <c r="F500" s="332"/>
      <c r="G500" s="332"/>
      <c r="H500" s="332"/>
      <c r="I500" s="332"/>
      <c r="J500" s="332"/>
      <c r="K500" s="332"/>
      <c r="L500" s="332"/>
      <c r="M500" s="332"/>
      <c r="N500" s="332"/>
      <c r="O500" s="332"/>
      <c r="P500" s="332"/>
      <c r="Q500" s="332"/>
      <c r="R500" s="332"/>
      <c r="S500" s="332"/>
      <c r="T500" s="332"/>
      <c r="U500" s="328"/>
      <c r="V500" s="329"/>
      <c r="W500" s="329"/>
      <c r="X500" s="329"/>
      <c r="Y500" s="329"/>
      <c r="Z500" s="329"/>
      <c r="AA500" s="329"/>
      <c r="AB500" s="333"/>
    </row>
    <row r="501" spans="1:28">
      <c r="A501" s="331"/>
      <c r="B501" s="332"/>
      <c r="C501" s="335"/>
      <c r="D501" s="332"/>
      <c r="E501" s="332"/>
      <c r="F501" s="332"/>
      <c r="G501" s="332"/>
      <c r="H501" s="332"/>
      <c r="I501" s="332"/>
      <c r="J501" s="332"/>
      <c r="K501" s="332"/>
      <c r="L501" s="332"/>
      <c r="M501" s="332"/>
      <c r="N501" s="332"/>
      <c r="O501" s="332"/>
      <c r="P501" s="332"/>
      <c r="Q501" s="332"/>
      <c r="R501" s="332"/>
      <c r="S501" s="332"/>
      <c r="T501" s="332"/>
      <c r="U501" s="328"/>
      <c r="V501" s="329"/>
      <c r="W501" s="329"/>
      <c r="X501" s="329"/>
      <c r="Y501" s="329"/>
      <c r="Z501" s="329"/>
      <c r="AA501" s="329"/>
      <c r="AB501" s="333"/>
    </row>
    <row r="502" spans="1:28">
      <c r="A502" s="331"/>
      <c r="B502" s="332"/>
      <c r="C502" s="335"/>
      <c r="D502" s="332"/>
      <c r="E502" s="332"/>
      <c r="F502" s="332"/>
      <c r="G502" s="332"/>
      <c r="H502" s="332"/>
      <c r="I502" s="332"/>
      <c r="J502" s="332"/>
      <c r="K502" s="332"/>
      <c r="L502" s="332"/>
      <c r="M502" s="332"/>
      <c r="N502" s="332"/>
      <c r="O502" s="332"/>
      <c r="P502" s="332"/>
      <c r="Q502" s="332"/>
      <c r="R502" s="332"/>
      <c r="S502" s="332"/>
      <c r="T502" s="332"/>
      <c r="U502" s="328"/>
      <c r="V502" s="329"/>
      <c r="W502" s="329"/>
      <c r="X502" s="329"/>
      <c r="Y502" s="329"/>
      <c r="Z502" s="329"/>
      <c r="AA502" s="329"/>
      <c r="AB502" s="333"/>
    </row>
    <row r="503" spans="1:28">
      <c r="A503" s="331"/>
      <c r="B503" s="332"/>
      <c r="C503" s="335"/>
      <c r="D503" s="332"/>
      <c r="E503" s="332"/>
      <c r="F503" s="332"/>
      <c r="G503" s="332"/>
      <c r="H503" s="332"/>
      <c r="I503" s="332"/>
      <c r="J503" s="332"/>
      <c r="K503" s="332"/>
      <c r="L503" s="332"/>
      <c r="M503" s="332"/>
      <c r="N503" s="332"/>
      <c r="O503" s="332"/>
      <c r="P503" s="332"/>
      <c r="Q503" s="332"/>
      <c r="R503" s="332"/>
      <c r="S503" s="332"/>
      <c r="T503" s="332"/>
      <c r="U503" s="328"/>
      <c r="V503" s="329"/>
      <c r="W503" s="329"/>
      <c r="X503" s="329"/>
      <c r="Y503" s="329"/>
      <c r="Z503" s="329"/>
      <c r="AA503" s="329"/>
      <c r="AB503" s="333"/>
    </row>
    <row r="504" spans="1:28">
      <c r="A504" s="331"/>
      <c r="B504" s="332"/>
      <c r="C504" s="335"/>
      <c r="D504" s="332"/>
      <c r="E504" s="332"/>
      <c r="F504" s="332"/>
      <c r="G504" s="332"/>
      <c r="H504" s="332"/>
      <c r="I504" s="332"/>
      <c r="J504" s="332"/>
      <c r="K504" s="332"/>
      <c r="L504" s="332"/>
      <c r="M504" s="332"/>
      <c r="N504" s="332"/>
      <c r="O504" s="332"/>
      <c r="P504" s="332"/>
      <c r="Q504" s="332"/>
      <c r="R504" s="332"/>
      <c r="S504" s="332"/>
      <c r="T504" s="332"/>
      <c r="U504" s="328"/>
      <c r="V504" s="329"/>
      <c r="W504" s="329"/>
      <c r="X504" s="329"/>
      <c r="Y504" s="329"/>
      <c r="Z504" s="329"/>
      <c r="AA504" s="329"/>
      <c r="AB504" s="333"/>
    </row>
    <row r="505" spans="1:28">
      <c r="A505" s="331"/>
      <c r="B505" s="332"/>
      <c r="C505" s="335"/>
      <c r="D505" s="332"/>
      <c r="E505" s="332"/>
      <c r="F505" s="332"/>
      <c r="G505" s="332"/>
      <c r="H505" s="332"/>
      <c r="I505" s="332"/>
      <c r="J505" s="332"/>
      <c r="K505" s="332"/>
      <c r="L505" s="332"/>
      <c r="M505" s="332"/>
      <c r="N505" s="332"/>
      <c r="O505" s="332"/>
      <c r="P505" s="332"/>
      <c r="Q505" s="332"/>
      <c r="R505" s="332"/>
      <c r="S505" s="332"/>
      <c r="T505" s="332"/>
      <c r="U505" s="328"/>
      <c r="V505" s="329"/>
      <c r="W505" s="329"/>
      <c r="X505" s="329"/>
      <c r="Y505" s="329"/>
      <c r="Z505" s="329"/>
      <c r="AA505" s="329"/>
      <c r="AB505" s="333"/>
    </row>
    <row r="506" spans="1:28">
      <c r="A506" s="331"/>
      <c r="B506" s="332"/>
      <c r="C506" s="335"/>
      <c r="D506" s="332"/>
      <c r="E506" s="332"/>
      <c r="F506" s="332"/>
      <c r="G506" s="332"/>
      <c r="H506" s="332"/>
      <c r="I506" s="332"/>
      <c r="J506" s="332"/>
      <c r="K506" s="332"/>
      <c r="L506" s="332"/>
      <c r="M506" s="332"/>
      <c r="N506" s="332"/>
      <c r="O506" s="332"/>
      <c r="P506" s="332"/>
      <c r="Q506" s="332"/>
      <c r="R506" s="332"/>
      <c r="S506" s="332"/>
      <c r="T506" s="332"/>
      <c r="U506" s="328"/>
      <c r="V506" s="329"/>
      <c r="W506" s="329"/>
      <c r="X506" s="329"/>
      <c r="Y506" s="329"/>
      <c r="Z506" s="329"/>
      <c r="AA506" s="329"/>
      <c r="AB506" s="333"/>
    </row>
    <row r="507" spans="1:28">
      <c r="A507" s="331"/>
      <c r="B507" s="332"/>
      <c r="C507" s="335"/>
      <c r="D507" s="332"/>
      <c r="E507" s="332"/>
      <c r="F507" s="332"/>
      <c r="G507" s="332"/>
      <c r="H507" s="332"/>
      <c r="I507" s="332"/>
      <c r="J507" s="332"/>
      <c r="K507" s="332"/>
      <c r="L507" s="332"/>
      <c r="M507" s="332"/>
      <c r="N507" s="332"/>
      <c r="O507" s="332"/>
      <c r="P507" s="332"/>
      <c r="Q507" s="332"/>
      <c r="R507" s="332"/>
      <c r="S507" s="332"/>
      <c r="T507" s="332"/>
      <c r="U507" s="328"/>
      <c r="V507" s="329"/>
      <c r="W507" s="329"/>
      <c r="X507" s="329"/>
      <c r="Y507" s="329"/>
      <c r="Z507" s="329"/>
      <c r="AA507" s="329"/>
      <c r="AB507" s="333"/>
    </row>
    <row r="508" spans="1:28">
      <c r="A508" s="331"/>
      <c r="B508" s="332"/>
      <c r="C508" s="335"/>
      <c r="D508" s="332"/>
      <c r="E508" s="332"/>
      <c r="F508" s="332"/>
      <c r="G508" s="332"/>
      <c r="H508" s="332"/>
      <c r="I508" s="332"/>
      <c r="J508" s="332"/>
      <c r="K508" s="332"/>
      <c r="L508" s="332"/>
      <c r="M508" s="332"/>
      <c r="N508" s="332"/>
      <c r="O508" s="332"/>
      <c r="P508" s="332"/>
      <c r="Q508" s="332"/>
      <c r="R508" s="332"/>
      <c r="S508" s="332"/>
      <c r="T508" s="332"/>
      <c r="U508" s="328"/>
      <c r="V508" s="329"/>
      <c r="W508" s="329"/>
      <c r="X508" s="329"/>
      <c r="Y508" s="329"/>
      <c r="Z508" s="329"/>
      <c r="AA508" s="329"/>
      <c r="AB508" s="333"/>
    </row>
    <row r="509" spans="1:28">
      <c r="A509" s="331"/>
      <c r="B509" s="332"/>
      <c r="C509" s="335"/>
      <c r="D509" s="332"/>
      <c r="E509" s="332"/>
      <c r="F509" s="332"/>
      <c r="G509" s="332"/>
      <c r="H509" s="332"/>
      <c r="I509" s="332"/>
      <c r="J509" s="332"/>
      <c r="K509" s="332"/>
      <c r="L509" s="332"/>
      <c r="M509" s="332"/>
      <c r="N509" s="332"/>
      <c r="O509" s="332"/>
      <c r="P509" s="332"/>
      <c r="Q509" s="332"/>
      <c r="R509" s="332"/>
      <c r="S509" s="332"/>
      <c r="T509" s="332"/>
      <c r="U509" s="328"/>
      <c r="V509" s="329"/>
      <c r="W509" s="329"/>
      <c r="X509" s="329"/>
      <c r="Y509" s="329"/>
      <c r="Z509" s="329"/>
      <c r="AA509" s="329"/>
      <c r="AB509" s="333"/>
    </row>
    <row r="510" spans="1:28">
      <c r="A510" s="331"/>
      <c r="B510" s="332"/>
      <c r="C510" s="335"/>
      <c r="D510" s="332"/>
      <c r="E510" s="332"/>
      <c r="F510" s="332"/>
      <c r="G510" s="332"/>
      <c r="H510" s="332"/>
      <c r="I510" s="332"/>
      <c r="J510" s="332"/>
      <c r="K510" s="332"/>
      <c r="L510" s="332"/>
      <c r="M510" s="332"/>
      <c r="N510" s="332"/>
      <c r="O510" s="332"/>
      <c r="P510" s="332"/>
      <c r="Q510" s="332"/>
      <c r="R510" s="332"/>
      <c r="S510" s="332"/>
      <c r="T510" s="332"/>
      <c r="U510" s="328"/>
      <c r="V510" s="329"/>
      <c r="W510" s="329"/>
      <c r="X510" s="329"/>
      <c r="Y510" s="329"/>
      <c r="Z510" s="329"/>
      <c r="AA510" s="329"/>
      <c r="AB510" s="333"/>
    </row>
    <row r="511" spans="1:28">
      <c r="A511" s="331"/>
      <c r="B511" s="332"/>
      <c r="C511" s="335"/>
      <c r="D511" s="332"/>
      <c r="E511" s="332"/>
      <c r="F511" s="332"/>
      <c r="G511" s="332"/>
      <c r="H511" s="332"/>
      <c r="I511" s="332"/>
      <c r="J511" s="332"/>
      <c r="K511" s="332"/>
      <c r="L511" s="332"/>
      <c r="M511" s="332"/>
      <c r="N511" s="332"/>
      <c r="O511" s="332"/>
      <c r="P511" s="332"/>
      <c r="Q511" s="332"/>
      <c r="R511" s="332"/>
      <c r="S511" s="332"/>
      <c r="T511" s="332"/>
      <c r="U511" s="328"/>
      <c r="V511" s="329"/>
      <c r="W511" s="329"/>
      <c r="X511" s="329"/>
      <c r="Y511" s="329"/>
      <c r="Z511" s="329"/>
      <c r="AA511" s="329"/>
      <c r="AB511" s="333"/>
    </row>
    <row r="512" spans="1:28">
      <c r="A512" s="331"/>
      <c r="B512" s="332"/>
      <c r="C512" s="335"/>
      <c r="D512" s="332"/>
      <c r="E512" s="332"/>
      <c r="F512" s="332"/>
      <c r="G512" s="332"/>
      <c r="H512" s="332"/>
      <c r="I512" s="332"/>
      <c r="J512" s="332"/>
      <c r="K512" s="332"/>
      <c r="L512" s="332"/>
      <c r="M512" s="332"/>
      <c r="N512" s="332"/>
      <c r="O512" s="332"/>
      <c r="P512" s="332"/>
      <c r="Q512" s="332"/>
      <c r="R512" s="332"/>
      <c r="S512" s="332"/>
      <c r="T512" s="332"/>
      <c r="U512" s="328"/>
      <c r="V512" s="329"/>
      <c r="W512" s="329"/>
      <c r="X512" s="329"/>
      <c r="Y512" s="329"/>
      <c r="Z512" s="329"/>
      <c r="AA512" s="329"/>
      <c r="AB512" s="333"/>
    </row>
    <row r="513" spans="1:28">
      <c r="A513" s="331"/>
      <c r="B513" s="332"/>
      <c r="C513" s="335"/>
      <c r="D513" s="332"/>
      <c r="E513" s="332"/>
      <c r="F513" s="332"/>
      <c r="G513" s="332"/>
      <c r="H513" s="332"/>
      <c r="I513" s="332"/>
      <c r="J513" s="332"/>
      <c r="K513" s="332"/>
      <c r="L513" s="332"/>
      <c r="M513" s="332"/>
      <c r="N513" s="332"/>
      <c r="O513" s="332"/>
      <c r="P513" s="332"/>
      <c r="Q513" s="332"/>
      <c r="R513" s="332"/>
      <c r="S513" s="332"/>
      <c r="T513" s="332"/>
      <c r="U513" s="328"/>
      <c r="V513" s="329"/>
      <c r="W513" s="329"/>
      <c r="X513" s="329"/>
      <c r="Y513" s="329"/>
      <c r="Z513" s="329"/>
      <c r="AA513" s="329"/>
      <c r="AB513" s="333"/>
    </row>
    <row r="514" spans="1:28">
      <c r="A514" s="331"/>
      <c r="B514" s="332"/>
      <c r="C514" s="335"/>
      <c r="D514" s="332"/>
      <c r="E514" s="332"/>
      <c r="F514" s="332"/>
      <c r="G514" s="332"/>
      <c r="H514" s="332"/>
      <c r="I514" s="332"/>
      <c r="J514" s="332"/>
      <c r="K514" s="332"/>
      <c r="L514" s="332"/>
      <c r="M514" s="332"/>
      <c r="N514" s="332"/>
      <c r="O514" s="332"/>
      <c r="P514" s="332"/>
      <c r="Q514" s="332"/>
      <c r="R514" s="332"/>
      <c r="S514" s="332"/>
      <c r="T514" s="332"/>
      <c r="U514" s="328"/>
      <c r="V514" s="329"/>
      <c r="W514" s="329"/>
      <c r="X514" s="329"/>
      <c r="Y514" s="329"/>
      <c r="Z514" s="329"/>
      <c r="AA514" s="329"/>
      <c r="AB514" s="333"/>
    </row>
    <row r="515" spans="1:28">
      <c r="A515" s="331"/>
      <c r="B515" s="332"/>
      <c r="C515" s="335"/>
      <c r="D515" s="332"/>
      <c r="E515" s="332"/>
      <c r="F515" s="332"/>
      <c r="G515" s="332"/>
      <c r="H515" s="332"/>
      <c r="I515" s="332"/>
      <c r="J515" s="332"/>
      <c r="K515" s="332"/>
      <c r="L515" s="332"/>
      <c r="M515" s="332"/>
      <c r="N515" s="332"/>
      <c r="O515" s="332"/>
      <c r="P515" s="332"/>
      <c r="Q515" s="332"/>
      <c r="R515" s="332"/>
      <c r="S515" s="332"/>
      <c r="T515" s="332"/>
      <c r="U515" s="328"/>
      <c r="V515" s="329"/>
      <c r="W515" s="329"/>
      <c r="X515" s="329"/>
      <c r="Y515" s="329"/>
      <c r="Z515" s="329"/>
      <c r="AA515" s="329"/>
      <c r="AB515" s="333"/>
    </row>
    <row r="516" spans="1:28">
      <c r="A516" s="331"/>
      <c r="B516" s="332"/>
      <c r="C516" s="335"/>
      <c r="D516" s="332"/>
      <c r="E516" s="332"/>
      <c r="F516" s="332"/>
      <c r="G516" s="332"/>
      <c r="H516" s="332"/>
      <c r="I516" s="332"/>
      <c r="J516" s="332"/>
      <c r="K516" s="332"/>
      <c r="L516" s="332"/>
      <c r="M516" s="332"/>
      <c r="N516" s="332"/>
      <c r="O516" s="332"/>
      <c r="P516" s="332"/>
      <c r="Q516" s="332"/>
      <c r="R516" s="332"/>
      <c r="S516" s="332"/>
      <c r="T516" s="332"/>
      <c r="U516" s="328"/>
      <c r="V516" s="329"/>
      <c r="W516" s="329"/>
      <c r="X516" s="329"/>
      <c r="Y516" s="329"/>
      <c r="Z516" s="329"/>
      <c r="AA516" s="329"/>
      <c r="AB516" s="333"/>
    </row>
    <row r="517" spans="1:28">
      <c r="A517" s="331"/>
      <c r="B517" s="332"/>
      <c r="C517" s="335"/>
      <c r="D517" s="332"/>
      <c r="E517" s="332"/>
      <c r="F517" s="332"/>
      <c r="G517" s="332"/>
      <c r="H517" s="332"/>
      <c r="I517" s="332"/>
      <c r="J517" s="332"/>
      <c r="K517" s="332"/>
      <c r="L517" s="332"/>
      <c r="M517" s="332"/>
      <c r="N517" s="332"/>
      <c r="O517" s="332"/>
      <c r="P517" s="332"/>
      <c r="Q517" s="332"/>
      <c r="R517" s="332"/>
      <c r="S517" s="332"/>
      <c r="T517" s="332"/>
      <c r="U517" s="328"/>
      <c r="V517" s="329"/>
      <c r="W517" s="329"/>
      <c r="X517" s="329"/>
      <c r="Y517" s="329"/>
      <c r="Z517" s="329"/>
      <c r="AA517" s="329"/>
      <c r="AB517" s="333"/>
    </row>
    <row r="518" spans="1:28">
      <c r="A518" s="331"/>
      <c r="B518" s="332"/>
      <c r="C518" s="335"/>
      <c r="D518" s="332"/>
      <c r="E518" s="332"/>
      <c r="F518" s="332"/>
      <c r="G518" s="332"/>
      <c r="H518" s="332"/>
      <c r="I518" s="332"/>
      <c r="J518" s="332"/>
      <c r="K518" s="332"/>
      <c r="L518" s="332"/>
      <c r="M518" s="332"/>
      <c r="N518" s="332"/>
      <c r="O518" s="332"/>
      <c r="P518" s="332"/>
      <c r="Q518" s="332"/>
      <c r="R518" s="332"/>
      <c r="S518" s="332"/>
      <c r="T518" s="332"/>
      <c r="U518" s="328"/>
      <c r="V518" s="329"/>
      <c r="W518" s="329"/>
      <c r="X518" s="329"/>
      <c r="Y518" s="329"/>
      <c r="Z518" s="329"/>
      <c r="AA518" s="329"/>
      <c r="AB518" s="333"/>
    </row>
    <row r="519" spans="1:28">
      <c r="A519" s="331"/>
      <c r="B519" s="332"/>
      <c r="C519" s="335"/>
      <c r="D519" s="332"/>
      <c r="E519" s="332"/>
      <c r="F519" s="332"/>
      <c r="G519" s="332"/>
      <c r="H519" s="332"/>
      <c r="I519" s="332"/>
      <c r="J519" s="332"/>
      <c r="K519" s="332"/>
      <c r="L519" s="332"/>
      <c r="M519" s="332"/>
      <c r="N519" s="332"/>
      <c r="O519" s="332"/>
      <c r="P519" s="332"/>
      <c r="Q519" s="332"/>
      <c r="R519" s="332"/>
      <c r="S519" s="332"/>
      <c r="T519" s="332"/>
      <c r="U519" s="328"/>
      <c r="V519" s="329"/>
      <c r="W519" s="329"/>
      <c r="X519" s="329"/>
      <c r="Y519" s="329"/>
      <c r="Z519" s="329"/>
      <c r="AA519" s="329"/>
      <c r="AB519" s="333"/>
    </row>
    <row r="520" spans="1:28">
      <c r="A520" s="331"/>
      <c r="B520" s="332"/>
      <c r="C520" s="335"/>
      <c r="D520" s="332"/>
      <c r="E520" s="332"/>
      <c r="F520" s="332"/>
      <c r="G520" s="332"/>
      <c r="H520" s="332"/>
      <c r="I520" s="332"/>
      <c r="J520" s="332"/>
      <c r="K520" s="332"/>
      <c r="L520" s="332"/>
      <c r="M520" s="332"/>
      <c r="N520" s="332"/>
      <c r="O520" s="332"/>
      <c r="P520" s="332"/>
      <c r="Q520" s="332"/>
      <c r="R520" s="332"/>
      <c r="S520" s="332"/>
      <c r="T520" s="332"/>
      <c r="U520" s="328"/>
      <c r="V520" s="329"/>
      <c r="W520" s="329"/>
      <c r="X520" s="329"/>
      <c r="Y520" s="329"/>
      <c r="Z520" s="329"/>
      <c r="AA520" s="329"/>
      <c r="AB520" s="333"/>
    </row>
    <row r="521" spans="1:28">
      <c r="A521" s="331"/>
      <c r="B521" s="332"/>
      <c r="C521" s="335"/>
      <c r="D521" s="332"/>
      <c r="E521" s="332"/>
      <c r="F521" s="332"/>
      <c r="G521" s="332"/>
      <c r="H521" s="332"/>
      <c r="I521" s="332"/>
      <c r="J521" s="332"/>
      <c r="K521" s="332"/>
      <c r="L521" s="332"/>
      <c r="M521" s="332"/>
      <c r="N521" s="332"/>
      <c r="O521" s="332"/>
      <c r="P521" s="332"/>
      <c r="Q521" s="332"/>
      <c r="R521" s="332"/>
      <c r="S521" s="332"/>
      <c r="T521" s="332"/>
      <c r="U521" s="328"/>
      <c r="V521" s="329"/>
      <c r="W521" s="329"/>
      <c r="X521" s="329"/>
      <c r="Y521" s="329"/>
      <c r="Z521" s="329"/>
      <c r="AA521" s="329"/>
      <c r="AB521" s="333"/>
    </row>
    <row r="522" spans="1:28">
      <c r="A522" s="331"/>
      <c r="B522" s="332"/>
      <c r="C522" s="335"/>
      <c r="D522" s="332"/>
      <c r="E522" s="332"/>
      <c r="F522" s="332"/>
      <c r="G522" s="332"/>
      <c r="H522" s="332"/>
      <c r="I522" s="332"/>
      <c r="J522" s="332"/>
      <c r="K522" s="332"/>
      <c r="L522" s="332"/>
      <c r="M522" s="332"/>
      <c r="N522" s="332"/>
      <c r="O522" s="332"/>
      <c r="P522" s="332"/>
      <c r="Q522" s="332"/>
      <c r="R522" s="332"/>
      <c r="S522" s="332"/>
      <c r="T522" s="332"/>
      <c r="U522" s="328"/>
      <c r="V522" s="329"/>
      <c r="W522" s="329"/>
      <c r="X522" s="329"/>
      <c r="Y522" s="329"/>
      <c r="Z522" s="329"/>
      <c r="AA522" s="329"/>
      <c r="AB522" s="333"/>
    </row>
    <row r="523" spans="1:28">
      <c r="A523" s="331"/>
      <c r="B523" s="332"/>
      <c r="C523" s="335"/>
      <c r="D523" s="332"/>
      <c r="E523" s="332"/>
      <c r="F523" s="332"/>
      <c r="G523" s="332"/>
      <c r="H523" s="332"/>
      <c r="I523" s="332"/>
      <c r="J523" s="332"/>
      <c r="K523" s="332"/>
      <c r="L523" s="332"/>
      <c r="M523" s="332"/>
      <c r="N523" s="332"/>
      <c r="O523" s="332"/>
      <c r="P523" s="332"/>
      <c r="Q523" s="332"/>
      <c r="R523" s="332"/>
      <c r="S523" s="332"/>
      <c r="T523" s="332"/>
      <c r="U523" s="328"/>
      <c r="V523" s="329"/>
      <c r="W523" s="329"/>
      <c r="X523" s="329"/>
      <c r="Y523" s="329"/>
      <c r="Z523" s="329"/>
      <c r="AA523" s="329"/>
      <c r="AB523" s="333"/>
    </row>
    <row r="524" spans="1:28">
      <c r="A524" s="331"/>
      <c r="B524" s="332"/>
      <c r="C524" s="335"/>
      <c r="D524" s="332"/>
      <c r="E524" s="332"/>
      <c r="F524" s="332"/>
      <c r="G524" s="332"/>
      <c r="H524" s="332"/>
      <c r="I524" s="332"/>
      <c r="J524" s="332"/>
      <c r="K524" s="332"/>
      <c r="L524" s="332"/>
      <c r="M524" s="332"/>
      <c r="N524" s="332"/>
      <c r="O524" s="332"/>
      <c r="P524" s="332"/>
      <c r="Q524" s="332"/>
      <c r="R524" s="332"/>
      <c r="S524" s="332"/>
      <c r="T524" s="332"/>
      <c r="U524" s="328"/>
      <c r="V524" s="329"/>
      <c r="W524" s="329"/>
      <c r="X524" s="329"/>
      <c r="Y524" s="329"/>
      <c r="Z524" s="329"/>
      <c r="AA524" s="329"/>
      <c r="AB524" s="333"/>
    </row>
    <row r="525" spans="1:28">
      <c r="A525" s="331"/>
      <c r="B525" s="332"/>
      <c r="C525" s="335"/>
      <c r="D525" s="332"/>
      <c r="E525" s="332"/>
      <c r="F525" s="332"/>
      <c r="G525" s="332"/>
      <c r="H525" s="332"/>
      <c r="I525" s="332"/>
      <c r="J525" s="332"/>
      <c r="K525" s="332"/>
      <c r="L525" s="332"/>
      <c r="M525" s="332"/>
      <c r="N525" s="332"/>
      <c r="O525" s="332"/>
      <c r="P525" s="332"/>
      <c r="Q525" s="332"/>
      <c r="R525" s="332"/>
      <c r="S525" s="332"/>
      <c r="T525" s="332"/>
      <c r="U525" s="328"/>
      <c r="V525" s="329"/>
      <c r="W525" s="329"/>
      <c r="X525" s="329"/>
      <c r="Y525" s="329"/>
      <c r="Z525" s="329"/>
      <c r="AA525" s="329"/>
      <c r="AB525" s="333"/>
    </row>
    <row r="526" spans="1:28">
      <c r="A526" s="331"/>
      <c r="B526" s="332"/>
      <c r="C526" s="335"/>
      <c r="D526" s="332"/>
      <c r="E526" s="332"/>
      <c r="F526" s="332"/>
      <c r="G526" s="332"/>
      <c r="H526" s="332"/>
      <c r="I526" s="332"/>
      <c r="J526" s="332"/>
      <c r="K526" s="332"/>
      <c r="L526" s="332"/>
      <c r="M526" s="332"/>
      <c r="N526" s="332"/>
      <c r="O526" s="332"/>
      <c r="P526" s="332"/>
      <c r="Q526" s="332"/>
      <c r="R526" s="332"/>
      <c r="S526" s="332"/>
      <c r="T526" s="332"/>
      <c r="U526" s="328"/>
      <c r="V526" s="329"/>
      <c r="W526" s="329"/>
      <c r="X526" s="329"/>
      <c r="Y526" s="329"/>
      <c r="Z526" s="329"/>
      <c r="AA526" s="329"/>
      <c r="AB526" s="333"/>
    </row>
    <row r="527" spans="1:28">
      <c r="A527" s="331"/>
      <c r="B527" s="332"/>
      <c r="C527" s="335"/>
      <c r="D527" s="332"/>
      <c r="E527" s="332"/>
      <c r="F527" s="332"/>
      <c r="G527" s="332"/>
      <c r="H527" s="332"/>
      <c r="I527" s="332"/>
      <c r="J527" s="332"/>
      <c r="K527" s="332"/>
      <c r="L527" s="332"/>
      <c r="M527" s="332"/>
      <c r="N527" s="332"/>
      <c r="O527" s="332"/>
      <c r="P527" s="332"/>
      <c r="Q527" s="332"/>
      <c r="R527" s="332"/>
      <c r="S527" s="332"/>
      <c r="T527" s="332"/>
      <c r="U527" s="328"/>
      <c r="V527" s="329"/>
      <c r="W527" s="329"/>
      <c r="X527" s="329"/>
      <c r="Y527" s="329"/>
      <c r="Z527" s="329"/>
      <c r="AA527" s="329"/>
      <c r="AB527" s="333"/>
    </row>
    <row r="528" spans="1:28">
      <c r="A528" s="331"/>
      <c r="B528" s="332"/>
      <c r="C528" s="335"/>
      <c r="D528" s="332"/>
      <c r="E528" s="332"/>
      <c r="F528" s="332"/>
      <c r="G528" s="332"/>
      <c r="H528" s="332"/>
      <c r="I528" s="332"/>
      <c r="J528" s="332"/>
      <c r="K528" s="332"/>
      <c r="L528" s="332"/>
      <c r="M528" s="332"/>
      <c r="N528" s="332"/>
      <c r="O528" s="332"/>
      <c r="P528" s="332"/>
      <c r="Q528" s="332"/>
      <c r="R528" s="332"/>
      <c r="S528" s="332"/>
      <c r="T528" s="332"/>
      <c r="U528" s="328"/>
      <c r="V528" s="329"/>
      <c r="W528" s="329"/>
      <c r="X528" s="329"/>
      <c r="Y528" s="329"/>
      <c r="Z528" s="329"/>
      <c r="AA528" s="329"/>
      <c r="AB528" s="333"/>
    </row>
    <row r="529" spans="1:28">
      <c r="A529" s="331"/>
      <c r="B529" s="332"/>
      <c r="C529" s="335"/>
      <c r="D529" s="332"/>
      <c r="E529" s="332"/>
      <c r="F529" s="332"/>
      <c r="G529" s="332"/>
      <c r="H529" s="332"/>
      <c r="I529" s="332"/>
      <c r="J529" s="332"/>
      <c r="K529" s="332"/>
      <c r="L529" s="332"/>
      <c r="M529" s="332"/>
      <c r="N529" s="332"/>
      <c r="O529" s="332"/>
      <c r="P529" s="332"/>
      <c r="Q529" s="332"/>
      <c r="R529" s="332"/>
      <c r="S529" s="332"/>
      <c r="T529" s="332"/>
      <c r="U529" s="328"/>
      <c r="V529" s="329"/>
      <c r="W529" s="329"/>
      <c r="X529" s="329"/>
      <c r="Y529" s="329"/>
      <c r="Z529" s="329"/>
      <c r="AA529" s="329"/>
      <c r="AB529" s="333"/>
    </row>
    <row r="530" spans="1:28">
      <c r="A530" s="331"/>
      <c r="B530" s="332"/>
      <c r="C530" s="335"/>
      <c r="D530" s="332"/>
      <c r="E530" s="332"/>
      <c r="F530" s="332"/>
      <c r="G530" s="332"/>
      <c r="H530" s="332"/>
      <c r="I530" s="332"/>
      <c r="J530" s="332"/>
      <c r="K530" s="332"/>
      <c r="L530" s="332"/>
      <c r="M530" s="332"/>
      <c r="N530" s="332"/>
      <c r="O530" s="332"/>
      <c r="P530" s="332"/>
      <c r="Q530" s="332"/>
      <c r="R530" s="332"/>
      <c r="S530" s="332"/>
      <c r="T530" s="332"/>
      <c r="U530" s="328"/>
      <c r="V530" s="329"/>
      <c r="W530" s="329"/>
      <c r="X530" s="329"/>
      <c r="Y530" s="329"/>
      <c r="Z530" s="329"/>
      <c r="AA530" s="329"/>
      <c r="AB530" s="333"/>
    </row>
    <row r="531" spans="1:28">
      <c r="A531" s="331"/>
      <c r="B531" s="332"/>
      <c r="C531" s="335"/>
      <c r="D531" s="332"/>
      <c r="E531" s="332"/>
      <c r="F531" s="332"/>
      <c r="G531" s="332"/>
      <c r="H531" s="332"/>
      <c r="I531" s="332"/>
      <c r="J531" s="332"/>
      <c r="K531" s="332"/>
      <c r="L531" s="332"/>
      <c r="M531" s="332"/>
      <c r="N531" s="332"/>
      <c r="O531" s="332"/>
      <c r="P531" s="332"/>
      <c r="Q531" s="332"/>
      <c r="R531" s="332"/>
      <c r="S531" s="332"/>
      <c r="T531" s="332"/>
      <c r="U531" s="328"/>
      <c r="V531" s="329"/>
      <c r="W531" s="329"/>
      <c r="X531" s="329"/>
      <c r="Y531" s="329"/>
      <c r="Z531" s="329"/>
      <c r="AA531" s="329"/>
      <c r="AB531" s="333"/>
    </row>
    <row r="532" spans="1:28">
      <c r="A532" s="331"/>
      <c r="B532" s="332"/>
      <c r="C532" s="335"/>
      <c r="D532" s="332"/>
      <c r="E532" s="332"/>
      <c r="F532" s="332"/>
      <c r="G532" s="332"/>
      <c r="H532" s="332"/>
      <c r="I532" s="332"/>
      <c r="J532" s="332"/>
      <c r="K532" s="332"/>
      <c r="L532" s="332"/>
      <c r="M532" s="332"/>
      <c r="N532" s="332"/>
      <c r="O532" s="332"/>
      <c r="P532" s="332"/>
      <c r="Q532" s="332"/>
      <c r="R532" s="332"/>
      <c r="S532" s="332"/>
      <c r="T532" s="332"/>
      <c r="U532" s="328"/>
      <c r="V532" s="329"/>
      <c r="W532" s="329"/>
      <c r="X532" s="329"/>
      <c r="Y532" s="329"/>
      <c r="Z532" s="329"/>
      <c r="AA532" s="329"/>
      <c r="AB532" s="333"/>
    </row>
    <row r="533" spans="1:28">
      <c r="A533" s="331"/>
      <c r="B533" s="332"/>
      <c r="C533" s="335"/>
      <c r="D533" s="332"/>
      <c r="E533" s="332"/>
      <c r="F533" s="332"/>
      <c r="G533" s="332"/>
      <c r="H533" s="332"/>
      <c r="I533" s="332"/>
      <c r="J533" s="332"/>
      <c r="K533" s="332"/>
      <c r="L533" s="332"/>
      <c r="M533" s="332"/>
      <c r="N533" s="332"/>
      <c r="O533" s="332"/>
      <c r="P533" s="332"/>
      <c r="Q533" s="332"/>
      <c r="R533" s="332"/>
      <c r="S533" s="332"/>
      <c r="T533" s="332"/>
      <c r="U533" s="328"/>
      <c r="V533" s="329"/>
      <c r="W533" s="329"/>
      <c r="X533" s="329"/>
      <c r="Y533" s="329"/>
      <c r="Z533" s="329"/>
      <c r="AA533" s="329"/>
      <c r="AB533" s="333"/>
    </row>
    <row r="534" spans="1:28">
      <c r="A534" s="331"/>
      <c r="B534" s="332"/>
      <c r="C534" s="335"/>
      <c r="D534" s="332"/>
      <c r="E534" s="332"/>
      <c r="F534" s="332"/>
      <c r="G534" s="332"/>
      <c r="H534" s="332"/>
      <c r="I534" s="332"/>
      <c r="J534" s="332"/>
      <c r="K534" s="332"/>
      <c r="L534" s="332"/>
      <c r="M534" s="332"/>
      <c r="N534" s="332"/>
      <c r="O534" s="332"/>
      <c r="P534" s="332"/>
      <c r="Q534" s="332"/>
      <c r="R534" s="332"/>
      <c r="S534" s="332"/>
      <c r="T534" s="332"/>
      <c r="U534" s="328"/>
      <c r="V534" s="329"/>
      <c r="W534" s="329"/>
      <c r="X534" s="329"/>
      <c r="Y534" s="329"/>
      <c r="Z534" s="329"/>
      <c r="AA534" s="329"/>
      <c r="AB534" s="333"/>
    </row>
    <row r="535" spans="1:28">
      <c r="A535" s="331"/>
      <c r="B535" s="332"/>
      <c r="C535" s="335"/>
      <c r="D535" s="332"/>
      <c r="E535" s="332"/>
      <c r="F535" s="332"/>
      <c r="G535" s="332"/>
      <c r="H535" s="332"/>
      <c r="I535" s="332"/>
      <c r="J535" s="332"/>
      <c r="K535" s="332"/>
      <c r="L535" s="332"/>
      <c r="M535" s="332"/>
      <c r="N535" s="332"/>
      <c r="O535" s="332"/>
      <c r="P535" s="332"/>
      <c r="Q535" s="332"/>
      <c r="R535" s="332"/>
      <c r="S535" s="332"/>
      <c r="T535" s="332"/>
      <c r="U535" s="328"/>
      <c r="V535" s="329"/>
      <c r="W535" s="329"/>
      <c r="X535" s="329"/>
      <c r="Y535" s="329"/>
      <c r="Z535" s="329"/>
      <c r="AA535" s="329"/>
      <c r="AB535" s="333"/>
    </row>
    <row r="536" spans="1:28">
      <c r="A536" s="331"/>
      <c r="B536" s="332"/>
      <c r="C536" s="335"/>
      <c r="D536" s="332"/>
      <c r="E536" s="332"/>
      <c r="F536" s="332"/>
      <c r="G536" s="332"/>
      <c r="H536" s="332"/>
      <c r="I536" s="332"/>
      <c r="J536" s="332"/>
      <c r="K536" s="332"/>
      <c r="L536" s="332"/>
      <c r="M536" s="332"/>
      <c r="N536" s="332"/>
      <c r="O536" s="332"/>
      <c r="P536" s="332"/>
      <c r="Q536" s="332"/>
      <c r="R536" s="332"/>
      <c r="S536" s="332"/>
      <c r="T536" s="332"/>
      <c r="U536" s="328"/>
      <c r="V536" s="329"/>
      <c r="W536" s="329"/>
      <c r="X536" s="329"/>
      <c r="Y536" s="329"/>
      <c r="Z536" s="329"/>
      <c r="AA536" s="329"/>
      <c r="AB536" s="333"/>
    </row>
    <row r="537" spans="1:28">
      <c r="A537" s="331"/>
      <c r="B537" s="332"/>
      <c r="C537" s="335"/>
      <c r="D537" s="332"/>
      <c r="E537" s="332"/>
      <c r="F537" s="332"/>
      <c r="G537" s="332"/>
      <c r="H537" s="332"/>
      <c r="I537" s="332"/>
      <c r="J537" s="332"/>
      <c r="K537" s="332"/>
      <c r="L537" s="332"/>
      <c r="M537" s="332"/>
      <c r="N537" s="332"/>
      <c r="O537" s="332"/>
      <c r="P537" s="332"/>
      <c r="Q537" s="332"/>
      <c r="R537" s="332"/>
      <c r="S537" s="332"/>
      <c r="T537" s="332"/>
      <c r="U537" s="328"/>
      <c r="V537" s="329"/>
      <c r="W537" s="329"/>
      <c r="X537" s="329"/>
      <c r="Y537" s="329"/>
      <c r="Z537" s="329"/>
      <c r="AA537" s="329"/>
      <c r="AB537" s="333"/>
    </row>
    <row r="538" spans="1:28">
      <c r="A538" s="331"/>
      <c r="B538" s="332"/>
      <c r="C538" s="335"/>
      <c r="D538" s="332"/>
      <c r="E538" s="332"/>
      <c r="F538" s="332"/>
      <c r="G538" s="332"/>
      <c r="H538" s="332"/>
      <c r="I538" s="332"/>
      <c r="J538" s="332"/>
      <c r="K538" s="332"/>
      <c r="L538" s="332"/>
      <c r="M538" s="332"/>
      <c r="N538" s="332"/>
      <c r="O538" s="332"/>
      <c r="P538" s="332"/>
      <c r="Q538" s="332"/>
      <c r="R538" s="332"/>
      <c r="S538" s="332"/>
      <c r="T538" s="332"/>
      <c r="U538" s="328"/>
      <c r="V538" s="329"/>
      <c r="W538" s="329"/>
      <c r="X538" s="329"/>
      <c r="Y538" s="329"/>
      <c r="Z538" s="329"/>
      <c r="AA538" s="329"/>
      <c r="AB538" s="333"/>
    </row>
    <row r="539" spans="1:28">
      <c r="A539" s="331"/>
      <c r="B539" s="332"/>
      <c r="C539" s="335"/>
      <c r="D539" s="332"/>
      <c r="E539" s="332"/>
      <c r="F539" s="332"/>
      <c r="G539" s="332"/>
      <c r="H539" s="332"/>
      <c r="I539" s="332"/>
      <c r="J539" s="332"/>
      <c r="K539" s="332"/>
      <c r="L539" s="332"/>
      <c r="M539" s="332"/>
      <c r="N539" s="332"/>
      <c r="O539" s="332"/>
      <c r="P539" s="332"/>
      <c r="Q539" s="332"/>
      <c r="R539" s="332"/>
      <c r="S539" s="332"/>
      <c r="T539" s="332"/>
      <c r="U539" s="328"/>
      <c r="V539" s="329"/>
      <c r="W539" s="329"/>
      <c r="X539" s="329"/>
      <c r="Y539" s="329"/>
      <c r="Z539" s="329"/>
      <c r="AA539" s="329"/>
      <c r="AB539" s="333"/>
    </row>
    <row r="540" spans="1:28">
      <c r="A540" s="331"/>
      <c r="B540" s="332"/>
      <c r="C540" s="335"/>
      <c r="D540" s="332"/>
      <c r="E540" s="332"/>
      <c r="F540" s="332"/>
      <c r="G540" s="332"/>
      <c r="H540" s="332"/>
      <c r="I540" s="332"/>
      <c r="J540" s="332"/>
      <c r="K540" s="332"/>
      <c r="L540" s="332"/>
      <c r="M540" s="332"/>
      <c r="N540" s="332"/>
      <c r="O540" s="332"/>
      <c r="P540" s="332"/>
      <c r="Q540" s="332"/>
      <c r="R540" s="332"/>
      <c r="S540" s="332"/>
      <c r="T540" s="332"/>
      <c r="U540" s="328"/>
      <c r="V540" s="329"/>
      <c r="W540" s="329"/>
      <c r="X540" s="329"/>
      <c r="Y540" s="329"/>
      <c r="Z540" s="329"/>
      <c r="AA540" s="329"/>
      <c r="AB540" s="333"/>
    </row>
    <row r="541" spans="1:28">
      <c r="A541" s="331"/>
      <c r="B541" s="332"/>
      <c r="C541" s="335"/>
      <c r="D541" s="332"/>
      <c r="E541" s="332"/>
      <c r="F541" s="332"/>
      <c r="G541" s="332"/>
      <c r="H541" s="332"/>
      <c r="I541" s="332"/>
      <c r="J541" s="332"/>
      <c r="K541" s="332"/>
      <c r="L541" s="332"/>
      <c r="M541" s="332"/>
      <c r="N541" s="332"/>
      <c r="O541" s="332"/>
      <c r="P541" s="332"/>
      <c r="Q541" s="332"/>
      <c r="R541" s="332"/>
      <c r="S541" s="332"/>
      <c r="T541" s="332"/>
      <c r="U541" s="328"/>
      <c r="V541" s="329"/>
      <c r="W541" s="329"/>
      <c r="X541" s="329"/>
      <c r="Y541" s="329"/>
      <c r="Z541" s="329"/>
      <c r="AA541" s="329"/>
      <c r="AB541" s="333"/>
    </row>
    <row r="542" spans="1:28">
      <c r="A542" s="331"/>
      <c r="B542" s="332"/>
      <c r="C542" s="335"/>
      <c r="D542" s="332"/>
      <c r="E542" s="332"/>
      <c r="F542" s="332"/>
      <c r="G542" s="332"/>
      <c r="H542" s="332"/>
      <c r="I542" s="332"/>
      <c r="J542" s="332"/>
      <c r="K542" s="332"/>
      <c r="L542" s="332"/>
      <c r="M542" s="332"/>
      <c r="N542" s="332"/>
      <c r="O542" s="332"/>
      <c r="P542" s="332"/>
      <c r="Q542" s="332"/>
      <c r="R542" s="332"/>
      <c r="S542" s="332"/>
      <c r="T542" s="332"/>
      <c r="U542" s="328"/>
      <c r="V542" s="329"/>
      <c r="W542" s="329"/>
      <c r="X542" s="329"/>
      <c r="Y542" s="329"/>
      <c r="Z542" s="329"/>
      <c r="AA542" s="329"/>
      <c r="AB542" s="333"/>
    </row>
    <row r="543" spans="1:28">
      <c r="A543" s="331"/>
      <c r="B543" s="332"/>
      <c r="C543" s="335"/>
      <c r="D543" s="332"/>
      <c r="E543" s="332"/>
      <c r="F543" s="332"/>
      <c r="G543" s="332"/>
      <c r="H543" s="332"/>
      <c r="I543" s="332"/>
      <c r="J543" s="332"/>
      <c r="K543" s="332"/>
      <c r="L543" s="332"/>
      <c r="M543" s="332"/>
      <c r="N543" s="332"/>
      <c r="O543" s="332"/>
      <c r="P543" s="332"/>
      <c r="Q543" s="332"/>
      <c r="R543" s="332"/>
      <c r="S543" s="332"/>
      <c r="T543" s="332"/>
      <c r="U543" s="328"/>
      <c r="V543" s="329"/>
      <c r="W543" s="329"/>
      <c r="X543" s="329"/>
      <c r="Y543" s="329"/>
      <c r="Z543" s="329"/>
      <c r="AA543" s="329"/>
      <c r="AB543" s="333"/>
    </row>
    <row r="544" spans="1:28">
      <c r="A544" s="331"/>
      <c r="B544" s="332"/>
      <c r="C544" s="335"/>
      <c r="D544" s="332"/>
      <c r="E544" s="332"/>
      <c r="F544" s="332"/>
      <c r="G544" s="332"/>
      <c r="H544" s="332"/>
      <c r="I544" s="332"/>
      <c r="J544" s="332"/>
      <c r="K544" s="332"/>
      <c r="L544" s="332"/>
      <c r="M544" s="332"/>
      <c r="N544" s="332"/>
      <c r="O544" s="332"/>
      <c r="P544" s="332"/>
      <c r="Q544" s="332"/>
      <c r="R544" s="332"/>
      <c r="S544" s="332"/>
      <c r="T544" s="332"/>
      <c r="U544" s="328"/>
      <c r="V544" s="329"/>
      <c r="W544" s="329"/>
      <c r="X544" s="329"/>
      <c r="Y544" s="329"/>
      <c r="Z544" s="329"/>
      <c r="AA544" s="329"/>
      <c r="AB544" s="333"/>
    </row>
    <row r="545" spans="1:28">
      <c r="A545" s="331"/>
      <c r="B545" s="332"/>
      <c r="C545" s="335"/>
      <c r="D545" s="332"/>
      <c r="E545" s="332"/>
      <c r="F545" s="332"/>
      <c r="G545" s="332"/>
      <c r="H545" s="332"/>
      <c r="I545" s="332"/>
      <c r="J545" s="332"/>
      <c r="K545" s="332"/>
      <c r="L545" s="332"/>
      <c r="M545" s="332"/>
      <c r="N545" s="332"/>
      <c r="O545" s="332"/>
      <c r="P545" s="332"/>
      <c r="Q545" s="332"/>
      <c r="R545" s="332"/>
      <c r="S545" s="332"/>
      <c r="T545" s="332"/>
      <c r="U545" s="328"/>
      <c r="V545" s="329"/>
      <c r="W545" s="329"/>
      <c r="X545" s="329"/>
      <c r="Y545" s="329"/>
      <c r="Z545" s="329"/>
      <c r="AA545" s="329"/>
      <c r="AB545" s="333"/>
    </row>
    <row r="546" spans="1:28">
      <c r="A546" s="331"/>
      <c r="B546" s="332"/>
      <c r="C546" s="335"/>
      <c r="D546" s="332"/>
      <c r="E546" s="332"/>
      <c r="F546" s="332"/>
      <c r="G546" s="332"/>
      <c r="H546" s="332"/>
      <c r="I546" s="332"/>
      <c r="J546" s="332"/>
      <c r="K546" s="332"/>
      <c r="L546" s="332"/>
      <c r="M546" s="332"/>
      <c r="N546" s="332"/>
      <c r="O546" s="332"/>
      <c r="P546" s="332"/>
      <c r="Q546" s="332"/>
      <c r="R546" s="332"/>
      <c r="S546" s="332"/>
      <c r="T546" s="332"/>
      <c r="U546" s="328"/>
      <c r="V546" s="329"/>
      <c r="W546" s="329"/>
      <c r="X546" s="329"/>
      <c r="Y546" s="329"/>
      <c r="Z546" s="329"/>
      <c r="AA546" s="329"/>
      <c r="AB546" s="333"/>
    </row>
    <row r="547" spans="1:28">
      <c r="A547" s="331"/>
      <c r="B547" s="332"/>
      <c r="C547" s="335"/>
      <c r="D547" s="332"/>
      <c r="E547" s="332"/>
      <c r="F547" s="332"/>
      <c r="G547" s="332"/>
      <c r="H547" s="332"/>
      <c r="I547" s="332"/>
      <c r="J547" s="332"/>
      <c r="K547" s="332"/>
      <c r="L547" s="332"/>
      <c r="M547" s="332"/>
      <c r="N547" s="332"/>
      <c r="O547" s="332"/>
      <c r="P547" s="332"/>
      <c r="Q547" s="332"/>
      <c r="R547" s="332"/>
      <c r="S547" s="332"/>
      <c r="T547" s="332"/>
      <c r="U547" s="328"/>
      <c r="V547" s="329"/>
      <c r="W547" s="329"/>
      <c r="X547" s="329"/>
      <c r="Y547" s="329"/>
      <c r="Z547" s="329"/>
      <c r="AA547" s="329"/>
      <c r="AB547" s="333"/>
    </row>
    <row r="548" spans="1:28">
      <c r="A548" s="331"/>
      <c r="B548" s="332"/>
      <c r="C548" s="335"/>
      <c r="D548" s="332"/>
      <c r="E548" s="332"/>
      <c r="F548" s="332"/>
      <c r="G548" s="332"/>
      <c r="H548" s="332"/>
      <c r="I548" s="332"/>
      <c r="J548" s="332"/>
      <c r="K548" s="332"/>
      <c r="L548" s="332"/>
      <c r="M548" s="332"/>
      <c r="N548" s="332"/>
      <c r="O548" s="332"/>
      <c r="P548" s="332"/>
      <c r="Q548" s="332"/>
      <c r="R548" s="332"/>
      <c r="S548" s="332"/>
      <c r="T548" s="332"/>
      <c r="U548" s="328"/>
      <c r="V548" s="329"/>
      <c r="W548" s="329"/>
      <c r="X548" s="329"/>
      <c r="Y548" s="329"/>
      <c r="Z548" s="329"/>
      <c r="AA548" s="329"/>
      <c r="AB548" s="333"/>
    </row>
    <row r="549" spans="1:28">
      <c r="A549" s="331"/>
      <c r="B549" s="332"/>
      <c r="C549" s="335"/>
      <c r="D549" s="332"/>
      <c r="E549" s="332"/>
      <c r="F549" s="332"/>
      <c r="G549" s="332"/>
      <c r="H549" s="332"/>
      <c r="I549" s="332"/>
      <c r="J549" s="332"/>
      <c r="K549" s="332"/>
      <c r="L549" s="332"/>
      <c r="M549" s="332"/>
      <c r="N549" s="332"/>
      <c r="O549" s="332"/>
      <c r="P549" s="332"/>
      <c r="Q549" s="332"/>
      <c r="R549" s="332"/>
      <c r="S549" s="332"/>
      <c r="T549" s="332"/>
      <c r="U549" s="328"/>
      <c r="V549" s="329"/>
      <c r="W549" s="329"/>
      <c r="X549" s="329"/>
      <c r="Y549" s="329"/>
      <c r="Z549" s="329"/>
      <c r="AA549" s="329"/>
      <c r="AB549" s="333"/>
    </row>
    <row r="550" spans="1:28">
      <c r="A550" s="331"/>
      <c r="B550" s="332"/>
      <c r="C550" s="335"/>
      <c r="D550" s="332"/>
      <c r="E550" s="332"/>
      <c r="F550" s="332"/>
      <c r="G550" s="332"/>
      <c r="H550" s="332"/>
      <c r="I550" s="332"/>
      <c r="J550" s="332"/>
      <c r="K550" s="332"/>
      <c r="L550" s="332"/>
      <c r="M550" s="332"/>
      <c r="N550" s="332"/>
      <c r="O550" s="332"/>
      <c r="P550" s="332"/>
      <c r="Q550" s="332"/>
      <c r="R550" s="332"/>
      <c r="S550" s="332"/>
      <c r="T550" s="332"/>
      <c r="U550" s="328"/>
      <c r="V550" s="329"/>
      <c r="W550" s="329"/>
      <c r="X550" s="329"/>
      <c r="Y550" s="329"/>
      <c r="Z550" s="329"/>
      <c r="AA550" s="329"/>
      <c r="AB550" s="333"/>
    </row>
    <row r="551" spans="1:28">
      <c r="A551" s="331"/>
      <c r="B551" s="332"/>
      <c r="C551" s="335"/>
      <c r="D551" s="332"/>
      <c r="E551" s="332"/>
      <c r="F551" s="332"/>
      <c r="G551" s="332"/>
      <c r="H551" s="332"/>
      <c r="I551" s="332"/>
      <c r="J551" s="332"/>
      <c r="K551" s="332"/>
      <c r="L551" s="332"/>
      <c r="M551" s="332"/>
      <c r="N551" s="332"/>
      <c r="O551" s="332"/>
      <c r="P551" s="332"/>
      <c r="Q551" s="332"/>
      <c r="R551" s="332"/>
      <c r="S551" s="332"/>
      <c r="T551" s="332"/>
      <c r="U551" s="328"/>
      <c r="V551" s="329"/>
      <c r="W551" s="329"/>
      <c r="X551" s="329"/>
      <c r="Y551" s="329"/>
      <c r="Z551" s="329"/>
      <c r="AA551" s="329"/>
      <c r="AB551" s="333"/>
    </row>
    <row r="552" spans="1:28">
      <c r="A552" s="331"/>
      <c r="B552" s="332"/>
      <c r="C552" s="335"/>
      <c r="D552" s="332"/>
      <c r="E552" s="332"/>
      <c r="F552" s="332"/>
      <c r="G552" s="332"/>
      <c r="H552" s="332"/>
      <c r="I552" s="332"/>
      <c r="J552" s="332"/>
      <c r="K552" s="332"/>
      <c r="L552" s="332"/>
      <c r="M552" s="332"/>
      <c r="N552" s="332"/>
      <c r="O552" s="332"/>
      <c r="P552" s="332"/>
      <c r="Q552" s="332"/>
      <c r="R552" s="332"/>
      <c r="S552" s="332"/>
      <c r="T552" s="332"/>
      <c r="U552" s="328"/>
      <c r="V552" s="329"/>
      <c r="W552" s="329"/>
      <c r="X552" s="329"/>
      <c r="Y552" s="329"/>
      <c r="Z552" s="329"/>
      <c r="AA552" s="329"/>
      <c r="AB552" s="333"/>
    </row>
    <row r="553" spans="1:28">
      <c r="A553" s="331"/>
      <c r="B553" s="332"/>
      <c r="C553" s="335"/>
      <c r="D553" s="332"/>
      <c r="E553" s="332"/>
      <c r="F553" s="332"/>
      <c r="G553" s="332"/>
      <c r="H553" s="332"/>
      <c r="I553" s="332"/>
      <c r="J553" s="332"/>
      <c r="K553" s="332"/>
      <c r="L553" s="332"/>
      <c r="M553" s="332"/>
      <c r="N553" s="332"/>
      <c r="O553" s="332"/>
      <c r="P553" s="332"/>
      <c r="Q553" s="332"/>
      <c r="R553" s="332"/>
      <c r="S553" s="332"/>
      <c r="T553" s="332"/>
      <c r="U553" s="328"/>
      <c r="V553" s="329"/>
      <c r="W553" s="329"/>
      <c r="X553" s="329"/>
      <c r="Y553" s="329"/>
      <c r="Z553" s="329"/>
      <c r="AA553" s="329"/>
      <c r="AB553" s="333"/>
    </row>
    <row r="554" spans="1:28">
      <c r="A554" s="331"/>
      <c r="B554" s="332"/>
      <c r="C554" s="335"/>
      <c r="D554" s="332"/>
      <c r="E554" s="332"/>
      <c r="F554" s="332"/>
      <c r="G554" s="332"/>
      <c r="H554" s="332"/>
      <c r="I554" s="332"/>
      <c r="J554" s="332"/>
      <c r="K554" s="332"/>
      <c r="L554" s="332"/>
      <c r="M554" s="332"/>
      <c r="N554" s="332"/>
      <c r="O554" s="332"/>
      <c r="P554" s="332"/>
      <c r="Q554" s="332"/>
      <c r="R554" s="332"/>
      <c r="S554" s="332"/>
      <c r="T554" s="332"/>
      <c r="U554" s="328"/>
      <c r="V554" s="329"/>
      <c r="W554" s="329"/>
      <c r="X554" s="329"/>
      <c r="Y554" s="329"/>
      <c r="Z554" s="329"/>
      <c r="AA554" s="329"/>
      <c r="AB554" s="333"/>
    </row>
    <row r="555" spans="1:28">
      <c r="A555" s="331"/>
      <c r="B555" s="332"/>
      <c r="C555" s="335"/>
      <c r="D555" s="332"/>
      <c r="E555" s="332"/>
      <c r="F555" s="332"/>
      <c r="G555" s="332"/>
      <c r="H555" s="332"/>
      <c r="I555" s="332"/>
      <c r="J555" s="332"/>
      <c r="K555" s="332"/>
      <c r="L555" s="332"/>
      <c r="M555" s="332"/>
      <c r="N555" s="332"/>
      <c r="O555" s="332"/>
      <c r="P555" s="332"/>
      <c r="Q555" s="332"/>
      <c r="R555" s="332"/>
      <c r="S555" s="332"/>
      <c r="T555" s="332"/>
      <c r="U555" s="328"/>
      <c r="V555" s="329"/>
      <c r="W555" s="329"/>
      <c r="X555" s="329"/>
      <c r="Y555" s="329"/>
      <c r="Z555" s="329"/>
      <c r="AA555" s="329"/>
      <c r="AB555" s="333"/>
    </row>
    <row r="556" spans="1:28">
      <c r="A556" s="331"/>
      <c r="B556" s="332"/>
      <c r="C556" s="335"/>
      <c r="D556" s="332"/>
      <c r="E556" s="332"/>
      <c r="F556" s="332"/>
      <c r="G556" s="332"/>
      <c r="H556" s="332"/>
      <c r="I556" s="332"/>
      <c r="J556" s="332"/>
      <c r="K556" s="332"/>
      <c r="L556" s="332"/>
      <c r="M556" s="332"/>
      <c r="N556" s="332"/>
      <c r="O556" s="332"/>
      <c r="P556" s="332"/>
      <c r="Q556" s="332"/>
      <c r="R556" s="332"/>
      <c r="S556" s="332"/>
      <c r="T556" s="332"/>
      <c r="U556" s="328"/>
      <c r="V556" s="329"/>
      <c r="W556" s="329"/>
      <c r="X556" s="329"/>
      <c r="Y556" s="329"/>
      <c r="Z556" s="329"/>
      <c r="AA556" s="329"/>
      <c r="AB556" s="333"/>
    </row>
    <row r="557" spans="1:28">
      <c r="A557" s="331"/>
      <c r="B557" s="332"/>
      <c r="C557" s="335"/>
      <c r="D557" s="332"/>
      <c r="E557" s="332"/>
      <c r="F557" s="332"/>
      <c r="G557" s="332"/>
      <c r="H557" s="332"/>
      <c r="I557" s="332"/>
      <c r="J557" s="332"/>
      <c r="K557" s="332"/>
      <c r="L557" s="332"/>
      <c r="M557" s="332"/>
      <c r="N557" s="332"/>
      <c r="O557" s="332"/>
      <c r="P557" s="332"/>
      <c r="Q557" s="332"/>
      <c r="R557" s="332"/>
      <c r="S557" s="332"/>
      <c r="T557" s="332"/>
      <c r="U557" s="328"/>
      <c r="V557" s="329"/>
      <c r="W557" s="329"/>
      <c r="X557" s="329"/>
      <c r="Y557" s="329"/>
      <c r="Z557" s="329"/>
      <c r="AA557" s="329"/>
      <c r="AB557" s="333"/>
    </row>
    <row r="558" spans="1:28">
      <c r="A558" s="331"/>
      <c r="B558" s="332"/>
      <c r="C558" s="335"/>
      <c r="D558" s="332"/>
      <c r="E558" s="332"/>
      <c r="F558" s="332"/>
      <c r="G558" s="332"/>
      <c r="H558" s="332"/>
      <c r="I558" s="332"/>
      <c r="J558" s="332"/>
      <c r="K558" s="332"/>
      <c r="L558" s="332"/>
      <c r="M558" s="332"/>
      <c r="N558" s="332"/>
      <c r="O558" s="332"/>
      <c r="P558" s="332"/>
      <c r="Q558" s="332"/>
      <c r="R558" s="332"/>
      <c r="S558" s="332"/>
      <c r="T558" s="332"/>
      <c r="U558" s="328"/>
      <c r="V558" s="329"/>
      <c r="W558" s="329"/>
      <c r="X558" s="329"/>
      <c r="Y558" s="329"/>
      <c r="Z558" s="329"/>
      <c r="AA558" s="329"/>
      <c r="AB558" s="333"/>
    </row>
    <row r="559" spans="1:28">
      <c r="A559" s="331"/>
      <c r="B559" s="332"/>
      <c r="C559" s="335"/>
      <c r="D559" s="332"/>
      <c r="E559" s="332"/>
      <c r="F559" s="332"/>
      <c r="G559" s="332"/>
      <c r="H559" s="332"/>
      <c r="I559" s="332"/>
      <c r="J559" s="332"/>
      <c r="K559" s="332"/>
      <c r="L559" s="332"/>
      <c r="M559" s="332"/>
      <c r="N559" s="332"/>
      <c r="O559" s="332"/>
      <c r="P559" s="332"/>
      <c r="Q559" s="332"/>
      <c r="R559" s="332"/>
      <c r="S559" s="332"/>
      <c r="T559" s="332"/>
      <c r="U559" s="328"/>
      <c r="V559" s="329"/>
      <c r="W559" s="329"/>
      <c r="X559" s="329"/>
      <c r="Y559" s="329"/>
      <c r="Z559" s="329"/>
      <c r="AA559" s="329"/>
      <c r="AB559" s="333"/>
    </row>
    <row r="560" spans="1:28">
      <c r="A560" s="331"/>
      <c r="B560" s="332"/>
      <c r="C560" s="335"/>
      <c r="D560" s="332"/>
      <c r="E560" s="332"/>
      <c r="F560" s="332"/>
      <c r="G560" s="332"/>
      <c r="H560" s="332"/>
      <c r="I560" s="332"/>
      <c r="J560" s="332"/>
      <c r="K560" s="332"/>
      <c r="L560" s="332"/>
      <c r="M560" s="332"/>
      <c r="N560" s="332"/>
      <c r="O560" s="332"/>
      <c r="P560" s="332"/>
      <c r="Q560" s="332"/>
      <c r="R560" s="332"/>
      <c r="S560" s="332"/>
      <c r="T560" s="332"/>
      <c r="U560" s="328"/>
      <c r="V560" s="329"/>
      <c r="W560" s="329"/>
      <c r="X560" s="329"/>
      <c r="Y560" s="329"/>
      <c r="Z560" s="329"/>
      <c r="AA560" s="329"/>
      <c r="AB560" s="333"/>
    </row>
    <row r="561" spans="1:28">
      <c r="A561" s="331"/>
      <c r="B561" s="332"/>
      <c r="C561" s="335"/>
      <c r="D561" s="332"/>
      <c r="E561" s="332"/>
      <c r="F561" s="332"/>
      <c r="G561" s="332"/>
      <c r="H561" s="332"/>
      <c r="I561" s="332"/>
      <c r="J561" s="332"/>
      <c r="K561" s="332"/>
      <c r="L561" s="332"/>
      <c r="M561" s="332"/>
      <c r="N561" s="332"/>
      <c r="O561" s="332"/>
      <c r="P561" s="332"/>
      <c r="Q561" s="332"/>
      <c r="R561" s="332"/>
      <c r="S561" s="332"/>
      <c r="T561" s="332"/>
      <c r="U561" s="328"/>
      <c r="V561" s="329"/>
      <c r="W561" s="329"/>
      <c r="X561" s="329"/>
      <c r="Y561" s="329"/>
      <c r="Z561" s="329"/>
      <c r="AA561" s="329"/>
      <c r="AB561" s="333"/>
    </row>
    <row r="562" spans="1:28">
      <c r="A562" s="331"/>
      <c r="B562" s="332"/>
      <c r="C562" s="335"/>
      <c r="D562" s="332"/>
      <c r="E562" s="332"/>
      <c r="F562" s="332"/>
      <c r="G562" s="332"/>
      <c r="H562" s="332"/>
      <c r="I562" s="332"/>
      <c r="J562" s="332"/>
      <c r="K562" s="332"/>
      <c r="L562" s="332"/>
      <c r="M562" s="332"/>
      <c r="N562" s="332"/>
      <c r="O562" s="332"/>
      <c r="P562" s="332"/>
      <c r="Q562" s="332"/>
      <c r="R562" s="332"/>
      <c r="S562" s="332"/>
      <c r="T562" s="332"/>
      <c r="U562" s="328"/>
      <c r="V562" s="329"/>
      <c r="W562" s="329"/>
      <c r="X562" s="329"/>
      <c r="Y562" s="329"/>
      <c r="Z562" s="329"/>
      <c r="AA562" s="329"/>
      <c r="AB562" s="333"/>
    </row>
    <row r="563" spans="1:28">
      <c r="A563" s="331"/>
      <c r="B563" s="332"/>
      <c r="C563" s="335"/>
      <c r="D563" s="332"/>
      <c r="E563" s="332"/>
      <c r="F563" s="332"/>
      <c r="G563" s="332"/>
      <c r="H563" s="332"/>
      <c r="I563" s="332"/>
      <c r="J563" s="332"/>
      <c r="K563" s="332"/>
      <c r="L563" s="332"/>
      <c r="M563" s="332"/>
      <c r="N563" s="332"/>
      <c r="O563" s="332"/>
      <c r="P563" s="332"/>
      <c r="Q563" s="332"/>
      <c r="R563" s="332"/>
      <c r="S563" s="332"/>
      <c r="T563" s="332"/>
      <c r="U563" s="328"/>
      <c r="V563" s="329"/>
      <c r="W563" s="329"/>
      <c r="X563" s="329"/>
      <c r="Y563" s="329"/>
      <c r="Z563" s="329"/>
      <c r="AA563" s="329"/>
      <c r="AB563" s="333"/>
    </row>
    <row r="564" spans="1:28">
      <c r="A564" s="331"/>
      <c r="B564" s="332"/>
      <c r="C564" s="335"/>
      <c r="D564" s="332"/>
      <c r="E564" s="332"/>
      <c r="F564" s="332"/>
      <c r="G564" s="332"/>
      <c r="H564" s="332"/>
      <c r="I564" s="332"/>
      <c r="J564" s="332"/>
      <c r="K564" s="332"/>
      <c r="L564" s="332"/>
      <c r="M564" s="332"/>
      <c r="N564" s="332"/>
      <c r="O564" s="332"/>
      <c r="P564" s="332"/>
      <c r="Q564" s="332"/>
      <c r="R564" s="332"/>
      <c r="S564" s="332"/>
      <c r="T564" s="332"/>
      <c r="U564" s="328"/>
      <c r="V564" s="329"/>
      <c r="W564" s="329"/>
      <c r="X564" s="329"/>
      <c r="Y564" s="329"/>
      <c r="Z564" s="329"/>
      <c r="AA564" s="329"/>
      <c r="AB564" s="333"/>
    </row>
    <row r="565" spans="1:28">
      <c r="A565" s="331"/>
      <c r="B565" s="332"/>
      <c r="C565" s="335"/>
      <c r="D565" s="332"/>
      <c r="E565" s="332"/>
      <c r="F565" s="332"/>
      <c r="G565" s="332"/>
      <c r="H565" s="332"/>
      <c r="I565" s="332"/>
      <c r="J565" s="332"/>
      <c r="K565" s="332"/>
      <c r="L565" s="332"/>
      <c r="M565" s="332"/>
      <c r="N565" s="332"/>
      <c r="O565" s="332"/>
      <c r="P565" s="332"/>
      <c r="Q565" s="332"/>
      <c r="R565" s="332"/>
      <c r="S565" s="332"/>
      <c r="T565" s="332"/>
      <c r="U565" s="328"/>
      <c r="V565" s="329"/>
      <c r="W565" s="329"/>
      <c r="X565" s="329"/>
      <c r="Y565" s="329"/>
      <c r="Z565" s="329"/>
      <c r="AA565" s="329"/>
      <c r="AB565" s="333"/>
    </row>
    <row r="566" spans="1:28">
      <c r="A566" s="331"/>
      <c r="B566" s="332"/>
      <c r="C566" s="335"/>
      <c r="D566" s="332"/>
      <c r="E566" s="332"/>
      <c r="F566" s="332"/>
      <c r="G566" s="332"/>
      <c r="H566" s="332"/>
      <c r="I566" s="332"/>
      <c r="J566" s="332"/>
      <c r="K566" s="332"/>
      <c r="L566" s="332"/>
      <c r="M566" s="332"/>
      <c r="N566" s="332"/>
      <c r="O566" s="332"/>
      <c r="P566" s="332"/>
      <c r="Q566" s="332"/>
      <c r="R566" s="332"/>
      <c r="S566" s="332"/>
      <c r="T566" s="332"/>
      <c r="U566" s="328"/>
      <c r="V566" s="329"/>
      <c r="W566" s="329"/>
      <c r="X566" s="329"/>
      <c r="Y566" s="329"/>
      <c r="Z566" s="329"/>
      <c r="AA566" s="329"/>
      <c r="AB566" s="333"/>
    </row>
    <row r="567" spans="1:28">
      <c r="A567" s="331"/>
      <c r="B567" s="332"/>
      <c r="C567" s="335"/>
      <c r="D567" s="332"/>
      <c r="E567" s="332"/>
      <c r="F567" s="332"/>
      <c r="G567" s="332"/>
      <c r="H567" s="332"/>
      <c r="I567" s="332"/>
      <c r="J567" s="332"/>
      <c r="K567" s="332"/>
      <c r="L567" s="332"/>
      <c r="M567" s="332"/>
      <c r="N567" s="332"/>
      <c r="O567" s="332"/>
      <c r="P567" s="332"/>
      <c r="Q567" s="332"/>
      <c r="R567" s="332"/>
      <c r="S567" s="332"/>
      <c r="T567" s="332"/>
      <c r="U567" s="328"/>
      <c r="V567" s="329"/>
      <c r="W567" s="329"/>
      <c r="X567" s="329"/>
      <c r="Y567" s="329"/>
      <c r="Z567" s="329"/>
      <c r="AA567" s="329"/>
      <c r="AB567" s="333"/>
    </row>
    <row r="568" spans="1:28">
      <c r="A568" s="331"/>
      <c r="B568" s="332"/>
      <c r="C568" s="335"/>
      <c r="D568" s="332"/>
      <c r="E568" s="332"/>
      <c r="F568" s="332"/>
      <c r="G568" s="332"/>
      <c r="H568" s="332"/>
      <c r="I568" s="332"/>
      <c r="J568" s="332"/>
      <c r="K568" s="332"/>
      <c r="L568" s="332"/>
      <c r="M568" s="332"/>
      <c r="N568" s="332"/>
      <c r="O568" s="332"/>
      <c r="P568" s="332"/>
      <c r="Q568" s="332"/>
      <c r="R568" s="332"/>
      <c r="S568" s="332"/>
      <c r="T568" s="332"/>
      <c r="U568" s="328"/>
      <c r="V568" s="329"/>
      <c r="W568" s="329"/>
      <c r="X568" s="329"/>
      <c r="Y568" s="329"/>
      <c r="Z568" s="329"/>
      <c r="AA568" s="329"/>
      <c r="AB568" s="333"/>
    </row>
    <row r="569" spans="1:28">
      <c r="A569" s="331"/>
      <c r="B569" s="332"/>
      <c r="C569" s="335"/>
      <c r="D569" s="332"/>
      <c r="E569" s="332"/>
      <c r="F569" s="332"/>
      <c r="G569" s="332"/>
      <c r="H569" s="332"/>
      <c r="I569" s="332"/>
      <c r="J569" s="332"/>
      <c r="K569" s="332"/>
      <c r="L569" s="332"/>
      <c r="M569" s="332"/>
      <c r="N569" s="332"/>
      <c r="O569" s="332"/>
      <c r="P569" s="332"/>
      <c r="Q569" s="332"/>
      <c r="R569" s="332"/>
      <c r="S569" s="332"/>
      <c r="T569" s="332"/>
      <c r="U569" s="328"/>
      <c r="V569" s="329"/>
      <c r="W569" s="329"/>
      <c r="X569" s="329"/>
      <c r="Y569" s="329"/>
      <c r="Z569" s="329"/>
      <c r="AA569" s="329"/>
      <c r="AB569" s="333"/>
    </row>
    <row r="570" spans="1:28">
      <c r="A570" s="331"/>
      <c r="B570" s="332"/>
      <c r="C570" s="335"/>
      <c r="D570" s="332"/>
      <c r="E570" s="332"/>
      <c r="F570" s="332"/>
      <c r="G570" s="332"/>
      <c r="H570" s="332"/>
      <c r="I570" s="332"/>
      <c r="J570" s="332"/>
      <c r="K570" s="332"/>
      <c r="L570" s="332"/>
      <c r="M570" s="332"/>
      <c r="N570" s="332"/>
      <c r="O570" s="332"/>
      <c r="P570" s="332"/>
      <c r="Q570" s="332"/>
      <c r="R570" s="332"/>
      <c r="S570" s="332"/>
      <c r="T570" s="332"/>
      <c r="U570" s="328"/>
      <c r="V570" s="329"/>
      <c r="W570" s="329"/>
      <c r="X570" s="329"/>
      <c r="Y570" s="329"/>
      <c r="Z570" s="329"/>
      <c r="AA570" s="329"/>
      <c r="AB570" s="333"/>
    </row>
    <row r="571" spans="1:28">
      <c r="A571" s="331"/>
      <c r="B571" s="332"/>
      <c r="C571" s="335"/>
      <c r="D571" s="332"/>
      <c r="E571" s="332"/>
      <c r="F571" s="332"/>
      <c r="G571" s="332"/>
      <c r="H571" s="332"/>
      <c r="I571" s="332"/>
      <c r="J571" s="332"/>
      <c r="K571" s="332"/>
      <c r="L571" s="332"/>
      <c r="M571" s="332"/>
      <c r="N571" s="332"/>
      <c r="O571" s="332"/>
      <c r="P571" s="332"/>
      <c r="Q571" s="332"/>
      <c r="R571" s="332"/>
      <c r="S571" s="332"/>
      <c r="T571" s="332"/>
      <c r="U571" s="328"/>
      <c r="V571" s="329"/>
      <c r="W571" s="329"/>
      <c r="X571" s="329"/>
      <c r="Y571" s="329"/>
      <c r="Z571" s="329"/>
      <c r="AA571" s="329"/>
      <c r="AB571" s="333"/>
    </row>
    <row r="572" spans="1:28">
      <c r="A572" s="331"/>
      <c r="B572" s="332"/>
      <c r="C572" s="335"/>
      <c r="D572" s="332"/>
      <c r="E572" s="332"/>
      <c r="F572" s="332"/>
      <c r="G572" s="332"/>
      <c r="H572" s="332"/>
      <c r="I572" s="332"/>
      <c r="J572" s="332"/>
      <c r="K572" s="332"/>
      <c r="L572" s="332"/>
      <c r="M572" s="332"/>
      <c r="N572" s="332"/>
      <c r="O572" s="332"/>
      <c r="P572" s="332"/>
      <c r="Q572" s="332"/>
      <c r="R572" s="332"/>
      <c r="S572" s="332"/>
      <c r="T572" s="332"/>
      <c r="U572" s="328"/>
      <c r="V572" s="329"/>
      <c r="W572" s="329"/>
      <c r="X572" s="329"/>
      <c r="Y572" s="329"/>
      <c r="Z572" s="329"/>
      <c r="AA572" s="329"/>
      <c r="AB572" s="333"/>
    </row>
    <row r="573" spans="1:28">
      <c r="A573" s="331"/>
      <c r="B573" s="332"/>
      <c r="C573" s="335"/>
      <c r="D573" s="332"/>
      <c r="E573" s="332"/>
      <c r="F573" s="332"/>
      <c r="G573" s="332"/>
      <c r="H573" s="332"/>
      <c r="I573" s="332"/>
      <c r="J573" s="332"/>
      <c r="K573" s="332"/>
      <c r="L573" s="332"/>
      <c r="M573" s="332"/>
      <c r="N573" s="332"/>
      <c r="O573" s="332"/>
      <c r="P573" s="332"/>
      <c r="Q573" s="332"/>
      <c r="R573" s="332"/>
      <c r="S573" s="332"/>
      <c r="T573" s="332"/>
      <c r="U573" s="328"/>
      <c r="V573" s="329"/>
      <c r="W573" s="329"/>
      <c r="X573" s="329"/>
      <c r="Y573" s="329"/>
      <c r="Z573" s="329"/>
      <c r="AA573" s="329"/>
      <c r="AB573" s="333"/>
    </row>
    <row r="574" spans="1:28">
      <c r="A574" s="331"/>
      <c r="B574" s="332"/>
      <c r="C574" s="335"/>
      <c r="D574" s="332"/>
      <c r="E574" s="332"/>
      <c r="F574" s="332"/>
      <c r="G574" s="332"/>
      <c r="H574" s="332"/>
      <c r="I574" s="332"/>
      <c r="J574" s="332"/>
      <c r="K574" s="332"/>
      <c r="L574" s="332"/>
      <c r="M574" s="332"/>
      <c r="N574" s="332"/>
      <c r="O574" s="332"/>
      <c r="P574" s="332"/>
      <c r="Q574" s="332"/>
      <c r="R574" s="332"/>
      <c r="S574" s="332"/>
      <c r="T574" s="332"/>
      <c r="U574" s="328"/>
      <c r="V574" s="329"/>
      <c r="W574" s="329"/>
      <c r="X574" s="329"/>
      <c r="Y574" s="329"/>
      <c r="Z574" s="329"/>
      <c r="AA574" s="329"/>
      <c r="AB574" s="333"/>
    </row>
    <row r="575" spans="1:28">
      <c r="A575" s="331"/>
      <c r="B575" s="332"/>
      <c r="C575" s="335"/>
      <c r="D575" s="332"/>
      <c r="E575" s="332"/>
      <c r="F575" s="332"/>
      <c r="G575" s="332"/>
      <c r="H575" s="332"/>
      <c r="I575" s="332"/>
      <c r="J575" s="332"/>
      <c r="K575" s="332"/>
      <c r="L575" s="332"/>
      <c r="M575" s="332"/>
      <c r="N575" s="332"/>
      <c r="O575" s="332"/>
      <c r="P575" s="332"/>
      <c r="Q575" s="332"/>
      <c r="R575" s="332"/>
      <c r="S575" s="332"/>
      <c r="T575" s="332"/>
      <c r="U575" s="328"/>
      <c r="V575" s="329"/>
      <c r="W575" s="329"/>
      <c r="X575" s="329"/>
      <c r="Y575" s="329"/>
      <c r="Z575" s="329"/>
      <c r="AA575" s="329"/>
      <c r="AB575" s="333"/>
    </row>
    <row r="576" spans="1:28">
      <c r="A576" s="331"/>
      <c r="B576" s="332"/>
      <c r="C576" s="335"/>
      <c r="D576" s="332"/>
      <c r="E576" s="332"/>
      <c r="F576" s="332"/>
      <c r="G576" s="332"/>
      <c r="H576" s="332"/>
      <c r="I576" s="332"/>
      <c r="J576" s="332"/>
      <c r="K576" s="332"/>
      <c r="L576" s="332"/>
      <c r="M576" s="332"/>
      <c r="N576" s="332"/>
      <c r="O576" s="332"/>
      <c r="P576" s="332"/>
      <c r="Q576" s="332"/>
      <c r="R576" s="332"/>
      <c r="S576" s="332"/>
      <c r="T576" s="332"/>
      <c r="U576" s="328"/>
      <c r="V576" s="329"/>
      <c r="W576" s="329"/>
      <c r="X576" s="329"/>
      <c r="Y576" s="329"/>
      <c r="Z576" s="329"/>
      <c r="AA576" s="329"/>
      <c r="AB576" s="333"/>
    </row>
    <row r="577" spans="1:28">
      <c r="A577" s="331"/>
      <c r="B577" s="332"/>
      <c r="C577" s="335"/>
      <c r="D577" s="332"/>
      <c r="E577" s="332"/>
      <c r="F577" s="332"/>
      <c r="G577" s="332"/>
      <c r="H577" s="332"/>
      <c r="I577" s="332"/>
      <c r="J577" s="332"/>
      <c r="K577" s="332"/>
      <c r="L577" s="332"/>
      <c r="M577" s="332"/>
      <c r="N577" s="332"/>
      <c r="O577" s="332"/>
      <c r="P577" s="332"/>
      <c r="Q577" s="332"/>
      <c r="R577" s="332"/>
      <c r="S577" s="332"/>
      <c r="T577" s="332"/>
      <c r="U577" s="328"/>
      <c r="V577" s="329"/>
      <c r="W577" s="329"/>
      <c r="X577" s="329"/>
      <c r="Y577" s="329"/>
      <c r="Z577" s="329"/>
      <c r="AA577" s="329"/>
      <c r="AB577" s="333"/>
    </row>
    <row r="578" spans="1:28">
      <c r="A578" s="331"/>
      <c r="B578" s="332"/>
      <c r="C578" s="335"/>
      <c r="D578" s="332"/>
      <c r="E578" s="332"/>
      <c r="F578" s="332"/>
      <c r="G578" s="332"/>
      <c r="H578" s="332"/>
      <c r="I578" s="332"/>
      <c r="J578" s="332"/>
      <c r="K578" s="332"/>
      <c r="L578" s="332"/>
      <c r="M578" s="332"/>
      <c r="N578" s="332"/>
      <c r="O578" s="332"/>
      <c r="P578" s="332"/>
      <c r="Q578" s="332"/>
      <c r="R578" s="332"/>
      <c r="S578" s="332"/>
      <c r="T578" s="332"/>
      <c r="U578" s="328"/>
      <c r="V578" s="329"/>
      <c r="W578" s="329"/>
      <c r="X578" s="329"/>
      <c r="Y578" s="329"/>
      <c r="Z578" s="329"/>
      <c r="AA578" s="329"/>
      <c r="AB578" s="333"/>
    </row>
    <row r="579" spans="1:28">
      <c r="A579" s="331"/>
      <c r="B579" s="332"/>
      <c r="C579" s="335"/>
      <c r="D579" s="332"/>
      <c r="E579" s="332"/>
      <c r="F579" s="332"/>
      <c r="G579" s="332"/>
      <c r="H579" s="332"/>
      <c r="I579" s="332"/>
      <c r="J579" s="332"/>
      <c r="K579" s="332"/>
      <c r="L579" s="332"/>
      <c r="M579" s="332"/>
      <c r="N579" s="332"/>
      <c r="O579" s="332"/>
      <c r="P579" s="332"/>
      <c r="Q579" s="332"/>
      <c r="R579" s="332"/>
      <c r="S579" s="332"/>
      <c r="T579" s="332"/>
      <c r="U579" s="328"/>
      <c r="V579" s="329"/>
      <c r="W579" s="329"/>
      <c r="X579" s="329"/>
      <c r="Y579" s="329"/>
      <c r="Z579" s="329"/>
      <c r="AA579" s="329"/>
      <c r="AB579" s="333"/>
    </row>
    <row r="580" spans="1:28">
      <c r="A580" s="331"/>
      <c r="B580" s="332"/>
      <c r="C580" s="335"/>
      <c r="D580" s="332"/>
      <c r="E580" s="332"/>
      <c r="F580" s="332"/>
      <c r="G580" s="332"/>
      <c r="H580" s="332"/>
      <c r="I580" s="332"/>
      <c r="J580" s="332"/>
      <c r="K580" s="332"/>
      <c r="L580" s="332"/>
      <c r="M580" s="332"/>
      <c r="N580" s="332"/>
      <c r="O580" s="332"/>
      <c r="P580" s="332"/>
      <c r="Q580" s="332"/>
      <c r="R580" s="332"/>
      <c r="S580" s="332"/>
      <c r="T580" s="332"/>
      <c r="U580" s="328"/>
      <c r="V580" s="329"/>
      <c r="W580" s="329"/>
      <c r="X580" s="329"/>
      <c r="Y580" s="329"/>
      <c r="Z580" s="329"/>
      <c r="AA580" s="329"/>
      <c r="AB580" s="333"/>
    </row>
    <row r="581" spans="1:28">
      <c r="A581" s="331"/>
      <c r="B581" s="332"/>
      <c r="C581" s="335"/>
      <c r="D581" s="332"/>
      <c r="E581" s="332"/>
      <c r="F581" s="332"/>
      <c r="G581" s="332"/>
      <c r="H581" s="332"/>
      <c r="I581" s="332"/>
      <c r="J581" s="332"/>
      <c r="K581" s="332"/>
      <c r="L581" s="332"/>
      <c r="M581" s="332"/>
      <c r="N581" s="332"/>
      <c r="O581" s="332"/>
      <c r="P581" s="332"/>
      <c r="Q581" s="332"/>
      <c r="R581" s="332"/>
      <c r="S581" s="332"/>
      <c r="T581" s="332"/>
      <c r="U581" s="328"/>
      <c r="V581" s="329"/>
      <c r="W581" s="329"/>
      <c r="X581" s="329"/>
      <c r="Y581" s="329"/>
      <c r="Z581" s="329"/>
      <c r="AA581" s="329"/>
      <c r="AB581" s="333"/>
    </row>
    <row r="582" spans="1:28">
      <c r="A582" s="331"/>
      <c r="B582" s="332"/>
      <c r="C582" s="335"/>
      <c r="D582" s="332"/>
      <c r="E582" s="332"/>
      <c r="F582" s="332"/>
      <c r="G582" s="332"/>
      <c r="H582" s="332"/>
      <c r="I582" s="332"/>
      <c r="J582" s="332"/>
      <c r="K582" s="332"/>
      <c r="L582" s="332"/>
      <c r="M582" s="332"/>
      <c r="N582" s="332"/>
      <c r="O582" s="332"/>
      <c r="P582" s="332"/>
      <c r="Q582" s="332"/>
      <c r="R582" s="332"/>
      <c r="S582" s="332"/>
      <c r="T582" s="332"/>
      <c r="U582" s="328"/>
      <c r="V582" s="329"/>
      <c r="W582" s="329"/>
      <c r="X582" s="329"/>
      <c r="Y582" s="329"/>
      <c r="Z582" s="329"/>
      <c r="AA582" s="329"/>
      <c r="AB582" s="333"/>
    </row>
    <row r="583" spans="1:28">
      <c r="A583" s="331"/>
      <c r="B583" s="332"/>
      <c r="C583" s="335"/>
      <c r="D583" s="332"/>
      <c r="E583" s="332"/>
      <c r="F583" s="332"/>
      <c r="G583" s="332"/>
      <c r="H583" s="332"/>
      <c r="I583" s="332"/>
      <c r="J583" s="332"/>
      <c r="K583" s="332"/>
      <c r="L583" s="332"/>
      <c r="M583" s="332"/>
      <c r="N583" s="332"/>
      <c r="O583" s="332"/>
      <c r="P583" s="332"/>
      <c r="Q583" s="332"/>
      <c r="R583" s="332"/>
      <c r="S583" s="332"/>
      <c r="T583" s="332"/>
      <c r="U583" s="328"/>
      <c r="V583" s="329"/>
      <c r="W583" s="329"/>
      <c r="X583" s="329"/>
      <c r="Y583" s="329"/>
      <c r="Z583" s="329"/>
      <c r="AA583" s="329"/>
      <c r="AB583" s="333"/>
    </row>
    <row r="584" spans="1:28">
      <c r="A584" s="331"/>
      <c r="B584" s="332"/>
      <c r="C584" s="335"/>
      <c r="D584" s="332"/>
      <c r="E584" s="332"/>
      <c r="F584" s="332"/>
      <c r="G584" s="332"/>
      <c r="H584" s="332"/>
      <c r="I584" s="332"/>
      <c r="J584" s="332"/>
      <c r="K584" s="332"/>
      <c r="L584" s="332"/>
      <c r="M584" s="332"/>
      <c r="N584" s="332"/>
      <c r="O584" s="332"/>
      <c r="P584" s="332"/>
      <c r="Q584" s="332"/>
      <c r="R584" s="332"/>
      <c r="S584" s="332"/>
      <c r="T584" s="332"/>
      <c r="U584" s="328"/>
      <c r="V584" s="329"/>
      <c r="W584" s="329"/>
      <c r="X584" s="329"/>
      <c r="Y584" s="329"/>
      <c r="Z584" s="329"/>
      <c r="AA584" s="329"/>
      <c r="AB584" s="333"/>
    </row>
    <row r="585" spans="1:28">
      <c r="A585" s="331"/>
      <c r="B585" s="332"/>
      <c r="C585" s="335"/>
      <c r="D585" s="332"/>
      <c r="E585" s="332"/>
      <c r="F585" s="332"/>
      <c r="G585" s="332"/>
      <c r="H585" s="332"/>
      <c r="I585" s="332"/>
      <c r="J585" s="332"/>
      <c r="K585" s="332"/>
      <c r="L585" s="332"/>
      <c r="M585" s="332"/>
      <c r="N585" s="332"/>
      <c r="O585" s="332"/>
      <c r="P585" s="332"/>
      <c r="Q585" s="332"/>
      <c r="R585" s="332"/>
      <c r="S585" s="332"/>
      <c r="T585" s="332"/>
      <c r="U585" s="328"/>
      <c r="V585" s="329"/>
      <c r="W585" s="329"/>
      <c r="X585" s="329"/>
      <c r="Y585" s="329"/>
      <c r="Z585" s="329"/>
      <c r="AA585" s="329"/>
      <c r="AB585" s="333"/>
    </row>
    <row r="586" spans="1:28">
      <c r="A586" s="331"/>
      <c r="B586" s="332"/>
      <c r="C586" s="335"/>
      <c r="D586" s="332"/>
      <c r="E586" s="332"/>
      <c r="F586" s="332"/>
      <c r="G586" s="332"/>
      <c r="H586" s="332"/>
      <c r="I586" s="332"/>
      <c r="J586" s="332"/>
      <c r="K586" s="332"/>
      <c r="L586" s="332"/>
      <c r="M586" s="332"/>
      <c r="N586" s="332"/>
      <c r="O586" s="332"/>
      <c r="P586" s="332"/>
      <c r="Q586" s="332"/>
      <c r="R586" s="332"/>
      <c r="S586" s="332"/>
      <c r="T586" s="332"/>
      <c r="U586" s="328"/>
      <c r="V586" s="329"/>
      <c r="W586" s="329"/>
      <c r="X586" s="329"/>
      <c r="Y586" s="329"/>
      <c r="Z586" s="329"/>
      <c r="AA586" s="329"/>
      <c r="AB586" s="333"/>
    </row>
    <row r="587" spans="1:28">
      <c r="A587" s="331"/>
      <c r="B587" s="332"/>
      <c r="C587" s="335"/>
      <c r="D587" s="332"/>
      <c r="E587" s="332"/>
      <c r="F587" s="332"/>
      <c r="G587" s="332"/>
      <c r="H587" s="332"/>
      <c r="I587" s="332"/>
      <c r="J587" s="332"/>
      <c r="K587" s="332"/>
      <c r="L587" s="332"/>
      <c r="M587" s="332"/>
      <c r="N587" s="332"/>
      <c r="O587" s="332"/>
      <c r="P587" s="332"/>
      <c r="Q587" s="332"/>
      <c r="R587" s="332"/>
      <c r="S587" s="332"/>
      <c r="T587" s="332"/>
      <c r="U587" s="328"/>
      <c r="V587" s="329"/>
      <c r="W587" s="329"/>
      <c r="X587" s="329"/>
      <c r="Y587" s="329"/>
      <c r="Z587" s="329"/>
      <c r="AA587" s="329"/>
      <c r="AB587" s="333"/>
    </row>
    <row r="588" spans="1:28">
      <c r="A588" s="331"/>
      <c r="B588" s="332"/>
      <c r="C588" s="335"/>
      <c r="D588" s="332"/>
      <c r="E588" s="332"/>
      <c r="F588" s="332"/>
      <c r="G588" s="332"/>
      <c r="H588" s="332"/>
      <c r="I588" s="332"/>
      <c r="J588" s="332"/>
      <c r="K588" s="332"/>
      <c r="L588" s="332"/>
      <c r="M588" s="332"/>
      <c r="N588" s="332"/>
      <c r="O588" s="332"/>
      <c r="P588" s="332"/>
      <c r="Q588" s="332"/>
      <c r="R588" s="332"/>
      <c r="S588" s="332"/>
      <c r="T588" s="332"/>
      <c r="U588" s="328"/>
      <c r="V588" s="329"/>
      <c r="W588" s="329"/>
      <c r="X588" s="329"/>
      <c r="Y588" s="329"/>
      <c r="Z588" s="329"/>
      <c r="AA588" s="329"/>
      <c r="AB588" s="333"/>
    </row>
    <row r="589" spans="1:28">
      <c r="A589" s="331"/>
      <c r="B589" s="332"/>
      <c r="C589" s="335"/>
      <c r="D589" s="332"/>
      <c r="E589" s="332"/>
      <c r="F589" s="332"/>
      <c r="G589" s="332"/>
      <c r="H589" s="332"/>
      <c r="I589" s="332"/>
      <c r="J589" s="332"/>
      <c r="K589" s="332"/>
      <c r="L589" s="332"/>
      <c r="M589" s="332"/>
      <c r="N589" s="332"/>
      <c r="O589" s="332"/>
      <c r="P589" s="332"/>
      <c r="Q589" s="332"/>
      <c r="R589" s="332"/>
      <c r="S589" s="332"/>
      <c r="T589" s="332"/>
      <c r="U589" s="328"/>
      <c r="V589" s="329"/>
      <c r="W589" s="329"/>
      <c r="X589" s="329"/>
      <c r="Y589" s="329"/>
      <c r="Z589" s="329"/>
      <c r="AA589" s="329"/>
      <c r="AB589" s="333"/>
    </row>
    <row r="590" spans="1:28">
      <c r="A590" s="331"/>
      <c r="B590" s="332"/>
      <c r="C590" s="335"/>
      <c r="D590" s="332"/>
      <c r="E590" s="332"/>
      <c r="F590" s="332"/>
      <c r="G590" s="332"/>
      <c r="H590" s="332"/>
      <c r="I590" s="332"/>
      <c r="J590" s="332"/>
      <c r="K590" s="332"/>
      <c r="L590" s="332"/>
      <c r="M590" s="332"/>
      <c r="N590" s="332"/>
      <c r="O590" s="332"/>
      <c r="P590" s="332"/>
      <c r="Q590" s="332"/>
      <c r="R590" s="332"/>
      <c r="S590" s="332"/>
      <c r="T590" s="332"/>
      <c r="U590" s="328"/>
      <c r="V590" s="329"/>
      <c r="W590" s="329"/>
      <c r="X590" s="329"/>
      <c r="Y590" s="329"/>
      <c r="Z590" s="329"/>
      <c r="AA590" s="329"/>
      <c r="AB590" s="333"/>
    </row>
    <row r="591" spans="1:28">
      <c r="A591" s="331"/>
      <c r="B591" s="332"/>
      <c r="C591" s="335"/>
      <c r="D591" s="332"/>
      <c r="E591" s="332"/>
      <c r="F591" s="332"/>
      <c r="G591" s="332"/>
      <c r="H591" s="332"/>
      <c r="I591" s="332"/>
      <c r="J591" s="332"/>
      <c r="K591" s="332"/>
      <c r="L591" s="332"/>
      <c r="M591" s="332"/>
      <c r="N591" s="332"/>
      <c r="O591" s="332"/>
      <c r="P591" s="332"/>
      <c r="Q591" s="332"/>
      <c r="R591" s="332"/>
      <c r="S591" s="332"/>
      <c r="T591" s="332"/>
      <c r="U591" s="328"/>
      <c r="V591" s="329"/>
      <c r="W591" s="329"/>
      <c r="X591" s="329"/>
      <c r="Y591" s="329"/>
      <c r="Z591" s="329"/>
      <c r="AA591" s="329"/>
      <c r="AB591" s="333"/>
    </row>
    <row r="592" spans="1:28">
      <c r="A592" s="331"/>
      <c r="B592" s="332"/>
      <c r="C592" s="335"/>
      <c r="D592" s="332"/>
      <c r="E592" s="332"/>
      <c r="F592" s="332"/>
      <c r="G592" s="332"/>
      <c r="H592" s="332"/>
      <c r="I592" s="332"/>
      <c r="J592" s="332"/>
      <c r="K592" s="332"/>
      <c r="L592" s="332"/>
      <c r="M592" s="332"/>
      <c r="N592" s="332"/>
      <c r="O592" s="332"/>
      <c r="P592" s="332"/>
      <c r="Q592" s="332"/>
      <c r="R592" s="332"/>
      <c r="S592" s="332"/>
      <c r="T592" s="332"/>
      <c r="U592" s="328"/>
      <c r="V592" s="329"/>
      <c r="W592" s="329"/>
      <c r="X592" s="329"/>
      <c r="Y592" s="329"/>
      <c r="Z592" s="329"/>
      <c r="AA592" s="329"/>
      <c r="AB592" s="333"/>
    </row>
    <row r="593" spans="1:28">
      <c r="A593" s="331"/>
      <c r="B593" s="332"/>
      <c r="C593" s="335"/>
      <c r="D593" s="332"/>
      <c r="E593" s="332"/>
      <c r="F593" s="332"/>
      <c r="G593" s="332"/>
      <c r="H593" s="332"/>
      <c r="I593" s="332"/>
      <c r="J593" s="332"/>
      <c r="K593" s="332"/>
      <c r="L593" s="332"/>
      <c r="M593" s="332"/>
      <c r="N593" s="332"/>
      <c r="O593" s="332"/>
      <c r="P593" s="332"/>
      <c r="Q593" s="332"/>
      <c r="R593" s="332"/>
      <c r="S593" s="332"/>
      <c r="T593" s="332"/>
      <c r="U593" s="328"/>
      <c r="V593" s="329"/>
      <c r="W593" s="329"/>
      <c r="X593" s="329"/>
      <c r="Y593" s="329"/>
      <c r="Z593" s="329"/>
      <c r="AA593" s="329"/>
      <c r="AB593" s="333"/>
    </row>
    <row r="594" spans="1:28">
      <c r="A594" s="331"/>
      <c r="B594" s="332"/>
      <c r="C594" s="335"/>
      <c r="D594" s="332"/>
      <c r="E594" s="332"/>
      <c r="F594" s="332"/>
      <c r="G594" s="332"/>
      <c r="H594" s="332"/>
      <c r="I594" s="332"/>
      <c r="J594" s="332"/>
      <c r="K594" s="332"/>
      <c r="L594" s="332"/>
      <c r="M594" s="332"/>
      <c r="N594" s="332"/>
      <c r="O594" s="332"/>
      <c r="P594" s="332"/>
      <c r="Q594" s="332"/>
      <c r="R594" s="332"/>
      <c r="S594" s="332"/>
      <c r="T594" s="332"/>
      <c r="U594" s="328"/>
      <c r="V594" s="329"/>
      <c r="W594" s="329"/>
      <c r="X594" s="329"/>
      <c r="Y594" s="329"/>
      <c r="Z594" s="329"/>
      <c r="AA594" s="329"/>
      <c r="AB594" s="333"/>
    </row>
    <row r="595" spans="1:28">
      <c r="A595" s="331"/>
      <c r="B595" s="332"/>
      <c r="C595" s="335"/>
      <c r="D595" s="332"/>
      <c r="E595" s="332"/>
      <c r="F595" s="332"/>
      <c r="G595" s="332"/>
      <c r="H595" s="332"/>
      <c r="I595" s="332"/>
      <c r="J595" s="332"/>
      <c r="K595" s="332"/>
      <c r="L595" s="332"/>
      <c r="M595" s="332"/>
      <c r="N595" s="332"/>
      <c r="O595" s="332"/>
      <c r="P595" s="332"/>
      <c r="Q595" s="332"/>
      <c r="R595" s="332"/>
      <c r="S595" s="332"/>
      <c r="T595" s="332"/>
      <c r="U595" s="328"/>
      <c r="V595" s="329"/>
      <c r="W595" s="329"/>
      <c r="X595" s="329"/>
      <c r="Y595" s="329"/>
      <c r="Z595" s="329"/>
      <c r="AA595" s="329"/>
      <c r="AB595" s="333"/>
    </row>
    <row r="596" spans="1:28">
      <c r="A596" s="331"/>
      <c r="B596" s="332"/>
      <c r="C596" s="335"/>
      <c r="D596" s="332"/>
      <c r="E596" s="332"/>
      <c r="F596" s="332"/>
      <c r="G596" s="332"/>
      <c r="H596" s="332"/>
      <c r="I596" s="332"/>
      <c r="J596" s="332"/>
      <c r="K596" s="332"/>
      <c r="L596" s="332"/>
      <c r="M596" s="332"/>
      <c r="N596" s="332"/>
      <c r="O596" s="332"/>
      <c r="P596" s="332"/>
      <c r="Q596" s="332"/>
      <c r="R596" s="332"/>
      <c r="S596" s="332"/>
      <c r="T596" s="332"/>
      <c r="U596" s="328"/>
      <c r="V596" s="329"/>
      <c r="W596" s="329"/>
      <c r="X596" s="329"/>
      <c r="Y596" s="329"/>
      <c r="Z596" s="329"/>
      <c r="AA596" s="329"/>
      <c r="AB596" s="333"/>
    </row>
    <row r="597" spans="1:28">
      <c r="A597" s="331"/>
      <c r="B597" s="332"/>
      <c r="C597" s="335"/>
      <c r="D597" s="332"/>
      <c r="E597" s="332"/>
      <c r="F597" s="332"/>
      <c r="G597" s="332"/>
      <c r="H597" s="332"/>
      <c r="I597" s="332"/>
      <c r="J597" s="332"/>
      <c r="K597" s="332"/>
      <c r="L597" s="332"/>
      <c r="M597" s="332"/>
      <c r="N597" s="332"/>
      <c r="O597" s="332"/>
      <c r="P597" s="332"/>
      <c r="Q597" s="332"/>
      <c r="R597" s="332"/>
      <c r="S597" s="332"/>
      <c r="T597" s="332"/>
      <c r="U597" s="328"/>
      <c r="V597" s="329"/>
      <c r="W597" s="329"/>
      <c r="X597" s="329"/>
      <c r="Y597" s="329"/>
      <c r="Z597" s="329"/>
      <c r="AA597" s="329"/>
      <c r="AB597" s="333"/>
    </row>
    <row r="598" spans="1:28">
      <c r="A598" s="331"/>
      <c r="B598" s="332"/>
      <c r="C598" s="335"/>
      <c r="D598" s="332"/>
      <c r="E598" s="332"/>
      <c r="F598" s="332"/>
      <c r="G598" s="332"/>
      <c r="H598" s="332"/>
      <c r="I598" s="332"/>
      <c r="J598" s="332"/>
      <c r="K598" s="332"/>
      <c r="L598" s="332"/>
      <c r="M598" s="332"/>
      <c r="N598" s="332"/>
      <c r="O598" s="332"/>
      <c r="P598" s="332"/>
      <c r="Q598" s="332"/>
      <c r="R598" s="332"/>
      <c r="S598" s="332"/>
      <c r="T598" s="332"/>
      <c r="U598" s="328"/>
      <c r="V598" s="329"/>
      <c r="W598" s="329"/>
      <c r="X598" s="329"/>
      <c r="Y598" s="329"/>
      <c r="Z598" s="329"/>
      <c r="AA598" s="329"/>
      <c r="AB598" s="333"/>
    </row>
    <row r="599" spans="1:28">
      <c r="A599" s="331"/>
      <c r="B599" s="332"/>
      <c r="C599" s="335"/>
      <c r="D599" s="332"/>
      <c r="E599" s="332"/>
      <c r="F599" s="332"/>
      <c r="G599" s="332"/>
      <c r="H599" s="332"/>
      <c r="I599" s="332"/>
      <c r="J599" s="332"/>
      <c r="K599" s="332"/>
      <c r="L599" s="332"/>
      <c r="M599" s="332"/>
      <c r="N599" s="332"/>
      <c r="O599" s="332"/>
      <c r="P599" s="332"/>
      <c r="Q599" s="332"/>
      <c r="R599" s="332"/>
      <c r="S599" s="332"/>
      <c r="T599" s="332"/>
      <c r="U599" s="328"/>
      <c r="V599" s="329"/>
      <c r="W599" s="329"/>
      <c r="X599" s="329"/>
      <c r="Y599" s="329"/>
      <c r="Z599" s="329"/>
      <c r="AA599" s="329"/>
      <c r="AB599" s="333"/>
    </row>
    <row r="600" spans="1:28">
      <c r="A600" s="331"/>
      <c r="B600" s="332"/>
      <c r="C600" s="335"/>
      <c r="D600" s="332"/>
      <c r="E600" s="332"/>
      <c r="F600" s="332"/>
      <c r="G600" s="332"/>
      <c r="H600" s="332"/>
      <c r="I600" s="332"/>
      <c r="J600" s="332"/>
      <c r="K600" s="332"/>
      <c r="L600" s="332"/>
      <c r="M600" s="332"/>
      <c r="N600" s="332"/>
      <c r="O600" s="332"/>
      <c r="P600" s="332"/>
      <c r="Q600" s="332"/>
      <c r="R600" s="332"/>
      <c r="S600" s="332"/>
      <c r="T600" s="332"/>
      <c r="U600" s="328"/>
      <c r="V600" s="329"/>
      <c r="W600" s="329"/>
      <c r="X600" s="329"/>
      <c r="Y600" s="329"/>
      <c r="Z600" s="329"/>
      <c r="AA600" s="329"/>
      <c r="AB600" s="333"/>
    </row>
    <row r="601" spans="1:28">
      <c r="A601" s="331"/>
      <c r="B601" s="332"/>
      <c r="C601" s="335"/>
      <c r="D601" s="332"/>
      <c r="E601" s="332"/>
      <c r="F601" s="332"/>
      <c r="G601" s="332"/>
      <c r="H601" s="332"/>
      <c r="I601" s="332"/>
      <c r="J601" s="332"/>
      <c r="K601" s="332"/>
      <c r="L601" s="332"/>
      <c r="M601" s="332"/>
      <c r="N601" s="332"/>
      <c r="O601" s="332"/>
      <c r="P601" s="332"/>
      <c r="Q601" s="332"/>
      <c r="R601" s="332"/>
      <c r="S601" s="332"/>
      <c r="T601" s="332"/>
      <c r="U601" s="328"/>
      <c r="V601" s="329"/>
      <c r="W601" s="329"/>
      <c r="X601" s="329"/>
      <c r="Y601" s="329"/>
      <c r="Z601" s="329"/>
      <c r="AA601" s="329"/>
      <c r="AB601" s="333"/>
    </row>
    <row r="602" spans="1:28">
      <c r="A602" s="331"/>
      <c r="B602" s="332"/>
      <c r="C602" s="335"/>
      <c r="D602" s="332"/>
      <c r="E602" s="332"/>
      <c r="F602" s="332"/>
      <c r="G602" s="332"/>
      <c r="H602" s="332"/>
      <c r="I602" s="332"/>
      <c r="J602" s="332"/>
      <c r="K602" s="332"/>
      <c r="L602" s="332"/>
      <c r="M602" s="332"/>
      <c r="N602" s="332"/>
      <c r="O602" s="332"/>
      <c r="P602" s="332"/>
      <c r="Q602" s="332"/>
      <c r="R602" s="332"/>
      <c r="S602" s="332"/>
      <c r="T602" s="332"/>
      <c r="U602" s="328"/>
      <c r="V602" s="329"/>
      <c r="W602" s="329"/>
      <c r="X602" s="329"/>
      <c r="Y602" s="329"/>
      <c r="Z602" s="329"/>
      <c r="AA602" s="329"/>
      <c r="AB602" s="333"/>
    </row>
    <row r="603" spans="1:28">
      <c r="A603" s="331"/>
      <c r="B603" s="332"/>
      <c r="C603" s="335"/>
      <c r="D603" s="332"/>
      <c r="E603" s="332"/>
      <c r="F603" s="332"/>
      <c r="G603" s="332"/>
      <c r="H603" s="332"/>
      <c r="I603" s="332"/>
      <c r="J603" s="332"/>
      <c r="K603" s="332"/>
      <c r="L603" s="332"/>
      <c r="M603" s="332"/>
      <c r="N603" s="332"/>
      <c r="O603" s="332"/>
      <c r="P603" s="332"/>
      <c r="Q603" s="332"/>
      <c r="R603" s="332"/>
      <c r="S603" s="332"/>
      <c r="T603" s="332"/>
      <c r="U603" s="328"/>
      <c r="V603" s="329"/>
      <c r="W603" s="329"/>
      <c r="X603" s="329"/>
      <c r="Y603" s="329"/>
      <c r="Z603" s="329"/>
      <c r="AA603" s="329"/>
      <c r="AB603" s="333"/>
    </row>
    <row r="604" spans="1:28">
      <c r="A604" s="331"/>
      <c r="B604" s="332"/>
      <c r="C604" s="335"/>
      <c r="D604" s="332"/>
      <c r="E604" s="332"/>
      <c r="F604" s="332"/>
      <c r="G604" s="332"/>
      <c r="H604" s="332"/>
      <c r="I604" s="332"/>
      <c r="J604" s="332"/>
      <c r="K604" s="332"/>
      <c r="L604" s="332"/>
      <c r="M604" s="332"/>
      <c r="N604" s="332"/>
      <c r="O604" s="332"/>
      <c r="P604" s="332"/>
      <c r="Q604" s="332"/>
      <c r="R604" s="332"/>
      <c r="S604" s="332"/>
      <c r="T604" s="332"/>
      <c r="U604" s="328"/>
      <c r="V604" s="329"/>
      <c r="W604" s="329"/>
      <c r="X604" s="329"/>
      <c r="Y604" s="329"/>
      <c r="Z604" s="329"/>
      <c r="AA604" s="329"/>
      <c r="AB604" s="333"/>
    </row>
    <row r="605" spans="1:28">
      <c r="A605" s="331"/>
      <c r="B605" s="332"/>
      <c r="C605" s="335"/>
      <c r="D605" s="332"/>
      <c r="E605" s="332"/>
      <c r="F605" s="332"/>
      <c r="G605" s="332"/>
      <c r="H605" s="332"/>
      <c r="I605" s="332"/>
      <c r="J605" s="332"/>
      <c r="K605" s="332"/>
      <c r="L605" s="332"/>
      <c r="M605" s="332"/>
      <c r="N605" s="332"/>
      <c r="O605" s="332"/>
      <c r="P605" s="332"/>
      <c r="Q605" s="332"/>
      <c r="R605" s="332"/>
      <c r="S605" s="332"/>
      <c r="T605" s="332"/>
      <c r="U605" s="328"/>
      <c r="V605" s="329"/>
      <c r="W605" s="329"/>
      <c r="X605" s="329"/>
      <c r="Y605" s="329"/>
      <c r="Z605" s="329"/>
      <c r="AA605" s="329"/>
      <c r="AB605" s="333"/>
    </row>
    <row r="606" spans="1:28">
      <c r="A606" s="331"/>
      <c r="B606" s="332"/>
      <c r="C606" s="335"/>
      <c r="D606" s="332"/>
      <c r="E606" s="332"/>
      <c r="F606" s="332"/>
      <c r="G606" s="332"/>
      <c r="H606" s="332"/>
      <c r="I606" s="332"/>
      <c r="J606" s="332"/>
      <c r="K606" s="332"/>
      <c r="L606" s="332"/>
      <c r="M606" s="332"/>
      <c r="N606" s="332"/>
      <c r="O606" s="332"/>
      <c r="P606" s="332"/>
      <c r="Q606" s="332"/>
      <c r="R606" s="332"/>
      <c r="S606" s="332"/>
      <c r="T606" s="332"/>
      <c r="U606" s="328"/>
      <c r="V606" s="329"/>
      <c r="W606" s="329"/>
      <c r="X606" s="329"/>
      <c r="Y606" s="329"/>
      <c r="Z606" s="329"/>
      <c r="AA606" s="329"/>
      <c r="AB606" s="333"/>
    </row>
    <row r="607" spans="1:28">
      <c r="A607" s="331"/>
      <c r="B607" s="332"/>
      <c r="C607" s="335"/>
      <c r="D607" s="332"/>
      <c r="E607" s="332"/>
      <c r="F607" s="332"/>
      <c r="G607" s="332"/>
      <c r="H607" s="332"/>
      <c r="I607" s="332"/>
      <c r="J607" s="332"/>
      <c r="K607" s="332"/>
      <c r="L607" s="332"/>
      <c r="M607" s="332"/>
      <c r="N607" s="332"/>
      <c r="O607" s="332"/>
      <c r="P607" s="332"/>
      <c r="Q607" s="332"/>
      <c r="R607" s="332"/>
      <c r="S607" s="332"/>
      <c r="T607" s="332"/>
      <c r="U607" s="328"/>
      <c r="V607" s="329"/>
      <c r="W607" s="329"/>
      <c r="X607" s="329"/>
      <c r="Y607" s="329"/>
      <c r="Z607" s="329"/>
      <c r="AA607" s="329"/>
      <c r="AB607" s="333"/>
    </row>
    <row r="608" spans="1:28">
      <c r="A608" s="331"/>
      <c r="B608" s="332"/>
      <c r="C608" s="335"/>
      <c r="D608" s="332"/>
      <c r="E608" s="332"/>
      <c r="F608" s="332"/>
      <c r="G608" s="332"/>
      <c r="H608" s="332"/>
      <c r="I608" s="332"/>
      <c r="J608" s="332"/>
      <c r="K608" s="332"/>
      <c r="L608" s="332"/>
      <c r="M608" s="332"/>
      <c r="N608" s="332"/>
      <c r="O608" s="332"/>
      <c r="P608" s="332"/>
      <c r="Q608" s="332"/>
      <c r="R608" s="332"/>
      <c r="S608" s="332"/>
      <c r="T608" s="332"/>
      <c r="U608" s="328"/>
      <c r="V608" s="329"/>
      <c r="W608" s="329"/>
      <c r="X608" s="329"/>
      <c r="Y608" s="329"/>
      <c r="Z608" s="329"/>
      <c r="AA608" s="329"/>
      <c r="AB608" s="333"/>
    </row>
    <row r="609" spans="1:28">
      <c r="A609" s="331"/>
      <c r="B609" s="332"/>
      <c r="C609" s="335"/>
      <c r="D609" s="332"/>
      <c r="E609" s="332"/>
      <c r="F609" s="332"/>
      <c r="G609" s="332"/>
      <c r="H609" s="332"/>
      <c r="I609" s="332"/>
      <c r="J609" s="332"/>
      <c r="K609" s="332"/>
      <c r="L609" s="332"/>
      <c r="M609" s="332"/>
      <c r="N609" s="332"/>
      <c r="O609" s="332"/>
      <c r="P609" s="332"/>
      <c r="Q609" s="332"/>
      <c r="R609" s="332"/>
      <c r="S609" s="332"/>
      <c r="T609" s="332"/>
      <c r="U609" s="328"/>
      <c r="V609" s="329"/>
      <c r="W609" s="329"/>
      <c r="X609" s="329"/>
      <c r="Y609" s="329"/>
      <c r="Z609" s="329"/>
      <c r="AA609" s="329"/>
      <c r="AB609" s="333"/>
    </row>
    <row r="610" spans="1:28">
      <c r="A610" s="331"/>
      <c r="B610" s="332"/>
      <c r="C610" s="335"/>
      <c r="D610" s="332"/>
      <c r="E610" s="332"/>
      <c r="F610" s="332"/>
      <c r="G610" s="332"/>
      <c r="H610" s="332"/>
      <c r="I610" s="332"/>
      <c r="J610" s="332"/>
      <c r="K610" s="332"/>
      <c r="L610" s="332"/>
      <c r="M610" s="332"/>
      <c r="N610" s="332"/>
      <c r="O610" s="332"/>
      <c r="P610" s="332"/>
      <c r="Q610" s="332"/>
      <c r="R610" s="332"/>
      <c r="S610" s="332"/>
      <c r="T610" s="332"/>
      <c r="U610" s="328"/>
      <c r="V610" s="329"/>
      <c r="W610" s="329"/>
      <c r="X610" s="329"/>
      <c r="Y610" s="329"/>
      <c r="Z610" s="329"/>
      <c r="AA610" s="329"/>
      <c r="AB610" s="333"/>
    </row>
    <row r="611" spans="1:28">
      <c r="A611" s="331"/>
      <c r="B611" s="332"/>
      <c r="C611" s="335"/>
      <c r="D611" s="332"/>
      <c r="E611" s="332"/>
      <c r="F611" s="332"/>
      <c r="G611" s="332"/>
      <c r="H611" s="332"/>
      <c r="I611" s="332"/>
      <c r="J611" s="332"/>
      <c r="K611" s="332"/>
      <c r="L611" s="332"/>
      <c r="M611" s="332"/>
      <c r="N611" s="332"/>
      <c r="O611" s="332"/>
      <c r="P611" s="332"/>
      <c r="Q611" s="332"/>
      <c r="R611" s="332"/>
      <c r="S611" s="332"/>
      <c r="T611" s="332"/>
      <c r="U611" s="328"/>
      <c r="V611" s="329"/>
      <c r="W611" s="329"/>
      <c r="X611" s="329"/>
      <c r="Y611" s="329"/>
      <c r="Z611" s="329"/>
      <c r="AA611" s="329"/>
      <c r="AB611" s="333"/>
    </row>
    <row r="612" spans="1:28">
      <c r="A612" s="331"/>
      <c r="B612" s="332"/>
      <c r="C612" s="335"/>
      <c r="D612" s="332"/>
      <c r="E612" s="332"/>
      <c r="F612" s="332"/>
      <c r="G612" s="332"/>
      <c r="H612" s="332"/>
      <c r="I612" s="332"/>
      <c r="J612" s="332"/>
      <c r="K612" s="332"/>
      <c r="L612" s="332"/>
      <c r="M612" s="332"/>
      <c r="N612" s="332"/>
      <c r="O612" s="332"/>
      <c r="P612" s="332"/>
      <c r="Q612" s="332"/>
      <c r="R612" s="332"/>
      <c r="S612" s="332"/>
      <c r="T612" s="332"/>
      <c r="U612" s="328"/>
      <c r="V612" s="329"/>
      <c r="W612" s="329"/>
      <c r="X612" s="329"/>
      <c r="Y612" s="329"/>
      <c r="Z612" s="329"/>
      <c r="AA612" s="329"/>
      <c r="AB612" s="333"/>
    </row>
    <row r="613" spans="1:28">
      <c r="A613" s="331"/>
      <c r="B613" s="332"/>
      <c r="C613" s="335"/>
      <c r="D613" s="332"/>
      <c r="E613" s="332"/>
      <c r="F613" s="332"/>
      <c r="G613" s="332"/>
      <c r="H613" s="332"/>
      <c r="I613" s="332"/>
      <c r="J613" s="332"/>
      <c r="K613" s="332"/>
      <c r="L613" s="332"/>
      <c r="M613" s="332"/>
      <c r="N613" s="332"/>
      <c r="O613" s="332"/>
      <c r="P613" s="332"/>
      <c r="Q613" s="332"/>
      <c r="R613" s="332"/>
      <c r="S613" s="332"/>
      <c r="T613" s="332"/>
      <c r="U613" s="328"/>
      <c r="V613" s="329"/>
      <c r="W613" s="329"/>
      <c r="X613" s="329"/>
      <c r="Y613" s="329"/>
      <c r="Z613" s="329"/>
      <c r="AA613" s="329"/>
      <c r="AB613" s="333"/>
    </row>
    <row r="614" spans="1:28">
      <c r="A614" s="331"/>
      <c r="B614" s="332"/>
      <c r="C614" s="335"/>
      <c r="D614" s="332"/>
      <c r="E614" s="332"/>
      <c r="F614" s="332"/>
      <c r="G614" s="332"/>
      <c r="H614" s="332"/>
      <c r="I614" s="332"/>
      <c r="J614" s="332"/>
      <c r="K614" s="332"/>
      <c r="L614" s="332"/>
      <c r="M614" s="332"/>
      <c r="N614" s="332"/>
      <c r="O614" s="332"/>
      <c r="P614" s="332"/>
      <c r="Q614" s="332"/>
      <c r="R614" s="332"/>
      <c r="S614" s="332"/>
      <c r="T614" s="332"/>
      <c r="U614" s="328"/>
      <c r="V614" s="329"/>
      <c r="W614" s="329"/>
      <c r="X614" s="329"/>
      <c r="Y614" s="329"/>
      <c r="Z614" s="329"/>
      <c r="AA614" s="329"/>
      <c r="AB614" s="333"/>
    </row>
    <row r="615" spans="1:28">
      <c r="A615" s="331"/>
      <c r="B615" s="332"/>
      <c r="C615" s="335"/>
      <c r="D615" s="332"/>
      <c r="E615" s="332"/>
      <c r="F615" s="332"/>
      <c r="G615" s="332"/>
      <c r="H615" s="332"/>
      <c r="I615" s="332"/>
      <c r="J615" s="332"/>
      <c r="K615" s="332"/>
      <c r="L615" s="332"/>
      <c r="M615" s="332"/>
      <c r="N615" s="332"/>
      <c r="O615" s="332"/>
      <c r="P615" s="332"/>
      <c r="Q615" s="332"/>
      <c r="R615" s="332"/>
      <c r="S615" s="332"/>
      <c r="T615" s="332"/>
      <c r="U615" s="328"/>
      <c r="V615" s="329"/>
      <c r="W615" s="329"/>
      <c r="X615" s="329"/>
      <c r="Y615" s="329"/>
      <c r="Z615" s="329"/>
      <c r="AA615" s="329"/>
      <c r="AB615" s="333"/>
    </row>
    <row r="616" spans="1:28">
      <c r="A616" s="331"/>
      <c r="B616" s="332"/>
      <c r="C616" s="335"/>
      <c r="D616" s="332"/>
      <c r="E616" s="332"/>
      <c r="F616" s="332"/>
      <c r="G616" s="332"/>
      <c r="H616" s="332"/>
      <c r="I616" s="332"/>
      <c r="J616" s="332"/>
      <c r="K616" s="332"/>
      <c r="L616" s="332"/>
      <c r="M616" s="332"/>
      <c r="N616" s="332"/>
      <c r="O616" s="332"/>
      <c r="P616" s="332"/>
      <c r="Q616" s="332"/>
      <c r="R616" s="332"/>
      <c r="S616" s="332"/>
      <c r="T616" s="332"/>
      <c r="U616" s="328"/>
      <c r="V616" s="329"/>
      <c r="W616" s="329"/>
      <c r="X616" s="329"/>
      <c r="Y616" s="329"/>
      <c r="Z616" s="329"/>
      <c r="AA616" s="329"/>
      <c r="AB616" s="333"/>
    </row>
    <row r="617" spans="1:28">
      <c r="A617" s="331"/>
      <c r="B617" s="332"/>
      <c r="C617" s="335"/>
      <c r="D617" s="332"/>
      <c r="E617" s="332"/>
      <c r="F617" s="332"/>
      <c r="G617" s="332"/>
      <c r="H617" s="332"/>
      <c r="I617" s="332"/>
      <c r="J617" s="332"/>
      <c r="K617" s="332"/>
      <c r="L617" s="332"/>
      <c r="M617" s="332"/>
      <c r="N617" s="332"/>
      <c r="O617" s="332"/>
      <c r="P617" s="332"/>
      <c r="Q617" s="332"/>
      <c r="R617" s="332"/>
      <c r="S617" s="332"/>
      <c r="T617" s="332"/>
      <c r="U617" s="328"/>
      <c r="V617" s="329"/>
      <c r="W617" s="329"/>
      <c r="X617" s="329"/>
      <c r="Y617" s="329"/>
      <c r="Z617" s="329"/>
      <c r="AA617" s="329"/>
      <c r="AB617" s="333"/>
    </row>
    <row r="618" spans="1:28">
      <c r="A618" s="331"/>
      <c r="B618" s="332"/>
      <c r="C618" s="335"/>
      <c r="D618" s="332"/>
      <c r="E618" s="332"/>
      <c r="F618" s="332"/>
      <c r="G618" s="332"/>
      <c r="H618" s="332"/>
      <c r="I618" s="332"/>
      <c r="J618" s="332"/>
      <c r="K618" s="332"/>
      <c r="L618" s="332"/>
      <c r="M618" s="332"/>
      <c r="N618" s="332"/>
      <c r="O618" s="332"/>
      <c r="P618" s="332"/>
      <c r="Q618" s="332"/>
      <c r="R618" s="332"/>
      <c r="S618" s="332"/>
      <c r="T618" s="332"/>
      <c r="U618" s="328"/>
      <c r="V618" s="329"/>
      <c r="W618" s="329"/>
      <c r="X618" s="329"/>
      <c r="Y618" s="329"/>
      <c r="Z618" s="329"/>
      <c r="AA618" s="329"/>
      <c r="AB618" s="333"/>
    </row>
    <row r="619" spans="1:28">
      <c r="A619" s="331"/>
      <c r="B619" s="332"/>
      <c r="C619" s="335"/>
      <c r="D619" s="332"/>
      <c r="E619" s="332"/>
      <c r="F619" s="332"/>
      <c r="G619" s="332"/>
      <c r="H619" s="332"/>
      <c r="I619" s="332"/>
      <c r="J619" s="332"/>
      <c r="K619" s="332"/>
      <c r="L619" s="332"/>
      <c r="M619" s="332"/>
      <c r="N619" s="332"/>
      <c r="O619" s="332"/>
      <c r="P619" s="332"/>
      <c r="Q619" s="332"/>
      <c r="R619" s="332"/>
      <c r="S619" s="332"/>
      <c r="T619" s="332"/>
      <c r="U619" s="328"/>
      <c r="V619" s="329"/>
      <c r="W619" s="329"/>
      <c r="X619" s="329"/>
      <c r="Y619" s="329"/>
      <c r="Z619" s="329"/>
      <c r="AA619" s="329"/>
      <c r="AB619" s="333"/>
    </row>
    <row r="620" spans="1:28">
      <c r="A620" s="331"/>
      <c r="B620" s="332"/>
      <c r="C620" s="335"/>
      <c r="D620" s="332"/>
      <c r="E620" s="332"/>
      <c r="F620" s="332"/>
      <c r="G620" s="332"/>
      <c r="H620" s="332"/>
      <c r="I620" s="332"/>
      <c r="J620" s="332"/>
      <c r="K620" s="332"/>
      <c r="L620" s="332"/>
      <c r="M620" s="332"/>
      <c r="N620" s="332"/>
      <c r="O620" s="332"/>
      <c r="P620" s="332"/>
      <c r="Q620" s="332"/>
      <c r="R620" s="332"/>
      <c r="S620" s="332"/>
      <c r="T620" s="332"/>
      <c r="U620" s="328"/>
      <c r="V620" s="329"/>
      <c r="W620" s="329"/>
      <c r="X620" s="329"/>
      <c r="Y620" s="329"/>
      <c r="Z620" s="329"/>
      <c r="AA620" s="329"/>
      <c r="AB620" s="333"/>
    </row>
    <row r="621" spans="1:28">
      <c r="A621" s="331"/>
      <c r="B621" s="332"/>
      <c r="C621" s="335"/>
      <c r="D621" s="332"/>
      <c r="E621" s="332"/>
      <c r="F621" s="332"/>
      <c r="G621" s="332"/>
      <c r="H621" s="332"/>
      <c r="I621" s="332"/>
      <c r="J621" s="332"/>
      <c r="K621" s="332"/>
      <c r="L621" s="332"/>
      <c r="M621" s="332"/>
      <c r="N621" s="332"/>
      <c r="O621" s="332"/>
      <c r="P621" s="332"/>
      <c r="Q621" s="332"/>
      <c r="R621" s="332"/>
      <c r="S621" s="332"/>
      <c r="T621" s="332"/>
      <c r="U621" s="328"/>
      <c r="V621" s="329"/>
      <c r="W621" s="329"/>
      <c r="X621" s="329"/>
      <c r="Y621" s="329"/>
      <c r="Z621" s="329"/>
      <c r="AA621" s="329"/>
      <c r="AB621" s="333"/>
    </row>
    <row r="622" spans="1:28">
      <c r="A622" s="331"/>
      <c r="B622" s="332"/>
      <c r="C622" s="335"/>
      <c r="D622" s="332"/>
      <c r="E622" s="332"/>
      <c r="F622" s="332"/>
      <c r="G622" s="332"/>
      <c r="H622" s="332"/>
      <c r="I622" s="332"/>
      <c r="J622" s="332"/>
      <c r="K622" s="332"/>
      <c r="L622" s="332"/>
      <c r="M622" s="332"/>
      <c r="N622" s="332"/>
      <c r="O622" s="332"/>
      <c r="P622" s="332"/>
      <c r="Q622" s="332"/>
      <c r="R622" s="332"/>
      <c r="S622" s="332"/>
      <c r="T622" s="332"/>
      <c r="U622" s="328"/>
      <c r="V622" s="329"/>
      <c r="W622" s="329"/>
      <c r="X622" s="329"/>
      <c r="Y622" s="329"/>
      <c r="Z622" s="329"/>
      <c r="AA622" s="329"/>
      <c r="AB622" s="333"/>
    </row>
    <row r="623" spans="1:28">
      <c r="A623" s="331"/>
      <c r="B623" s="332"/>
      <c r="C623" s="335"/>
      <c r="D623" s="332"/>
      <c r="E623" s="332"/>
      <c r="F623" s="332"/>
      <c r="G623" s="332"/>
      <c r="H623" s="332"/>
      <c r="I623" s="332"/>
      <c r="J623" s="332"/>
      <c r="K623" s="332"/>
      <c r="L623" s="332"/>
      <c r="M623" s="332"/>
      <c r="N623" s="332"/>
      <c r="O623" s="332"/>
      <c r="P623" s="332"/>
      <c r="Q623" s="332"/>
      <c r="R623" s="332"/>
      <c r="S623" s="332"/>
      <c r="T623" s="332"/>
      <c r="U623" s="328"/>
      <c r="V623" s="329"/>
      <c r="W623" s="329"/>
      <c r="X623" s="329"/>
      <c r="Y623" s="329"/>
      <c r="Z623" s="329"/>
      <c r="AA623" s="329"/>
      <c r="AB623" s="333"/>
    </row>
    <row r="624" spans="1:28">
      <c r="A624" s="331"/>
      <c r="B624" s="332"/>
      <c r="C624" s="335"/>
      <c r="D624" s="332"/>
      <c r="E624" s="332"/>
      <c r="F624" s="332"/>
      <c r="G624" s="332"/>
      <c r="H624" s="332"/>
      <c r="I624" s="332"/>
      <c r="J624" s="332"/>
      <c r="K624" s="332"/>
      <c r="L624" s="332"/>
      <c r="M624" s="332"/>
      <c r="N624" s="332"/>
      <c r="O624" s="332"/>
      <c r="P624" s="332"/>
      <c r="Q624" s="332"/>
      <c r="R624" s="332"/>
      <c r="S624" s="332"/>
      <c r="T624" s="332"/>
      <c r="U624" s="328"/>
      <c r="V624" s="329"/>
      <c r="W624" s="329"/>
      <c r="X624" s="329"/>
      <c r="Y624" s="329"/>
      <c r="Z624" s="329"/>
      <c r="AA624" s="329"/>
      <c r="AB624" s="333"/>
    </row>
    <row r="625" spans="1:28">
      <c r="A625" s="331"/>
      <c r="B625" s="332"/>
      <c r="C625" s="335"/>
      <c r="D625" s="332"/>
      <c r="E625" s="332"/>
      <c r="F625" s="332"/>
      <c r="G625" s="332"/>
      <c r="H625" s="332"/>
      <c r="I625" s="332"/>
      <c r="J625" s="332"/>
      <c r="K625" s="332"/>
      <c r="L625" s="332"/>
      <c r="M625" s="332"/>
      <c r="N625" s="332"/>
      <c r="O625" s="332"/>
      <c r="P625" s="332"/>
      <c r="Q625" s="332"/>
      <c r="R625" s="332"/>
      <c r="S625" s="332"/>
      <c r="T625" s="332"/>
      <c r="U625" s="328"/>
      <c r="V625" s="329"/>
      <c r="W625" s="329"/>
      <c r="X625" s="329"/>
      <c r="Y625" s="329"/>
      <c r="Z625" s="329"/>
      <c r="AA625" s="329"/>
      <c r="AB625" s="333"/>
    </row>
    <row r="626" spans="1:28">
      <c r="A626" s="331"/>
      <c r="B626" s="332"/>
      <c r="C626" s="335"/>
      <c r="D626" s="332"/>
      <c r="E626" s="332"/>
      <c r="F626" s="332"/>
      <c r="G626" s="332"/>
      <c r="H626" s="332"/>
      <c r="I626" s="332"/>
      <c r="J626" s="332"/>
      <c r="K626" s="332"/>
      <c r="L626" s="332"/>
      <c r="M626" s="332"/>
      <c r="N626" s="332"/>
      <c r="O626" s="332"/>
      <c r="P626" s="332"/>
      <c r="Q626" s="332"/>
      <c r="R626" s="332"/>
      <c r="S626" s="332"/>
      <c r="T626" s="332"/>
      <c r="U626" s="328"/>
      <c r="V626" s="329"/>
      <c r="W626" s="329"/>
      <c r="X626" s="329"/>
      <c r="Y626" s="329"/>
      <c r="Z626" s="329"/>
      <c r="AA626" s="329"/>
      <c r="AB626" s="333"/>
    </row>
    <row r="627" spans="1:28">
      <c r="A627" s="331"/>
      <c r="B627" s="332"/>
      <c r="C627" s="335"/>
      <c r="D627" s="332"/>
      <c r="E627" s="332"/>
      <c r="F627" s="332"/>
      <c r="G627" s="332"/>
      <c r="H627" s="332"/>
      <c r="I627" s="332"/>
      <c r="J627" s="332"/>
      <c r="K627" s="332"/>
      <c r="L627" s="332"/>
      <c r="M627" s="332"/>
      <c r="N627" s="332"/>
      <c r="O627" s="332"/>
      <c r="P627" s="332"/>
      <c r="Q627" s="332"/>
      <c r="R627" s="332"/>
      <c r="S627" s="332"/>
      <c r="T627" s="332"/>
      <c r="U627" s="328"/>
      <c r="V627" s="329"/>
      <c r="W627" s="329"/>
      <c r="X627" s="329"/>
      <c r="Y627" s="329"/>
      <c r="Z627" s="329"/>
      <c r="AA627" s="329"/>
      <c r="AB627" s="333"/>
    </row>
    <row r="628" spans="1:28">
      <c r="A628" s="331"/>
      <c r="B628" s="332"/>
      <c r="C628" s="335"/>
      <c r="D628" s="332"/>
      <c r="E628" s="332"/>
      <c r="F628" s="332"/>
      <c r="G628" s="332"/>
      <c r="H628" s="332"/>
      <c r="I628" s="332"/>
      <c r="J628" s="332"/>
      <c r="K628" s="332"/>
      <c r="L628" s="332"/>
      <c r="M628" s="332"/>
      <c r="N628" s="332"/>
      <c r="O628" s="332"/>
      <c r="P628" s="332"/>
      <c r="Q628" s="332"/>
      <c r="R628" s="332"/>
      <c r="S628" s="332"/>
      <c r="T628" s="332"/>
      <c r="U628" s="328"/>
      <c r="V628" s="329"/>
      <c r="W628" s="329"/>
      <c r="X628" s="329"/>
      <c r="Y628" s="329"/>
      <c r="Z628" s="329"/>
      <c r="AA628" s="329"/>
      <c r="AB628" s="333"/>
    </row>
    <row r="629" spans="1:28">
      <c r="A629" s="331"/>
      <c r="B629" s="332"/>
      <c r="C629" s="335"/>
      <c r="D629" s="332"/>
      <c r="E629" s="332"/>
      <c r="F629" s="332"/>
      <c r="G629" s="332"/>
      <c r="H629" s="332"/>
      <c r="I629" s="332"/>
      <c r="J629" s="332"/>
      <c r="K629" s="332"/>
      <c r="L629" s="332"/>
      <c r="M629" s="332"/>
      <c r="N629" s="332"/>
      <c r="O629" s="332"/>
      <c r="P629" s="332"/>
      <c r="Q629" s="332"/>
      <c r="R629" s="332"/>
      <c r="S629" s="332"/>
      <c r="T629" s="332"/>
      <c r="U629" s="328"/>
      <c r="V629" s="329"/>
      <c r="W629" s="329"/>
      <c r="X629" s="329"/>
      <c r="Y629" s="329"/>
      <c r="Z629" s="329"/>
      <c r="AA629" s="329"/>
      <c r="AB629" s="333"/>
    </row>
    <row r="630" spans="1:28">
      <c r="A630" s="331"/>
      <c r="B630" s="332"/>
      <c r="C630" s="335"/>
      <c r="D630" s="332"/>
      <c r="E630" s="332"/>
      <c r="F630" s="332"/>
      <c r="G630" s="332"/>
      <c r="H630" s="332"/>
      <c r="I630" s="332"/>
      <c r="J630" s="332"/>
      <c r="K630" s="332"/>
      <c r="L630" s="332"/>
      <c r="M630" s="332"/>
      <c r="N630" s="332"/>
      <c r="O630" s="332"/>
      <c r="P630" s="332"/>
      <c r="Q630" s="332"/>
      <c r="R630" s="332"/>
      <c r="S630" s="332"/>
      <c r="T630" s="332"/>
      <c r="U630" s="328"/>
      <c r="V630" s="329"/>
      <c r="W630" s="329"/>
      <c r="X630" s="329"/>
      <c r="Y630" s="329"/>
      <c r="Z630" s="329"/>
      <c r="AA630" s="329"/>
      <c r="AB630" s="333"/>
    </row>
    <row r="631" spans="1:28">
      <c r="A631" s="331"/>
      <c r="B631" s="332"/>
      <c r="C631" s="335"/>
      <c r="D631" s="332"/>
      <c r="E631" s="332"/>
      <c r="F631" s="332"/>
      <c r="G631" s="332"/>
      <c r="H631" s="332"/>
      <c r="I631" s="332"/>
      <c r="J631" s="332"/>
      <c r="K631" s="332"/>
      <c r="L631" s="332"/>
      <c r="M631" s="332"/>
      <c r="N631" s="332"/>
      <c r="O631" s="332"/>
      <c r="P631" s="332"/>
      <c r="Q631" s="332"/>
      <c r="R631" s="332"/>
      <c r="S631" s="332"/>
      <c r="T631" s="332"/>
      <c r="U631" s="328"/>
      <c r="V631" s="329"/>
      <c r="W631" s="329"/>
      <c r="X631" s="329"/>
      <c r="Y631" s="329"/>
      <c r="Z631" s="329"/>
      <c r="AA631" s="329"/>
      <c r="AB631" s="333"/>
    </row>
    <row r="632" spans="1:28">
      <c r="A632" s="331"/>
      <c r="B632" s="332"/>
      <c r="C632" s="335"/>
      <c r="D632" s="332"/>
      <c r="E632" s="332"/>
      <c r="F632" s="332"/>
      <c r="G632" s="332"/>
      <c r="H632" s="332"/>
      <c r="I632" s="332"/>
      <c r="J632" s="332"/>
      <c r="K632" s="332"/>
      <c r="L632" s="332"/>
      <c r="M632" s="332"/>
      <c r="N632" s="332"/>
      <c r="O632" s="332"/>
      <c r="P632" s="332"/>
      <c r="Q632" s="332"/>
      <c r="R632" s="332"/>
      <c r="S632" s="332"/>
      <c r="T632" s="332"/>
      <c r="U632" s="328"/>
      <c r="V632" s="329"/>
      <c r="W632" s="329"/>
      <c r="X632" s="329"/>
      <c r="Y632" s="329"/>
      <c r="Z632" s="329"/>
      <c r="AA632" s="329"/>
      <c r="AB632" s="333"/>
    </row>
    <row r="633" spans="1:28">
      <c r="A633" s="331"/>
      <c r="B633" s="332"/>
      <c r="C633" s="335"/>
      <c r="D633" s="332"/>
      <c r="E633" s="332"/>
      <c r="F633" s="332"/>
      <c r="G633" s="332"/>
      <c r="H633" s="332"/>
      <c r="I633" s="332"/>
      <c r="J633" s="332"/>
      <c r="K633" s="332"/>
      <c r="L633" s="332"/>
      <c r="M633" s="332"/>
      <c r="N633" s="332"/>
      <c r="O633" s="332"/>
      <c r="P633" s="332"/>
      <c r="Q633" s="332"/>
      <c r="R633" s="332"/>
      <c r="S633" s="332"/>
      <c r="T633" s="332"/>
      <c r="U633" s="328"/>
      <c r="V633" s="329"/>
      <c r="W633" s="329"/>
      <c r="X633" s="329"/>
      <c r="Y633" s="329"/>
      <c r="Z633" s="329"/>
      <c r="AA633" s="329"/>
      <c r="AB633" s="333"/>
    </row>
    <row r="634" spans="1:28">
      <c r="A634" s="331"/>
      <c r="B634" s="332"/>
      <c r="C634" s="335"/>
      <c r="D634" s="332"/>
      <c r="E634" s="332"/>
      <c r="F634" s="332"/>
      <c r="G634" s="332"/>
      <c r="H634" s="332"/>
      <c r="I634" s="332"/>
      <c r="J634" s="332"/>
      <c r="K634" s="332"/>
      <c r="L634" s="332"/>
      <c r="M634" s="332"/>
      <c r="N634" s="332"/>
      <c r="O634" s="332"/>
      <c r="P634" s="332"/>
      <c r="Q634" s="332"/>
      <c r="R634" s="332"/>
      <c r="S634" s="332"/>
      <c r="T634" s="332"/>
      <c r="U634" s="328"/>
      <c r="V634" s="329"/>
      <c r="W634" s="329"/>
      <c r="X634" s="329"/>
      <c r="Y634" s="329"/>
      <c r="Z634" s="329"/>
      <c r="AA634" s="329"/>
      <c r="AB634" s="333"/>
    </row>
    <row r="635" spans="1:28">
      <c r="A635" s="331"/>
      <c r="B635" s="332"/>
      <c r="C635" s="335"/>
      <c r="D635" s="332"/>
      <c r="E635" s="332"/>
      <c r="F635" s="332"/>
      <c r="G635" s="332"/>
      <c r="H635" s="332"/>
      <c r="I635" s="332"/>
      <c r="J635" s="332"/>
      <c r="K635" s="332"/>
      <c r="L635" s="332"/>
      <c r="M635" s="332"/>
      <c r="N635" s="332"/>
      <c r="O635" s="332"/>
      <c r="P635" s="332"/>
      <c r="Q635" s="332"/>
      <c r="R635" s="332"/>
      <c r="S635" s="332"/>
      <c r="T635" s="332"/>
      <c r="U635" s="328"/>
      <c r="V635" s="329"/>
      <c r="W635" s="329"/>
      <c r="X635" s="329"/>
      <c r="Y635" s="329"/>
      <c r="Z635" s="329"/>
      <c r="AA635" s="329"/>
      <c r="AB635" s="333"/>
    </row>
    <row r="636" spans="1:28">
      <c r="A636" s="331"/>
      <c r="B636" s="332"/>
      <c r="C636" s="335"/>
      <c r="D636" s="332"/>
      <c r="E636" s="332"/>
      <c r="F636" s="332"/>
      <c r="G636" s="332"/>
      <c r="H636" s="332"/>
      <c r="I636" s="332"/>
      <c r="J636" s="332"/>
      <c r="K636" s="332"/>
      <c r="L636" s="332"/>
      <c r="M636" s="332"/>
      <c r="N636" s="332"/>
      <c r="O636" s="332"/>
      <c r="P636" s="332"/>
      <c r="Q636" s="332"/>
      <c r="R636" s="332"/>
      <c r="S636" s="332"/>
      <c r="T636" s="332"/>
      <c r="U636" s="328"/>
      <c r="V636" s="329"/>
      <c r="W636" s="329"/>
      <c r="X636" s="329"/>
      <c r="Y636" s="329"/>
      <c r="Z636" s="329"/>
      <c r="AA636" s="329"/>
      <c r="AB636" s="333"/>
    </row>
    <row r="637" spans="1:28">
      <c r="A637" s="331"/>
      <c r="B637" s="332"/>
      <c r="C637" s="335"/>
      <c r="D637" s="332"/>
      <c r="E637" s="332"/>
      <c r="F637" s="332"/>
      <c r="G637" s="332"/>
      <c r="H637" s="332"/>
      <c r="I637" s="332"/>
      <c r="J637" s="332"/>
      <c r="K637" s="332"/>
      <c r="L637" s="332"/>
      <c r="M637" s="332"/>
      <c r="N637" s="332"/>
      <c r="O637" s="332"/>
      <c r="P637" s="332"/>
      <c r="Q637" s="332"/>
      <c r="R637" s="332"/>
      <c r="S637" s="332"/>
      <c r="T637" s="332"/>
      <c r="U637" s="328"/>
      <c r="V637" s="329"/>
      <c r="W637" s="329"/>
      <c r="X637" s="329"/>
      <c r="Y637" s="329"/>
      <c r="Z637" s="329"/>
      <c r="AA637" s="329"/>
      <c r="AB637" s="333"/>
    </row>
    <row r="638" spans="1:28">
      <c r="A638" s="331"/>
      <c r="B638" s="332"/>
      <c r="C638" s="335"/>
      <c r="D638" s="332"/>
      <c r="E638" s="332"/>
      <c r="F638" s="332"/>
      <c r="G638" s="332"/>
      <c r="H638" s="332"/>
      <c r="I638" s="332"/>
      <c r="J638" s="332"/>
      <c r="K638" s="332"/>
      <c r="L638" s="332"/>
      <c r="M638" s="332"/>
      <c r="N638" s="332"/>
      <c r="O638" s="332"/>
      <c r="P638" s="332"/>
      <c r="Q638" s="332"/>
      <c r="R638" s="332"/>
      <c r="S638" s="332"/>
      <c r="T638" s="332"/>
      <c r="U638" s="328"/>
      <c r="V638" s="329"/>
      <c r="W638" s="329"/>
      <c r="X638" s="329"/>
      <c r="Y638" s="329"/>
      <c r="Z638" s="329"/>
      <c r="AA638" s="329"/>
      <c r="AB638" s="333"/>
    </row>
    <row r="639" spans="1:28">
      <c r="A639" s="331"/>
      <c r="B639" s="332"/>
      <c r="C639" s="335"/>
      <c r="D639" s="332"/>
      <c r="E639" s="332"/>
      <c r="F639" s="332"/>
      <c r="G639" s="332"/>
      <c r="H639" s="332"/>
      <c r="I639" s="332"/>
      <c r="J639" s="332"/>
      <c r="K639" s="332"/>
      <c r="L639" s="332"/>
      <c r="M639" s="332"/>
      <c r="N639" s="332"/>
      <c r="O639" s="332"/>
      <c r="P639" s="332"/>
      <c r="Q639" s="332"/>
      <c r="R639" s="332"/>
      <c r="S639" s="332"/>
      <c r="T639" s="332"/>
      <c r="U639" s="328"/>
      <c r="V639" s="329"/>
      <c r="W639" s="329"/>
      <c r="X639" s="329"/>
      <c r="Y639" s="329"/>
      <c r="Z639" s="329"/>
      <c r="AA639" s="329"/>
      <c r="AB639" s="333"/>
    </row>
    <row r="640" spans="1:28">
      <c r="A640" s="331"/>
      <c r="B640" s="332"/>
      <c r="C640" s="335"/>
      <c r="D640" s="332"/>
      <c r="E640" s="332"/>
      <c r="F640" s="332"/>
      <c r="G640" s="332"/>
      <c r="H640" s="332"/>
      <c r="I640" s="332"/>
      <c r="J640" s="332"/>
      <c r="K640" s="332"/>
      <c r="L640" s="332"/>
      <c r="M640" s="332"/>
      <c r="N640" s="332"/>
      <c r="O640" s="332"/>
      <c r="P640" s="332"/>
      <c r="Q640" s="332"/>
      <c r="R640" s="332"/>
      <c r="S640" s="332"/>
      <c r="T640" s="332"/>
      <c r="U640" s="328"/>
      <c r="V640" s="329"/>
      <c r="W640" s="329"/>
      <c r="X640" s="329"/>
      <c r="Y640" s="329"/>
      <c r="Z640" s="329"/>
      <c r="AA640" s="329"/>
      <c r="AB640" s="333"/>
    </row>
    <row r="641" spans="1:28">
      <c r="A641" s="331"/>
      <c r="B641" s="332"/>
      <c r="C641" s="335"/>
      <c r="D641" s="332"/>
      <c r="E641" s="332"/>
      <c r="F641" s="332"/>
      <c r="G641" s="332"/>
      <c r="H641" s="332"/>
      <c r="I641" s="332"/>
      <c r="J641" s="332"/>
      <c r="K641" s="332"/>
      <c r="L641" s="332"/>
      <c r="M641" s="332"/>
      <c r="N641" s="332"/>
      <c r="O641" s="332"/>
      <c r="P641" s="332"/>
      <c r="Q641" s="332"/>
      <c r="R641" s="332"/>
      <c r="S641" s="332"/>
      <c r="T641" s="332"/>
      <c r="U641" s="328"/>
      <c r="V641" s="329"/>
      <c r="W641" s="329"/>
      <c r="X641" s="329"/>
      <c r="Y641" s="329"/>
      <c r="Z641" s="329"/>
      <c r="AA641" s="329"/>
      <c r="AB641" s="333"/>
    </row>
    <row r="642" spans="1:28">
      <c r="A642" s="331"/>
      <c r="B642" s="332"/>
      <c r="C642" s="335"/>
      <c r="D642" s="332"/>
      <c r="E642" s="332"/>
      <c r="F642" s="332"/>
      <c r="G642" s="332"/>
      <c r="H642" s="332"/>
      <c r="I642" s="332"/>
      <c r="J642" s="332"/>
      <c r="K642" s="332"/>
      <c r="L642" s="332"/>
      <c r="M642" s="332"/>
      <c r="N642" s="332"/>
      <c r="O642" s="332"/>
      <c r="P642" s="332"/>
      <c r="Q642" s="332"/>
      <c r="R642" s="332"/>
      <c r="S642" s="332"/>
      <c r="T642" s="332"/>
      <c r="U642" s="328"/>
      <c r="V642" s="329"/>
      <c r="W642" s="329"/>
      <c r="X642" s="329"/>
      <c r="Y642" s="329"/>
      <c r="Z642" s="329"/>
      <c r="AA642" s="329"/>
      <c r="AB642" s="333"/>
    </row>
    <row r="643" spans="1:28">
      <c r="A643" s="331"/>
      <c r="B643" s="332"/>
      <c r="C643" s="335"/>
      <c r="D643" s="332"/>
      <c r="E643" s="332"/>
      <c r="F643" s="332"/>
      <c r="G643" s="332"/>
      <c r="H643" s="332"/>
      <c r="I643" s="332"/>
      <c r="J643" s="332"/>
      <c r="K643" s="332"/>
      <c r="L643" s="332"/>
      <c r="M643" s="332"/>
      <c r="N643" s="332"/>
      <c r="O643" s="332"/>
      <c r="P643" s="332"/>
      <c r="Q643" s="332"/>
      <c r="R643" s="332"/>
      <c r="S643" s="332"/>
      <c r="T643" s="332"/>
      <c r="U643" s="328"/>
      <c r="V643" s="329"/>
      <c r="W643" s="329"/>
      <c r="X643" s="329"/>
      <c r="Y643" s="329"/>
      <c r="Z643" s="329"/>
      <c r="AA643" s="329"/>
      <c r="AB643" s="333"/>
    </row>
    <row r="644" spans="1:28">
      <c r="A644" s="331"/>
      <c r="B644" s="332"/>
      <c r="C644" s="335"/>
      <c r="D644" s="332"/>
      <c r="E644" s="332"/>
      <c r="F644" s="332"/>
      <c r="G644" s="332"/>
      <c r="H644" s="332"/>
      <c r="I644" s="332"/>
      <c r="J644" s="332"/>
      <c r="K644" s="332"/>
      <c r="L644" s="332"/>
      <c r="M644" s="332"/>
      <c r="N644" s="332"/>
      <c r="O644" s="332"/>
      <c r="P644" s="332"/>
      <c r="Q644" s="332"/>
      <c r="R644" s="332"/>
      <c r="S644" s="332"/>
      <c r="T644" s="332"/>
      <c r="U644" s="328"/>
      <c r="V644" s="329"/>
      <c r="W644" s="329"/>
      <c r="X644" s="329"/>
      <c r="Y644" s="329"/>
      <c r="Z644" s="329"/>
      <c r="AA644" s="329"/>
      <c r="AB644" s="333"/>
    </row>
    <row r="645" spans="1:28">
      <c r="A645" s="331"/>
      <c r="B645" s="332"/>
      <c r="C645" s="335"/>
      <c r="D645" s="332"/>
      <c r="E645" s="332"/>
      <c r="F645" s="332"/>
      <c r="G645" s="332"/>
      <c r="H645" s="332"/>
      <c r="I645" s="332"/>
      <c r="J645" s="332"/>
      <c r="K645" s="332"/>
      <c r="L645" s="332"/>
      <c r="M645" s="332"/>
      <c r="N645" s="332"/>
      <c r="O645" s="332"/>
      <c r="P645" s="332"/>
      <c r="Q645" s="332"/>
      <c r="R645" s="332"/>
      <c r="S645" s="332"/>
      <c r="T645" s="332"/>
      <c r="U645" s="328"/>
      <c r="V645" s="329"/>
      <c r="W645" s="329"/>
      <c r="X645" s="329"/>
      <c r="Y645" s="329"/>
      <c r="Z645" s="329"/>
      <c r="AA645" s="329"/>
      <c r="AB645" s="333"/>
    </row>
    <row r="646" spans="1:28">
      <c r="A646" s="331"/>
      <c r="B646" s="332"/>
      <c r="C646" s="335"/>
      <c r="D646" s="332"/>
      <c r="E646" s="332"/>
      <c r="F646" s="332"/>
      <c r="G646" s="332"/>
      <c r="H646" s="332"/>
      <c r="I646" s="332"/>
      <c r="J646" s="332"/>
      <c r="K646" s="332"/>
      <c r="L646" s="332"/>
      <c r="M646" s="332"/>
      <c r="N646" s="332"/>
      <c r="O646" s="332"/>
      <c r="P646" s="332"/>
      <c r="Q646" s="332"/>
      <c r="R646" s="332"/>
      <c r="S646" s="332"/>
      <c r="T646" s="332"/>
      <c r="U646" s="328"/>
      <c r="V646" s="329"/>
      <c r="W646" s="329"/>
      <c r="X646" s="329"/>
      <c r="Y646" s="329"/>
      <c r="Z646" s="329"/>
      <c r="AA646" s="329"/>
      <c r="AB646" s="333"/>
    </row>
    <row r="647" spans="1:28">
      <c r="A647" s="331"/>
      <c r="B647" s="332"/>
      <c r="C647" s="335"/>
      <c r="D647" s="332"/>
      <c r="E647" s="332"/>
      <c r="F647" s="332"/>
      <c r="G647" s="332"/>
      <c r="H647" s="332"/>
      <c r="I647" s="332"/>
      <c r="J647" s="332"/>
      <c r="K647" s="332"/>
      <c r="L647" s="332"/>
      <c r="M647" s="332"/>
      <c r="N647" s="332"/>
      <c r="O647" s="332"/>
      <c r="P647" s="332"/>
      <c r="Q647" s="332"/>
      <c r="R647" s="332"/>
      <c r="S647" s="332"/>
      <c r="T647" s="332"/>
      <c r="U647" s="328"/>
      <c r="V647" s="329"/>
      <c r="W647" s="329"/>
      <c r="X647" s="329"/>
      <c r="Y647" s="329"/>
      <c r="Z647" s="329"/>
      <c r="AA647" s="329"/>
      <c r="AB647" s="333"/>
    </row>
    <row r="648" spans="1:28">
      <c r="A648" s="331"/>
      <c r="B648" s="332"/>
      <c r="C648" s="335"/>
      <c r="D648" s="332"/>
      <c r="E648" s="332"/>
      <c r="F648" s="332"/>
      <c r="G648" s="332"/>
      <c r="H648" s="332"/>
      <c r="I648" s="332"/>
      <c r="J648" s="332"/>
      <c r="K648" s="332"/>
      <c r="L648" s="332"/>
      <c r="M648" s="332"/>
      <c r="N648" s="332"/>
      <c r="O648" s="332"/>
      <c r="P648" s="332"/>
      <c r="Q648" s="332"/>
      <c r="R648" s="332"/>
      <c r="S648" s="332"/>
      <c r="T648" s="332"/>
      <c r="U648" s="328"/>
      <c r="V648" s="329"/>
      <c r="W648" s="329"/>
      <c r="X648" s="329"/>
      <c r="Y648" s="329"/>
      <c r="Z648" s="329"/>
      <c r="AA648" s="329"/>
      <c r="AB648" s="333"/>
    </row>
    <row r="649" spans="1:28">
      <c r="A649" s="331"/>
      <c r="B649" s="332"/>
      <c r="C649" s="335"/>
      <c r="D649" s="332"/>
      <c r="E649" s="332"/>
      <c r="F649" s="332"/>
      <c r="G649" s="332"/>
      <c r="H649" s="332"/>
      <c r="I649" s="332"/>
      <c r="J649" s="332"/>
      <c r="K649" s="332"/>
      <c r="L649" s="332"/>
      <c r="M649" s="332"/>
      <c r="N649" s="332"/>
      <c r="O649" s="332"/>
      <c r="P649" s="332"/>
      <c r="Q649" s="332"/>
      <c r="R649" s="332"/>
      <c r="S649" s="332"/>
      <c r="T649" s="332"/>
      <c r="U649" s="328"/>
      <c r="V649" s="329"/>
      <c r="W649" s="329"/>
      <c r="X649" s="329"/>
      <c r="Y649" s="329"/>
      <c r="Z649" s="329"/>
      <c r="AA649" s="329"/>
      <c r="AB649" s="333"/>
    </row>
    <row r="650" spans="1:28">
      <c r="A650" s="331"/>
      <c r="B650" s="332"/>
      <c r="C650" s="335"/>
      <c r="D650" s="332"/>
      <c r="E650" s="332"/>
      <c r="F650" s="332"/>
      <c r="G650" s="332"/>
      <c r="H650" s="332"/>
      <c r="I650" s="332"/>
      <c r="J650" s="332"/>
      <c r="K650" s="332"/>
      <c r="L650" s="332"/>
      <c r="M650" s="332"/>
      <c r="N650" s="332"/>
      <c r="O650" s="332"/>
      <c r="P650" s="332"/>
      <c r="Q650" s="332"/>
      <c r="R650" s="332"/>
      <c r="S650" s="332"/>
      <c r="T650" s="332"/>
      <c r="U650" s="328"/>
      <c r="V650" s="329"/>
      <c r="W650" s="329"/>
      <c r="X650" s="329"/>
      <c r="Y650" s="329"/>
      <c r="Z650" s="329"/>
      <c r="AA650" s="329"/>
      <c r="AB650" s="333"/>
    </row>
    <row r="651" spans="1:28">
      <c r="A651" s="331"/>
      <c r="B651" s="332"/>
      <c r="C651" s="335"/>
      <c r="D651" s="332"/>
      <c r="E651" s="332"/>
      <c r="F651" s="332"/>
      <c r="G651" s="332"/>
      <c r="H651" s="332"/>
      <c r="I651" s="332"/>
      <c r="J651" s="332"/>
      <c r="K651" s="332"/>
      <c r="L651" s="332"/>
      <c r="M651" s="332"/>
      <c r="N651" s="332"/>
      <c r="O651" s="332"/>
      <c r="P651" s="332"/>
      <c r="Q651" s="332"/>
      <c r="R651" s="332"/>
      <c r="S651" s="332"/>
      <c r="T651" s="332"/>
      <c r="U651" s="328"/>
      <c r="V651" s="329"/>
      <c r="W651" s="329"/>
      <c r="X651" s="329"/>
      <c r="Y651" s="329"/>
      <c r="Z651" s="329"/>
      <c r="AA651" s="329"/>
      <c r="AB651" s="333"/>
    </row>
    <row r="652" spans="1:28">
      <c r="A652" s="331"/>
      <c r="B652" s="332"/>
      <c r="C652" s="335"/>
      <c r="D652" s="332"/>
      <c r="E652" s="332"/>
      <c r="F652" s="332"/>
      <c r="G652" s="332"/>
      <c r="H652" s="332"/>
      <c r="I652" s="332"/>
      <c r="J652" s="332"/>
      <c r="K652" s="332"/>
      <c r="L652" s="332"/>
      <c r="M652" s="332"/>
      <c r="N652" s="332"/>
      <c r="O652" s="332"/>
      <c r="P652" s="332"/>
      <c r="Q652" s="332"/>
      <c r="R652" s="332"/>
      <c r="S652" s="332"/>
      <c r="T652" s="332"/>
      <c r="U652" s="328"/>
      <c r="V652" s="329"/>
      <c r="W652" s="329"/>
      <c r="X652" s="329"/>
      <c r="Y652" s="329"/>
      <c r="Z652" s="329"/>
      <c r="AA652" s="329"/>
      <c r="AB652" s="333"/>
    </row>
    <row r="653" spans="1:28">
      <c r="A653" s="331"/>
      <c r="B653" s="332"/>
      <c r="C653" s="335"/>
      <c r="D653" s="332"/>
      <c r="E653" s="332"/>
      <c r="F653" s="332"/>
      <c r="G653" s="332"/>
      <c r="H653" s="332"/>
      <c r="I653" s="332"/>
      <c r="J653" s="332"/>
      <c r="K653" s="332"/>
      <c r="L653" s="332"/>
      <c r="M653" s="332"/>
      <c r="N653" s="332"/>
      <c r="O653" s="332"/>
      <c r="P653" s="332"/>
      <c r="Q653" s="332"/>
      <c r="R653" s="332"/>
      <c r="S653" s="332"/>
      <c r="T653" s="332"/>
      <c r="U653" s="328"/>
      <c r="V653" s="329"/>
      <c r="W653" s="329"/>
      <c r="X653" s="329"/>
      <c r="Y653" s="329"/>
      <c r="Z653" s="329"/>
      <c r="AA653" s="329"/>
      <c r="AB653" s="333"/>
    </row>
    <row r="654" spans="1:28">
      <c r="A654" s="331"/>
      <c r="B654" s="332"/>
      <c r="C654" s="335"/>
      <c r="D654" s="332"/>
      <c r="E654" s="332"/>
      <c r="F654" s="332"/>
      <c r="G654" s="332"/>
      <c r="H654" s="332"/>
      <c r="I654" s="332"/>
      <c r="J654" s="332"/>
      <c r="K654" s="332"/>
      <c r="L654" s="332"/>
      <c r="M654" s="332"/>
      <c r="N654" s="332"/>
      <c r="O654" s="332"/>
      <c r="P654" s="332"/>
      <c r="Q654" s="332"/>
      <c r="R654" s="332"/>
      <c r="S654" s="332"/>
      <c r="T654" s="332"/>
      <c r="U654" s="328"/>
      <c r="V654" s="329"/>
      <c r="W654" s="329"/>
      <c r="X654" s="329"/>
      <c r="Y654" s="329"/>
      <c r="Z654" s="329"/>
      <c r="AA654" s="329"/>
      <c r="AB654" s="333"/>
    </row>
    <row r="655" spans="1:28">
      <c r="A655" s="331"/>
      <c r="B655" s="332"/>
      <c r="C655" s="335"/>
      <c r="D655" s="332"/>
      <c r="E655" s="332"/>
      <c r="F655" s="332"/>
      <c r="G655" s="332"/>
      <c r="H655" s="332"/>
      <c r="I655" s="332"/>
      <c r="J655" s="332"/>
      <c r="K655" s="332"/>
      <c r="L655" s="332"/>
      <c r="M655" s="332"/>
      <c r="N655" s="332"/>
      <c r="O655" s="332"/>
      <c r="P655" s="332"/>
      <c r="Q655" s="332"/>
      <c r="R655" s="332"/>
      <c r="S655" s="332"/>
      <c r="T655" s="332"/>
      <c r="U655" s="328"/>
      <c r="V655" s="329"/>
      <c r="W655" s="329"/>
      <c r="X655" s="329"/>
      <c r="Y655" s="329"/>
      <c r="Z655" s="329"/>
      <c r="AA655" s="329"/>
      <c r="AB655" s="333"/>
    </row>
    <row r="656" spans="1:28">
      <c r="A656" s="331"/>
      <c r="B656" s="332"/>
      <c r="C656" s="335"/>
      <c r="D656" s="332"/>
      <c r="E656" s="332"/>
      <c r="F656" s="332"/>
      <c r="G656" s="332"/>
      <c r="H656" s="332"/>
      <c r="I656" s="332"/>
      <c r="J656" s="332"/>
      <c r="K656" s="332"/>
      <c r="L656" s="332"/>
      <c r="M656" s="332"/>
      <c r="N656" s="332"/>
      <c r="O656" s="332"/>
      <c r="P656" s="332"/>
      <c r="Q656" s="332"/>
      <c r="R656" s="332"/>
      <c r="S656" s="332"/>
      <c r="T656" s="332"/>
      <c r="U656" s="328"/>
      <c r="V656" s="329"/>
      <c r="W656" s="329"/>
      <c r="X656" s="329"/>
      <c r="Y656" s="329"/>
      <c r="Z656" s="329"/>
      <c r="AA656" s="329"/>
      <c r="AB656" s="333"/>
    </row>
    <row r="657" spans="1:28">
      <c r="A657" s="331"/>
      <c r="B657" s="332"/>
      <c r="C657" s="335"/>
      <c r="D657" s="332"/>
      <c r="E657" s="332"/>
      <c r="F657" s="332"/>
      <c r="G657" s="332"/>
      <c r="H657" s="332"/>
      <c r="I657" s="332"/>
      <c r="J657" s="332"/>
      <c r="K657" s="332"/>
      <c r="L657" s="332"/>
      <c r="M657" s="332"/>
      <c r="N657" s="332"/>
      <c r="O657" s="332"/>
      <c r="P657" s="332"/>
      <c r="Q657" s="332"/>
      <c r="R657" s="332"/>
      <c r="S657" s="332"/>
      <c r="T657" s="332"/>
      <c r="U657" s="328"/>
      <c r="V657" s="329"/>
      <c r="W657" s="329"/>
      <c r="X657" s="329"/>
      <c r="Y657" s="329"/>
      <c r="Z657" s="329"/>
      <c r="AA657" s="329"/>
      <c r="AB657" s="333"/>
    </row>
    <row r="658" spans="1:28">
      <c r="A658" s="331"/>
      <c r="B658" s="332"/>
      <c r="C658" s="335"/>
      <c r="D658" s="332"/>
      <c r="E658" s="332"/>
      <c r="F658" s="332"/>
      <c r="G658" s="332"/>
      <c r="H658" s="332"/>
      <c r="I658" s="332"/>
      <c r="J658" s="332"/>
      <c r="K658" s="332"/>
      <c r="L658" s="332"/>
      <c r="M658" s="332"/>
      <c r="N658" s="332"/>
      <c r="O658" s="332"/>
      <c r="P658" s="332"/>
      <c r="Q658" s="332"/>
      <c r="R658" s="332"/>
      <c r="S658" s="332"/>
      <c r="T658" s="332"/>
      <c r="U658" s="328"/>
      <c r="V658" s="329"/>
      <c r="W658" s="329"/>
      <c r="X658" s="329"/>
      <c r="Y658" s="329"/>
      <c r="Z658" s="329"/>
      <c r="AA658" s="329"/>
      <c r="AB658" s="333"/>
    </row>
    <row r="659" spans="1:28">
      <c r="A659" s="331"/>
      <c r="B659" s="332"/>
      <c r="C659" s="335"/>
      <c r="D659" s="332"/>
      <c r="E659" s="332"/>
      <c r="F659" s="332"/>
      <c r="G659" s="332"/>
      <c r="H659" s="332"/>
      <c r="I659" s="332"/>
      <c r="J659" s="332"/>
      <c r="K659" s="332"/>
      <c r="L659" s="332"/>
      <c r="M659" s="332"/>
      <c r="N659" s="332"/>
      <c r="O659" s="332"/>
      <c r="P659" s="332"/>
      <c r="Q659" s="332"/>
      <c r="R659" s="332"/>
      <c r="S659" s="332"/>
      <c r="T659" s="332"/>
      <c r="U659" s="328"/>
      <c r="V659" s="329"/>
      <c r="W659" s="329"/>
      <c r="X659" s="329"/>
      <c r="Y659" s="329"/>
      <c r="Z659" s="329"/>
      <c r="AA659" s="329"/>
      <c r="AB659" s="333"/>
    </row>
    <row r="660" spans="1:28">
      <c r="A660" s="331"/>
      <c r="B660" s="332"/>
      <c r="C660" s="335"/>
      <c r="D660" s="332"/>
      <c r="E660" s="332"/>
      <c r="F660" s="332"/>
      <c r="G660" s="332"/>
      <c r="H660" s="332"/>
      <c r="I660" s="332"/>
      <c r="J660" s="332"/>
      <c r="K660" s="332"/>
      <c r="L660" s="332"/>
      <c r="M660" s="332"/>
      <c r="N660" s="332"/>
      <c r="O660" s="332"/>
      <c r="P660" s="332"/>
      <c r="Q660" s="332"/>
      <c r="R660" s="332"/>
      <c r="S660" s="332"/>
      <c r="T660" s="332"/>
      <c r="U660" s="328"/>
      <c r="V660" s="329"/>
      <c r="W660" s="329"/>
      <c r="X660" s="329"/>
      <c r="Y660" s="329"/>
      <c r="Z660" s="329"/>
      <c r="AA660" s="329"/>
      <c r="AB660" s="333"/>
    </row>
    <row r="661" spans="1:28">
      <c r="A661" s="331"/>
      <c r="B661" s="332"/>
      <c r="C661" s="335"/>
      <c r="D661" s="332"/>
      <c r="E661" s="332"/>
      <c r="F661" s="332"/>
      <c r="G661" s="332"/>
      <c r="H661" s="332"/>
      <c r="I661" s="332"/>
      <c r="J661" s="332"/>
      <c r="K661" s="332"/>
      <c r="L661" s="332"/>
      <c r="M661" s="332"/>
      <c r="N661" s="332"/>
      <c r="O661" s="332"/>
      <c r="P661" s="332"/>
      <c r="Q661" s="332"/>
      <c r="R661" s="332"/>
      <c r="S661" s="332"/>
      <c r="T661" s="332"/>
      <c r="U661" s="328"/>
      <c r="V661" s="329"/>
      <c r="W661" s="329"/>
      <c r="X661" s="329"/>
      <c r="Y661" s="329"/>
      <c r="Z661" s="329"/>
      <c r="AA661" s="329"/>
      <c r="AB661" s="333"/>
    </row>
    <row r="662" spans="1:28">
      <c r="A662" s="331"/>
      <c r="B662" s="332"/>
      <c r="C662" s="335"/>
      <c r="D662" s="332"/>
      <c r="E662" s="332"/>
      <c r="F662" s="332"/>
      <c r="G662" s="332"/>
      <c r="H662" s="332"/>
      <c r="I662" s="332"/>
      <c r="J662" s="332"/>
      <c r="K662" s="332"/>
      <c r="L662" s="332"/>
      <c r="M662" s="332"/>
      <c r="N662" s="332"/>
      <c r="O662" s="332"/>
      <c r="P662" s="332"/>
      <c r="Q662" s="332"/>
      <c r="R662" s="332"/>
      <c r="S662" s="332"/>
      <c r="T662" s="332"/>
      <c r="U662" s="328"/>
      <c r="V662" s="329"/>
      <c r="W662" s="329"/>
      <c r="X662" s="329"/>
      <c r="Y662" s="329"/>
      <c r="Z662" s="329"/>
      <c r="AA662" s="329"/>
      <c r="AB662" s="333"/>
    </row>
    <row r="663" spans="1:28">
      <c r="A663" s="331"/>
      <c r="B663" s="332"/>
      <c r="C663" s="335"/>
      <c r="D663" s="332"/>
      <c r="E663" s="332"/>
      <c r="F663" s="332"/>
      <c r="G663" s="332"/>
      <c r="H663" s="332"/>
      <c r="I663" s="332"/>
      <c r="J663" s="332"/>
      <c r="K663" s="332"/>
      <c r="L663" s="332"/>
      <c r="M663" s="332"/>
      <c r="N663" s="332"/>
      <c r="O663" s="332"/>
      <c r="P663" s="332"/>
      <c r="Q663" s="332"/>
      <c r="R663" s="332"/>
      <c r="S663" s="332"/>
      <c r="T663" s="332"/>
      <c r="U663" s="328"/>
      <c r="V663" s="329"/>
      <c r="W663" s="329"/>
      <c r="X663" s="329"/>
      <c r="Y663" s="329"/>
      <c r="Z663" s="329"/>
      <c r="AA663" s="329"/>
      <c r="AB663" s="333"/>
    </row>
    <row r="664" spans="1:28">
      <c r="A664" s="331"/>
      <c r="B664" s="332"/>
      <c r="C664" s="335"/>
      <c r="D664" s="332"/>
      <c r="E664" s="332"/>
      <c r="F664" s="332"/>
      <c r="G664" s="332"/>
      <c r="H664" s="332"/>
      <c r="I664" s="332"/>
      <c r="J664" s="332"/>
      <c r="K664" s="332"/>
      <c r="L664" s="332"/>
      <c r="M664" s="332"/>
      <c r="N664" s="332"/>
      <c r="O664" s="332"/>
      <c r="P664" s="332"/>
      <c r="Q664" s="332"/>
      <c r="R664" s="332"/>
      <c r="S664" s="332"/>
      <c r="T664" s="332"/>
      <c r="U664" s="328"/>
      <c r="V664" s="329"/>
      <c r="W664" s="329"/>
      <c r="X664" s="329"/>
      <c r="Y664" s="329"/>
      <c r="Z664" s="329"/>
      <c r="AA664" s="329"/>
      <c r="AB664" s="333"/>
    </row>
    <row r="665" spans="1:28">
      <c r="A665" s="331"/>
      <c r="B665" s="332"/>
      <c r="C665" s="335"/>
      <c r="D665" s="332"/>
      <c r="E665" s="332"/>
      <c r="F665" s="332"/>
      <c r="G665" s="332"/>
      <c r="H665" s="332"/>
      <c r="I665" s="332"/>
      <c r="J665" s="332"/>
      <c r="K665" s="332"/>
      <c r="L665" s="332"/>
      <c r="M665" s="332"/>
      <c r="N665" s="332"/>
      <c r="O665" s="332"/>
      <c r="P665" s="332"/>
      <c r="Q665" s="332"/>
      <c r="R665" s="332"/>
      <c r="S665" s="332"/>
      <c r="T665" s="332"/>
      <c r="U665" s="328"/>
      <c r="V665" s="329"/>
      <c r="W665" s="329"/>
      <c r="X665" s="329"/>
      <c r="Y665" s="329"/>
      <c r="Z665" s="329"/>
      <c r="AA665" s="329"/>
      <c r="AB665" s="333"/>
    </row>
    <row r="666" spans="1:28">
      <c r="A666" s="331"/>
      <c r="B666" s="332"/>
      <c r="C666" s="335"/>
      <c r="D666" s="332"/>
      <c r="E666" s="332"/>
      <c r="F666" s="332"/>
      <c r="G666" s="332"/>
      <c r="H666" s="332"/>
      <c r="I666" s="332"/>
      <c r="J666" s="332"/>
      <c r="K666" s="332"/>
      <c r="L666" s="332"/>
      <c r="M666" s="332"/>
      <c r="N666" s="332"/>
      <c r="O666" s="332"/>
      <c r="P666" s="332"/>
      <c r="Q666" s="332"/>
      <c r="R666" s="332"/>
      <c r="S666" s="332"/>
      <c r="T666" s="332"/>
      <c r="U666" s="328"/>
      <c r="V666" s="329"/>
      <c r="W666" s="329"/>
      <c r="X666" s="329"/>
      <c r="Y666" s="329"/>
      <c r="Z666" s="329"/>
      <c r="AA666" s="329"/>
      <c r="AB666" s="333"/>
    </row>
    <row r="667" spans="1:28">
      <c r="A667" s="331"/>
      <c r="B667" s="332"/>
      <c r="C667" s="335"/>
      <c r="D667" s="332"/>
      <c r="E667" s="332"/>
      <c r="F667" s="332"/>
      <c r="G667" s="332"/>
      <c r="H667" s="332"/>
      <c r="I667" s="332"/>
      <c r="J667" s="332"/>
      <c r="K667" s="332"/>
      <c r="L667" s="332"/>
      <c r="M667" s="332"/>
      <c r="N667" s="332"/>
      <c r="O667" s="332"/>
      <c r="P667" s="332"/>
      <c r="Q667" s="332"/>
      <c r="R667" s="332"/>
      <c r="S667" s="332"/>
      <c r="T667" s="332"/>
      <c r="U667" s="328"/>
      <c r="V667" s="329"/>
      <c r="W667" s="329"/>
      <c r="X667" s="329"/>
      <c r="Y667" s="329"/>
      <c r="Z667" s="329"/>
      <c r="AA667" s="329"/>
      <c r="AB667" s="333"/>
    </row>
    <row r="668" spans="1:28">
      <c r="A668" s="331"/>
      <c r="B668" s="332"/>
      <c r="C668" s="335"/>
      <c r="D668" s="332"/>
      <c r="E668" s="332"/>
      <c r="F668" s="332"/>
      <c r="G668" s="332"/>
      <c r="H668" s="332"/>
      <c r="I668" s="332"/>
      <c r="J668" s="332"/>
      <c r="K668" s="332"/>
      <c r="L668" s="332"/>
      <c r="M668" s="332"/>
      <c r="N668" s="332"/>
      <c r="O668" s="332"/>
      <c r="P668" s="332"/>
      <c r="Q668" s="332"/>
      <c r="R668" s="332"/>
      <c r="S668" s="332"/>
      <c r="T668" s="332"/>
      <c r="U668" s="328"/>
      <c r="V668" s="329"/>
      <c r="W668" s="329"/>
      <c r="X668" s="329"/>
      <c r="Y668" s="329"/>
      <c r="Z668" s="329"/>
      <c r="AA668" s="329"/>
      <c r="AB668" s="333"/>
    </row>
    <row r="669" spans="1:28">
      <c r="A669" s="331"/>
      <c r="B669" s="332"/>
      <c r="C669" s="335"/>
      <c r="D669" s="332"/>
      <c r="E669" s="332"/>
      <c r="F669" s="332"/>
      <c r="G669" s="332"/>
      <c r="H669" s="332"/>
      <c r="I669" s="332"/>
      <c r="J669" s="332"/>
      <c r="K669" s="332"/>
      <c r="L669" s="332"/>
      <c r="M669" s="332"/>
      <c r="N669" s="332"/>
      <c r="O669" s="332"/>
      <c r="P669" s="332"/>
      <c r="Q669" s="332"/>
      <c r="R669" s="332"/>
      <c r="S669" s="332"/>
      <c r="T669" s="332"/>
      <c r="U669" s="328"/>
      <c r="V669" s="329"/>
      <c r="W669" s="329"/>
      <c r="X669" s="329"/>
      <c r="Y669" s="329"/>
      <c r="Z669" s="329"/>
      <c r="AA669" s="329"/>
      <c r="AB669" s="333"/>
    </row>
    <row r="670" spans="1:28">
      <c r="A670" s="331"/>
      <c r="B670" s="332"/>
      <c r="C670" s="335"/>
      <c r="D670" s="332"/>
      <c r="E670" s="332"/>
      <c r="F670" s="332"/>
      <c r="G670" s="332"/>
      <c r="H670" s="332"/>
      <c r="I670" s="332"/>
      <c r="J670" s="332"/>
      <c r="K670" s="332"/>
      <c r="L670" s="332"/>
      <c r="M670" s="332"/>
      <c r="N670" s="332"/>
      <c r="O670" s="332"/>
      <c r="P670" s="332"/>
      <c r="Q670" s="332"/>
      <c r="R670" s="332"/>
      <c r="S670" s="332"/>
      <c r="T670" s="332"/>
      <c r="U670" s="328"/>
      <c r="V670" s="329"/>
      <c r="W670" s="329"/>
      <c r="X670" s="329"/>
      <c r="Y670" s="329"/>
      <c r="Z670" s="329"/>
      <c r="AA670" s="329"/>
      <c r="AB670" s="333"/>
    </row>
    <row r="671" spans="1:28">
      <c r="A671" s="331"/>
      <c r="B671" s="332"/>
      <c r="C671" s="335"/>
      <c r="D671" s="332"/>
      <c r="E671" s="332"/>
      <c r="F671" s="332"/>
      <c r="G671" s="332"/>
      <c r="H671" s="332"/>
      <c r="I671" s="332"/>
      <c r="J671" s="332"/>
      <c r="K671" s="332"/>
      <c r="L671" s="332"/>
      <c r="M671" s="332"/>
      <c r="N671" s="332"/>
      <c r="O671" s="332"/>
      <c r="P671" s="332"/>
      <c r="Q671" s="332"/>
      <c r="R671" s="332"/>
      <c r="S671" s="332"/>
      <c r="T671" s="332"/>
      <c r="U671" s="328"/>
      <c r="V671" s="329"/>
      <c r="W671" s="329"/>
      <c r="X671" s="329"/>
      <c r="Y671" s="329"/>
      <c r="Z671" s="329"/>
      <c r="AA671" s="329"/>
      <c r="AB671" s="333"/>
    </row>
    <row r="672" spans="1:28">
      <c r="A672" s="331"/>
      <c r="B672" s="332"/>
      <c r="C672" s="335"/>
      <c r="D672" s="332"/>
      <c r="E672" s="332"/>
      <c r="F672" s="332"/>
      <c r="G672" s="332"/>
      <c r="H672" s="332"/>
      <c r="I672" s="332"/>
      <c r="J672" s="332"/>
      <c r="K672" s="332"/>
      <c r="L672" s="332"/>
      <c r="M672" s="332"/>
      <c r="N672" s="332"/>
      <c r="O672" s="332"/>
      <c r="P672" s="332"/>
      <c r="Q672" s="332"/>
      <c r="R672" s="332"/>
      <c r="S672" s="332"/>
      <c r="T672" s="332"/>
      <c r="U672" s="328"/>
      <c r="V672" s="329"/>
      <c r="W672" s="329"/>
      <c r="X672" s="329"/>
      <c r="Y672" s="329"/>
      <c r="Z672" s="329"/>
      <c r="AA672" s="329"/>
      <c r="AB672" s="333"/>
    </row>
    <row r="673" spans="1:28">
      <c r="A673" s="331"/>
      <c r="B673" s="332"/>
      <c r="C673" s="335"/>
      <c r="D673" s="332"/>
      <c r="E673" s="332"/>
      <c r="F673" s="332"/>
      <c r="G673" s="332"/>
      <c r="H673" s="332"/>
      <c r="I673" s="332"/>
      <c r="J673" s="332"/>
      <c r="K673" s="332"/>
      <c r="L673" s="332"/>
      <c r="M673" s="332"/>
      <c r="N673" s="332"/>
      <c r="O673" s="332"/>
      <c r="P673" s="332"/>
      <c r="Q673" s="332"/>
      <c r="R673" s="332"/>
      <c r="S673" s="332"/>
      <c r="T673" s="332"/>
      <c r="U673" s="328"/>
      <c r="V673" s="329"/>
      <c r="W673" s="329"/>
      <c r="X673" s="329"/>
      <c r="Y673" s="329"/>
      <c r="Z673" s="329"/>
      <c r="AA673" s="329"/>
      <c r="AB673" s="333"/>
    </row>
    <row r="674" spans="1:28">
      <c r="A674" s="331"/>
      <c r="B674" s="332"/>
      <c r="C674" s="335"/>
      <c r="D674" s="332"/>
      <c r="E674" s="332"/>
      <c r="F674" s="332"/>
      <c r="G674" s="332"/>
      <c r="H674" s="332"/>
      <c r="I674" s="332"/>
      <c r="J674" s="332"/>
      <c r="K674" s="332"/>
      <c r="L674" s="332"/>
      <c r="M674" s="332"/>
      <c r="N674" s="332"/>
      <c r="O674" s="332"/>
      <c r="P674" s="332"/>
      <c r="Q674" s="332"/>
      <c r="R674" s="332"/>
      <c r="S674" s="332"/>
      <c r="T674" s="332"/>
      <c r="U674" s="328"/>
      <c r="V674" s="329"/>
      <c r="W674" s="329"/>
      <c r="X674" s="329"/>
      <c r="Y674" s="329"/>
      <c r="Z674" s="329"/>
      <c r="AA674" s="329"/>
      <c r="AB674" s="333"/>
    </row>
    <row r="675" spans="1:28">
      <c r="A675" s="331"/>
      <c r="B675" s="332"/>
      <c r="C675" s="335"/>
      <c r="D675" s="332"/>
      <c r="E675" s="332"/>
      <c r="F675" s="332"/>
      <c r="G675" s="332"/>
      <c r="H675" s="332"/>
      <c r="I675" s="332"/>
      <c r="J675" s="332"/>
      <c r="K675" s="332"/>
      <c r="L675" s="332"/>
      <c r="M675" s="332"/>
      <c r="N675" s="332"/>
      <c r="O675" s="332"/>
      <c r="P675" s="332"/>
      <c r="Q675" s="332"/>
      <c r="R675" s="332"/>
      <c r="S675" s="332"/>
      <c r="T675" s="332"/>
      <c r="U675" s="328"/>
      <c r="V675" s="329"/>
      <c r="W675" s="329"/>
      <c r="X675" s="329"/>
      <c r="Y675" s="329"/>
      <c r="Z675" s="329"/>
      <c r="AA675" s="329"/>
      <c r="AB675" s="333"/>
    </row>
    <row r="676" spans="1:28">
      <c r="A676" s="331"/>
      <c r="B676" s="332"/>
      <c r="C676" s="335"/>
      <c r="D676" s="332"/>
      <c r="E676" s="332"/>
      <c r="F676" s="332"/>
      <c r="G676" s="332"/>
      <c r="H676" s="332"/>
      <c r="I676" s="332"/>
      <c r="J676" s="332"/>
      <c r="K676" s="332"/>
      <c r="L676" s="332"/>
      <c r="M676" s="332"/>
      <c r="N676" s="332"/>
      <c r="O676" s="332"/>
      <c r="P676" s="332"/>
      <c r="Q676" s="332"/>
      <c r="R676" s="332"/>
      <c r="S676" s="332"/>
      <c r="T676" s="332"/>
      <c r="U676" s="328"/>
      <c r="V676" s="329"/>
      <c r="W676" s="329"/>
      <c r="X676" s="329"/>
      <c r="Y676" s="329"/>
      <c r="Z676" s="329"/>
      <c r="AA676" s="329"/>
      <c r="AB676" s="333"/>
    </row>
    <row r="677" spans="1:28">
      <c r="A677" s="331"/>
      <c r="B677" s="332"/>
      <c r="C677" s="335"/>
      <c r="D677" s="332"/>
      <c r="E677" s="332"/>
      <c r="F677" s="332"/>
      <c r="G677" s="332"/>
      <c r="H677" s="332"/>
      <c r="I677" s="332"/>
      <c r="J677" s="332"/>
      <c r="K677" s="332"/>
      <c r="L677" s="332"/>
      <c r="M677" s="332"/>
      <c r="N677" s="332"/>
      <c r="O677" s="332"/>
      <c r="P677" s="332"/>
      <c r="Q677" s="332"/>
      <c r="R677" s="332"/>
      <c r="S677" s="332"/>
      <c r="T677" s="332"/>
      <c r="U677" s="328"/>
      <c r="V677" s="329"/>
      <c r="W677" s="329"/>
      <c r="X677" s="329"/>
      <c r="Y677" s="329"/>
      <c r="Z677" s="329"/>
      <c r="AA677" s="329"/>
      <c r="AB677" s="333"/>
    </row>
    <row r="678" spans="1:28">
      <c r="A678" s="331"/>
      <c r="B678" s="332"/>
      <c r="C678" s="335"/>
      <c r="D678" s="332"/>
      <c r="E678" s="332"/>
      <c r="F678" s="332"/>
      <c r="G678" s="332"/>
      <c r="H678" s="332"/>
      <c r="I678" s="332"/>
      <c r="J678" s="332"/>
      <c r="K678" s="332"/>
      <c r="L678" s="332"/>
      <c r="M678" s="332"/>
      <c r="N678" s="332"/>
      <c r="O678" s="332"/>
      <c r="P678" s="332"/>
      <c r="Q678" s="332"/>
      <c r="R678" s="332"/>
      <c r="S678" s="332"/>
      <c r="T678" s="332"/>
      <c r="U678" s="328"/>
      <c r="V678" s="329"/>
      <c r="W678" s="329"/>
      <c r="X678" s="329"/>
      <c r="Y678" s="329"/>
      <c r="Z678" s="329"/>
      <c r="AA678" s="329"/>
      <c r="AB678" s="333"/>
    </row>
    <row r="679" spans="1:28">
      <c r="A679" s="331"/>
      <c r="B679" s="332"/>
      <c r="C679" s="335"/>
      <c r="D679" s="332"/>
      <c r="E679" s="332"/>
      <c r="F679" s="332"/>
      <c r="G679" s="332"/>
      <c r="H679" s="332"/>
      <c r="I679" s="332"/>
      <c r="J679" s="332"/>
      <c r="K679" s="332"/>
      <c r="L679" s="332"/>
      <c r="M679" s="332"/>
      <c r="N679" s="332"/>
      <c r="O679" s="332"/>
      <c r="P679" s="332"/>
      <c r="Q679" s="332"/>
      <c r="R679" s="332"/>
      <c r="S679" s="332"/>
      <c r="T679" s="332"/>
      <c r="U679" s="328"/>
      <c r="V679" s="329"/>
      <c r="W679" s="329"/>
      <c r="X679" s="329"/>
      <c r="Y679" s="329"/>
      <c r="Z679" s="329"/>
      <c r="AA679" s="329"/>
      <c r="AB679" s="333"/>
    </row>
    <row r="680" spans="1:28">
      <c r="A680" s="331"/>
      <c r="B680" s="332"/>
      <c r="C680" s="335"/>
      <c r="D680" s="332"/>
      <c r="E680" s="332"/>
      <c r="F680" s="332"/>
      <c r="G680" s="332"/>
      <c r="H680" s="332"/>
      <c r="I680" s="332"/>
      <c r="J680" s="332"/>
      <c r="K680" s="332"/>
      <c r="L680" s="332"/>
      <c r="M680" s="332"/>
      <c r="N680" s="332"/>
      <c r="O680" s="332"/>
      <c r="P680" s="332"/>
      <c r="Q680" s="332"/>
      <c r="R680" s="332"/>
      <c r="S680" s="332"/>
      <c r="T680" s="332"/>
      <c r="U680" s="328"/>
      <c r="V680" s="329"/>
      <c r="W680" s="329"/>
      <c r="X680" s="329"/>
      <c r="Y680" s="329"/>
      <c r="Z680" s="329"/>
      <c r="AA680" s="329"/>
      <c r="AB680" s="333"/>
    </row>
    <row r="681" spans="1:28">
      <c r="A681" s="331"/>
      <c r="B681" s="332"/>
      <c r="C681" s="335"/>
      <c r="D681" s="332"/>
      <c r="E681" s="332"/>
      <c r="F681" s="332"/>
      <c r="G681" s="332"/>
      <c r="H681" s="332"/>
      <c r="I681" s="332"/>
      <c r="J681" s="332"/>
      <c r="K681" s="332"/>
      <c r="L681" s="332"/>
      <c r="M681" s="332"/>
      <c r="N681" s="332"/>
      <c r="O681" s="332"/>
      <c r="P681" s="332"/>
      <c r="Q681" s="332"/>
      <c r="R681" s="332"/>
      <c r="S681" s="332"/>
      <c r="T681" s="332"/>
      <c r="U681" s="328"/>
      <c r="V681" s="329"/>
      <c r="W681" s="329"/>
      <c r="X681" s="329"/>
      <c r="Y681" s="329"/>
      <c r="Z681" s="329"/>
      <c r="AA681" s="329"/>
      <c r="AB681" s="333"/>
    </row>
    <row r="682" spans="1:28">
      <c r="A682" s="331"/>
      <c r="B682" s="332"/>
      <c r="C682" s="335"/>
      <c r="D682" s="332"/>
      <c r="E682" s="332"/>
      <c r="F682" s="332"/>
      <c r="G682" s="332"/>
      <c r="H682" s="332"/>
      <c r="I682" s="332"/>
      <c r="J682" s="332"/>
      <c r="K682" s="332"/>
      <c r="L682" s="332"/>
      <c r="M682" s="332"/>
      <c r="N682" s="332"/>
      <c r="O682" s="332"/>
      <c r="P682" s="332"/>
      <c r="Q682" s="332"/>
      <c r="R682" s="332"/>
      <c r="S682" s="332"/>
      <c r="T682" s="332"/>
      <c r="U682" s="328"/>
      <c r="V682" s="329"/>
      <c r="W682" s="329"/>
      <c r="X682" s="329"/>
      <c r="Y682" s="329"/>
      <c r="Z682" s="329"/>
      <c r="AA682" s="329"/>
      <c r="AB682" s="333"/>
    </row>
    <row r="683" spans="1:28">
      <c r="A683" s="331"/>
      <c r="B683" s="332"/>
      <c r="C683" s="335"/>
      <c r="D683" s="332"/>
      <c r="E683" s="332"/>
      <c r="F683" s="332"/>
      <c r="G683" s="332"/>
      <c r="H683" s="332"/>
      <c r="I683" s="332"/>
      <c r="J683" s="332"/>
      <c r="K683" s="332"/>
      <c r="L683" s="332"/>
      <c r="M683" s="332"/>
      <c r="N683" s="332"/>
      <c r="O683" s="332"/>
      <c r="P683" s="332"/>
      <c r="Q683" s="332"/>
      <c r="R683" s="332"/>
      <c r="S683" s="332"/>
      <c r="T683" s="332"/>
      <c r="U683" s="328"/>
      <c r="V683" s="329"/>
      <c r="W683" s="329"/>
      <c r="X683" s="329"/>
      <c r="Y683" s="329"/>
      <c r="Z683" s="329"/>
      <c r="AA683" s="329"/>
      <c r="AB683" s="333"/>
    </row>
    <row r="684" spans="1:28">
      <c r="A684" s="331"/>
      <c r="B684" s="332"/>
      <c r="C684" s="335"/>
      <c r="D684" s="332"/>
      <c r="E684" s="332"/>
      <c r="F684" s="332"/>
      <c r="G684" s="332"/>
      <c r="H684" s="332"/>
      <c r="I684" s="332"/>
      <c r="J684" s="332"/>
      <c r="K684" s="332"/>
      <c r="L684" s="332"/>
      <c r="M684" s="332"/>
      <c r="N684" s="332"/>
      <c r="O684" s="332"/>
      <c r="P684" s="332"/>
      <c r="Q684" s="332"/>
      <c r="R684" s="332"/>
      <c r="S684" s="332"/>
      <c r="T684" s="332"/>
      <c r="U684" s="328"/>
      <c r="V684" s="329"/>
      <c r="W684" s="329"/>
      <c r="X684" s="329"/>
      <c r="Y684" s="329"/>
      <c r="Z684" s="329"/>
      <c r="AA684" s="329"/>
      <c r="AB684" s="333"/>
    </row>
    <row r="685" spans="1:28">
      <c r="A685" s="331"/>
      <c r="B685" s="332"/>
      <c r="C685" s="335"/>
      <c r="D685" s="332"/>
      <c r="E685" s="332"/>
      <c r="F685" s="332"/>
      <c r="G685" s="332"/>
      <c r="H685" s="332"/>
      <c r="I685" s="332"/>
      <c r="J685" s="332"/>
      <c r="K685" s="332"/>
      <c r="L685" s="332"/>
      <c r="M685" s="332"/>
      <c r="N685" s="332"/>
      <c r="O685" s="332"/>
      <c r="P685" s="332"/>
      <c r="Q685" s="332"/>
      <c r="R685" s="332"/>
      <c r="S685" s="332"/>
      <c r="T685" s="332"/>
      <c r="U685" s="328"/>
      <c r="V685" s="329"/>
      <c r="W685" s="329"/>
      <c r="X685" s="329"/>
      <c r="Y685" s="329"/>
      <c r="Z685" s="329"/>
      <c r="AA685" s="329"/>
      <c r="AB685" s="333"/>
    </row>
    <row r="686" spans="1:28">
      <c r="A686" s="331"/>
      <c r="B686" s="332"/>
      <c r="C686" s="335"/>
      <c r="D686" s="332"/>
      <c r="E686" s="332"/>
      <c r="F686" s="332"/>
      <c r="G686" s="332"/>
      <c r="H686" s="332"/>
      <c r="I686" s="332"/>
      <c r="J686" s="332"/>
      <c r="K686" s="332"/>
      <c r="L686" s="332"/>
      <c r="M686" s="332"/>
      <c r="N686" s="332"/>
      <c r="O686" s="332"/>
      <c r="P686" s="332"/>
      <c r="Q686" s="332"/>
      <c r="R686" s="332"/>
      <c r="S686" s="332"/>
      <c r="T686" s="332"/>
      <c r="U686" s="328"/>
      <c r="V686" s="329"/>
      <c r="W686" s="329"/>
      <c r="X686" s="329"/>
      <c r="Y686" s="329"/>
      <c r="Z686" s="329"/>
      <c r="AA686" s="329"/>
      <c r="AB686" s="333"/>
    </row>
    <row r="687" spans="1:28">
      <c r="A687" s="331"/>
      <c r="B687" s="332"/>
      <c r="C687" s="335"/>
      <c r="D687" s="332"/>
      <c r="E687" s="332"/>
      <c r="F687" s="332"/>
      <c r="G687" s="332"/>
      <c r="H687" s="332"/>
      <c r="I687" s="332"/>
      <c r="J687" s="332"/>
      <c r="K687" s="332"/>
      <c r="L687" s="332"/>
      <c r="M687" s="332"/>
      <c r="N687" s="332"/>
      <c r="O687" s="332"/>
      <c r="P687" s="332"/>
      <c r="Q687" s="332"/>
      <c r="R687" s="332"/>
      <c r="S687" s="332"/>
      <c r="T687" s="332"/>
      <c r="U687" s="328"/>
      <c r="V687" s="329"/>
      <c r="W687" s="329"/>
      <c r="X687" s="329"/>
      <c r="Y687" s="329"/>
      <c r="Z687" s="329"/>
      <c r="AA687" s="329"/>
      <c r="AB687" s="333"/>
    </row>
    <row r="688" spans="1:28">
      <c r="A688" s="331"/>
      <c r="B688" s="332"/>
      <c r="C688" s="335"/>
      <c r="D688" s="332"/>
      <c r="E688" s="332"/>
      <c r="F688" s="332"/>
      <c r="G688" s="332"/>
      <c r="H688" s="332"/>
      <c r="I688" s="332"/>
      <c r="J688" s="332"/>
      <c r="K688" s="332"/>
      <c r="L688" s="332"/>
      <c r="M688" s="332"/>
      <c r="N688" s="332"/>
      <c r="O688" s="332"/>
      <c r="P688" s="332"/>
      <c r="Q688" s="332"/>
      <c r="R688" s="332"/>
      <c r="S688" s="332"/>
      <c r="T688" s="332"/>
      <c r="U688" s="328"/>
      <c r="V688" s="329"/>
      <c r="W688" s="329"/>
      <c r="X688" s="329"/>
      <c r="Y688" s="329"/>
      <c r="Z688" s="329"/>
      <c r="AA688" s="329"/>
      <c r="AB688" s="333"/>
    </row>
    <row r="689" spans="1:28">
      <c r="A689" s="331"/>
      <c r="B689" s="332"/>
      <c r="C689" s="335"/>
      <c r="D689" s="332"/>
      <c r="E689" s="332"/>
      <c r="F689" s="332"/>
      <c r="G689" s="332"/>
      <c r="H689" s="332"/>
      <c r="I689" s="332"/>
      <c r="J689" s="332"/>
      <c r="K689" s="332"/>
      <c r="L689" s="332"/>
      <c r="M689" s="332"/>
      <c r="N689" s="332"/>
      <c r="O689" s="332"/>
      <c r="P689" s="332"/>
      <c r="Q689" s="332"/>
      <c r="R689" s="332"/>
      <c r="S689" s="332"/>
      <c r="T689" s="332"/>
      <c r="U689" s="328"/>
      <c r="V689" s="329"/>
      <c r="W689" s="329"/>
      <c r="X689" s="329"/>
      <c r="Y689" s="329"/>
      <c r="Z689" s="329"/>
      <c r="AA689" s="329"/>
      <c r="AB689" s="333"/>
    </row>
    <row r="690" spans="1:28">
      <c r="A690" s="331"/>
      <c r="B690" s="332"/>
      <c r="C690" s="335"/>
      <c r="D690" s="332"/>
      <c r="E690" s="332"/>
      <c r="F690" s="332"/>
      <c r="G690" s="332"/>
      <c r="H690" s="332"/>
      <c r="I690" s="332"/>
      <c r="J690" s="332"/>
      <c r="K690" s="332"/>
      <c r="L690" s="332"/>
      <c r="M690" s="332"/>
      <c r="N690" s="332"/>
      <c r="O690" s="332"/>
      <c r="P690" s="332"/>
      <c r="Q690" s="332"/>
      <c r="R690" s="332"/>
      <c r="S690" s="332"/>
      <c r="T690" s="332"/>
      <c r="U690" s="328"/>
      <c r="V690" s="329"/>
      <c r="W690" s="329"/>
      <c r="X690" s="329"/>
      <c r="Y690" s="329"/>
      <c r="Z690" s="329"/>
      <c r="AA690" s="329"/>
      <c r="AB690" s="333"/>
    </row>
    <row r="691" spans="1:28">
      <c r="A691" s="331"/>
      <c r="B691" s="332"/>
      <c r="C691" s="335"/>
      <c r="D691" s="332"/>
      <c r="E691" s="332"/>
      <c r="F691" s="332"/>
      <c r="G691" s="332"/>
      <c r="H691" s="332"/>
      <c r="I691" s="332"/>
      <c r="J691" s="332"/>
      <c r="K691" s="332"/>
      <c r="L691" s="332"/>
      <c r="M691" s="332"/>
      <c r="N691" s="332"/>
      <c r="O691" s="332"/>
      <c r="P691" s="332"/>
      <c r="Q691" s="332"/>
      <c r="R691" s="332"/>
      <c r="S691" s="332"/>
      <c r="T691" s="332"/>
      <c r="U691" s="328"/>
      <c r="V691" s="329"/>
      <c r="W691" s="329"/>
      <c r="X691" s="329"/>
      <c r="Y691" s="329"/>
      <c r="Z691" s="329"/>
      <c r="AA691" s="329"/>
      <c r="AB691" s="333"/>
    </row>
    <row r="692" spans="1:28">
      <c r="A692" s="331"/>
      <c r="B692" s="332"/>
      <c r="C692" s="335"/>
      <c r="D692" s="332"/>
      <c r="E692" s="332"/>
      <c r="F692" s="332"/>
      <c r="G692" s="332"/>
      <c r="H692" s="332"/>
      <c r="I692" s="332"/>
      <c r="J692" s="332"/>
      <c r="K692" s="332"/>
      <c r="L692" s="332"/>
      <c r="M692" s="332"/>
      <c r="N692" s="332"/>
      <c r="O692" s="332"/>
      <c r="P692" s="332"/>
      <c r="Q692" s="332"/>
      <c r="R692" s="332"/>
      <c r="S692" s="332"/>
      <c r="T692" s="332"/>
      <c r="U692" s="328"/>
      <c r="V692" s="329"/>
      <c r="W692" s="329"/>
      <c r="X692" s="329"/>
      <c r="Y692" s="329"/>
      <c r="Z692" s="329"/>
      <c r="AA692" s="329"/>
      <c r="AB692" s="333"/>
    </row>
    <row r="693" spans="1:28">
      <c r="A693" s="331"/>
      <c r="B693" s="332"/>
      <c r="C693" s="335"/>
      <c r="D693" s="332"/>
      <c r="E693" s="332"/>
      <c r="F693" s="332"/>
      <c r="G693" s="332"/>
      <c r="H693" s="332"/>
      <c r="I693" s="332"/>
      <c r="J693" s="332"/>
      <c r="K693" s="332"/>
      <c r="L693" s="332"/>
      <c r="M693" s="332"/>
      <c r="N693" s="332"/>
      <c r="O693" s="332"/>
      <c r="P693" s="332"/>
      <c r="Q693" s="332"/>
      <c r="R693" s="332"/>
      <c r="S693" s="332"/>
      <c r="T693" s="332"/>
      <c r="U693" s="328"/>
      <c r="V693" s="329"/>
      <c r="W693" s="329"/>
      <c r="X693" s="329"/>
      <c r="Y693" s="329"/>
      <c r="Z693" s="329"/>
      <c r="AA693" s="329"/>
      <c r="AB693" s="333"/>
    </row>
    <row r="694" spans="1:28">
      <c r="A694" s="331"/>
      <c r="B694" s="332"/>
      <c r="C694" s="335"/>
      <c r="D694" s="332"/>
      <c r="E694" s="332"/>
      <c r="F694" s="332"/>
      <c r="G694" s="332"/>
      <c r="H694" s="332"/>
      <c r="I694" s="332"/>
      <c r="J694" s="332"/>
      <c r="K694" s="332"/>
      <c r="L694" s="332"/>
      <c r="M694" s="332"/>
      <c r="N694" s="332"/>
      <c r="O694" s="332"/>
      <c r="P694" s="332"/>
      <c r="Q694" s="332"/>
      <c r="R694" s="332"/>
      <c r="S694" s="332"/>
      <c r="T694" s="332"/>
      <c r="U694" s="328"/>
      <c r="V694" s="329"/>
      <c r="W694" s="329"/>
      <c r="X694" s="329"/>
      <c r="Y694" s="329"/>
      <c r="Z694" s="329"/>
      <c r="AA694" s="329"/>
      <c r="AB694" s="333"/>
    </row>
    <row r="695" spans="1:28">
      <c r="A695" s="331"/>
      <c r="B695" s="332"/>
      <c r="C695" s="335"/>
      <c r="D695" s="332"/>
      <c r="E695" s="332"/>
      <c r="F695" s="332"/>
      <c r="G695" s="332"/>
      <c r="H695" s="332"/>
      <c r="I695" s="332"/>
      <c r="J695" s="332"/>
      <c r="K695" s="332"/>
      <c r="L695" s="332"/>
      <c r="M695" s="332"/>
      <c r="N695" s="332"/>
      <c r="O695" s="332"/>
      <c r="P695" s="332"/>
      <c r="Q695" s="332"/>
      <c r="R695" s="332"/>
      <c r="S695" s="332"/>
      <c r="T695" s="332"/>
      <c r="U695" s="328"/>
      <c r="V695" s="329"/>
      <c r="W695" s="329"/>
      <c r="X695" s="329"/>
      <c r="Y695" s="329"/>
      <c r="Z695" s="329"/>
      <c r="AA695" s="329"/>
      <c r="AB695" s="333"/>
    </row>
    <row r="696" spans="1:28">
      <c r="A696" s="331"/>
      <c r="B696" s="332"/>
      <c r="C696" s="335"/>
      <c r="D696" s="332"/>
      <c r="E696" s="332"/>
      <c r="F696" s="332"/>
      <c r="G696" s="332"/>
      <c r="H696" s="332"/>
      <c r="I696" s="332"/>
      <c r="J696" s="332"/>
      <c r="K696" s="332"/>
      <c r="L696" s="332"/>
      <c r="M696" s="332"/>
      <c r="N696" s="332"/>
      <c r="O696" s="332"/>
      <c r="P696" s="332"/>
      <c r="Q696" s="332"/>
      <c r="R696" s="332"/>
      <c r="S696" s="332"/>
      <c r="T696" s="332"/>
      <c r="U696" s="328"/>
      <c r="V696" s="329"/>
      <c r="W696" s="329"/>
      <c r="X696" s="329"/>
      <c r="Y696" s="329"/>
      <c r="Z696" s="329"/>
      <c r="AA696" s="329"/>
      <c r="AB696" s="333"/>
    </row>
    <row r="697" spans="1:28">
      <c r="A697" s="331"/>
      <c r="B697" s="332"/>
      <c r="C697" s="335"/>
      <c r="D697" s="332"/>
      <c r="E697" s="332"/>
      <c r="F697" s="332"/>
      <c r="G697" s="332"/>
      <c r="H697" s="332"/>
      <c r="I697" s="332"/>
      <c r="J697" s="332"/>
      <c r="K697" s="332"/>
      <c r="L697" s="332"/>
      <c r="M697" s="332"/>
      <c r="N697" s="332"/>
      <c r="O697" s="332"/>
      <c r="P697" s="332"/>
      <c r="Q697" s="332"/>
      <c r="R697" s="332"/>
      <c r="S697" s="332"/>
      <c r="T697" s="332"/>
      <c r="U697" s="328"/>
      <c r="V697" s="329"/>
      <c r="W697" s="329"/>
      <c r="X697" s="329"/>
      <c r="Y697" s="329"/>
      <c r="Z697" s="329"/>
      <c r="AA697" s="329"/>
      <c r="AB697" s="333"/>
    </row>
    <row r="698" spans="1:28">
      <c r="A698" s="331"/>
      <c r="B698" s="332"/>
      <c r="C698" s="335"/>
      <c r="D698" s="332"/>
      <c r="E698" s="332"/>
      <c r="F698" s="332"/>
      <c r="G698" s="332"/>
      <c r="H698" s="332"/>
      <c r="I698" s="332"/>
      <c r="J698" s="332"/>
      <c r="K698" s="332"/>
      <c r="L698" s="332"/>
      <c r="M698" s="332"/>
      <c r="N698" s="332"/>
      <c r="O698" s="332"/>
      <c r="P698" s="332"/>
      <c r="Q698" s="332"/>
      <c r="R698" s="332"/>
      <c r="S698" s="332"/>
      <c r="T698" s="332"/>
      <c r="U698" s="328"/>
      <c r="V698" s="329"/>
      <c r="W698" s="329"/>
      <c r="X698" s="329"/>
      <c r="Y698" s="329"/>
      <c r="Z698" s="329"/>
      <c r="AA698" s="329"/>
      <c r="AB698" s="333"/>
    </row>
    <row r="699" spans="1:28">
      <c r="A699" s="331"/>
      <c r="B699" s="332"/>
      <c r="C699" s="335"/>
      <c r="D699" s="332"/>
      <c r="E699" s="332"/>
      <c r="F699" s="332"/>
      <c r="G699" s="332"/>
      <c r="H699" s="332"/>
      <c r="I699" s="332"/>
      <c r="J699" s="332"/>
      <c r="K699" s="332"/>
      <c r="L699" s="332"/>
      <c r="M699" s="332"/>
      <c r="N699" s="332"/>
      <c r="O699" s="332"/>
      <c r="P699" s="332"/>
      <c r="Q699" s="332"/>
      <c r="R699" s="332"/>
      <c r="S699" s="332"/>
      <c r="T699" s="332"/>
      <c r="U699" s="328"/>
      <c r="V699" s="329"/>
      <c r="W699" s="329"/>
      <c r="X699" s="329"/>
      <c r="Y699" s="329"/>
      <c r="Z699" s="329"/>
      <c r="AA699" s="329"/>
      <c r="AB699" s="333"/>
    </row>
    <row r="700" spans="1:28">
      <c r="A700" s="331"/>
      <c r="B700" s="332"/>
      <c r="C700" s="335"/>
      <c r="D700" s="332"/>
      <c r="E700" s="332"/>
      <c r="F700" s="332"/>
      <c r="G700" s="332"/>
      <c r="H700" s="332"/>
      <c r="I700" s="332"/>
      <c r="J700" s="332"/>
      <c r="K700" s="332"/>
      <c r="L700" s="332"/>
      <c r="M700" s="332"/>
      <c r="N700" s="332"/>
      <c r="O700" s="332"/>
      <c r="P700" s="332"/>
      <c r="Q700" s="332"/>
      <c r="R700" s="332"/>
      <c r="S700" s="332"/>
      <c r="T700" s="332"/>
      <c r="U700" s="328"/>
      <c r="V700" s="329"/>
      <c r="W700" s="329"/>
      <c r="X700" s="329"/>
      <c r="Y700" s="329"/>
      <c r="Z700" s="329"/>
      <c r="AA700" s="329"/>
      <c r="AB700" s="333"/>
    </row>
    <row r="701" spans="1:28">
      <c r="A701" s="331"/>
      <c r="B701" s="332"/>
      <c r="C701" s="335"/>
      <c r="D701" s="332"/>
      <c r="E701" s="332"/>
      <c r="F701" s="332"/>
      <c r="G701" s="332"/>
      <c r="H701" s="332"/>
      <c r="I701" s="332"/>
      <c r="J701" s="332"/>
      <c r="K701" s="332"/>
      <c r="L701" s="332"/>
      <c r="M701" s="332"/>
      <c r="N701" s="332"/>
      <c r="O701" s="332"/>
      <c r="P701" s="332"/>
      <c r="Q701" s="332"/>
      <c r="R701" s="332"/>
      <c r="S701" s="332"/>
      <c r="T701" s="332"/>
      <c r="U701" s="328"/>
      <c r="V701" s="329"/>
      <c r="W701" s="329"/>
      <c r="X701" s="329"/>
      <c r="Y701" s="329"/>
      <c r="Z701" s="329"/>
      <c r="AA701" s="329"/>
      <c r="AB701" s="333"/>
    </row>
    <row r="702" spans="1:28">
      <c r="A702" s="331"/>
      <c r="B702" s="332"/>
      <c r="C702" s="335"/>
      <c r="D702" s="332"/>
      <c r="E702" s="332"/>
      <c r="F702" s="332"/>
      <c r="G702" s="332"/>
      <c r="H702" s="332"/>
      <c r="I702" s="332"/>
      <c r="J702" s="332"/>
      <c r="K702" s="332"/>
      <c r="L702" s="332"/>
      <c r="M702" s="332"/>
      <c r="N702" s="332"/>
      <c r="O702" s="332"/>
      <c r="P702" s="332"/>
      <c r="Q702" s="332"/>
      <c r="R702" s="332"/>
      <c r="S702" s="332"/>
      <c r="T702" s="332"/>
      <c r="U702" s="328"/>
      <c r="V702" s="329"/>
      <c r="W702" s="329"/>
      <c r="X702" s="329"/>
      <c r="Y702" s="329"/>
      <c r="Z702" s="329"/>
      <c r="AA702" s="329"/>
      <c r="AB702" s="333"/>
    </row>
    <row r="703" spans="1:28">
      <c r="A703" s="331"/>
      <c r="B703" s="332"/>
      <c r="C703" s="335"/>
      <c r="D703" s="332"/>
      <c r="E703" s="332"/>
      <c r="F703" s="332"/>
      <c r="G703" s="332"/>
      <c r="H703" s="332"/>
      <c r="I703" s="332"/>
      <c r="J703" s="332"/>
      <c r="K703" s="332"/>
      <c r="L703" s="332"/>
      <c r="M703" s="332"/>
      <c r="N703" s="332"/>
      <c r="O703" s="332"/>
      <c r="P703" s="332"/>
      <c r="Q703" s="332"/>
      <c r="R703" s="332"/>
      <c r="S703" s="332"/>
      <c r="T703" s="332"/>
      <c r="U703" s="328"/>
      <c r="V703" s="329"/>
      <c r="W703" s="329"/>
      <c r="X703" s="329"/>
      <c r="Y703" s="329"/>
      <c r="Z703" s="329"/>
      <c r="AA703" s="329"/>
      <c r="AB703" s="333"/>
    </row>
    <row r="704" spans="1:28">
      <c r="A704" s="331"/>
      <c r="B704" s="332"/>
      <c r="C704" s="335"/>
      <c r="D704" s="332"/>
      <c r="E704" s="332"/>
      <c r="F704" s="332"/>
      <c r="G704" s="332"/>
      <c r="H704" s="332"/>
      <c r="I704" s="332"/>
      <c r="J704" s="332"/>
      <c r="K704" s="332"/>
      <c r="L704" s="332"/>
      <c r="M704" s="332"/>
      <c r="N704" s="332"/>
      <c r="O704" s="332"/>
      <c r="P704" s="332"/>
      <c r="Q704" s="332"/>
      <c r="R704" s="332"/>
      <c r="S704" s="332"/>
      <c r="T704" s="332"/>
      <c r="U704" s="328"/>
      <c r="V704" s="329"/>
      <c r="W704" s="329"/>
      <c r="X704" s="329"/>
      <c r="Y704" s="329"/>
      <c r="Z704" s="329"/>
      <c r="AA704" s="329"/>
      <c r="AB704" s="333"/>
    </row>
    <row r="705" spans="1:28">
      <c r="A705" s="331"/>
      <c r="B705" s="332"/>
      <c r="C705" s="335"/>
      <c r="D705" s="332"/>
      <c r="E705" s="332"/>
      <c r="F705" s="332"/>
      <c r="G705" s="332"/>
      <c r="H705" s="332"/>
      <c r="I705" s="332"/>
      <c r="J705" s="332"/>
      <c r="K705" s="332"/>
      <c r="L705" s="332"/>
      <c r="M705" s="332"/>
      <c r="N705" s="332"/>
      <c r="O705" s="332"/>
      <c r="P705" s="332"/>
      <c r="Q705" s="332"/>
      <c r="R705" s="332"/>
      <c r="S705" s="332"/>
      <c r="T705" s="332"/>
      <c r="U705" s="328"/>
      <c r="V705" s="329"/>
      <c r="W705" s="329"/>
      <c r="X705" s="329"/>
      <c r="Y705" s="329"/>
      <c r="Z705" s="329"/>
      <c r="AA705" s="329"/>
      <c r="AB705" s="333"/>
    </row>
    <row r="706" spans="1:28">
      <c r="A706" s="331"/>
      <c r="B706" s="332"/>
      <c r="C706" s="335"/>
      <c r="D706" s="332"/>
      <c r="E706" s="332"/>
      <c r="F706" s="332"/>
      <c r="G706" s="332"/>
      <c r="H706" s="332"/>
      <c r="I706" s="332"/>
      <c r="J706" s="332"/>
      <c r="K706" s="332"/>
      <c r="L706" s="332"/>
      <c r="M706" s="332"/>
      <c r="N706" s="332"/>
      <c r="O706" s="332"/>
      <c r="P706" s="332"/>
      <c r="Q706" s="332"/>
      <c r="R706" s="332"/>
      <c r="S706" s="332"/>
      <c r="T706" s="332"/>
      <c r="U706" s="328"/>
      <c r="V706" s="329"/>
      <c r="W706" s="329"/>
      <c r="X706" s="329"/>
      <c r="Y706" s="329"/>
      <c r="Z706" s="329"/>
      <c r="AA706" s="329"/>
      <c r="AB706" s="333"/>
    </row>
    <row r="707" spans="1:28">
      <c r="A707" s="331"/>
      <c r="B707" s="332"/>
      <c r="C707" s="335"/>
      <c r="D707" s="332"/>
      <c r="E707" s="332"/>
      <c r="F707" s="332"/>
      <c r="G707" s="332"/>
      <c r="H707" s="332"/>
      <c r="I707" s="332"/>
      <c r="J707" s="332"/>
      <c r="K707" s="332"/>
      <c r="L707" s="332"/>
      <c r="M707" s="332"/>
      <c r="N707" s="332"/>
      <c r="O707" s="332"/>
      <c r="P707" s="332"/>
      <c r="Q707" s="332"/>
      <c r="R707" s="332"/>
      <c r="S707" s="332"/>
      <c r="T707" s="332"/>
      <c r="U707" s="328"/>
      <c r="V707" s="329"/>
      <c r="W707" s="329"/>
      <c r="X707" s="329"/>
      <c r="Y707" s="329"/>
      <c r="Z707" s="329"/>
      <c r="AA707" s="329"/>
      <c r="AB707" s="333"/>
    </row>
    <row r="708" spans="1:28">
      <c r="A708" s="331"/>
      <c r="B708" s="332"/>
      <c r="C708" s="335"/>
      <c r="D708" s="332"/>
      <c r="E708" s="332"/>
      <c r="F708" s="332"/>
      <c r="G708" s="332"/>
      <c r="H708" s="332"/>
      <c r="I708" s="332"/>
      <c r="J708" s="332"/>
      <c r="K708" s="332"/>
      <c r="L708" s="332"/>
      <c r="M708" s="332"/>
      <c r="N708" s="332"/>
      <c r="O708" s="332"/>
      <c r="P708" s="332"/>
      <c r="Q708" s="332"/>
      <c r="R708" s="332"/>
      <c r="S708" s="332"/>
      <c r="T708" s="332"/>
      <c r="U708" s="328"/>
      <c r="V708" s="329"/>
      <c r="W708" s="329"/>
      <c r="X708" s="329"/>
      <c r="Y708" s="329"/>
      <c r="Z708" s="329"/>
      <c r="AA708" s="329"/>
      <c r="AB708" s="333"/>
    </row>
    <row r="709" spans="1:28">
      <c r="A709" s="331"/>
      <c r="B709" s="332"/>
      <c r="C709" s="335"/>
      <c r="D709" s="332"/>
      <c r="E709" s="332"/>
      <c r="F709" s="332"/>
      <c r="G709" s="332"/>
      <c r="H709" s="332"/>
      <c r="I709" s="332"/>
      <c r="J709" s="332"/>
      <c r="K709" s="332"/>
      <c r="L709" s="332"/>
      <c r="M709" s="332"/>
      <c r="N709" s="332"/>
      <c r="O709" s="332"/>
      <c r="P709" s="332"/>
      <c r="Q709" s="332"/>
      <c r="R709" s="332"/>
      <c r="S709" s="332"/>
      <c r="T709" s="332"/>
      <c r="U709" s="328"/>
      <c r="V709" s="329"/>
      <c r="W709" s="329"/>
      <c r="X709" s="329"/>
      <c r="Y709" s="329"/>
      <c r="Z709" s="329"/>
      <c r="AA709" s="329"/>
      <c r="AB709" s="333"/>
    </row>
    <row r="710" spans="1:28">
      <c r="A710" s="331"/>
      <c r="B710" s="332"/>
      <c r="C710" s="335"/>
      <c r="D710" s="332"/>
      <c r="E710" s="332"/>
      <c r="F710" s="332"/>
      <c r="G710" s="332"/>
      <c r="H710" s="332"/>
      <c r="I710" s="332"/>
      <c r="J710" s="332"/>
      <c r="K710" s="332"/>
      <c r="L710" s="332"/>
      <c r="M710" s="332"/>
      <c r="N710" s="332"/>
      <c r="O710" s="332"/>
      <c r="P710" s="332"/>
      <c r="Q710" s="332"/>
      <c r="R710" s="332"/>
      <c r="S710" s="332"/>
      <c r="T710" s="332"/>
      <c r="U710" s="328"/>
      <c r="V710" s="329"/>
      <c r="W710" s="329"/>
      <c r="X710" s="329"/>
      <c r="Y710" s="329"/>
      <c r="Z710" s="329"/>
      <c r="AA710" s="329"/>
      <c r="AB710" s="333"/>
    </row>
    <row r="711" spans="1:28">
      <c r="A711" s="331"/>
      <c r="B711" s="332"/>
      <c r="C711" s="335"/>
      <c r="D711" s="332"/>
      <c r="E711" s="332"/>
      <c r="F711" s="332"/>
      <c r="G711" s="332"/>
      <c r="H711" s="332"/>
      <c r="I711" s="332"/>
      <c r="J711" s="332"/>
      <c r="K711" s="332"/>
      <c r="L711" s="332"/>
      <c r="M711" s="332"/>
      <c r="N711" s="332"/>
      <c r="O711" s="332"/>
      <c r="P711" s="332"/>
      <c r="Q711" s="332"/>
      <c r="R711" s="332"/>
      <c r="S711" s="332"/>
      <c r="T711" s="332"/>
      <c r="U711" s="328"/>
      <c r="V711" s="329"/>
      <c r="W711" s="329"/>
      <c r="X711" s="329"/>
      <c r="Y711" s="329"/>
      <c r="Z711" s="329"/>
      <c r="AA711" s="329"/>
      <c r="AB711" s="333"/>
    </row>
    <row r="712" spans="1:28">
      <c r="A712" s="331"/>
      <c r="B712" s="332"/>
      <c r="C712" s="335"/>
      <c r="D712" s="332"/>
      <c r="E712" s="332"/>
      <c r="F712" s="332"/>
      <c r="G712" s="332"/>
      <c r="H712" s="332"/>
      <c r="I712" s="332"/>
      <c r="J712" s="332"/>
      <c r="K712" s="332"/>
      <c r="L712" s="332"/>
      <c r="M712" s="332"/>
      <c r="N712" s="332"/>
      <c r="O712" s="332"/>
      <c r="P712" s="332"/>
      <c r="Q712" s="332"/>
      <c r="R712" s="332"/>
      <c r="S712" s="332"/>
      <c r="T712" s="332"/>
      <c r="U712" s="328"/>
      <c r="V712" s="329"/>
      <c r="W712" s="329"/>
      <c r="X712" s="329"/>
      <c r="Y712" s="329"/>
      <c r="Z712" s="329"/>
      <c r="AA712" s="329"/>
      <c r="AB712" s="333"/>
    </row>
    <row r="713" spans="1:28">
      <c r="A713" s="331"/>
      <c r="B713" s="332"/>
      <c r="C713" s="335"/>
      <c r="D713" s="332"/>
      <c r="E713" s="332"/>
      <c r="F713" s="332"/>
      <c r="G713" s="332"/>
      <c r="H713" s="332"/>
      <c r="I713" s="332"/>
      <c r="J713" s="332"/>
      <c r="K713" s="332"/>
      <c r="L713" s="332"/>
      <c r="M713" s="332"/>
      <c r="N713" s="332"/>
      <c r="O713" s="332"/>
      <c r="P713" s="332"/>
      <c r="Q713" s="332"/>
      <c r="R713" s="332"/>
      <c r="S713" s="332"/>
      <c r="T713" s="332"/>
      <c r="U713" s="328"/>
      <c r="V713" s="329"/>
      <c r="W713" s="329"/>
      <c r="X713" s="329"/>
      <c r="Y713" s="329"/>
      <c r="Z713" s="329"/>
      <c r="AA713" s="329"/>
      <c r="AB713" s="333"/>
    </row>
    <row r="714" spans="1:28">
      <c r="A714" s="331"/>
      <c r="B714" s="332"/>
      <c r="C714" s="335"/>
      <c r="D714" s="332"/>
      <c r="E714" s="332"/>
      <c r="F714" s="332"/>
      <c r="G714" s="332"/>
      <c r="H714" s="332"/>
      <c r="I714" s="332"/>
      <c r="J714" s="332"/>
      <c r="K714" s="332"/>
      <c r="L714" s="332"/>
      <c r="M714" s="332"/>
      <c r="N714" s="332"/>
      <c r="O714" s="332"/>
      <c r="P714" s="332"/>
      <c r="Q714" s="332"/>
      <c r="R714" s="332"/>
      <c r="S714" s="332"/>
      <c r="T714" s="332"/>
      <c r="U714" s="328"/>
      <c r="V714" s="329"/>
      <c r="W714" s="329"/>
      <c r="X714" s="329"/>
      <c r="Y714" s="329"/>
      <c r="Z714" s="329"/>
      <c r="AA714" s="329"/>
      <c r="AB714" s="333"/>
    </row>
    <row r="715" spans="1:28">
      <c r="A715" s="331"/>
      <c r="B715" s="332"/>
      <c r="C715" s="335"/>
      <c r="D715" s="332"/>
      <c r="E715" s="332"/>
      <c r="F715" s="332"/>
      <c r="G715" s="332"/>
      <c r="H715" s="332"/>
      <c r="I715" s="332"/>
      <c r="J715" s="332"/>
      <c r="K715" s="332"/>
      <c r="L715" s="332"/>
      <c r="M715" s="332"/>
      <c r="N715" s="332"/>
      <c r="O715" s="332"/>
      <c r="P715" s="332"/>
      <c r="Q715" s="332"/>
      <c r="R715" s="332"/>
      <c r="S715" s="332"/>
      <c r="T715" s="332"/>
      <c r="U715" s="328"/>
      <c r="V715" s="329"/>
      <c r="W715" s="329"/>
      <c r="X715" s="329"/>
      <c r="Y715" s="329"/>
      <c r="Z715" s="329"/>
      <c r="AA715" s="329"/>
      <c r="AB715" s="333"/>
    </row>
    <row r="716" spans="1:28">
      <c r="A716" s="331"/>
      <c r="B716" s="332"/>
      <c r="C716" s="335"/>
      <c r="D716" s="332"/>
      <c r="E716" s="332"/>
      <c r="F716" s="332"/>
      <c r="G716" s="332"/>
      <c r="H716" s="332"/>
      <c r="I716" s="332"/>
      <c r="J716" s="332"/>
      <c r="K716" s="332"/>
      <c r="L716" s="332"/>
      <c r="M716" s="332"/>
      <c r="N716" s="332"/>
      <c r="O716" s="332"/>
      <c r="P716" s="332"/>
      <c r="Q716" s="332"/>
      <c r="R716" s="332"/>
      <c r="S716" s="332"/>
      <c r="T716" s="332"/>
      <c r="U716" s="328"/>
      <c r="V716" s="329"/>
      <c r="W716" s="329"/>
      <c r="X716" s="329"/>
      <c r="Y716" s="329"/>
      <c r="Z716" s="329"/>
      <c r="AA716" s="329"/>
      <c r="AB716" s="333"/>
    </row>
    <row r="717" spans="1:28">
      <c r="A717" s="331"/>
      <c r="B717" s="332"/>
      <c r="C717" s="335"/>
      <c r="D717" s="332"/>
      <c r="E717" s="332"/>
      <c r="F717" s="332"/>
      <c r="G717" s="332"/>
      <c r="H717" s="332"/>
      <c r="I717" s="332"/>
      <c r="J717" s="332"/>
      <c r="K717" s="332"/>
      <c r="L717" s="332"/>
      <c r="M717" s="332"/>
      <c r="N717" s="332"/>
      <c r="O717" s="332"/>
      <c r="P717" s="332"/>
      <c r="Q717" s="332"/>
      <c r="R717" s="332"/>
      <c r="S717" s="332"/>
      <c r="T717" s="332"/>
      <c r="U717" s="328"/>
      <c r="V717" s="329"/>
      <c r="W717" s="329"/>
      <c r="X717" s="329"/>
      <c r="Y717" s="329"/>
      <c r="Z717" s="329"/>
      <c r="AA717" s="329"/>
      <c r="AB717" s="333"/>
    </row>
    <row r="718" spans="1:28">
      <c r="A718" s="331"/>
      <c r="B718" s="332"/>
      <c r="C718" s="335"/>
      <c r="D718" s="332"/>
      <c r="E718" s="332"/>
      <c r="F718" s="332"/>
      <c r="G718" s="332"/>
      <c r="H718" s="332"/>
      <c r="I718" s="332"/>
      <c r="J718" s="332"/>
      <c r="K718" s="332"/>
      <c r="L718" s="332"/>
      <c r="M718" s="332"/>
      <c r="N718" s="332"/>
      <c r="O718" s="332"/>
      <c r="P718" s="332"/>
      <c r="Q718" s="332"/>
      <c r="R718" s="332"/>
      <c r="S718" s="332"/>
      <c r="T718" s="332"/>
      <c r="U718" s="328"/>
      <c r="V718" s="329"/>
      <c r="W718" s="329"/>
      <c r="X718" s="329"/>
      <c r="Y718" s="329"/>
      <c r="Z718" s="329"/>
      <c r="AA718" s="329"/>
      <c r="AB718" s="333"/>
    </row>
    <row r="719" spans="1:28">
      <c r="A719" s="331"/>
      <c r="B719" s="332"/>
      <c r="C719" s="335"/>
      <c r="D719" s="332"/>
      <c r="E719" s="332"/>
      <c r="F719" s="332"/>
      <c r="G719" s="332"/>
      <c r="H719" s="332"/>
      <c r="I719" s="332"/>
      <c r="J719" s="332"/>
      <c r="K719" s="332"/>
      <c r="L719" s="332"/>
      <c r="M719" s="332"/>
      <c r="N719" s="332"/>
      <c r="O719" s="332"/>
      <c r="P719" s="332"/>
      <c r="Q719" s="332"/>
      <c r="R719" s="332"/>
      <c r="S719" s="332"/>
      <c r="T719" s="332"/>
      <c r="U719" s="328"/>
      <c r="V719" s="329"/>
      <c r="W719" s="329"/>
      <c r="X719" s="329"/>
      <c r="Y719" s="329"/>
      <c r="Z719" s="329"/>
      <c r="AA719" s="329"/>
      <c r="AB719" s="333"/>
    </row>
    <row r="720" spans="1:28">
      <c r="A720" s="331"/>
      <c r="B720" s="332"/>
      <c r="C720" s="335"/>
      <c r="D720" s="332"/>
      <c r="E720" s="332"/>
      <c r="F720" s="332"/>
      <c r="G720" s="332"/>
      <c r="H720" s="332"/>
      <c r="I720" s="332"/>
      <c r="J720" s="332"/>
      <c r="K720" s="332"/>
      <c r="L720" s="332"/>
      <c r="M720" s="332"/>
      <c r="N720" s="332"/>
      <c r="O720" s="332"/>
      <c r="P720" s="332"/>
      <c r="Q720" s="332"/>
      <c r="R720" s="332"/>
      <c r="S720" s="332"/>
      <c r="T720" s="332"/>
      <c r="U720" s="328"/>
      <c r="V720" s="329"/>
      <c r="W720" s="329"/>
      <c r="X720" s="329"/>
      <c r="Y720" s="329"/>
      <c r="Z720" s="329"/>
      <c r="AA720" s="329"/>
      <c r="AB720" s="333"/>
    </row>
    <row r="721" spans="1:28">
      <c r="A721" s="331"/>
      <c r="B721" s="332"/>
      <c r="C721" s="335"/>
      <c r="D721" s="332"/>
      <c r="E721" s="332"/>
      <c r="F721" s="332"/>
      <c r="G721" s="332"/>
      <c r="H721" s="332"/>
      <c r="I721" s="332"/>
      <c r="J721" s="332"/>
      <c r="K721" s="332"/>
      <c r="L721" s="332"/>
      <c r="M721" s="332"/>
      <c r="N721" s="332"/>
      <c r="O721" s="332"/>
      <c r="P721" s="332"/>
      <c r="Q721" s="332"/>
      <c r="R721" s="332"/>
      <c r="S721" s="332"/>
      <c r="T721" s="332"/>
      <c r="U721" s="328"/>
      <c r="V721" s="329"/>
      <c r="W721" s="329"/>
      <c r="X721" s="329"/>
      <c r="Y721" s="329"/>
      <c r="Z721" s="329"/>
      <c r="AA721" s="329"/>
      <c r="AB721" s="333"/>
    </row>
    <row r="722" spans="1:28">
      <c r="A722" s="331"/>
      <c r="B722" s="332"/>
      <c r="C722" s="335"/>
      <c r="D722" s="332"/>
      <c r="E722" s="332"/>
      <c r="F722" s="332"/>
      <c r="G722" s="332"/>
      <c r="H722" s="332"/>
      <c r="I722" s="332"/>
      <c r="J722" s="332"/>
      <c r="K722" s="332"/>
      <c r="L722" s="332"/>
      <c r="M722" s="332"/>
      <c r="N722" s="332"/>
      <c r="O722" s="332"/>
      <c r="P722" s="332"/>
      <c r="Q722" s="332"/>
      <c r="R722" s="332"/>
      <c r="S722" s="332"/>
      <c r="T722" s="332"/>
      <c r="U722" s="328"/>
      <c r="V722" s="329"/>
      <c r="W722" s="329"/>
      <c r="X722" s="329"/>
      <c r="Y722" s="329"/>
      <c r="Z722" s="329"/>
      <c r="AA722" s="329"/>
      <c r="AB722" s="333"/>
    </row>
    <row r="723" spans="1:28">
      <c r="A723" s="331"/>
      <c r="B723" s="332"/>
      <c r="C723" s="335"/>
      <c r="D723" s="332"/>
      <c r="E723" s="332"/>
      <c r="F723" s="332"/>
      <c r="G723" s="332"/>
      <c r="H723" s="332"/>
      <c r="I723" s="332"/>
      <c r="J723" s="332"/>
      <c r="K723" s="332"/>
      <c r="L723" s="332"/>
      <c r="M723" s="332"/>
      <c r="N723" s="332"/>
      <c r="O723" s="332"/>
      <c r="P723" s="332"/>
      <c r="Q723" s="332"/>
      <c r="R723" s="332"/>
      <c r="S723" s="332"/>
      <c r="T723" s="332"/>
      <c r="U723" s="328"/>
      <c r="V723" s="329"/>
      <c r="W723" s="329"/>
      <c r="X723" s="329"/>
      <c r="Y723" s="329"/>
      <c r="Z723" s="329"/>
      <c r="AA723" s="329"/>
      <c r="AB723" s="333"/>
    </row>
    <row r="724" spans="1:28">
      <c r="A724" s="331"/>
      <c r="B724" s="332"/>
      <c r="C724" s="335"/>
      <c r="D724" s="332"/>
      <c r="E724" s="332"/>
      <c r="F724" s="332"/>
      <c r="G724" s="332"/>
      <c r="H724" s="332"/>
      <c r="I724" s="332"/>
      <c r="J724" s="332"/>
      <c r="K724" s="332"/>
      <c r="L724" s="332"/>
      <c r="M724" s="332"/>
      <c r="N724" s="332"/>
      <c r="O724" s="332"/>
      <c r="P724" s="332"/>
      <c r="Q724" s="332"/>
      <c r="R724" s="332"/>
      <c r="S724" s="332"/>
      <c r="T724" s="332"/>
      <c r="U724" s="328"/>
      <c r="V724" s="329"/>
      <c r="W724" s="329"/>
      <c r="X724" s="329"/>
      <c r="Y724" s="329"/>
      <c r="Z724" s="329"/>
      <c r="AA724" s="329"/>
      <c r="AB724" s="333"/>
    </row>
    <row r="725" spans="1:28">
      <c r="A725" s="331"/>
      <c r="B725" s="332"/>
      <c r="C725" s="335"/>
      <c r="D725" s="332"/>
      <c r="E725" s="332"/>
      <c r="F725" s="332"/>
      <c r="G725" s="332"/>
      <c r="H725" s="332"/>
      <c r="I725" s="332"/>
      <c r="J725" s="332"/>
      <c r="K725" s="332"/>
      <c r="L725" s="332"/>
      <c r="M725" s="332"/>
      <c r="N725" s="332"/>
      <c r="O725" s="332"/>
      <c r="P725" s="332"/>
      <c r="Q725" s="332"/>
      <c r="R725" s="332"/>
      <c r="S725" s="332"/>
      <c r="T725" s="332"/>
      <c r="U725" s="328"/>
      <c r="V725" s="329"/>
      <c r="W725" s="329"/>
      <c r="X725" s="329"/>
      <c r="Y725" s="329"/>
      <c r="Z725" s="329"/>
      <c r="AA725" s="329"/>
      <c r="AB725" s="333"/>
    </row>
    <row r="726" spans="1:28">
      <c r="A726" s="331"/>
      <c r="B726" s="332"/>
      <c r="C726" s="335"/>
      <c r="D726" s="332"/>
      <c r="E726" s="332"/>
      <c r="F726" s="332"/>
      <c r="G726" s="332"/>
      <c r="H726" s="332"/>
      <c r="I726" s="332"/>
      <c r="J726" s="332"/>
      <c r="K726" s="332"/>
      <c r="L726" s="332"/>
      <c r="M726" s="332"/>
      <c r="N726" s="332"/>
      <c r="O726" s="332"/>
      <c r="P726" s="332"/>
      <c r="Q726" s="332"/>
      <c r="R726" s="332"/>
      <c r="S726" s="332"/>
      <c r="T726" s="332"/>
      <c r="U726" s="328"/>
      <c r="V726" s="329"/>
      <c r="W726" s="329"/>
      <c r="X726" s="329"/>
      <c r="Y726" s="329"/>
      <c r="Z726" s="329"/>
      <c r="AA726" s="329"/>
      <c r="AB726" s="333"/>
    </row>
    <row r="727" spans="1:28">
      <c r="A727" s="331"/>
      <c r="B727" s="332"/>
      <c r="C727" s="335"/>
      <c r="D727" s="332"/>
      <c r="E727" s="332"/>
      <c r="F727" s="332"/>
      <c r="G727" s="332"/>
      <c r="H727" s="332"/>
      <c r="I727" s="332"/>
      <c r="J727" s="332"/>
      <c r="K727" s="332"/>
      <c r="L727" s="332"/>
      <c r="M727" s="332"/>
      <c r="N727" s="332"/>
      <c r="O727" s="332"/>
      <c r="P727" s="332"/>
      <c r="Q727" s="332"/>
      <c r="R727" s="332"/>
      <c r="S727" s="332"/>
      <c r="T727" s="332"/>
      <c r="U727" s="328"/>
      <c r="V727" s="329"/>
      <c r="W727" s="329"/>
      <c r="X727" s="329"/>
      <c r="Y727" s="329"/>
      <c r="Z727" s="329"/>
      <c r="AA727" s="329"/>
      <c r="AB727" s="333"/>
    </row>
    <row r="728" spans="1:28">
      <c r="A728" s="331"/>
      <c r="B728" s="332"/>
      <c r="C728" s="335"/>
      <c r="D728" s="332"/>
      <c r="E728" s="332"/>
      <c r="F728" s="332"/>
      <c r="G728" s="332"/>
      <c r="H728" s="332"/>
      <c r="I728" s="332"/>
      <c r="J728" s="332"/>
      <c r="K728" s="332"/>
      <c r="L728" s="332"/>
      <c r="M728" s="332"/>
      <c r="N728" s="332"/>
      <c r="O728" s="332"/>
      <c r="P728" s="332"/>
      <c r="Q728" s="332"/>
      <c r="R728" s="332"/>
      <c r="S728" s="332"/>
      <c r="T728" s="332"/>
      <c r="U728" s="328"/>
      <c r="V728" s="329"/>
      <c r="W728" s="329"/>
      <c r="X728" s="329"/>
      <c r="Y728" s="329"/>
      <c r="Z728" s="329"/>
      <c r="AA728" s="329"/>
      <c r="AB728" s="333"/>
    </row>
    <row r="729" spans="1:28">
      <c r="A729" s="331"/>
      <c r="B729" s="332"/>
      <c r="C729" s="335"/>
      <c r="D729" s="332"/>
      <c r="E729" s="332"/>
      <c r="F729" s="332"/>
      <c r="G729" s="332"/>
      <c r="H729" s="332"/>
      <c r="I729" s="332"/>
      <c r="J729" s="332"/>
      <c r="K729" s="332"/>
      <c r="L729" s="332"/>
      <c r="M729" s="332"/>
      <c r="N729" s="332"/>
      <c r="O729" s="332"/>
      <c r="P729" s="332"/>
      <c r="Q729" s="332"/>
      <c r="R729" s="332"/>
      <c r="S729" s="332"/>
      <c r="T729" s="332"/>
      <c r="U729" s="328"/>
      <c r="V729" s="329"/>
      <c r="W729" s="329"/>
      <c r="X729" s="329"/>
      <c r="Y729" s="329"/>
      <c r="Z729" s="329"/>
      <c r="AA729" s="329"/>
      <c r="AB729" s="333"/>
    </row>
    <row r="730" spans="1:28">
      <c r="A730" s="331"/>
      <c r="B730" s="332"/>
      <c r="C730" s="335"/>
      <c r="D730" s="332"/>
      <c r="E730" s="332"/>
      <c r="F730" s="332"/>
      <c r="G730" s="332"/>
      <c r="H730" s="332"/>
      <c r="I730" s="332"/>
      <c r="J730" s="332"/>
      <c r="K730" s="332"/>
      <c r="L730" s="332"/>
      <c r="M730" s="332"/>
      <c r="N730" s="332"/>
      <c r="O730" s="332"/>
      <c r="P730" s="332"/>
      <c r="Q730" s="332"/>
      <c r="R730" s="332"/>
      <c r="S730" s="332"/>
      <c r="T730" s="332"/>
      <c r="U730" s="328"/>
      <c r="V730" s="329"/>
      <c r="W730" s="329"/>
      <c r="X730" s="329"/>
      <c r="Y730" s="329"/>
      <c r="Z730" s="329"/>
      <c r="AA730" s="329"/>
      <c r="AB730" s="333"/>
    </row>
    <row r="731" spans="1:28">
      <c r="A731" s="331"/>
      <c r="B731" s="332"/>
      <c r="C731" s="335"/>
      <c r="D731" s="332"/>
      <c r="E731" s="332"/>
      <c r="F731" s="332"/>
      <c r="G731" s="332"/>
      <c r="H731" s="332"/>
      <c r="I731" s="332"/>
      <c r="J731" s="332"/>
      <c r="K731" s="332"/>
      <c r="L731" s="332"/>
      <c r="M731" s="332"/>
      <c r="N731" s="332"/>
      <c r="O731" s="332"/>
      <c r="P731" s="332"/>
      <c r="Q731" s="332"/>
      <c r="R731" s="332"/>
      <c r="S731" s="332"/>
      <c r="T731" s="332"/>
      <c r="U731" s="328"/>
      <c r="V731" s="329"/>
      <c r="W731" s="329"/>
      <c r="X731" s="329"/>
      <c r="Y731" s="329"/>
      <c r="Z731" s="329"/>
      <c r="AA731" s="329"/>
      <c r="AB731" s="333"/>
    </row>
    <row r="732" spans="1:28">
      <c r="A732" s="331"/>
      <c r="B732" s="332"/>
      <c r="C732" s="335"/>
      <c r="D732" s="332"/>
      <c r="E732" s="332"/>
      <c r="F732" s="332"/>
      <c r="G732" s="332"/>
      <c r="H732" s="332"/>
      <c r="I732" s="332"/>
      <c r="J732" s="332"/>
      <c r="K732" s="332"/>
      <c r="L732" s="332"/>
      <c r="M732" s="332"/>
      <c r="N732" s="332"/>
      <c r="O732" s="332"/>
      <c r="P732" s="332"/>
      <c r="Q732" s="332"/>
      <c r="R732" s="332"/>
      <c r="S732" s="332"/>
      <c r="T732" s="332"/>
      <c r="U732" s="328"/>
      <c r="V732" s="329"/>
      <c r="W732" s="329"/>
      <c r="X732" s="329"/>
      <c r="Y732" s="329"/>
      <c r="Z732" s="329"/>
      <c r="AA732" s="329"/>
      <c r="AB732" s="333"/>
    </row>
    <row r="733" spans="1:28">
      <c r="A733" s="331"/>
      <c r="B733" s="332"/>
      <c r="C733" s="335"/>
      <c r="D733" s="332"/>
      <c r="E733" s="332"/>
      <c r="F733" s="332"/>
      <c r="G733" s="332"/>
      <c r="H733" s="332"/>
      <c r="I733" s="332"/>
      <c r="J733" s="332"/>
      <c r="K733" s="332"/>
      <c r="L733" s="332"/>
      <c r="M733" s="332"/>
      <c r="N733" s="332"/>
      <c r="O733" s="332"/>
      <c r="P733" s="332"/>
      <c r="Q733" s="332"/>
      <c r="R733" s="332"/>
      <c r="S733" s="332"/>
      <c r="T733" s="332"/>
      <c r="U733" s="328"/>
      <c r="V733" s="329"/>
      <c r="W733" s="329"/>
      <c r="X733" s="329"/>
      <c r="Y733" s="329"/>
      <c r="Z733" s="329"/>
      <c r="AA733" s="329"/>
      <c r="AB733" s="333"/>
    </row>
    <row r="734" spans="1:28">
      <c r="A734" s="331"/>
      <c r="B734" s="332"/>
      <c r="C734" s="335"/>
      <c r="D734" s="332"/>
      <c r="E734" s="332"/>
      <c r="F734" s="332"/>
      <c r="G734" s="332"/>
      <c r="H734" s="332"/>
      <c r="I734" s="332"/>
      <c r="J734" s="332"/>
      <c r="K734" s="332"/>
      <c r="L734" s="332"/>
      <c r="M734" s="332"/>
      <c r="N734" s="332"/>
      <c r="O734" s="332"/>
      <c r="P734" s="332"/>
      <c r="Q734" s="332"/>
      <c r="R734" s="332"/>
      <c r="S734" s="332"/>
      <c r="T734" s="332"/>
      <c r="U734" s="328"/>
      <c r="V734" s="329"/>
      <c r="W734" s="329"/>
      <c r="X734" s="329"/>
      <c r="Y734" s="329"/>
      <c r="Z734" s="329"/>
      <c r="AA734" s="329"/>
      <c r="AB734" s="333"/>
    </row>
    <row r="735" spans="1:28">
      <c r="A735" s="331"/>
      <c r="B735" s="332"/>
      <c r="C735" s="335"/>
      <c r="D735" s="332"/>
      <c r="E735" s="332"/>
      <c r="F735" s="332"/>
      <c r="G735" s="332"/>
      <c r="H735" s="332"/>
      <c r="I735" s="332"/>
      <c r="J735" s="332"/>
      <c r="K735" s="332"/>
      <c r="L735" s="332"/>
      <c r="M735" s="332"/>
      <c r="N735" s="332"/>
      <c r="O735" s="332"/>
      <c r="P735" s="332"/>
      <c r="Q735" s="332"/>
      <c r="R735" s="332"/>
      <c r="S735" s="332"/>
      <c r="T735" s="332"/>
      <c r="U735" s="328"/>
      <c r="V735" s="329"/>
      <c r="W735" s="329"/>
      <c r="X735" s="329"/>
      <c r="Y735" s="329"/>
      <c r="Z735" s="329"/>
      <c r="AA735" s="329"/>
      <c r="AB735" s="333"/>
    </row>
    <row r="736" spans="1:28">
      <c r="A736" s="331"/>
      <c r="B736" s="332"/>
      <c r="C736" s="335"/>
      <c r="D736" s="332"/>
      <c r="E736" s="332"/>
      <c r="F736" s="332"/>
      <c r="G736" s="332"/>
      <c r="H736" s="332"/>
      <c r="I736" s="332"/>
      <c r="J736" s="332"/>
      <c r="K736" s="332"/>
      <c r="L736" s="332"/>
      <c r="M736" s="332"/>
      <c r="N736" s="332"/>
      <c r="O736" s="332"/>
      <c r="P736" s="332"/>
      <c r="Q736" s="332"/>
      <c r="R736" s="332"/>
      <c r="S736" s="332"/>
      <c r="T736" s="332"/>
      <c r="U736" s="328"/>
      <c r="V736" s="329"/>
      <c r="W736" s="329"/>
      <c r="X736" s="329"/>
      <c r="Y736" s="329"/>
      <c r="Z736" s="329"/>
      <c r="AA736" s="329"/>
      <c r="AB736" s="333"/>
    </row>
    <row r="737" spans="1:28">
      <c r="A737" s="331"/>
      <c r="B737" s="332"/>
      <c r="C737" s="335"/>
      <c r="D737" s="332"/>
      <c r="E737" s="332"/>
      <c r="F737" s="332"/>
      <c r="G737" s="332"/>
      <c r="H737" s="332"/>
      <c r="I737" s="332"/>
      <c r="J737" s="332"/>
      <c r="K737" s="332"/>
      <c r="L737" s="332"/>
      <c r="M737" s="332"/>
      <c r="N737" s="332"/>
      <c r="O737" s="332"/>
      <c r="P737" s="332"/>
      <c r="Q737" s="332"/>
      <c r="R737" s="332"/>
      <c r="S737" s="332"/>
      <c r="T737" s="332"/>
      <c r="U737" s="328"/>
      <c r="V737" s="329"/>
      <c r="W737" s="329"/>
      <c r="X737" s="329"/>
      <c r="Y737" s="329"/>
      <c r="Z737" s="329"/>
      <c r="AA737" s="329"/>
      <c r="AB737" s="333"/>
    </row>
    <row r="738" spans="1:28">
      <c r="A738" s="331"/>
      <c r="B738" s="332"/>
      <c r="C738" s="335"/>
      <c r="D738" s="332"/>
      <c r="E738" s="332"/>
      <c r="F738" s="332"/>
      <c r="G738" s="332"/>
      <c r="H738" s="332"/>
      <c r="I738" s="332"/>
      <c r="J738" s="332"/>
      <c r="K738" s="332"/>
      <c r="L738" s="332"/>
      <c r="M738" s="332"/>
      <c r="N738" s="332"/>
      <c r="O738" s="332"/>
      <c r="P738" s="332"/>
      <c r="Q738" s="332"/>
      <c r="R738" s="332"/>
      <c r="S738" s="332"/>
      <c r="T738" s="332"/>
      <c r="U738" s="328"/>
      <c r="V738" s="329"/>
      <c r="W738" s="329"/>
      <c r="X738" s="329"/>
      <c r="Y738" s="329"/>
      <c r="Z738" s="329"/>
      <c r="AA738" s="329"/>
      <c r="AB738" s="333"/>
    </row>
    <row r="739" spans="1:28">
      <c r="A739" s="331"/>
      <c r="B739" s="332"/>
      <c r="C739" s="335"/>
      <c r="D739" s="332"/>
      <c r="E739" s="332"/>
      <c r="F739" s="332"/>
      <c r="G739" s="332"/>
      <c r="H739" s="332"/>
      <c r="I739" s="332"/>
      <c r="J739" s="332"/>
      <c r="K739" s="332"/>
      <c r="L739" s="332"/>
      <c r="M739" s="332"/>
      <c r="N739" s="332"/>
      <c r="O739" s="332"/>
      <c r="P739" s="332"/>
      <c r="Q739" s="332"/>
      <c r="R739" s="332"/>
      <c r="S739" s="332"/>
      <c r="T739" s="332"/>
      <c r="U739" s="328"/>
      <c r="V739" s="329"/>
      <c r="W739" s="329"/>
      <c r="X739" s="329"/>
      <c r="Y739" s="329"/>
      <c r="Z739" s="329"/>
      <c r="AA739" s="329"/>
      <c r="AB739" s="333"/>
    </row>
    <row r="740" spans="1:28">
      <c r="A740" s="331"/>
      <c r="B740" s="332"/>
      <c r="C740" s="335"/>
      <c r="D740" s="332"/>
      <c r="E740" s="332"/>
      <c r="F740" s="332"/>
      <c r="G740" s="332"/>
      <c r="H740" s="332"/>
      <c r="I740" s="332"/>
      <c r="J740" s="332"/>
      <c r="K740" s="332"/>
      <c r="L740" s="332"/>
      <c r="M740" s="332"/>
      <c r="N740" s="332"/>
      <c r="O740" s="332"/>
      <c r="P740" s="332"/>
      <c r="Q740" s="332"/>
      <c r="R740" s="332"/>
      <c r="S740" s="332"/>
      <c r="T740" s="332"/>
      <c r="U740" s="328"/>
      <c r="V740" s="329"/>
      <c r="W740" s="329"/>
      <c r="X740" s="329"/>
      <c r="Y740" s="329"/>
      <c r="Z740" s="329"/>
      <c r="AA740" s="329"/>
      <c r="AB740" s="333"/>
    </row>
    <row r="741" spans="1:28">
      <c r="A741" s="331"/>
      <c r="B741" s="332"/>
      <c r="C741" s="335"/>
      <c r="D741" s="332"/>
      <c r="E741" s="332"/>
      <c r="F741" s="332"/>
      <c r="G741" s="332"/>
      <c r="H741" s="332"/>
      <c r="I741" s="332"/>
      <c r="J741" s="332"/>
      <c r="K741" s="332"/>
      <c r="L741" s="332"/>
      <c r="M741" s="332"/>
      <c r="N741" s="332"/>
      <c r="O741" s="332"/>
      <c r="P741" s="332"/>
      <c r="Q741" s="332"/>
      <c r="R741" s="332"/>
      <c r="S741" s="332"/>
      <c r="T741" s="332"/>
      <c r="U741" s="328"/>
      <c r="V741" s="329"/>
      <c r="W741" s="329"/>
      <c r="X741" s="329"/>
      <c r="Y741" s="329"/>
      <c r="Z741" s="329"/>
      <c r="AA741" s="329"/>
      <c r="AB741" s="333"/>
    </row>
    <row r="742" spans="1:28">
      <c r="A742" s="331"/>
      <c r="B742" s="332"/>
      <c r="C742" s="335"/>
      <c r="D742" s="332"/>
      <c r="E742" s="332"/>
      <c r="F742" s="332"/>
      <c r="G742" s="332"/>
      <c r="H742" s="332"/>
      <c r="I742" s="332"/>
      <c r="J742" s="332"/>
      <c r="K742" s="332"/>
      <c r="L742" s="332"/>
      <c r="M742" s="332"/>
      <c r="N742" s="332"/>
      <c r="O742" s="332"/>
      <c r="P742" s="332"/>
      <c r="Q742" s="332"/>
      <c r="R742" s="332"/>
      <c r="S742" s="332"/>
      <c r="T742" s="332"/>
      <c r="U742" s="328"/>
      <c r="V742" s="329"/>
      <c r="W742" s="329"/>
      <c r="X742" s="329"/>
      <c r="Y742" s="329"/>
      <c r="Z742" s="329"/>
      <c r="AA742" s="329"/>
      <c r="AB742" s="333"/>
    </row>
    <row r="743" spans="1:28">
      <c r="A743" s="331"/>
      <c r="B743" s="332"/>
      <c r="C743" s="335"/>
      <c r="D743" s="332"/>
      <c r="E743" s="332"/>
      <c r="F743" s="332"/>
      <c r="G743" s="332"/>
      <c r="H743" s="332"/>
      <c r="I743" s="332"/>
      <c r="J743" s="332"/>
      <c r="K743" s="332"/>
      <c r="L743" s="332"/>
      <c r="M743" s="332"/>
      <c r="N743" s="332"/>
      <c r="O743" s="332"/>
      <c r="P743" s="332"/>
      <c r="Q743" s="332"/>
      <c r="R743" s="332"/>
      <c r="S743" s="332"/>
      <c r="T743" s="332"/>
      <c r="U743" s="328"/>
      <c r="V743" s="329"/>
      <c r="W743" s="329"/>
      <c r="X743" s="329"/>
      <c r="Y743" s="329"/>
      <c r="Z743" s="329"/>
      <c r="AA743" s="329"/>
      <c r="AB743" s="333"/>
    </row>
    <row r="744" spans="1:28">
      <c r="A744" s="331"/>
      <c r="B744" s="332"/>
      <c r="C744" s="335"/>
      <c r="D744" s="332"/>
      <c r="E744" s="332"/>
      <c r="F744" s="332"/>
      <c r="G744" s="332"/>
      <c r="H744" s="332"/>
      <c r="I744" s="332"/>
      <c r="J744" s="332"/>
      <c r="K744" s="332"/>
      <c r="L744" s="332"/>
      <c r="M744" s="332"/>
      <c r="N744" s="332"/>
      <c r="O744" s="332"/>
      <c r="P744" s="332"/>
      <c r="Q744" s="332"/>
      <c r="R744" s="332"/>
      <c r="S744" s="332"/>
      <c r="T744" s="332"/>
      <c r="U744" s="328"/>
      <c r="V744" s="329"/>
      <c r="W744" s="329"/>
      <c r="X744" s="329"/>
      <c r="Y744" s="329"/>
      <c r="Z744" s="329"/>
      <c r="AA744" s="329"/>
      <c r="AB744" s="333"/>
    </row>
    <row r="745" spans="1:28">
      <c r="A745" s="331"/>
      <c r="B745" s="332"/>
      <c r="C745" s="335"/>
      <c r="D745" s="332"/>
      <c r="E745" s="332"/>
      <c r="F745" s="332"/>
      <c r="G745" s="332"/>
      <c r="H745" s="332"/>
      <c r="I745" s="332"/>
      <c r="J745" s="332"/>
      <c r="K745" s="332"/>
      <c r="L745" s="332"/>
      <c r="M745" s="332"/>
      <c r="N745" s="332"/>
      <c r="O745" s="332"/>
      <c r="P745" s="332"/>
      <c r="Q745" s="332"/>
      <c r="R745" s="332"/>
      <c r="S745" s="332"/>
      <c r="T745" s="332"/>
      <c r="U745" s="328"/>
      <c r="V745" s="329"/>
      <c r="W745" s="329"/>
      <c r="X745" s="329"/>
      <c r="Y745" s="329"/>
      <c r="Z745" s="329"/>
      <c r="AA745" s="329"/>
      <c r="AB745" s="333"/>
    </row>
    <row r="746" spans="1:28">
      <c r="A746" s="331"/>
      <c r="B746" s="332"/>
      <c r="C746" s="335"/>
      <c r="D746" s="332"/>
      <c r="E746" s="332"/>
      <c r="F746" s="332"/>
      <c r="G746" s="332"/>
      <c r="H746" s="332"/>
      <c r="I746" s="332"/>
      <c r="J746" s="332"/>
      <c r="K746" s="332"/>
      <c r="L746" s="332"/>
      <c r="M746" s="332"/>
      <c r="N746" s="332"/>
      <c r="O746" s="332"/>
      <c r="P746" s="332"/>
      <c r="Q746" s="332"/>
      <c r="R746" s="332"/>
      <c r="S746" s="332"/>
      <c r="T746" s="332"/>
      <c r="U746" s="328"/>
      <c r="V746" s="329"/>
      <c r="W746" s="329"/>
      <c r="X746" s="329"/>
      <c r="Y746" s="329"/>
      <c r="Z746" s="329"/>
      <c r="AA746" s="329"/>
      <c r="AB746" s="333"/>
    </row>
    <row r="747" spans="1:28">
      <c r="A747" s="331"/>
      <c r="B747" s="332"/>
      <c r="C747" s="335"/>
      <c r="D747" s="332"/>
      <c r="E747" s="332"/>
      <c r="F747" s="332"/>
      <c r="G747" s="332"/>
      <c r="H747" s="332"/>
      <c r="I747" s="332"/>
      <c r="J747" s="332"/>
      <c r="K747" s="332"/>
      <c r="L747" s="332"/>
      <c r="M747" s="332"/>
      <c r="N747" s="332"/>
      <c r="O747" s="332"/>
      <c r="P747" s="332"/>
      <c r="Q747" s="332"/>
      <c r="R747" s="332"/>
      <c r="S747" s="332"/>
      <c r="T747" s="332"/>
      <c r="U747" s="328"/>
      <c r="V747" s="329"/>
      <c r="W747" s="329"/>
      <c r="X747" s="329"/>
      <c r="Y747" s="329"/>
      <c r="Z747" s="329"/>
      <c r="AA747" s="329"/>
      <c r="AB747" s="333"/>
    </row>
    <row r="748" spans="1:28">
      <c r="A748" s="331"/>
      <c r="B748" s="332"/>
      <c r="C748" s="335"/>
      <c r="D748" s="332"/>
      <c r="E748" s="332"/>
      <c r="F748" s="332"/>
      <c r="G748" s="332"/>
      <c r="H748" s="332"/>
      <c r="I748" s="332"/>
      <c r="J748" s="332"/>
      <c r="K748" s="332"/>
      <c r="L748" s="332"/>
      <c r="M748" s="332"/>
      <c r="N748" s="332"/>
      <c r="O748" s="332"/>
      <c r="P748" s="332"/>
      <c r="Q748" s="332"/>
      <c r="R748" s="332"/>
      <c r="S748" s="332"/>
      <c r="T748" s="332"/>
      <c r="U748" s="328"/>
      <c r="V748" s="329"/>
      <c r="W748" s="329"/>
      <c r="X748" s="329"/>
      <c r="Y748" s="329"/>
      <c r="Z748" s="329"/>
      <c r="AA748" s="329"/>
      <c r="AB748" s="333"/>
    </row>
    <row r="749" spans="1:28">
      <c r="A749" s="331"/>
      <c r="B749" s="332"/>
      <c r="C749" s="335"/>
      <c r="D749" s="332"/>
      <c r="E749" s="332"/>
      <c r="F749" s="332"/>
      <c r="G749" s="332"/>
      <c r="H749" s="332"/>
      <c r="I749" s="332"/>
      <c r="J749" s="332"/>
      <c r="K749" s="332"/>
      <c r="L749" s="332"/>
      <c r="M749" s="332"/>
      <c r="N749" s="332"/>
      <c r="O749" s="332"/>
      <c r="P749" s="332"/>
      <c r="Q749" s="332"/>
      <c r="R749" s="332"/>
      <c r="S749" s="332"/>
      <c r="T749" s="332"/>
      <c r="U749" s="328"/>
      <c r="V749" s="329"/>
      <c r="W749" s="329"/>
      <c r="X749" s="329"/>
      <c r="Y749" s="329"/>
      <c r="Z749" s="329"/>
      <c r="AA749" s="329"/>
      <c r="AB749" s="333"/>
    </row>
    <row r="750" spans="1:28">
      <c r="A750" s="331"/>
      <c r="B750" s="332"/>
      <c r="C750" s="335"/>
      <c r="D750" s="332"/>
      <c r="E750" s="332"/>
      <c r="F750" s="332"/>
      <c r="G750" s="332"/>
      <c r="H750" s="332"/>
      <c r="I750" s="332"/>
      <c r="J750" s="332"/>
      <c r="K750" s="332"/>
      <c r="L750" s="332"/>
      <c r="M750" s="332"/>
      <c r="N750" s="332"/>
      <c r="O750" s="332"/>
      <c r="P750" s="332"/>
      <c r="Q750" s="332"/>
      <c r="R750" s="332"/>
      <c r="S750" s="332"/>
      <c r="T750" s="332"/>
      <c r="U750" s="328"/>
      <c r="V750" s="329"/>
      <c r="W750" s="329"/>
      <c r="X750" s="329"/>
      <c r="Y750" s="329"/>
      <c r="Z750" s="329"/>
      <c r="AA750" s="329"/>
      <c r="AB750" s="333"/>
    </row>
    <row r="751" spans="1:28">
      <c r="A751" s="331"/>
      <c r="B751" s="332"/>
      <c r="C751" s="335"/>
      <c r="D751" s="332"/>
      <c r="E751" s="332"/>
      <c r="F751" s="332"/>
      <c r="G751" s="332"/>
      <c r="H751" s="332"/>
      <c r="I751" s="332"/>
      <c r="J751" s="332"/>
      <c r="K751" s="332"/>
      <c r="L751" s="332"/>
      <c r="M751" s="332"/>
      <c r="N751" s="332"/>
      <c r="O751" s="332"/>
      <c r="P751" s="332"/>
      <c r="Q751" s="332"/>
      <c r="R751" s="332"/>
      <c r="S751" s="332"/>
      <c r="T751" s="332"/>
      <c r="U751" s="328"/>
      <c r="V751" s="329"/>
      <c r="W751" s="329"/>
      <c r="X751" s="329"/>
      <c r="Y751" s="329"/>
      <c r="Z751" s="329"/>
      <c r="AA751" s="329"/>
      <c r="AB751" s="333"/>
    </row>
    <row r="752" spans="1:28">
      <c r="A752" s="331"/>
      <c r="B752" s="332"/>
      <c r="C752" s="335"/>
      <c r="D752" s="332"/>
      <c r="E752" s="332"/>
      <c r="F752" s="332"/>
      <c r="G752" s="332"/>
      <c r="H752" s="332"/>
      <c r="I752" s="332"/>
      <c r="J752" s="332"/>
      <c r="K752" s="332"/>
      <c r="L752" s="332"/>
      <c r="M752" s="332"/>
      <c r="N752" s="332"/>
      <c r="O752" s="332"/>
      <c r="P752" s="332"/>
      <c r="Q752" s="332"/>
      <c r="R752" s="332"/>
      <c r="S752" s="332"/>
      <c r="T752" s="332"/>
      <c r="U752" s="328"/>
      <c r="V752" s="329"/>
      <c r="W752" s="329"/>
      <c r="X752" s="329"/>
      <c r="Y752" s="329"/>
      <c r="Z752" s="329"/>
      <c r="AA752" s="329"/>
      <c r="AB752" s="333"/>
    </row>
    <row r="753" spans="1:28">
      <c r="A753" s="331"/>
      <c r="B753" s="332"/>
      <c r="C753" s="335"/>
      <c r="D753" s="332"/>
      <c r="E753" s="332"/>
      <c r="F753" s="332"/>
      <c r="G753" s="332"/>
      <c r="H753" s="332"/>
      <c r="I753" s="332"/>
      <c r="J753" s="332"/>
      <c r="K753" s="332"/>
      <c r="L753" s="332"/>
      <c r="M753" s="332"/>
      <c r="N753" s="332"/>
      <c r="O753" s="332"/>
      <c r="P753" s="332"/>
      <c r="Q753" s="332"/>
      <c r="R753" s="332"/>
      <c r="S753" s="332"/>
      <c r="T753" s="332"/>
      <c r="U753" s="328"/>
      <c r="V753" s="329"/>
      <c r="W753" s="329"/>
      <c r="X753" s="329"/>
      <c r="Y753" s="329"/>
      <c r="Z753" s="329"/>
      <c r="AA753" s="329"/>
      <c r="AB753" s="333"/>
    </row>
    <row r="754" spans="1:28">
      <c r="A754" s="331"/>
      <c r="B754" s="332"/>
      <c r="C754" s="335"/>
      <c r="D754" s="332"/>
      <c r="E754" s="332"/>
      <c r="F754" s="332"/>
      <c r="G754" s="332"/>
      <c r="H754" s="332"/>
      <c r="I754" s="332"/>
      <c r="J754" s="332"/>
      <c r="K754" s="332"/>
      <c r="L754" s="332"/>
      <c r="M754" s="332"/>
      <c r="N754" s="332"/>
      <c r="O754" s="332"/>
      <c r="P754" s="332"/>
      <c r="Q754" s="332"/>
      <c r="R754" s="332"/>
      <c r="S754" s="332"/>
      <c r="T754" s="332"/>
      <c r="U754" s="328"/>
      <c r="V754" s="329"/>
      <c r="W754" s="329"/>
      <c r="X754" s="329"/>
      <c r="Y754" s="329"/>
      <c r="Z754" s="329"/>
      <c r="AA754" s="329"/>
      <c r="AB754" s="333"/>
    </row>
    <row r="755" spans="1:28">
      <c r="A755" s="331"/>
      <c r="B755" s="332"/>
      <c r="C755" s="335"/>
      <c r="D755" s="332"/>
      <c r="E755" s="332"/>
      <c r="F755" s="332"/>
      <c r="G755" s="332"/>
      <c r="H755" s="332"/>
      <c r="I755" s="332"/>
      <c r="J755" s="332"/>
      <c r="K755" s="332"/>
      <c r="L755" s="332"/>
      <c r="M755" s="332"/>
      <c r="N755" s="332"/>
      <c r="O755" s="332"/>
      <c r="P755" s="332"/>
      <c r="Q755" s="332"/>
      <c r="R755" s="332"/>
      <c r="S755" s="332"/>
      <c r="T755" s="332"/>
      <c r="U755" s="328"/>
      <c r="V755" s="329"/>
      <c r="W755" s="329"/>
      <c r="X755" s="329"/>
      <c r="Y755" s="329"/>
      <c r="Z755" s="329"/>
      <c r="AA755" s="329"/>
      <c r="AB755" s="333"/>
    </row>
    <row r="756" spans="1:28">
      <c r="A756" s="331"/>
      <c r="B756" s="332"/>
      <c r="C756" s="335"/>
      <c r="D756" s="332"/>
      <c r="E756" s="332"/>
      <c r="F756" s="332"/>
      <c r="G756" s="332"/>
      <c r="H756" s="332"/>
      <c r="I756" s="332"/>
      <c r="J756" s="332"/>
      <c r="K756" s="332"/>
      <c r="L756" s="332"/>
      <c r="M756" s="332"/>
      <c r="N756" s="332"/>
      <c r="O756" s="332"/>
      <c r="P756" s="332"/>
      <c r="Q756" s="332"/>
      <c r="R756" s="332"/>
      <c r="S756" s="332"/>
      <c r="T756" s="332"/>
      <c r="U756" s="328"/>
      <c r="V756" s="329"/>
      <c r="W756" s="329"/>
      <c r="X756" s="329"/>
      <c r="Y756" s="329"/>
      <c r="Z756" s="329"/>
      <c r="AA756" s="329"/>
      <c r="AB756" s="333"/>
    </row>
    <row r="757" spans="1:28">
      <c r="A757" s="331"/>
      <c r="B757" s="332"/>
      <c r="C757" s="335"/>
      <c r="D757" s="332"/>
      <c r="E757" s="332"/>
      <c r="F757" s="332"/>
      <c r="G757" s="332"/>
      <c r="H757" s="332"/>
      <c r="I757" s="332"/>
      <c r="J757" s="332"/>
      <c r="K757" s="332"/>
      <c r="L757" s="332"/>
      <c r="M757" s="332"/>
      <c r="N757" s="332"/>
      <c r="O757" s="332"/>
      <c r="P757" s="332"/>
      <c r="Q757" s="332"/>
      <c r="R757" s="332"/>
      <c r="S757" s="332"/>
      <c r="T757" s="332"/>
      <c r="U757" s="328"/>
      <c r="V757" s="329"/>
      <c r="W757" s="329"/>
      <c r="X757" s="329"/>
      <c r="Y757" s="329"/>
      <c r="Z757" s="329"/>
      <c r="AA757" s="329"/>
      <c r="AB757" s="333"/>
    </row>
    <row r="758" spans="1:28">
      <c r="A758" s="331"/>
      <c r="B758" s="332"/>
      <c r="C758" s="335"/>
      <c r="D758" s="332"/>
      <c r="E758" s="332"/>
      <c r="F758" s="332"/>
      <c r="G758" s="332"/>
      <c r="H758" s="332"/>
      <c r="I758" s="332"/>
      <c r="J758" s="332"/>
      <c r="K758" s="332"/>
      <c r="L758" s="332"/>
      <c r="M758" s="332"/>
      <c r="N758" s="332"/>
      <c r="O758" s="332"/>
      <c r="P758" s="332"/>
      <c r="Q758" s="332"/>
      <c r="R758" s="332"/>
      <c r="S758" s="332"/>
      <c r="T758" s="332"/>
      <c r="U758" s="328"/>
      <c r="V758" s="329"/>
      <c r="W758" s="329"/>
      <c r="X758" s="329"/>
      <c r="Y758" s="329"/>
      <c r="Z758" s="329"/>
      <c r="AA758" s="329"/>
      <c r="AB758" s="333"/>
    </row>
    <row r="759" spans="1:28">
      <c r="A759" s="331"/>
      <c r="B759" s="332"/>
      <c r="C759" s="335"/>
      <c r="D759" s="332"/>
      <c r="E759" s="332"/>
      <c r="F759" s="332"/>
      <c r="G759" s="332"/>
      <c r="H759" s="332"/>
      <c r="I759" s="332"/>
      <c r="J759" s="332"/>
      <c r="K759" s="332"/>
      <c r="L759" s="332"/>
      <c r="M759" s="332"/>
      <c r="N759" s="332"/>
      <c r="O759" s="332"/>
      <c r="P759" s="332"/>
      <c r="Q759" s="332"/>
      <c r="R759" s="332"/>
      <c r="S759" s="332"/>
      <c r="T759" s="332"/>
      <c r="U759" s="328"/>
      <c r="V759" s="329"/>
      <c r="W759" s="329"/>
      <c r="X759" s="329"/>
      <c r="Y759" s="329"/>
      <c r="Z759" s="329"/>
      <c r="AA759" s="329"/>
      <c r="AB759" s="333"/>
    </row>
    <row r="760" spans="1:28">
      <c r="A760" s="331"/>
      <c r="B760" s="332"/>
      <c r="C760" s="335"/>
      <c r="D760" s="332"/>
      <c r="E760" s="332"/>
      <c r="F760" s="332"/>
      <c r="G760" s="332"/>
      <c r="H760" s="332"/>
      <c r="I760" s="332"/>
      <c r="J760" s="332"/>
      <c r="K760" s="332"/>
      <c r="L760" s="332"/>
      <c r="M760" s="332"/>
      <c r="N760" s="332"/>
      <c r="O760" s="332"/>
      <c r="P760" s="332"/>
      <c r="Q760" s="332"/>
      <c r="R760" s="332"/>
      <c r="S760" s="332"/>
      <c r="T760" s="332"/>
      <c r="U760" s="328"/>
      <c r="V760" s="329"/>
      <c r="W760" s="329"/>
      <c r="X760" s="329"/>
      <c r="Y760" s="329"/>
      <c r="Z760" s="329"/>
      <c r="AA760" s="329"/>
      <c r="AB760" s="333"/>
    </row>
    <row r="761" spans="1:28">
      <c r="A761" s="331"/>
      <c r="B761" s="332"/>
      <c r="C761" s="335"/>
      <c r="D761" s="332"/>
      <c r="E761" s="332"/>
      <c r="F761" s="332"/>
      <c r="G761" s="332"/>
      <c r="H761" s="332"/>
      <c r="I761" s="332"/>
      <c r="J761" s="332"/>
      <c r="K761" s="332"/>
      <c r="L761" s="332"/>
      <c r="M761" s="332"/>
      <c r="N761" s="332"/>
      <c r="O761" s="332"/>
      <c r="P761" s="332"/>
      <c r="Q761" s="332"/>
      <c r="R761" s="332"/>
      <c r="S761" s="332"/>
      <c r="T761" s="332"/>
      <c r="U761" s="328"/>
      <c r="V761" s="329"/>
      <c r="W761" s="329"/>
      <c r="X761" s="329"/>
      <c r="Y761" s="329"/>
      <c r="Z761" s="329"/>
      <c r="AA761" s="329"/>
      <c r="AB761" s="333"/>
    </row>
    <row r="762" spans="1:28">
      <c r="A762" s="331"/>
      <c r="B762" s="332"/>
      <c r="C762" s="335"/>
      <c r="D762" s="332"/>
      <c r="E762" s="332"/>
      <c r="F762" s="332"/>
      <c r="G762" s="332"/>
      <c r="H762" s="332"/>
      <c r="I762" s="332"/>
      <c r="J762" s="332"/>
      <c r="K762" s="332"/>
      <c r="L762" s="332"/>
      <c r="M762" s="332"/>
      <c r="N762" s="332"/>
      <c r="O762" s="332"/>
      <c r="P762" s="332"/>
      <c r="Q762" s="332"/>
      <c r="R762" s="332"/>
      <c r="S762" s="332"/>
      <c r="T762" s="332"/>
      <c r="U762" s="328"/>
      <c r="V762" s="329"/>
      <c r="W762" s="329"/>
      <c r="X762" s="329"/>
      <c r="Y762" s="329"/>
      <c r="Z762" s="329"/>
      <c r="AA762" s="329"/>
      <c r="AB762" s="333"/>
    </row>
    <row r="763" spans="1:28">
      <c r="A763" s="331"/>
      <c r="B763" s="332"/>
      <c r="C763" s="335"/>
      <c r="D763" s="332"/>
      <c r="E763" s="332"/>
      <c r="F763" s="332"/>
      <c r="G763" s="332"/>
      <c r="H763" s="332"/>
      <c r="I763" s="332"/>
      <c r="J763" s="332"/>
      <c r="K763" s="332"/>
      <c r="L763" s="332"/>
      <c r="M763" s="332"/>
      <c r="N763" s="332"/>
      <c r="O763" s="332"/>
      <c r="P763" s="332"/>
      <c r="Q763" s="332"/>
      <c r="R763" s="332"/>
      <c r="S763" s="332"/>
      <c r="T763" s="332"/>
      <c r="U763" s="328"/>
      <c r="V763" s="329"/>
      <c r="W763" s="329"/>
      <c r="X763" s="329"/>
      <c r="Y763" s="329"/>
      <c r="Z763" s="329"/>
      <c r="AA763" s="329"/>
      <c r="AB763" s="333"/>
    </row>
    <row r="764" spans="1:28">
      <c r="A764" s="331"/>
      <c r="B764" s="332"/>
      <c r="C764" s="335"/>
      <c r="D764" s="332"/>
      <c r="E764" s="332"/>
      <c r="F764" s="332"/>
      <c r="G764" s="332"/>
      <c r="H764" s="332"/>
      <c r="I764" s="332"/>
      <c r="J764" s="332"/>
      <c r="K764" s="332"/>
      <c r="L764" s="332"/>
      <c r="M764" s="332"/>
      <c r="N764" s="332"/>
      <c r="O764" s="332"/>
      <c r="P764" s="332"/>
      <c r="Q764" s="332"/>
      <c r="R764" s="332"/>
      <c r="S764" s="332"/>
      <c r="T764" s="332"/>
      <c r="U764" s="328"/>
      <c r="V764" s="329"/>
      <c r="W764" s="329"/>
      <c r="X764" s="329"/>
      <c r="Y764" s="329"/>
      <c r="Z764" s="329"/>
      <c r="AA764" s="329"/>
      <c r="AB764" s="333"/>
    </row>
    <row r="765" spans="1:28">
      <c r="A765" s="331"/>
      <c r="B765" s="332"/>
      <c r="C765" s="335"/>
      <c r="D765" s="332"/>
      <c r="E765" s="332"/>
      <c r="F765" s="332"/>
      <c r="G765" s="332"/>
      <c r="H765" s="332"/>
      <c r="I765" s="332"/>
      <c r="J765" s="332"/>
      <c r="K765" s="332"/>
      <c r="L765" s="332"/>
      <c r="M765" s="332"/>
      <c r="N765" s="332"/>
      <c r="O765" s="332"/>
      <c r="P765" s="332"/>
      <c r="Q765" s="332"/>
      <c r="R765" s="332"/>
      <c r="S765" s="332"/>
      <c r="T765" s="332"/>
      <c r="U765" s="328"/>
      <c r="V765" s="329"/>
      <c r="W765" s="329"/>
      <c r="X765" s="329"/>
      <c r="Y765" s="329"/>
      <c r="Z765" s="329"/>
      <c r="AA765" s="329"/>
      <c r="AB765" s="333"/>
    </row>
    <row r="766" spans="1:28">
      <c r="A766" s="331"/>
      <c r="B766" s="332"/>
      <c r="C766" s="335"/>
      <c r="D766" s="332"/>
      <c r="E766" s="332"/>
      <c r="F766" s="332"/>
      <c r="G766" s="332"/>
      <c r="H766" s="332"/>
      <c r="I766" s="332"/>
      <c r="J766" s="332"/>
      <c r="K766" s="332"/>
      <c r="L766" s="332"/>
      <c r="M766" s="332"/>
      <c r="N766" s="332"/>
      <c r="O766" s="332"/>
      <c r="P766" s="332"/>
      <c r="Q766" s="332"/>
      <c r="R766" s="332"/>
      <c r="S766" s="332"/>
      <c r="T766" s="332"/>
      <c r="U766" s="328"/>
      <c r="V766" s="329"/>
      <c r="W766" s="329"/>
      <c r="X766" s="329"/>
      <c r="Y766" s="329"/>
      <c r="Z766" s="329"/>
      <c r="AA766" s="329"/>
      <c r="AB766" s="333"/>
    </row>
    <row r="767" spans="1:28">
      <c r="A767" s="331"/>
      <c r="B767" s="332"/>
      <c r="C767" s="335"/>
      <c r="D767" s="332"/>
      <c r="E767" s="332"/>
      <c r="F767" s="332"/>
      <c r="G767" s="332"/>
      <c r="H767" s="332"/>
      <c r="I767" s="332"/>
      <c r="J767" s="332"/>
      <c r="K767" s="332"/>
      <c r="L767" s="332"/>
      <c r="M767" s="332"/>
      <c r="N767" s="332"/>
      <c r="O767" s="332"/>
      <c r="P767" s="332"/>
      <c r="Q767" s="332"/>
      <c r="R767" s="332"/>
      <c r="S767" s="332"/>
      <c r="T767" s="332"/>
      <c r="U767" s="328"/>
      <c r="V767" s="329"/>
      <c r="W767" s="329"/>
      <c r="X767" s="329"/>
      <c r="Y767" s="329"/>
      <c r="Z767" s="329"/>
      <c r="AA767" s="329"/>
      <c r="AB767" s="333"/>
    </row>
    <row r="768" spans="1:28">
      <c r="A768" s="331"/>
      <c r="B768" s="332"/>
      <c r="C768" s="335"/>
      <c r="D768" s="332"/>
      <c r="E768" s="332"/>
      <c r="F768" s="332"/>
      <c r="G768" s="332"/>
      <c r="H768" s="332"/>
      <c r="I768" s="332"/>
      <c r="J768" s="332"/>
      <c r="K768" s="332"/>
      <c r="L768" s="332"/>
      <c r="M768" s="332"/>
      <c r="N768" s="332"/>
      <c r="O768" s="332"/>
      <c r="P768" s="332"/>
      <c r="Q768" s="332"/>
      <c r="R768" s="332"/>
      <c r="S768" s="332"/>
      <c r="T768" s="332"/>
      <c r="U768" s="328"/>
      <c r="V768" s="329"/>
      <c r="W768" s="329"/>
      <c r="X768" s="329"/>
      <c r="Y768" s="329"/>
      <c r="Z768" s="329"/>
      <c r="AA768" s="329"/>
      <c r="AB768" s="333"/>
    </row>
    <row r="769" spans="1:28">
      <c r="A769" s="331"/>
      <c r="B769" s="332"/>
      <c r="C769" s="335"/>
      <c r="D769" s="332"/>
      <c r="E769" s="332"/>
      <c r="F769" s="332"/>
      <c r="G769" s="332"/>
      <c r="H769" s="332"/>
      <c r="I769" s="332"/>
      <c r="J769" s="332"/>
      <c r="K769" s="332"/>
      <c r="L769" s="332"/>
      <c r="M769" s="332"/>
      <c r="N769" s="332"/>
      <c r="O769" s="332"/>
      <c r="P769" s="332"/>
      <c r="Q769" s="332"/>
      <c r="R769" s="332"/>
      <c r="S769" s="332"/>
      <c r="T769" s="332"/>
      <c r="U769" s="328"/>
      <c r="V769" s="329"/>
      <c r="W769" s="329"/>
      <c r="X769" s="329"/>
      <c r="Y769" s="329"/>
      <c r="Z769" s="329"/>
      <c r="AA769" s="329"/>
      <c r="AB769" s="333"/>
    </row>
    <row r="770" spans="1:28">
      <c r="A770" s="331"/>
      <c r="B770" s="332"/>
      <c r="C770" s="335"/>
      <c r="D770" s="332"/>
      <c r="E770" s="332"/>
      <c r="F770" s="332"/>
      <c r="G770" s="332"/>
      <c r="H770" s="332"/>
      <c r="I770" s="332"/>
      <c r="J770" s="332"/>
      <c r="K770" s="332"/>
      <c r="L770" s="332"/>
      <c r="M770" s="332"/>
      <c r="N770" s="332"/>
      <c r="O770" s="332"/>
      <c r="P770" s="332"/>
      <c r="Q770" s="332"/>
      <c r="R770" s="332"/>
      <c r="S770" s="332"/>
      <c r="T770" s="332"/>
      <c r="U770" s="328"/>
      <c r="V770" s="329"/>
      <c r="W770" s="329"/>
      <c r="X770" s="329"/>
      <c r="Y770" s="329"/>
      <c r="Z770" s="329"/>
      <c r="AA770" s="329"/>
      <c r="AB770" s="333"/>
    </row>
    <row r="771" spans="1:28">
      <c r="A771" s="331"/>
      <c r="B771" s="332"/>
      <c r="C771" s="335"/>
      <c r="D771" s="332"/>
      <c r="E771" s="332"/>
      <c r="F771" s="332"/>
      <c r="G771" s="332"/>
      <c r="H771" s="332"/>
      <c r="I771" s="332"/>
      <c r="J771" s="332"/>
      <c r="K771" s="332"/>
      <c r="L771" s="332"/>
      <c r="M771" s="332"/>
      <c r="N771" s="332"/>
      <c r="O771" s="332"/>
      <c r="P771" s="332"/>
      <c r="Q771" s="332"/>
      <c r="R771" s="332"/>
      <c r="S771" s="332"/>
      <c r="T771" s="332"/>
      <c r="U771" s="328"/>
      <c r="V771" s="329"/>
      <c r="W771" s="329"/>
      <c r="X771" s="329"/>
      <c r="Y771" s="329"/>
      <c r="Z771" s="329"/>
      <c r="AA771" s="329"/>
      <c r="AB771" s="333"/>
    </row>
    <row r="772" spans="1:28">
      <c r="A772" s="331"/>
      <c r="B772" s="332"/>
      <c r="C772" s="335"/>
      <c r="D772" s="332"/>
      <c r="E772" s="332"/>
      <c r="F772" s="332"/>
      <c r="G772" s="332"/>
      <c r="H772" s="332"/>
      <c r="I772" s="332"/>
      <c r="J772" s="332"/>
      <c r="K772" s="332"/>
      <c r="L772" s="332"/>
      <c r="M772" s="332"/>
      <c r="N772" s="332"/>
      <c r="O772" s="332"/>
      <c r="P772" s="332"/>
      <c r="Q772" s="332"/>
      <c r="R772" s="332"/>
      <c r="S772" s="332"/>
      <c r="T772" s="332"/>
      <c r="U772" s="328"/>
      <c r="V772" s="329"/>
      <c r="W772" s="329"/>
      <c r="X772" s="329"/>
      <c r="Y772" s="329"/>
      <c r="Z772" s="329"/>
      <c r="AA772" s="329"/>
      <c r="AB772" s="333"/>
    </row>
    <row r="773" spans="1:28">
      <c r="A773" s="331"/>
      <c r="B773" s="332"/>
      <c r="C773" s="335"/>
      <c r="D773" s="332"/>
      <c r="E773" s="332"/>
      <c r="F773" s="332"/>
      <c r="G773" s="332"/>
      <c r="H773" s="332"/>
      <c r="I773" s="332"/>
      <c r="J773" s="332"/>
      <c r="K773" s="332"/>
      <c r="L773" s="332"/>
      <c r="M773" s="332"/>
      <c r="N773" s="332"/>
      <c r="O773" s="332"/>
      <c r="P773" s="332"/>
      <c r="Q773" s="332"/>
      <c r="R773" s="332"/>
      <c r="S773" s="332"/>
      <c r="T773" s="332"/>
      <c r="U773" s="328"/>
      <c r="V773" s="329"/>
      <c r="W773" s="329"/>
      <c r="X773" s="329"/>
      <c r="Y773" s="329"/>
      <c r="Z773" s="329"/>
      <c r="AA773" s="329"/>
      <c r="AB773" s="333"/>
    </row>
    <row r="774" spans="1:28">
      <c r="A774" s="331"/>
      <c r="B774" s="332"/>
      <c r="C774" s="335"/>
      <c r="D774" s="332"/>
      <c r="E774" s="332"/>
      <c r="F774" s="332"/>
      <c r="G774" s="332"/>
      <c r="H774" s="332"/>
      <c r="I774" s="332"/>
      <c r="J774" s="332"/>
      <c r="K774" s="332"/>
      <c r="L774" s="332"/>
      <c r="M774" s="332"/>
      <c r="N774" s="332"/>
      <c r="O774" s="332"/>
      <c r="P774" s="332"/>
      <c r="Q774" s="332"/>
      <c r="R774" s="332"/>
      <c r="S774" s="332"/>
      <c r="T774" s="332"/>
      <c r="U774" s="328"/>
      <c r="V774" s="329"/>
      <c r="W774" s="329"/>
      <c r="X774" s="329"/>
      <c r="Y774" s="329"/>
      <c r="Z774" s="329"/>
      <c r="AA774" s="329"/>
      <c r="AB774" s="333"/>
    </row>
    <row r="775" spans="1:28">
      <c r="A775" s="331"/>
      <c r="B775" s="332"/>
      <c r="C775" s="335"/>
      <c r="D775" s="332"/>
      <c r="E775" s="332"/>
      <c r="F775" s="332"/>
      <c r="G775" s="332"/>
      <c r="H775" s="332"/>
      <c r="I775" s="332"/>
      <c r="J775" s="332"/>
      <c r="K775" s="332"/>
      <c r="L775" s="332"/>
      <c r="M775" s="332"/>
      <c r="N775" s="332"/>
      <c r="O775" s="332"/>
      <c r="P775" s="332"/>
      <c r="Q775" s="332"/>
      <c r="R775" s="332"/>
      <c r="S775" s="332"/>
      <c r="T775" s="332"/>
      <c r="U775" s="328"/>
      <c r="V775" s="329"/>
      <c r="W775" s="329"/>
      <c r="X775" s="329"/>
      <c r="Y775" s="329"/>
      <c r="Z775" s="329"/>
      <c r="AA775" s="329"/>
      <c r="AB775" s="333"/>
    </row>
    <row r="776" spans="1:28">
      <c r="A776" s="331"/>
      <c r="B776" s="332"/>
      <c r="C776" s="335"/>
      <c r="D776" s="332"/>
      <c r="E776" s="332"/>
      <c r="F776" s="332"/>
      <c r="G776" s="332"/>
      <c r="H776" s="332"/>
      <c r="I776" s="332"/>
      <c r="J776" s="332"/>
      <c r="K776" s="332"/>
      <c r="L776" s="332"/>
      <c r="M776" s="332"/>
      <c r="N776" s="332"/>
      <c r="O776" s="332"/>
      <c r="P776" s="332"/>
      <c r="Q776" s="332"/>
      <c r="R776" s="332"/>
      <c r="S776" s="332"/>
      <c r="T776" s="332"/>
      <c r="U776" s="328"/>
      <c r="V776" s="329"/>
      <c r="W776" s="329"/>
      <c r="X776" s="329"/>
      <c r="Y776" s="329"/>
      <c r="Z776" s="329"/>
      <c r="AA776" s="329"/>
      <c r="AB776" s="333"/>
    </row>
    <row r="777" spans="1:28">
      <c r="A777" s="331"/>
      <c r="B777" s="332"/>
      <c r="C777" s="335"/>
      <c r="D777" s="332"/>
      <c r="E777" s="332"/>
      <c r="F777" s="332"/>
      <c r="G777" s="332"/>
      <c r="H777" s="332"/>
      <c r="I777" s="332"/>
      <c r="J777" s="332"/>
      <c r="K777" s="332"/>
      <c r="L777" s="332"/>
      <c r="M777" s="332"/>
      <c r="N777" s="332"/>
      <c r="O777" s="332"/>
      <c r="P777" s="332"/>
      <c r="Q777" s="332"/>
      <c r="R777" s="332"/>
      <c r="S777" s="332"/>
      <c r="T777" s="332"/>
      <c r="U777" s="328"/>
      <c r="V777" s="329"/>
      <c r="W777" s="329"/>
      <c r="X777" s="329"/>
      <c r="Y777" s="329"/>
      <c r="Z777" s="329"/>
      <c r="AA777" s="329"/>
      <c r="AB777" s="333"/>
    </row>
    <row r="778" spans="1:28">
      <c r="A778" s="331"/>
      <c r="B778" s="332"/>
      <c r="C778" s="335"/>
      <c r="D778" s="332"/>
      <c r="E778" s="332"/>
      <c r="F778" s="332"/>
      <c r="G778" s="332"/>
      <c r="H778" s="332"/>
      <c r="I778" s="332"/>
      <c r="J778" s="332"/>
      <c r="K778" s="332"/>
      <c r="L778" s="332"/>
      <c r="M778" s="332"/>
      <c r="N778" s="332"/>
      <c r="O778" s="332"/>
      <c r="P778" s="332"/>
      <c r="Q778" s="332"/>
      <c r="R778" s="332"/>
      <c r="S778" s="332"/>
      <c r="T778" s="332"/>
      <c r="U778" s="328"/>
      <c r="V778" s="329"/>
      <c r="W778" s="329"/>
      <c r="X778" s="329"/>
      <c r="Y778" s="329"/>
      <c r="Z778" s="329"/>
      <c r="AA778" s="329"/>
      <c r="AB778" s="333"/>
    </row>
    <row r="779" spans="1:28">
      <c r="A779" s="331"/>
      <c r="B779" s="332"/>
      <c r="C779" s="335"/>
      <c r="D779" s="332"/>
      <c r="E779" s="332"/>
      <c r="F779" s="332"/>
      <c r="G779" s="332"/>
      <c r="H779" s="332"/>
      <c r="I779" s="332"/>
      <c r="J779" s="332"/>
      <c r="K779" s="332"/>
      <c r="L779" s="332"/>
      <c r="M779" s="332"/>
      <c r="N779" s="332"/>
      <c r="O779" s="332"/>
      <c r="P779" s="332"/>
      <c r="Q779" s="332"/>
      <c r="R779" s="332"/>
      <c r="S779" s="332"/>
      <c r="T779" s="332"/>
      <c r="U779" s="328"/>
      <c r="V779" s="329"/>
      <c r="W779" s="329"/>
      <c r="X779" s="329"/>
      <c r="Y779" s="329"/>
      <c r="Z779" s="329"/>
      <c r="AA779" s="329"/>
      <c r="AB779" s="333"/>
    </row>
    <row r="780" spans="1:28">
      <c r="A780" s="331"/>
      <c r="B780" s="332"/>
      <c r="C780" s="335"/>
      <c r="D780" s="332"/>
      <c r="E780" s="332"/>
      <c r="F780" s="332"/>
      <c r="G780" s="332"/>
      <c r="H780" s="332"/>
      <c r="I780" s="332"/>
      <c r="J780" s="332"/>
      <c r="K780" s="332"/>
      <c r="L780" s="332"/>
      <c r="M780" s="332"/>
      <c r="N780" s="332"/>
      <c r="O780" s="332"/>
      <c r="P780" s="332"/>
      <c r="Q780" s="332"/>
      <c r="R780" s="332"/>
      <c r="S780" s="332"/>
      <c r="T780" s="332"/>
      <c r="U780" s="328"/>
      <c r="V780" s="329"/>
      <c r="W780" s="329"/>
      <c r="X780" s="329"/>
      <c r="Y780" s="329"/>
      <c r="Z780" s="329"/>
      <c r="AA780" s="329"/>
      <c r="AB780" s="333"/>
    </row>
    <row r="781" spans="1:28">
      <c r="A781" s="331"/>
      <c r="B781" s="332"/>
      <c r="C781" s="335"/>
      <c r="D781" s="332"/>
      <c r="E781" s="332"/>
      <c r="F781" s="332"/>
      <c r="G781" s="332"/>
      <c r="H781" s="332"/>
      <c r="I781" s="332"/>
      <c r="J781" s="332"/>
      <c r="K781" s="332"/>
      <c r="L781" s="332"/>
      <c r="M781" s="332"/>
      <c r="N781" s="332"/>
      <c r="O781" s="332"/>
      <c r="P781" s="332"/>
      <c r="Q781" s="332"/>
      <c r="R781" s="332"/>
      <c r="S781" s="332"/>
      <c r="T781" s="332"/>
      <c r="U781" s="328"/>
      <c r="V781" s="329"/>
      <c r="W781" s="329"/>
      <c r="X781" s="329"/>
      <c r="Y781" s="329"/>
      <c r="Z781" s="329"/>
      <c r="AA781" s="329"/>
      <c r="AB781" s="333"/>
    </row>
    <row r="782" spans="1:28">
      <c r="A782" s="331"/>
      <c r="B782" s="332"/>
      <c r="C782" s="335"/>
      <c r="D782" s="332"/>
      <c r="E782" s="332"/>
      <c r="F782" s="332"/>
      <c r="G782" s="332"/>
      <c r="H782" s="332"/>
      <c r="I782" s="332"/>
      <c r="J782" s="332"/>
      <c r="K782" s="332"/>
      <c r="L782" s="332"/>
      <c r="M782" s="332"/>
      <c r="N782" s="332"/>
      <c r="O782" s="332"/>
      <c r="P782" s="332"/>
      <c r="Q782" s="332"/>
      <c r="R782" s="332"/>
      <c r="S782" s="332"/>
      <c r="T782" s="332"/>
      <c r="U782" s="328"/>
      <c r="V782" s="329"/>
      <c r="W782" s="329"/>
      <c r="X782" s="329"/>
      <c r="Y782" s="329"/>
      <c r="Z782" s="329"/>
      <c r="AA782" s="329"/>
      <c r="AB782" s="333"/>
    </row>
    <row r="783" spans="1:28">
      <c r="A783" s="331"/>
      <c r="B783" s="332"/>
      <c r="C783" s="335"/>
      <c r="D783" s="332"/>
      <c r="E783" s="332"/>
      <c r="F783" s="332"/>
      <c r="G783" s="332"/>
      <c r="H783" s="332"/>
      <c r="I783" s="332"/>
      <c r="J783" s="332"/>
      <c r="K783" s="332"/>
      <c r="L783" s="332"/>
      <c r="M783" s="332"/>
      <c r="N783" s="332"/>
      <c r="O783" s="332"/>
      <c r="P783" s="332"/>
      <c r="Q783" s="332"/>
      <c r="R783" s="332"/>
      <c r="S783" s="332"/>
      <c r="T783" s="332"/>
      <c r="U783" s="328"/>
      <c r="V783" s="329"/>
      <c r="W783" s="329"/>
      <c r="X783" s="329"/>
      <c r="Y783" s="329"/>
      <c r="Z783" s="329"/>
      <c r="AA783" s="329"/>
      <c r="AB783" s="333"/>
    </row>
    <row r="784" spans="1:28">
      <c r="A784" s="331"/>
      <c r="B784" s="332"/>
      <c r="C784" s="335"/>
      <c r="D784" s="332"/>
      <c r="E784" s="332"/>
      <c r="F784" s="332"/>
      <c r="G784" s="332"/>
      <c r="H784" s="332"/>
      <c r="I784" s="332"/>
      <c r="J784" s="332"/>
      <c r="K784" s="332"/>
      <c r="L784" s="332"/>
      <c r="M784" s="332"/>
      <c r="N784" s="332"/>
      <c r="O784" s="332"/>
      <c r="P784" s="332"/>
      <c r="Q784" s="332"/>
      <c r="R784" s="332"/>
      <c r="S784" s="332"/>
      <c r="T784" s="332"/>
      <c r="U784" s="328"/>
      <c r="V784" s="329"/>
      <c r="W784" s="329"/>
      <c r="X784" s="329"/>
      <c r="Y784" s="329"/>
      <c r="Z784" s="329"/>
      <c r="AA784" s="329"/>
      <c r="AB784" s="333"/>
    </row>
    <row r="785" spans="1:28">
      <c r="A785" s="331"/>
      <c r="B785" s="332"/>
      <c r="C785" s="335"/>
      <c r="D785" s="332"/>
      <c r="E785" s="332"/>
      <c r="F785" s="332"/>
      <c r="G785" s="332"/>
      <c r="H785" s="332"/>
      <c r="I785" s="332"/>
      <c r="J785" s="332"/>
      <c r="K785" s="332"/>
      <c r="L785" s="332"/>
      <c r="M785" s="332"/>
      <c r="N785" s="332"/>
      <c r="O785" s="332"/>
      <c r="P785" s="332"/>
      <c r="Q785" s="332"/>
      <c r="R785" s="332"/>
      <c r="S785" s="332"/>
      <c r="T785" s="332"/>
      <c r="U785" s="328"/>
      <c r="V785" s="329"/>
      <c r="W785" s="329"/>
      <c r="X785" s="329"/>
      <c r="Y785" s="329"/>
      <c r="Z785" s="329"/>
      <c r="AA785" s="329"/>
      <c r="AB785" s="333"/>
    </row>
    <row r="786" spans="1:28">
      <c r="A786" s="331"/>
      <c r="B786" s="332"/>
      <c r="C786" s="335"/>
      <c r="D786" s="332"/>
      <c r="E786" s="332"/>
      <c r="F786" s="332"/>
      <c r="G786" s="332"/>
      <c r="H786" s="332"/>
      <c r="I786" s="332"/>
      <c r="J786" s="332"/>
      <c r="K786" s="332"/>
      <c r="L786" s="332"/>
      <c r="M786" s="332"/>
      <c r="N786" s="332"/>
      <c r="O786" s="332"/>
      <c r="P786" s="332"/>
      <c r="Q786" s="332"/>
      <c r="R786" s="332"/>
      <c r="S786" s="332"/>
      <c r="T786" s="332"/>
      <c r="U786" s="328"/>
      <c r="V786" s="329"/>
      <c r="W786" s="329"/>
      <c r="X786" s="329"/>
      <c r="Y786" s="329"/>
      <c r="Z786" s="329"/>
      <c r="AA786" s="329"/>
      <c r="AB786" s="333"/>
    </row>
    <row r="787" spans="1:28">
      <c r="A787" s="331"/>
      <c r="B787" s="332"/>
      <c r="C787" s="335"/>
      <c r="D787" s="332"/>
      <c r="E787" s="332"/>
      <c r="F787" s="332"/>
      <c r="G787" s="332"/>
      <c r="H787" s="332"/>
      <c r="I787" s="332"/>
      <c r="J787" s="332"/>
      <c r="K787" s="332"/>
      <c r="L787" s="332"/>
      <c r="M787" s="332"/>
      <c r="N787" s="332"/>
      <c r="O787" s="332"/>
      <c r="P787" s="332"/>
      <c r="Q787" s="332"/>
      <c r="R787" s="332"/>
      <c r="S787" s="332"/>
      <c r="T787" s="332"/>
      <c r="U787" s="328"/>
      <c r="V787" s="329"/>
      <c r="W787" s="329"/>
      <c r="X787" s="329"/>
      <c r="Y787" s="329"/>
      <c r="Z787" s="329"/>
      <c r="AA787" s="329"/>
      <c r="AB787" s="333"/>
    </row>
    <row r="788" spans="1:28">
      <c r="A788" s="331"/>
      <c r="B788" s="332"/>
      <c r="C788" s="335"/>
      <c r="D788" s="332"/>
      <c r="E788" s="332"/>
      <c r="F788" s="332"/>
      <c r="G788" s="332"/>
      <c r="H788" s="332"/>
      <c r="I788" s="332"/>
      <c r="J788" s="332"/>
      <c r="K788" s="332"/>
      <c r="L788" s="332"/>
      <c r="M788" s="332"/>
      <c r="N788" s="332"/>
      <c r="O788" s="332"/>
      <c r="P788" s="332"/>
      <c r="Q788" s="332"/>
      <c r="R788" s="332"/>
      <c r="S788" s="332"/>
      <c r="T788" s="332"/>
      <c r="U788" s="328"/>
      <c r="V788" s="329"/>
      <c r="W788" s="329"/>
      <c r="X788" s="329"/>
      <c r="Y788" s="329"/>
      <c r="Z788" s="329"/>
      <c r="AA788" s="329"/>
      <c r="AB788" s="333"/>
    </row>
    <row r="789" spans="1:28">
      <c r="A789" s="331"/>
      <c r="B789" s="332"/>
      <c r="C789" s="335"/>
      <c r="D789" s="332"/>
      <c r="E789" s="332"/>
      <c r="F789" s="332"/>
      <c r="G789" s="332"/>
      <c r="H789" s="332"/>
      <c r="I789" s="332"/>
      <c r="J789" s="332"/>
      <c r="K789" s="332"/>
      <c r="L789" s="332"/>
      <c r="M789" s="332"/>
      <c r="N789" s="332"/>
      <c r="O789" s="332"/>
      <c r="P789" s="332"/>
      <c r="Q789" s="332"/>
      <c r="R789" s="332"/>
      <c r="S789" s="332"/>
      <c r="T789" s="332"/>
      <c r="U789" s="328"/>
      <c r="V789" s="329"/>
      <c r="W789" s="329"/>
      <c r="X789" s="329"/>
      <c r="Y789" s="329"/>
      <c r="Z789" s="329"/>
      <c r="AA789" s="329"/>
      <c r="AB789" s="333"/>
    </row>
    <row r="790" spans="1:28">
      <c r="A790" s="331"/>
      <c r="B790" s="332"/>
      <c r="C790" s="335"/>
      <c r="D790" s="332"/>
      <c r="E790" s="332"/>
      <c r="F790" s="332"/>
      <c r="G790" s="332"/>
      <c r="H790" s="332"/>
      <c r="I790" s="332"/>
      <c r="J790" s="332"/>
      <c r="K790" s="332"/>
      <c r="L790" s="332"/>
      <c r="M790" s="332"/>
      <c r="N790" s="332"/>
      <c r="O790" s="332"/>
      <c r="P790" s="332"/>
      <c r="Q790" s="332"/>
      <c r="R790" s="332"/>
      <c r="S790" s="332"/>
      <c r="T790" s="332"/>
      <c r="U790" s="328"/>
      <c r="V790" s="329"/>
      <c r="W790" s="329"/>
      <c r="X790" s="329"/>
      <c r="Y790" s="329"/>
      <c r="Z790" s="329"/>
      <c r="AA790" s="329"/>
      <c r="AB790" s="333"/>
    </row>
    <row r="791" spans="1:28">
      <c r="A791" s="331"/>
      <c r="B791" s="332"/>
      <c r="C791" s="335"/>
      <c r="D791" s="332"/>
      <c r="E791" s="332"/>
      <c r="F791" s="332"/>
      <c r="G791" s="332"/>
      <c r="H791" s="332"/>
      <c r="I791" s="332"/>
      <c r="J791" s="332"/>
      <c r="K791" s="332"/>
      <c r="L791" s="332"/>
      <c r="M791" s="332"/>
      <c r="N791" s="332"/>
      <c r="O791" s="332"/>
      <c r="P791" s="332"/>
      <c r="Q791" s="332"/>
      <c r="R791" s="332"/>
      <c r="S791" s="332"/>
      <c r="T791" s="332"/>
      <c r="U791" s="328"/>
      <c r="V791" s="329"/>
      <c r="W791" s="329"/>
      <c r="X791" s="329"/>
      <c r="Y791" s="329"/>
      <c r="Z791" s="329"/>
      <c r="AA791" s="329"/>
      <c r="AB791" s="333"/>
    </row>
    <row r="792" spans="1:28">
      <c r="A792" s="331"/>
      <c r="B792" s="332"/>
      <c r="C792" s="335"/>
      <c r="D792" s="332"/>
      <c r="E792" s="332"/>
      <c r="F792" s="332"/>
      <c r="G792" s="332"/>
      <c r="H792" s="332"/>
      <c r="I792" s="332"/>
      <c r="J792" s="332"/>
      <c r="K792" s="332"/>
      <c r="L792" s="332"/>
      <c r="M792" s="332"/>
      <c r="N792" s="332"/>
      <c r="O792" s="332"/>
      <c r="P792" s="332"/>
      <c r="Q792" s="332"/>
      <c r="R792" s="332"/>
      <c r="S792" s="332"/>
      <c r="T792" s="332"/>
      <c r="U792" s="328"/>
      <c r="V792" s="329"/>
      <c r="W792" s="329"/>
      <c r="X792" s="329"/>
      <c r="Y792" s="329"/>
      <c r="Z792" s="329"/>
      <c r="AA792" s="329"/>
      <c r="AB792" s="333"/>
    </row>
    <row r="793" spans="1:28">
      <c r="A793" s="331"/>
      <c r="B793" s="332"/>
      <c r="C793" s="335"/>
      <c r="D793" s="332"/>
      <c r="E793" s="332"/>
      <c r="F793" s="332"/>
      <c r="G793" s="332"/>
      <c r="H793" s="332"/>
      <c r="I793" s="332"/>
      <c r="J793" s="332"/>
      <c r="K793" s="332"/>
      <c r="L793" s="332"/>
      <c r="M793" s="332"/>
      <c r="N793" s="332"/>
      <c r="O793" s="332"/>
      <c r="P793" s="332"/>
      <c r="Q793" s="332"/>
      <c r="R793" s="332"/>
      <c r="S793" s="332"/>
      <c r="T793" s="332"/>
      <c r="U793" s="328"/>
      <c r="V793" s="329"/>
      <c r="W793" s="329"/>
      <c r="X793" s="329"/>
      <c r="Y793" s="329"/>
      <c r="Z793" s="329"/>
      <c r="AA793" s="329"/>
      <c r="AB793" s="333"/>
    </row>
    <row r="794" spans="1:28">
      <c r="A794" s="331"/>
      <c r="B794" s="332"/>
      <c r="C794" s="335"/>
      <c r="D794" s="332"/>
      <c r="E794" s="332"/>
      <c r="F794" s="332"/>
      <c r="G794" s="332"/>
      <c r="H794" s="332"/>
      <c r="I794" s="332"/>
      <c r="J794" s="332"/>
      <c r="K794" s="332"/>
      <c r="L794" s="332"/>
      <c r="M794" s="332"/>
      <c r="N794" s="332"/>
      <c r="O794" s="332"/>
      <c r="P794" s="332"/>
      <c r="Q794" s="332"/>
      <c r="R794" s="332"/>
      <c r="S794" s="332"/>
      <c r="T794" s="332"/>
      <c r="U794" s="328"/>
      <c r="V794" s="329"/>
      <c r="W794" s="329"/>
      <c r="X794" s="329"/>
      <c r="Y794" s="329"/>
      <c r="Z794" s="329"/>
      <c r="AA794" s="329"/>
      <c r="AB794" s="333"/>
    </row>
    <row r="795" spans="1:28">
      <c r="A795" s="331"/>
      <c r="B795" s="332"/>
      <c r="C795" s="335"/>
      <c r="D795" s="332"/>
      <c r="E795" s="332"/>
      <c r="F795" s="332"/>
      <c r="G795" s="332"/>
      <c r="H795" s="332"/>
      <c r="I795" s="332"/>
      <c r="J795" s="332"/>
      <c r="K795" s="332"/>
      <c r="L795" s="332"/>
      <c r="M795" s="332"/>
      <c r="N795" s="332"/>
      <c r="O795" s="332"/>
      <c r="P795" s="332"/>
      <c r="Q795" s="332"/>
      <c r="R795" s="332"/>
      <c r="S795" s="332"/>
      <c r="T795" s="332"/>
      <c r="U795" s="328"/>
      <c r="V795" s="329"/>
      <c r="W795" s="329"/>
      <c r="X795" s="329"/>
      <c r="Y795" s="329"/>
      <c r="Z795" s="329"/>
      <c r="AA795" s="329"/>
      <c r="AB795" s="333"/>
    </row>
    <row r="796" spans="1:28">
      <c r="A796" s="331"/>
      <c r="B796" s="332"/>
      <c r="C796" s="335"/>
      <c r="D796" s="332"/>
      <c r="E796" s="332"/>
      <c r="F796" s="332"/>
      <c r="G796" s="332"/>
      <c r="H796" s="332"/>
      <c r="I796" s="332"/>
      <c r="J796" s="332"/>
      <c r="K796" s="332"/>
      <c r="L796" s="332"/>
      <c r="M796" s="332"/>
      <c r="N796" s="332"/>
      <c r="O796" s="332"/>
      <c r="P796" s="332"/>
      <c r="Q796" s="332"/>
      <c r="R796" s="332"/>
      <c r="S796" s="332"/>
      <c r="T796" s="332"/>
      <c r="U796" s="328"/>
      <c r="V796" s="329"/>
      <c r="W796" s="329"/>
      <c r="X796" s="329"/>
      <c r="Y796" s="329"/>
      <c r="Z796" s="329"/>
      <c r="AA796" s="329"/>
      <c r="AB796" s="333"/>
    </row>
    <row r="797" spans="1:28">
      <c r="A797" s="331"/>
      <c r="B797" s="332"/>
      <c r="C797" s="335"/>
      <c r="D797" s="332"/>
      <c r="E797" s="332"/>
      <c r="F797" s="332"/>
      <c r="G797" s="332"/>
      <c r="H797" s="332"/>
      <c r="I797" s="332"/>
      <c r="J797" s="332"/>
      <c r="K797" s="332"/>
      <c r="L797" s="332"/>
      <c r="M797" s="332"/>
      <c r="N797" s="332"/>
      <c r="O797" s="332"/>
      <c r="P797" s="332"/>
      <c r="Q797" s="332"/>
      <c r="R797" s="332"/>
      <c r="S797" s="332"/>
      <c r="T797" s="332"/>
      <c r="U797" s="328"/>
      <c r="V797" s="329"/>
      <c r="W797" s="329"/>
      <c r="X797" s="329"/>
      <c r="Y797" s="329"/>
      <c r="Z797" s="329"/>
      <c r="AA797" s="329"/>
      <c r="AB797" s="333"/>
    </row>
    <row r="798" spans="1:28">
      <c r="A798" s="331"/>
      <c r="B798" s="332"/>
      <c r="C798" s="335"/>
      <c r="D798" s="332"/>
      <c r="E798" s="332"/>
      <c r="F798" s="332"/>
      <c r="G798" s="332"/>
      <c r="H798" s="332"/>
      <c r="I798" s="332"/>
      <c r="J798" s="332"/>
      <c r="K798" s="332"/>
      <c r="L798" s="332"/>
      <c r="M798" s="332"/>
      <c r="N798" s="332"/>
      <c r="O798" s="332"/>
      <c r="P798" s="332"/>
      <c r="Q798" s="332"/>
      <c r="R798" s="332"/>
      <c r="S798" s="332"/>
      <c r="T798" s="332"/>
      <c r="U798" s="328"/>
      <c r="V798" s="329"/>
      <c r="W798" s="329"/>
      <c r="X798" s="329"/>
      <c r="Y798" s="329"/>
      <c r="Z798" s="329"/>
      <c r="AA798" s="329"/>
      <c r="AB798" s="333"/>
    </row>
    <row r="799" spans="1:28">
      <c r="A799" s="331"/>
      <c r="B799" s="332"/>
      <c r="C799" s="335"/>
      <c r="D799" s="332"/>
      <c r="E799" s="332"/>
      <c r="F799" s="332"/>
      <c r="G799" s="332"/>
      <c r="H799" s="332"/>
      <c r="I799" s="332"/>
      <c r="J799" s="332"/>
      <c r="K799" s="332"/>
      <c r="L799" s="332"/>
      <c r="M799" s="332"/>
      <c r="N799" s="332"/>
      <c r="O799" s="332"/>
      <c r="P799" s="332"/>
      <c r="Q799" s="332"/>
      <c r="R799" s="332"/>
      <c r="S799" s="332"/>
      <c r="T799" s="332"/>
      <c r="U799" s="328"/>
      <c r="V799" s="329"/>
      <c r="W799" s="329"/>
      <c r="X799" s="329"/>
      <c r="Y799" s="329"/>
      <c r="Z799" s="329"/>
      <c r="AA799" s="329"/>
      <c r="AB799" s="333"/>
    </row>
    <row r="800" spans="1:28">
      <c r="A800" s="331"/>
      <c r="B800" s="332"/>
      <c r="C800" s="335"/>
      <c r="D800" s="332"/>
      <c r="E800" s="332"/>
      <c r="F800" s="332"/>
      <c r="G800" s="332"/>
      <c r="H800" s="332"/>
      <c r="I800" s="332"/>
      <c r="J800" s="332"/>
      <c r="K800" s="332"/>
      <c r="L800" s="332"/>
      <c r="M800" s="332"/>
      <c r="N800" s="332"/>
      <c r="O800" s="332"/>
      <c r="P800" s="332"/>
      <c r="Q800" s="332"/>
      <c r="R800" s="332"/>
      <c r="S800" s="332"/>
      <c r="T800" s="332"/>
      <c r="U800" s="328"/>
      <c r="V800" s="329"/>
      <c r="W800" s="329"/>
      <c r="X800" s="329"/>
      <c r="Y800" s="329"/>
      <c r="Z800" s="329"/>
      <c r="AA800" s="329"/>
      <c r="AB800" s="333"/>
    </row>
    <row r="801" spans="1:28">
      <c r="A801" s="331"/>
      <c r="B801" s="332"/>
      <c r="C801" s="335"/>
      <c r="D801" s="332"/>
      <c r="E801" s="332"/>
      <c r="F801" s="332"/>
      <c r="G801" s="332"/>
      <c r="H801" s="332"/>
      <c r="I801" s="332"/>
      <c r="J801" s="332"/>
      <c r="K801" s="332"/>
      <c r="L801" s="332"/>
      <c r="M801" s="332"/>
      <c r="N801" s="332"/>
      <c r="O801" s="332"/>
      <c r="P801" s="332"/>
      <c r="Q801" s="332"/>
      <c r="R801" s="332"/>
      <c r="S801" s="332"/>
      <c r="T801" s="332"/>
      <c r="U801" s="328"/>
      <c r="V801" s="329"/>
      <c r="W801" s="329"/>
      <c r="X801" s="329"/>
      <c r="Y801" s="329"/>
      <c r="Z801" s="329"/>
      <c r="AA801" s="329"/>
      <c r="AB801" s="333"/>
    </row>
    <row r="802" spans="1:28">
      <c r="A802" s="331"/>
      <c r="B802" s="332"/>
      <c r="C802" s="335"/>
      <c r="D802" s="332"/>
      <c r="E802" s="332"/>
      <c r="F802" s="332"/>
      <c r="G802" s="332"/>
      <c r="H802" s="332"/>
      <c r="I802" s="332"/>
      <c r="J802" s="332"/>
      <c r="K802" s="332"/>
      <c r="L802" s="332"/>
      <c r="M802" s="332"/>
      <c r="N802" s="332"/>
      <c r="O802" s="332"/>
      <c r="P802" s="332"/>
      <c r="Q802" s="332"/>
      <c r="R802" s="332"/>
      <c r="S802" s="332"/>
      <c r="T802" s="332"/>
      <c r="U802" s="328"/>
      <c r="V802" s="329"/>
      <c r="W802" s="329"/>
      <c r="X802" s="329"/>
      <c r="Y802" s="329"/>
      <c r="Z802" s="329"/>
      <c r="AA802" s="329"/>
      <c r="AB802" s="333"/>
    </row>
    <row r="803" spans="1:28">
      <c r="A803" s="331"/>
      <c r="B803" s="332"/>
      <c r="C803" s="335"/>
      <c r="D803" s="332"/>
      <c r="E803" s="332"/>
      <c r="F803" s="332"/>
      <c r="G803" s="332"/>
      <c r="H803" s="332"/>
      <c r="I803" s="332"/>
      <c r="J803" s="332"/>
      <c r="K803" s="332"/>
      <c r="L803" s="332"/>
      <c r="M803" s="332"/>
      <c r="N803" s="332"/>
      <c r="O803" s="332"/>
      <c r="P803" s="332"/>
      <c r="Q803" s="332"/>
      <c r="R803" s="332"/>
      <c r="S803" s="332"/>
      <c r="T803" s="332"/>
      <c r="U803" s="328"/>
      <c r="V803" s="329"/>
      <c r="W803" s="329"/>
      <c r="X803" s="329"/>
      <c r="Y803" s="329"/>
      <c r="Z803" s="329"/>
      <c r="AA803" s="329"/>
      <c r="AB803" s="333"/>
    </row>
    <row r="804" spans="1:28">
      <c r="A804" s="331"/>
      <c r="B804" s="332"/>
      <c r="C804" s="335"/>
      <c r="D804" s="332"/>
      <c r="E804" s="332"/>
      <c r="F804" s="332"/>
      <c r="G804" s="332"/>
      <c r="H804" s="332"/>
      <c r="I804" s="332"/>
      <c r="J804" s="332"/>
      <c r="K804" s="332"/>
      <c r="L804" s="332"/>
      <c r="M804" s="332"/>
      <c r="N804" s="332"/>
      <c r="O804" s="332"/>
      <c r="P804" s="332"/>
      <c r="Q804" s="332"/>
      <c r="R804" s="332"/>
      <c r="S804" s="332"/>
      <c r="T804" s="332"/>
      <c r="U804" s="328"/>
      <c r="V804" s="329"/>
      <c r="W804" s="329"/>
      <c r="X804" s="329"/>
      <c r="Y804" s="329"/>
      <c r="Z804" s="329"/>
      <c r="AA804" s="329"/>
      <c r="AB804" s="333"/>
    </row>
    <row r="805" spans="1:28">
      <c r="A805" s="331"/>
      <c r="B805" s="332"/>
      <c r="C805" s="335"/>
      <c r="D805" s="332"/>
      <c r="E805" s="332"/>
      <c r="F805" s="332"/>
      <c r="G805" s="332"/>
      <c r="H805" s="332"/>
      <c r="I805" s="332"/>
      <c r="J805" s="332"/>
      <c r="K805" s="332"/>
      <c r="L805" s="332"/>
      <c r="M805" s="332"/>
      <c r="N805" s="332"/>
      <c r="O805" s="332"/>
      <c r="P805" s="332"/>
      <c r="Q805" s="332"/>
      <c r="R805" s="332"/>
      <c r="S805" s="332"/>
      <c r="T805" s="332"/>
      <c r="U805" s="328"/>
      <c r="V805" s="329"/>
      <c r="W805" s="329"/>
      <c r="X805" s="329"/>
      <c r="Y805" s="329"/>
      <c r="Z805" s="329"/>
      <c r="AA805" s="329"/>
      <c r="AB805" s="333"/>
    </row>
    <row r="806" spans="1:28">
      <c r="A806" s="331"/>
      <c r="B806" s="332"/>
      <c r="C806" s="335"/>
      <c r="D806" s="332"/>
      <c r="E806" s="332"/>
      <c r="F806" s="332"/>
      <c r="G806" s="332"/>
      <c r="H806" s="332"/>
      <c r="I806" s="332"/>
      <c r="J806" s="332"/>
      <c r="K806" s="332"/>
      <c r="L806" s="332"/>
      <c r="M806" s="332"/>
      <c r="N806" s="332"/>
      <c r="O806" s="332"/>
      <c r="P806" s="332"/>
      <c r="Q806" s="332"/>
      <c r="R806" s="332"/>
      <c r="S806" s="332"/>
      <c r="T806" s="332"/>
      <c r="U806" s="328"/>
      <c r="V806" s="329"/>
      <c r="W806" s="329"/>
      <c r="X806" s="329"/>
      <c r="Y806" s="329"/>
      <c r="Z806" s="329"/>
      <c r="AA806" s="329"/>
      <c r="AB806" s="333"/>
    </row>
    <row r="807" spans="1:28">
      <c r="A807" s="331"/>
      <c r="B807" s="332"/>
      <c r="C807" s="335"/>
      <c r="D807" s="332"/>
      <c r="E807" s="332"/>
      <c r="F807" s="332"/>
      <c r="G807" s="332"/>
      <c r="H807" s="332"/>
      <c r="I807" s="332"/>
      <c r="J807" s="332"/>
      <c r="K807" s="332"/>
      <c r="L807" s="332"/>
      <c r="M807" s="332"/>
      <c r="N807" s="332"/>
      <c r="O807" s="332"/>
      <c r="P807" s="332"/>
      <c r="Q807" s="332"/>
      <c r="R807" s="332"/>
      <c r="S807" s="332"/>
      <c r="T807" s="332"/>
      <c r="U807" s="328"/>
      <c r="V807" s="329"/>
      <c r="W807" s="329"/>
      <c r="X807" s="329"/>
      <c r="Y807" s="329"/>
      <c r="Z807" s="329"/>
      <c r="AA807" s="329"/>
      <c r="AB807" s="333"/>
    </row>
    <row r="808" spans="1:28">
      <c r="A808" s="331"/>
      <c r="B808" s="332"/>
      <c r="C808" s="335"/>
      <c r="D808" s="332"/>
      <c r="E808" s="332"/>
      <c r="F808" s="332"/>
      <c r="G808" s="332"/>
      <c r="H808" s="332"/>
      <c r="I808" s="332"/>
      <c r="J808" s="332"/>
      <c r="K808" s="332"/>
      <c r="L808" s="332"/>
      <c r="M808" s="332"/>
      <c r="N808" s="332"/>
      <c r="O808" s="332"/>
      <c r="P808" s="332"/>
      <c r="Q808" s="332"/>
      <c r="R808" s="332"/>
      <c r="S808" s="332"/>
      <c r="T808" s="332"/>
      <c r="U808" s="328"/>
      <c r="V808" s="329"/>
      <c r="W808" s="329"/>
      <c r="X808" s="329"/>
      <c r="Y808" s="329"/>
      <c r="Z808" s="329"/>
      <c r="AA808" s="329"/>
      <c r="AB808" s="333"/>
    </row>
    <row r="809" spans="1:28">
      <c r="A809" s="331"/>
      <c r="B809" s="332"/>
      <c r="C809" s="335"/>
      <c r="D809" s="332"/>
      <c r="E809" s="332"/>
      <c r="F809" s="332"/>
      <c r="G809" s="332"/>
      <c r="H809" s="332"/>
      <c r="I809" s="332"/>
      <c r="J809" s="332"/>
      <c r="K809" s="332"/>
      <c r="L809" s="332"/>
      <c r="M809" s="332"/>
      <c r="N809" s="332"/>
      <c r="O809" s="332"/>
      <c r="P809" s="332"/>
      <c r="Q809" s="332"/>
      <c r="R809" s="332"/>
      <c r="S809" s="332"/>
      <c r="T809" s="332"/>
      <c r="U809" s="328"/>
      <c r="V809" s="329"/>
      <c r="W809" s="329"/>
      <c r="X809" s="329"/>
      <c r="Y809" s="329"/>
      <c r="Z809" s="329"/>
      <c r="AA809" s="329"/>
      <c r="AB809" s="333"/>
    </row>
    <row r="810" spans="1:28">
      <c r="A810" s="331"/>
      <c r="B810" s="332"/>
      <c r="C810" s="335"/>
      <c r="D810" s="332"/>
      <c r="E810" s="332"/>
      <c r="F810" s="332"/>
      <c r="G810" s="332"/>
      <c r="H810" s="332"/>
      <c r="I810" s="332"/>
      <c r="J810" s="332"/>
      <c r="K810" s="332"/>
      <c r="L810" s="332"/>
      <c r="M810" s="332"/>
      <c r="N810" s="332"/>
      <c r="O810" s="332"/>
      <c r="P810" s="332"/>
      <c r="Q810" s="332"/>
      <c r="R810" s="332"/>
      <c r="S810" s="332"/>
      <c r="T810" s="332"/>
      <c r="U810" s="328"/>
      <c r="V810" s="329"/>
      <c r="W810" s="329"/>
      <c r="X810" s="329"/>
      <c r="Y810" s="329"/>
      <c r="Z810" s="329"/>
      <c r="AA810" s="329"/>
      <c r="AB810" s="333"/>
    </row>
    <row r="811" spans="1:28">
      <c r="A811" s="331"/>
      <c r="B811" s="332"/>
      <c r="C811" s="335"/>
      <c r="D811" s="332"/>
      <c r="E811" s="332"/>
      <c r="F811" s="332"/>
      <c r="G811" s="332"/>
      <c r="H811" s="332"/>
      <c r="I811" s="332"/>
      <c r="J811" s="332"/>
      <c r="K811" s="332"/>
      <c r="L811" s="332"/>
      <c r="M811" s="332"/>
      <c r="N811" s="332"/>
      <c r="O811" s="332"/>
      <c r="P811" s="332"/>
      <c r="Q811" s="332"/>
      <c r="R811" s="332"/>
      <c r="S811" s="332"/>
      <c r="T811" s="332"/>
      <c r="U811" s="328"/>
      <c r="V811" s="329"/>
      <c r="W811" s="329"/>
      <c r="X811" s="329"/>
      <c r="Y811" s="329"/>
      <c r="Z811" s="329"/>
      <c r="AA811" s="329"/>
      <c r="AB811" s="333"/>
    </row>
    <row r="812" spans="1:28">
      <c r="A812" s="331"/>
      <c r="B812" s="332"/>
      <c r="C812" s="335"/>
      <c r="D812" s="332"/>
      <c r="E812" s="332"/>
      <c r="F812" s="332"/>
      <c r="G812" s="332"/>
      <c r="H812" s="332"/>
      <c r="I812" s="332"/>
      <c r="J812" s="332"/>
      <c r="K812" s="332"/>
      <c r="L812" s="332"/>
      <c r="M812" s="332"/>
      <c r="N812" s="332"/>
      <c r="O812" s="332"/>
      <c r="P812" s="332"/>
      <c r="Q812" s="332"/>
      <c r="R812" s="332"/>
      <c r="S812" s="332"/>
      <c r="T812" s="332"/>
      <c r="U812" s="328"/>
      <c r="V812" s="329"/>
      <c r="W812" s="329"/>
      <c r="X812" s="329"/>
      <c r="Y812" s="329"/>
      <c r="Z812" s="329"/>
      <c r="AA812" s="329"/>
      <c r="AB812" s="333"/>
    </row>
    <row r="813" spans="1:28">
      <c r="A813" s="331"/>
      <c r="B813" s="332"/>
      <c r="C813" s="335"/>
      <c r="D813" s="332"/>
      <c r="E813" s="332"/>
      <c r="F813" s="332"/>
      <c r="G813" s="332"/>
      <c r="H813" s="332"/>
      <c r="I813" s="332"/>
      <c r="J813" s="332"/>
      <c r="K813" s="332"/>
      <c r="L813" s="332"/>
      <c r="M813" s="332"/>
      <c r="N813" s="332"/>
      <c r="O813" s="332"/>
      <c r="P813" s="332"/>
      <c r="Q813" s="332"/>
      <c r="R813" s="332"/>
      <c r="S813" s="332"/>
      <c r="T813" s="332"/>
      <c r="U813" s="328"/>
      <c r="V813" s="329"/>
      <c r="W813" s="329"/>
      <c r="X813" s="329"/>
      <c r="Y813" s="329"/>
      <c r="Z813" s="329"/>
      <c r="AA813" s="329"/>
      <c r="AB813" s="333"/>
    </row>
    <row r="814" spans="1:28">
      <c r="A814" s="331"/>
      <c r="B814" s="332"/>
      <c r="C814" s="335"/>
      <c r="D814" s="332"/>
      <c r="E814" s="332"/>
      <c r="F814" s="332"/>
      <c r="G814" s="332"/>
      <c r="H814" s="332"/>
      <c r="I814" s="332"/>
      <c r="J814" s="332"/>
      <c r="K814" s="332"/>
      <c r="L814" s="332"/>
      <c r="M814" s="332"/>
      <c r="N814" s="332"/>
      <c r="O814" s="332"/>
      <c r="P814" s="332"/>
      <c r="Q814" s="332"/>
      <c r="R814" s="332"/>
      <c r="S814" s="332"/>
      <c r="T814" s="332"/>
      <c r="U814" s="328"/>
      <c r="V814" s="329"/>
      <c r="W814" s="329"/>
      <c r="X814" s="329"/>
      <c r="Y814" s="329"/>
      <c r="Z814" s="329"/>
      <c r="AA814" s="329"/>
      <c r="AB814" s="333"/>
    </row>
    <row r="815" spans="1:28">
      <c r="A815" s="331"/>
      <c r="B815" s="332"/>
      <c r="C815" s="335"/>
      <c r="D815" s="332"/>
      <c r="E815" s="332"/>
      <c r="F815" s="332"/>
      <c r="G815" s="332"/>
      <c r="H815" s="332"/>
      <c r="I815" s="332"/>
      <c r="J815" s="332"/>
      <c r="K815" s="332"/>
      <c r="L815" s="332"/>
      <c r="M815" s="332"/>
      <c r="N815" s="332"/>
      <c r="O815" s="332"/>
      <c r="P815" s="332"/>
      <c r="Q815" s="332"/>
      <c r="R815" s="332"/>
      <c r="S815" s="332"/>
      <c r="T815" s="332"/>
      <c r="U815" s="328"/>
      <c r="V815" s="329"/>
      <c r="W815" s="329"/>
      <c r="X815" s="329"/>
      <c r="Y815" s="329"/>
      <c r="Z815" s="329"/>
      <c r="AA815" s="329"/>
      <c r="AB815" s="333"/>
    </row>
    <row r="816" spans="1:28">
      <c r="A816" s="331"/>
      <c r="B816" s="332"/>
      <c r="C816" s="335"/>
      <c r="D816" s="332"/>
      <c r="E816" s="332"/>
      <c r="F816" s="332"/>
      <c r="G816" s="332"/>
      <c r="H816" s="332"/>
      <c r="I816" s="332"/>
      <c r="J816" s="332"/>
      <c r="K816" s="332"/>
      <c r="L816" s="332"/>
      <c r="M816" s="332"/>
      <c r="N816" s="332"/>
      <c r="O816" s="332"/>
      <c r="P816" s="332"/>
      <c r="Q816" s="332"/>
      <c r="R816" s="332"/>
      <c r="S816" s="332"/>
      <c r="T816" s="332"/>
      <c r="U816" s="328"/>
      <c r="V816" s="329"/>
      <c r="W816" s="329"/>
      <c r="X816" s="329"/>
      <c r="Y816" s="329"/>
      <c r="Z816" s="329"/>
      <c r="AA816" s="329"/>
      <c r="AB816" s="333"/>
    </row>
    <row r="817" spans="1:28">
      <c r="A817" s="331"/>
      <c r="B817" s="332"/>
      <c r="C817" s="335"/>
      <c r="D817" s="332"/>
      <c r="E817" s="332"/>
      <c r="F817" s="332"/>
      <c r="G817" s="332"/>
      <c r="H817" s="332"/>
      <c r="I817" s="332"/>
      <c r="J817" s="332"/>
      <c r="K817" s="332"/>
      <c r="L817" s="332"/>
      <c r="M817" s="332"/>
      <c r="N817" s="332"/>
      <c r="O817" s="332"/>
      <c r="P817" s="332"/>
      <c r="Q817" s="332"/>
      <c r="R817" s="332"/>
      <c r="S817" s="332"/>
      <c r="T817" s="332"/>
      <c r="U817" s="328"/>
      <c r="V817" s="329"/>
      <c r="W817" s="329"/>
      <c r="X817" s="329"/>
      <c r="Y817" s="329"/>
      <c r="Z817" s="329"/>
      <c r="AA817" s="329"/>
      <c r="AB817" s="333"/>
    </row>
    <row r="818" spans="1:28">
      <c r="A818" s="331"/>
      <c r="B818" s="332"/>
      <c r="C818" s="335"/>
      <c r="D818" s="332"/>
      <c r="E818" s="332"/>
      <c r="F818" s="332"/>
      <c r="G818" s="332"/>
      <c r="H818" s="332"/>
      <c r="I818" s="332"/>
      <c r="J818" s="332"/>
      <c r="K818" s="332"/>
      <c r="L818" s="332"/>
      <c r="M818" s="332"/>
      <c r="N818" s="332"/>
      <c r="O818" s="332"/>
      <c r="P818" s="332"/>
      <c r="Q818" s="332"/>
      <c r="R818" s="332"/>
      <c r="S818" s="332"/>
      <c r="T818" s="332"/>
      <c r="U818" s="328"/>
      <c r="V818" s="329"/>
      <c r="W818" s="329"/>
      <c r="X818" s="329"/>
      <c r="Y818" s="329"/>
      <c r="Z818" s="329"/>
      <c r="AA818" s="329"/>
      <c r="AB818" s="333"/>
    </row>
    <row r="819" spans="1:28">
      <c r="A819" s="331"/>
      <c r="B819" s="332"/>
      <c r="C819" s="335"/>
      <c r="D819" s="332"/>
      <c r="E819" s="332"/>
      <c r="F819" s="332"/>
      <c r="G819" s="332"/>
      <c r="H819" s="332"/>
      <c r="I819" s="332"/>
      <c r="J819" s="332"/>
      <c r="K819" s="332"/>
      <c r="L819" s="332"/>
      <c r="M819" s="332"/>
      <c r="N819" s="332"/>
      <c r="O819" s="332"/>
      <c r="P819" s="332"/>
      <c r="Q819" s="332"/>
      <c r="R819" s="332"/>
      <c r="S819" s="332"/>
      <c r="T819" s="332"/>
      <c r="U819" s="328"/>
      <c r="V819" s="329"/>
      <c r="W819" s="329"/>
      <c r="X819" s="329"/>
      <c r="Y819" s="329"/>
      <c r="Z819" s="329"/>
      <c r="AA819" s="329"/>
      <c r="AB819" s="333"/>
    </row>
    <row r="820" spans="1:28">
      <c r="A820" s="331"/>
      <c r="B820" s="332"/>
      <c r="C820" s="335"/>
      <c r="D820" s="332"/>
      <c r="E820" s="332"/>
      <c r="F820" s="332"/>
      <c r="G820" s="332"/>
      <c r="H820" s="332"/>
      <c r="I820" s="332"/>
      <c r="J820" s="332"/>
      <c r="K820" s="332"/>
      <c r="L820" s="332"/>
      <c r="M820" s="332"/>
      <c r="N820" s="332"/>
      <c r="O820" s="332"/>
      <c r="P820" s="332"/>
      <c r="Q820" s="332"/>
      <c r="R820" s="332"/>
      <c r="S820" s="332"/>
      <c r="T820" s="332"/>
      <c r="U820" s="328"/>
      <c r="V820" s="329"/>
      <c r="W820" s="329"/>
      <c r="X820" s="329"/>
      <c r="Y820" s="329"/>
      <c r="Z820" s="329"/>
      <c r="AA820" s="329"/>
      <c r="AB820" s="333"/>
    </row>
    <row r="821" spans="1:28">
      <c r="A821" s="331"/>
      <c r="B821" s="332"/>
      <c r="C821" s="335"/>
      <c r="D821" s="332"/>
      <c r="E821" s="332"/>
      <c r="F821" s="332"/>
      <c r="G821" s="332"/>
      <c r="H821" s="332"/>
      <c r="I821" s="332"/>
      <c r="J821" s="332"/>
      <c r="K821" s="332"/>
      <c r="L821" s="332"/>
      <c r="M821" s="332"/>
      <c r="N821" s="332"/>
      <c r="O821" s="332"/>
      <c r="P821" s="332"/>
      <c r="Q821" s="332"/>
      <c r="R821" s="332"/>
      <c r="S821" s="332"/>
      <c r="T821" s="332"/>
      <c r="U821" s="328"/>
      <c r="V821" s="329"/>
      <c r="W821" s="329"/>
      <c r="X821" s="329"/>
      <c r="Y821" s="329"/>
      <c r="Z821" s="329"/>
      <c r="AA821" s="329"/>
      <c r="AB821" s="333"/>
    </row>
    <row r="822" spans="1:28">
      <c r="A822" s="331"/>
      <c r="B822" s="332"/>
      <c r="C822" s="335"/>
      <c r="D822" s="332"/>
      <c r="E822" s="332"/>
      <c r="F822" s="332"/>
      <c r="G822" s="332"/>
      <c r="H822" s="332"/>
      <c r="I822" s="332"/>
      <c r="J822" s="332"/>
      <c r="K822" s="332"/>
      <c r="L822" s="332"/>
      <c r="M822" s="332"/>
      <c r="N822" s="332"/>
      <c r="O822" s="332"/>
      <c r="P822" s="332"/>
      <c r="Q822" s="332"/>
      <c r="R822" s="332"/>
      <c r="S822" s="332"/>
      <c r="T822" s="332"/>
      <c r="U822" s="328"/>
      <c r="V822" s="329"/>
      <c r="W822" s="329"/>
      <c r="X822" s="329"/>
      <c r="Y822" s="329"/>
      <c r="Z822" s="329"/>
      <c r="AA822" s="329"/>
      <c r="AB822" s="333"/>
    </row>
    <row r="823" spans="1:28">
      <c r="A823" s="331"/>
      <c r="B823" s="332"/>
      <c r="C823" s="335"/>
      <c r="D823" s="332"/>
      <c r="E823" s="332"/>
      <c r="F823" s="332"/>
      <c r="G823" s="332"/>
      <c r="H823" s="332"/>
      <c r="I823" s="332"/>
      <c r="J823" s="332"/>
      <c r="K823" s="332"/>
      <c r="L823" s="332"/>
      <c r="M823" s="332"/>
      <c r="N823" s="332"/>
      <c r="O823" s="332"/>
      <c r="P823" s="332"/>
      <c r="Q823" s="332"/>
      <c r="R823" s="332"/>
      <c r="S823" s="332"/>
      <c r="T823" s="332"/>
      <c r="U823" s="328"/>
      <c r="V823" s="329"/>
      <c r="W823" s="329"/>
      <c r="X823" s="329"/>
      <c r="Y823" s="329"/>
      <c r="Z823" s="329"/>
      <c r="AA823" s="329"/>
      <c r="AB823" s="333"/>
    </row>
    <row r="824" spans="1:28">
      <c r="A824" s="331"/>
      <c r="B824" s="332"/>
      <c r="C824" s="335"/>
      <c r="D824" s="332"/>
      <c r="E824" s="332"/>
      <c r="F824" s="332"/>
      <c r="G824" s="332"/>
      <c r="H824" s="332"/>
      <c r="I824" s="332"/>
      <c r="J824" s="332"/>
      <c r="K824" s="332"/>
      <c r="L824" s="332"/>
      <c r="M824" s="332"/>
      <c r="N824" s="332"/>
      <c r="O824" s="332"/>
      <c r="P824" s="332"/>
      <c r="Q824" s="332"/>
      <c r="R824" s="332"/>
      <c r="S824" s="332"/>
      <c r="T824" s="332"/>
      <c r="U824" s="328"/>
      <c r="V824" s="329"/>
      <c r="W824" s="329"/>
      <c r="X824" s="329"/>
      <c r="Y824" s="329"/>
      <c r="Z824" s="329"/>
      <c r="AA824" s="329"/>
      <c r="AB824" s="333"/>
    </row>
    <row r="825" spans="1:28">
      <c r="A825" s="331"/>
      <c r="B825" s="332"/>
      <c r="C825" s="335"/>
      <c r="D825" s="332"/>
      <c r="E825" s="332"/>
      <c r="F825" s="332"/>
      <c r="G825" s="332"/>
      <c r="H825" s="332"/>
      <c r="I825" s="332"/>
      <c r="J825" s="332"/>
      <c r="K825" s="332"/>
      <c r="L825" s="332"/>
      <c r="M825" s="332"/>
      <c r="N825" s="332"/>
      <c r="O825" s="332"/>
      <c r="P825" s="332"/>
      <c r="Q825" s="332"/>
      <c r="R825" s="332"/>
      <c r="S825" s="332"/>
      <c r="T825" s="332"/>
      <c r="U825" s="328"/>
      <c r="V825" s="329"/>
      <c r="W825" s="329"/>
      <c r="X825" s="329"/>
      <c r="Y825" s="329"/>
      <c r="Z825" s="329"/>
      <c r="AA825" s="329"/>
      <c r="AB825" s="333"/>
    </row>
    <row r="826" spans="1:28">
      <c r="A826" s="331"/>
      <c r="B826" s="332"/>
      <c r="C826" s="335"/>
      <c r="D826" s="332"/>
      <c r="E826" s="332"/>
      <c r="F826" s="332"/>
      <c r="G826" s="332"/>
      <c r="H826" s="332"/>
      <c r="I826" s="332"/>
      <c r="J826" s="332"/>
      <c r="K826" s="332"/>
      <c r="L826" s="332"/>
      <c r="M826" s="332"/>
      <c r="N826" s="332"/>
      <c r="O826" s="332"/>
      <c r="P826" s="332"/>
      <c r="Q826" s="332"/>
      <c r="R826" s="332"/>
      <c r="S826" s="332"/>
      <c r="T826" s="332"/>
      <c r="U826" s="328"/>
      <c r="V826" s="329"/>
      <c r="W826" s="329"/>
      <c r="X826" s="329"/>
      <c r="Y826" s="329"/>
      <c r="Z826" s="329"/>
      <c r="AA826" s="329"/>
      <c r="AB826" s="333"/>
    </row>
    <row r="827" spans="1:28">
      <c r="A827" s="331"/>
      <c r="B827" s="332"/>
      <c r="C827" s="335"/>
      <c r="D827" s="332"/>
      <c r="E827" s="332"/>
      <c r="F827" s="332"/>
      <c r="G827" s="332"/>
      <c r="H827" s="332"/>
      <c r="I827" s="332"/>
      <c r="J827" s="332"/>
      <c r="K827" s="332"/>
      <c r="L827" s="332"/>
      <c r="M827" s="332"/>
      <c r="N827" s="332"/>
      <c r="O827" s="332"/>
      <c r="P827" s="332"/>
      <c r="Q827" s="332"/>
      <c r="R827" s="332"/>
      <c r="S827" s="332"/>
      <c r="T827" s="332"/>
      <c r="U827" s="328"/>
      <c r="V827" s="329"/>
      <c r="W827" s="329"/>
      <c r="X827" s="329"/>
      <c r="Y827" s="329"/>
      <c r="Z827" s="329"/>
      <c r="AA827" s="329"/>
      <c r="AB827" s="333"/>
    </row>
    <row r="828" spans="1:28">
      <c r="A828" s="331"/>
      <c r="B828" s="332"/>
      <c r="C828" s="335"/>
      <c r="D828" s="332"/>
      <c r="E828" s="332"/>
      <c r="F828" s="332"/>
      <c r="G828" s="332"/>
      <c r="H828" s="332"/>
      <c r="I828" s="332"/>
      <c r="J828" s="332"/>
      <c r="K828" s="332"/>
      <c r="L828" s="332"/>
      <c r="M828" s="332"/>
      <c r="N828" s="332"/>
      <c r="O828" s="332"/>
      <c r="P828" s="332"/>
      <c r="Q828" s="332"/>
      <c r="R828" s="332"/>
      <c r="S828" s="332"/>
      <c r="T828" s="332"/>
      <c r="U828" s="328"/>
      <c r="V828" s="329"/>
      <c r="W828" s="329"/>
      <c r="X828" s="329"/>
      <c r="Y828" s="329"/>
      <c r="Z828" s="329"/>
      <c r="AA828" s="329"/>
      <c r="AB828" s="333"/>
    </row>
    <row r="829" spans="1:28">
      <c r="A829" s="331"/>
      <c r="B829" s="332"/>
      <c r="C829" s="335"/>
      <c r="D829" s="332"/>
      <c r="E829" s="332"/>
      <c r="F829" s="332"/>
      <c r="G829" s="332"/>
      <c r="H829" s="332"/>
      <c r="I829" s="332"/>
      <c r="J829" s="332"/>
      <c r="K829" s="332"/>
      <c r="L829" s="332"/>
      <c r="M829" s="332"/>
      <c r="N829" s="332"/>
      <c r="O829" s="332"/>
      <c r="P829" s="332"/>
      <c r="Q829" s="332"/>
      <c r="R829" s="332"/>
      <c r="S829" s="332"/>
      <c r="T829" s="332"/>
      <c r="U829" s="328"/>
      <c r="V829" s="329"/>
      <c r="W829" s="329"/>
      <c r="X829" s="329"/>
      <c r="Y829" s="329"/>
      <c r="Z829" s="329"/>
      <c r="AA829" s="329"/>
      <c r="AB829" s="333"/>
    </row>
    <row r="830" spans="1:28">
      <c r="A830" s="331"/>
      <c r="B830" s="332"/>
      <c r="C830" s="335"/>
      <c r="D830" s="332"/>
      <c r="E830" s="332"/>
      <c r="F830" s="332"/>
      <c r="G830" s="332"/>
      <c r="H830" s="332"/>
      <c r="I830" s="332"/>
      <c r="J830" s="332"/>
      <c r="K830" s="332"/>
      <c r="L830" s="332"/>
      <c r="M830" s="332"/>
      <c r="N830" s="332"/>
      <c r="O830" s="332"/>
      <c r="P830" s="332"/>
      <c r="Q830" s="332"/>
      <c r="R830" s="332"/>
      <c r="S830" s="332"/>
      <c r="T830" s="332"/>
      <c r="U830" s="328"/>
      <c r="V830" s="329"/>
      <c r="W830" s="329"/>
      <c r="X830" s="329"/>
      <c r="Y830" s="329"/>
      <c r="Z830" s="329"/>
      <c r="AA830" s="329"/>
      <c r="AB830" s="333"/>
    </row>
    <row r="831" spans="1:28">
      <c r="A831" s="331"/>
      <c r="B831" s="332"/>
      <c r="C831" s="335"/>
      <c r="D831" s="332"/>
      <c r="E831" s="332"/>
      <c r="F831" s="332"/>
      <c r="G831" s="332"/>
      <c r="H831" s="332"/>
      <c r="I831" s="332"/>
      <c r="J831" s="332"/>
      <c r="K831" s="332"/>
      <c r="L831" s="332"/>
      <c r="M831" s="332"/>
      <c r="N831" s="332"/>
      <c r="O831" s="332"/>
      <c r="P831" s="332"/>
      <c r="Q831" s="332"/>
      <c r="R831" s="332"/>
      <c r="S831" s="332"/>
      <c r="T831" s="332"/>
      <c r="U831" s="328"/>
      <c r="V831" s="329"/>
      <c r="W831" s="329"/>
      <c r="X831" s="329"/>
      <c r="Y831" s="329"/>
      <c r="Z831" s="329"/>
      <c r="AA831" s="329"/>
      <c r="AB831" s="333"/>
    </row>
    <row r="832" spans="1:28">
      <c r="A832" s="331"/>
      <c r="B832" s="332"/>
      <c r="C832" s="335"/>
      <c r="D832" s="332"/>
      <c r="E832" s="332"/>
      <c r="F832" s="332"/>
      <c r="G832" s="332"/>
      <c r="H832" s="332"/>
      <c r="I832" s="332"/>
      <c r="J832" s="332"/>
      <c r="K832" s="332"/>
      <c r="L832" s="332"/>
      <c r="M832" s="332"/>
      <c r="N832" s="332"/>
      <c r="O832" s="332"/>
      <c r="P832" s="332"/>
      <c r="Q832" s="332"/>
      <c r="R832" s="332"/>
      <c r="S832" s="332"/>
      <c r="T832" s="332"/>
      <c r="U832" s="328"/>
      <c r="V832" s="329"/>
      <c r="W832" s="329"/>
      <c r="X832" s="329"/>
      <c r="Y832" s="329"/>
      <c r="Z832" s="329"/>
      <c r="AA832" s="329"/>
      <c r="AB832" s="333"/>
    </row>
    <row r="833" spans="1:28">
      <c r="A833" s="331"/>
      <c r="B833" s="332"/>
      <c r="C833" s="335"/>
      <c r="D833" s="332"/>
      <c r="E833" s="332"/>
      <c r="F833" s="332"/>
      <c r="G833" s="332"/>
      <c r="H833" s="332"/>
      <c r="I833" s="332"/>
      <c r="J833" s="332"/>
      <c r="K833" s="332"/>
      <c r="L833" s="332"/>
      <c r="M833" s="332"/>
      <c r="N833" s="332"/>
      <c r="O833" s="332"/>
      <c r="P833" s="332"/>
      <c r="Q833" s="332"/>
      <c r="R833" s="332"/>
      <c r="S833" s="332"/>
      <c r="T833" s="332"/>
      <c r="U833" s="328"/>
      <c r="V833" s="329"/>
      <c r="W833" s="329"/>
      <c r="X833" s="329"/>
      <c r="Y833" s="329"/>
      <c r="Z833" s="329"/>
      <c r="AA833" s="329"/>
      <c r="AB833" s="333"/>
    </row>
    <row r="834" spans="1:28">
      <c r="A834" s="331"/>
      <c r="B834" s="332"/>
      <c r="C834" s="335"/>
      <c r="D834" s="332"/>
      <c r="E834" s="332"/>
      <c r="F834" s="332"/>
      <c r="G834" s="332"/>
      <c r="H834" s="332"/>
      <c r="I834" s="332"/>
      <c r="J834" s="332"/>
      <c r="K834" s="332"/>
      <c r="L834" s="332"/>
      <c r="M834" s="332"/>
      <c r="N834" s="332"/>
      <c r="O834" s="332"/>
      <c r="P834" s="332"/>
      <c r="Q834" s="332"/>
      <c r="R834" s="332"/>
      <c r="S834" s="332"/>
      <c r="T834" s="332"/>
      <c r="U834" s="328"/>
      <c r="V834" s="329"/>
      <c r="W834" s="329"/>
      <c r="X834" s="329"/>
      <c r="Y834" s="329"/>
      <c r="Z834" s="329"/>
      <c r="AA834" s="329"/>
      <c r="AB834" s="333"/>
    </row>
    <row r="835" spans="1:28">
      <c r="A835" s="331"/>
      <c r="B835" s="332"/>
      <c r="C835" s="335"/>
      <c r="D835" s="332"/>
      <c r="E835" s="332"/>
      <c r="F835" s="332"/>
      <c r="G835" s="332"/>
      <c r="H835" s="332"/>
      <c r="I835" s="332"/>
      <c r="J835" s="332"/>
      <c r="K835" s="332"/>
      <c r="L835" s="332"/>
      <c r="M835" s="332"/>
      <c r="N835" s="332"/>
      <c r="O835" s="332"/>
      <c r="P835" s="332"/>
      <c r="Q835" s="332"/>
      <c r="R835" s="332"/>
      <c r="S835" s="332"/>
      <c r="T835" s="332"/>
      <c r="U835" s="328"/>
      <c r="V835" s="329"/>
      <c r="W835" s="329"/>
      <c r="X835" s="329"/>
      <c r="Y835" s="329"/>
      <c r="Z835" s="329"/>
      <c r="AA835" s="329"/>
      <c r="AB835" s="333"/>
    </row>
    <row r="836" spans="1:28">
      <c r="A836" s="331"/>
      <c r="B836" s="332"/>
      <c r="C836" s="335"/>
      <c r="D836" s="332"/>
      <c r="E836" s="332"/>
      <c r="F836" s="332"/>
      <c r="G836" s="332"/>
      <c r="H836" s="332"/>
      <c r="I836" s="332"/>
      <c r="J836" s="332"/>
      <c r="K836" s="332"/>
      <c r="L836" s="332"/>
      <c r="M836" s="332"/>
      <c r="N836" s="332"/>
      <c r="O836" s="332"/>
      <c r="P836" s="332"/>
      <c r="Q836" s="332"/>
      <c r="R836" s="332"/>
      <c r="S836" s="332"/>
      <c r="T836" s="332"/>
      <c r="U836" s="328"/>
      <c r="V836" s="329"/>
      <c r="W836" s="329"/>
      <c r="X836" s="329"/>
      <c r="Y836" s="329"/>
      <c r="Z836" s="329"/>
      <c r="AA836" s="329"/>
      <c r="AB836" s="333"/>
    </row>
    <row r="837" spans="1:28">
      <c r="A837" s="331"/>
      <c r="B837" s="332"/>
      <c r="C837" s="335"/>
      <c r="D837" s="332"/>
      <c r="E837" s="332"/>
      <c r="F837" s="332"/>
      <c r="G837" s="332"/>
      <c r="H837" s="332"/>
      <c r="I837" s="332"/>
      <c r="J837" s="332"/>
      <c r="K837" s="332"/>
      <c r="L837" s="332"/>
      <c r="M837" s="332"/>
      <c r="N837" s="332"/>
      <c r="O837" s="332"/>
      <c r="P837" s="332"/>
      <c r="Q837" s="332"/>
      <c r="R837" s="332"/>
      <c r="S837" s="332"/>
      <c r="T837" s="332"/>
      <c r="U837" s="328"/>
      <c r="V837" s="329"/>
      <c r="W837" s="329"/>
      <c r="X837" s="329"/>
      <c r="Y837" s="329"/>
      <c r="Z837" s="329"/>
      <c r="AA837" s="329"/>
      <c r="AB837" s="333"/>
    </row>
    <row r="838" spans="1:28">
      <c r="A838" s="331"/>
      <c r="B838" s="332"/>
      <c r="C838" s="335"/>
      <c r="D838" s="332"/>
      <c r="E838" s="332"/>
      <c r="F838" s="332"/>
      <c r="G838" s="332"/>
      <c r="H838" s="332"/>
      <c r="I838" s="332"/>
      <c r="J838" s="332"/>
      <c r="K838" s="332"/>
      <c r="L838" s="332"/>
      <c r="M838" s="332"/>
      <c r="N838" s="332"/>
      <c r="O838" s="332"/>
      <c r="P838" s="332"/>
      <c r="Q838" s="332"/>
      <c r="R838" s="332"/>
      <c r="S838" s="332"/>
      <c r="T838" s="332"/>
      <c r="U838" s="328"/>
      <c r="V838" s="329"/>
      <c r="W838" s="329"/>
      <c r="X838" s="329"/>
      <c r="Y838" s="329"/>
      <c r="Z838" s="329"/>
      <c r="AA838" s="329"/>
      <c r="AB838" s="333"/>
    </row>
    <row r="839" spans="1:28">
      <c r="A839" s="331"/>
      <c r="B839" s="332"/>
      <c r="C839" s="335"/>
      <c r="D839" s="332"/>
      <c r="E839" s="332"/>
      <c r="F839" s="332"/>
      <c r="G839" s="332"/>
      <c r="H839" s="332"/>
      <c r="I839" s="332"/>
      <c r="J839" s="332"/>
      <c r="K839" s="332"/>
      <c r="L839" s="332"/>
      <c r="M839" s="332"/>
      <c r="N839" s="332"/>
      <c r="O839" s="332"/>
      <c r="P839" s="332"/>
      <c r="Q839" s="332"/>
      <c r="R839" s="332"/>
      <c r="S839" s="332"/>
      <c r="T839" s="332"/>
      <c r="U839" s="328"/>
      <c r="V839" s="329"/>
      <c r="W839" s="329"/>
      <c r="X839" s="329"/>
      <c r="Y839" s="329"/>
      <c r="Z839" s="329"/>
      <c r="AA839" s="329"/>
      <c r="AB839" s="333"/>
    </row>
    <row r="840" spans="1:28">
      <c r="A840" s="331"/>
      <c r="B840" s="332"/>
      <c r="C840" s="335"/>
      <c r="D840" s="332"/>
      <c r="E840" s="332"/>
      <c r="F840" s="332"/>
      <c r="G840" s="332"/>
      <c r="H840" s="332"/>
      <c r="I840" s="332"/>
      <c r="J840" s="332"/>
      <c r="K840" s="332"/>
      <c r="L840" s="332"/>
      <c r="M840" s="332"/>
      <c r="N840" s="332"/>
      <c r="O840" s="332"/>
      <c r="P840" s="332"/>
      <c r="Q840" s="332"/>
      <c r="R840" s="332"/>
      <c r="S840" s="332"/>
      <c r="T840" s="332"/>
      <c r="U840" s="328"/>
      <c r="V840" s="329"/>
      <c r="W840" s="329"/>
      <c r="X840" s="329"/>
      <c r="Y840" s="329"/>
      <c r="Z840" s="329"/>
      <c r="AA840" s="329"/>
      <c r="AB840" s="333"/>
    </row>
  </sheetData>
  <autoFilter ref="A1:AC311"/>
  <phoneticPr fontId="5" type="noConversion"/>
  <conditionalFormatting sqref="H1:T1 G312:G840 H312:T65259">
    <cfRule type="cellIs" dxfId="147" priority="21" stopIfTrue="1" operator="equal">
      <formula>"FINAL"</formula>
    </cfRule>
    <cfRule type="cellIs" dxfId="146" priority="22" stopIfTrue="1" operator="equal">
      <formula>"清車"</formula>
    </cfRule>
    <cfRule type="cellIs" dxfId="145" priority="23" stopIfTrue="1" operator="equal">
      <formula>"改紡"</formula>
    </cfRule>
  </conditionalFormatting>
  <conditionalFormatting sqref="H312:H840 G312:G65259 G1 T312:T829 O312:P840 S312:S840 K312:L840">
    <cfRule type="cellIs" dxfId="144" priority="18" stopIfTrue="1" operator="equal">
      <formula>"FINAL"</formula>
    </cfRule>
    <cfRule type="cellIs" dxfId="143" priority="19" stopIfTrue="1" operator="equal">
      <formula>"清車"</formula>
    </cfRule>
    <cfRule type="cellIs" dxfId="142" priority="20" stopIfTrue="1" operator="equal">
      <formula>"改紡"</formula>
    </cfRule>
  </conditionalFormatting>
  <conditionalFormatting sqref="U1:U840">
    <cfRule type="cellIs" dxfId="141" priority="17" stopIfTrue="1" operator="equal">
      <formula>"高壓"</formula>
    </cfRule>
  </conditionalFormatting>
  <conditionalFormatting sqref="Z2:Z840">
    <cfRule type="cellIs" dxfId="140" priority="16" stopIfTrue="1" operator="notEqual">
      <formula>216</formula>
    </cfRule>
  </conditionalFormatting>
  <conditionalFormatting sqref="O312:P840 G312:G840 K312:K840 L312:L829 S312:S840 T312:T829">
    <cfRule type="cellIs" dxfId="139" priority="13" stopIfTrue="1" operator="equal">
      <formula>"改紡"</formula>
    </cfRule>
    <cfRule type="cellIs" dxfId="138" priority="14" stopIfTrue="1" operator="equal">
      <formula>"清車"</formula>
    </cfRule>
    <cfRule type="cellIs" dxfId="137" priority="15" stopIfTrue="1" operator="equal">
      <formula>"FINAL"</formula>
    </cfRule>
  </conditionalFormatting>
  <conditionalFormatting sqref="E312:T840">
    <cfRule type="cellIs" dxfId="136" priority="10" stopIfTrue="1" operator="equal">
      <formula>"FINAL"</formula>
    </cfRule>
    <cfRule type="cellIs" dxfId="135" priority="11" stopIfTrue="1" operator="equal">
      <formula>"清車"</formula>
    </cfRule>
    <cfRule type="cellIs" dxfId="134" priority="12" stopIfTrue="1" operator="equal">
      <formula>"改紡"</formula>
    </cfRule>
  </conditionalFormatting>
  <conditionalFormatting sqref="Z667:Z840">
    <cfRule type="cellIs" dxfId="133" priority="9" stopIfTrue="1" operator="notEqual">
      <formula>216</formula>
    </cfRule>
  </conditionalFormatting>
  <conditionalFormatting sqref="Z707:Z715">
    <cfRule type="cellIs" dxfId="132" priority="8" stopIfTrue="1" operator="notEqual">
      <formula>216</formula>
    </cfRule>
  </conditionalFormatting>
  <conditionalFormatting sqref="Z742:Z750">
    <cfRule type="cellIs" dxfId="131" priority="7" stopIfTrue="1" operator="notEqual">
      <formula>216</formula>
    </cfRule>
  </conditionalFormatting>
  <conditionalFormatting sqref="Z777:Z785">
    <cfRule type="cellIs" dxfId="130" priority="6" stopIfTrue="1" operator="notEqual">
      <formula>216</formula>
    </cfRule>
  </conditionalFormatting>
  <conditionalFormatting sqref="Z812:Z820 Z829:Z833 Z839">
    <cfRule type="cellIs" dxfId="129" priority="5" stopIfTrue="1" operator="notEqual">
      <formula>216</formula>
    </cfRule>
  </conditionalFormatting>
  <conditionalFormatting sqref="Z708:Z709">
    <cfRule type="cellIs" dxfId="128" priority="4" stopIfTrue="1" operator="notEqual">
      <formula>216</formula>
    </cfRule>
  </conditionalFormatting>
  <conditionalFormatting sqref="Z736:Z744">
    <cfRule type="cellIs" dxfId="127" priority="3" stopIfTrue="1" operator="notEqual">
      <formula>216</formula>
    </cfRule>
  </conditionalFormatting>
  <conditionalFormatting sqref="Z667:Z668">
    <cfRule type="cellIs" dxfId="126" priority="2" stopIfTrue="1" operator="notEqual">
      <formula>216</formula>
    </cfRule>
  </conditionalFormatting>
  <conditionalFormatting sqref="Z695:Z703">
    <cfRule type="cellIs" dxfId="125" priority="1" stopIfTrue="1" operator="notEqual">
      <formula>216</formula>
    </cfRule>
  </conditionalFormatting>
  <pageMargins left="0.35" right="0.2" top="1.38" bottom="0.77" header="0.47" footer="0.51181102362204722"/>
  <pageSetup paperSize="8" scale="85" orientation="landscape" r:id="rId1"/>
  <headerFooter alignWithMargins="0">
    <oddHeader>&amp;C&amp;"標楷體,標準"&amp;24遠東新世紀股份有限公司 觀音化纖廠假撚值班日誌</oddHeader>
    <oddFooter>&amp;R&amp;20 &amp;18 5KFT5QR001-02</oddFooter>
  </headerFooter>
  <rowBreaks count="2" manualBreakCount="2">
    <brk id="54" max="16383" man="1"/>
    <brk id="83"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3"/>
  </sheetPr>
  <dimension ref="A1:AT100"/>
  <sheetViews>
    <sheetView showGridLines="0" zoomScale="80" zoomScaleNormal="80" workbookViewId="0">
      <pane ySplit="1" topLeftCell="A2" activePane="bottomLeft" state="frozen"/>
      <selection activeCell="B2" sqref="B2"/>
      <selection pane="bottomLeft" activeCell="O29" sqref="O29"/>
    </sheetView>
  </sheetViews>
  <sheetFormatPr defaultRowHeight="16.5"/>
  <cols>
    <col min="1" max="1" width="5.5" style="237" bestFit="1" customWidth="1"/>
    <col min="2" max="2" width="7.5" style="237" bestFit="1" customWidth="1"/>
    <col min="3" max="3" width="9.5" style="237" bestFit="1" customWidth="1"/>
    <col min="4" max="4" width="9.125" style="237" bestFit="1" customWidth="1"/>
    <col min="5" max="5" width="8.875" style="237" bestFit="1" customWidth="1"/>
    <col min="6" max="6" width="9.375" style="237" bestFit="1" customWidth="1"/>
    <col min="7" max="7" width="11.25" style="237" bestFit="1" customWidth="1"/>
    <col min="8" max="12" width="9" style="237"/>
    <col min="13" max="14" width="10.75" style="237" customWidth="1"/>
    <col min="15" max="15" width="12.5" style="237" customWidth="1"/>
    <col min="16" max="17" width="9.75" style="237" customWidth="1"/>
    <col min="18" max="18" width="11.625" style="237" bestFit="1" customWidth="1"/>
    <col min="19" max="19" width="12.375" style="300" customWidth="1"/>
    <col min="20" max="20" width="25.25" style="300" bestFit="1" customWidth="1"/>
    <col min="21" max="21" width="6" style="237" bestFit="1" customWidth="1"/>
    <col min="22" max="26" width="9" style="237"/>
    <col min="27" max="27" width="5.5" style="237" bestFit="1" customWidth="1"/>
    <col min="28" max="28" width="11.125" style="237" customWidth="1"/>
    <col min="29" max="29" width="9" style="237"/>
    <col min="30" max="30" width="30" style="300" customWidth="1"/>
    <col min="31" max="35" width="9" style="237"/>
    <col min="36" max="36" width="11.875" style="237" bestFit="1" customWidth="1"/>
    <col min="37" max="37" width="14.5" style="237" bestFit="1" customWidth="1"/>
    <col min="38" max="38" width="19.25" style="237" bestFit="1" customWidth="1"/>
    <col min="39" max="39" width="9" style="237"/>
    <col min="40" max="40" width="18.375" style="300" bestFit="1" customWidth="1"/>
    <col min="41" max="42" width="9" style="237"/>
    <col min="43" max="43" width="11.5" style="237" customWidth="1"/>
    <col min="44" max="44" width="10" style="237" bestFit="1" customWidth="1"/>
    <col min="45" max="45" width="14.625" style="237" bestFit="1" customWidth="1"/>
    <col min="46" max="46" width="10.125" style="237" customWidth="1"/>
    <col min="47" max="16384" width="9" style="237"/>
  </cols>
  <sheetData>
    <row r="1" spans="1:46">
      <c r="A1" s="339" t="s">
        <v>374</v>
      </c>
      <c r="B1" s="339" t="s">
        <v>918</v>
      </c>
      <c r="C1" s="339" t="s">
        <v>1444</v>
      </c>
      <c r="D1" s="339" t="s">
        <v>121</v>
      </c>
      <c r="E1" s="455" t="s">
        <v>873</v>
      </c>
      <c r="F1" s="455" t="s">
        <v>874</v>
      </c>
      <c r="G1" s="455" t="s">
        <v>875</v>
      </c>
      <c r="H1" s="455" t="s">
        <v>876</v>
      </c>
      <c r="I1" s="455" t="s">
        <v>877</v>
      </c>
      <c r="J1" s="455" t="s">
        <v>878</v>
      </c>
      <c r="K1" s="237" t="s">
        <v>375</v>
      </c>
      <c r="L1" s="339" t="s">
        <v>376</v>
      </c>
      <c r="M1" s="339" t="s">
        <v>377</v>
      </c>
      <c r="N1" s="339" t="s">
        <v>378</v>
      </c>
      <c r="O1" s="339" t="s">
        <v>379</v>
      </c>
      <c r="P1" s="339" t="s">
        <v>380</v>
      </c>
      <c r="Q1" s="339" t="s">
        <v>1117</v>
      </c>
      <c r="R1" s="339" t="s">
        <v>381</v>
      </c>
      <c r="S1" s="339" t="s">
        <v>862</v>
      </c>
      <c r="T1" s="237" t="s">
        <v>382</v>
      </c>
      <c r="U1" s="237" t="s">
        <v>383</v>
      </c>
      <c r="V1" s="339" t="s">
        <v>1552</v>
      </c>
      <c r="W1" s="339" t="s">
        <v>998</v>
      </c>
      <c r="X1" s="339" t="s">
        <v>1478</v>
      </c>
      <c r="Y1" s="614"/>
      <c r="Z1" s="339"/>
      <c r="AA1" s="339" t="s">
        <v>384</v>
      </c>
      <c r="AB1" s="339" t="s">
        <v>385</v>
      </c>
      <c r="AC1" s="339" t="s">
        <v>386</v>
      </c>
      <c r="AD1" s="340" t="s">
        <v>387</v>
      </c>
      <c r="AE1" s="237" t="s">
        <v>388</v>
      </c>
      <c r="AF1" s="237" t="s">
        <v>389</v>
      </c>
      <c r="AG1" s="341" t="s">
        <v>285</v>
      </c>
      <c r="AH1" s="341" t="s">
        <v>368</v>
      </c>
      <c r="AI1" s="341" t="s">
        <v>286</v>
      </c>
      <c r="AJ1" s="341" t="s">
        <v>249</v>
      </c>
      <c r="AK1" t="s">
        <v>390</v>
      </c>
      <c r="AL1" t="s">
        <v>391</v>
      </c>
      <c r="AM1" s="342" t="s">
        <v>247</v>
      </c>
      <c r="AN1" s="358" t="s">
        <v>1142</v>
      </c>
      <c r="AO1" s="372" t="s">
        <v>681</v>
      </c>
      <c r="AP1" s="237" t="s">
        <v>685</v>
      </c>
      <c r="AQ1" s="435" t="s">
        <v>812</v>
      </c>
      <c r="AR1" s="435" t="s">
        <v>919</v>
      </c>
      <c r="AS1" s="435" t="s">
        <v>920</v>
      </c>
      <c r="AT1" s="561" t="s">
        <v>1137</v>
      </c>
    </row>
    <row r="2" spans="1:46">
      <c r="A2" s="339" t="s">
        <v>170</v>
      </c>
      <c r="B2" s="339" t="s">
        <v>1551</v>
      </c>
      <c r="C2" s="339" t="s">
        <v>20</v>
      </c>
      <c r="D2" s="339" t="s">
        <v>1693</v>
      </c>
      <c r="E2" s="455" t="s">
        <v>1503</v>
      </c>
      <c r="F2" s="455" t="s">
        <v>421</v>
      </c>
      <c r="G2" s="455" t="s">
        <v>885</v>
      </c>
      <c r="H2" s="455" t="s">
        <v>1498</v>
      </c>
      <c r="I2" s="455" t="s">
        <v>884</v>
      </c>
      <c r="J2" s="455" t="s">
        <v>884</v>
      </c>
      <c r="K2" s="237" t="s">
        <v>392</v>
      </c>
      <c r="L2" s="339"/>
      <c r="M2" s="339" t="s">
        <v>393</v>
      </c>
      <c r="N2" s="339" t="s">
        <v>394</v>
      </c>
      <c r="O2" s="339" t="s">
        <v>395</v>
      </c>
      <c r="P2" s="339" t="s">
        <v>396</v>
      </c>
      <c r="Q2" s="339" t="s">
        <v>1118</v>
      </c>
      <c r="R2" s="339" t="s">
        <v>397</v>
      </c>
      <c r="S2" s="343" t="s">
        <v>305</v>
      </c>
      <c r="T2" s="300" t="s">
        <v>398</v>
      </c>
      <c r="U2" s="237" t="s">
        <v>399</v>
      </c>
      <c r="V2" s="339" t="s">
        <v>1020</v>
      </c>
      <c r="W2" s="339" t="s">
        <v>1519</v>
      </c>
      <c r="X2" s="339" t="s">
        <v>1570</v>
      </c>
      <c r="Y2" s="339"/>
      <c r="Z2" s="339"/>
      <c r="AA2" s="339">
        <v>0.5</v>
      </c>
      <c r="AB2" s="339" t="s">
        <v>401</v>
      </c>
      <c r="AC2" s="339"/>
      <c r="AD2" s="343" t="s">
        <v>402</v>
      </c>
      <c r="AE2" s="344"/>
      <c r="AF2" s="236"/>
      <c r="AG2" s="341">
        <v>0</v>
      </c>
      <c r="AH2" s="341">
        <v>0</v>
      </c>
      <c r="AI2" s="341" t="s">
        <v>403</v>
      </c>
      <c r="AJ2" s="341" t="s">
        <v>404</v>
      </c>
      <c r="AK2" t="s">
        <v>405</v>
      </c>
      <c r="AL2" t="s">
        <v>406</v>
      </c>
      <c r="AM2" s="342" t="s">
        <v>407</v>
      </c>
      <c r="AN2" s="358" t="s">
        <v>1139</v>
      </c>
      <c r="AO2" s="372" t="s">
        <v>682</v>
      </c>
      <c r="AP2" s="237" t="s">
        <v>686</v>
      </c>
      <c r="AQ2" s="435" t="s">
        <v>865</v>
      </c>
      <c r="AR2" s="435" t="s">
        <v>921</v>
      </c>
      <c r="AS2" s="435" t="s">
        <v>922</v>
      </c>
      <c r="AT2" s="561" t="s">
        <v>1143</v>
      </c>
    </row>
    <row r="3" spans="1:46">
      <c r="A3" s="339" t="s">
        <v>171</v>
      </c>
      <c r="B3" s="339" t="s">
        <v>1008</v>
      </c>
      <c r="C3" s="339" t="s">
        <v>1550</v>
      </c>
      <c r="D3" s="339" t="s">
        <v>1482</v>
      </c>
      <c r="E3" s="455" t="s">
        <v>1514</v>
      </c>
      <c r="F3" s="455" t="s">
        <v>890</v>
      </c>
      <c r="G3" s="455" t="s">
        <v>886</v>
      </c>
      <c r="H3" s="455" t="s">
        <v>880</v>
      </c>
      <c r="I3" s="455" t="s">
        <v>883</v>
      </c>
      <c r="J3" s="455" t="s">
        <v>883</v>
      </c>
      <c r="L3" s="339"/>
      <c r="M3" s="339" t="s">
        <v>408</v>
      </c>
      <c r="N3" s="339" t="s">
        <v>287</v>
      </c>
      <c r="O3" s="339" t="s">
        <v>409</v>
      </c>
      <c r="P3" s="339" t="s">
        <v>410</v>
      </c>
      <c r="Q3" s="339" t="s">
        <v>1119</v>
      </c>
      <c r="R3" s="339" t="s">
        <v>411</v>
      </c>
      <c r="S3" s="343" t="s">
        <v>858</v>
      </c>
      <c r="T3" s="300" t="s">
        <v>412</v>
      </c>
      <c r="U3" s="237" t="s">
        <v>413</v>
      </c>
      <c r="V3" s="339" t="s">
        <v>1518</v>
      </c>
      <c r="W3" s="339" t="s">
        <v>1520</v>
      </c>
      <c r="X3" s="339" t="s">
        <v>1523</v>
      </c>
      <c r="Y3" s="339"/>
      <c r="Z3" s="339"/>
      <c r="AA3" s="345">
        <v>1</v>
      </c>
      <c r="AB3" s="339" t="s">
        <v>415</v>
      </c>
      <c r="AC3" s="339"/>
      <c r="AD3" s="343" t="s">
        <v>416</v>
      </c>
      <c r="AE3" s="344"/>
      <c r="AF3" s="236"/>
      <c r="AG3" s="341">
        <v>224</v>
      </c>
      <c r="AH3" s="341">
        <v>1.859</v>
      </c>
      <c r="AI3" s="341" t="s">
        <v>417</v>
      </c>
      <c r="AJ3" s="346" t="s">
        <v>410</v>
      </c>
      <c r="AK3" t="s">
        <v>418</v>
      </c>
      <c r="AL3" t="s">
        <v>419</v>
      </c>
      <c r="AM3" s="342" t="s">
        <v>420</v>
      </c>
      <c r="AN3" s="358" t="s">
        <v>1140</v>
      </c>
      <c r="AO3" s="372" t="s">
        <v>683</v>
      </c>
      <c r="AQ3" s="435" t="s">
        <v>866</v>
      </c>
      <c r="AR3" s="435" t="s">
        <v>923</v>
      </c>
      <c r="AS3" s="435" t="s">
        <v>924</v>
      </c>
      <c r="AT3" s="561" t="s">
        <v>1144</v>
      </c>
    </row>
    <row r="4" spans="1:46">
      <c r="A4" s="339" t="s">
        <v>172</v>
      </c>
      <c r="B4" s="339" t="s">
        <v>1478</v>
      </c>
      <c r="C4" s="339" t="s">
        <v>1476</v>
      </c>
      <c r="D4" s="339" t="s">
        <v>1553</v>
      </c>
      <c r="E4" s="455" t="s">
        <v>1506</v>
      </c>
      <c r="F4" s="455" t="s">
        <v>886</v>
      </c>
      <c r="G4" s="455" t="s">
        <v>887</v>
      </c>
      <c r="H4" s="455" t="s">
        <v>1652</v>
      </c>
      <c r="I4" s="455" t="s">
        <v>879</v>
      </c>
      <c r="J4" s="455" t="s">
        <v>879</v>
      </c>
      <c r="L4" s="339"/>
      <c r="M4" s="339" t="s">
        <v>396</v>
      </c>
      <c r="N4" s="339" t="s">
        <v>422</v>
      </c>
      <c r="O4" s="339" t="s">
        <v>423</v>
      </c>
      <c r="P4" s="339" t="s">
        <v>424</v>
      </c>
      <c r="Q4" s="339" t="s">
        <v>1120</v>
      </c>
      <c r="S4" s="343" t="s">
        <v>860</v>
      </c>
      <c r="T4" s="300" t="s">
        <v>425</v>
      </c>
      <c r="U4" s="237" t="s">
        <v>426</v>
      </c>
      <c r="V4" s="339" t="s">
        <v>472</v>
      </c>
      <c r="W4" s="339" t="s">
        <v>1521</v>
      </c>
      <c r="X4" s="339" t="s">
        <v>1524</v>
      </c>
      <c r="Y4" s="339"/>
      <c r="Z4" s="339"/>
      <c r="AA4" s="345">
        <v>2</v>
      </c>
      <c r="AB4" s="339" t="s">
        <v>428</v>
      </c>
      <c r="AC4" s="339"/>
      <c r="AD4" s="343" t="s">
        <v>429</v>
      </c>
      <c r="AE4" s="347"/>
      <c r="AF4"/>
      <c r="AG4" s="341" t="s">
        <v>430</v>
      </c>
      <c r="AH4" s="341">
        <v>1.1890000000000001</v>
      </c>
      <c r="AI4" s="341" t="s">
        <v>333</v>
      </c>
      <c r="AJ4" s="341" t="s">
        <v>396</v>
      </c>
      <c r="AK4" t="s">
        <v>431</v>
      </c>
      <c r="AL4" t="s">
        <v>432</v>
      </c>
      <c r="AM4" s="342" t="s">
        <v>433</v>
      </c>
      <c r="AN4" s="358" t="s">
        <v>1141</v>
      </c>
      <c r="AQ4" s="435" t="s">
        <v>867</v>
      </c>
      <c r="AR4" s="435" t="s">
        <v>925</v>
      </c>
      <c r="AS4" s="435"/>
      <c r="AT4" s="561" t="s">
        <v>1152</v>
      </c>
    </row>
    <row r="5" spans="1:46">
      <c r="B5" s="339"/>
      <c r="C5" s="339" t="s">
        <v>1494</v>
      </c>
      <c r="D5" s="339" t="s">
        <v>1495</v>
      </c>
      <c r="E5" s="455" t="s">
        <v>421</v>
      </c>
      <c r="F5" s="455" t="s">
        <v>900</v>
      </c>
      <c r="G5" s="455" t="s">
        <v>888</v>
      </c>
      <c r="H5" s="455"/>
      <c r="I5" s="455" t="s">
        <v>882</v>
      </c>
      <c r="J5" s="455" t="s">
        <v>882</v>
      </c>
      <c r="M5" s="339" t="s">
        <v>434</v>
      </c>
      <c r="N5" s="339" t="s">
        <v>435</v>
      </c>
      <c r="O5" s="339" t="s">
        <v>436</v>
      </c>
      <c r="P5" s="339" t="s">
        <v>437</v>
      </c>
      <c r="Q5" s="339" t="s">
        <v>1121</v>
      </c>
      <c r="S5" s="343" t="s">
        <v>323</v>
      </c>
      <c r="T5" s="300" t="s">
        <v>438</v>
      </c>
      <c r="U5" s="237" t="s">
        <v>439</v>
      </c>
      <c r="V5" s="339" t="s">
        <v>480</v>
      </c>
      <c r="W5" s="339" t="s">
        <v>1522</v>
      </c>
      <c r="X5" s="339" t="s">
        <v>1571</v>
      </c>
      <c r="Y5" s="339"/>
      <c r="Z5" s="339"/>
      <c r="AA5" s="345">
        <v>3</v>
      </c>
      <c r="AB5" s="339" t="s">
        <v>442</v>
      </c>
      <c r="AC5" s="339"/>
      <c r="AD5" s="343" t="s">
        <v>443</v>
      </c>
      <c r="AE5" s="344"/>
      <c r="AF5" s="236"/>
      <c r="AG5" s="341" t="s">
        <v>444</v>
      </c>
      <c r="AH5" s="341">
        <v>0.66900000000000004</v>
      </c>
      <c r="AI5" s="341"/>
      <c r="AJ5" s="341" t="s">
        <v>445</v>
      </c>
      <c r="AK5" t="s">
        <v>446</v>
      </c>
      <c r="AL5" t="s">
        <v>447</v>
      </c>
      <c r="AM5" s="342" t="s">
        <v>448</v>
      </c>
      <c r="AN5" s="358" t="s">
        <v>663</v>
      </c>
      <c r="AQ5" s="435" t="s">
        <v>868</v>
      </c>
      <c r="AR5" s="435" t="s">
        <v>926</v>
      </c>
      <c r="AS5" s="435"/>
      <c r="AT5" s="561" t="s">
        <v>1145</v>
      </c>
    </row>
    <row r="6" spans="1:46">
      <c r="B6" s="339"/>
      <c r="C6" s="339" t="s">
        <v>1120</v>
      </c>
      <c r="D6" s="339"/>
      <c r="E6" s="455" t="s">
        <v>1513</v>
      </c>
      <c r="F6" s="455" t="s">
        <v>906</v>
      </c>
      <c r="G6" s="455" t="s">
        <v>889</v>
      </c>
      <c r="H6" s="455"/>
      <c r="I6" s="455" t="s">
        <v>881</v>
      </c>
      <c r="J6" s="455" t="s">
        <v>881</v>
      </c>
      <c r="M6" s="339" t="s">
        <v>445</v>
      </c>
      <c r="N6" s="339" t="s">
        <v>449</v>
      </c>
      <c r="O6" s="339" t="s">
        <v>450</v>
      </c>
      <c r="P6" s="339" t="s">
        <v>451</v>
      </c>
      <c r="Q6" s="339" t="s">
        <v>1122</v>
      </c>
      <c r="S6" s="343" t="s">
        <v>220</v>
      </c>
      <c r="T6" s="300" t="s">
        <v>452</v>
      </c>
      <c r="U6" s="237" t="s">
        <v>453</v>
      </c>
      <c r="V6" s="339" t="s">
        <v>519</v>
      </c>
      <c r="W6" s="339" t="s">
        <v>1527</v>
      </c>
      <c r="X6" s="339" t="s">
        <v>1525</v>
      </c>
      <c r="Y6" s="339"/>
      <c r="Z6" s="339"/>
      <c r="AA6" s="345">
        <v>4</v>
      </c>
      <c r="AB6" s="339" t="s">
        <v>454</v>
      </c>
      <c r="AC6" s="339"/>
      <c r="AD6" s="343" t="s">
        <v>455</v>
      </c>
      <c r="AE6" s="344"/>
      <c r="AF6" s="236"/>
      <c r="AG6" s="341" t="s">
        <v>310</v>
      </c>
      <c r="AH6" s="341">
        <v>1.2649999999999999</v>
      </c>
      <c r="AI6" s="341"/>
      <c r="AJ6" s="341" t="s">
        <v>456</v>
      </c>
      <c r="AK6"/>
      <c r="AL6" t="s">
        <v>457</v>
      </c>
      <c r="AM6" s="342" t="s">
        <v>684</v>
      </c>
      <c r="AN6" s="358" t="s">
        <v>664</v>
      </c>
      <c r="AQ6" s="435" t="s">
        <v>869</v>
      </c>
      <c r="AR6" s="435" t="s">
        <v>927</v>
      </c>
      <c r="AS6" s="435"/>
      <c r="AT6" s="561" t="s">
        <v>1147</v>
      </c>
    </row>
    <row r="7" spans="1:46" ht="16.5" customHeight="1">
      <c r="B7" s="339"/>
      <c r="C7" s="339" t="s">
        <v>1551</v>
      </c>
      <c r="D7" s="339"/>
      <c r="E7" s="455" t="s">
        <v>1505</v>
      </c>
      <c r="F7" s="455" t="s">
        <v>885</v>
      </c>
      <c r="G7" s="455" t="s">
        <v>892</v>
      </c>
      <c r="H7" s="455"/>
      <c r="I7" s="455" t="s">
        <v>885</v>
      </c>
      <c r="J7" s="455" t="s">
        <v>1483</v>
      </c>
      <c r="M7" s="339" t="s">
        <v>410</v>
      </c>
      <c r="N7" s="339" t="s">
        <v>458</v>
      </c>
      <c r="O7" s="339" t="s">
        <v>459</v>
      </c>
      <c r="P7" s="339" t="s">
        <v>460</v>
      </c>
      <c r="Q7" s="339" t="s">
        <v>1123</v>
      </c>
      <c r="S7" s="343" t="s">
        <v>336</v>
      </c>
      <c r="T7" s="300" t="s">
        <v>461</v>
      </c>
      <c r="U7" s="237" t="s">
        <v>462</v>
      </c>
      <c r="V7" s="339" t="s">
        <v>526</v>
      </c>
      <c r="W7" s="339" t="s">
        <v>1529</v>
      </c>
      <c r="X7" s="339" t="s">
        <v>1526</v>
      </c>
      <c r="Y7" s="339"/>
      <c r="Z7" s="339"/>
      <c r="AA7" s="339">
        <v>4.5</v>
      </c>
      <c r="AB7" s="339" t="s">
        <v>464</v>
      </c>
      <c r="AC7" s="339"/>
      <c r="AD7" s="343" t="s">
        <v>465</v>
      </c>
      <c r="AE7" s="344"/>
      <c r="AF7" s="236"/>
      <c r="AG7" s="341" t="s">
        <v>337</v>
      </c>
      <c r="AH7" s="341">
        <v>0.66900000000000004</v>
      </c>
      <c r="AI7" s="341"/>
      <c r="AJ7" s="346" t="s">
        <v>466</v>
      </c>
      <c r="AK7"/>
      <c r="AL7" t="s">
        <v>467</v>
      </c>
      <c r="AM7" s="342"/>
      <c r="AN7" s="358" t="s">
        <v>1153</v>
      </c>
      <c r="AQ7" s="435" t="s">
        <v>870</v>
      </c>
      <c r="AR7" s="435" t="s">
        <v>147</v>
      </c>
      <c r="AS7" s="435"/>
      <c r="AT7" s="561" t="s">
        <v>1146</v>
      </c>
    </row>
    <row r="8" spans="1:46" ht="17.25" customHeight="1">
      <c r="C8" s="339" t="s">
        <v>1478</v>
      </c>
      <c r="D8" s="339"/>
      <c r="E8" s="455" t="s">
        <v>1507</v>
      </c>
      <c r="F8" s="455" t="s">
        <v>915</v>
      </c>
      <c r="G8" s="455" t="s">
        <v>894</v>
      </c>
      <c r="H8" s="455" t="s">
        <v>885</v>
      </c>
      <c r="I8" s="455" t="s">
        <v>1094</v>
      </c>
      <c r="J8" s="455" t="s">
        <v>885</v>
      </c>
      <c r="M8" s="339" t="s">
        <v>118</v>
      </c>
      <c r="O8" s="339" t="s">
        <v>468</v>
      </c>
      <c r="P8" s="339" t="s">
        <v>469</v>
      </c>
      <c r="Q8" s="339" t="s">
        <v>1124</v>
      </c>
      <c r="S8" s="343" t="s">
        <v>318</v>
      </c>
      <c r="T8" s="300" t="s">
        <v>470</v>
      </c>
      <c r="U8" s="237" t="s">
        <v>471</v>
      </c>
      <c r="V8" s="339" t="s">
        <v>472</v>
      </c>
      <c r="W8" s="339" t="s">
        <v>1530</v>
      </c>
      <c r="X8" s="339" t="s">
        <v>1572</v>
      </c>
      <c r="Y8" s="339"/>
      <c r="Z8" s="339"/>
      <c r="AA8" s="345">
        <v>5</v>
      </c>
      <c r="AB8" s="339" t="s">
        <v>473</v>
      </c>
      <c r="AC8" s="339"/>
      <c r="AD8" s="343" t="s">
        <v>474</v>
      </c>
      <c r="AE8" s="344"/>
      <c r="AF8" s="236"/>
      <c r="AG8" s="341" t="s">
        <v>475</v>
      </c>
      <c r="AH8" s="341">
        <v>0.56200000000000006</v>
      </c>
      <c r="AI8" s="341"/>
      <c r="AJ8" s="346" t="s">
        <v>118</v>
      </c>
      <c r="AK8"/>
      <c r="AL8" t="s">
        <v>476</v>
      </c>
      <c r="AQ8" s="435" t="s">
        <v>871</v>
      </c>
      <c r="AR8" s="435"/>
      <c r="AS8" s="435"/>
      <c r="AT8" s="561" t="s">
        <v>1149</v>
      </c>
    </row>
    <row r="9" spans="1:46">
      <c r="C9" s="339"/>
      <c r="E9" s="455" t="s">
        <v>890</v>
      </c>
      <c r="F9" s="455" t="s">
        <v>916</v>
      </c>
      <c r="G9" s="455" t="s">
        <v>889</v>
      </c>
      <c r="H9" s="455"/>
      <c r="I9" s="455" t="s">
        <v>809</v>
      </c>
      <c r="J9" s="455" t="s">
        <v>891</v>
      </c>
      <c r="M9" s="339" t="s">
        <v>446</v>
      </c>
      <c r="O9" s="339" t="s">
        <v>477</v>
      </c>
      <c r="P9" s="339" t="s">
        <v>287</v>
      </c>
      <c r="Q9" s="339"/>
      <c r="S9" s="343" t="s">
        <v>861</v>
      </c>
      <c r="T9" s="300" t="s">
        <v>478</v>
      </c>
      <c r="U9" s="237" t="s">
        <v>479</v>
      </c>
      <c r="V9" s="339" t="s">
        <v>480</v>
      </c>
      <c r="W9" s="339" t="s">
        <v>1531</v>
      </c>
      <c r="X9" s="339" t="s">
        <v>1532</v>
      </c>
      <c r="Y9" s="339"/>
      <c r="Z9" s="339"/>
      <c r="AA9" s="339">
        <v>5.34</v>
      </c>
      <c r="AB9" s="339" t="s">
        <v>458</v>
      </c>
      <c r="AC9" s="339"/>
      <c r="AD9" s="343" t="s">
        <v>482</v>
      </c>
      <c r="AE9" s="344"/>
      <c r="AF9" s="236"/>
      <c r="AG9" s="341" t="s">
        <v>324</v>
      </c>
      <c r="AH9" s="341">
        <v>0.91100000000000003</v>
      </c>
      <c r="AI9"/>
      <c r="AJ9" s="341" t="s">
        <v>483</v>
      </c>
      <c r="AK9"/>
      <c r="AL9" t="s">
        <v>484</v>
      </c>
      <c r="AQ9" s="435" t="s">
        <v>872</v>
      </c>
      <c r="AR9" s="435"/>
      <c r="AS9" s="435"/>
      <c r="AT9" s="561" t="s">
        <v>1150</v>
      </c>
    </row>
    <row r="10" spans="1:46">
      <c r="C10" s="348"/>
      <c r="E10" s="455" t="s">
        <v>889</v>
      </c>
      <c r="F10" s="455" t="s">
        <v>887</v>
      </c>
      <c r="G10" s="455" t="s">
        <v>901</v>
      </c>
      <c r="H10" s="455" t="s">
        <v>1499</v>
      </c>
      <c r="I10" s="455" t="s">
        <v>896</v>
      </c>
      <c r="J10" s="455" t="s">
        <v>1484</v>
      </c>
      <c r="M10" s="339" t="s">
        <v>485</v>
      </c>
      <c r="O10" s="339" t="s">
        <v>486</v>
      </c>
      <c r="P10" s="339" t="s">
        <v>487</v>
      </c>
      <c r="Q10" s="339"/>
      <c r="S10" s="343" t="s">
        <v>1497</v>
      </c>
      <c r="V10" s="339" t="s">
        <v>1528</v>
      </c>
      <c r="W10" s="339" t="s">
        <v>1536</v>
      </c>
      <c r="X10" s="339" t="s">
        <v>1533</v>
      </c>
      <c r="Y10" s="339"/>
      <c r="Z10" s="339"/>
      <c r="AA10" s="339">
        <v>5.5</v>
      </c>
      <c r="AC10" s="339"/>
      <c r="AD10" s="343" t="s">
        <v>491</v>
      </c>
      <c r="AE10" s="344"/>
      <c r="AF10" s="236"/>
      <c r="AG10" s="341" t="s">
        <v>328</v>
      </c>
      <c r="AH10" s="341">
        <v>0.56200000000000006</v>
      </c>
      <c r="AI10"/>
      <c r="AJ10" s="341" t="s">
        <v>492</v>
      </c>
      <c r="AK10"/>
      <c r="AL10" t="s">
        <v>493</v>
      </c>
      <c r="AQ10" s="435"/>
      <c r="AR10" s="435"/>
      <c r="AS10" s="435"/>
      <c r="AT10" s="561" t="s">
        <v>1148</v>
      </c>
    </row>
    <row r="11" spans="1:46">
      <c r="E11" s="455" t="s">
        <v>888</v>
      </c>
      <c r="F11" s="455"/>
      <c r="G11" s="455" t="s">
        <v>903</v>
      </c>
      <c r="H11" s="455" t="s">
        <v>1500</v>
      </c>
      <c r="I11" s="455" t="s">
        <v>895</v>
      </c>
      <c r="J11" s="455" t="s">
        <v>809</v>
      </c>
      <c r="M11" s="339" t="s">
        <v>494</v>
      </c>
      <c r="O11" s="339" t="s">
        <v>495</v>
      </c>
      <c r="P11" s="339" t="s">
        <v>496</v>
      </c>
      <c r="Q11" s="339"/>
      <c r="S11" s="343" t="s">
        <v>300</v>
      </c>
      <c r="T11" s="300" t="s">
        <v>488</v>
      </c>
      <c r="U11" s="237" t="s">
        <v>489</v>
      </c>
      <c r="V11" s="339" t="s">
        <v>1516</v>
      </c>
      <c r="W11" s="339" t="s">
        <v>1537</v>
      </c>
      <c r="X11" s="339" t="s">
        <v>1573</v>
      </c>
      <c r="Y11" s="339"/>
      <c r="Z11" s="339"/>
      <c r="AC11" s="339"/>
      <c r="AD11" s="343" t="s">
        <v>500</v>
      </c>
      <c r="AE11" s="344"/>
      <c r="AF11" s="236"/>
      <c r="AG11" s="341" t="s">
        <v>306</v>
      </c>
      <c r="AH11" s="341">
        <v>0.66900000000000004</v>
      </c>
      <c r="AI11"/>
      <c r="AJ11" s="341" t="s">
        <v>501</v>
      </c>
      <c r="AK11"/>
      <c r="AL11" t="s">
        <v>502</v>
      </c>
      <c r="AT11" s="561" t="s">
        <v>954</v>
      </c>
    </row>
    <row r="12" spans="1:46">
      <c r="E12" s="455" t="s">
        <v>892</v>
      </c>
      <c r="F12" s="455"/>
      <c r="G12" s="455" t="s">
        <v>907</v>
      </c>
      <c r="H12" s="455" t="s">
        <v>893</v>
      </c>
      <c r="I12" s="455" t="s">
        <v>902</v>
      </c>
      <c r="J12" s="455"/>
      <c r="M12" s="339" t="s">
        <v>503</v>
      </c>
      <c r="O12" s="339" t="s">
        <v>504</v>
      </c>
      <c r="P12" s="339" t="s">
        <v>505</v>
      </c>
      <c r="Q12" s="339"/>
      <c r="S12" s="343" t="s">
        <v>252</v>
      </c>
      <c r="T12" s="300" t="s">
        <v>497</v>
      </c>
      <c r="U12" s="237" t="s">
        <v>498</v>
      </c>
      <c r="V12" s="339" t="s">
        <v>1517</v>
      </c>
      <c r="W12" s="339" t="s">
        <v>1538</v>
      </c>
      <c r="X12" s="339" t="s">
        <v>1534</v>
      </c>
      <c r="Y12" s="339"/>
      <c r="Z12" s="348"/>
      <c r="AC12" s="339"/>
      <c r="AD12" s="343" t="s">
        <v>508</v>
      </c>
      <c r="AE12" s="344"/>
      <c r="AF12" s="236"/>
      <c r="AG12" s="341" t="s">
        <v>292</v>
      </c>
      <c r="AH12" s="341">
        <v>0.56200000000000006</v>
      </c>
      <c r="AI12"/>
      <c r="AJ12" s="349" t="s">
        <v>487</v>
      </c>
      <c r="AT12" s="561" t="s">
        <v>1151</v>
      </c>
    </row>
    <row r="13" spans="1:46">
      <c r="E13" s="455" t="s">
        <v>912</v>
      </c>
      <c r="F13" s="455"/>
      <c r="G13" s="455" t="s">
        <v>421</v>
      </c>
      <c r="H13" s="455" t="s">
        <v>895</v>
      </c>
      <c r="I13" s="455"/>
      <c r="J13" s="455"/>
      <c r="M13" s="339" t="s">
        <v>509</v>
      </c>
      <c r="O13" s="339" t="s">
        <v>510</v>
      </c>
      <c r="P13" s="350" t="s">
        <v>501</v>
      </c>
      <c r="Q13" s="339"/>
      <c r="S13" s="343" t="s">
        <v>212</v>
      </c>
      <c r="T13" s="300" t="s">
        <v>506</v>
      </c>
      <c r="U13" s="237" t="s">
        <v>507</v>
      </c>
      <c r="V13" s="339" t="s">
        <v>400</v>
      </c>
      <c r="W13" s="339" t="s">
        <v>1540</v>
      </c>
      <c r="X13" s="339" t="s">
        <v>1535</v>
      </c>
      <c r="Y13" s="339"/>
      <c r="Z13" s="348"/>
      <c r="AC13" s="339"/>
      <c r="AD13" s="340" t="s">
        <v>513</v>
      </c>
      <c r="AE13" s="344"/>
      <c r="AF13" s="236"/>
      <c r="AG13" s="341" t="s">
        <v>295</v>
      </c>
      <c r="AH13" s="341">
        <v>0.91100000000000003</v>
      </c>
      <c r="AI13"/>
      <c r="AJ13" s="341" t="s">
        <v>514</v>
      </c>
      <c r="AT13" s="561"/>
    </row>
    <row r="14" spans="1:46">
      <c r="E14" s="455" t="s">
        <v>1511</v>
      </c>
      <c r="F14" s="455"/>
      <c r="G14" s="455" t="s">
        <v>900</v>
      </c>
      <c r="H14" s="455" t="s">
        <v>1501</v>
      </c>
      <c r="I14" s="455" t="s">
        <v>891</v>
      </c>
      <c r="J14" s="455" t="s">
        <v>905</v>
      </c>
      <c r="M14" s="339" t="s">
        <v>515</v>
      </c>
      <c r="O14" s="339" t="s">
        <v>458</v>
      </c>
      <c r="P14" s="339" t="s">
        <v>516</v>
      </c>
      <c r="Q14" s="339"/>
      <c r="S14" s="343" t="s">
        <v>317</v>
      </c>
      <c r="U14" s="237" t="s">
        <v>512</v>
      </c>
      <c r="V14" s="339" t="s">
        <v>414</v>
      </c>
      <c r="W14" s="339" t="s">
        <v>1559</v>
      </c>
      <c r="X14" s="339" t="s">
        <v>1574</v>
      </c>
      <c r="Y14" s="339"/>
      <c r="Z14" s="348"/>
      <c r="AC14" s="339"/>
      <c r="AD14" s="351" t="s">
        <v>520</v>
      </c>
      <c r="AE14" s="344"/>
      <c r="AF14" s="236"/>
      <c r="AG14" s="341" t="s">
        <v>301</v>
      </c>
      <c r="AH14" s="341">
        <v>1.1890000000000001</v>
      </c>
      <c r="AI14"/>
      <c r="AJ14" s="341" t="s">
        <v>521</v>
      </c>
      <c r="AT14" s="561"/>
    </row>
    <row r="15" spans="1:46">
      <c r="E15" s="455" t="s">
        <v>1024</v>
      </c>
      <c r="F15" s="455"/>
      <c r="G15" s="455"/>
      <c r="H15" s="455"/>
      <c r="I15" s="455" t="s">
        <v>909</v>
      </c>
      <c r="J15" s="455" t="s">
        <v>1485</v>
      </c>
      <c r="M15" s="339" t="s">
        <v>522</v>
      </c>
      <c r="O15" s="339"/>
      <c r="P15" s="339" t="s">
        <v>523</v>
      </c>
      <c r="Q15" s="339"/>
      <c r="S15" s="343" t="s">
        <v>835</v>
      </c>
      <c r="T15" s="300" t="s">
        <v>511</v>
      </c>
      <c r="U15" s="237" t="s">
        <v>518</v>
      </c>
      <c r="V15" s="339" t="s">
        <v>1544</v>
      </c>
      <c r="W15" s="339" t="s">
        <v>1560</v>
      </c>
      <c r="X15" s="339" t="s">
        <v>1541</v>
      </c>
      <c r="Y15" s="339"/>
      <c r="Z15" s="348"/>
      <c r="AD15" s="340" t="s">
        <v>527</v>
      </c>
      <c r="AE15" s="344"/>
      <c r="AF15" s="236"/>
      <c r="AG15" s="341" t="s">
        <v>528</v>
      </c>
      <c r="AH15" s="341">
        <v>0.91800000000000004</v>
      </c>
      <c r="AI15"/>
      <c r="AJ15" s="341" t="s">
        <v>529</v>
      </c>
      <c r="AT15" s="561"/>
    </row>
    <row r="16" spans="1:46">
      <c r="E16" s="455" t="s">
        <v>1510</v>
      </c>
      <c r="F16" s="455"/>
      <c r="G16" s="455"/>
      <c r="H16" s="455" t="s">
        <v>904</v>
      </c>
      <c r="I16" s="455" t="s">
        <v>911</v>
      </c>
      <c r="J16" s="455" t="s">
        <v>898</v>
      </c>
      <c r="M16" s="339" t="s">
        <v>530</v>
      </c>
      <c r="P16" s="339" t="s">
        <v>531</v>
      </c>
      <c r="S16" s="343" t="s">
        <v>204</v>
      </c>
      <c r="T16" s="300" t="s">
        <v>517</v>
      </c>
      <c r="U16" s="237" t="s">
        <v>525</v>
      </c>
      <c r="V16" s="339" t="s">
        <v>481</v>
      </c>
      <c r="W16" s="339" t="s">
        <v>1561</v>
      </c>
      <c r="X16" s="339" t="s">
        <v>1542</v>
      </c>
      <c r="Y16" s="339"/>
      <c r="Z16" s="348"/>
      <c r="AD16" s="351" t="s">
        <v>535</v>
      </c>
      <c r="AE16" s="344"/>
      <c r="AF16" s="236"/>
      <c r="AG16" s="341" t="s">
        <v>536</v>
      </c>
      <c r="AH16" s="341">
        <v>1.1890000000000001</v>
      </c>
      <c r="AI16"/>
      <c r="AJ16" s="341" t="s">
        <v>537</v>
      </c>
      <c r="AT16" s="348"/>
    </row>
    <row r="17" spans="5:46">
      <c r="E17" s="455" t="s">
        <v>899</v>
      </c>
      <c r="F17" s="455"/>
      <c r="G17" s="455"/>
      <c r="H17" s="455" t="s">
        <v>891</v>
      </c>
      <c r="I17" s="455"/>
      <c r="J17" s="455" t="s">
        <v>1486</v>
      </c>
      <c r="M17" s="339" t="s">
        <v>538</v>
      </c>
      <c r="P17" s="339" t="s">
        <v>539</v>
      </c>
      <c r="S17" s="343" t="s">
        <v>208</v>
      </c>
      <c r="T17" s="300" t="s">
        <v>524</v>
      </c>
      <c r="U17" s="237" t="s">
        <v>533</v>
      </c>
      <c r="V17" s="339" t="s">
        <v>1125</v>
      </c>
      <c r="W17" s="339" t="s">
        <v>1562</v>
      </c>
      <c r="X17" s="339" t="s">
        <v>1575</v>
      </c>
      <c r="Y17" s="339"/>
      <c r="Z17" s="348"/>
      <c r="AD17" s="351" t="s">
        <v>543</v>
      </c>
      <c r="AE17" s="344"/>
      <c r="AF17" s="236"/>
      <c r="AG17" s="341" t="s">
        <v>316</v>
      </c>
      <c r="AH17" s="341">
        <v>1.859</v>
      </c>
      <c r="AI17"/>
      <c r="AJ17" s="341" t="s">
        <v>544</v>
      </c>
      <c r="AT17" s="348"/>
    </row>
    <row r="18" spans="5:46">
      <c r="E18" s="455" t="s">
        <v>1509</v>
      </c>
      <c r="F18" s="455"/>
      <c r="G18" s="455"/>
      <c r="H18" s="455"/>
      <c r="I18" s="455" t="s">
        <v>905</v>
      </c>
      <c r="J18" s="455" t="s">
        <v>911</v>
      </c>
      <c r="M18" s="339" t="s">
        <v>545</v>
      </c>
      <c r="P18" s="339" t="s">
        <v>546</v>
      </c>
      <c r="S18" s="343" t="s">
        <v>330</v>
      </c>
      <c r="T18" s="300" t="s">
        <v>532</v>
      </c>
      <c r="U18" s="237" t="s">
        <v>541</v>
      </c>
      <c r="V18" s="339"/>
      <c r="W18" s="339" t="s">
        <v>1563</v>
      </c>
      <c r="X18" s="339" t="s">
        <v>1543</v>
      </c>
      <c r="Y18" s="339"/>
      <c r="Z18" s="348"/>
      <c r="AD18" s="340" t="s">
        <v>549</v>
      </c>
      <c r="AE18" s="344"/>
      <c r="AF18" s="236"/>
      <c r="AG18" s="341" t="s">
        <v>321</v>
      </c>
      <c r="AH18" s="341">
        <v>1.9510000000000001</v>
      </c>
      <c r="AI18"/>
      <c r="AJ18" s="341" t="s">
        <v>550</v>
      </c>
      <c r="AT18" s="348"/>
    </row>
    <row r="19" spans="5:46">
      <c r="E19" s="455" t="s">
        <v>1508</v>
      </c>
      <c r="F19" s="455"/>
      <c r="G19" s="455"/>
      <c r="H19" s="455" t="s">
        <v>910</v>
      </c>
      <c r="I19" s="455" t="s">
        <v>898</v>
      </c>
      <c r="J19" s="455" t="s">
        <v>1094</v>
      </c>
      <c r="M19" s="339" t="s">
        <v>551</v>
      </c>
      <c r="S19" s="343" t="s">
        <v>206</v>
      </c>
      <c r="T19" s="300" t="s">
        <v>540</v>
      </c>
      <c r="U19" s="237" t="s">
        <v>548</v>
      </c>
      <c r="V19" s="339"/>
      <c r="W19" s="339" t="s">
        <v>1539</v>
      </c>
      <c r="X19" s="339" t="s">
        <v>1545</v>
      </c>
      <c r="Y19" s="339"/>
      <c r="Z19" s="348"/>
      <c r="AE19" s="344"/>
      <c r="AF19" s="236"/>
      <c r="AG19" s="341" t="s">
        <v>331</v>
      </c>
      <c r="AH19" s="341">
        <v>0.91100000000000003</v>
      </c>
    </row>
    <row r="20" spans="5:46">
      <c r="E20" s="455" t="s">
        <v>908</v>
      </c>
      <c r="F20" s="455"/>
      <c r="G20" s="455"/>
      <c r="H20" s="455" t="s">
        <v>896</v>
      </c>
      <c r="I20" s="455" t="s">
        <v>1486</v>
      </c>
      <c r="J20" s="455" t="s">
        <v>1487</v>
      </c>
      <c r="M20" s="339" t="s">
        <v>554</v>
      </c>
      <c r="S20" s="343" t="s">
        <v>325</v>
      </c>
      <c r="T20" s="300" t="s">
        <v>547</v>
      </c>
      <c r="U20" s="237" t="s">
        <v>553</v>
      </c>
      <c r="V20" s="339"/>
      <c r="W20" s="339" t="s">
        <v>441</v>
      </c>
      <c r="X20" s="339" t="s">
        <v>1576</v>
      </c>
      <c r="AE20" s="344"/>
      <c r="AF20" s="236"/>
    </row>
    <row r="21" spans="5:46">
      <c r="E21" s="455" t="s">
        <v>900</v>
      </c>
      <c r="F21" s="455"/>
      <c r="G21" s="455"/>
      <c r="H21" s="455" t="s">
        <v>1502</v>
      </c>
      <c r="I21" s="455" t="s">
        <v>1484</v>
      </c>
      <c r="J21" s="455" t="s">
        <v>1022</v>
      </c>
      <c r="M21" s="339" t="s">
        <v>557</v>
      </c>
      <c r="S21" s="343" t="s">
        <v>205</v>
      </c>
      <c r="T21" s="300" t="s">
        <v>552</v>
      </c>
      <c r="U21" s="237" t="s">
        <v>556</v>
      </c>
      <c r="V21" s="339"/>
      <c r="W21" s="339" t="s">
        <v>427</v>
      </c>
      <c r="X21" s="339" t="s">
        <v>463</v>
      </c>
      <c r="AE21" s="347"/>
      <c r="AF21"/>
    </row>
    <row r="22" spans="5:46">
      <c r="E22" s="455" t="s">
        <v>897</v>
      </c>
      <c r="F22" s="455"/>
      <c r="G22" s="455"/>
      <c r="H22" s="455" t="s">
        <v>1022</v>
      </c>
      <c r="I22" s="455" t="s">
        <v>1022</v>
      </c>
      <c r="J22" s="455"/>
      <c r="M22" s="339" t="s">
        <v>560</v>
      </c>
      <c r="S22" s="343" t="s">
        <v>250</v>
      </c>
      <c r="T22" s="300" t="s">
        <v>555</v>
      </c>
      <c r="U22" s="237" t="s">
        <v>559</v>
      </c>
      <c r="V22" s="339"/>
      <c r="W22" s="339" t="s">
        <v>440</v>
      </c>
      <c r="X22" s="339" t="s">
        <v>1577</v>
      </c>
      <c r="AE22" s="344"/>
      <c r="AF22" s="236"/>
    </row>
    <row r="23" spans="5:46">
      <c r="E23" s="455" t="s">
        <v>1068</v>
      </c>
      <c r="F23" s="455"/>
      <c r="G23" s="455"/>
      <c r="H23" s="455" t="s">
        <v>914</v>
      </c>
      <c r="I23" s="455" t="s">
        <v>917</v>
      </c>
      <c r="J23" s="455"/>
      <c r="M23" s="339" t="s">
        <v>563</v>
      </c>
      <c r="S23" s="343" t="s">
        <v>211</v>
      </c>
      <c r="T23" s="300" t="s">
        <v>558</v>
      </c>
      <c r="U23" s="237" t="s">
        <v>562</v>
      </c>
      <c r="V23" s="339"/>
      <c r="W23" s="339" t="s">
        <v>490</v>
      </c>
      <c r="X23" s="339" t="s">
        <v>1578</v>
      </c>
      <c r="AE23" s="344"/>
      <c r="AF23" s="236"/>
    </row>
    <row r="24" spans="5:46">
      <c r="E24" s="455" t="s">
        <v>1504</v>
      </c>
      <c r="F24" s="455"/>
      <c r="G24" s="455"/>
      <c r="H24" s="455" t="s">
        <v>902</v>
      </c>
      <c r="I24" s="455" t="s">
        <v>1487</v>
      </c>
      <c r="J24" s="455"/>
      <c r="M24" s="339" t="s">
        <v>566</v>
      </c>
      <c r="S24" s="343" t="s">
        <v>850</v>
      </c>
      <c r="T24" s="300" t="s">
        <v>561</v>
      </c>
      <c r="U24" s="237" t="s">
        <v>565</v>
      </c>
      <c r="V24" s="339"/>
      <c r="W24" s="339" t="s">
        <v>499</v>
      </c>
      <c r="X24" s="339" t="s">
        <v>1579</v>
      </c>
      <c r="AE24" s="347"/>
      <c r="AF24"/>
    </row>
    <row r="25" spans="5:46">
      <c r="E25" s="455" t="s">
        <v>901</v>
      </c>
      <c r="F25" s="159"/>
      <c r="G25" s="455"/>
      <c r="H25" s="455" t="s">
        <v>1488</v>
      </c>
      <c r="I25" s="455"/>
      <c r="J25" s="455"/>
      <c r="L25" s="348"/>
      <c r="M25" s="339" t="s">
        <v>3136</v>
      </c>
      <c r="S25" s="343" t="s">
        <v>202</v>
      </c>
      <c r="T25" s="300" t="s">
        <v>564</v>
      </c>
      <c r="U25" s="237" t="s">
        <v>568</v>
      </c>
      <c r="V25" s="339"/>
      <c r="W25" s="339" t="s">
        <v>534</v>
      </c>
      <c r="X25" s="339" t="s">
        <v>1580</v>
      </c>
      <c r="AE25" s="344"/>
      <c r="AF25" s="236"/>
    </row>
    <row r="26" spans="5:46">
      <c r="E26" s="455" t="s">
        <v>885</v>
      </c>
      <c r="F26" s="159"/>
      <c r="G26" s="455"/>
      <c r="H26" s="455" t="s">
        <v>809</v>
      </c>
      <c r="I26" s="455"/>
      <c r="J26" s="455"/>
      <c r="M26" s="339" t="s">
        <v>261</v>
      </c>
      <c r="S26" s="343" t="s">
        <v>225</v>
      </c>
      <c r="T26" s="300" t="s">
        <v>567</v>
      </c>
      <c r="U26" s="237" t="s">
        <v>570</v>
      </c>
      <c r="V26" s="339"/>
      <c r="W26" s="339" t="s">
        <v>542</v>
      </c>
      <c r="X26" s="339" t="s">
        <v>1581</v>
      </c>
      <c r="AE26" s="344"/>
      <c r="AF26" s="236"/>
    </row>
    <row r="27" spans="5:46">
      <c r="E27" s="455" t="s">
        <v>915</v>
      </c>
      <c r="F27" s="159"/>
      <c r="G27" s="159"/>
      <c r="H27" s="455" t="s">
        <v>1489</v>
      </c>
      <c r="I27" s="455"/>
      <c r="J27" s="455"/>
      <c r="M27" s="339" t="s">
        <v>496</v>
      </c>
      <c r="S27" s="343" t="s">
        <v>216</v>
      </c>
      <c r="T27" s="300" t="s">
        <v>569</v>
      </c>
      <c r="U27" s="237" t="s">
        <v>572</v>
      </c>
      <c r="V27" s="339"/>
      <c r="W27" s="339" t="s">
        <v>1582</v>
      </c>
      <c r="X27" s="339" t="s">
        <v>1062</v>
      </c>
      <c r="AE27" s="344"/>
      <c r="AF27" s="236"/>
    </row>
    <row r="28" spans="5:46">
      <c r="E28" s="455" t="s">
        <v>916</v>
      </c>
      <c r="F28" s="159"/>
      <c r="G28" s="159"/>
      <c r="H28" s="455" t="s">
        <v>917</v>
      </c>
      <c r="I28" s="455"/>
      <c r="J28" s="455"/>
      <c r="M28" s="339" t="s">
        <v>575</v>
      </c>
      <c r="S28" s="343" t="s">
        <v>221</v>
      </c>
      <c r="T28" s="300" t="s">
        <v>571</v>
      </c>
      <c r="U28" s="237" t="s">
        <v>574</v>
      </c>
      <c r="V28" s="339"/>
      <c r="W28" s="339" t="s">
        <v>1583</v>
      </c>
      <c r="X28" s="339" t="s">
        <v>1063</v>
      </c>
      <c r="AE28" s="344"/>
      <c r="AF28" s="236"/>
    </row>
    <row r="29" spans="5:46">
      <c r="E29" s="455" t="s">
        <v>1515</v>
      </c>
      <c r="F29" s="159"/>
      <c r="G29" s="159"/>
      <c r="H29" s="455" t="s">
        <v>905</v>
      </c>
      <c r="I29" s="455"/>
      <c r="J29" s="159"/>
      <c r="M29" s="339" t="s">
        <v>458</v>
      </c>
      <c r="S29" s="343" t="s">
        <v>297</v>
      </c>
      <c r="T29" s="300" t="s">
        <v>573</v>
      </c>
      <c r="U29" s="237" t="s">
        <v>577</v>
      </c>
      <c r="V29" s="348"/>
      <c r="W29" s="348"/>
      <c r="AE29" s="344"/>
      <c r="AF29" s="236"/>
    </row>
    <row r="30" spans="5:46">
      <c r="E30" s="455" t="s">
        <v>1512</v>
      </c>
      <c r="F30" s="159"/>
      <c r="G30" s="159"/>
      <c r="H30" s="455"/>
      <c r="I30" s="455"/>
      <c r="J30" s="159"/>
      <c r="M30" s="339" t="s">
        <v>580</v>
      </c>
      <c r="S30" s="343" t="s">
        <v>335</v>
      </c>
      <c r="T30" s="300" t="s">
        <v>576</v>
      </c>
      <c r="U30" s="237" t="s">
        <v>579</v>
      </c>
      <c r="V30" s="348"/>
      <c r="W30" s="348"/>
      <c r="AE30" s="344"/>
      <c r="AF30" s="236"/>
    </row>
    <row r="31" spans="5:46">
      <c r="E31" s="455" t="s">
        <v>887</v>
      </c>
      <c r="F31" s="159"/>
      <c r="G31" s="159"/>
      <c r="H31" s="455"/>
      <c r="I31" s="455"/>
      <c r="J31" s="159"/>
      <c r="M31" s="339" t="s">
        <v>583</v>
      </c>
      <c r="S31" s="343" t="s">
        <v>222</v>
      </c>
      <c r="T31" s="300" t="s">
        <v>578</v>
      </c>
      <c r="U31" s="237" t="s">
        <v>582</v>
      </c>
      <c r="V31" s="348"/>
      <c r="W31" s="348"/>
      <c r="AE31" s="344"/>
      <c r="AF31" s="236"/>
    </row>
    <row r="32" spans="5:46">
      <c r="E32" s="455"/>
      <c r="F32" s="159"/>
      <c r="G32" s="159"/>
      <c r="H32" s="455"/>
      <c r="I32" s="455"/>
      <c r="J32" s="159"/>
      <c r="M32" s="350" t="s">
        <v>501</v>
      </c>
      <c r="S32" s="343" t="s">
        <v>304</v>
      </c>
      <c r="T32" s="300" t="s">
        <v>581</v>
      </c>
      <c r="U32" s="237" t="s">
        <v>586</v>
      </c>
      <c r="V32" s="348"/>
      <c r="W32" s="348"/>
      <c r="AE32" s="344"/>
      <c r="AF32"/>
    </row>
    <row r="33" spans="5:32">
      <c r="E33" s="455"/>
      <c r="F33" s="159"/>
      <c r="G33" s="159"/>
      <c r="H33" s="455"/>
      <c r="I33" s="455"/>
      <c r="J33" s="159"/>
      <c r="M33" s="339" t="s">
        <v>589</v>
      </c>
      <c r="S33" s="343" t="s">
        <v>224</v>
      </c>
      <c r="T33" s="300" t="s">
        <v>585</v>
      </c>
      <c r="U33" s="237" t="s">
        <v>588</v>
      </c>
      <c r="V33" s="348"/>
      <c r="W33" s="348"/>
      <c r="AE33" s="344"/>
      <c r="AF33" s="236"/>
    </row>
    <row r="34" spans="5:32">
      <c r="E34" s="455"/>
      <c r="F34" s="159"/>
      <c r="G34" s="159"/>
      <c r="H34" s="455"/>
      <c r="I34" s="455"/>
      <c r="J34" s="159"/>
      <c r="M34" s="339" t="s">
        <v>469</v>
      </c>
      <c r="S34" s="343" t="s">
        <v>584</v>
      </c>
      <c r="T34" s="300" t="s">
        <v>587</v>
      </c>
      <c r="U34" s="237" t="s">
        <v>591</v>
      </c>
      <c r="V34" s="348"/>
      <c r="W34" s="348"/>
      <c r="AE34" s="344"/>
      <c r="AF34" s="236"/>
    </row>
    <row r="35" spans="5:32">
      <c r="E35" s="455"/>
      <c r="M35" s="339" t="s">
        <v>255</v>
      </c>
      <c r="S35" s="343" t="s">
        <v>251</v>
      </c>
      <c r="T35" s="300" t="s">
        <v>590</v>
      </c>
      <c r="U35" s="237" t="s">
        <v>593</v>
      </c>
      <c r="V35" s="348"/>
      <c r="W35" s="348"/>
      <c r="AE35" s="347"/>
      <c r="AF35"/>
    </row>
    <row r="36" spans="5:32">
      <c r="E36" s="455"/>
      <c r="M36" s="339" t="s">
        <v>546</v>
      </c>
      <c r="S36" s="353" t="s">
        <v>1554</v>
      </c>
      <c r="T36" s="300" t="s">
        <v>592</v>
      </c>
      <c r="U36" s="237" t="s">
        <v>595</v>
      </c>
      <c r="V36" s="348"/>
      <c r="W36" s="348"/>
      <c r="AE36" s="344"/>
      <c r="AF36" s="236"/>
    </row>
    <row r="37" spans="5:32">
      <c r="E37" s="455"/>
      <c r="M37" s="339" t="s">
        <v>598</v>
      </c>
      <c r="S37" s="343" t="s">
        <v>313</v>
      </c>
      <c r="T37" s="300" t="s">
        <v>594</v>
      </c>
      <c r="U37" s="237" t="s">
        <v>597</v>
      </c>
      <c r="V37" s="348"/>
      <c r="W37" s="348"/>
      <c r="AE37" s="347"/>
      <c r="AF37"/>
    </row>
    <row r="38" spans="5:32">
      <c r="E38" s="455"/>
      <c r="M38" s="339" t="s">
        <v>601</v>
      </c>
      <c r="S38" s="343" t="s">
        <v>863</v>
      </c>
      <c r="T38" s="300" t="s">
        <v>596</v>
      </c>
      <c r="U38" s="237" t="s">
        <v>600</v>
      </c>
      <c r="V38" s="348"/>
      <c r="W38" s="348"/>
      <c r="AE38" s="344"/>
      <c r="AF38" s="236"/>
    </row>
    <row r="39" spans="5:32">
      <c r="E39" s="455"/>
      <c r="S39" s="343" t="s">
        <v>859</v>
      </c>
      <c r="T39" s="300" t="s">
        <v>599</v>
      </c>
      <c r="U39" s="237" t="s">
        <v>603</v>
      </c>
      <c r="V39" s="348"/>
      <c r="W39" s="348"/>
      <c r="AE39" s="344"/>
      <c r="AF39" s="236"/>
    </row>
    <row r="40" spans="5:32">
      <c r="E40" s="455"/>
      <c r="S40" s="343" t="s">
        <v>209</v>
      </c>
      <c r="T40" s="300" t="s">
        <v>602</v>
      </c>
      <c r="U40" s="237" t="s">
        <v>605</v>
      </c>
      <c r="V40" s="348"/>
      <c r="W40" s="348"/>
      <c r="AE40" s="344"/>
      <c r="AF40" s="236"/>
    </row>
    <row r="41" spans="5:32">
      <c r="E41" s="455"/>
      <c r="S41" s="343" t="s">
        <v>312</v>
      </c>
      <c r="T41" s="300" t="s">
        <v>604</v>
      </c>
      <c r="U41" s="237" t="s">
        <v>607</v>
      </c>
      <c r="AE41" s="344"/>
      <c r="AF41" s="236"/>
    </row>
    <row r="42" spans="5:32">
      <c r="E42" s="339"/>
      <c r="S42" s="343" t="s">
        <v>223</v>
      </c>
      <c r="T42" s="300" t="s">
        <v>606</v>
      </c>
      <c r="U42" s="237" t="s">
        <v>610</v>
      </c>
      <c r="AE42" s="347"/>
      <c r="AF42"/>
    </row>
    <row r="43" spans="5:32">
      <c r="E43" s="339"/>
      <c r="S43" s="343" t="s">
        <v>307</v>
      </c>
      <c r="T43" s="300" t="s">
        <v>609</v>
      </c>
      <c r="U43" s="237" t="s">
        <v>612</v>
      </c>
      <c r="AE43" s="347"/>
      <c r="AF43"/>
    </row>
    <row r="44" spans="5:32">
      <c r="E44" s="339"/>
      <c r="S44" s="343" t="s">
        <v>200</v>
      </c>
      <c r="T44" s="300" t="s">
        <v>611</v>
      </c>
      <c r="U44" s="237" t="s">
        <v>614</v>
      </c>
      <c r="AE44" s="344"/>
      <c r="AF44" s="236"/>
    </row>
    <row r="45" spans="5:32">
      <c r="E45" s="339"/>
      <c r="S45" s="343" t="s">
        <v>608</v>
      </c>
      <c r="T45" s="300" t="s">
        <v>613</v>
      </c>
      <c r="U45" s="237" t="s">
        <v>617</v>
      </c>
      <c r="AE45" s="344"/>
      <c r="AF45" s="236"/>
    </row>
    <row r="46" spans="5:32">
      <c r="S46" s="343" t="s">
        <v>311</v>
      </c>
      <c r="T46" s="300" t="s">
        <v>616</v>
      </c>
      <c r="U46" s="237" t="s">
        <v>619</v>
      </c>
      <c r="AE46" s="344"/>
      <c r="AF46" s="236"/>
    </row>
    <row r="47" spans="5:32">
      <c r="S47" s="343" t="s">
        <v>327</v>
      </c>
      <c r="T47" s="300" t="s">
        <v>618</v>
      </c>
      <c r="U47" s="237" t="s">
        <v>621</v>
      </c>
      <c r="AE47" s="344"/>
      <c r="AF47" s="236"/>
    </row>
    <row r="48" spans="5:32">
      <c r="S48" s="343" t="s">
        <v>615</v>
      </c>
      <c r="T48" s="300" t="s">
        <v>620</v>
      </c>
      <c r="U48" s="237" t="s">
        <v>623</v>
      </c>
      <c r="AE48" s="344"/>
      <c r="AF48" s="236"/>
    </row>
    <row r="49" spans="19:32">
      <c r="S49" s="343" t="s">
        <v>207</v>
      </c>
      <c r="T49" s="300" t="s">
        <v>622</v>
      </c>
      <c r="U49" s="237" t="s">
        <v>625</v>
      </c>
      <c r="AE49" s="344"/>
      <c r="AF49" s="236"/>
    </row>
    <row r="50" spans="19:32">
      <c r="S50" s="343" t="s">
        <v>329</v>
      </c>
      <c r="T50" s="300" t="s">
        <v>624</v>
      </c>
      <c r="U50" s="237" t="s">
        <v>628</v>
      </c>
      <c r="AE50" s="344"/>
      <c r="AF50"/>
    </row>
    <row r="51" spans="19:32">
      <c r="S51" s="343" t="s">
        <v>203</v>
      </c>
      <c r="T51" s="300" t="s">
        <v>627</v>
      </c>
      <c r="U51" s="237" t="s">
        <v>630</v>
      </c>
      <c r="AE51" s="344"/>
      <c r="AF51" s="236"/>
    </row>
    <row r="52" spans="19:32">
      <c r="S52" s="343" t="s">
        <v>314</v>
      </c>
      <c r="T52" s="300" t="s">
        <v>629</v>
      </c>
      <c r="U52" s="237" t="s">
        <v>632</v>
      </c>
      <c r="AE52" s="344"/>
      <c r="AF52" s="236"/>
    </row>
    <row r="53" spans="19:32">
      <c r="S53" s="343" t="s">
        <v>626</v>
      </c>
      <c r="T53" s="300" t="s">
        <v>631</v>
      </c>
      <c r="U53" s="237" t="s">
        <v>634</v>
      </c>
      <c r="AE53" s="344"/>
      <c r="AF53" s="236"/>
    </row>
    <row r="54" spans="19:32">
      <c r="S54" s="343" t="s">
        <v>213</v>
      </c>
      <c r="T54" s="300" t="s">
        <v>633</v>
      </c>
      <c r="U54" s="237" t="s">
        <v>636</v>
      </c>
      <c r="AE54" s="344"/>
      <c r="AF54" s="236"/>
    </row>
    <row r="55" spans="19:32">
      <c r="S55" s="343" t="s">
        <v>217</v>
      </c>
      <c r="T55" s="300" t="s">
        <v>635</v>
      </c>
      <c r="U55" s="237" t="s">
        <v>638</v>
      </c>
      <c r="AE55" s="344"/>
      <c r="AF55" s="236"/>
    </row>
    <row r="56" spans="19:32">
      <c r="S56" s="343" t="s">
        <v>298</v>
      </c>
      <c r="T56" s="300" t="s">
        <v>637</v>
      </c>
      <c r="U56" s="237" t="s">
        <v>640</v>
      </c>
      <c r="AE56" s="344"/>
      <c r="AF56" s="236"/>
    </row>
    <row r="57" spans="19:32">
      <c r="S57" s="343" t="s">
        <v>210</v>
      </c>
      <c r="T57" s="300" t="s">
        <v>639</v>
      </c>
      <c r="U57" s="237" t="s">
        <v>642</v>
      </c>
      <c r="AE57" s="344"/>
      <c r="AF57" s="236"/>
    </row>
    <row r="58" spans="19:32">
      <c r="S58" s="343" t="s">
        <v>864</v>
      </c>
      <c r="T58" s="300" t="s">
        <v>641</v>
      </c>
      <c r="U58" s="237" t="s">
        <v>644</v>
      </c>
      <c r="AE58" s="344"/>
      <c r="AF58"/>
    </row>
    <row r="59" spans="19:32">
      <c r="S59" s="343" t="s">
        <v>219</v>
      </c>
      <c r="T59" s="300" t="s">
        <v>643</v>
      </c>
      <c r="U59" s="237" t="s">
        <v>646</v>
      </c>
      <c r="AE59" s="344"/>
      <c r="AF59"/>
    </row>
    <row r="60" spans="19:32">
      <c r="S60" s="343" t="s">
        <v>254</v>
      </c>
      <c r="T60" s="300" t="s">
        <v>645</v>
      </c>
      <c r="AE60" s="344"/>
      <c r="AF60" s="236"/>
    </row>
    <row r="61" spans="19:32">
      <c r="S61" s="343" t="s">
        <v>309</v>
      </c>
      <c r="AE61" s="344"/>
      <c r="AF61"/>
    </row>
    <row r="62" spans="19:32">
      <c r="S62" s="343" t="s">
        <v>320</v>
      </c>
      <c r="AE62" s="344"/>
      <c r="AF62" s="236"/>
    </row>
    <row r="63" spans="19:32">
      <c r="S63" s="343" t="s">
        <v>332</v>
      </c>
      <c r="AE63" s="344"/>
      <c r="AF63" s="236"/>
    </row>
    <row r="64" spans="19:32">
      <c r="S64" s="343" t="s">
        <v>308</v>
      </c>
      <c r="AE64" s="344"/>
      <c r="AF64" s="236"/>
    </row>
    <row r="65" spans="19:32">
      <c r="S65" s="343" t="s">
        <v>334</v>
      </c>
      <c r="AE65" s="344"/>
      <c r="AF65" s="236"/>
    </row>
    <row r="66" spans="19:32">
      <c r="S66" s="343" t="s">
        <v>326</v>
      </c>
      <c r="AE66" s="344"/>
      <c r="AF66" s="236"/>
    </row>
    <row r="67" spans="19:32">
      <c r="S67" s="343" t="s">
        <v>338</v>
      </c>
      <c r="AE67" s="344"/>
      <c r="AF67" s="236"/>
    </row>
    <row r="68" spans="19:32">
      <c r="S68" s="343" t="s">
        <v>303</v>
      </c>
      <c r="AE68" s="344"/>
      <c r="AF68" s="236"/>
    </row>
    <row r="69" spans="19:32">
      <c r="S69" s="343" t="s">
        <v>322</v>
      </c>
      <c r="AE69" s="344"/>
      <c r="AF69" s="236"/>
    </row>
    <row r="70" spans="19:32">
      <c r="S70" s="343" t="s">
        <v>315</v>
      </c>
      <c r="AE70" s="344"/>
      <c r="AF70" s="236"/>
    </row>
    <row r="71" spans="19:32">
      <c r="S71" s="343" t="s">
        <v>647</v>
      </c>
      <c r="AE71" s="344"/>
      <c r="AF71" s="236"/>
    </row>
    <row r="72" spans="19:32">
      <c r="S72" s="343" t="s">
        <v>218</v>
      </c>
      <c r="AE72" s="344"/>
      <c r="AF72" s="236"/>
    </row>
    <row r="73" spans="19:32">
      <c r="S73" s="343" t="s">
        <v>648</v>
      </c>
      <c r="AE73" s="344"/>
      <c r="AF73" s="236"/>
    </row>
    <row r="74" spans="19:32">
      <c r="S74" s="343" t="s">
        <v>199</v>
      </c>
      <c r="AE74" s="352"/>
    </row>
    <row r="75" spans="19:32">
      <c r="S75" s="343" t="s">
        <v>201</v>
      </c>
      <c r="AE75" s="352"/>
    </row>
    <row r="76" spans="19:32">
      <c r="S76" s="343" t="s">
        <v>649</v>
      </c>
      <c r="AE76" s="352"/>
    </row>
    <row r="77" spans="19:32">
      <c r="S77" s="343" t="s">
        <v>650</v>
      </c>
      <c r="AE77" s="352"/>
    </row>
    <row r="78" spans="19:32">
      <c r="S78" s="343" t="s">
        <v>651</v>
      </c>
    </row>
    <row r="79" spans="19:32">
      <c r="S79" s="343" t="s">
        <v>652</v>
      </c>
    </row>
    <row r="80" spans="19:32">
      <c r="S80" s="343" t="s">
        <v>215</v>
      </c>
    </row>
    <row r="81" spans="19:19">
      <c r="S81" s="343" t="s">
        <v>299</v>
      </c>
    </row>
    <row r="82" spans="19:19">
      <c r="S82" s="343" t="s">
        <v>302</v>
      </c>
    </row>
    <row r="83" spans="19:19">
      <c r="S83" s="343" t="s">
        <v>319</v>
      </c>
    </row>
    <row r="84" spans="19:19">
      <c r="S84" s="343" t="s">
        <v>253</v>
      </c>
    </row>
    <row r="85" spans="19:19">
      <c r="S85" s="343" t="s">
        <v>294</v>
      </c>
    </row>
    <row r="86" spans="19:19">
      <c r="S86" s="343" t="s">
        <v>214</v>
      </c>
    </row>
    <row r="87" spans="19:19">
      <c r="S87" s="343" t="s">
        <v>653</v>
      </c>
    </row>
    <row r="88" spans="19:19">
      <c r="S88" s="343" t="s">
        <v>654</v>
      </c>
    </row>
    <row r="89" spans="19:19">
      <c r="S89" s="343" t="s">
        <v>655</v>
      </c>
    </row>
    <row r="90" spans="19:19">
      <c r="S90" s="343" t="s">
        <v>656</v>
      </c>
    </row>
    <row r="91" spans="19:19">
      <c r="S91" s="343" t="s">
        <v>657</v>
      </c>
    </row>
    <row r="92" spans="19:19">
      <c r="S92" s="343" t="s">
        <v>658</v>
      </c>
    </row>
    <row r="93" spans="19:19">
      <c r="S93" s="343" t="s">
        <v>659</v>
      </c>
    </row>
    <row r="94" spans="19:19">
      <c r="S94" s="343" t="s">
        <v>660</v>
      </c>
    </row>
    <row r="95" spans="19:19">
      <c r="S95" s="353" t="s">
        <v>661</v>
      </c>
    </row>
    <row r="96" spans="19:19">
      <c r="S96" s="353" t="s">
        <v>662</v>
      </c>
    </row>
    <row r="97" spans="19:19">
      <c r="S97" s="353" t="s">
        <v>1061</v>
      </c>
    </row>
    <row r="98" spans="19:19">
      <c r="S98" s="353" t="s">
        <v>1640</v>
      </c>
    </row>
    <row r="99" spans="19:19">
      <c r="S99" s="353"/>
    </row>
    <row r="100" spans="19:19">
      <c r="S100" s="353"/>
    </row>
  </sheetData>
  <sortState ref="F2:F14">
    <sortCondition ref="F2"/>
  </sortState>
  <phoneticPr fontId="5" type="noConversion"/>
  <pageMargins left="0.75" right="0.75" top="1" bottom="1" header="0.5" footer="0.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V43"/>
  <sheetViews>
    <sheetView showGridLines="0" zoomScale="80" zoomScaleNormal="80" workbookViewId="0">
      <pane xSplit="6" ySplit="1" topLeftCell="G2" activePane="bottomRight" state="frozen"/>
      <selection pane="topRight" activeCell="G1" sqref="G1"/>
      <selection pane="bottomLeft" activeCell="A2" sqref="A2"/>
      <selection pane="bottomRight" activeCell="AB17" sqref="AB17"/>
    </sheetView>
  </sheetViews>
  <sheetFormatPr defaultRowHeight="16.5"/>
  <cols>
    <col min="1" max="1" width="9" style="172"/>
    <col min="2" max="2" width="5.5" style="172" bestFit="1" customWidth="1"/>
    <col min="3" max="3" width="9" style="172"/>
    <col min="4" max="4" width="3.25" style="172" customWidth="1"/>
    <col min="5" max="5" width="9" style="172"/>
    <col min="6" max="6" width="16.5" style="172" customWidth="1"/>
    <col min="7" max="7" width="6" style="172" bestFit="1" customWidth="1"/>
    <col min="8" max="8" width="9" style="172"/>
    <col min="9" max="9" width="5.25" style="172" customWidth="1"/>
    <col min="10" max="25" width="5.75" style="159" customWidth="1"/>
    <col min="26" max="26" width="5.75" style="708" bestFit="1" customWidth="1"/>
    <col min="27" max="27" width="5.25" style="159" customWidth="1"/>
    <col min="28" max="28" width="9" style="159"/>
    <col min="29" max="29" width="9.5" style="159" bestFit="1" customWidth="1"/>
    <col min="30" max="30" width="5.25" style="159" customWidth="1"/>
    <col min="31" max="31" width="7.875" style="159" customWidth="1"/>
    <col min="32" max="32" width="4.625" style="159" customWidth="1"/>
    <col min="33" max="33" width="4.875" style="159" customWidth="1"/>
    <col min="34" max="37" width="10.75" style="172" customWidth="1"/>
    <col min="38" max="38" width="7.625" style="172" customWidth="1"/>
    <col min="39" max="43" width="9" style="172"/>
    <col min="44" max="44" width="11.125" style="172" customWidth="1"/>
    <col min="45" max="45" width="6" style="172" bestFit="1" customWidth="1"/>
    <col min="46" max="46" width="5" style="172" bestFit="1" customWidth="1"/>
    <col min="47" max="47" width="6.25" style="172" customWidth="1"/>
    <col min="48" max="48" width="9.5" style="172" bestFit="1" customWidth="1"/>
    <col min="49" max="16384" width="9" style="172"/>
  </cols>
  <sheetData>
    <row r="1" spans="1:48" s="653" customFormat="1" ht="42" customHeight="1" thickBot="1">
      <c r="A1" s="641" t="s">
        <v>194</v>
      </c>
      <c r="B1" s="641" t="s">
        <v>187</v>
      </c>
      <c r="C1" s="641" t="s">
        <v>188</v>
      </c>
      <c r="D1" s="642" t="s">
        <v>288</v>
      </c>
      <c r="E1" s="643" t="s">
        <v>189</v>
      </c>
      <c r="F1" s="644" t="s">
        <v>1056</v>
      </c>
      <c r="G1" s="644" t="s">
        <v>190</v>
      </c>
      <c r="H1" s="644" t="s">
        <v>1584</v>
      </c>
      <c r="I1" s="645" t="s">
        <v>291</v>
      </c>
      <c r="J1" s="641" t="s">
        <v>1585</v>
      </c>
      <c r="K1" s="641" t="s">
        <v>1586</v>
      </c>
      <c r="L1" s="641" t="s">
        <v>1587</v>
      </c>
      <c r="M1" s="641" t="s">
        <v>1587</v>
      </c>
      <c r="N1" s="646" t="s">
        <v>1588</v>
      </c>
      <c r="O1" s="641" t="s">
        <v>1589</v>
      </c>
      <c r="P1" s="641" t="s">
        <v>1590</v>
      </c>
      <c r="Q1" s="641" t="s">
        <v>1590</v>
      </c>
      <c r="R1" s="646" t="s">
        <v>362</v>
      </c>
      <c r="S1" s="641" t="s">
        <v>1591</v>
      </c>
      <c r="T1" s="641" t="s">
        <v>1592</v>
      </c>
      <c r="U1" s="641" t="s">
        <v>1592</v>
      </c>
      <c r="V1" s="646" t="s">
        <v>1593</v>
      </c>
      <c r="W1" s="641" t="s">
        <v>1594</v>
      </c>
      <c r="X1" s="641" t="s">
        <v>1595</v>
      </c>
      <c r="Y1" s="647" t="s">
        <v>1595</v>
      </c>
      <c r="Z1" s="648" t="s">
        <v>227</v>
      </c>
      <c r="AA1" s="649" t="s">
        <v>1596</v>
      </c>
      <c r="AB1" s="649" t="s">
        <v>1597</v>
      </c>
      <c r="AC1" s="649" t="s">
        <v>1598</v>
      </c>
      <c r="AD1" s="649" t="s">
        <v>1599</v>
      </c>
      <c r="AE1" s="649" t="s">
        <v>1600</v>
      </c>
      <c r="AF1" s="649" t="s">
        <v>1601</v>
      </c>
      <c r="AG1" s="649" t="s">
        <v>1602</v>
      </c>
      <c r="AH1" s="646" t="s">
        <v>1603</v>
      </c>
      <c r="AI1" s="641" t="s">
        <v>1604</v>
      </c>
      <c r="AJ1" s="641" t="s">
        <v>1605</v>
      </c>
      <c r="AK1" s="641" t="s">
        <v>1606</v>
      </c>
      <c r="AL1" s="650" t="s">
        <v>1607</v>
      </c>
      <c r="AM1" s="651" t="s">
        <v>1608</v>
      </c>
      <c r="AN1" s="651" t="s">
        <v>1555</v>
      </c>
      <c r="AO1" s="651" t="s">
        <v>1556</v>
      </c>
      <c r="AP1" s="651" t="s">
        <v>1557</v>
      </c>
      <c r="AQ1" s="651" t="s">
        <v>1558</v>
      </c>
      <c r="AR1" s="652" t="s">
        <v>1609</v>
      </c>
      <c r="AS1" s="644" t="s">
        <v>1610</v>
      </c>
      <c r="AT1" s="644" t="s">
        <v>1611</v>
      </c>
      <c r="AU1" s="644" t="s">
        <v>1612</v>
      </c>
      <c r="AV1" s="644" t="s">
        <v>1613</v>
      </c>
    </row>
    <row r="2" spans="1:48">
      <c r="A2" s="654">
        <v>46174</v>
      </c>
      <c r="B2" s="655" t="s">
        <v>1031</v>
      </c>
      <c r="C2" s="655"/>
      <c r="D2" s="656"/>
      <c r="E2" s="657" t="str">
        <f>IF(ISNA(VLOOKUP(C2,條件!$A$1:$G$1021,5,0)),"",(VLOOKUP(C2,條件!$A$1:$G$1021,5,0)))</f>
        <v/>
      </c>
      <c r="F2" s="658" t="str">
        <f>IF(ISNA(VLOOKUP(C2,條件!$A$1:$G$1021,6,0)),"",(VLOOKUP(C2,條件!$A$1:$G$1021,6,0)))</f>
        <v/>
      </c>
      <c r="G2" s="658" t="str">
        <f>IF(ISNA(VLOOKUP(C2,條件!$A$1:$G$1021,7,0)),"",(VLOOKUP(C2,條件!$A$1:$G$1021,7,0)))</f>
        <v/>
      </c>
      <c r="H2" s="658" t="str">
        <f>IF(ISNA(VLOOKUP(C2,條件!$A$1:$K$1021,11,0)),"",(VLOOKUP(C2,條件!$A$1:$K$1021,11,0)))</f>
        <v/>
      </c>
      <c r="I2" s="659" t="str">
        <f>IF(ISNA(VLOOKUP(C2,條件!$A$1:$L$1021,12,0)),"",(VLOOKUP(C2,條件!$A$1:$L$1021,12,0)))</f>
        <v/>
      </c>
      <c r="J2" s="660"/>
      <c r="K2" s="660"/>
      <c r="L2" s="661"/>
      <c r="M2" s="661"/>
      <c r="N2" s="662"/>
      <c r="O2" s="660"/>
      <c r="P2" s="661"/>
      <c r="Q2" s="661"/>
      <c r="R2" s="662"/>
      <c r="S2" s="660"/>
      <c r="T2" s="661"/>
      <c r="U2" s="661"/>
      <c r="V2" s="662"/>
      <c r="W2" s="660"/>
      <c r="X2" s="661"/>
      <c r="Y2" s="663"/>
      <c r="Z2" s="664" t="str">
        <f>IFERROR(VLOOKUP(C2, 條件!$A:$L, 3, 0), "")</f>
        <v/>
      </c>
      <c r="AA2" s="665" t="str">
        <f>IF(OR(L2={"改紡","檢修","了機","清車","FINAL","停機","SAMPLE","TEST","絲開發"}), L2, IFERROR(IF(C2="", "", (SUM(J2, N2, R2, V2)/3 * AG2) * IF(AND(AF2="S", AS2="雙"), 0.5, 1)), ""))</f>
        <v/>
      </c>
      <c r="AB2" s="666" t="str">
        <f t="shared" ref="AB2" si="0">IF(K2="","",IF(ISERROR(1-(SUM(K2,O2,S2,W2)/208/Z2)),"",(1-(SUM(K2,O2,S2,W2)/208/Z2))))</f>
        <v/>
      </c>
      <c r="AC2" s="665" t="str">
        <f>IF(OR(L2={"改紡","檢修","了機","清車","FINAL","停機","SAMPLE","TEST"}), "", IFERROR(IF(C2="", "", AVERAGE(L2:M2, P2:Q2, T2:U2, X2:Y2)/100), ""))</f>
        <v/>
      </c>
      <c r="AD2" s="665" t="str">
        <f t="shared" ref="AD2" si="1">IF(ISERROR(AA2/8),"",(AA2/8))</f>
        <v/>
      </c>
      <c r="AE2" s="665" t="str">
        <f t="shared" ref="AE2" si="2">IF(OR(L2="改紡", L2="檢修", L2="了機"), "",
IF(AND(C2&lt;&gt;"", J2&lt;&gt;""),
IFERROR((SUM(J2, N2, R2, V2) - SUM(K2, O2, S2, W2))/24 * AG2, ""),
"")
)</f>
        <v/>
      </c>
      <c r="AF2" s="665" t="str">
        <f t="shared" ref="AF2" si="3">LEFT(B2,1)</f>
        <v>A</v>
      </c>
      <c r="AG2" s="665">
        <v>2</v>
      </c>
      <c r="AH2" s="667"/>
      <c r="AI2" s="668"/>
      <c r="AJ2" s="668"/>
      <c r="AK2" s="668"/>
      <c r="AL2" s="669"/>
      <c r="AM2" s="670"/>
      <c r="AN2" s="670"/>
      <c r="AO2" s="670"/>
      <c r="AP2" s="670"/>
      <c r="AQ2" s="670"/>
      <c r="AR2" s="671"/>
      <c r="AS2" s="658" t="str">
        <f>IF(TEXT(RIGHT(F2,2),) = "×2","雙","單")</f>
        <v>單</v>
      </c>
      <c r="AT2" s="658" t="str">
        <f>IF(OR(AF2="J", AF2="T", AF2="M"), IF(AG2=1, "全", "半"),
   IF(AF2="A", IF(AG2=0.5, IF(AS2="雙", "全", ""),
                 IF(AG2=1, IF(AS2="雙", "半", "全"),
                    IF(AG2=2, "半", "")
                   )
                ),
   IF(AF2="S", TEXT(AG2 &amp; "sec", "text"), "")
))</f>
        <v>半</v>
      </c>
      <c r="AU2" s="658" t="str">
        <f>IF(MID(E2,3,1)="/",LEFT(E2,2),LEFT(E2,3))</f>
        <v/>
      </c>
      <c r="AV2" s="658" t="str">
        <f t="shared" ref="AV2:AV33" si="4">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672">
        <f>A2</f>
        <v>46174</v>
      </c>
      <c r="B3" s="673" t="s">
        <v>1032</v>
      </c>
      <c r="C3" s="673"/>
      <c r="D3" s="674"/>
      <c r="E3" s="675" t="str">
        <f>IF(ISNA(VLOOKUP(C3,條件!$A$1:$G$1021,5,0)),"",(VLOOKUP(C3,條件!$A$1:$G$1021,5,0)))</f>
        <v/>
      </c>
      <c r="F3" s="676" t="str">
        <f>IF(ISNA(VLOOKUP(C3,條件!$A$1:$G$1021,6,0)),"",(VLOOKUP(C3,條件!$A$1:$G$1021,6,0)))</f>
        <v/>
      </c>
      <c r="G3" s="676" t="str">
        <f>IF(ISNA(VLOOKUP(C3,條件!$A$1:$G$1021,7,0)),"",(VLOOKUP(C3,條件!$A$1:$G$1021,7,0)))</f>
        <v/>
      </c>
      <c r="H3" s="676" t="str">
        <f>IF(ISNA(VLOOKUP(C3,條件!$A$1:$K$1021,11,0)),"",(VLOOKUP(C3,條件!$A$1:$K$1021,11,0)))</f>
        <v/>
      </c>
      <c r="I3" s="677" t="str">
        <f>IF(ISNA(VLOOKUP(C3,條件!$A$1:$L$1021,12,0)),"",(VLOOKUP(C3,條件!$A$1:$L$1021,12,0)))</f>
        <v/>
      </c>
      <c r="J3" s="678"/>
      <c r="K3" s="678"/>
      <c r="L3" s="679"/>
      <c r="M3" s="679"/>
      <c r="N3" s="680"/>
      <c r="O3" s="678"/>
      <c r="P3" s="679"/>
      <c r="Q3" s="679"/>
      <c r="R3" s="680"/>
      <c r="S3" s="678"/>
      <c r="T3" s="679"/>
      <c r="U3" s="679"/>
      <c r="V3" s="680"/>
      <c r="W3" s="678"/>
      <c r="X3" s="679"/>
      <c r="Y3" s="681"/>
      <c r="Z3" s="682" t="str">
        <f>IFERROR(VLOOKUP(C3, 條件!$A:$L, 3, 0), "")</f>
        <v/>
      </c>
      <c r="AA3" s="683" t="str">
        <f>IF(OR(L3={"改紡","檢修","了機","清車","FINAL","停機","SAMPLE","TEST","絲開發"}), L3, IFERROR(IF(C3="", "", (SUM(J3, N3, R3, V3)/3 * AG3) * IF(AND(AF3="S", AS3="雙"), 0.5, 1)), ""))</f>
        <v/>
      </c>
      <c r="AB3" s="684" t="str">
        <f t="shared" ref="AB3:AB36" si="5">IF(K3="","",IF(ISERROR(1-(SUM(K3,O3,S3,W3)/208/Z3)),"",(1-(SUM(K3,O3,S3,W3)/208/Z3))))</f>
        <v/>
      </c>
      <c r="AC3" s="683" t="str">
        <f>IF(OR(L3={"改紡","檢修","了機","清車","FINAL","停機","SAMPLE","TEST"}), "", IFERROR(IF(C3="", "", AVERAGE(L3:M3, P3:Q3, T3:U3, X3:Y3)/100), ""))</f>
        <v/>
      </c>
      <c r="AD3" s="683" t="str">
        <f t="shared" ref="AD3:AD36" si="6">IF(ISERROR(AA3/8),"",(AA3/8))</f>
        <v/>
      </c>
      <c r="AE3" s="683" t="str">
        <f t="shared" ref="AE3:AE36" si="7">IF(OR(L3="改紡", L3="檢修", L3="了機"), "",
IF(AND(C3&lt;&gt;"", J3&lt;&gt;""),
IFERROR((SUM(J3, N3, R3, V3) - SUM(K3, O3, S3, W3))/24 * AG3, ""),
"")
)</f>
        <v/>
      </c>
      <c r="AF3" s="683" t="str">
        <f t="shared" ref="AF3:AF36" si="8">LEFT(B3,1)</f>
        <v>A</v>
      </c>
      <c r="AG3" s="683">
        <v>2</v>
      </c>
      <c r="AH3" s="685"/>
      <c r="AI3" s="686"/>
      <c r="AJ3" s="686"/>
      <c r="AK3" s="686"/>
      <c r="AL3" s="687"/>
      <c r="AM3" s="688"/>
      <c r="AN3" s="688"/>
      <c r="AO3" s="688"/>
      <c r="AP3" s="688"/>
      <c r="AQ3" s="688"/>
      <c r="AR3" s="689"/>
      <c r="AS3" s="676" t="str">
        <f t="shared" ref="AS3:AS33" si="9">IF(TEXT(RIGHT(F3,2),) = "×2","雙","單")</f>
        <v>單</v>
      </c>
      <c r="AT3" s="676" t="str">
        <f t="shared" ref="AT3:AT33" si="10">IF(OR(AF3="J", AF3="T", AF3="M"), IF(AG3=1, "全", "半"),
   IF(AF3="A", IF(AG3=0.5, IF(AS3="雙", "全", ""),
                 IF(AG3=1, IF(AS3="雙", "半", "全"),
                    IF(AG3=2, "半", "")
                   )
                ),
   IF(AF3="S", TEXT(AG3 &amp; "sec", "text"), "")
))</f>
        <v>半</v>
      </c>
      <c r="AU3" s="676" t="str">
        <f t="shared" ref="AU3:AU33" si="11">IF(MID(E3,3,1)="/",LEFT(E3,2),LEFT(E3,3))</f>
        <v/>
      </c>
      <c r="AV3" s="676" t="str">
        <f t="shared" si="4"/>
        <v/>
      </c>
    </row>
    <row r="4" spans="1:48">
      <c r="A4" s="672">
        <f t="shared" ref="A4:A43" si="12">A3</f>
        <v>46174</v>
      </c>
      <c r="B4" s="673" t="s">
        <v>1032</v>
      </c>
      <c r="C4" s="673"/>
      <c r="D4" s="674"/>
      <c r="E4" s="675" t="str">
        <f>IF(ISNA(VLOOKUP(C4,條件!$A$1:$G$1021,5,0)),"",(VLOOKUP(C4,條件!$A$1:$G$1021,5,0)))</f>
        <v/>
      </c>
      <c r="F4" s="676" t="str">
        <f>IF(ISNA(VLOOKUP(C4,條件!$A$1:$G$1021,6,0)),"",(VLOOKUP(C4,條件!$A$1:$G$1021,6,0)))</f>
        <v/>
      </c>
      <c r="G4" s="676" t="str">
        <f>IF(ISNA(VLOOKUP(C4,條件!$A$1:$G$1021,7,0)),"",(VLOOKUP(C4,條件!$A$1:$G$1021,7,0)))</f>
        <v/>
      </c>
      <c r="H4" s="676" t="str">
        <f>IF(ISNA(VLOOKUP(C4,條件!$A$1:$K$1021,11,0)),"",(VLOOKUP(C4,條件!$A$1:$K$1021,11,0)))</f>
        <v/>
      </c>
      <c r="I4" s="677" t="str">
        <f>IF(ISNA(VLOOKUP(C4,條件!$A$1:$L$1021,12,0)),"",(VLOOKUP(C4,條件!$A$1:$L$1021,12,0)))</f>
        <v/>
      </c>
      <c r="J4" s="678"/>
      <c r="K4" s="678"/>
      <c r="L4" s="679"/>
      <c r="M4" s="679"/>
      <c r="N4" s="680"/>
      <c r="O4" s="678"/>
      <c r="P4" s="679"/>
      <c r="Q4" s="679"/>
      <c r="R4" s="680"/>
      <c r="S4" s="678"/>
      <c r="T4" s="679"/>
      <c r="U4" s="679"/>
      <c r="V4" s="680"/>
      <c r="W4" s="678"/>
      <c r="X4" s="679"/>
      <c r="Y4" s="681"/>
      <c r="Z4" s="682" t="str">
        <f>IFERROR(VLOOKUP(C4, 條件!$A:$L, 3, 0), "")</f>
        <v/>
      </c>
      <c r="AA4" s="683" t="str">
        <f>IF(OR(L4={"改紡","檢修","了機","清車","FINAL","停機","SAMPLE","TEST","絲開發"}), L4, IFERROR(IF(C4="", "", (SUM(J4, N4, R4, V4)/3 * AG4) * IF(AND(AF4="S", AS4="雙"), 0.5, 1)), ""))</f>
        <v/>
      </c>
      <c r="AB4" s="684" t="str">
        <f t="shared" si="5"/>
        <v/>
      </c>
      <c r="AC4" s="683" t="str">
        <f>IF(OR(L4={"改紡","檢修","了機","清車","FINAL","停機","SAMPLE","TEST"}), "", IFERROR(IF(C4="", "", AVERAGE(L4:M4, P4:Q4, T4:U4, X4:Y4)/100), ""))</f>
        <v/>
      </c>
      <c r="AD4" s="683" t="str">
        <f t="shared" si="6"/>
        <v/>
      </c>
      <c r="AE4" s="683" t="str">
        <f t="shared" si="7"/>
        <v/>
      </c>
      <c r="AF4" s="683" t="str">
        <f t="shared" si="8"/>
        <v>A</v>
      </c>
      <c r="AG4" s="683">
        <v>2</v>
      </c>
      <c r="AH4" s="685"/>
      <c r="AI4" s="686"/>
      <c r="AJ4" s="686"/>
      <c r="AK4" s="686"/>
      <c r="AL4" s="687"/>
      <c r="AM4" s="688"/>
      <c r="AN4" s="688"/>
      <c r="AO4" s="688"/>
      <c r="AP4" s="688"/>
      <c r="AQ4" s="688"/>
      <c r="AR4" s="689"/>
      <c r="AS4" s="676" t="str">
        <f t="shared" si="9"/>
        <v>單</v>
      </c>
      <c r="AT4" s="676" t="str">
        <f t="shared" si="10"/>
        <v>半</v>
      </c>
      <c r="AU4" s="676" t="str">
        <f t="shared" si="11"/>
        <v/>
      </c>
      <c r="AV4" s="676" t="str">
        <f t="shared" si="4"/>
        <v/>
      </c>
    </row>
    <row r="5" spans="1:48">
      <c r="A5" s="672">
        <f t="shared" si="12"/>
        <v>46174</v>
      </c>
      <c r="B5" s="673" t="s">
        <v>1027</v>
      </c>
      <c r="C5" s="673"/>
      <c r="D5" s="674"/>
      <c r="E5" s="675" t="str">
        <f>IF(ISNA(VLOOKUP(C5,條件!$A$1:$G$1021,5,0)),"",(VLOOKUP(C5,條件!$A$1:$G$1021,5,0)))</f>
        <v/>
      </c>
      <c r="F5" s="676" t="str">
        <f>IF(ISNA(VLOOKUP(C5,條件!$A$1:$G$1021,6,0)),"",(VLOOKUP(C5,條件!$A$1:$G$1021,6,0)))</f>
        <v/>
      </c>
      <c r="G5" s="676" t="str">
        <f>IF(ISNA(VLOOKUP(C5,條件!$A$1:$G$1021,7,0)),"",(VLOOKUP(C5,條件!$A$1:$G$1021,7,0)))</f>
        <v/>
      </c>
      <c r="H5" s="676" t="str">
        <f>IF(ISNA(VLOOKUP(C5,條件!$A$1:$K$1021,11,0)),"",(VLOOKUP(C5,條件!$A$1:$K$1021,11,0)))</f>
        <v/>
      </c>
      <c r="I5" s="677" t="str">
        <f>IF(ISNA(VLOOKUP(C5,條件!$A$1:$L$1021,12,0)),"",(VLOOKUP(C5,條件!$A$1:$L$1021,12,0)))</f>
        <v/>
      </c>
      <c r="J5" s="678"/>
      <c r="K5" s="678"/>
      <c r="L5" s="679"/>
      <c r="M5" s="679"/>
      <c r="N5" s="680"/>
      <c r="O5" s="678"/>
      <c r="P5" s="679"/>
      <c r="Q5" s="679"/>
      <c r="R5" s="680"/>
      <c r="S5" s="678"/>
      <c r="T5" s="679"/>
      <c r="U5" s="679"/>
      <c r="V5" s="680"/>
      <c r="W5" s="678"/>
      <c r="X5" s="679"/>
      <c r="Y5" s="681"/>
      <c r="Z5" s="682" t="str">
        <f>IFERROR(VLOOKUP(C5, 條件!$A:$L, 3, 0), "")</f>
        <v/>
      </c>
      <c r="AA5" s="683" t="str">
        <f>IF(OR(L5={"改紡","檢修","了機","清車","FINAL","停機","SAMPLE","TEST","絲開發"}), L5, IFERROR(IF(C5="", "", (SUM(J5, N5, R5, V5)/3 * AG5) * IF(AND(AF5="S", AS5="雙"), 0.5, 1)), ""))</f>
        <v/>
      </c>
      <c r="AB5" s="684" t="str">
        <f t="shared" si="5"/>
        <v/>
      </c>
      <c r="AC5" s="683" t="str">
        <f>IF(OR(L5={"改紡","檢修","了機","清車","FINAL","停機","SAMPLE","TEST"}), "", IFERROR(IF(C5="", "", AVERAGE(L5:M5, P5:Q5, T5:U5, X5:Y5)/100), ""))</f>
        <v/>
      </c>
      <c r="AD5" s="683" t="str">
        <f t="shared" si="6"/>
        <v/>
      </c>
      <c r="AE5" s="683" t="str">
        <f t="shared" si="7"/>
        <v/>
      </c>
      <c r="AF5" s="683" t="str">
        <f t="shared" si="8"/>
        <v>A</v>
      </c>
      <c r="AG5" s="683">
        <v>2</v>
      </c>
      <c r="AH5" s="685"/>
      <c r="AI5" s="686"/>
      <c r="AJ5" s="686"/>
      <c r="AK5" s="686"/>
      <c r="AL5" s="687"/>
      <c r="AM5" s="688"/>
      <c r="AN5" s="688"/>
      <c r="AO5" s="688"/>
      <c r="AP5" s="688"/>
      <c r="AQ5" s="688"/>
      <c r="AR5" s="689"/>
      <c r="AS5" s="676" t="str">
        <f t="shared" si="9"/>
        <v>單</v>
      </c>
      <c r="AT5" s="676" t="str">
        <f t="shared" si="10"/>
        <v>半</v>
      </c>
      <c r="AU5" s="676" t="str">
        <f t="shared" si="11"/>
        <v/>
      </c>
      <c r="AV5" s="676" t="str">
        <f t="shared" si="4"/>
        <v/>
      </c>
    </row>
    <row r="6" spans="1:48">
      <c r="A6" s="672">
        <f t="shared" si="12"/>
        <v>46174</v>
      </c>
      <c r="B6" s="673" t="s">
        <v>1033</v>
      </c>
      <c r="C6" s="673"/>
      <c r="D6" s="674"/>
      <c r="E6" s="675" t="str">
        <f>IF(ISNA(VLOOKUP(C6,條件!$A$1:$G$1021,5,0)),"",(VLOOKUP(C6,條件!$A$1:$G$1021,5,0)))</f>
        <v/>
      </c>
      <c r="F6" s="676" t="str">
        <f>IF(ISNA(VLOOKUP(C6,條件!$A$1:$G$1021,6,0)),"",(VLOOKUP(C6,條件!$A$1:$G$1021,6,0)))</f>
        <v/>
      </c>
      <c r="G6" s="676" t="str">
        <f>IF(ISNA(VLOOKUP(C6,條件!$A$1:$G$1021,7,0)),"",(VLOOKUP(C6,條件!$A$1:$G$1021,7,0)))</f>
        <v/>
      </c>
      <c r="H6" s="676" t="str">
        <f>IF(ISNA(VLOOKUP(C6,條件!$A$1:$K$1021,11,0)),"",(VLOOKUP(C6,條件!$A$1:$K$1021,11,0)))</f>
        <v/>
      </c>
      <c r="I6" s="677" t="str">
        <f>IF(ISNA(VLOOKUP(C6,條件!$A$1:$L$1021,12,0)),"",(VLOOKUP(C6,條件!$A$1:$L$1021,12,0)))</f>
        <v/>
      </c>
      <c r="J6" s="678"/>
      <c r="K6" s="678"/>
      <c r="L6" s="679"/>
      <c r="M6" s="679"/>
      <c r="N6" s="680"/>
      <c r="O6" s="678"/>
      <c r="P6" s="679"/>
      <c r="Q6" s="679"/>
      <c r="R6" s="680"/>
      <c r="S6" s="678"/>
      <c r="T6" s="679"/>
      <c r="U6" s="679"/>
      <c r="V6" s="680"/>
      <c r="W6" s="678"/>
      <c r="X6" s="679"/>
      <c r="Y6" s="681"/>
      <c r="Z6" s="682" t="str">
        <f>IFERROR(VLOOKUP(C6, 條件!$A:$L, 3, 0), "")</f>
        <v/>
      </c>
      <c r="AA6" s="683" t="str">
        <f>IF(OR(L6={"改紡","檢修","了機","清車","FINAL","停機","SAMPLE","TEST","絲開發"}), L6, IFERROR(IF(C6="", "", (SUM(J6, N6, R6, V6)/3 * AG6) * IF(AND(AF6="S", AS6="雙"), 0.5, 1)), ""))</f>
        <v/>
      </c>
      <c r="AB6" s="684" t="str">
        <f t="shared" si="5"/>
        <v/>
      </c>
      <c r="AC6" s="683" t="str">
        <f>IF(OR(L6={"改紡","檢修","了機","清車","FINAL","停機","SAMPLE","TEST"}), "", IFERROR(IF(C6="", "", AVERAGE(L6:M6, P6:Q6, T6:U6, X6:Y6)/100), ""))</f>
        <v/>
      </c>
      <c r="AD6" s="683" t="str">
        <f t="shared" si="6"/>
        <v/>
      </c>
      <c r="AE6" s="683" t="str">
        <f t="shared" si="7"/>
        <v/>
      </c>
      <c r="AF6" s="683" t="str">
        <f t="shared" si="8"/>
        <v>A</v>
      </c>
      <c r="AG6" s="683">
        <v>2</v>
      </c>
      <c r="AH6" s="685"/>
      <c r="AI6" s="686"/>
      <c r="AJ6" s="686"/>
      <c r="AK6" s="686"/>
      <c r="AL6" s="687"/>
      <c r="AM6" s="688"/>
      <c r="AN6" s="688"/>
      <c r="AO6" s="688"/>
      <c r="AP6" s="688"/>
      <c r="AQ6" s="688"/>
      <c r="AR6" s="689"/>
      <c r="AS6" s="676" t="str">
        <f t="shared" si="9"/>
        <v>單</v>
      </c>
      <c r="AT6" s="676" t="str">
        <f t="shared" si="10"/>
        <v>半</v>
      </c>
      <c r="AU6" s="676" t="str">
        <f t="shared" si="11"/>
        <v/>
      </c>
      <c r="AV6" s="676" t="str">
        <f t="shared" si="4"/>
        <v/>
      </c>
    </row>
    <row r="7" spans="1:48">
      <c r="A7" s="672">
        <f t="shared" si="12"/>
        <v>46174</v>
      </c>
      <c r="B7" s="673" t="s">
        <v>1034</v>
      </c>
      <c r="C7" s="673"/>
      <c r="D7" s="674"/>
      <c r="E7" s="675" t="str">
        <f>IF(ISNA(VLOOKUP(C7,條件!$A$1:$G$1021,5,0)),"",(VLOOKUP(C7,條件!$A$1:$G$1021,5,0)))</f>
        <v/>
      </c>
      <c r="F7" s="676" t="str">
        <f>IF(ISNA(VLOOKUP(C7,條件!$A$1:$G$1021,6,0)),"",(VLOOKUP(C7,條件!$A$1:$G$1021,6,0)))</f>
        <v/>
      </c>
      <c r="G7" s="676" t="str">
        <f>IF(ISNA(VLOOKUP(C7,條件!$A$1:$G$1021,7,0)),"",(VLOOKUP(C7,條件!$A$1:$G$1021,7,0)))</f>
        <v/>
      </c>
      <c r="H7" s="676" t="str">
        <f>IF(ISNA(VLOOKUP(C7,條件!$A$1:$K$1021,11,0)),"",(VLOOKUP(C7,條件!$A$1:$K$1021,11,0)))</f>
        <v/>
      </c>
      <c r="I7" s="677" t="str">
        <f>IF(ISNA(VLOOKUP(C7,條件!$A$1:$L$1021,12,0)),"",(VLOOKUP(C7,條件!$A$1:$L$1021,12,0)))</f>
        <v/>
      </c>
      <c r="J7" s="678"/>
      <c r="K7" s="678"/>
      <c r="L7" s="679"/>
      <c r="M7" s="679"/>
      <c r="N7" s="680"/>
      <c r="O7" s="678"/>
      <c r="P7" s="679"/>
      <c r="Q7" s="679"/>
      <c r="R7" s="680"/>
      <c r="S7" s="678"/>
      <c r="T7" s="679"/>
      <c r="U7" s="679"/>
      <c r="V7" s="680"/>
      <c r="W7" s="678"/>
      <c r="X7" s="679"/>
      <c r="Y7" s="681"/>
      <c r="Z7" s="682" t="str">
        <f>IFERROR(VLOOKUP(C7, 條件!$A:$L, 3, 0), "")</f>
        <v/>
      </c>
      <c r="AA7" s="683" t="str">
        <f>IF(OR(L7={"改紡","檢修","了機","清車","FINAL","停機","SAMPLE","TEST","絲開發"}), L7, IFERROR(IF(C7="", "", (SUM(J7, N7, R7, V7)/3 * AG7) * IF(AND(AF7="S", AS7="雙"), 0.5, 1)), ""))</f>
        <v/>
      </c>
      <c r="AB7" s="684" t="str">
        <f t="shared" si="5"/>
        <v/>
      </c>
      <c r="AC7" s="683" t="str">
        <f>IF(OR(L7={"改紡","檢修","了機","清車","FINAL","停機","SAMPLE","TEST"}), "", IFERROR(IF(C7="", "", AVERAGE(L7:M7, P7:Q7, T7:U7, X7:Y7)/100), ""))</f>
        <v/>
      </c>
      <c r="AD7" s="683" t="str">
        <f t="shared" si="6"/>
        <v/>
      </c>
      <c r="AE7" s="683" t="str">
        <f t="shared" si="7"/>
        <v/>
      </c>
      <c r="AF7" s="683" t="str">
        <f t="shared" si="8"/>
        <v>A</v>
      </c>
      <c r="AG7" s="683">
        <v>2</v>
      </c>
      <c r="AH7" s="685"/>
      <c r="AI7" s="686"/>
      <c r="AJ7" s="686"/>
      <c r="AK7" s="686"/>
      <c r="AL7" s="687"/>
      <c r="AM7" s="688"/>
      <c r="AN7" s="688"/>
      <c r="AO7" s="688"/>
      <c r="AP7" s="688"/>
      <c r="AQ7" s="688"/>
      <c r="AR7" s="689"/>
      <c r="AS7" s="676" t="str">
        <f t="shared" si="9"/>
        <v>單</v>
      </c>
      <c r="AT7" s="676" t="str">
        <f t="shared" si="10"/>
        <v>半</v>
      </c>
      <c r="AU7" s="676" t="str">
        <f t="shared" si="11"/>
        <v/>
      </c>
      <c r="AV7" s="676" t="str">
        <f t="shared" si="4"/>
        <v/>
      </c>
    </row>
    <row r="8" spans="1:48">
      <c r="A8" s="672">
        <f t="shared" si="12"/>
        <v>46174</v>
      </c>
      <c r="B8" s="673" t="s">
        <v>1035</v>
      </c>
      <c r="C8" s="673"/>
      <c r="D8" s="674"/>
      <c r="E8" s="675" t="str">
        <f>IF(ISNA(VLOOKUP(C8,條件!$A$1:$G$1021,5,0)),"",(VLOOKUP(C8,條件!$A$1:$G$1021,5,0)))</f>
        <v/>
      </c>
      <c r="F8" s="676" t="str">
        <f>IF(ISNA(VLOOKUP(C8,條件!$A$1:$G$1021,6,0)),"",(VLOOKUP(C8,條件!$A$1:$G$1021,6,0)))</f>
        <v/>
      </c>
      <c r="G8" s="676" t="str">
        <f>IF(ISNA(VLOOKUP(C8,條件!$A$1:$G$1021,7,0)),"",(VLOOKUP(C8,條件!$A$1:$G$1021,7,0)))</f>
        <v/>
      </c>
      <c r="H8" s="676" t="str">
        <f>IF(ISNA(VLOOKUP(C8,條件!$A$1:$K$1021,11,0)),"",(VLOOKUP(C8,條件!$A$1:$K$1021,11,0)))</f>
        <v/>
      </c>
      <c r="I8" s="677" t="str">
        <f>IF(ISNA(VLOOKUP(C8,條件!$A$1:$L$1021,12,0)),"",(VLOOKUP(C8,條件!$A$1:$L$1021,12,0)))</f>
        <v/>
      </c>
      <c r="J8" s="678"/>
      <c r="K8" s="678"/>
      <c r="L8" s="679"/>
      <c r="M8" s="679"/>
      <c r="N8" s="680"/>
      <c r="O8" s="678"/>
      <c r="P8" s="679"/>
      <c r="Q8" s="679"/>
      <c r="R8" s="680"/>
      <c r="S8" s="678"/>
      <c r="T8" s="679"/>
      <c r="U8" s="679"/>
      <c r="V8" s="680"/>
      <c r="W8" s="678"/>
      <c r="X8" s="679"/>
      <c r="Y8" s="681"/>
      <c r="Z8" s="682" t="str">
        <f>IFERROR(VLOOKUP(C8, 條件!$A:$L, 3, 0), "")</f>
        <v/>
      </c>
      <c r="AA8" s="683" t="str">
        <f>IF(OR(L8={"改紡","檢修","了機","清車","FINAL","停機","SAMPLE","TEST","絲開發"}), L8, IFERROR(IF(C8="", "", (SUM(J8, N8, R8, V8)/3 * AG8) * IF(AND(AF8="S", AS8="雙"), 0.5, 1)), ""))</f>
        <v/>
      </c>
      <c r="AB8" s="684" t="str">
        <f t="shared" si="5"/>
        <v/>
      </c>
      <c r="AC8" s="683" t="str">
        <f>IF(OR(L8={"改紡","檢修","了機","清車","FINAL","停機","SAMPLE","TEST"}), "", IFERROR(IF(C8="", "", AVERAGE(L8:M8, P8:Q8, T8:U8, X8:Y8)/100), ""))</f>
        <v/>
      </c>
      <c r="AD8" s="683" t="str">
        <f t="shared" si="6"/>
        <v/>
      </c>
      <c r="AE8" s="683" t="str">
        <f t="shared" si="7"/>
        <v/>
      </c>
      <c r="AF8" s="683" t="str">
        <f t="shared" si="8"/>
        <v>A</v>
      </c>
      <c r="AG8" s="683">
        <v>1</v>
      </c>
      <c r="AH8" s="685"/>
      <c r="AI8" s="686"/>
      <c r="AJ8" s="686"/>
      <c r="AK8" s="686"/>
      <c r="AL8" s="687"/>
      <c r="AM8" s="688"/>
      <c r="AN8" s="688"/>
      <c r="AO8" s="688"/>
      <c r="AP8" s="688"/>
      <c r="AQ8" s="688"/>
      <c r="AR8" s="689"/>
      <c r="AS8" s="676" t="str">
        <f t="shared" si="9"/>
        <v>單</v>
      </c>
      <c r="AT8" s="676" t="str">
        <f t="shared" si="10"/>
        <v>全</v>
      </c>
      <c r="AU8" s="676" t="str">
        <f t="shared" si="11"/>
        <v/>
      </c>
      <c r="AV8" s="676" t="str">
        <f t="shared" si="4"/>
        <v/>
      </c>
    </row>
    <row r="9" spans="1:48">
      <c r="A9" s="672">
        <f t="shared" si="12"/>
        <v>46174</v>
      </c>
      <c r="B9" s="673" t="s">
        <v>1036</v>
      </c>
      <c r="C9" s="673"/>
      <c r="D9" s="674"/>
      <c r="E9" s="675" t="str">
        <f>IF(ISNA(VLOOKUP(C9,條件!$A$1:$G$1021,5,0)),"",(VLOOKUP(C9,條件!$A$1:$G$1021,5,0)))</f>
        <v/>
      </c>
      <c r="F9" s="676" t="str">
        <f>IF(ISNA(VLOOKUP(C9,條件!$A$1:$G$1021,6,0)),"",(VLOOKUP(C9,條件!$A$1:$G$1021,6,0)))</f>
        <v/>
      </c>
      <c r="G9" s="676" t="str">
        <f>IF(ISNA(VLOOKUP(C9,條件!$A$1:$G$1021,7,0)),"",(VLOOKUP(C9,條件!$A$1:$G$1021,7,0)))</f>
        <v/>
      </c>
      <c r="H9" s="676" t="str">
        <f>IF(ISNA(VLOOKUP(C9,條件!$A$1:$K$1021,11,0)),"",(VLOOKUP(C9,條件!$A$1:$K$1021,11,0)))</f>
        <v/>
      </c>
      <c r="I9" s="677" t="str">
        <f>IF(ISNA(VLOOKUP(C9,條件!$A$1:$L$1021,12,0)),"",(VLOOKUP(C9,條件!$A$1:$L$1021,12,0)))</f>
        <v/>
      </c>
      <c r="J9" s="678"/>
      <c r="K9" s="678"/>
      <c r="L9" s="679"/>
      <c r="M9" s="679"/>
      <c r="N9" s="680"/>
      <c r="O9" s="678"/>
      <c r="P9" s="679"/>
      <c r="Q9" s="679"/>
      <c r="R9" s="680"/>
      <c r="S9" s="678"/>
      <c r="T9" s="679"/>
      <c r="U9" s="679"/>
      <c r="V9" s="680"/>
      <c r="W9" s="678"/>
      <c r="X9" s="679"/>
      <c r="Y9" s="681"/>
      <c r="Z9" s="682" t="str">
        <f>IFERROR(VLOOKUP(C9, 條件!$A:$L, 3, 0), "")</f>
        <v/>
      </c>
      <c r="AA9" s="683" t="str">
        <f>IF(OR(L9={"改紡","檢修","了機","清車","FINAL","停機","SAMPLE","TEST","絲開發"}), L9, IFERROR(IF(C9="", "", (SUM(J9, N9, R9, V9)/3 * AG9) * IF(AND(AF9="S", AS9="雙"), 0.5, 1)), ""))</f>
        <v/>
      </c>
      <c r="AB9" s="684" t="str">
        <f t="shared" si="5"/>
        <v/>
      </c>
      <c r="AC9" s="683" t="str">
        <f>IF(OR(L9={"改紡","檢修","了機","清車","FINAL","停機","SAMPLE","TEST"}), "", IFERROR(IF(C9="", "", AVERAGE(L9:M9, P9:Q9, T9:U9, X9:Y9)/100), ""))</f>
        <v/>
      </c>
      <c r="AD9" s="683" t="str">
        <f t="shared" si="6"/>
        <v/>
      </c>
      <c r="AE9" s="683" t="str">
        <f t="shared" si="7"/>
        <v/>
      </c>
      <c r="AF9" s="683" t="str">
        <f t="shared" si="8"/>
        <v>A</v>
      </c>
      <c r="AG9" s="683">
        <v>1</v>
      </c>
      <c r="AH9" s="685"/>
      <c r="AI9" s="686"/>
      <c r="AJ9" s="686"/>
      <c r="AK9" s="686"/>
      <c r="AL9" s="687"/>
      <c r="AM9" s="688"/>
      <c r="AN9" s="688"/>
      <c r="AO9" s="688"/>
      <c r="AP9" s="688"/>
      <c r="AQ9" s="688"/>
      <c r="AR9" s="689"/>
      <c r="AS9" s="676" t="str">
        <f t="shared" si="9"/>
        <v>單</v>
      </c>
      <c r="AT9" s="676" t="str">
        <f t="shared" si="10"/>
        <v>全</v>
      </c>
      <c r="AU9" s="676" t="str">
        <f t="shared" si="11"/>
        <v/>
      </c>
      <c r="AV9" s="676" t="str">
        <f t="shared" si="4"/>
        <v/>
      </c>
    </row>
    <row r="10" spans="1:48">
      <c r="A10" s="672">
        <f t="shared" si="12"/>
        <v>46174</v>
      </c>
      <c r="B10" s="673" t="s">
        <v>1037</v>
      </c>
      <c r="C10" s="673"/>
      <c r="D10" s="674"/>
      <c r="E10" s="675" t="str">
        <f>IF(ISNA(VLOOKUP(C10,條件!$A$1:$G$1021,5,0)),"",(VLOOKUP(C10,條件!$A$1:$G$1021,5,0)))</f>
        <v/>
      </c>
      <c r="F10" s="676" t="str">
        <f>IF(ISNA(VLOOKUP(C10,條件!$A$1:$G$1021,6,0)),"",(VLOOKUP(C10,條件!$A$1:$G$1021,6,0)))</f>
        <v/>
      </c>
      <c r="G10" s="676" t="str">
        <f>IF(ISNA(VLOOKUP(C10,條件!$A$1:$G$1021,7,0)),"",(VLOOKUP(C10,條件!$A$1:$G$1021,7,0)))</f>
        <v/>
      </c>
      <c r="H10" s="676" t="str">
        <f>IF(ISNA(VLOOKUP(C10,條件!$A$1:$K$1021,11,0)),"",(VLOOKUP(C10,條件!$A$1:$K$1021,11,0)))</f>
        <v/>
      </c>
      <c r="I10" s="677" t="str">
        <f>IF(ISNA(VLOOKUP(C10,條件!$A$1:$L$1021,12,0)),"",(VLOOKUP(C10,條件!$A$1:$L$1021,12,0)))</f>
        <v/>
      </c>
      <c r="J10" s="678"/>
      <c r="K10" s="678"/>
      <c r="L10" s="679"/>
      <c r="M10" s="679"/>
      <c r="N10" s="680"/>
      <c r="O10" s="678"/>
      <c r="P10" s="679"/>
      <c r="Q10" s="679"/>
      <c r="R10" s="680"/>
      <c r="S10" s="678"/>
      <c r="T10" s="679"/>
      <c r="U10" s="679"/>
      <c r="V10" s="680"/>
      <c r="W10" s="678"/>
      <c r="X10" s="679"/>
      <c r="Y10" s="681"/>
      <c r="Z10" s="682" t="str">
        <f>IFERROR(VLOOKUP(C10, 條件!$A:$L, 3, 0), "")</f>
        <v/>
      </c>
      <c r="AA10" s="683" t="str">
        <f>IF(OR(L10={"改紡","檢修","了機","清車","FINAL","停機","SAMPLE","TEST","絲開發"}), L10, IFERROR(IF(C10="", "", (SUM(J10, N10, R10, V10)/3 * AG10) * IF(AND(AF10="S", AS10="雙"), 0.5, 1)), ""))</f>
        <v/>
      </c>
      <c r="AB10" s="684" t="str">
        <f t="shared" si="5"/>
        <v/>
      </c>
      <c r="AC10" s="683" t="str">
        <f>IF(OR(L10={"改紡","檢修","了機","清車","FINAL","停機","SAMPLE","TEST"}), "", IFERROR(IF(C10="", "", AVERAGE(L10:M10, P10:Q10, T10:U10, X10:Y10)/100), ""))</f>
        <v/>
      </c>
      <c r="AD10" s="683" t="str">
        <f t="shared" si="6"/>
        <v/>
      </c>
      <c r="AE10" s="683" t="str">
        <f t="shared" si="7"/>
        <v/>
      </c>
      <c r="AF10" s="683" t="str">
        <f t="shared" si="8"/>
        <v>A</v>
      </c>
      <c r="AG10" s="683">
        <v>1</v>
      </c>
      <c r="AH10" s="685"/>
      <c r="AI10" s="686"/>
      <c r="AJ10" s="686"/>
      <c r="AK10" s="686"/>
      <c r="AL10" s="687"/>
      <c r="AM10" s="688"/>
      <c r="AN10" s="688"/>
      <c r="AO10" s="688"/>
      <c r="AP10" s="688"/>
      <c r="AQ10" s="688"/>
      <c r="AR10" s="689"/>
      <c r="AS10" s="676" t="str">
        <f t="shared" si="9"/>
        <v>單</v>
      </c>
      <c r="AT10" s="676" t="str">
        <f t="shared" si="10"/>
        <v>全</v>
      </c>
      <c r="AU10" s="676" t="str">
        <f t="shared" si="11"/>
        <v/>
      </c>
      <c r="AV10" s="676" t="str">
        <f t="shared" si="4"/>
        <v/>
      </c>
    </row>
    <row r="11" spans="1:48">
      <c r="A11" s="672">
        <f t="shared" si="12"/>
        <v>46174</v>
      </c>
      <c r="B11" s="673" t="s">
        <v>1038</v>
      </c>
      <c r="C11" s="673"/>
      <c r="D11" s="674"/>
      <c r="E11" s="675" t="str">
        <f>IF(ISNA(VLOOKUP(C11,條件!$A$1:$G$1021,5,0)),"",(VLOOKUP(C11,條件!$A$1:$G$1021,5,0)))</f>
        <v/>
      </c>
      <c r="F11" s="676" t="str">
        <f>IF(ISNA(VLOOKUP(C11,條件!$A$1:$G$1021,6,0)),"",(VLOOKUP(C11,條件!$A$1:$G$1021,6,0)))</f>
        <v/>
      </c>
      <c r="G11" s="676" t="str">
        <f>IF(ISNA(VLOOKUP(C11,條件!$A$1:$G$1021,7,0)),"",(VLOOKUP(C11,條件!$A$1:$G$1021,7,0)))</f>
        <v/>
      </c>
      <c r="H11" s="676" t="str">
        <f>IF(ISNA(VLOOKUP(C11,條件!$A$1:$K$1021,11,0)),"",(VLOOKUP(C11,條件!$A$1:$K$1021,11,0)))</f>
        <v/>
      </c>
      <c r="I11" s="677" t="str">
        <f>IF(ISNA(VLOOKUP(C11,條件!$A$1:$L$1021,12,0)),"",(VLOOKUP(C11,條件!$A$1:$L$1021,12,0)))</f>
        <v/>
      </c>
      <c r="J11" s="678"/>
      <c r="K11" s="678"/>
      <c r="L11" s="679"/>
      <c r="M11" s="679"/>
      <c r="N11" s="680"/>
      <c r="O11" s="678"/>
      <c r="P11" s="679"/>
      <c r="Q11" s="679"/>
      <c r="R11" s="680"/>
      <c r="S11" s="678"/>
      <c r="T11" s="679"/>
      <c r="U11" s="679"/>
      <c r="V11" s="680"/>
      <c r="W11" s="678"/>
      <c r="X11" s="679"/>
      <c r="Y11" s="681"/>
      <c r="Z11" s="682" t="str">
        <f>IFERROR(VLOOKUP(C11, 條件!$A:$L, 3, 0), "")</f>
        <v/>
      </c>
      <c r="AA11" s="683" t="str">
        <f>IF(OR(L11={"改紡","檢修","了機","清車","FINAL","停機","SAMPLE","TEST","絲開發"}), L11, IFERROR(IF(C11="", "", (SUM(J11, N11, R11, V11)/3 * AG11) * IF(AND(AF11="S", AS11="雙"), 0.5, 1)), ""))</f>
        <v/>
      </c>
      <c r="AB11" s="684" t="str">
        <f t="shared" si="5"/>
        <v/>
      </c>
      <c r="AC11" s="683" t="str">
        <f>IF(OR(L11={"改紡","檢修","了機","清車","FINAL","停機","SAMPLE","TEST"}), "", IFERROR(IF(C11="", "", AVERAGE(L11:M11, P11:Q11, T11:U11, X11:Y11)/100), ""))</f>
        <v/>
      </c>
      <c r="AD11" s="683" t="str">
        <f t="shared" si="6"/>
        <v/>
      </c>
      <c r="AE11" s="683" t="str">
        <f t="shared" si="7"/>
        <v/>
      </c>
      <c r="AF11" s="683" t="str">
        <f t="shared" si="8"/>
        <v>A</v>
      </c>
      <c r="AG11" s="683">
        <v>2</v>
      </c>
      <c r="AH11" s="685"/>
      <c r="AI11" s="686"/>
      <c r="AJ11" s="686"/>
      <c r="AK11" s="686"/>
      <c r="AL11" s="687"/>
      <c r="AM11" s="688"/>
      <c r="AN11" s="688"/>
      <c r="AO11" s="688"/>
      <c r="AP11" s="688"/>
      <c r="AQ11" s="688"/>
      <c r="AR11" s="689"/>
      <c r="AS11" s="676" t="str">
        <f t="shared" si="9"/>
        <v>單</v>
      </c>
      <c r="AT11" s="676" t="str">
        <f t="shared" si="10"/>
        <v>半</v>
      </c>
      <c r="AU11" s="676" t="str">
        <f t="shared" si="11"/>
        <v/>
      </c>
      <c r="AV11" s="676" t="str">
        <f t="shared" si="4"/>
        <v/>
      </c>
    </row>
    <row r="12" spans="1:48">
      <c r="A12" s="672">
        <f t="shared" si="12"/>
        <v>46174</v>
      </c>
      <c r="B12" s="673" t="s">
        <v>1039</v>
      </c>
      <c r="C12" s="673"/>
      <c r="D12" s="674"/>
      <c r="E12" s="675" t="str">
        <f>IF(ISNA(VLOOKUP(C12,條件!$A$1:$G$1021,5,0)),"",(VLOOKUP(C12,條件!$A$1:$G$1021,5,0)))</f>
        <v/>
      </c>
      <c r="F12" s="676" t="str">
        <f>IF(ISNA(VLOOKUP(C12,條件!$A$1:$G$1021,6,0)),"",(VLOOKUP(C12,條件!$A$1:$G$1021,6,0)))</f>
        <v/>
      </c>
      <c r="G12" s="676" t="str">
        <f>IF(ISNA(VLOOKUP(C12,條件!$A$1:$G$1021,7,0)),"",(VLOOKUP(C12,條件!$A$1:$G$1021,7,0)))</f>
        <v/>
      </c>
      <c r="H12" s="676" t="str">
        <f>IF(ISNA(VLOOKUP(C12,條件!$A$1:$K$1021,11,0)),"",(VLOOKUP(C12,條件!$A$1:$K$1021,11,0)))</f>
        <v/>
      </c>
      <c r="I12" s="677" t="str">
        <f>IF(ISNA(VLOOKUP(C12,條件!$A$1:$L$1021,12,0)),"",(VLOOKUP(C12,條件!$A$1:$L$1021,12,0)))</f>
        <v/>
      </c>
      <c r="J12" s="678"/>
      <c r="K12" s="678"/>
      <c r="L12" s="679"/>
      <c r="M12" s="679"/>
      <c r="N12" s="680"/>
      <c r="O12" s="678"/>
      <c r="P12" s="679"/>
      <c r="Q12" s="679"/>
      <c r="R12" s="680"/>
      <c r="S12" s="678"/>
      <c r="T12" s="679"/>
      <c r="U12" s="679"/>
      <c r="V12" s="680"/>
      <c r="W12" s="678"/>
      <c r="X12" s="679"/>
      <c r="Y12" s="681"/>
      <c r="Z12" s="682" t="str">
        <f>IFERROR(VLOOKUP(C12, 條件!$A:$L, 3, 0), "")</f>
        <v/>
      </c>
      <c r="AA12" s="683" t="str">
        <f>IF(OR(L12={"改紡","檢修","了機","清車","FINAL","停機","SAMPLE","TEST","絲開發"}), L12, IFERROR(IF(C12="", "", (SUM(J12, N12, R12, V12)/3 * AG12) * IF(AND(AF12="S", AS12="雙"), 0.5, 1)), ""))</f>
        <v/>
      </c>
      <c r="AB12" s="684" t="str">
        <f t="shared" si="5"/>
        <v/>
      </c>
      <c r="AC12" s="683" t="str">
        <f>IF(OR(L12={"改紡","檢修","了機","清車","FINAL","停機","SAMPLE","TEST"}), "", IFERROR(IF(C12="", "", AVERAGE(L12:M12, P12:Q12, T12:U12, X12:Y12)/100), ""))</f>
        <v/>
      </c>
      <c r="AD12" s="683" t="str">
        <f t="shared" si="6"/>
        <v/>
      </c>
      <c r="AE12" s="683" t="str">
        <f t="shared" si="7"/>
        <v/>
      </c>
      <c r="AF12" s="683" t="str">
        <f t="shared" si="8"/>
        <v>A</v>
      </c>
      <c r="AG12" s="683">
        <v>2</v>
      </c>
      <c r="AH12" s="685"/>
      <c r="AI12" s="686"/>
      <c r="AJ12" s="686"/>
      <c r="AK12" s="686"/>
      <c r="AL12" s="687"/>
      <c r="AM12" s="688"/>
      <c r="AN12" s="688"/>
      <c r="AO12" s="688"/>
      <c r="AP12" s="688"/>
      <c r="AQ12" s="688"/>
      <c r="AR12" s="689"/>
      <c r="AS12" s="676" t="str">
        <f t="shared" si="9"/>
        <v>單</v>
      </c>
      <c r="AT12" s="676" t="str">
        <f t="shared" si="10"/>
        <v>半</v>
      </c>
      <c r="AU12" s="676" t="str">
        <f t="shared" si="11"/>
        <v/>
      </c>
      <c r="AV12" s="676" t="str">
        <f t="shared" si="4"/>
        <v/>
      </c>
    </row>
    <row r="13" spans="1:48">
      <c r="A13" s="672">
        <f t="shared" si="12"/>
        <v>46174</v>
      </c>
      <c r="B13" s="673" t="s">
        <v>1040</v>
      </c>
      <c r="C13" s="673"/>
      <c r="D13" s="674"/>
      <c r="E13" s="675" t="str">
        <f>IF(ISNA(VLOOKUP(C13,條件!$A$1:$G$1021,5,0)),"",(VLOOKUP(C13,條件!$A$1:$G$1021,5,0)))</f>
        <v/>
      </c>
      <c r="F13" s="676" t="str">
        <f>IF(ISNA(VLOOKUP(C13,條件!$A$1:$G$1021,6,0)),"",(VLOOKUP(C13,條件!$A$1:$G$1021,6,0)))</f>
        <v/>
      </c>
      <c r="G13" s="676" t="str">
        <f>IF(ISNA(VLOOKUP(C13,條件!$A$1:$G$1021,7,0)),"",(VLOOKUP(C13,條件!$A$1:$G$1021,7,0)))</f>
        <v/>
      </c>
      <c r="H13" s="676" t="str">
        <f>IF(ISNA(VLOOKUP(C13,條件!$A$1:$K$1021,11,0)),"",(VLOOKUP(C13,條件!$A$1:$K$1021,11,0)))</f>
        <v/>
      </c>
      <c r="I13" s="677" t="str">
        <f>IF(ISNA(VLOOKUP(C13,條件!$A$1:$L$1021,12,0)),"",(VLOOKUP(C13,條件!$A$1:$L$1021,12,0)))</f>
        <v/>
      </c>
      <c r="J13" s="678"/>
      <c r="K13" s="678"/>
      <c r="L13" s="679"/>
      <c r="M13" s="679"/>
      <c r="N13" s="680"/>
      <c r="O13" s="678"/>
      <c r="P13" s="679"/>
      <c r="Q13" s="679"/>
      <c r="R13" s="680"/>
      <c r="S13" s="678"/>
      <c r="T13" s="679"/>
      <c r="U13" s="679"/>
      <c r="V13" s="680"/>
      <c r="W13" s="678"/>
      <c r="X13" s="679"/>
      <c r="Y13" s="681"/>
      <c r="Z13" s="682" t="str">
        <f>IFERROR(VLOOKUP(C13, 條件!$A:$L, 3, 0), "")</f>
        <v/>
      </c>
      <c r="AA13" s="683" t="str">
        <f>IF(OR(L13={"改紡","檢修","了機","清車","FINAL","停機","SAMPLE","TEST","絲開發"}), L13, IFERROR(IF(C13="", "", (SUM(J13, N13, R13, V13)/3 * AG13) * IF(AND(AF13="S", AS13="雙"), 0.5, 1)), ""))</f>
        <v/>
      </c>
      <c r="AB13" s="684" t="str">
        <f t="shared" si="5"/>
        <v/>
      </c>
      <c r="AC13" s="683" t="str">
        <f>IF(OR(L13={"改紡","檢修","了機","清車","FINAL","停機","SAMPLE","TEST"}), "", IFERROR(IF(C13="", "", AVERAGE(L13:M13, P13:Q13, T13:U13, X13:Y13)/100), ""))</f>
        <v/>
      </c>
      <c r="AD13" s="683" t="str">
        <f t="shared" si="6"/>
        <v/>
      </c>
      <c r="AE13" s="683" t="str">
        <f t="shared" si="7"/>
        <v/>
      </c>
      <c r="AF13" s="683" t="str">
        <f t="shared" si="8"/>
        <v>A</v>
      </c>
      <c r="AG13" s="683">
        <v>2</v>
      </c>
      <c r="AH13" s="685"/>
      <c r="AI13" s="686"/>
      <c r="AJ13" s="686"/>
      <c r="AK13" s="686"/>
      <c r="AL13" s="687"/>
      <c r="AM13" s="688"/>
      <c r="AN13" s="688"/>
      <c r="AO13" s="688"/>
      <c r="AP13" s="688"/>
      <c r="AQ13" s="688"/>
      <c r="AR13" s="689"/>
      <c r="AS13" s="676" t="str">
        <f t="shared" si="9"/>
        <v>單</v>
      </c>
      <c r="AT13" s="676" t="str">
        <f t="shared" si="10"/>
        <v>半</v>
      </c>
      <c r="AU13" s="676" t="str">
        <f t="shared" si="11"/>
        <v/>
      </c>
      <c r="AV13" s="676" t="str">
        <f t="shared" si="4"/>
        <v/>
      </c>
    </row>
    <row r="14" spans="1:48">
      <c r="A14" s="672">
        <f t="shared" si="12"/>
        <v>46174</v>
      </c>
      <c r="B14" s="673" t="s">
        <v>1041</v>
      </c>
      <c r="C14" s="673"/>
      <c r="D14" s="674"/>
      <c r="E14" s="675" t="str">
        <f>IF(ISNA(VLOOKUP(C14,條件!$A$1:$G$1021,5,0)),"",(VLOOKUP(C14,條件!$A$1:$G$1021,5,0)))</f>
        <v/>
      </c>
      <c r="F14" s="676" t="str">
        <f>IF(ISNA(VLOOKUP(C14,條件!$A$1:$G$1021,6,0)),"",(VLOOKUP(C14,條件!$A$1:$G$1021,6,0)))</f>
        <v/>
      </c>
      <c r="G14" s="676" t="str">
        <f>IF(ISNA(VLOOKUP(C14,條件!$A$1:$G$1021,7,0)),"",(VLOOKUP(C14,條件!$A$1:$G$1021,7,0)))</f>
        <v/>
      </c>
      <c r="H14" s="676" t="str">
        <f>IF(ISNA(VLOOKUP(C14,條件!$A$1:$K$1021,11,0)),"",(VLOOKUP(C14,條件!$A$1:$K$1021,11,0)))</f>
        <v/>
      </c>
      <c r="I14" s="677" t="str">
        <f>IF(ISNA(VLOOKUP(C14,條件!$A$1:$L$1021,12,0)),"",(VLOOKUP(C14,條件!$A$1:$L$1021,12,0)))</f>
        <v/>
      </c>
      <c r="J14" s="678"/>
      <c r="K14" s="678"/>
      <c r="L14" s="679"/>
      <c r="M14" s="679"/>
      <c r="N14" s="680"/>
      <c r="O14" s="678"/>
      <c r="P14" s="679"/>
      <c r="Q14" s="679"/>
      <c r="R14" s="680"/>
      <c r="S14" s="678"/>
      <c r="T14" s="679"/>
      <c r="U14" s="679"/>
      <c r="V14" s="680"/>
      <c r="W14" s="678"/>
      <c r="X14" s="679"/>
      <c r="Y14" s="681"/>
      <c r="Z14" s="682" t="str">
        <f>IFERROR(VLOOKUP(C14, 條件!$A:$L, 3, 0), "")</f>
        <v/>
      </c>
      <c r="AA14" s="683" t="str">
        <f>IF(OR(L14={"改紡","檢修","了機","清車","FINAL","停機","SAMPLE","TEST","絲開發"}), L14, IFERROR(IF(C14="", "", (SUM(J14, N14, R14, V14)/3 * AG14) * IF(AND(AF14="S", AS14="雙"), 0.5, 1)), ""))</f>
        <v/>
      </c>
      <c r="AB14" s="684" t="str">
        <f t="shared" si="5"/>
        <v/>
      </c>
      <c r="AC14" s="683" t="str">
        <f>IF(OR(L14={"改紡","檢修","了機","清車","FINAL","停機","SAMPLE","TEST"}), "", IFERROR(IF(C14="", "", AVERAGE(L14:M14, P14:Q14, T14:U14, X14:Y14)/100), ""))</f>
        <v/>
      </c>
      <c r="AD14" s="683" t="str">
        <f t="shared" si="6"/>
        <v/>
      </c>
      <c r="AE14" s="683" t="str">
        <f t="shared" si="7"/>
        <v/>
      </c>
      <c r="AF14" s="683" t="str">
        <f t="shared" si="8"/>
        <v>A</v>
      </c>
      <c r="AG14" s="683">
        <v>2</v>
      </c>
      <c r="AH14" s="685"/>
      <c r="AI14" s="686"/>
      <c r="AJ14" s="686"/>
      <c r="AK14" s="686"/>
      <c r="AL14" s="687"/>
      <c r="AM14" s="688"/>
      <c r="AN14" s="688"/>
      <c r="AO14" s="688"/>
      <c r="AP14" s="688"/>
      <c r="AQ14" s="688"/>
      <c r="AR14" s="689"/>
      <c r="AS14" s="676" t="str">
        <f t="shared" si="9"/>
        <v>單</v>
      </c>
      <c r="AT14" s="676" t="str">
        <f t="shared" si="10"/>
        <v>半</v>
      </c>
      <c r="AU14" s="676" t="str">
        <f t="shared" si="11"/>
        <v/>
      </c>
      <c r="AV14" s="676" t="str">
        <f t="shared" si="4"/>
        <v/>
      </c>
    </row>
    <row r="15" spans="1:48">
      <c r="A15" s="672">
        <f t="shared" si="12"/>
        <v>46174</v>
      </c>
      <c r="B15" s="673" t="s">
        <v>1042</v>
      </c>
      <c r="C15" s="673"/>
      <c r="D15" s="674"/>
      <c r="E15" s="675" t="str">
        <f>IF(ISNA(VLOOKUP(C15,條件!$A$1:$G$1021,5,0)),"",(VLOOKUP(C15,條件!$A$1:$G$1021,5,0)))</f>
        <v/>
      </c>
      <c r="F15" s="676" t="str">
        <f>IF(ISNA(VLOOKUP(C15,條件!$A$1:$G$1021,6,0)),"",(VLOOKUP(C15,條件!$A$1:$G$1021,6,0)))</f>
        <v/>
      </c>
      <c r="G15" s="676" t="str">
        <f>IF(ISNA(VLOOKUP(C15,條件!$A$1:$G$1021,7,0)),"",(VLOOKUP(C15,條件!$A$1:$G$1021,7,0)))</f>
        <v/>
      </c>
      <c r="H15" s="676" t="str">
        <f>IF(ISNA(VLOOKUP(C15,條件!$A$1:$K$1021,11,0)),"",(VLOOKUP(C15,條件!$A$1:$K$1021,11,0)))</f>
        <v/>
      </c>
      <c r="I15" s="677" t="str">
        <f>IF(ISNA(VLOOKUP(C15,條件!$A$1:$L$1021,12,0)),"",(VLOOKUP(C15,條件!$A$1:$L$1021,12,0)))</f>
        <v/>
      </c>
      <c r="J15" s="678"/>
      <c r="K15" s="678"/>
      <c r="L15" s="679"/>
      <c r="M15" s="679"/>
      <c r="N15" s="680"/>
      <c r="O15" s="678"/>
      <c r="P15" s="679"/>
      <c r="Q15" s="679"/>
      <c r="R15" s="680"/>
      <c r="S15" s="678"/>
      <c r="T15" s="679"/>
      <c r="U15" s="679"/>
      <c r="V15" s="680"/>
      <c r="W15" s="678"/>
      <c r="X15" s="679"/>
      <c r="Y15" s="681"/>
      <c r="Z15" s="682" t="str">
        <f>IFERROR(VLOOKUP(C15, 條件!$A:$L, 3, 0), "")</f>
        <v/>
      </c>
      <c r="AA15" s="683" t="str">
        <f>IF(OR(L15={"改紡","檢修","了機","清車","FINAL","停機","SAMPLE","TEST","絲開發"}), L15, IFERROR(IF(C15="", "", (SUM(J15, N15, R15, V15)/3 * AG15) * IF(AND(AF15="S", AS15="雙"), 0.5, 1)), ""))</f>
        <v/>
      </c>
      <c r="AB15" s="684" t="str">
        <f t="shared" si="5"/>
        <v/>
      </c>
      <c r="AC15" s="683" t="str">
        <f>IF(OR(L15={"改紡","檢修","了機","清車","FINAL","停機","SAMPLE","TEST"}), "", IFERROR(IF(C15="", "", AVERAGE(L15:M15, P15:Q15, T15:U15, X15:Y15)/100), ""))</f>
        <v/>
      </c>
      <c r="AD15" s="683" t="str">
        <f t="shared" si="6"/>
        <v/>
      </c>
      <c r="AE15" s="683" t="str">
        <f t="shared" si="7"/>
        <v/>
      </c>
      <c r="AF15" s="683" t="str">
        <f t="shared" si="8"/>
        <v>A</v>
      </c>
      <c r="AG15" s="683">
        <v>2</v>
      </c>
      <c r="AH15" s="685"/>
      <c r="AI15" s="686"/>
      <c r="AJ15" s="686"/>
      <c r="AK15" s="686"/>
      <c r="AL15" s="687"/>
      <c r="AM15" s="688"/>
      <c r="AN15" s="688"/>
      <c r="AO15" s="688"/>
      <c r="AP15" s="688"/>
      <c r="AQ15" s="688"/>
      <c r="AR15" s="689"/>
      <c r="AS15" s="676" t="str">
        <f t="shared" si="9"/>
        <v>單</v>
      </c>
      <c r="AT15" s="676" t="str">
        <f t="shared" si="10"/>
        <v>半</v>
      </c>
      <c r="AU15" s="676" t="str">
        <f t="shared" si="11"/>
        <v/>
      </c>
      <c r="AV15" s="676" t="str">
        <f t="shared" si="4"/>
        <v/>
      </c>
    </row>
    <row r="16" spans="1:48">
      <c r="A16" s="672">
        <f t="shared" si="12"/>
        <v>46174</v>
      </c>
      <c r="B16" s="673" t="s">
        <v>1043</v>
      </c>
      <c r="C16" s="673"/>
      <c r="D16" s="674"/>
      <c r="E16" s="675" t="str">
        <f>IF(ISNA(VLOOKUP(C16,條件!$A$1:$G$1021,5,0)),"",(VLOOKUP(C16,條件!$A$1:$G$1021,5,0)))</f>
        <v/>
      </c>
      <c r="F16" s="676" t="str">
        <f>IF(ISNA(VLOOKUP(C16,條件!$A$1:$G$1021,6,0)),"",(VLOOKUP(C16,條件!$A$1:$G$1021,6,0)))</f>
        <v/>
      </c>
      <c r="G16" s="676" t="str">
        <f>IF(ISNA(VLOOKUP(C16,條件!$A$1:$G$1021,7,0)),"",(VLOOKUP(C16,條件!$A$1:$G$1021,7,0)))</f>
        <v/>
      </c>
      <c r="H16" s="676" t="str">
        <f>IF(ISNA(VLOOKUP(C16,條件!$A$1:$K$1021,11,0)),"",(VLOOKUP(C16,條件!$A$1:$K$1021,11,0)))</f>
        <v/>
      </c>
      <c r="I16" s="677" t="str">
        <f>IF(ISNA(VLOOKUP(C16,條件!$A$1:$L$1021,12,0)),"",(VLOOKUP(C16,條件!$A$1:$L$1021,12,0)))</f>
        <v/>
      </c>
      <c r="J16" s="678"/>
      <c r="K16" s="678"/>
      <c r="L16" s="679"/>
      <c r="M16" s="679"/>
      <c r="N16" s="680"/>
      <c r="O16" s="678"/>
      <c r="P16" s="679"/>
      <c r="Q16" s="679"/>
      <c r="R16" s="680"/>
      <c r="S16" s="678"/>
      <c r="T16" s="679"/>
      <c r="U16" s="679"/>
      <c r="V16" s="680"/>
      <c r="W16" s="678"/>
      <c r="X16" s="679"/>
      <c r="Y16" s="681"/>
      <c r="Z16" s="682" t="str">
        <f>IFERROR(VLOOKUP(C16, 條件!$A:$L, 3, 0), "")</f>
        <v/>
      </c>
      <c r="AA16" s="683" t="str">
        <f>IF(OR(L16={"改紡","檢修","了機","清車","FINAL","停機","SAMPLE","TEST","絲開發"}), L16, IFERROR(IF(C16="", "", (SUM(J16, N16, R16, V16)/3 * AG16) * IF(AND(AF16="S", AS16="雙"), 0.5, 1)), ""))</f>
        <v/>
      </c>
      <c r="AB16" s="684" t="str">
        <f t="shared" si="5"/>
        <v/>
      </c>
      <c r="AC16" s="683" t="str">
        <f>IF(OR(L16={"改紡","檢修","了機","清車","FINAL","停機","SAMPLE","TEST"}), "", IFERROR(IF(C16="", "", AVERAGE(L16:M16, P16:Q16, T16:U16, X16:Y16)/100), ""))</f>
        <v/>
      </c>
      <c r="AD16" s="683" t="str">
        <f t="shared" si="6"/>
        <v/>
      </c>
      <c r="AE16" s="683" t="str">
        <f t="shared" si="7"/>
        <v/>
      </c>
      <c r="AF16" s="683" t="str">
        <f t="shared" si="8"/>
        <v>A</v>
      </c>
      <c r="AG16" s="683">
        <v>1</v>
      </c>
      <c r="AH16" s="685"/>
      <c r="AI16" s="686"/>
      <c r="AJ16" s="686"/>
      <c r="AK16" s="686"/>
      <c r="AL16" s="687"/>
      <c r="AM16" s="688"/>
      <c r="AN16" s="688"/>
      <c r="AO16" s="688"/>
      <c r="AP16" s="688"/>
      <c r="AQ16" s="688"/>
      <c r="AR16" s="689"/>
      <c r="AS16" s="676" t="str">
        <f t="shared" si="9"/>
        <v>單</v>
      </c>
      <c r="AT16" s="676" t="str">
        <f t="shared" si="10"/>
        <v>全</v>
      </c>
      <c r="AU16" s="676" t="str">
        <f t="shared" si="11"/>
        <v/>
      </c>
      <c r="AV16" s="676" t="str">
        <f t="shared" si="4"/>
        <v/>
      </c>
    </row>
    <row r="17" spans="1:48">
      <c r="A17" s="672">
        <f t="shared" si="12"/>
        <v>46174</v>
      </c>
      <c r="B17" s="673" t="s">
        <v>1044</v>
      </c>
      <c r="C17" s="673"/>
      <c r="D17" s="674"/>
      <c r="E17" s="675" t="str">
        <f>IF(ISNA(VLOOKUP(C17,條件!$A$1:$G$1021,5,0)),"",(VLOOKUP(C17,條件!$A$1:$G$1021,5,0)))</f>
        <v/>
      </c>
      <c r="F17" s="676" t="str">
        <f>IF(ISNA(VLOOKUP(C17,條件!$A$1:$G$1021,6,0)),"",(VLOOKUP(C17,條件!$A$1:$G$1021,6,0)))</f>
        <v/>
      </c>
      <c r="G17" s="676" t="str">
        <f>IF(ISNA(VLOOKUP(C17,條件!$A$1:$G$1021,7,0)),"",(VLOOKUP(C17,條件!$A$1:$G$1021,7,0)))</f>
        <v/>
      </c>
      <c r="H17" s="676" t="str">
        <f>IF(ISNA(VLOOKUP(C17,條件!$A$1:$K$1021,11,0)),"",(VLOOKUP(C17,條件!$A$1:$K$1021,11,0)))</f>
        <v/>
      </c>
      <c r="I17" s="677" t="str">
        <f>IF(ISNA(VLOOKUP(C17,條件!$A$1:$L$1021,12,0)),"",(VLOOKUP(C17,條件!$A$1:$L$1021,12,0)))</f>
        <v/>
      </c>
      <c r="J17" s="678"/>
      <c r="K17" s="678"/>
      <c r="L17" s="679"/>
      <c r="M17" s="679"/>
      <c r="N17" s="680"/>
      <c r="O17" s="678"/>
      <c r="P17" s="679"/>
      <c r="Q17" s="679"/>
      <c r="R17" s="680"/>
      <c r="S17" s="678"/>
      <c r="T17" s="679"/>
      <c r="U17" s="679"/>
      <c r="V17" s="680"/>
      <c r="W17" s="678"/>
      <c r="X17" s="679"/>
      <c r="Y17" s="681"/>
      <c r="Z17" s="682" t="str">
        <f>IFERROR(VLOOKUP(C17, 條件!$A:$L, 3, 0), "")</f>
        <v/>
      </c>
      <c r="AA17" s="683" t="str">
        <f>IF(OR(L17={"改紡","檢修","了機","清車","FINAL","停機","SAMPLE","TEST","絲開發"}), L17, IFERROR(IF(C17="", "", (SUM(J17, N17, R17, V17)/3 * AG17) * IF(AND(AF17="S", AS17="雙"), 0.5, 1)), ""))</f>
        <v/>
      </c>
      <c r="AB17" s="684" t="str">
        <f t="shared" si="5"/>
        <v/>
      </c>
      <c r="AC17" s="683" t="str">
        <f>IF(OR(L17={"改紡","檢修","了機","清車","FINAL","停機","SAMPLE","TEST"}), "", IFERROR(IF(C17="", "", AVERAGE(L17:M17, P17:Q17, T17:U17, X17:Y17)/100), ""))</f>
        <v/>
      </c>
      <c r="AD17" s="683" t="str">
        <f t="shared" si="6"/>
        <v/>
      </c>
      <c r="AE17" s="683" t="str">
        <f t="shared" si="7"/>
        <v/>
      </c>
      <c r="AF17" s="683" t="str">
        <f t="shared" si="8"/>
        <v>A</v>
      </c>
      <c r="AG17" s="683">
        <v>2</v>
      </c>
      <c r="AH17" s="685"/>
      <c r="AI17" s="686"/>
      <c r="AJ17" s="686"/>
      <c r="AK17" s="686"/>
      <c r="AL17" s="687"/>
      <c r="AM17" s="688"/>
      <c r="AN17" s="688"/>
      <c r="AO17" s="688"/>
      <c r="AP17" s="688"/>
      <c r="AQ17" s="688"/>
      <c r="AR17" s="689"/>
      <c r="AS17" s="676" t="str">
        <f t="shared" si="9"/>
        <v>單</v>
      </c>
      <c r="AT17" s="676" t="str">
        <f t="shared" si="10"/>
        <v>半</v>
      </c>
      <c r="AU17" s="676" t="str">
        <f t="shared" si="11"/>
        <v/>
      </c>
      <c r="AV17" s="676" t="str">
        <f t="shared" si="4"/>
        <v/>
      </c>
    </row>
    <row r="18" spans="1:48">
      <c r="A18" s="672">
        <f t="shared" si="12"/>
        <v>46174</v>
      </c>
      <c r="B18" s="673" t="s">
        <v>1045</v>
      </c>
      <c r="C18" s="673"/>
      <c r="D18" s="674"/>
      <c r="E18" s="675" t="str">
        <f>IF(ISNA(VLOOKUP(C18,條件!$A$1:$G$1021,5,0)),"",(VLOOKUP(C18,條件!$A$1:$G$1021,5,0)))</f>
        <v/>
      </c>
      <c r="F18" s="676" t="str">
        <f>IF(ISNA(VLOOKUP(C18,條件!$A$1:$G$1021,6,0)),"",(VLOOKUP(C18,條件!$A$1:$G$1021,6,0)))</f>
        <v/>
      </c>
      <c r="G18" s="676" t="str">
        <f>IF(ISNA(VLOOKUP(C18,條件!$A$1:$G$1021,7,0)),"",(VLOOKUP(C18,條件!$A$1:$G$1021,7,0)))</f>
        <v/>
      </c>
      <c r="H18" s="676" t="str">
        <f>IF(ISNA(VLOOKUP(C18,條件!$A$1:$K$1021,11,0)),"",(VLOOKUP(C18,條件!$A$1:$K$1021,11,0)))</f>
        <v/>
      </c>
      <c r="I18" s="677" t="str">
        <f>IF(ISNA(VLOOKUP(C18,條件!$A$1:$L$1021,12,0)),"",(VLOOKUP(C18,條件!$A$1:$L$1021,12,0)))</f>
        <v/>
      </c>
      <c r="J18" s="678"/>
      <c r="K18" s="678"/>
      <c r="L18" s="679"/>
      <c r="M18" s="679"/>
      <c r="N18" s="680"/>
      <c r="O18" s="678"/>
      <c r="P18" s="679"/>
      <c r="Q18" s="679"/>
      <c r="R18" s="680"/>
      <c r="S18" s="678"/>
      <c r="T18" s="679"/>
      <c r="U18" s="679"/>
      <c r="V18" s="680"/>
      <c r="W18" s="678"/>
      <c r="X18" s="679"/>
      <c r="Y18" s="681"/>
      <c r="Z18" s="682" t="str">
        <f>IFERROR(VLOOKUP(C18, 條件!$A:$L, 3, 0), "")</f>
        <v/>
      </c>
      <c r="AA18" s="683" t="str">
        <f>IF(OR(L18={"改紡","檢修","了機","清車","FINAL","停機","SAMPLE","TEST","絲開發"}), L18, IFERROR(IF(C18="", "", (SUM(J18, N18, R18, V18)/3 * AG18) * IF(AND(AF18="S", AS18="雙"), 0.5, 1)), ""))</f>
        <v/>
      </c>
      <c r="AB18" s="684" t="str">
        <f t="shared" si="5"/>
        <v/>
      </c>
      <c r="AC18" s="683" t="str">
        <f>IF(OR(L18={"改紡","檢修","了機","清車","FINAL","停機","SAMPLE","TEST"}), "", IFERROR(IF(C18="", "", AVERAGE(L18:M18, P18:Q18, T18:U18, X18:Y18)/100), ""))</f>
        <v/>
      </c>
      <c r="AD18" s="683" t="str">
        <f t="shared" si="6"/>
        <v/>
      </c>
      <c r="AE18" s="683" t="str">
        <f t="shared" si="7"/>
        <v/>
      </c>
      <c r="AF18" s="683" t="str">
        <f t="shared" si="8"/>
        <v>A</v>
      </c>
      <c r="AG18" s="683">
        <v>2</v>
      </c>
      <c r="AH18" s="685"/>
      <c r="AI18" s="686"/>
      <c r="AJ18" s="686"/>
      <c r="AK18" s="686"/>
      <c r="AL18" s="687"/>
      <c r="AM18" s="688"/>
      <c r="AN18" s="688"/>
      <c r="AO18" s="688"/>
      <c r="AP18" s="688"/>
      <c r="AQ18" s="688"/>
      <c r="AR18" s="689"/>
      <c r="AS18" s="676" t="str">
        <f t="shared" si="9"/>
        <v>單</v>
      </c>
      <c r="AT18" s="676" t="str">
        <f t="shared" si="10"/>
        <v>半</v>
      </c>
      <c r="AU18" s="676" t="str">
        <f t="shared" si="11"/>
        <v/>
      </c>
      <c r="AV18" s="676" t="str">
        <f t="shared" si="4"/>
        <v/>
      </c>
    </row>
    <row r="19" spans="1:48">
      <c r="A19" s="672">
        <f t="shared" si="12"/>
        <v>46174</v>
      </c>
      <c r="B19" s="673" t="s">
        <v>1046</v>
      </c>
      <c r="C19" s="673"/>
      <c r="D19" s="674"/>
      <c r="E19" s="675" t="str">
        <f>IF(ISNA(VLOOKUP(C19,條件!$A$1:$G$1021,5,0)),"",(VLOOKUP(C19,條件!$A$1:$G$1021,5,0)))</f>
        <v/>
      </c>
      <c r="F19" s="676" t="str">
        <f>IF(ISNA(VLOOKUP(C19,條件!$A$1:$G$1021,6,0)),"",(VLOOKUP(C19,條件!$A$1:$G$1021,6,0)))</f>
        <v/>
      </c>
      <c r="G19" s="676" t="str">
        <f>IF(ISNA(VLOOKUP(C19,條件!$A$1:$G$1021,7,0)),"",(VLOOKUP(C19,條件!$A$1:$G$1021,7,0)))</f>
        <v/>
      </c>
      <c r="H19" s="676" t="str">
        <f>IF(ISNA(VLOOKUP(C19,條件!$A$1:$K$1021,11,0)),"",(VLOOKUP(C19,條件!$A$1:$K$1021,11,0)))</f>
        <v/>
      </c>
      <c r="I19" s="677" t="str">
        <f>IF(ISNA(VLOOKUP(C19,條件!$A$1:$L$1021,12,0)),"",(VLOOKUP(C19,條件!$A$1:$L$1021,12,0)))</f>
        <v/>
      </c>
      <c r="J19" s="678"/>
      <c r="K19" s="678"/>
      <c r="L19" s="679"/>
      <c r="M19" s="679"/>
      <c r="N19" s="680"/>
      <c r="O19" s="678"/>
      <c r="P19" s="679"/>
      <c r="Q19" s="679"/>
      <c r="R19" s="680"/>
      <c r="S19" s="678"/>
      <c r="T19" s="679"/>
      <c r="U19" s="679"/>
      <c r="V19" s="680"/>
      <c r="W19" s="678"/>
      <c r="X19" s="679"/>
      <c r="Y19" s="681"/>
      <c r="Z19" s="682" t="str">
        <f>IFERROR(VLOOKUP(C19, 條件!$A:$L, 3, 0), "")</f>
        <v/>
      </c>
      <c r="AA19" s="683" t="str">
        <f>IF(OR(L19={"改紡","檢修","了機","清車","FINAL","停機","SAMPLE","TEST","絲開發"}), L19, IFERROR(IF(C19="", "", (SUM(J19, N19, R19, V19)/3 * AG19) * IF(AND(AF19="S", AS19="雙"), 0.5, 1)), ""))</f>
        <v/>
      </c>
      <c r="AB19" s="684" t="str">
        <f t="shared" si="5"/>
        <v/>
      </c>
      <c r="AC19" s="683" t="str">
        <f>IF(OR(L19={"改紡","檢修","了機","清車","FINAL","停機","SAMPLE","TEST"}), "", IFERROR(IF(C19="", "", AVERAGE(L19:M19, P19:Q19, T19:U19, X19:Y19)/100), ""))</f>
        <v/>
      </c>
      <c r="AD19" s="683" t="str">
        <f t="shared" si="6"/>
        <v/>
      </c>
      <c r="AE19" s="683" t="str">
        <f t="shared" si="7"/>
        <v/>
      </c>
      <c r="AF19" s="683" t="str">
        <f t="shared" si="8"/>
        <v>A</v>
      </c>
      <c r="AG19" s="683">
        <v>1</v>
      </c>
      <c r="AH19" s="685"/>
      <c r="AI19" s="686"/>
      <c r="AJ19" s="686"/>
      <c r="AK19" s="686"/>
      <c r="AL19" s="687"/>
      <c r="AM19" s="688"/>
      <c r="AN19" s="688"/>
      <c r="AO19" s="688"/>
      <c r="AP19" s="688"/>
      <c r="AQ19" s="688"/>
      <c r="AR19" s="689"/>
      <c r="AS19" s="676" t="str">
        <f t="shared" si="9"/>
        <v>單</v>
      </c>
      <c r="AT19" s="676" t="str">
        <f t="shared" si="10"/>
        <v>全</v>
      </c>
      <c r="AU19" s="676" t="str">
        <f t="shared" si="11"/>
        <v/>
      </c>
      <c r="AV19" s="676" t="str">
        <f t="shared" si="4"/>
        <v/>
      </c>
    </row>
    <row r="20" spans="1:48">
      <c r="A20" s="672">
        <f t="shared" si="12"/>
        <v>46174</v>
      </c>
      <c r="B20" s="673" t="s">
        <v>1046</v>
      </c>
      <c r="C20" s="673"/>
      <c r="D20" s="674"/>
      <c r="E20" s="675" t="str">
        <f>IF(ISNA(VLOOKUP(C20,條件!$A$1:$G$1021,5,0)),"",(VLOOKUP(C20,條件!$A$1:$G$1021,5,0)))</f>
        <v/>
      </c>
      <c r="F20" s="676" t="str">
        <f>IF(ISNA(VLOOKUP(C20,條件!$A$1:$G$1021,6,0)),"",(VLOOKUP(C20,條件!$A$1:$G$1021,6,0)))</f>
        <v/>
      </c>
      <c r="G20" s="676" t="str">
        <f>IF(ISNA(VLOOKUP(C20,條件!$A$1:$G$1021,7,0)),"",(VLOOKUP(C20,條件!$A$1:$G$1021,7,0)))</f>
        <v/>
      </c>
      <c r="H20" s="676" t="str">
        <f>IF(ISNA(VLOOKUP(C20,條件!$A$1:$K$1021,11,0)),"",(VLOOKUP(C20,條件!$A$1:$K$1021,11,0)))</f>
        <v/>
      </c>
      <c r="I20" s="677" t="str">
        <f>IF(ISNA(VLOOKUP(C20,條件!$A$1:$L$1021,12,0)),"",(VLOOKUP(C20,條件!$A$1:$L$1021,12,0)))</f>
        <v/>
      </c>
      <c r="J20" s="678"/>
      <c r="K20" s="678"/>
      <c r="L20" s="679"/>
      <c r="M20" s="679"/>
      <c r="N20" s="680"/>
      <c r="O20" s="678"/>
      <c r="P20" s="679"/>
      <c r="Q20" s="679"/>
      <c r="R20" s="680"/>
      <c r="S20" s="678"/>
      <c r="T20" s="679"/>
      <c r="U20" s="679"/>
      <c r="V20" s="680"/>
      <c r="W20" s="678"/>
      <c r="X20" s="679"/>
      <c r="Y20" s="681"/>
      <c r="Z20" s="682" t="str">
        <f>IFERROR(VLOOKUP(C20, 條件!$A:$L, 3, 0), "")</f>
        <v/>
      </c>
      <c r="AA20" s="683" t="str">
        <f>IF(OR(L20={"改紡","檢修","了機","清車","FINAL","停機","SAMPLE","TEST","絲開發"}), L20, IFERROR(IF(C20="", "", (SUM(J20, N20, R20, V20)/3 * AG20) * IF(AND(AF20="S", AS20="雙"), 0.5, 1)), ""))</f>
        <v/>
      </c>
      <c r="AB20" s="684" t="str">
        <f t="shared" si="5"/>
        <v/>
      </c>
      <c r="AC20" s="683" t="str">
        <f>IF(OR(L20={"改紡","檢修","了機","清車","FINAL","停機","SAMPLE","TEST"}), "", IFERROR(IF(C20="", "", AVERAGE(L20:M20, P20:Q20, T20:U20, X20:Y20)/100), ""))</f>
        <v/>
      </c>
      <c r="AD20" s="683" t="str">
        <f t="shared" si="6"/>
        <v/>
      </c>
      <c r="AE20" s="683" t="str">
        <f t="shared" si="7"/>
        <v/>
      </c>
      <c r="AF20" s="683" t="str">
        <f t="shared" si="8"/>
        <v>A</v>
      </c>
      <c r="AG20" s="683">
        <v>1</v>
      </c>
      <c r="AH20" s="685"/>
      <c r="AI20" s="686"/>
      <c r="AJ20" s="686"/>
      <c r="AK20" s="686"/>
      <c r="AL20" s="687"/>
      <c r="AM20" s="688"/>
      <c r="AN20" s="688"/>
      <c r="AO20" s="688"/>
      <c r="AP20" s="688"/>
      <c r="AQ20" s="688"/>
      <c r="AR20" s="689"/>
      <c r="AS20" s="676" t="str">
        <f t="shared" si="9"/>
        <v>單</v>
      </c>
      <c r="AT20" s="676" t="str">
        <f t="shared" si="10"/>
        <v>全</v>
      </c>
      <c r="AU20" s="676" t="str">
        <f t="shared" si="11"/>
        <v/>
      </c>
      <c r="AV20" s="676" t="str">
        <f t="shared" si="4"/>
        <v/>
      </c>
    </row>
    <row r="21" spans="1:48">
      <c r="A21" s="672">
        <f t="shared" si="12"/>
        <v>46174</v>
      </c>
      <c r="B21" s="673" t="s">
        <v>1028</v>
      </c>
      <c r="C21" s="673"/>
      <c r="D21" s="674"/>
      <c r="E21" s="675" t="str">
        <f>IF(ISNA(VLOOKUP(C21,條件!$A$1:$G$1021,5,0)),"",(VLOOKUP(C21,條件!$A$1:$G$1021,5,0)))</f>
        <v/>
      </c>
      <c r="F21" s="676" t="str">
        <f>IF(ISNA(VLOOKUP(C21,條件!$A$1:$G$1021,6,0)),"",(VLOOKUP(C21,條件!$A$1:$G$1021,6,0)))</f>
        <v/>
      </c>
      <c r="G21" s="676" t="str">
        <f>IF(ISNA(VLOOKUP(C21,條件!$A$1:$G$1021,7,0)),"",(VLOOKUP(C21,條件!$A$1:$G$1021,7,0)))</f>
        <v/>
      </c>
      <c r="H21" s="676" t="str">
        <f>IF(ISNA(VLOOKUP(C21,條件!$A$1:$K$1021,11,0)),"",(VLOOKUP(C21,條件!$A$1:$K$1021,11,0)))</f>
        <v/>
      </c>
      <c r="I21" s="677" t="str">
        <f>IF(ISNA(VLOOKUP(C21,條件!$A$1:$L$1021,12,0)),"",(VLOOKUP(C21,條件!$A$1:$L$1021,12,0)))</f>
        <v/>
      </c>
      <c r="J21" s="678"/>
      <c r="K21" s="678"/>
      <c r="L21" s="679"/>
      <c r="M21" s="679"/>
      <c r="N21" s="680"/>
      <c r="O21" s="678"/>
      <c r="P21" s="679"/>
      <c r="Q21" s="679"/>
      <c r="R21" s="680"/>
      <c r="S21" s="678"/>
      <c r="T21" s="679"/>
      <c r="U21" s="679"/>
      <c r="V21" s="680"/>
      <c r="W21" s="678"/>
      <c r="X21" s="679"/>
      <c r="Y21" s="681"/>
      <c r="Z21" s="682" t="str">
        <f>IFERROR(VLOOKUP(C21, 條件!$A:$L, 3, 0), "")</f>
        <v/>
      </c>
      <c r="AA21" s="683" t="str">
        <f>IF(OR(L21={"改紡","檢修","了機","清車","FINAL","停機","SAMPLE","TEST","絲開發"}), L21, IFERROR(IF(C21="", "", (SUM(J21, N21, R21, V21)/3 * AG21) * IF(AND(AF21="S", AS21="雙"), 0.5, 1)), ""))</f>
        <v/>
      </c>
      <c r="AB21" s="684" t="str">
        <f t="shared" si="5"/>
        <v/>
      </c>
      <c r="AC21" s="683" t="str">
        <f>IF(OR(L21={"改紡","檢修","了機","清車","FINAL","停機","SAMPLE","TEST"}), "", IFERROR(IF(C21="", "", AVERAGE(L21:M21, P21:Q21, T21:U21, X21:Y21)/100), ""))</f>
        <v/>
      </c>
      <c r="AD21" s="683" t="str">
        <f t="shared" si="6"/>
        <v/>
      </c>
      <c r="AE21" s="683" t="str">
        <f t="shared" si="7"/>
        <v/>
      </c>
      <c r="AF21" s="683" t="str">
        <f t="shared" si="8"/>
        <v>A</v>
      </c>
      <c r="AG21" s="683">
        <v>1</v>
      </c>
      <c r="AH21" s="685"/>
      <c r="AI21" s="686"/>
      <c r="AJ21" s="686"/>
      <c r="AK21" s="686"/>
      <c r="AL21" s="687"/>
      <c r="AM21" s="688"/>
      <c r="AN21" s="688"/>
      <c r="AO21" s="688"/>
      <c r="AP21" s="688"/>
      <c r="AQ21" s="688"/>
      <c r="AR21" s="689"/>
      <c r="AS21" s="676" t="str">
        <f t="shared" si="9"/>
        <v>單</v>
      </c>
      <c r="AT21" s="676" t="str">
        <f t="shared" si="10"/>
        <v>全</v>
      </c>
      <c r="AU21" s="676" t="str">
        <f t="shared" si="11"/>
        <v/>
      </c>
      <c r="AV21" s="676" t="str">
        <f t="shared" si="4"/>
        <v/>
      </c>
    </row>
    <row r="22" spans="1:48">
      <c r="A22" s="672">
        <f t="shared" si="12"/>
        <v>46174</v>
      </c>
      <c r="B22" s="673" t="s">
        <v>1047</v>
      </c>
      <c r="C22" s="673"/>
      <c r="D22" s="674"/>
      <c r="E22" s="675" t="str">
        <f>IF(ISNA(VLOOKUP(C22,條件!$A$1:$G$1021,5,0)),"",(VLOOKUP(C22,條件!$A$1:$G$1021,5,0)))</f>
        <v/>
      </c>
      <c r="F22" s="676" t="str">
        <f>IF(ISNA(VLOOKUP(C22,條件!$A$1:$G$1021,6,0)),"",(VLOOKUP(C22,條件!$A$1:$G$1021,6,0)))</f>
        <v/>
      </c>
      <c r="G22" s="676" t="str">
        <f>IF(ISNA(VLOOKUP(C22,條件!$A$1:$G$1021,7,0)),"",(VLOOKUP(C22,條件!$A$1:$G$1021,7,0)))</f>
        <v/>
      </c>
      <c r="H22" s="676" t="str">
        <f>IF(ISNA(VLOOKUP(C22,條件!$A$1:$K$1021,11,0)),"",(VLOOKUP(C22,條件!$A$1:$K$1021,11,0)))</f>
        <v/>
      </c>
      <c r="I22" s="677" t="str">
        <f>IF(ISNA(VLOOKUP(C22,條件!$A$1:$L$1021,12,0)),"",(VLOOKUP(C22,條件!$A$1:$L$1021,12,0)))</f>
        <v/>
      </c>
      <c r="J22" s="678"/>
      <c r="K22" s="678"/>
      <c r="L22" s="679"/>
      <c r="M22" s="679"/>
      <c r="N22" s="680"/>
      <c r="O22" s="678"/>
      <c r="P22" s="679"/>
      <c r="Q22" s="679"/>
      <c r="R22" s="680"/>
      <c r="S22" s="678"/>
      <c r="T22" s="679"/>
      <c r="U22" s="679"/>
      <c r="V22" s="680"/>
      <c r="W22" s="678"/>
      <c r="X22" s="679"/>
      <c r="Y22" s="681"/>
      <c r="Z22" s="682" t="str">
        <f>IFERROR(VLOOKUP(C22, 條件!$A:$L, 3, 0), "")</f>
        <v/>
      </c>
      <c r="AA22" s="683" t="str">
        <f>IF(OR(L22={"改紡","檢修","了機","清車","FINAL","停機","SAMPLE","TEST","絲開發"}), L22, IFERROR(IF(C22="", "", (SUM(J22, N22, R22, V22)/3 * AG22) * IF(AND(AF22="S", AS22="雙"), 0.5, 1)), ""))</f>
        <v/>
      </c>
      <c r="AB22" s="684" t="str">
        <f t="shared" si="5"/>
        <v/>
      </c>
      <c r="AC22" s="683" t="str">
        <f>IF(OR(L22={"改紡","檢修","了機","清車","FINAL","停機","SAMPLE","TEST"}), "", IFERROR(IF(C22="", "", AVERAGE(L22:M22, P22:Q22, T22:U22, X22:Y22)/100), ""))</f>
        <v/>
      </c>
      <c r="AD22" s="683" t="str">
        <f t="shared" si="6"/>
        <v/>
      </c>
      <c r="AE22" s="683" t="str">
        <f t="shared" si="7"/>
        <v/>
      </c>
      <c r="AF22" s="683" t="str">
        <f t="shared" si="8"/>
        <v>J</v>
      </c>
      <c r="AG22" s="683">
        <v>2</v>
      </c>
      <c r="AH22" s="685"/>
      <c r="AI22" s="686"/>
      <c r="AJ22" s="686"/>
      <c r="AK22" s="686"/>
      <c r="AL22" s="687"/>
      <c r="AM22" s="688"/>
      <c r="AN22" s="688"/>
      <c r="AO22" s="688"/>
      <c r="AP22" s="688"/>
      <c r="AQ22" s="688"/>
      <c r="AR22" s="689"/>
      <c r="AS22" s="676" t="str">
        <f t="shared" si="9"/>
        <v>單</v>
      </c>
      <c r="AT22" s="676" t="str">
        <f t="shared" si="10"/>
        <v>半</v>
      </c>
      <c r="AU22" s="676" t="str">
        <f t="shared" si="11"/>
        <v/>
      </c>
      <c r="AV22" s="676" t="str">
        <f t="shared" si="4"/>
        <v/>
      </c>
    </row>
    <row r="23" spans="1:48">
      <c r="A23" s="672">
        <f t="shared" si="12"/>
        <v>46174</v>
      </c>
      <c r="B23" s="673" t="s">
        <v>1029</v>
      </c>
      <c r="C23" s="673"/>
      <c r="D23" s="674"/>
      <c r="E23" s="675" t="str">
        <f>IF(ISNA(VLOOKUP(C23,條件!$A$1:$G$1021,5,0)),"",(VLOOKUP(C23,條件!$A$1:$G$1021,5,0)))</f>
        <v/>
      </c>
      <c r="F23" s="676" t="str">
        <f>IF(ISNA(VLOOKUP(C23,條件!$A$1:$G$1021,6,0)),"",(VLOOKUP(C23,條件!$A$1:$G$1021,6,0)))</f>
        <v/>
      </c>
      <c r="G23" s="676" t="str">
        <f>IF(ISNA(VLOOKUP(C23,條件!$A$1:$G$1021,7,0)),"",(VLOOKUP(C23,條件!$A$1:$G$1021,7,0)))</f>
        <v/>
      </c>
      <c r="H23" s="676" t="str">
        <f>IF(ISNA(VLOOKUP(C23,條件!$A$1:$K$1021,11,0)),"",(VLOOKUP(C23,條件!$A$1:$K$1021,11,0)))</f>
        <v/>
      </c>
      <c r="I23" s="677" t="str">
        <f>IF(ISNA(VLOOKUP(C23,條件!$A$1:$L$1021,12,0)),"",(VLOOKUP(C23,條件!$A$1:$L$1021,12,0)))</f>
        <v/>
      </c>
      <c r="J23" s="678"/>
      <c r="K23" s="678"/>
      <c r="L23" s="679"/>
      <c r="M23" s="679"/>
      <c r="N23" s="680"/>
      <c r="O23" s="678"/>
      <c r="P23" s="679"/>
      <c r="Q23" s="679"/>
      <c r="R23" s="680"/>
      <c r="S23" s="678"/>
      <c r="T23" s="679"/>
      <c r="U23" s="679"/>
      <c r="V23" s="680"/>
      <c r="W23" s="678"/>
      <c r="X23" s="679"/>
      <c r="Y23" s="681"/>
      <c r="Z23" s="682" t="str">
        <f>IFERROR(VLOOKUP(C23, 條件!$A:$L, 3, 0), "")</f>
        <v/>
      </c>
      <c r="AA23" s="683" t="str">
        <f>IF(OR(L23={"改紡","檢修","了機","清車","FINAL","停機","SAMPLE","TEST","絲開發"}), L23, IFERROR(IF(C23="", "", (SUM(J23, N23, R23, V23)/3 * AG23) * IF(AND(AF23="S", AS23="雙"), 0.5, 1)), ""))</f>
        <v/>
      </c>
      <c r="AB23" s="684" t="str">
        <f t="shared" si="5"/>
        <v/>
      </c>
      <c r="AC23" s="683" t="str">
        <f>IF(OR(L23={"改紡","檢修","了機","清車","FINAL","停機","SAMPLE","TEST"}), "", IFERROR(IF(C23="", "", AVERAGE(L23:M23, P23:Q23, T23:U23, X23:Y23)/100), ""))</f>
        <v/>
      </c>
      <c r="AD23" s="683" t="str">
        <f t="shared" si="6"/>
        <v/>
      </c>
      <c r="AE23" s="683" t="str">
        <f t="shared" si="7"/>
        <v/>
      </c>
      <c r="AF23" s="683" t="str">
        <f t="shared" si="8"/>
        <v>J</v>
      </c>
      <c r="AG23" s="683">
        <v>2</v>
      </c>
      <c r="AH23" s="685"/>
      <c r="AI23" s="686"/>
      <c r="AJ23" s="686"/>
      <c r="AK23" s="686"/>
      <c r="AL23" s="687"/>
      <c r="AM23" s="688"/>
      <c r="AN23" s="688"/>
      <c r="AO23" s="688"/>
      <c r="AP23" s="688"/>
      <c r="AQ23" s="688"/>
      <c r="AR23" s="689"/>
      <c r="AS23" s="676" t="str">
        <f t="shared" si="9"/>
        <v>單</v>
      </c>
      <c r="AT23" s="676" t="str">
        <f t="shared" si="10"/>
        <v>半</v>
      </c>
      <c r="AU23" s="676" t="str">
        <f t="shared" si="11"/>
        <v/>
      </c>
      <c r="AV23" s="676" t="str">
        <f t="shared" si="4"/>
        <v/>
      </c>
    </row>
    <row r="24" spans="1:48">
      <c r="A24" s="672">
        <f t="shared" si="12"/>
        <v>46174</v>
      </c>
      <c r="B24" s="673" t="s">
        <v>1048</v>
      </c>
      <c r="C24" s="673"/>
      <c r="D24" s="674"/>
      <c r="E24" s="675" t="str">
        <f>IF(ISNA(VLOOKUP(C24,條件!$A$1:$G$1021,5,0)),"",(VLOOKUP(C24,條件!$A$1:$G$1021,5,0)))</f>
        <v/>
      </c>
      <c r="F24" s="676" t="str">
        <f>IF(ISNA(VLOOKUP(C24,條件!$A$1:$G$1021,6,0)),"",(VLOOKUP(C24,條件!$A$1:$G$1021,6,0)))</f>
        <v/>
      </c>
      <c r="G24" s="676" t="str">
        <f>IF(ISNA(VLOOKUP(C24,條件!$A$1:$G$1021,7,0)),"",(VLOOKUP(C24,條件!$A$1:$G$1021,7,0)))</f>
        <v/>
      </c>
      <c r="H24" s="676" t="str">
        <f>IF(ISNA(VLOOKUP(C24,條件!$A$1:$K$1021,11,0)),"",(VLOOKUP(C24,條件!$A$1:$K$1021,11,0)))</f>
        <v/>
      </c>
      <c r="I24" s="677" t="str">
        <f>IF(ISNA(VLOOKUP(C24,條件!$A$1:$L$1021,12,0)),"",(VLOOKUP(C24,條件!$A$1:$L$1021,12,0)))</f>
        <v/>
      </c>
      <c r="J24" s="678"/>
      <c r="K24" s="678"/>
      <c r="L24" s="679"/>
      <c r="M24" s="679"/>
      <c r="N24" s="680"/>
      <c r="O24" s="678"/>
      <c r="P24" s="679"/>
      <c r="Q24" s="679"/>
      <c r="R24" s="680"/>
      <c r="S24" s="678"/>
      <c r="T24" s="679"/>
      <c r="U24" s="679"/>
      <c r="V24" s="680"/>
      <c r="W24" s="678"/>
      <c r="X24" s="679"/>
      <c r="Y24" s="681"/>
      <c r="Z24" s="682" t="str">
        <f>IFERROR(VLOOKUP(C24, 條件!$A:$L, 3, 0), "")</f>
        <v/>
      </c>
      <c r="AA24" s="683" t="str">
        <f>IF(OR(L24={"改紡","檢修","了機","清車","FINAL","停機","SAMPLE","TEST","絲開發"}), L24, IFERROR(IF(C24="", "", (SUM(J24, N24, R24, V24)/3 * AG24) * IF(AND(AF24="S", AS24="雙"), 0.5, 1)), ""))</f>
        <v/>
      </c>
      <c r="AB24" s="684" t="str">
        <f t="shared" si="5"/>
        <v/>
      </c>
      <c r="AC24" s="683" t="str">
        <f>IF(OR(L24={"改紡","檢修","了機","清車","FINAL","停機","SAMPLE","TEST"}), "", IFERROR(IF(C24="", "", AVERAGE(L24:M24, P24:Q24, T24:U24, X24:Y24)/100), ""))</f>
        <v/>
      </c>
      <c r="AD24" s="683" t="str">
        <f t="shared" si="6"/>
        <v/>
      </c>
      <c r="AE24" s="683" t="str">
        <f t="shared" si="7"/>
        <v/>
      </c>
      <c r="AF24" s="683" t="str">
        <f t="shared" si="8"/>
        <v>J</v>
      </c>
      <c r="AG24" s="683">
        <v>1</v>
      </c>
      <c r="AH24" s="685"/>
      <c r="AI24" s="686"/>
      <c r="AJ24" s="686"/>
      <c r="AK24" s="686"/>
      <c r="AL24" s="687"/>
      <c r="AM24" s="688"/>
      <c r="AN24" s="688"/>
      <c r="AO24" s="688"/>
      <c r="AP24" s="688"/>
      <c r="AQ24" s="688"/>
      <c r="AR24" s="689"/>
      <c r="AS24" s="676" t="str">
        <f t="shared" si="9"/>
        <v>單</v>
      </c>
      <c r="AT24" s="676" t="str">
        <f t="shared" si="10"/>
        <v>全</v>
      </c>
      <c r="AU24" s="676" t="str">
        <f t="shared" si="11"/>
        <v/>
      </c>
      <c r="AV24" s="676" t="str">
        <f t="shared" si="4"/>
        <v/>
      </c>
    </row>
    <row r="25" spans="1:48">
      <c r="A25" s="672">
        <f t="shared" si="12"/>
        <v>46174</v>
      </c>
      <c r="B25" s="673" t="s">
        <v>1049</v>
      </c>
      <c r="C25" s="673"/>
      <c r="D25" s="674"/>
      <c r="E25" s="675" t="str">
        <f>IF(ISNA(VLOOKUP(C25,條件!$A$1:$G$1021,5,0)),"",(VLOOKUP(C25,條件!$A$1:$G$1021,5,0)))</f>
        <v/>
      </c>
      <c r="F25" s="676" t="str">
        <f>IF(ISNA(VLOOKUP(C25,條件!$A$1:$G$1021,6,0)),"",(VLOOKUP(C25,條件!$A$1:$G$1021,6,0)))</f>
        <v/>
      </c>
      <c r="G25" s="676" t="str">
        <f>IF(ISNA(VLOOKUP(C25,條件!$A$1:$G$1021,7,0)),"",(VLOOKUP(C25,條件!$A$1:$G$1021,7,0)))</f>
        <v/>
      </c>
      <c r="H25" s="676" t="str">
        <f>IF(ISNA(VLOOKUP(C25,條件!$A$1:$K$1021,11,0)),"",(VLOOKUP(C25,條件!$A$1:$K$1021,11,0)))</f>
        <v/>
      </c>
      <c r="I25" s="677" t="str">
        <f>IF(ISNA(VLOOKUP(C25,條件!$A$1:$L$1021,12,0)),"",(VLOOKUP(C25,條件!$A$1:$L$1021,12,0)))</f>
        <v/>
      </c>
      <c r="J25" s="678"/>
      <c r="K25" s="678"/>
      <c r="L25" s="679"/>
      <c r="M25" s="679"/>
      <c r="N25" s="680"/>
      <c r="O25" s="678"/>
      <c r="P25" s="679"/>
      <c r="Q25" s="679"/>
      <c r="R25" s="680"/>
      <c r="S25" s="678"/>
      <c r="T25" s="679"/>
      <c r="U25" s="679"/>
      <c r="V25" s="680"/>
      <c r="W25" s="678"/>
      <c r="X25" s="679"/>
      <c r="Y25" s="681"/>
      <c r="Z25" s="682" t="str">
        <f>IFERROR(VLOOKUP(C25, 條件!$A:$L, 3, 0), "")</f>
        <v/>
      </c>
      <c r="AA25" s="683" t="str">
        <f>IF(OR(L25={"改紡","檢修","了機","清車","FINAL","停機","SAMPLE","TEST","絲開發"}), L25, IFERROR(IF(C25="", "", (SUM(J25, N25, R25, V25)/3 * AG25) * IF(AND(AF25="S", AS25="雙"), 0.5, 1)), ""))</f>
        <v/>
      </c>
      <c r="AB25" s="684" t="str">
        <f t="shared" si="5"/>
        <v/>
      </c>
      <c r="AC25" s="683" t="str">
        <f>IF(OR(L25={"改紡","檢修","了機","清車","FINAL","停機","SAMPLE","TEST"}), "", IFERROR(IF(C25="", "", AVERAGE(L25:M25, P25:Q25, T25:U25, X25:Y25)/100), ""))</f>
        <v/>
      </c>
      <c r="AD25" s="683" t="str">
        <f t="shared" si="6"/>
        <v/>
      </c>
      <c r="AE25" s="683" t="str">
        <f t="shared" si="7"/>
        <v/>
      </c>
      <c r="AF25" s="683" t="str">
        <f t="shared" si="8"/>
        <v>T</v>
      </c>
      <c r="AG25" s="683">
        <v>1</v>
      </c>
      <c r="AH25" s="685"/>
      <c r="AI25" s="686"/>
      <c r="AJ25" s="686"/>
      <c r="AK25" s="686"/>
      <c r="AL25" s="687"/>
      <c r="AM25" s="688"/>
      <c r="AN25" s="688"/>
      <c r="AO25" s="688"/>
      <c r="AP25" s="688"/>
      <c r="AQ25" s="688"/>
      <c r="AR25" s="689"/>
      <c r="AS25" s="676" t="str">
        <f t="shared" si="9"/>
        <v>單</v>
      </c>
      <c r="AT25" s="676" t="str">
        <f t="shared" si="10"/>
        <v>全</v>
      </c>
      <c r="AU25" s="676" t="str">
        <f t="shared" si="11"/>
        <v/>
      </c>
      <c r="AV25" s="676" t="str">
        <f t="shared" si="4"/>
        <v/>
      </c>
    </row>
    <row r="26" spans="1:48">
      <c r="A26" s="672">
        <f t="shared" si="12"/>
        <v>46174</v>
      </c>
      <c r="B26" s="673" t="s">
        <v>1049</v>
      </c>
      <c r="C26" s="673"/>
      <c r="D26" s="674"/>
      <c r="E26" s="675" t="str">
        <f>IF(ISNA(VLOOKUP(C26,條件!$A$1:$G$1021,5,0)),"",(VLOOKUP(C26,條件!$A$1:$G$1021,5,0)))</f>
        <v/>
      </c>
      <c r="F26" s="676" t="str">
        <f>IF(ISNA(VLOOKUP(C26,條件!$A$1:$G$1021,6,0)),"",(VLOOKUP(C26,條件!$A$1:$G$1021,6,0)))</f>
        <v/>
      </c>
      <c r="G26" s="676" t="str">
        <f>IF(ISNA(VLOOKUP(C26,條件!$A$1:$G$1021,7,0)),"",(VLOOKUP(C26,條件!$A$1:$G$1021,7,0)))</f>
        <v/>
      </c>
      <c r="H26" s="676" t="str">
        <f>IF(ISNA(VLOOKUP(C26,條件!$A$1:$K$1021,11,0)),"",(VLOOKUP(C26,條件!$A$1:$K$1021,11,0)))</f>
        <v/>
      </c>
      <c r="I26" s="677" t="str">
        <f>IF(ISNA(VLOOKUP(C26,條件!$A$1:$L$1021,12,0)),"",(VLOOKUP(C26,條件!$A$1:$L$1021,12,0)))</f>
        <v/>
      </c>
      <c r="J26" s="678"/>
      <c r="K26" s="678"/>
      <c r="L26" s="679"/>
      <c r="M26" s="679"/>
      <c r="N26" s="680"/>
      <c r="O26" s="678"/>
      <c r="P26" s="679"/>
      <c r="Q26" s="679"/>
      <c r="R26" s="680"/>
      <c r="S26" s="678"/>
      <c r="T26" s="679"/>
      <c r="U26" s="679"/>
      <c r="V26" s="680"/>
      <c r="W26" s="678"/>
      <c r="X26" s="679"/>
      <c r="Y26" s="681"/>
      <c r="Z26" s="682" t="str">
        <f>IFERROR(VLOOKUP(C26, 條件!$A:$L, 3, 0), "")</f>
        <v/>
      </c>
      <c r="AA26" s="683" t="str">
        <f>IF(OR(L26={"改紡","檢修","了機","清車","FINAL","停機","SAMPLE","TEST","絲開發"}), L26, IFERROR(IF(C26="", "", (SUM(J26, N26, R26, V26)/3 * AG26) * IF(AND(AF26="S", AS26="雙"), 0.5, 1)), ""))</f>
        <v/>
      </c>
      <c r="AB26" s="684" t="str">
        <f t="shared" si="5"/>
        <v/>
      </c>
      <c r="AC26" s="683" t="str">
        <f>IF(OR(L26={"改紡","檢修","了機","清車","FINAL","停機","SAMPLE","TEST"}), "", IFERROR(IF(C26="", "", AVERAGE(L26:M26, P26:Q26, T26:U26, X26:Y26)/100), ""))</f>
        <v/>
      </c>
      <c r="AD26" s="683" t="str">
        <f t="shared" si="6"/>
        <v/>
      </c>
      <c r="AE26" s="683" t="str">
        <f t="shared" si="7"/>
        <v/>
      </c>
      <c r="AF26" s="683" t="str">
        <f t="shared" si="8"/>
        <v>T</v>
      </c>
      <c r="AG26" s="683">
        <v>1</v>
      </c>
      <c r="AH26" s="685"/>
      <c r="AI26" s="686"/>
      <c r="AJ26" s="686"/>
      <c r="AK26" s="686"/>
      <c r="AL26" s="687"/>
      <c r="AM26" s="688"/>
      <c r="AN26" s="688"/>
      <c r="AO26" s="688"/>
      <c r="AP26" s="688"/>
      <c r="AQ26" s="688"/>
      <c r="AR26" s="689"/>
      <c r="AS26" s="676" t="str">
        <f t="shared" si="9"/>
        <v>單</v>
      </c>
      <c r="AT26" s="676" t="str">
        <f t="shared" si="10"/>
        <v>全</v>
      </c>
      <c r="AU26" s="676" t="str">
        <f t="shared" si="11"/>
        <v/>
      </c>
      <c r="AV26" s="676" t="str">
        <f t="shared" si="4"/>
        <v/>
      </c>
    </row>
    <row r="27" spans="1:48">
      <c r="A27" s="672">
        <f t="shared" si="12"/>
        <v>46174</v>
      </c>
      <c r="B27" s="673" t="s">
        <v>1050</v>
      </c>
      <c r="C27" s="673"/>
      <c r="D27" s="674"/>
      <c r="E27" s="675" t="str">
        <f>IF(ISNA(VLOOKUP(C27,條件!$A$1:$G$1021,5,0)),"",(VLOOKUP(C27,條件!$A$1:$G$1021,5,0)))</f>
        <v/>
      </c>
      <c r="F27" s="676" t="str">
        <f>IF(ISNA(VLOOKUP(C27,條件!$A$1:$G$1021,6,0)),"",(VLOOKUP(C27,條件!$A$1:$G$1021,6,0)))</f>
        <v/>
      </c>
      <c r="G27" s="676" t="str">
        <f>IF(ISNA(VLOOKUP(C27,條件!$A$1:$G$1021,7,0)),"",(VLOOKUP(C27,條件!$A$1:$G$1021,7,0)))</f>
        <v/>
      </c>
      <c r="H27" s="676" t="str">
        <f>IF(ISNA(VLOOKUP(C27,條件!$A$1:$K$1021,11,0)),"",(VLOOKUP(C27,條件!$A$1:$K$1021,11,0)))</f>
        <v/>
      </c>
      <c r="I27" s="677" t="str">
        <f>IF(ISNA(VLOOKUP(C27,條件!$A$1:$L$1021,12,0)),"",(VLOOKUP(C27,條件!$A$1:$L$1021,12,0)))</f>
        <v/>
      </c>
      <c r="J27" s="678"/>
      <c r="K27" s="678"/>
      <c r="L27" s="679"/>
      <c r="M27" s="679"/>
      <c r="N27" s="680"/>
      <c r="O27" s="678"/>
      <c r="P27" s="679"/>
      <c r="Q27" s="679"/>
      <c r="R27" s="680"/>
      <c r="S27" s="678"/>
      <c r="T27" s="679"/>
      <c r="U27" s="679"/>
      <c r="V27" s="680"/>
      <c r="W27" s="678"/>
      <c r="X27" s="679"/>
      <c r="Y27" s="681"/>
      <c r="Z27" s="682" t="str">
        <f>IFERROR(VLOOKUP(C27, 條件!$A:$L, 3, 0), "")</f>
        <v/>
      </c>
      <c r="AA27" s="683" t="str">
        <f>IF(OR(L27={"改紡","檢修","了機","清車","FINAL","停機","SAMPLE","TEST","絲開發"}), L27, IFERROR(IF(C27="", "", (SUM(J27, N27, R27, V27)/3 * AG27) * IF(AND(AF27="S", AS27="雙"), 0.5, 1)), ""))</f>
        <v/>
      </c>
      <c r="AB27" s="684" t="str">
        <f t="shared" si="5"/>
        <v/>
      </c>
      <c r="AC27" s="683" t="str">
        <f>IF(OR(L27={"改紡","檢修","了機","清車","FINAL","停機","SAMPLE","TEST"}), "", IFERROR(IF(C27="", "", AVERAGE(L27:M27, P27:Q27, T27:U27, X27:Y27)/100), ""))</f>
        <v/>
      </c>
      <c r="AD27" s="683" t="str">
        <f t="shared" si="6"/>
        <v/>
      </c>
      <c r="AE27" s="683" t="str">
        <f t="shared" si="7"/>
        <v/>
      </c>
      <c r="AF27" s="683" t="str">
        <f t="shared" si="8"/>
        <v>T</v>
      </c>
      <c r="AG27" s="683">
        <v>1</v>
      </c>
      <c r="AH27" s="685"/>
      <c r="AI27" s="686"/>
      <c r="AJ27" s="686"/>
      <c r="AK27" s="686"/>
      <c r="AL27" s="687"/>
      <c r="AM27" s="688"/>
      <c r="AN27" s="688"/>
      <c r="AO27" s="688"/>
      <c r="AP27" s="688"/>
      <c r="AQ27" s="688"/>
      <c r="AR27" s="689"/>
      <c r="AS27" s="676" t="str">
        <f t="shared" si="9"/>
        <v>單</v>
      </c>
      <c r="AT27" s="676" t="str">
        <f t="shared" si="10"/>
        <v>全</v>
      </c>
      <c r="AU27" s="676" t="str">
        <f t="shared" si="11"/>
        <v/>
      </c>
      <c r="AV27" s="676" t="str">
        <f t="shared" si="4"/>
        <v/>
      </c>
    </row>
    <row r="28" spans="1:48">
      <c r="A28" s="672">
        <f t="shared" si="12"/>
        <v>46174</v>
      </c>
      <c r="B28" s="673" t="s">
        <v>1051</v>
      </c>
      <c r="C28" s="673"/>
      <c r="D28" s="674"/>
      <c r="E28" s="675" t="str">
        <f>IF(ISNA(VLOOKUP(C28,條件!$A$1:$G$1021,5,0)),"",(VLOOKUP(C28,條件!$A$1:$G$1021,5,0)))</f>
        <v/>
      </c>
      <c r="F28" s="676" t="str">
        <f>IF(ISNA(VLOOKUP(C28,條件!$A$1:$G$1021,6,0)),"",(VLOOKUP(C28,條件!$A$1:$G$1021,6,0)))</f>
        <v/>
      </c>
      <c r="G28" s="676" t="str">
        <f>IF(ISNA(VLOOKUP(C28,條件!$A$1:$G$1021,7,0)),"",(VLOOKUP(C28,條件!$A$1:$G$1021,7,0)))</f>
        <v/>
      </c>
      <c r="H28" s="676" t="str">
        <f>IF(ISNA(VLOOKUP(C28,條件!$A$1:$K$1021,11,0)),"",(VLOOKUP(C28,條件!$A$1:$K$1021,11,0)))</f>
        <v/>
      </c>
      <c r="I28" s="677" t="str">
        <f>IF(ISNA(VLOOKUP(C28,條件!$A$1:$L$1021,12,0)),"",(VLOOKUP(C28,條件!$A$1:$L$1021,12,0)))</f>
        <v/>
      </c>
      <c r="J28" s="678"/>
      <c r="K28" s="678"/>
      <c r="L28" s="679"/>
      <c r="M28" s="679"/>
      <c r="N28" s="680"/>
      <c r="O28" s="678"/>
      <c r="P28" s="679"/>
      <c r="Q28" s="679"/>
      <c r="R28" s="680"/>
      <c r="S28" s="678"/>
      <c r="T28" s="679"/>
      <c r="U28" s="679"/>
      <c r="V28" s="680"/>
      <c r="W28" s="678"/>
      <c r="X28" s="679"/>
      <c r="Y28" s="681"/>
      <c r="Z28" s="682" t="str">
        <f>IFERROR(VLOOKUP(C28, 條件!$A:$L, 3, 0), "")</f>
        <v/>
      </c>
      <c r="AA28" s="683" t="str">
        <f>IF(OR(L28={"改紡","檢修","了機","清車","FINAL","停機","SAMPLE","TEST","絲開發"}), L28, IFERROR(IF(C28="", "", (SUM(J28, N28, R28, V28)/3 * AG28) * IF(AND(AF28="S", AS28="雙"), 0.5, 1)), ""))</f>
        <v/>
      </c>
      <c r="AB28" s="684" t="str">
        <f t="shared" si="5"/>
        <v/>
      </c>
      <c r="AC28" s="683" t="str">
        <f>IF(OR(L28={"改紡","檢修","了機","清車","FINAL","停機","SAMPLE","TEST"}), "", IFERROR(IF(C28="", "", AVERAGE(L28:M28, P28:Q28, T28:U28, X28:Y28)/100), ""))</f>
        <v/>
      </c>
      <c r="AD28" s="683" t="str">
        <f t="shared" si="6"/>
        <v/>
      </c>
      <c r="AE28" s="683" t="str">
        <f t="shared" si="7"/>
        <v/>
      </c>
      <c r="AF28" s="683" t="str">
        <f t="shared" si="8"/>
        <v>T</v>
      </c>
      <c r="AG28" s="683">
        <v>1</v>
      </c>
      <c r="AH28" s="685"/>
      <c r="AI28" s="686"/>
      <c r="AJ28" s="686"/>
      <c r="AK28" s="686"/>
      <c r="AL28" s="687"/>
      <c r="AM28" s="688"/>
      <c r="AN28" s="688"/>
      <c r="AO28" s="688"/>
      <c r="AP28" s="688"/>
      <c r="AQ28" s="688"/>
      <c r="AR28" s="689"/>
      <c r="AS28" s="676" t="str">
        <f t="shared" si="9"/>
        <v>單</v>
      </c>
      <c r="AT28" s="676" t="str">
        <f t="shared" si="10"/>
        <v>全</v>
      </c>
      <c r="AU28" s="676" t="str">
        <f t="shared" si="11"/>
        <v/>
      </c>
      <c r="AV28" s="676" t="str">
        <f t="shared" si="4"/>
        <v/>
      </c>
    </row>
    <row r="29" spans="1:48">
      <c r="A29" s="672">
        <f t="shared" si="12"/>
        <v>46174</v>
      </c>
      <c r="B29" s="673" t="s">
        <v>1052</v>
      </c>
      <c r="C29" s="673"/>
      <c r="D29" s="674"/>
      <c r="E29" s="675" t="str">
        <f>IF(ISNA(VLOOKUP(C29,條件!$A$1:$G$1021,5,0)),"",(VLOOKUP(C29,條件!$A$1:$G$1021,5,0)))</f>
        <v/>
      </c>
      <c r="F29" s="676" t="str">
        <f>IF(ISNA(VLOOKUP(C29,條件!$A$1:$G$1021,6,0)),"",(VLOOKUP(C29,條件!$A$1:$G$1021,6,0)))</f>
        <v/>
      </c>
      <c r="G29" s="676" t="str">
        <f>IF(ISNA(VLOOKUP(C29,條件!$A$1:$G$1021,7,0)),"",(VLOOKUP(C29,條件!$A$1:$G$1021,7,0)))</f>
        <v/>
      </c>
      <c r="H29" s="676" t="str">
        <f>IF(ISNA(VLOOKUP(C29,條件!$A$1:$K$1021,11,0)),"",(VLOOKUP(C29,條件!$A$1:$K$1021,11,0)))</f>
        <v/>
      </c>
      <c r="I29" s="677" t="str">
        <f>IF(ISNA(VLOOKUP(C29,條件!$A$1:$L$1021,12,0)),"",(VLOOKUP(C29,條件!$A$1:$L$1021,12,0)))</f>
        <v/>
      </c>
      <c r="J29" s="678"/>
      <c r="K29" s="678"/>
      <c r="L29" s="679"/>
      <c r="M29" s="679"/>
      <c r="N29" s="680"/>
      <c r="O29" s="678"/>
      <c r="P29" s="679"/>
      <c r="Q29" s="679"/>
      <c r="R29" s="680"/>
      <c r="S29" s="678"/>
      <c r="T29" s="679"/>
      <c r="U29" s="679"/>
      <c r="V29" s="680"/>
      <c r="W29" s="678"/>
      <c r="X29" s="679"/>
      <c r="Y29" s="681"/>
      <c r="Z29" s="682" t="str">
        <f>IFERROR(VLOOKUP(C29, 條件!$A:$L, 3, 0), "")</f>
        <v/>
      </c>
      <c r="AA29" s="683" t="str">
        <f>IF(OR(L29={"改紡","檢修","了機","清車","FINAL","停機","SAMPLE","TEST","絲開發"}), L29, IFERROR(IF(C29="", "", (SUM(J29, N29, R29, V29)/3 * AG29) * IF(AND(AF29="S", AS29="雙"), 0.5, 1)), ""))</f>
        <v/>
      </c>
      <c r="AB29" s="684" t="str">
        <f t="shared" si="5"/>
        <v/>
      </c>
      <c r="AC29" s="683" t="str">
        <f>IF(OR(L29={"改紡","檢修","了機","清車","FINAL","停機","SAMPLE","TEST"}), "", IFERROR(IF(C29="", "", AVERAGE(L29:M29, P29:Q29, T29:U29, X29:Y29)/100), ""))</f>
        <v/>
      </c>
      <c r="AD29" s="683" t="str">
        <f t="shared" si="6"/>
        <v/>
      </c>
      <c r="AE29" s="683" t="str">
        <f t="shared" si="7"/>
        <v/>
      </c>
      <c r="AF29" s="683" t="str">
        <f t="shared" si="8"/>
        <v>T</v>
      </c>
      <c r="AG29" s="683">
        <v>1</v>
      </c>
      <c r="AH29" s="685"/>
      <c r="AI29" s="686"/>
      <c r="AJ29" s="686"/>
      <c r="AK29" s="686"/>
      <c r="AL29" s="687"/>
      <c r="AM29" s="688"/>
      <c r="AN29" s="688"/>
      <c r="AO29" s="688"/>
      <c r="AP29" s="688"/>
      <c r="AQ29" s="688"/>
      <c r="AR29" s="689"/>
      <c r="AS29" s="676" t="str">
        <f t="shared" si="9"/>
        <v>單</v>
      </c>
      <c r="AT29" s="676" t="str">
        <f t="shared" si="10"/>
        <v>全</v>
      </c>
      <c r="AU29" s="676" t="str">
        <f t="shared" si="11"/>
        <v/>
      </c>
      <c r="AV29" s="676" t="str">
        <f t="shared" si="4"/>
        <v/>
      </c>
    </row>
    <row r="30" spans="1:48">
      <c r="A30" s="672">
        <f t="shared" si="12"/>
        <v>46174</v>
      </c>
      <c r="B30" s="673" t="s">
        <v>1052</v>
      </c>
      <c r="C30" s="673"/>
      <c r="D30" s="674"/>
      <c r="E30" s="675" t="str">
        <f>IF(ISNA(VLOOKUP(C30,條件!$A$1:$G$1021,5,0)),"",(VLOOKUP(C30,條件!$A$1:$G$1021,5,0)))</f>
        <v/>
      </c>
      <c r="F30" s="676" t="str">
        <f>IF(ISNA(VLOOKUP(C30,條件!$A$1:$G$1021,6,0)),"",(VLOOKUP(C30,條件!$A$1:$G$1021,6,0)))</f>
        <v/>
      </c>
      <c r="G30" s="676" t="str">
        <f>IF(ISNA(VLOOKUP(C30,條件!$A$1:$G$1021,7,0)),"",(VLOOKUP(C30,條件!$A$1:$G$1021,7,0)))</f>
        <v/>
      </c>
      <c r="H30" s="676" t="str">
        <f>IF(ISNA(VLOOKUP(C30,條件!$A$1:$K$1021,11,0)),"",(VLOOKUP(C30,條件!$A$1:$K$1021,11,0)))</f>
        <v/>
      </c>
      <c r="I30" s="677" t="str">
        <f>IF(ISNA(VLOOKUP(C30,條件!$A$1:$L$1021,12,0)),"",(VLOOKUP(C30,條件!$A$1:$L$1021,12,0)))</f>
        <v/>
      </c>
      <c r="J30" s="678"/>
      <c r="K30" s="678"/>
      <c r="L30" s="679"/>
      <c r="M30" s="679"/>
      <c r="N30" s="680"/>
      <c r="O30" s="678"/>
      <c r="P30" s="679"/>
      <c r="Q30" s="679"/>
      <c r="R30" s="680"/>
      <c r="S30" s="678"/>
      <c r="T30" s="679"/>
      <c r="U30" s="679"/>
      <c r="V30" s="680"/>
      <c r="W30" s="678"/>
      <c r="X30" s="679"/>
      <c r="Y30" s="681"/>
      <c r="Z30" s="682" t="str">
        <f>IFERROR(VLOOKUP(C30, 條件!$A:$L, 3, 0), "")</f>
        <v/>
      </c>
      <c r="AA30" s="683" t="str">
        <f>IF(OR(L30={"改紡","檢修","了機","清車","FINAL","停機","SAMPLE","TEST","絲開發"}), L30, IFERROR(IF(C30="", "", (SUM(J30, N30, R30, V30)/3 * AG30) * IF(AND(AF30="S", AS30="雙"), 0.5, 1)), ""))</f>
        <v/>
      </c>
      <c r="AB30" s="684" t="str">
        <f t="shared" si="5"/>
        <v/>
      </c>
      <c r="AC30" s="683" t="str">
        <f>IF(OR(L30={"改紡","檢修","了機","清車","FINAL","停機","SAMPLE","TEST"}), "", IFERROR(IF(C30="", "", AVERAGE(L30:M30, P30:Q30, T30:U30, X30:Y30)/100), ""))</f>
        <v/>
      </c>
      <c r="AD30" s="683" t="str">
        <f t="shared" si="6"/>
        <v/>
      </c>
      <c r="AE30" s="683" t="str">
        <f t="shared" si="7"/>
        <v/>
      </c>
      <c r="AF30" s="683" t="str">
        <f t="shared" si="8"/>
        <v>T</v>
      </c>
      <c r="AG30" s="683">
        <v>1</v>
      </c>
      <c r="AH30" s="685"/>
      <c r="AI30" s="686"/>
      <c r="AJ30" s="686"/>
      <c r="AK30" s="686"/>
      <c r="AL30" s="687"/>
      <c r="AM30" s="688"/>
      <c r="AN30" s="688"/>
      <c r="AO30" s="688"/>
      <c r="AP30" s="688"/>
      <c r="AQ30" s="688"/>
      <c r="AR30" s="689"/>
      <c r="AS30" s="676" t="str">
        <f t="shared" si="9"/>
        <v>單</v>
      </c>
      <c r="AT30" s="676" t="str">
        <f t="shared" si="10"/>
        <v>全</v>
      </c>
      <c r="AU30" s="676" t="str">
        <f t="shared" si="11"/>
        <v/>
      </c>
      <c r="AV30" s="676" t="str">
        <f t="shared" si="4"/>
        <v/>
      </c>
    </row>
    <row r="31" spans="1:48">
      <c r="A31" s="672">
        <f t="shared" si="12"/>
        <v>46174</v>
      </c>
      <c r="B31" s="673" t="s">
        <v>1548</v>
      </c>
      <c r="C31" s="673"/>
      <c r="D31" s="674"/>
      <c r="E31" s="675" t="str">
        <f>IF(ISNA(VLOOKUP(C31,條件!$A$1:$G$1021,5,0)),"",(VLOOKUP(C31,條件!$A$1:$G$1021,5,0)))</f>
        <v/>
      </c>
      <c r="F31" s="676" t="str">
        <f>IF(ISNA(VLOOKUP(C31,條件!$A$1:$G$1021,6,0)),"",(VLOOKUP(C31,條件!$A$1:$G$1021,6,0)))</f>
        <v/>
      </c>
      <c r="G31" s="676" t="str">
        <f>IF(ISNA(VLOOKUP(C31,條件!$A$1:$G$1021,7,0)),"",(VLOOKUP(C31,條件!$A$1:$G$1021,7,0)))</f>
        <v/>
      </c>
      <c r="H31" s="676" t="str">
        <f>IF(ISNA(VLOOKUP(C31,條件!$A$1:$K$1021,11,0)),"",(VLOOKUP(C31,條件!$A$1:$K$1021,11,0)))</f>
        <v/>
      </c>
      <c r="I31" s="677" t="str">
        <f>IF(ISNA(VLOOKUP(C31,條件!$A$1:$L$1021,12,0)),"",(VLOOKUP(C31,條件!$A$1:$L$1021,12,0)))</f>
        <v/>
      </c>
      <c r="J31" s="678"/>
      <c r="K31" s="678"/>
      <c r="L31" s="679"/>
      <c r="M31" s="679"/>
      <c r="N31" s="680"/>
      <c r="O31" s="678"/>
      <c r="P31" s="679"/>
      <c r="Q31" s="679"/>
      <c r="R31" s="680"/>
      <c r="S31" s="678"/>
      <c r="T31" s="679"/>
      <c r="U31" s="679"/>
      <c r="V31" s="680"/>
      <c r="W31" s="678"/>
      <c r="X31" s="679"/>
      <c r="Y31" s="681"/>
      <c r="Z31" s="682" t="str">
        <f>IFERROR(VLOOKUP(C31, 條件!$A:$L, 3, 0), "")</f>
        <v/>
      </c>
      <c r="AA31" s="683" t="str">
        <f>IF(OR(L31={"改紡","檢修","了機","清車","FINAL","停機","SAMPLE","TEST","絲開發"}), L31, IFERROR(IF(C31="", "", (SUM(J31, N31, R31, V31)/3 * AG31) * IF(AND(AF31="S", AS31="雙"), 0.5, 1)), ""))</f>
        <v/>
      </c>
      <c r="AB31" s="684" t="str">
        <f t="shared" si="5"/>
        <v/>
      </c>
      <c r="AC31" s="683" t="str">
        <f>IF(OR(L31={"改紡","檢修","了機","清車","FINAL","停機","SAMPLE","TEST"}), "", IFERROR(IF(C31="", "", AVERAGE(L31:M31, P31:Q31, T31:U31, X31:Y31)/100), ""))</f>
        <v/>
      </c>
      <c r="AD31" s="683" t="str">
        <f t="shared" si="6"/>
        <v/>
      </c>
      <c r="AE31" s="683" t="str">
        <f t="shared" si="7"/>
        <v/>
      </c>
      <c r="AF31" s="683" t="str">
        <f t="shared" si="8"/>
        <v>T</v>
      </c>
      <c r="AG31" s="683">
        <v>1</v>
      </c>
      <c r="AH31" s="685"/>
      <c r="AI31" s="686"/>
      <c r="AJ31" s="686"/>
      <c r="AK31" s="686"/>
      <c r="AL31" s="687"/>
      <c r="AM31" s="688"/>
      <c r="AN31" s="688"/>
      <c r="AO31" s="688"/>
      <c r="AP31" s="688"/>
      <c r="AQ31" s="688"/>
      <c r="AR31" s="689"/>
      <c r="AS31" s="676" t="str">
        <f t="shared" si="9"/>
        <v>單</v>
      </c>
      <c r="AT31" s="676" t="str">
        <f t="shared" si="10"/>
        <v>全</v>
      </c>
      <c r="AU31" s="676" t="str">
        <f t="shared" si="11"/>
        <v/>
      </c>
      <c r="AV31" s="676" t="str">
        <f t="shared" si="4"/>
        <v/>
      </c>
    </row>
    <row r="32" spans="1:48">
      <c r="A32" s="672">
        <f t="shared" si="12"/>
        <v>46174</v>
      </c>
      <c r="B32" s="673" t="s">
        <v>1548</v>
      </c>
      <c r="C32" s="673"/>
      <c r="D32" s="674"/>
      <c r="E32" s="675" t="str">
        <f>IF(ISNA(VLOOKUP(C32,條件!$A$1:$G$1021,5,0)),"",(VLOOKUP(C32,條件!$A$1:$G$1021,5,0)))</f>
        <v/>
      </c>
      <c r="F32" s="676" t="str">
        <f>IF(ISNA(VLOOKUP(C32,條件!$A$1:$G$1021,6,0)),"",(VLOOKUP(C32,條件!$A$1:$G$1021,6,0)))</f>
        <v/>
      </c>
      <c r="G32" s="676" t="str">
        <f>IF(ISNA(VLOOKUP(C32,條件!$A$1:$G$1021,7,0)),"",(VLOOKUP(C32,條件!$A$1:$G$1021,7,0)))</f>
        <v/>
      </c>
      <c r="H32" s="676" t="str">
        <f>IF(ISNA(VLOOKUP(C32,條件!$A$1:$K$1021,11,0)),"",(VLOOKUP(C32,條件!$A$1:$K$1021,11,0)))</f>
        <v/>
      </c>
      <c r="I32" s="677" t="str">
        <f>IF(ISNA(VLOOKUP(C32,條件!$A$1:$L$1021,12,0)),"",(VLOOKUP(C32,條件!$A$1:$L$1021,12,0)))</f>
        <v/>
      </c>
      <c r="J32" s="678"/>
      <c r="K32" s="678"/>
      <c r="L32" s="679"/>
      <c r="M32" s="679"/>
      <c r="N32" s="680"/>
      <c r="O32" s="678"/>
      <c r="P32" s="679"/>
      <c r="Q32" s="679"/>
      <c r="R32" s="680"/>
      <c r="S32" s="678"/>
      <c r="T32" s="679"/>
      <c r="U32" s="679"/>
      <c r="V32" s="680"/>
      <c r="W32" s="678"/>
      <c r="X32" s="679"/>
      <c r="Y32" s="681"/>
      <c r="Z32" s="682" t="str">
        <f>IFERROR(VLOOKUP(C32, 條件!$A:$L, 3, 0), "")</f>
        <v/>
      </c>
      <c r="AA32" s="683" t="str">
        <f>IF(OR(L32={"改紡","檢修","了機","清車","FINAL","停機","SAMPLE","TEST","絲開發"}), L32, IFERROR(IF(C32="", "", (SUM(J32, N32, R32, V32)/3 * AG32) * IF(AND(AF32="S", AS32="雙"), 0.5, 1)), ""))</f>
        <v/>
      </c>
      <c r="AB32" s="684" t="str">
        <f t="shared" si="5"/>
        <v/>
      </c>
      <c r="AC32" s="683" t="str">
        <f>IF(OR(L32={"改紡","檢修","了機","清車","FINAL","停機","SAMPLE","TEST"}), "", IFERROR(IF(C32="", "", AVERAGE(L32:M32, P32:Q32, T32:U32, X32:Y32)/100), ""))</f>
        <v/>
      </c>
      <c r="AD32" s="683" t="str">
        <f t="shared" si="6"/>
        <v/>
      </c>
      <c r="AE32" s="683" t="str">
        <f t="shared" si="7"/>
        <v/>
      </c>
      <c r="AF32" s="683" t="str">
        <f t="shared" si="8"/>
        <v>T</v>
      </c>
      <c r="AG32" s="683">
        <v>2</v>
      </c>
      <c r="AH32" s="685"/>
      <c r="AI32" s="686"/>
      <c r="AJ32" s="686"/>
      <c r="AK32" s="686"/>
      <c r="AL32" s="687"/>
      <c r="AM32" s="688"/>
      <c r="AN32" s="688"/>
      <c r="AO32" s="688"/>
      <c r="AP32" s="688"/>
      <c r="AQ32" s="688"/>
      <c r="AR32" s="689"/>
      <c r="AS32" s="676" t="str">
        <f t="shared" si="9"/>
        <v>單</v>
      </c>
      <c r="AT32" s="676" t="str">
        <f t="shared" si="10"/>
        <v>半</v>
      </c>
      <c r="AU32" s="676" t="str">
        <f t="shared" si="11"/>
        <v/>
      </c>
      <c r="AV32" s="676" t="str">
        <f t="shared" si="4"/>
        <v/>
      </c>
    </row>
    <row r="33" spans="1:48">
      <c r="A33" s="672">
        <f t="shared" si="12"/>
        <v>46174</v>
      </c>
      <c r="B33" s="673" t="s">
        <v>1549</v>
      </c>
      <c r="C33" s="673"/>
      <c r="D33" s="674"/>
      <c r="E33" s="675" t="str">
        <f>IF(ISNA(VLOOKUP(C33,條件!$A$1:$G$1021,5,0)),"",(VLOOKUP(C33,條件!$A$1:$G$1021,5,0)))</f>
        <v/>
      </c>
      <c r="F33" s="676" t="str">
        <f>IF(ISNA(VLOOKUP(C33,條件!$A$1:$G$1021,6,0)),"",(VLOOKUP(C33,條件!$A$1:$G$1021,6,0)))</f>
        <v/>
      </c>
      <c r="G33" s="676" t="str">
        <f>IF(ISNA(VLOOKUP(C33,條件!$A$1:$G$1021,7,0)),"",(VLOOKUP(C33,條件!$A$1:$G$1021,7,0)))</f>
        <v/>
      </c>
      <c r="H33" s="676" t="str">
        <f>IF(ISNA(VLOOKUP(C33,條件!$A$1:$K$1021,11,0)),"",(VLOOKUP(C33,條件!$A$1:$K$1021,11,0)))</f>
        <v/>
      </c>
      <c r="I33" s="677" t="str">
        <f>IF(ISNA(VLOOKUP(C33,條件!$A$1:$L$1021,12,0)),"",(VLOOKUP(C33,條件!$A$1:$L$1021,12,0)))</f>
        <v/>
      </c>
      <c r="J33" s="678"/>
      <c r="K33" s="678"/>
      <c r="L33" s="679"/>
      <c r="M33" s="679"/>
      <c r="N33" s="680"/>
      <c r="O33" s="678"/>
      <c r="P33" s="679"/>
      <c r="Q33" s="679"/>
      <c r="R33" s="680"/>
      <c r="S33" s="678"/>
      <c r="T33" s="679"/>
      <c r="U33" s="679"/>
      <c r="V33" s="680"/>
      <c r="W33" s="678"/>
      <c r="X33" s="679"/>
      <c r="Y33" s="681"/>
      <c r="Z33" s="682" t="str">
        <f>IFERROR(VLOOKUP(C33, 條件!$A:$L, 3, 0), "")</f>
        <v/>
      </c>
      <c r="AA33" s="683" t="str">
        <f>IF(OR(L33={"改紡","檢修","了機","清車","FINAL","停機","SAMPLE","TEST","絲開發"}), L33, IFERROR(IF(C33="", "", (SUM(J33, N33, R33, V33)/3 * AG33) * IF(AND(AF33="S", AS33="雙"), 0.5, 1)), ""))</f>
        <v/>
      </c>
      <c r="AB33" s="684" t="str">
        <f t="shared" si="5"/>
        <v/>
      </c>
      <c r="AC33" s="683" t="str">
        <f>IF(OR(L33={"改紡","檢修","了機","清車","FINAL","停機","SAMPLE","TEST"}), "", IFERROR(IF(C33="", "", AVERAGE(L33:M33, P33:Q33, T33:U33, X33:Y33)/100), ""))</f>
        <v/>
      </c>
      <c r="AD33" s="683" t="str">
        <f t="shared" si="6"/>
        <v/>
      </c>
      <c r="AE33" s="683" t="str">
        <f t="shared" si="7"/>
        <v/>
      </c>
      <c r="AF33" s="683" t="str">
        <f t="shared" si="8"/>
        <v>T</v>
      </c>
      <c r="AG33" s="683">
        <v>2</v>
      </c>
      <c r="AH33" s="685"/>
      <c r="AI33" s="686"/>
      <c r="AJ33" s="686"/>
      <c r="AK33" s="686"/>
      <c r="AL33" s="687"/>
      <c r="AM33" s="688"/>
      <c r="AN33" s="688"/>
      <c r="AO33" s="688"/>
      <c r="AP33" s="688"/>
      <c r="AQ33" s="688"/>
      <c r="AR33" s="689"/>
      <c r="AS33" s="676" t="str">
        <f t="shared" si="9"/>
        <v>單</v>
      </c>
      <c r="AT33" s="676" t="str">
        <f t="shared" si="10"/>
        <v>半</v>
      </c>
      <c r="AU33" s="676" t="str">
        <f t="shared" si="11"/>
        <v/>
      </c>
      <c r="AV33" s="676" t="str">
        <f t="shared" si="4"/>
        <v/>
      </c>
    </row>
    <row r="34" spans="1:48">
      <c r="A34" s="672">
        <f t="shared" si="12"/>
        <v>46174</v>
      </c>
      <c r="B34" s="673" t="s">
        <v>1053</v>
      </c>
      <c r="C34" s="673"/>
      <c r="D34" s="674"/>
      <c r="E34" s="675" t="str">
        <f>IF(ISNA(VLOOKUP(C34,條件!$A$1:$G$1021,5,0)),"",(VLOOKUP(C34,條件!$A$1:$G$1021,5,0)))</f>
        <v/>
      </c>
      <c r="F34" s="676" t="str">
        <f>IF(ISNA(VLOOKUP(C34,條件!$A$1:$G$1021,6,0)),"",(VLOOKUP(C34,條件!$A$1:$G$1021,6,0)))</f>
        <v/>
      </c>
      <c r="G34" s="676" t="str">
        <f>IF(ISNA(VLOOKUP(C34,條件!$A$1:$G$1021,7,0)),"",(VLOOKUP(C34,條件!$A$1:$G$1021,7,0)))</f>
        <v/>
      </c>
      <c r="H34" s="676" t="str">
        <f>IF(ISNA(VLOOKUP(C34,條件!$A$1:$K$1021,11,0)),"",(VLOOKUP(C34,條件!$A$1:$K$1021,11,0)))</f>
        <v/>
      </c>
      <c r="I34" s="677" t="str">
        <f>IF(ISNA(VLOOKUP(C34,條件!$A$1:$L$1021,12,0)),"",(VLOOKUP(C34,條件!$A$1:$L$1021,12,0)))</f>
        <v/>
      </c>
      <c r="J34" s="678"/>
      <c r="K34" s="678"/>
      <c r="L34" s="679"/>
      <c r="M34" s="679"/>
      <c r="N34" s="680"/>
      <c r="O34" s="678"/>
      <c r="P34" s="679"/>
      <c r="Q34" s="679"/>
      <c r="R34" s="680"/>
      <c r="S34" s="678"/>
      <c r="T34" s="679"/>
      <c r="U34" s="679"/>
      <c r="V34" s="680"/>
      <c r="W34" s="678"/>
      <c r="X34" s="679"/>
      <c r="Y34" s="681"/>
      <c r="Z34" s="709" t="str">
        <f>IFERROR(VLOOKUP(C34, 條件!$A:$L, 3, 0), "")</f>
        <v/>
      </c>
      <c r="AA34" s="710" t="str">
        <f>IF(OR(L34={"改紡","檢修","了機","清車","FINAL","停機","SAMPLE","TEST","絲開發"}), L34, IFERROR(IF(C34="", "", (SUM(J34, N34, R34, V34)/3 * AG34) * IF(AND(AF34="S", AS34="雙"), 0.5, 1)), ""))</f>
        <v/>
      </c>
      <c r="AB34" s="802" t="str">
        <f t="shared" si="5"/>
        <v/>
      </c>
      <c r="AC34" s="710" t="str">
        <f>IF(OR(L34={"改紡","檢修","了機","清車","FINAL","停機","SAMPLE","TEST"}), "", IFERROR(IF(C34="", "", AVERAGE(L34:M34, P34:Q34, T34:U34, X34:Y34)/100), ""))</f>
        <v/>
      </c>
      <c r="AD34" s="710" t="str">
        <f t="shared" si="6"/>
        <v/>
      </c>
      <c r="AE34" s="710" t="str">
        <f t="shared" si="7"/>
        <v/>
      </c>
      <c r="AF34" s="710" t="str">
        <f t="shared" si="8"/>
        <v>S</v>
      </c>
      <c r="AG34" s="710">
        <v>3</v>
      </c>
      <c r="AH34" s="685"/>
      <c r="AI34" s="686"/>
      <c r="AJ34" s="686"/>
      <c r="AK34" s="686"/>
      <c r="AL34" s="687"/>
      <c r="AM34" s="688"/>
      <c r="AN34" s="688"/>
      <c r="AO34" s="688"/>
      <c r="AP34" s="688"/>
      <c r="AQ34" s="688"/>
      <c r="AR34" s="689"/>
      <c r="AS34" s="676" t="str">
        <f t="shared" ref="AS34:AS43" si="13">IF(TEXT(RIGHT(F34,2),) = "×2","雙","單")</f>
        <v>單</v>
      </c>
      <c r="AT34" s="676" t="str">
        <f t="shared" ref="AT34:AT43" si="14">IF(OR(AF34="J", AF34="T", AF34="M"), IF(AG34=1, "全", "半"),
   IF(AF34="A", IF(AG34=0.5, IF(AS34="雙", "全", ""),
                 IF(AG34=1, IF(AS34="雙", "半", "全"),
                    IF(AG34=2, "半", "")
                   )
                ),
   IF(AF34="S", TEXT(AG34 &amp; "sec", "text"), "")
))</f>
        <v>3sec</v>
      </c>
      <c r="AU34" s="676" t="str">
        <f t="shared" ref="AU34:AU43" si="15">IF(MID(E34,3,1)="/",LEFT(E34,2),LEFT(E34,3))</f>
        <v/>
      </c>
      <c r="AV34" s="676" t="str">
        <f t="shared" ref="AV34:AV43" si="16">IF(ISERROR((IF(AF34="S",AG34*AU34*G34*AC34/18*0.03456/100/1000,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f>
        <v/>
      </c>
    </row>
    <row r="35" spans="1:48">
      <c r="A35" s="672">
        <f t="shared" si="12"/>
        <v>46174</v>
      </c>
      <c r="B35" s="673" t="s">
        <v>1615</v>
      </c>
      <c r="C35" s="673" t="s">
        <v>1614</v>
      </c>
      <c r="D35" s="674"/>
      <c r="E35" s="675" t="str">
        <f>IF(ISNA(VLOOKUP(C35,條件!$A$1:$G$1021,5,0)),"",(VLOOKUP(C35,條件!$A$1:$G$1021,5,0)))</f>
        <v/>
      </c>
      <c r="F35" s="676" t="str">
        <f>IF(ISNA(VLOOKUP(C35,條件!$A$1:$G$1021,6,0)),"",(VLOOKUP(C35,條件!$A$1:$G$1021,6,0)))</f>
        <v/>
      </c>
      <c r="G35" s="676" t="str">
        <f>IF(ISNA(VLOOKUP(C35,條件!$A$1:$G$1021,7,0)),"",(VLOOKUP(C35,條件!$A$1:$G$1021,7,0)))</f>
        <v/>
      </c>
      <c r="H35" s="676" t="str">
        <f>IF(ISNA(VLOOKUP(C35,條件!$A$1:$K$1021,11,0)),"",(VLOOKUP(C35,條件!$A$1:$K$1021,11,0)))</f>
        <v/>
      </c>
      <c r="I35" s="677" t="str">
        <f>IF(ISNA(VLOOKUP(C35,條件!$A$1:$L$1021,12,0)),"",(VLOOKUP(C35,條件!$A$1:$L$1021,12,0)))</f>
        <v/>
      </c>
      <c r="J35" s="678"/>
      <c r="K35" s="678"/>
      <c r="L35" s="679" t="s">
        <v>1614</v>
      </c>
      <c r="M35" s="679"/>
      <c r="N35" s="680"/>
      <c r="O35" s="678"/>
      <c r="P35" s="679" t="s">
        <v>1614</v>
      </c>
      <c r="Q35" s="679"/>
      <c r="R35" s="680"/>
      <c r="S35" s="678"/>
      <c r="T35" s="679" t="s">
        <v>1614</v>
      </c>
      <c r="U35" s="679"/>
      <c r="V35" s="680"/>
      <c r="W35" s="678"/>
      <c r="X35" s="679" t="s">
        <v>1614</v>
      </c>
      <c r="Y35" s="681"/>
      <c r="Z35" s="709" t="str">
        <f>IFERROR(VLOOKUP(C35, 條件!$A:$L, 3, 0), "")</f>
        <v/>
      </c>
      <c r="AA35" s="710" t="str">
        <f>IF(OR(L35={"改紡","檢修","了機","清車","FINAL","停機","SAMPLE","TEST","絲開發"}), L35, IFERROR(IF(C35="", "", (SUM(J35, N35, R35, V35)/3 * AG35) * IF(AND(AF35="S", AS35="雙"), 0.5, 1)), ""))</f>
        <v>絲開發</v>
      </c>
      <c r="AB35" s="802" t="str">
        <f t="shared" si="5"/>
        <v/>
      </c>
      <c r="AC35" s="710" t="str">
        <f>IF(OR(L35={"改紡","檢修","了機","清車","FINAL","停機","SAMPLE","TEST"}), "", IFERROR(IF(C35="", "", AVERAGE(L35:M35, P35:Q35, T35:U35, X35:Y35)/100), ""))</f>
        <v/>
      </c>
      <c r="AD35" s="710" t="str">
        <f t="shared" si="6"/>
        <v/>
      </c>
      <c r="AE35" s="710" t="str">
        <f t="shared" si="7"/>
        <v/>
      </c>
      <c r="AF35" s="710" t="str">
        <f t="shared" si="8"/>
        <v>S</v>
      </c>
      <c r="AG35" s="710">
        <v>5</v>
      </c>
      <c r="AH35" s="685"/>
      <c r="AI35" s="686"/>
      <c r="AJ35" s="686"/>
      <c r="AK35" s="686"/>
      <c r="AL35" s="687"/>
      <c r="AM35" s="688"/>
      <c r="AN35" s="688"/>
      <c r="AO35" s="688"/>
      <c r="AP35" s="688"/>
      <c r="AQ35" s="688"/>
      <c r="AR35" s="689"/>
      <c r="AS35" s="676" t="str">
        <f t="shared" si="13"/>
        <v>單</v>
      </c>
      <c r="AT35" s="676" t="str">
        <f t="shared" si="14"/>
        <v>5sec</v>
      </c>
      <c r="AU35" s="676" t="str">
        <f t="shared" si="15"/>
        <v/>
      </c>
      <c r="AV35" s="676" t="str">
        <f t="shared" si="16"/>
        <v/>
      </c>
    </row>
    <row r="36" spans="1:48">
      <c r="A36" s="672">
        <f t="shared" si="12"/>
        <v>46174</v>
      </c>
      <c r="B36" s="673" t="s">
        <v>234</v>
      </c>
      <c r="C36" s="673" t="s">
        <v>114</v>
      </c>
      <c r="D36" s="674"/>
      <c r="E36" s="675" t="str">
        <f>IF(ISNA(VLOOKUP(C36,條件!$A$1:$G$1021,5,0)),"",(VLOOKUP(C36,條件!$A$1:$G$1021,5,0)))</f>
        <v/>
      </c>
      <c r="F36" s="676" t="str">
        <f>IF(ISNA(VLOOKUP(C36,條件!$A$1:$G$1021,6,0)),"",(VLOOKUP(C36,條件!$A$1:$G$1021,6,0)))</f>
        <v/>
      </c>
      <c r="G36" s="676" t="str">
        <f>IF(ISNA(VLOOKUP(C36,條件!$A$1:$G$1021,7,0)),"",(VLOOKUP(C36,條件!$A$1:$G$1021,7,0)))</f>
        <v/>
      </c>
      <c r="H36" s="676" t="str">
        <f>IF(ISNA(VLOOKUP(C36,條件!$A$1:$K$1021,11,0)),"",(VLOOKUP(C36,條件!$A$1:$K$1021,11,0)))</f>
        <v/>
      </c>
      <c r="I36" s="677" t="str">
        <f>IF(ISNA(VLOOKUP(C36,條件!$A$1:$L$1021,12,0)),"",(VLOOKUP(C36,條件!$A$1:$L$1021,12,0)))</f>
        <v/>
      </c>
      <c r="J36" s="678"/>
      <c r="K36" s="678"/>
      <c r="L36" s="679" t="s">
        <v>114</v>
      </c>
      <c r="M36" s="679"/>
      <c r="N36" s="680"/>
      <c r="O36" s="678"/>
      <c r="P36" s="679" t="s">
        <v>114</v>
      </c>
      <c r="Q36" s="679"/>
      <c r="R36" s="680"/>
      <c r="S36" s="678"/>
      <c r="T36" s="679" t="s">
        <v>114</v>
      </c>
      <c r="U36" s="679"/>
      <c r="V36" s="680"/>
      <c r="W36" s="678"/>
      <c r="X36" s="679" t="s">
        <v>114</v>
      </c>
      <c r="Y36" s="681"/>
      <c r="Z36" s="682" t="str">
        <f>IFERROR(VLOOKUP(C36, 條件!$A:$L, 3, 0), "")</f>
        <v/>
      </c>
      <c r="AA36" s="683" t="str">
        <f>IF(OR(L36={"改紡","檢修","了機","清車","FINAL","停機","SAMPLE","TEST","絲開發"}), L36, IFERROR(IF(C36="", "", (SUM(J36, N36, R36, V36)/3 * AG36) * IF(AND(AF36="S", AS36="雙"), 0.5, 1)), ""))</f>
        <v>停機</v>
      </c>
      <c r="AB36" s="684" t="str">
        <f t="shared" si="5"/>
        <v/>
      </c>
      <c r="AC36" s="683" t="str">
        <f>IF(OR(L36={"改紡","檢修","了機","清車","FINAL","停機","SAMPLE","TEST"}), "", IFERROR(IF(C36="", "", AVERAGE(L36:M36, P36:Q36, T36:U36, X36:Y36)/100), ""))</f>
        <v/>
      </c>
      <c r="AD36" s="683" t="str">
        <f t="shared" si="6"/>
        <v/>
      </c>
      <c r="AE36" s="683" t="str">
        <f t="shared" si="7"/>
        <v/>
      </c>
      <c r="AF36" s="683" t="str">
        <f t="shared" si="8"/>
        <v>M</v>
      </c>
      <c r="AG36" s="683">
        <v>1</v>
      </c>
      <c r="AH36" s="685"/>
      <c r="AI36" s="686"/>
      <c r="AJ36" s="686"/>
      <c r="AK36" s="686"/>
      <c r="AL36" s="687"/>
      <c r="AM36" s="688"/>
      <c r="AN36" s="688"/>
      <c r="AO36" s="688"/>
      <c r="AP36" s="688"/>
      <c r="AQ36" s="688"/>
      <c r="AR36" s="689"/>
      <c r="AS36" s="676" t="str">
        <f t="shared" si="13"/>
        <v>單</v>
      </c>
      <c r="AT36" s="676" t="str">
        <f t="shared" si="14"/>
        <v>全</v>
      </c>
      <c r="AU36" s="676" t="str">
        <f t="shared" si="15"/>
        <v/>
      </c>
      <c r="AV36" s="676" t="str">
        <f t="shared" si="16"/>
        <v/>
      </c>
    </row>
    <row r="37" spans="1:48">
      <c r="A37" s="672">
        <f t="shared" si="12"/>
        <v>46174</v>
      </c>
      <c r="B37" s="673" t="s">
        <v>235</v>
      </c>
      <c r="C37" s="673" t="s">
        <v>114</v>
      </c>
      <c r="D37" s="674"/>
      <c r="E37" s="675" t="str">
        <f>IF(ISNA(VLOOKUP(C37,條件!$A$1:$G$1021,5,0)),"",(VLOOKUP(C37,條件!$A$1:$G$1021,5,0)))</f>
        <v/>
      </c>
      <c r="F37" s="676" t="str">
        <f>IF(ISNA(VLOOKUP(C37,條件!$A$1:$G$1021,6,0)),"",(VLOOKUP(C37,條件!$A$1:$G$1021,6,0)))</f>
        <v/>
      </c>
      <c r="G37" s="676" t="str">
        <f>IF(ISNA(VLOOKUP(C37,條件!$A$1:$G$1021,7,0)),"",(VLOOKUP(C37,條件!$A$1:$G$1021,7,0)))</f>
        <v/>
      </c>
      <c r="H37" s="676" t="str">
        <f>IF(ISNA(VLOOKUP(C37,條件!$A$1:$K$1021,11,0)),"",(VLOOKUP(C37,條件!$A$1:$K$1021,11,0)))</f>
        <v/>
      </c>
      <c r="I37" s="677" t="str">
        <f>IF(ISNA(VLOOKUP(C37,條件!$A$1:$L$1021,12,0)),"",(VLOOKUP(C37,條件!$A$1:$L$1021,12,0)))</f>
        <v/>
      </c>
      <c r="J37" s="678"/>
      <c r="K37" s="678"/>
      <c r="L37" s="679" t="s">
        <v>114</v>
      </c>
      <c r="M37" s="679"/>
      <c r="N37" s="680"/>
      <c r="O37" s="678"/>
      <c r="P37" s="679" t="s">
        <v>114</v>
      </c>
      <c r="Q37" s="679"/>
      <c r="R37" s="680"/>
      <c r="S37" s="678"/>
      <c r="T37" s="679" t="s">
        <v>114</v>
      </c>
      <c r="U37" s="679"/>
      <c r="V37" s="680"/>
      <c r="W37" s="678"/>
      <c r="X37" s="679" t="s">
        <v>114</v>
      </c>
      <c r="Y37" s="681"/>
      <c r="Z37" s="682" t="str">
        <f>IFERROR(VLOOKUP(C37, 條件!$A:$L, 3, 0), "")</f>
        <v/>
      </c>
      <c r="AA37" s="683" t="str">
        <f>IF(OR(L37={"改紡","檢修","了機","清車","FINAL","停機","SAMPLE","TEST","絲開發"}), L37, IFERROR(IF(C37="", "", (SUM(J37, N37, R37, V37)/3 * AG37) * IF(AND(AF37="S", AS37="雙"), 0.5, 1)), ""))</f>
        <v>停機</v>
      </c>
      <c r="AB37" s="684" t="str">
        <f t="shared" ref="AB37:AB43" si="17">IF(K37="","",IF(ISERROR(1-(SUM(K37,O37,S37,W37)/208/Z37)),"",(1-(SUM(K37,O37,S37,W37)/208/Z37))))</f>
        <v/>
      </c>
      <c r="AC37" s="683" t="str">
        <f>IF(OR(L37={"改紡","檢修","了機","清車","FINAL","停機","SAMPLE","TEST"}), "", IFERROR(IF(C37="", "", AVERAGE(L37:M37, P37:Q37, T37:U37, X37:Y37)/100), ""))</f>
        <v/>
      </c>
      <c r="AD37" s="683" t="str">
        <f t="shared" ref="AD37:AD43" si="18">IF(ISERROR(AA37/8),"",(AA37/8))</f>
        <v/>
      </c>
      <c r="AE37" s="683" t="str">
        <f t="shared" ref="AE37:AE43" si="19">IF(OR(L37="改紡", L37="檢修", L37="了機"), "",
IF(AND(C37&lt;&gt;"", J37&lt;&gt;""),
IFERROR((SUM(J37, N37, R37, V37) - SUM(K37, O37, S37, W37))/24 * AG37, ""),
"")
)</f>
        <v/>
      </c>
      <c r="AF37" s="683" t="str">
        <f t="shared" ref="AF37:AF43" si="20">LEFT(B37,1)</f>
        <v>M</v>
      </c>
      <c r="AG37" s="683">
        <v>1</v>
      </c>
      <c r="AH37" s="685"/>
      <c r="AI37" s="686"/>
      <c r="AJ37" s="686"/>
      <c r="AK37" s="686"/>
      <c r="AL37" s="687"/>
      <c r="AM37" s="688"/>
      <c r="AN37" s="688"/>
      <c r="AO37" s="688"/>
      <c r="AP37" s="688"/>
      <c r="AQ37" s="688"/>
      <c r="AR37" s="689"/>
      <c r="AS37" s="676" t="str">
        <f t="shared" si="13"/>
        <v>單</v>
      </c>
      <c r="AT37" s="676" t="str">
        <f t="shared" si="14"/>
        <v>全</v>
      </c>
      <c r="AU37" s="676" t="str">
        <f t="shared" si="15"/>
        <v/>
      </c>
      <c r="AV37" s="676" t="str">
        <f t="shared" si="16"/>
        <v/>
      </c>
    </row>
    <row r="38" spans="1:48">
      <c r="A38" s="672">
        <f t="shared" si="12"/>
        <v>46174</v>
      </c>
      <c r="B38" s="673" t="s">
        <v>1616</v>
      </c>
      <c r="C38" s="673" t="s">
        <v>1653</v>
      </c>
      <c r="D38" s="674"/>
      <c r="E38" s="675" t="str">
        <f>IF(ISNA(VLOOKUP(C38,條件!$A$1:$G$1021,5,0)),"",(VLOOKUP(C38,條件!$A$1:$G$1021,5,0)))</f>
        <v/>
      </c>
      <c r="F38" s="676" t="str">
        <f>IF(ISNA(VLOOKUP(C38,條件!$A$1:$G$1021,6,0)),"",(VLOOKUP(C38,條件!$A$1:$G$1021,6,0)))</f>
        <v/>
      </c>
      <c r="G38" s="676" t="str">
        <f>IF(ISNA(VLOOKUP(C38,條件!$A$1:$G$1021,7,0)),"",(VLOOKUP(C38,條件!$A$1:$G$1021,7,0)))</f>
        <v/>
      </c>
      <c r="H38" s="676" t="str">
        <f>IF(ISNA(VLOOKUP(C38,條件!$A$1:$K$1021,11,0)),"",(VLOOKUP(C38,條件!$A$1:$K$1021,11,0)))</f>
        <v/>
      </c>
      <c r="I38" s="677" t="str">
        <f>IF(ISNA(VLOOKUP(C38,條件!$A$1:$L$1021,12,0)),"",(VLOOKUP(C38,條件!$A$1:$L$1021,12,0)))</f>
        <v/>
      </c>
      <c r="J38" s="678"/>
      <c r="K38" s="678"/>
      <c r="L38" s="679" t="s">
        <v>114</v>
      </c>
      <c r="M38" s="679"/>
      <c r="N38" s="680"/>
      <c r="O38" s="678"/>
      <c r="P38" s="679" t="s">
        <v>114</v>
      </c>
      <c r="Q38" s="679"/>
      <c r="R38" s="680"/>
      <c r="S38" s="678"/>
      <c r="T38" s="679" t="s">
        <v>114</v>
      </c>
      <c r="U38" s="679"/>
      <c r="V38" s="680"/>
      <c r="W38" s="678"/>
      <c r="X38" s="679" t="s">
        <v>114</v>
      </c>
      <c r="Y38" s="681"/>
      <c r="Z38" s="682" t="str">
        <f>IFERROR(VLOOKUP(C38, 條件!$A:$L, 3, 0), "")</f>
        <v/>
      </c>
      <c r="AA38" s="683" t="str">
        <f>IF(OR(L38={"改紡","檢修","了機","清車","FINAL","停機","SAMPLE","TEST","絲開發"}), L38, IFERROR(IF(C38="", "", (SUM(J38, N38, R38, V38)/3 * AG38) * IF(AND(AF38="S", AS38="雙"), 0.5, 1)), ""))</f>
        <v>停機</v>
      </c>
      <c r="AB38" s="684" t="str">
        <f t="shared" si="17"/>
        <v/>
      </c>
      <c r="AC38" s="683" t="str">
        <f>IF(OR(L38={"改紡","檢修","了機","清車","FINAL","停機","SAMPLE","TEST"}), "", IFERROR(IF(C38="", "", AVERAGE(L38:M38, P38:Q38, T38:U38, X38:Y38)/100), ""))</f>
        <v/>
      </c>
      <c r="AD38" s="683" t="str">
        <f t="shared" si="18"/>
        <v/>
      </c>
      <c r="AE38" s="683" t="str">
        <f t="shared" si="19"/>
        <v/>
      </c>
      <c r="AF38" s="683" t="str">
        <f t="shared" si="20"/>
        <v>M</v>
      </c>
      <c r="AG38" s="683">
        <v>1</v>
      </c>
      <c r="AH38" s="685"/>
      <c r="AI38" s="686"/>
      <c r="AJ38" s="686"/>
      <c r="AK38" s="686"/>
      <c r="AL38" s="687"/>
      <c r="AM38" s="688"/>
      <c r="AN38" s="688"/>
      <c r="AO38" s="688"/>
      <c r="AP38" s="688"/>
      <c r="AQ38" s="688"/>
      <c r="AR38" s="689"/>
      <c r="AS38" s="676" t="str">
        <f t="shared" si="13"/>
        <v>單</v>
      </c>
      <c r="AT38" s="676" t="str">
        <f t="shared" si="14"/>
        <v>全</v>
      </c>
      <c r="AU38" s="676" t="str">
        <f t="shared" si="15"/>
        <v/>
      </c>
      <c r="AV38" s="676" t="str">
        <f t="shared" si="16"/>
        <v/>
      </c>
    </row>
    <row r="39" spans="1:48">
      <c r="A39" s="672">
        <f t="shared" si="12"/>
        <v>46174</v>
      </c>
      <c r="B39" s="673" t="s">
        <v>1492</v>
      </c>
      <c r="C39" s="673" t="s">
        <v>114</v>
      </c>
      <c r="D39" s="674"/>
      <c r="E39" s="675" t="str">
        <f>IF(ISNA(VLOOKUP(C39,條件!$A$1:$G$1021,5,0)),"",(VLOOKUP(C39,條件!$A$1:$G$1021,5,0)))</f>
        <v/>
      </c>
      <c r="F39" s="676" t="str">
        <f>IF(ISNA(VLOOKUP(C39,條件!$A$1:$G$1021,6,0)),"",(VLOOKUP(C39,條件!$A$1:$G$1021,6,0)))</f>
        <v/>
      </c>
      <c r="G39" s="676" t="str">
        <f>IF(ISNA(VLOOKUP(C39,條件!$A$1:$G$1021,7,0)),"",(VLOOKUP(C39,條件!$A$1:$G$1021,7,0)))</f>
        <v/>
      </c>
      <c r="H39" s="676" t="str">
        <f>IF(ISNA(VLOOKUP(C39,條件!$A$1:$K$1021,11,0)),"",(VLOOKUP(C39,條件!$A$1:$K$1021,11,0)))</f>
        <v/>
      </c>
      <c r="I39" s="677" t="str">
        <f>IF(ISNA(VLOOKUP(C39,條件!$A$1:$L$1021,12,0)),"",(VLOOKUP(C39,條件!$A$1:$L$1021,12,0)))</f>
        <v/>
      </c>
      <c r="J39" s="678"/>
      <c r="K39" s="678"/>
      <c r="L39" s="679" t="s">
        <v>114</v>
      </c>
      <c r="M39" s="679"/>
      <c r="N39" s="680"/>
      <c r="O39" s="678"/>
      <c r="P39" s="679" t="s">
        <v>114</v>
      </c>
      <c r="Q39" s="679"/>
      <c r="R39" s="680"/>
      <c r="S39" s="678"/>
      <c r="T39" s="679" t="s">
        <v>114</v>
      </c>
      <c r="U39" s="679"/>
      <c r="V39" s="680"/>
      <c r="W39" s="678"/>
      <c r="X39" s="679" t="s">
        <v>114</v>
      </c>
      <c r="Y39" s="681"/>
      <c r="Z39" s="682" t="str">
        <f>IFERROR(VLOOKUP(C39, 條件!$A:$L, 3, 0), "")</f>
        <v/>
      </c>
      <c r="AA39" s="683" t="str">
        <f>IF(OR(L39={"改紡","檢修","了機","清車","FINAL","停機","SAMPLE","TEST","絲開發"}), L39, IFERROR(IF(C39="", "", (SUM(J39, N39, R39, V39)/3 * AG39) * IF(AND(AF39="S", AS39="雙"), 0.5, 1)), ""))</f>
        <v>停機</v>
      </c>
      <c r="AB39" s="684" t="str">
        <f t="shared" si="17"/>
        <v/>
      </c>
      <c r="AC39" s="683" t="str">
        <f>IF(OR(L39={"改紡","檢修","了機","清車","FINAL","停機","SAMPLE","TEST"}), "", IFERROR(IF(C39="", "", AVERAGE(L39:M39, P39:Q39, T39:U39, X39:Y39)/100), ""))</f>
        <v/>
      </c>
      <c r="AD39" s="683" t="str">
        <f t="shared" si="18"/>
        <v/>
      </c>
      <c r="AE39" s="683" t="str">
        <f t="shared" si="19"/>
        <v/>
      </c>
      <c r="AF39" s="683" t="str">
        <f t="shared" si="20"/>
        <v>M</v>
      </c>
      <c r="AG39" s="683">
        <v>1</v>
      </c>
      <c r="AH39" s="685"/>
      <c r="AI39" s="686"/>
      <c r="AJ39" s="686"/>
      <c r="AK39" s="686"/>
      <c r="AL39" s="687"/>
      <c r="AM39" s="688"/>
      <c r="AN39" s="688"/>
      <c r="AO39" s="688"/>
      <c r="AP39" s="688"/>
      <c r="AQ39" s="688"/>
      <c r="AR39" s="689"/>
      <c r="AS39" s="676" t="str">
        <f t="shared" si="13"/>
        <v>單</v>
      </c>
      <c r="AT39" s="676" t="str">
        <f t="shared" si="14"/>
        <v>全</v>
      </c>
      <c r="AU39" s="676" t="str">
        <f t="shared" si="15"/>
        <v/>
      </c>
      <c r="AV39" s="676" t="str">
        <f t="shared" si="16"/>
        <v/>
      </c>
    </row>
    <row r="40" spans="1:48">
      <c r="A40" s="672">
        <f t="shared" si="12"/>
        <v>46174</v>
      </c>
      <c r="B40" s="673" t="s">
        <v>1617</v>
      </c>
      <c r="C40" s="673" t="s">
        <v>114</v>
      </c>
      <c r="D40" s="674"/>
      <c r="E40" s="675" t="str">
        <f>IF(ISNA(VLOOKUP(C40,條件!$A$1:$G$1021,5,0)),"",(VLOOKUP(C40,條件!$A$1:$G$1021,5,0)))</f>
        <v/>
      </c>
      <c r="F40" s="676" t="str">
        <f>IF(ISNA(VLOOKUP(C40,條件!$A$1:$G$1021,6,0)),"",(VLOOKUP(C40,條件!$A$1:$G$1021,6,0)))</f>
        <v/>
      </c>
      <c r="G40" s="676" t="str">
        <f>IF(ISNA(VLOOKUP(C40,條件!$A$1:$G$1021,7,0)),"",(VLOOKUP(C40,條件!$A$1:$G$1021,7,0)))</f>
        <v/>
      </c>
      <c r="H40" s="676" t="str">
        <f>IF(ISNA(VLOOKUP(C40,條件!$A$1:$K$1021,11,0)),"",(VLOOKUP(C40,條件!$A$1:$K$1021,11,0)))</f>
        <v/>
      </c>
      <c r="I40" s="677" t="str">
        <f>IF(ISNA(VLOOKUP(C40,條件!$A$1:$L$1021,12,0)),"",(VLOOKUP(C40,條件!$A$1:$L$1021,12,0)))</f>
        <v/>
      </c>
      <c r="J40" s="678"/>
      <c r="K40" s="678"/>
      <c r="L40" s="679" t="s">
        <v>114</v>
      </c>
      <c r="M40" s="679"/>
      <c r="N40" s="680"/>
      <c r="O40" s="678"/>
      <c r="P40" s="679" t="s">
        <v>114</v>
      </c>
      <c r="Q40" s="679"/>
      <c r="R40" s="680"/>
      <c r="S40" s="678"/>
      <c r="T40" s="679" t="s">
        <v>114</v>
      </c>
      <c r="U40" s="679"/>
      <c r="V40" s="680"/>
      <c r="W40" s="678"/>
      <c r="X40" s="679" t="s">
        <v>114</v>
      </c>
      <c r="Y40" s="681"/>
      <c r="Z40" s="682" t="str">
        <f>IFERROR(VLOOKUP(C40, 條件!$A:$L, 3, 0), "")</f>
        <v/>
      </c>
      <c r="AA40" s="683" t="str">
        <f>IF(OR(L40={"改紡","檢修","了機","清車","FINAL","停機","SAMPLE","TEST","絲開發"}), L40, IFERROR(IF(C40="", "", (SUM(J40, N40, R40, V40)/3 * AG40) * IF(AND(AF40="S", AS40="雙"), 0.5, 1)), ""))</f>
        <v>停機</v>
      </c>
      <c r="AB40" s="684" t="str">
        <f t="shared" si="17"/>
        <v/>
      </c>
      <c r="AC40" s="683" t="str">
        <f>IF(OR(L40={"改紡","檢修","了機","清車","FINAL","停機","SAMPLE","TEST"}), "", IFERROR(IF(C40="", "", AVERAGE(L40:M40, P40:Q40, T40:U40, X40:Y40)/100), ""))</f>
        <v/>
      </c>
      <c r="AD40" s="683" t="str">
        <f t="shared" si="18"/>
        <v/>
      </c>
      <c r="AE40" s="683" t="str">
        <f t="shared" si="19"/>
        <v/>
      </c>
      <c r="AF40" s="683" t="str">
        <f t="shared" si="20"/>
        <v>M</v>
      </c>
      <c r="AG40" s="683">
        <v>1</v>
      </c>
      <c r="AH40" s="685"/>
      <c r="AI40" s="686"/>
      <c r="AJ40" s="686"/>
      <c r="AK40" s="686"/>
      <c r="AL40" s="687"/>
      <c r="AM40" s="688"/>
      <c r="AN40" s="688"/>
      <c r="AO40" s="688"/>
      <c r="AP40" s="688"/>
      <c r="AQ40" s="688"/>
      <c r="AR40" s="689"/>
      <c r="AS40" s="676" t="str">
        <f t="shared" si="13"/>
        <v>單</v>
      </c>
      <c r="AT40" s="676" t="str">
        <f t="shared" si="14"/>
        <v>全</v>
      </c>
      <c r="AU40" s="676" t="str">
        <f t="shared" si="15"/>
        <v/>
      </c>
      <c r="AV40" s="676" t="str">
        <f t="shared" si="16"/>
        <v/>
      </c>
    </row>
    <row r="41" spans="1:48">
      <c r="A41" s="672">
        <f t="shared" si="12"/>
        <v>46174</v>
      </c>
      <c r="B41" s="673" t="s">
        <v>1493</v>
      </c>
      <c r="C41" s="673" t="s">
        <v>114</v>
      </c>
      <c r="D41" s="674"/>
      <c r="E41" s="675" t="str">
        <f>IF(ISNA(VLOOKUP(C41,條件!$A$1:$G$1021,5,0)),"",(VLOOKUP(C41,條件!$A$1:$G$1021,5,0)))</f>
        <v/>
      </c>
      <c r="F41" s="676" t="str">
        <f>IF(ISNA(VLOOKUP(C41,條件!$A$1:$G$1021,6,0)),"",(VLOOKUP(C41,條件!$A$1:$G$1021,6,0)))</f>
        <v/>
      </c>
      <c r="G41" s="676" t="str">
        <f>IF(ISNA(VLOOKUP(C41,條件!$A$1:$G$1021,7,0)),"",(VLOOKUP(C41,條件!$A$1:$G$1021,7,0)))</f>
        <v/>
      </c>
      <c r="H41" s="676" t="str">
        <f>IF(ISNA(VLOOKUP(C41,條件!$A$1:$K$1021,11,0)),"",(VLOOKUP(C41,條件!$A$1:$K$1021,11,0)))</f>
        <v/>
      </c>
      <c r="I41" s="677" t="str">
        <f>IF(ISNA(VLOOKUP(C41,條件!$A$1:$L$1021,12,0)),"",(VLOOKUP(C41,條件!$A$1:$L$1021,12,0)))</f>
        <v/>
      </c>
      <c r="J41" s="678"/>
      <c r="K41" s="678"/>
      <c r="L41" s="679" t="s">
        <v>114</v>
      </c>
      <c r="M41" s="679"/>
      <c r="N41" s="680"/>
      <c r="O41" s="678"/>
      <c r="P41" s="679" t="s">
        <v>114</v>
      </c>
      <c r="Q41" s="679"/>
      <c r="R41" s="680"/>
      <c r="S41" s="678"/>
      <c r="T41" s="679" t="s">
        <v>114</v>
      </c>
      <c r="U41" s="679"/>
      <c r="V41" s="680"/>
      <c r="W41" s="678"/>
      <c r="X41" s="679" t="s">
        <v>114</v>
      </c>
      <c r="Y41" s="681"/>
      <c r="Z41" s="682" t="str">
        <f>IFERROR(VLOOKUP(C41, 條件!$A:$L, 3, 0), "")</f>
        <v/>
      </c>
      <c r="AA41" s="683" t="str">
        <f>IF(OR(L41={"改紡","檢修","了機","清車","FINAL","停機","SAMPLE","TEST","絲開發"}), L41, IFERROR(IF(C41="", "", (SUM(J41, N41, R41, V41)/3 * AG41) * IF(AND(AF41="S", AS41="雙"), 0.5, 1)), ""))</f>
        <v>停機</v>
      </c>
      <c r="AB41" s="684" t="str">
        <f t="shared" si="17"/>
        <v/>
      </c>
      <c r="AC41" s="683" t="str">
        <f>IF(OR(L41={"改紡","檢修","了機","清車","FINAL","停機","SAMPLE","TEST"}), "", IFERROR(IF(C41="", "", AVERAGE(L41:M41, P41:Q41, T41:U41, X41:Y41)/100), ""))</f>
        <v/>
      </c>
      <c r="AD41" s="683" t="str">
        <f t="shared" si="18"/>
        <v/>
      </c>
      <c r="AE41" s="683" t="str">
        <f t="shared" si="19"/>
        <v/>
      </c>
      <c r="AF41" s="683" t="str">
        <f t="shared" si="20"/>
        <v>M</v>
      </c>
      <c r="AG41" s="683">
        <v>1</v>
      </c>
      <c r="AH41" s="685"/>
      <c r="AI41" s="686"/>
      <c r="AJ41" s="686"/>
      <c r="AK41" s="686"/>
      <c r="AL41" s="687"/>
      <c r="AM41" s="688"/>
      <c r="AN41" s="688"/>
      <c r="AO41" s="688"/>
      <c r="AP41" s="688"/>
      <c r="AQ41" s="688"/>
      <c r="AR41" s="689"/>
      <c r="AS41" s="676" t="str">
        <f t="shared" si="13"/>
        <v>單</v>
      </c>
      <c r="AT41" s="676" t="str">
        <f t="shared" si="14"/>
        <v>全</v>
      </c>
      <c r="AU41" s="676" t="str">
        <f t="shared" si="15"/>
        <v/>
      </c>
      <c r="AV41" s="676" t="str">
        <f t="shared" si="16"/>
        <v/>
      </c>
    </row>
    <row r="42" spans="1:48">
      <c r="A42" s="672">
        <f t="shared" si="12"/>
        <v>46174</v>
      </c>
      <c r="B42" s="673" t="s">
        <v>1618</v>
      </c>
      <c r="C42" s="673" t="s">
        <v>114</v>
      </c>
      <c r="D42" s="674"/>
      <c r="E42" s="675" t="str">
        <f>IF(ISNA(VLOOKUP(C42,條件!$A$1:$G$1021,5,0)),"",(VLOOKUP(C42,條件!$A$1:$G$1021,5,0)))</f>
        <v/>
      </c>
      <c r="F42" s="676" t="str">
        <f>IF(ISNA(VLOOKUP(C42,條件!$A$1:$G$1021,6,0)),"",(VLOOKUP(C42,條件!$A$1:$G$1021,6,0)))</f>
        <v/>
      </c>
      <c r="G42" s="676" t="str">
        <f>IF(ISNA(VLOOKUP(C42,條件!$A$1:$G$1021,7,0)),"",(VLOOKUP(C42,條件!$A$1:$G$1021,7,0)))</f>
        <v/>
      </c>
      <c r="H42" s="676" t="str">
        <f>IF(ISNA(VLOOKUP(C42,條件!$A$1:$K$1021,11,0)),"",(VLOOKUP(C42,條件!$A$1:$K$1021,11,0)))</f>
        <v/>
      </c>
      <c r="I42" s="677" t="str">
        <f>IF(ISNA(VLOOKUP(C42,條件!$A$1:$L$1021,12,0)),"",(VLOOKUP(C42,條件!$A$1:$L$1021,12,0)))</f>
        <v/>
      </c>
      <c r="J42" s="678"/>
      <c r="K42" s="678"/>
      <c r="L42" s="679" t="s">
        <v>114</v>
      </c>
      <c r="M42" s="679"/>
      <c r="N42" s="680"/>
      <c r="O42" s="678"/>
      <c r="P42" s="679" t="s">
        <v>114</v>
      </c>
      <c r="Q42" s="679"/>
      <c r="R42" s="680"/>
      <c r="S42" s="678"/>
      <c r="T42" s="679" t="s">
        <v>114</v>
      </c>
      <c r="U42" s="679"/>
      <c r="V42" s="680"/>
      <c r="W42" s="678"/>
      <c r="X42" s="679" t="s">
        <v>114</v>
      </c>
      <c r="Y42" s="681"/>
      <c r="Z42" s="682" t="str">
        <f>IFERROR(VLOOKUP(C42, 條件!$A:$L, 3, 0), "")</f>
        <v/>
      </c>
      <c r="AA42" s="683" t="str">
        <f>IF(OR(L42={"改紡","檢修","了機","清車","FINAL","停機","SAMPLE","TEST","絲開發"}), L42, IFERROR(IF(C42="", "", (SUM(J42, N42, R42, V42)/3 * AG42) * IF(AND(AF42="S", AS42="雙"), 0.5, 1)), ""))</f>
        <v>停機</v>
      </c>
      <c r="AB42" s="684" t="str">
        <f t="shared" si="17"/>
        <v/>
      </c>
      <c r="AC42" s="683" t="str">
        <f>IF(OR(L42={"改紡","檢修","了機","清車","FINAL","停機","SAMPLE","TEST"}), "", IFERROR(IF(C42="", "", AVERAGE(L42:M42, P42:Q42, T42:U42, X42:Y42)/100), ""))</f>
        <v/>
      </c>
      <c r="AD42" s="683" t="str">
        <f t="shared" si="18"/>
        <v/>
      </c>
      <c r="AE42" s="683" t="str">
        <f t="shared" si="19"/>
        <v/>
      </c>
      <c r="AF42" s="683" t="str">
        <f t="shared" si="20"/>
        <v>M</v>
      </c>
      <c r="AG42" s="683">
        <v>1</v>
      </c>
      <c r="AH42" s="685"/>
      <c r="AI42" s="686"/>
      <c r="AJ42" s="686"/>
      <c r="AK42" s="686"/>
      <c r="AL42" s="687"/>
      <c r="AM42" s="688"/>
      <c r="AN42" s="688"/>
      <c r="AO42" s="688"/>
      <c r="AP42" s="688"/>
      <c r="AQ42" s="688"/>
      <c r="AR42" s="689"/>
      <c r="AS42" s="676" t="str">
        <f t="shared" si="13"/>
        <v>單</v>
      </c>
      <c r="AT42" s="676" t="str">
        <f t="shared" si="14"/>
        <v>全</v>
      </c>
      <c r="AU42" s="676" t="str">
        <f t="shared" si="15"/>
        <v/>
      </c>
      <c r="AV42" s="676" t="str">
        <f t="shared" si="16"/>
        <v/>
      </c>
    </row>
    <row r="43" spans="1:48" ht="17.25" thickBot="1">
      <c r="A43" s="690">
        <f t="shared" si="12"/>
        <v>46174</v>
      </c>
      <c r="B43" s="691" t="s">
        <v>1619</v>
      </c>
      <c r="C43" s="691" t="s">
        <v>114</v>
      </c>
      <c r="D43" s="692"/>
      <c r="E43" s="693" t="str">
        <f>IF(ISNA(VLOOKUP(C43,條件!$A$1:$G$1021,5,0)),"",(VLOOKUP(C43,條件!$A$1:$G$1021,5,0)))</f>
        <v/>
      </c>
      <c r="F43" s="694" t="str">
        <f>IF(ISNA(VLOOKUP(C43,條件!$A$1:$G$1021,6,0)),"",(VLOOKUP(C43,條件!$A$1:$G$1021,6,0)))</f>
        <v/>
      </c>
      <c r="G43" s="694" t="str">
        <f>IF(ISNA(VLOOKUP(C43,條件!$A$1:$G$1021,7,0)),"",(VLOOKUP(C43,條件!$A$1:$G$1021,7,0)))</f>
        <v/>
      </c>
      <c r="H43" s="694" t="str">
        <f>IF(ISNA(VLOOKUP(C43,條件!$A$1:$K$1021,11,0)),"",(VLOOKUP(C43,條件!$A$1:$K$1021,11,0)))</f>
        <v/>
      </c>
      <c r="I43" s="695" t="str">
        <f>IF(ISNA(VLOOKUP(C43,條件!$A$1:$L$1021,12,0)),"",(VLOOKUP(C43,條件!$A$1:$L$1021,12,0)))</f>
        <v/>
      </c>
      <c r="J43" s="696"/>
      <c r="K43" s="696"/>
      <c r="L43" s="697" t="s">
        <v>114</v>
      </c>
      <c r="M43" s="697"/>
      <c r="N43" s="698"/>
      <c r="O43" s="696"/>
      <c r="P43" s="697" t="s">
        <v>114</v>
      </c>
      <c r="Q43" s="697"/>
      <c r="R43" s="698"/>
      <c r="S43" s="696"/>
      <c r="T43" s="697" t="s">
        <v>114</v>
      </c>
      <c r="U43" s="697"/>
      <c r="V43" s="698"/>
      <c r="W43" s="696"/>
      <c r="X43" s="697" t="s">
        <v>114</v>
      </c>
      <c r="Y43" s="699"/>
      <c r="Z43" s="700" t="str">
        <f>IFERROR(VLOOKUP(C43, 條件!$A:$L, 3, 0), "")</f>
        <v/>
      </c>
      <c r="AA43" s="701" t="str">
        <f>IF(OR(L43={"改紡","檢修","了機","清車","FINAL","停機","SAMPLE","TEST","絲開發"}), L43, IFERROR(IF(C43="", "", (SUM(J43, N43, R43, V43)/3 * AG43) * IF(AND(AF43="S", AS43="雙"), 0.5, 1)), ""))</f>
        <v>停機</v>
      </c>
      <c r="AB43" s="702" t="str">
        <f t="shared" si="17"/>
        <v/>
      </c>
      <c r="AC43" s="701" t="str">
        <f>IF(OR(L43={"改紡","檢修","了機","清車","FINAL","停機","SAMPLE","TEST"}), "", IFERROR(IF(C43="", "", AVERAGE(L43:M43, P43:Q43, T43:U43, X43:Y43)/100), ""))</f>
        <v/>
      </c>
      <c r="AD43" s="701" t="str">
        <f t="shared" si="18"/>
        <v/>
      </c>
      <c r="AE43" s="701" t="str">
        <f t="shared" si="19"/>
        <v/>
      </c>
      <c r="AF43" s="701" t="str">
        <f t="shared" si="20"/>
        <v>M</v>
      </c>
      <c r="AG43" s="701">
        <v>1</v>
      </c>
      <c r="AH43" s="703"/>
      <c r="AI43" s="704"/>
      <c r="AJ43" s="704"/>
      <c r="AK43" s="704"/>
      <c r="AL43" s="705"/>
      <c r="AM43" s="706"/>
      <c r="AN43" s="706"/>
      <c r="AO43" s="706"/>
      <c r="AP43" s="706"/>
      <c r="AQ43" s="706"/>
      <c r="AR43" s="707"/>
      <c r="AS43" s="694" t="str">
        <f t="shared" si="13"/>
        <v>單</v>
      </c>
      <c r="AT43" s="694" t="str">
        <f t="shared" si="14"/>
        <v>全</v>
      </c>
      <c r="AU43" s="694" t="str">
        <f t="shared" si="15"/>
        <v/>
      </c>
      <c r="AV43" s="694" t="str">
        <f t="shared" si="16"/>
        <v/>
      </c>
    </row>
  </sheetData>
  <phoneticPr fontId="5" type="noConversion"/>
  <conditionalFormatting sqref="F1:F1048576">
    <cfRule type="containsText" dxfId="124" priority="34" operator="containsText" text="×2">
      <formula>NOT(ISERROR(SEARCH("×2",F1)))</formula>
    </cfRule>
  </conditionalFormatting>
  <conditionalFormatting sqref="L1:L1048576">
    <cfRule type="containsText" dxfId="123" priority="33" operator="containsText" text="了機">
      <formula>NOT(ISERROR(SEARCH("了機",L1)))</formula>
    </cfRule>
  </conditionalFormatting>
  <conditionalFormatting sqref="L2:L43">
    <cfRule type="containsText" dxfId="122" priority="31" operator="containsText" text="清車">
      <formula>NOT(ISERROR(SEARCH("清車",L2)))</formula>
    </cfRule>
    <cfRule type="containsText" dxfId="121" priority="32" operator="containsText" text="改紡">
      <formula>NOT(ISERROR(SEARCH("改紡",L2)))</formula>
    </cfRule>
  </conditionalFormatting>
  <conditionalFormatting sqref="M2:M43">
    <cfRule type="containsText" dxfId="120" priority="30" operator="containsText" text="了機">
      <formula>NOT(ISERROR(SEARCH("了機",M2)))</formula>
    </cfRule>
  </conditionalFormatting>
  <conditionalFormatting sqref="M2:M43">
    <cfRule type="containsText" dxfId="119" priority="28" operator="containsText" text="清車">
      <formula>NOT(ISERROR(SEARCH("清車",M2)))</formula>
    </cfRule>
    <cfRule type="containsText" dxfId="118" priority="29" operator="containsText" text="改紡">
      <formula>NOT(ISERROR(SEARCH("改紡",M2)))</formula>
    </cfRule>
  </conditionalFormatting>
  <conditionalFormatting sqref="P2:P34">
    <cfRule type="containsText" dxfId="117" priority="27" operator="containsText" text="了機">
      <formula>NOT(ISERROR(SEARCH("了機",P2)))</formula>
    </cfRule>
  </conditionalFormatting>
  <conditionalFormatting sqref="P2:P34">
    <cfRule type="containsText" dxfId="116" priority="25" operator="containsText" text="清車">
      <formula>NOT(ISERROR(SEARCH("清車",P2)))</formula>
    </cfRule>
    <cfRule type="containsText" dxfId="115" priority="26" operator="containsText" text="改紡">
      <formula>NOT(ISERROR(SEARCH("改紡",P2)))</formula>
    </cfRule>
  </conditionalFormatting>
  <conditionalFormatting sqref="Q2:Q43">
    <cfRule type="containsText" dxfId="114" priority="24" operator="containsText" text="了機">
      <formula>NOT(ISERROR(SEARCH("了機",Q2)))</formula>
    </cfRule>
  </conditionalFormatting>
  <conditionalFormatting sqref="Q2:Q43">
    <cfRule type="containsText" dxfId="113" priority="22" operator="containsText" text="清車">
      <formula>NOT(ISERROR(SEARCH("清車",Q2)))</formula>
    </cfRule>
    <cfRule type="containsText" dxfId="112" priority="23" operator="containsText" text="改紡">
      <formula>NOT(ISERROR(SEARCH("改紡",Q2)))</formula>
    </cfRule>
  </conditionalFormatting>
  <conditionalFormatting sqref="T2:T34">
    <cfRule type="containsText" dxfId="111" priority="21" operator="containsText" text="了機">
      <formula>NOT(ISERROR(SEARCH("了機",T2)))</formula>
    </cfRule>
  </conditionalFormatting>
  <conditionalFormatting sqref="T2:T34">
    <cfRule type="containsText" dxfId="110" priority="19" operator="containsText" text="清車">
      <formula>NOT(ISERROR(SEARCH("清車",T2)))</formula>
    </cfRule>
    <cfRule type="containsText" dxfId="109" priority="20" operator="containsText" text="改紡">
      <formula>NOT(ISERROR(SEARCH("改紡",T2)))</formula>
    </cfRule>
  </conditionalFormatting>
  <conditionalFormatting sqref="U2:U43">
    <cfRule type="containsText" dxfId="108" priority="18" operator="containsText" text="了機">
      <formula>NOT(ISERROR(SEARCH("了機",U2)))</formula>
    </cfRule>
  </conditionalFormatting>
  <conditionalFormatting sqref="U2:U43">
    <cfRule type="containsText" dxfId="107" priority="16" operator="containsText" text="清車">
      <formula>NOT(ISERROR(SEARCH("清車",U2)))</formula>
    </cfRule>
    <cfRule type="containsText" dxfId="106" priority="17" operator="containsText" text="改紡">
      <formula>NOT(ISERROR(SEARCH("改紡",U2)))</formula>
    </cfRule>
  </conditionalFormatting>
  <conditionalFormatting sqref="X2:X34">
    <cfRule type="containsText" dxfId="105" priority="15" operator="containsText" text="了機">
      <formula>NOT(ISERROR(SEARCH("了機",X2)))</formula>
    </cfRule>
  </conditionalFormatting>
  <conditionalFormatting sqref="X2:X34">
    <cfRule type="containsText" dxfId="104" priority="13" operator="containsText" text="清車">
      <formula>NOT(ISERROR(SEARCH("清車",X2)))</formula>
    </cfRule>
    <cfRule type="containsText" dxfId="103" priority="14" operator="containsText" text="改紡">
      <formula>NOT(ISERROR(SEARCH("改紡",X2)))</formula>
    </cfRule>
  </conditionalFormatting>
  <conditionalFormatting sqref="Y2:Y43">
    <cfRule type="containsText" dxfId="102" priority="12" operator="containsText" text="了機">
      <formula>NOT(ISERROR(SEARCH("了機",Y2)))</formula>
    </cfRule>
  </conditionalFormatting>
  <conditionalFormatting sqref="Y2:Y43">
    <cfRule type="containsText" dxfId="101" priority="10" operator="containsText" text="清車">
      <formula>NOT(ISERROR(SEARCH("清車",Y2)))</formula>
    </cfRule>
    <cfRule type="containsText" dxfId="100" priority="11" operator="containsText" text="改紡">
      <formula>NOT(ISERROR(SEARCH("改紡",Y2)))</formula>
    </cfRule>
  </conditionalFormatting>
  <conditionalFormatting sqref="P35:P43">
    <cfRule type="containsText" dxfId="99" priority="9" operator="containsText" text="了機">
      <formula>NOT(ISERROR(SEARCH("了機",P35)))</formula>
    </cfRule>
  </conditionalFormatting>
  <conditionalFormatting sqref="P35:P43">
    <cfRule type="containsText" dxfId="98" priority="7" operator="containsText" text="清車">
      <formula>NOT(ISERROR(SEARCH("清車",P35)))</formula>
    </cfRule>
    <cfRule type="containsText" dxfId="97" priority="8" operator="containsText" text="改紡">
      <formula>NOT(ISERROR(SEARCH("改紡",P35)))</formula>
    </cfRule>
  </conditionalFormatting>
  <conditionalFormatting sqref="T35:T43">
    <cfRule type="containsText" dxfId="96" priority="6" operator="containsText" text="了機">
      <formula>NOT(ISERROR(SEARCH("了機",T35)))</formula>
    </cfRule>
  </conditionalFormatting>
  <conditionalFormatting sqref="T35:T43">
    <cfRule type="containsText" dxfId="95" priority="4" operator="containsText" text="清車">
      <formula>NOT(ISERROR(SEARCH("清車",T35)))</formula>
    </cfRule>
    <cfRule type="containsText" dxfId="94" priority="5" operator="containsText" text="改紡">
      <formula>NOT(ISERROR(SEARCH("改紡",T35)))</formula>
    </cfRule>
  </conditionalFormatting>
  <conditionalFormatting sqref="X35:X43">
    <cfRule type="containsText" dxfId="93" priority="3" operator="containsText" text="了機">
      <formula>NOT(ISERROR(SEARCH("了機",X35)))</formula>
    </cfRule>
  </conditionalFormatting>
  <conditionalFormatting sqref="X35:X43">
    <cfRule type="containsText" dxfId="92" priority="1" operator="containsText" text="清車">
      <formula>NOT(ISERROR(SEARCH("清車",X35)))</formula>
    </cfRule>
    <cfRule type="containsText" dxfId="91" priority="2" operator="containsText" text="改紡">
      <formula>NOT(ISERROR(SEARCH("改紡",X35)))</formula>
    </cfRule>
  </conditionalFormatting>
  <pageMargins left="0.23622047244094491" right="0.23622047244094491" top="0.74803149606299213" bottom="0.74803149606299213" header="0.31496062992125984" footer="0.31496062992125984"/>
  <pageSetup paperSize="9" scale="40" orientation="landscape" horizontalDpi="4294967293" verticalDpi="0" r:id="rId1"/>
  <headerFooter>
    <oddHeader>&amp;C&amp;"標楷體,標準"&amp;18遠東新世紀股份有限公司 化纖總廠
撚二科 值班日誌</oddHeader>
    <oddFooter>&amp;R&amp;"Times New Roman,標準"  5KFT5QR001-04</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89"/>
  <sheetViews>
    <sheetView showGridLines="0" zoomScale="70" zoomScaleNormal="70" zoomScaleSheetLayoutView="100" workbookViewId="0">
      <pane xSplit="1" ySplit="2" topLeftCell="B3" activePane="bottomRight" state="frozen"/>
      <selection activeCell="M24" sqref="M24"/>
      <selection pane="topRight" activeCell="M24" sqref="M24"/>
      <selection pane="bottomLeft" activeCell="M24" sqref="M24"/>
      <selection pane="bottomRight" activeCell="F17" sqref="F17"/>
    </sheetView>
  </sheetViews>
  <sheetFormatPr defaultRowHeight="16.5"/>
  <cols>
    <col min="1" max="1" width="8.375" style="69" customWidth="1"/>
    <col min="2" max="2" width="10.125" style="70" customWidth="1"/>
    <col min="3" max="3" width="10.125" style="71" customWidth="1"/>
    <col min="4" max="4" width="9.375" style="72" customWidth="1"/>
    <col min="5" max="5" width="4.625" style="73" customWidth="1"/>
    <col min="6" max="6" width="102.625" style="74" customWidth="1"/>
    <col min="7" max="7" width="10.125" style="70" customWidth="1"/>
    <col min="8" max="8" width="11" style="71" customWidth="1"/>
    <col min="9" max="9" width="9.125" style="72" customWidth="1"/>
    <col min="10" max="10" width="4.625" style="73" customWidth="1"/>
    <col min="11" max="11" width="98.625" style="75" customWidth="1"/>
    <col min="12" max="12" width="10.125" style="70" customWidth="1"/>
    <col min="13" max="13" width="11.625" style="71" customWidth="1"/>
    <col min="14" max="14" width="10.75" style="72" customWidth="1"/>
    <col min="15" max="15" width="4.625" style="73" customWidth="1"/>
    <col min="16" max="16" width="98.75" style="75" customWidth="1"/>
    <col min="17" max="16384" width="9" style="76"/>
  </cols>
  <sheetData>
    <row r="1" spans="1:16" s="68" customFormat="1" ht="27.75" customHeight="1" thickTop="1" thickBot="1">
      <c r="A1" s="67"/>
      <c r="B1" s="939" t="s">
        <v>103</v>
      </c>
      <c r="C1" s="940"/>
      <c r="D1" s="940"/>
      <c r="E1" s="940"/>
      <c r="F1" s="941"/>
      <c r="G1" s="942" t="s">
        <v>104</v>
      </c>
      <c r="H1" s="943"/>
      <c r="I1" s="943"/>
      <c r="J1" s="943"/>
      <c r="K1" s="944"/>
      <c r="L1" s="945" t="s">
        <v>105</v>
      </c>
      <c r="M1" s="946"/>
      <c r="N1" s="946"/>
      <c r="O1" s="946"/>
      <c r="P1" s="947"/>
    </row>
    <row r="2" spans="1:16" s="70" customFormat="1" ht="21.75" customHeight="1" thickTop="1" thickBot="1">
      <c r="A2" s="77" t="s">
        <v>0</v>
      </c>
      <c r="B2" s="78" t="s">
        <v>106</v>
      </c>
      <c r="C2" s="78" t="s">
        <v>107</v>
      </c>
      <c r="D2" s="79" t="s">
        <v>108</v>
      </c>
      <c r="E2" s="80" t="s">
        <v>109</v>
      </c>
      <c r="F2" s="81" t="s">
        <v>110</v>
      </c>
      <c r="G2" s="82" t="s">
        <v>106</v>
      </c>
      <c r="H2" s="82" t="s">
        <v>107</v>
      </c>
      <c r="I2" s="83" t="s">
        <v>108</v>
      </c>
      <c r="J2" s="84" t="s">
        <v>111</v>
      </c>
      <c r="K2" s="85" t="s">
        <v>112</v>
      </c>
      <c r="L2" s="86" t="s">
        <v>106</v>
      </c>
      <c r="M2" s="86" t="s">
        <v>107</v>
      </c>
      <c r="N2" s="87" t="s">
        <v>108</v>
      </c>
      <c r="O2" s="88" t="s">
        <v>109</v>
      </c>
      <c r="P2" s="89" t="s">
        <v>112</v>
      </c>
    </row>
    <row r="3" spans="1:16" s="71" customFormat="1" ht="18" customHeight="1" thickTop="1" thickBot="1">
      <c r="A3" s="948">
        <f>'１１直送'!A3</f>
        <v>46174</v>
      </c>
      <c r="B3" s="90" t="s">
        <v>113</v>
      </c>
      <c r="C3" s="896" t="s">
        <v>665</v>
      </c>
      <c r="D3" s="91" t="s">
        <v>114</v>
      </c>
      <c r="E3" s="92" t="s">
        <v>115</v>
      </c>
      <c r="F3" s="93"/>
      <c r="G3" s="90" t="s">
        <v>113</v>
      </c>
      <c r="H3" s="900" t="s">
        <v>163</v>
      </c>
      <c r="I3" s="91" t="s">
        <v>114</v>
      </c>
      <c r="J3" s="92" t="s">
        <v>115</v>
      </c>
      <c r="K3" s="93"/>
      <c r="L3" s="90" t="s">
        <v>113</v>
      </c>
      <c r="M3" s="903" t="s">
        <v>163</v>
      </c>
      <c r="N3" s="91" t="s">
        <v>114</v>
      </c>
      <c r="O3" s="92" t="s">
        <v>115</v>
      </c>
      <c r="P3" s="93"/>
    </row>
    <row r="4" spans="1:16" ht="16.5" customHeight="1">
      <c r="A4" s="914"/>
      <c r="B4" s="928"/>
      <c r="C4" s="897"/>
      <c r="D4" s="94" t="s">
        <v>116</v>
      </c>
      <c r="E4" s="95" t="s">
        <v>117</v>
      </c>
      <c r="F4" s="93"/>
      <c r="G4" s="928"/>
      <c r="H4" s="900"/>
      <c r="I4" s="94" t="s">
        <v>116</v>
      </c>
      <c r="J4" s="95" t="s">
        <v>117</v>
      </c>
      <c r="K4" s="93"/>
      <c r="L4" s="928"/>
      <c r="M4" s="903"/>
      <c r="N4" s="94" t="s">
        <v>116</v>
      </c>
      <c r="O4" s="95" t="s">
        <v>117</v>
      </c>
      <c r="P4" s="93"/>
    </row>
    <row r="5" spans="1:16" ht="17.25" thickBot="1">
      <c r="A5" s="914"/>
      <c r="B5" s="929"/>
      <c r="C5" s="897"/>
      <c r="D5" s="94" t="s">
        <v>118</v>
      </c>
      <c r="E5" s="96" t="s">
        <v>119</v>
      </c>
      <c r="F5" s="97"/>
      <c r="G5" s="929"/>
      <c r="H5" s="900"/>
      <c r="I5" s="94" t="s">
        <v>118</v>
      </c>
      <c r="J5" s="96" t="s">
        <v>119</v>
      </c>
      <c r="K5" s="97"/>
      <c r="L5" s="929"/>
      <c r="M5" s="903"/>
      <c r="N5" s="94" t="s">
        <v>120</v>
      </c>
      <c r="O5" s="96" t="s">
        <v>119</v>
      </c>
      <c r="P5" s="98"/>
    </row>
    <row r="6" spans="1:16" ht="17.25" thickBot="1">
      <c r="A6" s="914"/>
      <c r="B6" s="90" t="s">
        <v>121</v>
      </c>
      <c r="C6" s="897"/>
      <c r="D6" s="94"/>
      <c r="E6" s="96"/>
      <c r="F6" s="97"/>
      <c r="G6" s="90" t="s">
        <v>121</v>
      </c>
      <c r="H6" s="900"/>
      <c r="I6" s="94"/>
      <c r="J6" s="96"/>
      <c r="K6" s="97"/>
      <c r="L6" s="90" t="s">
        <v>121</v>
      </c>
      <c r="M6" s="903"/>
      <c r="N6" s="94"/>
      <c r="O6" s="96"/>
      <c r="P6" s="97"/>
    </row>
    <row r="7" spans="1:16">
      <c r="A7" s="914"/>
      <c r="B7" s="925"/>
      <c r="C7" s="897"/>
      <c r="D7" s="94"/>
      <c r="E7" s="96"/>
      <c r="F7" s="97"/>
      <c r="G7" s="925"/>
      <c r="H7" s="900"/>
      <c r="I7" s="94"/>
      <c r="J7" s="96"/>
      <c r="K7" s="97"/>
      <c r="L7" s="925"/>
      <c r="M7" s="903"/>
      <c r="N7" s="94"/>
      <c r="O7" s="96"/>
      <c r="P7" s="97"/>
    </row>
    <row r="8" spans="1:16">
      <c r="A8" s="914"/>
      <c r="B8" s="918"/>
      <c r="C8" s="897"/>
      <c r="D8" s="94"/>
      <c r="E8" s="96"/>
      <c r="F8" s="93"/>
      <c r="G8" s="918"/>
      <c r="H8" s="900"/>
      <c r="I8" s="94"/>
      <c r="J8" s="96"/>
      <c r="K8" s="93"/>
      <c r="L8" s="918"/>
      <c r="M8" s="903"/>
      <c r="N8" s="94"/>
      <c r="O8" s="96"/>
      <c r="P8" s="93"/>
    </row>
    <row r="9" spans="1:16">
      <c r="A9" s="914"/>
      <c r="B9" s="917"/>
      <c r="C9" s="897"/>
      <c r="D9" s="94"/>
      <c r="E9" s="96"/>
      <c r="F9" s="99"/>
      <c r="G9" s="917"/>
      <c r="H9" s="900"/>
      <c r="I9" s="94"/>
      <c r="J9" s="96"/>
      <c r="K9" s="99"/>
      <c r="L9" s="917"/>
      <c r="M9" s="903"/>
      <c r="N9" s="94"/>
      <c r="O9" s="96"/>
      <c r="P9" s="99"/>
    </row>
    <row r="10" spans="1:16">
      <c r="A10" s="914"/>
      <c r="B10" s="918"/>
      <c r="C10" s="897"/>
      <c r="D10" s="94"/>
      <c r="E10" s="96"/>
      <c r="F10" s="99"/>
      <c r="G10" s="918"/>
      <c r="H10" s="900"/>
      <c r="I10" s="94"/>
      <c r="J10" s="96"/>
      <c r="K10" s="99"/>
      <c r="L10" s="918"/>
      <c r="M10" s="903"/>
      <c r="N10" s="94"/>
      <c r="O10" s="96"/>
      <c r="P10" s="99"/>
    </row>
    <row r="11" spans="1:16">
      <c r="A11" s="914"/>
      <c r="B11" s="917"/>
      <c r="C11" s="897"/>
      <c r="D11" s="94"/>
      <c r="E11" s="96"/>
      <c r="F11" s="99"/>
      <c r="G11" s="917"/>
      <c r="H11" s="900"/>
      <c r="I11" s="94"/>
      <c r="J11" s="96"/>
      <c r="K11" s="99"/>
      <c r="L11" s="917"/>
      <c r="M11" s="903"/>
      <c r="N11" s="94"/>
      <c r="O11" s="96"/>
      <c r="P11" s="99"/>
    </row>
    <row r="12" spans="1:16" ht="17.25" thickBot="1">
      <c r="A12" s="914"/>
      <c r="B12" s="918"/>
      <c r="C12" s="897"/>
      <c r="D12" s="94"/>
      <c r="E12" s="96"/>
      <c r="F12" s="99"/>
      <c r="G12" s="918"/>
      <c r="H12" s="900"/>
      <c r="I12" s="94"/>
      <c r="J12" s="96"/>
      <c r="K12" s="99"/>
      <c r="L12" s="918"/>
      <c r="M12" s="903"/>
      <c r="N12" s="94"/>
      <c r="O12" s="96"/>
      <c r="P12" s="99"/>
    </row>
    <row r="13" spans="1:16" ht="17.25" thickBot="1">
      <c r="A13" s="914"/>
      <c r="B13" s="100" t="s">
        <v>122</v>
      </c>
      <c r="C13" s="897"/>
      <c r="D13" s="94"/>
      <c r="E13" s="96"/>
      <c r="F13" s="93"/>
      <c r="G13" s="100" t="s">
        <v>122</v>
      </c>
      <c r="H13" s="900"/>
      <c r="I13" s="94"/>
      <c r="J13" s="96"/>
      <c r="K13" s="93"/>
      <c r="L13" s="100" t="s">
        <v>122</v>
      </c>
      <c r="M13" s="903"/>
      <c r="N13" s="94"/>
      <c r="O13" s="96"/>
      <c r="P13" s="97"/>
    </row>
    <row r="14" spans="1:16">
      <c r="A14" s="914"/>
      <c r="B14" s="919"/>
      <c r="C14" s="897"/>
      <c r="D14" s="94"/>
      <c r="E14" s="96"/>
      <c r="F14" s="93"/>
      <c r="G14" s="919"/>
      <c r="H14" s="900"/>
      <c r="I14" s="94"/>
      <c r="J14" s="96"/>
      <c r="K14" s="97"/>
      <c r="L14" s="919"/>
      <c r="M14" s="903"/>
      <c r="N14" s="94"/>
      <c r="O14" s="96"/>
      <c r="P14" s="97"/>
    </row>
    <row r="15" spans="1:16">
      <c r="A15" s="914"/>
      <c r="B15" s="920"/>
      <c r="C15" s="897"/>
      <c r="D15" s="94"/>
      <c r="E15" s="96"/>
      <c r="F15" s="97"/>
      <c r="G15" s="920"/>
      <c r="H15" s="900"/>
      <c r="I15" s="94"/>
      <c r="J15" s="96"/>
      <c r="K15" s="97"/>
      <c r="L15" s="920"/>
      <c r="M15" s="903"/>
      <c r="N15" s="94"/>
      <c r="O15" s="96"/>
      <c r="P15" s="97"/>
    </row>
    <row r="16" spans="1:16" ht="17.25" thickBot="1">
      <c r="A16" s="914"/>
      <c r="B16" s="921"/>
      <c r="C16" s="897"/>
      <c r="D16" s="94"/>
      <c r="E16" s="96"/>
      <c r="F16" s="97"/>
      <c r="G16" s="921"/>
      <c r="H16" s="900"/>
      <c r="I16" s="94"/>
      <c r="J16" s="96"/>
      <c r="K16" s="97"/>
      <c r="L16" s="921"/>
      <c r="M16" s="903"/>
      <c r="N16" s="94"/>
      <c r="O16" s="96"/>
      <c r="P16" s="97"/>
    </row>
    <row r="17" spans="1:16" ht="17.25" thickBot="1">
      <c r="A17" s="914"/>
      <c r="B17" s="100" t="s">
        <v>123</v>
      </c>
      <c r="C17" s="897"/>
      <c r="D17" s="94"/>
      <c r="E17" s="96"/>
      <c r="F17" s="97"/>
      <c r="G17" s="100" t="s">
        <v>123</v>
      </c>
      <c r="H17" s="900"/>
      <c r="I17" s="94"/>
      <c r="J17" s="96"/>
      <c r="K17" s="97"/>
      <c r="L17" s="100" t="s">
        <v>123</v>
      </c>
      <c r="M17" s="903"/>
      <c r="N17" s="94"/>
      <c r="O17" s="96"/>
      <c r="P17" s="97"/>
    </row>
    <row r="18" spans="1:16">
      <c r="A18" s="914"/>
      <c r="B18" s="932"/>
      <c r="C18" s="897"/>
      <c r="D18" s="94"/>
      <c r="E18" s="96"/>
      <c r="F18" s="97"/>
      <c r="G18" s="932"/>
      <c r="H18" s="900"/>
      <c r="I18" s="94"/>
      <c r="J18" s="96"/>
      <c r="K18" s="97"/>
      <c r="L18" s="932"/>
      <c r="M18" s="903"/>
      <c r="N18" s="94"/>
      <c r="O18" s="96"/>
      <c r="P18" s="97"/>
    </row>
    <row r="19" spans="1:16">
      <c r="A19" s="914"/>
      <c r="B19" s="933"/>
      <c r="C19" s="897"/>
      <c r="D19" s="94"/>
      <c r="E19" s="96"/>
      <c r="F19" s="97"/>
      <c r="G19" s="933"/>
      <c r="H19" s="900"/>
      <c r="I19" s="94"/>
      <c r="J19" s="96"/>
      <c r="K19" s="97"/>
      <c r="L19" s="933"/>
      <c r="M19" s="903"/>
      <c r="N19" s="94"/>
      <c r="O19" s="96"/>
      <c r="P19" s="93"/>
    </row>
    <row r="20" spans="1:16" ht="17.25" thickBot="1">
      <c r="A20" s="914"/>
      <c r="B20" s="934"/>
      <c r="C20" s="897"/>
      <c r="D20" s="94"/>
      <c r="E20" s="96"/>
      <c r="F20" s="97"/>
      <c r="G20" s="934"/>
      <c r="H20" s="900"/>
      <c r="I20" s="94"/>
      <c r="J20" s="96"/>
      <c r="K20" s="93"/>
      <c r="L20" s="934"/>
      <c r="M20" s="903"/>
      <c r="N20" s="94"/>
      <c r="O20" s="96"/>
      <c r="P20" s="93"/>
    </row>
    <row r="21" spans="1:16">
      <c r="A21" s="914"/>
      <c r="B21" s="915" t="s">
        <v>124</v>
      </c>
      <c r="C21" s="897"/>
      <c r="D21" s="94"/>
      <c r="E21" s="96"/>
      <c r="F21" s="93"/>
      <c r="G21" s="915" t="s">
        <v>124</v>
      </c>
      <c r="H21" s="900"/>
      <c r="I21" s="94"/>
      <c r="J21" s="96"/>
      <c r="K21" s="93"/>
      <c r="L21" s="915" t="s">
        <v>124</v>
      </c>
      <c r="M21" s="903"/>
      <c r="N21" s="94"/>
      <c r="O21" s="96"/>
      <c r="P21" s="97"/>
    </row>
    <row r="22" spans="1:16" ht="17.25" thickBot="1">
      <c r="A22" s="914"/>
      <c r="B22" s="916"/>
      <c r="C22" s="897"/>
      <c r="D22" s="94"/>
      <c r="E22" s="96"/>
      <c r="F22" s="93"/>
      <c r="G22" s="916"/>
      <c r="H22" s="900"/>
      <c r="I22" s="94"/>
      <c r="J22" s="96"/>
      <c r="K22" s="97"/>
      <c r="L22" s="916"/>
      <c r="M22" s="903"/>
      <c r="N22" s="94"/>
      <c r="O22" s="96"/>
      <c r="P22" s="97"/>
    </row>
    <row r="23" spans="1:16" ht="17.25" thickTop="1">
      <c r="A23" s="914"/>
      <c r="B23" s="930" t="s">
        <v>125</v>
      </c>
      <c r="C23" s="897"/>
      <c r="D23" s="94"/>
      <c r="E23" s="96"/>
      <c r="F23" s="97"/>
      <c r="G23" s="930" t="s">
        <v>125</v>
      </c>
      <c r="H23" s="900"/>
      <c r="I23" s="94"/>
      <c r="J23" s="96"/>
      <c r="K23" s="97"/>
      <c r="L23" s="930" t="s">
        <v>125</v>
      </c>
      <c r="M23" s="903"/>
      <c r="N23" s="94"/>
      <c r="O23" s="96"/>
      <c r="P23" s="93"/>
    </row>
    <row r="24" spans="1:16" ht="17.25" thickBot="1">
      <c r="A24" s="914"/>
      <c r="B24" s="913"/>
      <c r="C24" s="897"/>
      <c r="D24" s="94"/>
      <c r="E24" s="96"/>
      <c r="F24" s="97"/>
      <c r="G24" s="913"/>
      <c r="H24" s="900"/>
      <c r="I24" s="94"/>
      <c r="J24" s="96"/>
      <c r="K24" s="93"/>
      <c r="L24" s="913"/>
      <c r="M24" s="903"/>
      <c r="N24" s="94"/>
      <c r="O24" s="96"/>
      <c r="P24" s="101"/>
    </row>
    <row r="25" spans="1:16">
      <c r="A25" s="914"/>
      <c r="B25" s="923"/>
      <c r="C25" s="897"/>
      <c r="D25" s="94"/>
      <c r="E25" s="96"/>
      <c r="F25" s="93"/>
      <c r="G25" s="923"/>
      <c r="H25" s="900"/>
      <c r="I25" s="94"/>
      <c r="J25" s="96"/>
      <c r="K25" s="101"/>
      <c r="L25" s="923"/>
      <c r="M25" s="903"/>
      <c r="N25" s="94"/>
      <c r="O25" s="96"/>
      <c r="P25" s="102"/>
    </row>
    <row r="26" spans="1:16" ht="17.25" thickBot="1">
      <c r="A26" s="914"/>
      <c r="B26" s="931"/>
      <c r="C26" s="897"/>
      <c r="D26" s="94"/>
      <c r="E26" s="96"/>
      <c r="F26" s="101"/>
      <c r="G26" s="931"/>
      <c r="H26" s="900"/>
      <c r="I26" s="94"/>
      <c r="J26" s="96"/>
      <c r="K26" s="102"/>
      <c r="L26" s="931"/>
      <c r="M26" s="903"/>
      <c r="N26" s="94"/>
      <c r="O26" s="96"/>
      <c r="P26" s="99"/>
    </row>
    <row r="27" spans="1:16">
      <c r="A27" s="914"/>
      <c r="B27" s="912" t="s">
        <v>126</v>
      </c>
      <c r="C27" s="897"/>
      <c r="D27" s="94"/>
      <c r="E27" s="96"/>
      <c r="F27" s="102"/>
      <c r="G27" s="912" t="s">
        <v>126</v>
      </c>
      <c r="H27" s="900"/>
      <c r="I27" s="94"/>
      <c r="J27" s="96"/>
      <c r="K27" s="99"/>
      <c r="L27" s="912" t="s">
        <v>126</v>
      </c>
      <c r="M27" s="903"/>
      <c r="N27" s="94"/>
      <c r="O27" s="96"/>
      <c r="P27" s="103"/>
    </row>
    <row r="28" spans="1:16" ht="17.25" thickBot="1">
      <c r="A28" s="914"/>
      <c r="B28" s="913"/>
      <c r="C28" s="897"/>
      <c r="D28" s="94"/>
      <c r="E28" s="96"/>
      <c r="F28" s="99"/>
      <c r="G28" s="913"/>
      <c r="H28" s="900"/>
      <c r="I28" s="94"/>
      <c r="J28" s="96"/>
      <c r="K28" s="103"/>
      <c r="L28" s="913"/>
      <c r="M28" s="903"/>
      <c r="N28" s="94"/>
      <c r="O28" s="96"/>
      <c r="P28" s="99"/>
    </row>
    <row r="29" spans="1:16">
      <c r="A29" s="914"/>
      <c r="B29" s="923"/>
      <c r="C29" s="897"/>
      <c r="D29" s="94"/>
      <c r="E29" s="96"/>
      <c r="F29" s="99"/>
      <c r="G29" s="923"/>
      <c r="H29" s="900"/>
      <c r="I29" s="94"/>
      <c r="J29" s="96"/>
      <c r="K29" s="99"/>
      <c r="L29" s="923"/>
      <c r="M29" s="903"/>
      <c r="N29" s="94"/>
      <c r="O29" s="96"/>
      <c r="P29" s="99"/>
    </row>
    <row r="30" spans="1:16" ht="17.25" thickBot="1">
      <c r="A30" s="914"/>
      <c r="B30" s="924"/>
      <c r="C30" s="897"/>
      <c r="D30" s="94"/>
      <c r="E30" s="96"/>
      <c r="F30" s="103"/>
      <c r="G30" s="924"/>
      <c r="H30" s="900"/>
      <c r="I30" s="94"/>
      <c r="J30" s="96"/>
      <c r="K30" s="99"/>
      <c r="L30" s="924"/>
      <c r="M30" s="903"/>
      <c r="N30" s="94"/>
      <c r="O30" s="96"/>
      <c r="P30" s="99"/>
    </row>
    <row r="31" spans="1:16">
      <c r="A31" s="914"/>
      <c r="B31" s="922" t="s">
        <v>127</v>
      </c>
      <c r="C31" s="897"/>
      <c r="D31" s="94"/>
      <c r="E31" s="96"/>
      <c r="F31" s="99"/>
      <c r="G31" s="922" t="s">
        <v>127</v>
      </c>
      <c r="H31" s="900"/>
      <c r="I31" s="94"/>
      <c r="J31" s="96"/>
      <c r="K31" s="99"/>
      <c r="L31" s="922" t="s">
        <v>127</v>
      </c>
      <c r="M31" s="903"/>
      <c r="N31" s="94"/>
      <c r="O31" s="96"/>
      <c r="P31" s="104"/>
    </row>
    <row r="32" spans="1:16" ht="17.25" thickBot="1">
      <c r="A32" s="914"/>
      <c r="B32" s="913"/>
      <c r="C32" s="897"/>
      <c r="D32" s="94"/>
      <c r="E32" s="96"/>
      <c r="F32" s="99"/>
      <c r="G32" s="913"/>
      <c r="H32" s="900"/>
      <c r="I32" s="94"/>
      <c r="J32" s="96"/>
      <c r="K32" s="99"/>
      <c r="L32" s="913"/>
      <c r="M32" s="903"/>
      <c r="N32" s="94"/>
      <c r="O32" s="96"/>
      <c r="P32" s="93"/>
    </row>
    <row r="33" spans="1:16">
      <c r="A33" s="914"/>
      <c r="B33" s="923"/>
      <c r="C33" s="897"/>
      <c r="D33" s="94"/>
      <c r="E33" s="96"/>
      <c r="F33" s="99"/>
      <c r="G33" s="923"/>
      <c r="H33" s="900"/>
      <c r="I33" s="94"/>
      <c r="J33" s="96"/>
      <c r="K33" s="99"/>
      <c r="L33" s="923"/>
      <c r="M33" s="903"/>
      <c r="N33" s="94"/>
      <c r="O33" s="96"/>
      <c r="P33" s="97"/>
    </row>
    <row r="34" spans="1:16" ht="17.25" customHeight="1" thickBot="1">
      <c r="A34" s="914"/>
      <c r="B34" s="924"/>
      <c r="C34" s="897"/>
      <c r="D34" s="94"/>
      <c r="E34" s="96"/>
      <c r="F34" s="99"/>
      <c r="G34" s="924"/>
      <c r="H34" s="900"/>
      <c r="I34" s="94"/>
      <c r="J34" s="96"/>
      <c r="K34" s="104"/>
      <c r="L34" s="924"/>
      <c r="M34" s="903"/>
      <c r="N34" s="94"/>
      <c r="O34" s="96"/>
      <c r="P34" s="93"/>
    </row>
    <row r="35" spans="1:16">
      <c r="A35" s="914"/>
      <c r="B35" s="922" t="s">
        <v>128</v>
      </c>
      <c r="C35" s="897"/>
      <c r="D35" s="94"/>
      <c r="E35" s="96"/>
      <c r="F35" s="99"/>
      <c r="G35" s="922" t="s">
        <v>128</v>
      </c>
      <c r="H35" s="900"/>
      <c r="I35" s="94"/>
      <c r="J35" s="96"/>
      <c r="K35" s="93"/>
      <c r="L35" s="922" t="s">
        <v>128</v>
      </c>
      <c r="M35" s="903"/>
      <c r="N35" s="94"/>
      <c r="O35" s="96"/>
      <c r="P35" s="93"/>
    </row>
    <row r="36" spans="1:16" ht="17.25" thickBot="1">
      <c r="A36" s="914"/>
      <c r="B36" s="913"/>
      <c r="C36" s="897"/>
      <c r="D36" s="94"/>
      <c r="E36" s="96"/>
      <c r="F36" s="99"/>
      <c r="G36" s="913"/>
      <c r="H36" s="900"/>
      <c r="I36" s="94"/>
      <c r="J36" s="96"/>
      <c r="K36" s="93"/>
      <c r="L36" s="913"/>
      <c r="M36" s="903"/>
      <c r="N36" s="94"/>
      <c r="O36" s="96"/>
      <c r="P36" s="93"/>
    </row>
    <row r="37" spans="1:16">
      <c r="A37" s="914"/>
      <c r="B37" s="923"/>
      <c r="C37" s="897"/>
      <c r="D37" s="94"/>
      <c r="E37" s="96"/>
      <c r="F37" s="99"/>
      <c r="G37" s="923"/>
      <c r="H37" s="900"/>
      <c r="I37" s="94"/>
      <c r="J37" s="96"/>
      <c r="K37" s="93"/>
      <c r="L37" s="923"/>
      <c r="M37" s="903"/>
      <c r="N37" s="94"/>
      <c r="O37" s="96"/>
      <c r="P37" s="97"/>
    </row>
    <row r="38" spans="1:16" ht="17.25" thickBot="1">
      <c r="A38" s="914"/>
      <c r="B38" s="924"/>
      <c r="C38" s="897"/>
      <c r="D38" s="94"/>
      <c r="E38" s="96"/>
      <c r="F38" s="104"/>
      <c r="G38" s="924"/>
      <c r="H38" s="900"/>
      <c r="I38" s="94"/>
      <c r="J38" s="96"/>
      <c r="K38" s="97"/>
      <c r="L38" s="924"/>
      <c r="M38" s="903"/>
      <c r="N38" s="94"/>
      <c r="O38" s="96"/>
      <c r="P38" s="93"/>
    </row>
    <row r="39" spans="1:16">
      <c r="A39" s="914"/>
      <c r="B39" s="912" t="s">
        <v>129</v>
      </c>
      <c r="C39" s="897"/>
      <c r="D39" s="94"/>
      <c r="E39" s="96"/>
      <c r="F39" s="93"/>
      <c r="G39" s="912" t="s">
        <v>129</v>
      </c>
      <c r="H39" s="900"/>
      <c r="I39" s="94"/>
      <c r="J39" s="96"/>
      <c r="K39" s="93"/>
      <c r="L39" s="912" t="s">
        <v>129</v>
      </c>
      <c r="M39" s="903"/>
      <c r="N39" s="94"/>
      <c r="O39" s="96"/>
      <c r="P39" s="93"/>
    </row>
    <row r="40" spans="1:16" ht="17.25" thickBot="1">
      <c r="A40" s="914"/>
      <c r="B40" s="913"/>
      <c r="C40" s="897"/>
      <c r="D40" s="94"/>
      <c r="E40" s="96"/>
      <c r="F40" s="93"/>
      <c r="G40" s="913"/>
      <c r="H40" s="900"/>
      <c r="I40" s="94"/>
      <c r="J40" s="96"/>
      <c r="K40" s="93"/>
      <c r="L40" s="913"/>
      <c r="M40" s="903"/>
      <c r="N40" s="94"/>
      <c r="O40" s="96"/>
      <c r="P40" s="93"/>
    </row>
    <row r="41" spans="1:16">
      <c r="A41" s="914"/>
      <c r="B41" s="106"/>
      <c r="C41" s="897"/>
      <c r="D41" s="94"/>
      <c r="E41" s="96"/>
      <c r="F41" s="93"/>
      <c r="G41" s="106"/>
      <c r="H41" s="900"/>
      <c r="I41" s="94"/>
      <c r="J41" s="96"/>
      <c r="K41" s="93"/>
      <c r="L41" s="106"/>
      <c r="M41" s="903"/>
      <c r="N41" s="94"/>
      <c r="O41" s="96"/>
      <c r="P41" s="93"/>
    </row>
    <row r="42" spans="1:16">
      <c r="A42" s="914"/>
      <c r="B42" s="107"/>
      <c r="C42" s="897"/>
      <c r="D42" s="94"/>
      <c r="E42" s="96"/>
      <c r="F42" s="97"/>
      <c r="G42" s="107"/>
      <c r="H42" s="900"/>
      <c r="I42" s="94"/>
      <c r="J42" s="96"/>
      <c r="K42" s="108"/>
      <c r="L42" s="107"/>
      <c r="M42" s="903"/>
      <c r="N42" s="94"/>
      <c r="O42" s="96"/>
      <c r="P42" s="108"/>
    </row>
    <row r="43" spans="1:16">
      <c r="A43" s="914"/>
      <c r="B43" s="109"/>
      <c r="C43" s="897"/>
      <c r="D43" s="94"/>
      <c r="E43" s="96"/>
      <c r="F43" s="93"/>
      <c r="G43" s="109"/>
      <c r="H43" s="900"/>
      <c r="I43" s="94"/>
      <c r="J43" s="96"/>
      <c r="K43" s="93"/>
      <c r="L43" s="109"/>
      <c r="M43" s="903"/>
      <c r="N43" s="94"/>
      <c r="O43" s="96"/>
      <c r="P43" s="93"/>
    </row>
    <row r="44" spans="1:16">
      <c r="A44" s="914"/>
      <c r="B44" s="110"/>
      <c r="C44" s="897"/>
      <c r="D44" s="94"/>
      <c r="E44" s="96"/>
      <c r="F44" s="93"/>
      <c r="G44" s="110"/>
      <c r="H44" s="900"/>
      <c r="I44" s="94"/>
      <c r="J44" s="96"/>
      <c r="K44" s="93"/>
      <c r="L44" s="110"/>
      <c r="M44" s="903"/>
      <c r="N44" s="94"/>
      <c r="O44" s="96"/>
      <c r="P44" s="93"/>
    </row>
    <row r="45" spans="1:16">
      <c r="A45" s="914"/>
      <c r="B45" s="109"/>
      <c r="C45" s="897"/>
      <c r="D45" s="94"/>
      <c r="E45" s="96"/>
      <c r="F45" s="93"/>
      <c r="G45" s="109"/>
      <c r="H45" s="900"/>
      <c r="I45" s="94"/>
      <c r="J45" s="96"/>
      <c r="K45" s="93"/>
      <c r="L45" s="109"/>
      <c r="M45" s="903"/>
      <c r="N45" s="111"/>
      <c r="O45" s="96"/>
      <c r="P45" s="97"/>
    </row>
    <row r="46" spans="1:16">
      <c r="A46" s="914"/>
      <c r="B46" s="110"/>
      <c r="C46" s="897"/>
      <c r="D46" s="94"/>
      <c r="E46" s="96"/>
      <c r="F46" s="108"/>
      <c r="G46" s="110"/>
      <c r="H46" s="900"/>
      <c r="I46" s="94"/>
      <c r="J46" s="96"/>
      <c r="K46" s="108"/>
      <c r="L46" s="110"/>
      <c r="M46" s="903"/>
      <c r="N46" s="94"/>
      <c r="O46" s="96"/>
      <c r="P46" s="112"/>
    </row>
    <row r="47" spans="1:16">
      <c r="A47" s="914"/>
      <c r="B47" s="109"/>
      <c r="C47" s="897"/>
      <c r="D47" s="94"/>
      <c r="E47" s="96"/>
      <c r="F47" s="97"/>
      <c r="G47" s="109"/>
      <c r="H47" s="900"/>
      <c r="I47" s="113"/>
      <c r="J47" s="114"/>
      <c r="K47" s="97"/>
      <c r="L47" s="109"/>
      <c r="M47" s="903"/>
      <c r="N47" s="113"/>
      <c r="O47" s="114"/>
      <c r="P47" s="97"/>
    </row>
    <row r="48" spans="1:16" ht="17.25" thickBot="1">
      <c r="A48" s="914"/>
      <c r="B48" s="110"/>
      <c r="C48" s="910"/>
      <c r="D48" s="115"/>
      <c r="E48" s="116"/>
      <c r="F48" s="117"/>
      <c r="G48" s="110"/>
      <c r="H48" s="900"/>
      <c r="I48" s="115"/>
      <c r="J48" s="116"/>
      <c r="K48" s="117"/>
      <c r="L48" s="110"/>
      <c r="M48" s="903"/>
      <c r="N48" s="115"/>
      <c r="O48" s="116"/>
      <c r="P48" s="117"/>
    </row>
    <row r="49" spans="1:16">
      <c r="A49" s="914" t="str">
        <f>TEXT(A3,"AAAA")</f>
        <v>星期一</v>
      </c>
      <c r="B49" s="109"/>
      <c r="C49" s="896" t="s">
        <v>666</v>
      </c>
      <c r="D49" s="118"/>
      <c r="E49" s="119"/>
      <c r="F49" s="97"/>
      <c r="G49" s="109"/>
      <c r="H49" s="899" t="s">
        <v>666</v>
      </c>
      <c r="I49" s="118"/>
      <c r="J49" s="119"/>
      <c r="K49" s="97"/>
      <c r="L49" s="109"/>
      <c r="M49" s="902" t="s">
        <v>666</v>
      </c>
      <c r="N49" s="118"/>
      <c r="O49" s="119"/>
      <c r="P49" s="97"/>
    </row>
    <row r="50" spans="1:16">
      <c r="A50" s="914"/>
      <c r="B50" s="110"/>
      <c r="C50" s="897"/>
      <c r="D50" s="120"/>
      <c r="E50" s="96"/>
      <c r="F50" s="97"/>
      <c r="G50" s="110"/>
      <c r="H50" s="900"/>
      <c r="I50" s="120"/>
      <c r="J50" s="96"/>
      <c r="K50" s="97"/>
      <c r="L50" s="110"/>
      <c r="M50" s="903"/>
      <c r="N50" s="120"/>
      <c r="O50" s="96"/>
      <c r="P50" s="97"/>
    </row>
    <row r="51" spans="1:16">
      <c r="A51" s="914"/>
      <c r="B51" s="109"/>
      <c r="C51" s="897"/>
      <c r="D51" s="120"/>
      <c r="E51" s="96"/>
      <c r="F51" s="97"/>
      <c r="G51" s="109"/>
      <c r="H51" s="900"/>
      <c r="I51" s="120"/>
      <c r="J51" s="96"/>
      <c r="K51" s="97"/>
      <c r="L51" s="109"/>
      <c r="M51" s="903"/>
      <c r="N51" s="120"/>
      <c r="O51" s="96"/>
      <c r="P51" s="97"/>
    </row>
    <row r="52" spans="1:16">
      <c r="A52" s="914"/>
      <c r="B52" s="110"/>
      <c r="C52" s="897"/>
      <c r="D52" s="120"/>
      <c r="E52" s="96"/>
      <c r="F52" s="97"/>
      <c r="G52" s="110"/>
      <c r="H52" s="900"/>
      <c r="I52" s="120"/>
      <c r="J52" s="96"/>
      <c r="K52" s="97"/>
      <c r="L52" s="110"/>
      <c r="M52" s="903"/>
      <c r="N52" s="120"/>
      <c r="O52" s="96"/>
      <c r="P52" s="97"/>
    </row>
    <row r="53" spans="1:16">
      <c r="A53" s="914"/>
      <c r="B53" s="109"/>
      <c r="C53" s="897"/>
      <c r="D53" s="120"/>
      <c r="E53" s="96"/>
      <c r="F53" s="97"/>
      <c r="G53" s="109"/>
      <c r="H53" s="900"/>
      <c r="I53" s="94"/>
      <c r="J53" s="96"/>
      <c r="K53" s="97"/>
      <c r="L53" s="109"/>
      <c r="M53" s="903"/>
      <c r="N53" s="94"/>
      <c r="O53" s="96"/>
      <c r="P53" s="97"/>
    </row>
    <row r="54" spans="1:16">
      <c r="A54" s="914"/>
      <c r="B54" s="110"/>
      <c r="C54" s="897"/>
      <c r="D54" s="120"/>
      <c r="E54" s="96"/>
      <c r="F54" s="97"/>
      <c r="G54" s="110"/>
      <c r="H54" s="900"/>
      <c r="I54" s="94"/>
      <c r="J54" s="96"/>
      <c r="K54" s="97"/>
      <c r="L54" s="110"/>
      <c r="M54" s="903"/>
      <c r="N54" s="94"/>
      <c r="O54" s="96"/>
      <c r="P54" s="97"/>
    </row>
    <row r="55" spans="1:16">
      <c r="A55" s="914"/>
      <c r="B55" s="109"/>
      <c r="C55" s="897"/>
      <c r="D55" s="120"/>
      <c r="E55" s="96"/>
      <c r="F55" s="97"/>
      <c r="G55" s="109"/>
      <c r="H55" s="900"/>
      <c r="I55" s="94"/>
      <c r="J55" s="96"/>
      <c r="K55" s="97"/>
      <c r="L55" s="109"/>
      <c r="M55" s="903"/>
      <c r="N55" s="94"/>
      <c r="O55" s="96"/>
      <c r="P55" s="97" t="s">
        <v>131</v>
      </c>
    </row>
    <row r="56" spans="1:16">
      <c r="A56" s="914"/>
      <c r="B56" s="110"/>
      <c r="C56" s="897"/>
      <c r="D56" s="120"/>
      <c r="E56" s="121"/>
      <c r="F56" s="97"/>
      <c r="G56" s="110"/>
      <c r="H56" s="900"/>
      <c r="I56" s="94"/>
      <c r="J56" s="96"/>
      <c r="K56" s="97"/>
      <c r="L56" s="110"/>
      <c r="M56" s="903"/>
      <c r="N56" s="94"/>
      <c r="O56" s="96"/>
      <c r="P56" s="97"/>
    </row>
    <row r="57" spans="1:16">
      <c r="A57" s="914"/>
      <c r="B57" s="109"/>
      <c r="C57" s="897"/>
      <c r="D57" s="94"/>
      <c r="E57" s="121"/>
      <c r="F57" s="97"/>
      <c r="G57" s="109"/>
      <c r="H57" s="900"/>
      <c r="I57" s="94"/>
      <c r="J57" s="96"/>
      <c r="K57" s="97"/>
      <c r="L57" s="109"/>
      <c r="M57" s="903"/>
      <c r="N57" s="94"/>
      <c r="O57" s="96"/>
      <c r="P57" s="97"/>
    </row>
    <row r="58" spans="1:16" ht="17.25" thickBot="1">
      <c r="A58" s="914"/>
      <c r="B58" s="110"/>
      <c r="C58" s="910"/>
      <c r="D58" s="122" t="s">
        <v>132</v>
      </c>
      <c r="E58" s="123" t="s">
        <v>133</v>
      </c>
      <c r="F58" s="124"/>
      <c r="G58" s="110"/>
      <c r="H58" s="911"/>
      <c r="I58" s="122" t="s">
        <v>132</v>
      </c>
      <c r="J58" s="123" t="s">
        <v>133</v>
      </c>
      <c r="K58" s="97"/>
      <c r="L58" s="110"/>
      <c r="M58" s="909"/>
      <c r="N58" s="122" t="s">
        <v>132</v>
      </c>
      <c r="O58" s="123" t="s">
        <v>133</v>
      </c>
      <c r="P58" s="97"/>
    </row>
    <row r="59" spans="1:16">
      <c r="A59" s="105"/>
      <c r="B59" s="109"/>
      <c r="C59" s="896" t="s">
        <v>667</v>
      </c>
      <c r="D59" s="118"/>
      <c r="E59" s="119"/>
      <c r="F59" s="125"/>
      <c r="G59" s="109"/>
      <c r="H59" s="899" t="s">
        <v>667</v>
      </c>
      <c r="I59" s="118"/>
      <c r="J59" s="119"/>
      <c r="K59" s="125"/>
      <c r="L59" s="109"/>
      <c r="M59" s="902" t="s">
        <v>667</v>
      </c>
      <c r="N59" s="118"/>
      <c r="O59" s="119"/>
      <c r="P59" s="125"/>
    </row>
    <row r="60" spans="1:16">
      <c r="A60" s="105"/>
      <c r="B60" s="110"/>
      <c r="C60" s="897"/>
      <c r="D60" s="94"/>
      <c r="E60" s="96"/>
      <c r="F60" s="97"/>
      <c r="G60" s="110"/>
      <c r="H60" s="900"/>
      <c r="I60" s="94"/>
      <c r="J60" s="96"/>
      <c r="K60" s="97"/>
      <c r="L60" s="110"/>
      <c r="M60" s="903"/>
      <c r="N60" s="94"/>
      <c r="O60" s="96"/>
      <c r="P60" s="97"/>
    </row>
    <row r="61" spans="1:16">
      <c r="A61" s="105"/>
      <c r="B61" s="126"/>
      <c r="C61" s="897"/>
      <c r="D61" s="94"/>
      <c r="E61" s="96"/>
      <c r="F61" s="97"/>
      <c r="G61" s="126"/>
      <c r="H61" s="900"/>
      <c r="I61" s="94"/>
      <c r="J61" s="96"/>
      <c r="K61" s="97"/>
      <c r="L61" s="126"/>
      <c r="M61" s="903"/>
      <c r="N61" s="94"/>
      <c r="O61" s="96"/>
      <c r="P61" s="97"/>
    </row>
    <row r="62" spans="1:16">
      <c r="A62" s="105"/>
      <c r="B62" s="107"/>
      <c r="C62" s="897"/>
      <c r="D62" s="94"/>
      <c r="E62" s="96"/>
      <c r="F62" s="97"/>
      <c r="G62" s="107"/>
      <c r="H62" s="900"/>
      <c r="I62" s="94"/>
      <c r="J62" s="96"/>
      <c r="K62" s="97"/>
      <c r="L62" s="107"/>
      <c r="M62" s="903"/>
      <c r="N62" s="94"/>
      <c r="O62" s="96"/>
      <c r="P62" s="97"/>
    </row>
    <row r="63" spans="1:16">
      <c r="A63" s="105"/>
      <c r="B63" s="126"/>
      <c r="C63" s="897"/>
      <c r="D63" s="94"/>
      <c r="E63" s="96"/>
      <c r="F63" s="97"/>
      <c r="G63" s="126"/>
      <c r="H63" s="900"/>
      <c r="I63" s="94"/>
      <c r="J63" s="96"/>
      <c r="K63" s="97"/>
      <c r="L63" s="126"/>
      <c r="M63" s="903"/>
      <c r="N63" s="94"/>
      <c r="O63" s="96"/>
      <c r="P63" s="97"/>
    </row>
    <row r="64" spans="1:16">
      <c r="A64" s="105"/>
      <c r="B64" s="107"/>
      <c r="C64" s="897"/>
      <c r="D64" s="94"/>
      <c r="E64" s="96"/>
      <c r="F64" s="97"/>
      <c r="G64" s="107"/>
      <c r="H64" s="900"/>
      <c r="I64" s="94"/>
      <c r="J64" s="96"/>
      <c r="K64" s="97"/>
      <c r="L64" s="107"/>
      <c r="M64" s="903"/>
      <c r="N64" s="94"/>
      <c r="O64" s="96"/>
      <c r="P64" s="97"/>
    </row>
    <row r="65" spans="1:16">
      <c r="A65" s="105"/>
      <c r="B65" s="109"/>
      <c r="C65" s="897"/>
      <c r="D65" s="94"/>
      <c r="E65" s="96"/>
      <c r="F65" s="97"/>
      <c r="G65" s="109"/>
      <c r="H65" s="900"/>
      <c r="I65" s="94"/>
      <c r="J65" s="96"/>
      <c r="K65" s="97"/>
      <c r="L65" s="109"/>
      <c r="M65" s="903"/>
      <c r="N65" s="94"/>
      <c r="O65" s="96"/>
      <c r="P65" s="97"/>
    </row>
    <row r="66" spans="1:16">
      <c r="A66" s="105"/>
      <c r="B66" s="110"/>
      <c r="C66" s="897"/>
      <c r="D66" s="94"/>
      <c r="E66" s="96"/>
      <c r="F66" s="127"/>
      <c r="G66" s="110"/>
      <c r="H66" s="900"/>
      <c r="I66" s="94"/>
      <c r="J66" s="96"/>
      <c r="K66" s="127"/>
      <c r="L66" s="110"/>
      <c r="M66" s="903"/>
      <c r="N66" s="94"/>
      <c r="O66" s="96"/>
      <c r="P66" s="127"/>
    </row>
    <row r="67" spans="1:16">
      <c r="A67" s="105"/>
      <c r="B67" s="126"/>
      <c r="C67" s="897"/>
      <c r="D67" s="94"/>
      <c r="E67" s="96"/>
      <c r="F67" s="97"/>
      <c r="G67" s="126"/>
      <c r="H67" s="900"/>
      <c r="I67" s="94"/>
      <c r="J67" s="96"/>
      <c r="K67" s="128"/>
      <c r="L67" s="126"/>
      <c r="M67" s="903"/>
      <c r="N67" s="94"/>
      <c r="O67" s="96"/>
      <c r="P67" s="128"/>
    </row>
    <row r="68" spans="1:16" ht="17.25" thickBot="1">
      <c r="A68" s="105"/>
      <c r="B68" s="107"/>
      <c r="C68" s="910"/>
      <c r="D68" s="129"/>
      <c r="E68" s="130"/>
      <c r="F68" s="104"/>
      <c r="G68" s="107"/>
      <c r="H68" s="911"/>
      <c r="I68" s="113"/>
      <c r="J68" s="131"/>
      <c r="K68" s="127"/>
      <c r="L68" s="107"/>
      <c r="M68" s="909"/>
      <c r="N68" s="113"/>
      <c r="O68" s="131"/>
      <c r="P68" s="127"/>
    </row>
    <row r="69" spans="1:16">
      <c r="A69" s="132"/>
      <c r="B69" s="109"/>
      <c r="C69" s="896" t="s">
        <v>668</v>
      </c>
      <c r="D69" s="118" t="s">
        <v>136</v>
      </c>
      <c r="E69" s="133" t="s">
        <v>845</v>
      </c>
      <c r="F69" s="125" t="s">
        <v>138</v>
      </c>
      <c r="G69" s="109"/>
      <c r="H69" s="899" t="s">
        <v>668</v>
      </c>
      <c r="I69" s="118" t="s">
        <v>136</v>
      </c>
      <c r="J69" s="133" t="s">
        <v>137</v>
      </c>
      <c r="K69" s="125" t="s">
        <v>139</v>
      </c>
      <c r="L69" s="109"/>
      <c r="M69" s="902" t="s">
        <v>668</v>
      </c>
      <c r="N69" s="118" t="s">
        <v>136</v>
      </c>
      <c r="O69" s="133" t="s">
        <v>137</v>
      </c>
      <c r="P69" s="125" t="s">
        <v>140</v>
      </c>
    </row>
    <row r="70" spans="1:16">
      <c r="A70" s="132"/>
      <c r="B70" s="110"/>
      <c r="C70" s="897"/>
      <c r="D70" s="94" t="s">
        <v>141</v>
      </c>
      <c r="E70" s="96" t="s">
        <v>142</v>
      </c>
      <c r="F70" s="134" t="s">
        <v>143</v>
      </c>
      <c r="G70" s="110"/>
      <c r="H70" s="900"/>
      <c r="I70" s="94" t="s">
        <v>141</v>
      </c>
      <c r="J70" s="96" t="s">
        <v>142</v>
      </c>
      <c r="K70" s="134" t="s">
        <v>144</v>
      </c>
      <c r="L70" s="110"/>
      <c r="M70" s="903"/>
      <c r="N70" s="94" t="s">
        <v>141</v>
      </c>
      <c r="O70" s="96" t="s">
        <v>142</v>
      </c>
      <c r="P70" s="134" t="s">
        <v>144</v>
      </c>
    </row>
    <row r="71" spans="1:16">
      <c r="A71" s="132"/>
      <c r="B71" s="135"/>
      <c r="C71" s="897"/>
      <c r="D71" s="94" t="s">
        <v>145</v>
      </c>
      <c r="E71" s="96" t="s">
        <v>146</v>
      </c>
      <c r="F71" s="97"/>
      <c r="G71" s="135"/>
      <c r="H71" s="900"/>
      <c r="I71" s="94" t="s">
        <v>145</v>
      </c>
      <c r="J71" s="96" t="s">
        <v>146</v>
      </c>
      <c r="K71" s="97"/>
      <c r="L71" s="135"/>
      <c r="M71" s="903"/>
      <c r="N71" s="94" t="s">
        <v>145</v>
      </c>
      <c r="O71" s="96" t="s">
        <v>146</v>
      </c>
      <c r="P71" s="97"/>
    </row>
    <row r="72" spans="1:16">
      <c r="A72" s="132"/>
      <c r="B72" s="110"/>
      <c r="C72" s="897"/>
      <c r="D72" s="94" t="s">
        <v>147</v>
      </c>
      <c r="E72" s="96" t="s">
        <v>148</v>
      </c>
      <c r="F72" s="104"/>
      <c r="G72" s="110"/>
      <c r="H72" s="900"/>
      <c r="I72" s="94" t="s">
        <v>147</v>
      </c>
      <c r="J72" s="96" t="s">
        <v>148</v>
      </c>
      <c r="K72" s="104"/>
      <c r="L72" s="110"/>
      <c r="M72" s="903"/>
      <c r="N72" s="94" t="s">
        <v>147</v>
      </c>
      <c r="O72" s="96" t="s">
        <v>148</v>
      </c>
      <c r="P72" s="104"/>
    </row>
    <row r="73" spans="1:16">
      <c r="A73" s="132"/>
      <c r="B73" s="135"/>
      <c r="C73" s="897"/>
      <c r="D73" s="94"/>
      <c r="E73" s="114"/>
      <c r="F73" s="97"/>
      <c r="G73" s="135"/>
      <c r="H73" s="900"/>
      <c r="I73" s="94"/>
      <c r="J73" s="114"/>
      <c r="K73" s="136"/>
      <c r="L73" s="135"/>
      <c r="M73" s="903"/>
      <c r="N73" s="94"/>
      <c r="O73" s="114"/>
      <c r="P73" s="136"/>
    </row>
    <row r="74" spans="1:16">
      <c r="A74" s="132"/>
      <c r="B74" s="110"/>
      <c r="C74" s="897"/>
      <c r="D74" s="94"/>
      <c r="E74" s="96"/>
      <c r="F74" s="97"/>
      <c r="G74" s="110"/>
      <c r="H74" s="900"/>
      <c r="I74" s="94"/>
      <c r="J74" s="96"/>
      <c r="K74" s="97"/>
      <c r="L74" s="110"/>
      <c r="M74" s="903"/>
      <c r="N74" s="94"/>
      <c r="O74" s="96"/>
      <c r="P74" s="97"/>
    </row>
    <row r="75" spans="1:16">
      <c r="A75" s="132"/>
      <c r="B75" s="135"/>
      <c r="C75" s="897"/>
      <c r="D75" s="94"/>
      <c r="E75" s="114"/>
      <c r="F75" s="97"/>
      <c r="G75" s="135"/>
      <c r="H75" s="900"/>
      <c r="I75" s="94"/>
      <c r="J75" s="114"/>
      <c r="K75" s="136"/>
      <c r="L75" s="135"/>
      <c r="M75" s="903"/>
      <c r="N75" s="94"/>
      <c r="O75" s="114"/>
      <c r="P75" s="136"/>
    </row>
    <row r="76" spans="1:16">
      <c r="A76" s="132"/>
      <c r="B76" s="110"/>
      <c r="C76" s="897"/>
      <c r="D76" s="94"/>
      <c r="E76" s="96"/>
      <c r="F76" s="97"/>
      <c r="G76" s="110"/>
      <c r="H76" s="900"/>
      <c r="I76" s="94"/>
      <c r="J76" s="96"/>
      <c r="K76" s="97"/>
      <c r="L76" s="110"/>
      <c r="M76" s="903"/>
      <c r="N76" s="94"/>
      <c r="O76" s="96"/>
      <c r="P76" s="97"/>
    </row>
    <row r="77" spans="1:16">
      <c r="A77" s="132"/>
      <c r="B77" s="135"/>
      <c r="C77" s="897"/>
      <c r="D77" s="94"/>
      <c r="E77" s="96"/>
      <c r="F77" s="97"/>
      <c r="G77" s="135"/>
      <c r="H77" s="900"/>
      <c r="I77" s="94"/>
      <c r="J77" s="96"/>
      <c r="K77" s="97"/>
      <c r="L77" s="135"/>
      <c r="M77" s="903"/>
      <c r="N77" s="94"/>
      <c r="O77" s="96"/>
      <c r="P77" s="97"/>
    </row>
    <row r="78" spans="1:16" ht="17.25" thickBot="1">
      <c r="A78" s="132"/>
      <c r="B78" s="110"/>
      <c r="C78" s="910"/>
      <c r="D78" s="115"/>
      <c r="E78" s="116"/>
      <c r="F78" s="117"/>
      <c r="G78" s="110"/>
      <c r="H78" s="911"/>
      <c r="I78" s="115"/>
      <c r="J78" s="130"/>
      <c r="K78" s="104"/>
      <c r="L78" s="110"/>
      <c r="M78" s="909"/>
      <c r="N78" s="115"/>
      <c r="O78" s="130"/>
      <c r="P78" s="104"/>
    </row>
    <row r="79" spans="1:16">
      <c r="A79" s="132"/>
      <c r="B79" s="135"/>
      <c r="C79" s="896" t="s">
        <v>669</v>
      </c>
      <c r="D79" s="137" t="s">
        <v>150</v>
      </c>
      <c r="E79" s="138"/>
      <c r="F79" s="139" t="s">
        <v>151</v>
      </c>
      <c r="G79" s="135"/>
      <c r="H79" s="899" t="s">
        <v>669</v>
      </c>
      <c r="I79" s="137" t="s">
        <v>150</v>
      </c>
      <c r="J79" s="138"/>
      <c r="K79" s="139" t="s">
        <v>151</v>
      </c>
      <c r="L79" s="135"/>
      <c r="M79" s="902" t="s">
        <v>669</v>
      </c>
      <c r="N79" s="137" t="s">
        <v>150</v>
      </c>
      <c r="O79" s="138"/>
      <c r="P79" s="139" t="s">
        <v>151</v>
      </c>
    </row>
    <row r="80" spans="1:16">
      <c r="A80" s="132"/>
      <c r="B80" s="110"/>
      <c r="C80" s="897"/>
      <c r="D80" s="120"/>
      <c r="E80" s="121"/>
      <c r="F80" s="140"/>
      <c r="G80" s="110"/>
      <c r="H80" s="900"/>
      <c r="I80" s="94"/>
      <c r="J80" s="96"/>
      <c r="K80" s="97"/>
      <c r="L80" s="110"/>
      <c r="M80" s="903"/>
      <c r="N80" s="94"/>
      <c r="O80" s="96"/>
      <c r="P80" s="97"/>
    </row>
    <row r="81" spans="1:16">
      <c r="A81" s="132"/>
      <c r="B81" s="135"/>
      <c r="C81" s="897"/>
      <c r="D81" s="94"/>
      <c r="E81" s="96"/>
      <c r="F81" s="97"/>
      <c r="G81" s="135"/>
      <c r="H81" s="900"/>
      <c r="I81" s="94"/>
      <c r="J81" s="96"/>
      <c r="K81" s="97"/>
      <c r="L81" s="135"/>
      <c r="M81" s="903"/>
      <c r="N81" s="94"/>
      <c r="O81" s="96"/>
      <c r="P81" s="97"/>
    </row>
    <row r="82" spans="1:16">
      <c r="A82" s="132"/>
      <c r="B82" s="110"/>
      <c r="C82" s="897"/>
      <c r="D82" s="113"/>
      <c r="E82" s="114"/>
      <c r="F82" s="104"/>
      <c r="G82" s="110"/>
      <c r="H82" s="900"/>
      <c r="I82" s="113"/>
      <c r="J82" s="114"/>
      <c r="K82" s="104"/>
      <c r="L82" s="110"/>
      <c r="M82" s="903"/>
      <c r="N82" s="113"/>
      <c r="O82" s="114"/>
      <c r="P82" s="104"/>
    </row>
    <row r="83" spans="1:16">
      <c r="A83" s="905"/>
      <c r="B83" s="135"/>
      <c r="C83" s="897"/>
      <c r="D83" s="94"/>
      <c r="E83" s="96"/>
      <c r="F83" s="97"/>
      <c r="G83" s="135"/>
      <c r="H83" s="900"/>
      <c r="I83" s="94"/>
      <c r="J83" s="96"/>
      <c r="K83" s="97"/>
      <c r="L83" s="135"/>
      <c r="M83" s="903"/>
      <c r="N83" s="94"/>
      <c r="O83" s="96"/>
      <c r="P83" s="97"/>
    </row>
    <row r="84" spans="1:16">
      <c r="A84" s="905"/>
      <c r="B84" s="110"/>
      <c r="C84" s="897"/>
      <c r="D84" s="94"/>
      <c r="E84" s="96"/>
      <c r="F84" s="97"/>
      <c r="G84" s="110"/>
      <c r="H84" s="900"/>
      <c r="I84" s="94"/>
      <c r="J84" s="96"/>
      <c r="K84" s="97"/>
      <c r="L84" s="110"/>
      <c r="M84" s="903"/>
      <c r="N84" s="94"/>
      <c r="O84" s="96"/>
      <c r="P84" s="97"/>
    </row>
    <row r="85" spans="1:16">
      <c r="A85" s="905"/>
      <c r="B85" s="135"/>
      <c r="C85" s="897"/>
      <c r="D85" s="113"/>
      <c r="E85" s="114"/>
      <c r="F85" s="104"/>
      <c r="G85" s="135"/>
      <c r="H85" s="900"/>
      <c r="I85" s="113"/>
      <c r="J85" s="114"/>
      <c r="K85" s="104"/>
      <c r="L85" s="135"/>
      <c r="M85" s="903"/>
      <c r="N85" s="113"/>
      <c r="O85" s="114"/>
      <c r="P85" s="104"/>
    </row>
    <row r="86" spans="1:16" ht="17.25" thickBot="1">
      <c r="A86" s="906"/>
      <c r="B86" s="141"/>
      <c r="C86" s="898"/>
      <c r="D86" s="142"/>
      <c r="E86" s="143"/>
      <c r="F86" s="144"/>
      <c r="G86" s="141"/>
      <c r="H86" s="901"/>
      <c r="I86" s="142"/>
      <c r="J86" s="143"/>
      <c r="K86" s="144"/>
      <c r="L86" s="141"/>
      <c r="M86" s="904"/>
      <c r="N86" s="142"/>
      <c r="O86" s="143"/>
      <c r="P86" s="144"/>
    </row>
    <row r="87" spans="1:16" s="146" customFormat="1" ht="27" customHeight="1" thickTop="1" thickBot="1">
      <c r="A87" s="145"/>
      <c r="B87" s="907" t="s">
        <v>152</v>
      </c>
      <c r="C87" s="907"/>
      <c r="D87" s="907"/>
      <c r="E87" s="907"/>
      <c r="F87" s="907"/>
      <c r="G87" s="908" t="s">
        <v>153</v>
      </c>
      <c r="H87" s="908"/>
      <c r="I87" s="908"/>
      <c r="J87" s="908"/>
      <c r="K87" s="908"/>
      <c r="L87" s="908"/>
      <c r="M87" s="908"/>
      <c r="N87" s="889" t="s">
        <v>154</v>
      </c>
      <c r="O87" s="889"/>
      <c r="P87" s="889"/>
    </row>
    <row r="88" spans="1:16" s="159" customFormat="1" ht="21.75" customHeight="1" thickTop="1" thickBot="1">
      <c r="A88" s="147" t="s">
        <v>0</v>
      </c>
      <c r="B88" s="464"/>
      <c r="C88" s="465" t="s">
        <v>155</v>
      </c>
      <c r="D88" s="466" t="s">
        <v>156</v>
      </c>
      <c r="E88" s="467" t="s">
        <v>157</v>
      </c>
      <c r="F88" s="468" t="s">
        <v>158</v>
      </c>
      <c r="G88" s="465" t="s">
        <v>159</v>
      </c>
      <c r="H88" s="469" t="s">
        <v>150</v>
      </c>
      <c r="I88" s="467" t="s">
        <v>156</v>
      </c>
      <c r="J88" s="467" t="s">
        <v>157</v>
      </c>
      <c r="K88" s="467" t="s">
        <v>158</v>
      </c>
      <c r="L88" s="469" t="s">
        <v>160</v>
      </c>
      <c r="M88" s="470" t="s">
        <v>161</v>
      </c>
      <c r="N88" s="471" t="s">
        <v>155</v>
      </c>
      <c r="O88" s="467" t="s">
        <v>157</v>
      </c>
      <c r="P88" s="472" t="s">
        <v>158</v>
      </c>
    </row>
    <row r="89" spans="1:16" s="172" customFormat="1" ht="17.25" thickTop="1">
      <c r="A89" s="936">
        <f>A3</f>
        <v>46174</v>
      </c>
      <c r="B89" s="893" t="s">
        <v>670</v>
      </c>
      <c r="C89" s="160"/>
      <c r="D89" s="161"/>
      <c r="E89" s="162"/>
      <c r="F89" s="163"/>
      <c r="G89" s="164"/>
      <c r="H89" s="165"/>
      <c r="I89" s="166"/>
      <c r="J89" s="166"/>
      <c r="K89" s="167"/>
      <c r="L89" s="168"/>
      <c r="M89" s="354"/>
      <c r="N89" s="170"/>
      <c r="O89" s="166"/>
      <c r="P89" s="171"/>
    </row>
    <row r="90" spans="1:16" s="172" customFormat="1">
      <c r="A90" s="937"/>
      <c r="B90" s="894"/>
      <c r="C90" s="173"/>
      <c r="D90" s="174"/>
      <c r="E90" s="175"/>
      <c r="F90" s="176"/>
      <c r="G90" s="173"/>
      <c r="H90" s="177"/>
      <c r="I90" s="175"/>
      <c r="J90" s="175"/>
      <c r="K90" s="178"/>
      <c r="L90" s="179"/>
      <c r="M90" s="355"/>
      <c r="N90" s="181"/>
      <c r="O90" s="175"/>
      <c r="P90" s="182"/>
    </row>
    <row r="91" spans="1:16" s="172" customFormat="1">
      <c r="A91" s="937"/>
      <c r="B91" s="894"/>
      <c r="C91" s="173"/>
      <c r="D91" s="174"/>
      <c r="E91" s="175"/>
      <c r="F91" s="176"/>
      <c r="G91" s="173"/>
      <c r="H91" s="183"/>
      <c r="I91" s="175"/>
      <c r="J91" s="175"/>
      <c r="K91" s="178"/>
      <c r="L91" s="179"/>
      <c r="M91" s="355"/>
      <c r="N91" s="181"/>
      <c r="O91" s="175"/>
      <c r="P91" s="182"/>
    </row>
    <row r="92" spans="1:16" s="172" customFormat="1">
      <c r="A92" s="937"/>
      <c r="B92" s="894"/>
      <c r="C92" s="173"/>
      <c r="D92" s="174"/>
      <c r="E92" s="175"/>
      <c r="F92" s="176"/>
      <c r="G92" s="173"/>
      <c r="H92" s="183"/>
      <c r="I92" s="175"/>
      <c r="J92" s="175"/>
      <c r="K92" s="178"/>
      <c r="L92" s="184"/>
      <c r="M92" s="355"/>
      <c r="N92" s="181"/>
      <c r="O92" s="175"/>
      <c r="P92" s="182"/>
    </row>
    <row r="93" spans="1:16" s="172" customFormat="1">
      <c r="A93" s="937"/>
      <c r="B93" s="894"/>
      <c r="C93" s="173"/>
      <c r="D93" s="185"/>
      <c r="E93" s="175"/>
      <c r="F93" s="182"/>
      <c r="G93" s="173"/>
      <c r="H93" s="186"/>
      <c r="I93" s="175"/>
      <c r="J93" s="175"/>
      <c r="K93" s="187"/>
      <c r="L93" s="184"/>
      <c r="M93" s="355"/>
      <c r="N93" s="181"/>
      <c r="O93" s="175"/>
      <c r="P93" s="182"/>
    </row>
    <row r="94" spans="1:16" s="172" customFormat="1">
      <c r="A94" s="937"/>
      <c r="B94" s="894"/>
      <c r="C94" s="173"/>
      <c r="D94" s="174"/>
      <c r="E94" s="175"/>
      <c r="F94" s="188"/>
      <c r="G94" s="173"/>
      <c r="H94" s="183"/>
      <c r="I94" s="175"/>
      <c r="J94" s="175"/>
      <c r="K94" s="187"/>
      <c r="L94" s="189"/>
      <c r="M94" s="356"/>
      <c r="N94" s="181"/>
      <c r="O94" s="175"/>
      <c r="P94" s="182"/>
    </row>
    <row r="95" spans="1:16" s="172" customFormat="1">
      <c r="A95" s="937"/>
      <c r="B95" s="894"/>
      <c r="C95" s="173"/>
      <c r="D95" s="174"/>
      <c r="E95" s="175"/>
      <c r="F95" s="182"/>
      <c r="G95" s="173"/>
      <c r="H95" s="183"/>
      <c r="I95" s="175"/>
      <c r="J95" s="175"/>
      <c r="K95" s="178"/>
      <c r="L95" s="184"/>
      <c r="M95" s="355"/>
      <c r="N95" s="181"/>
      <c r="O95" s="175"/>
      <c r="P95" s="182"/>
    </row>
    <row r="96" spans="1:16" s="172" customFormat="1">
      <c r="A96" s="937"/>
      <c r="B96" s="894"/>
      <c r="C96" s="173"/>
      <c r="D96" s="174"/>
      <c r="E96" s="175"/>
      <c r="F96" s="182"/>
      <c r="G96" s="173"/>
      <c r="H96" s="183"/>
      <c r="I96" s="175"/>
      <c r="J96" s="175"/>
      <c r="K96" s="178"/>
      <c r="L96" s="184"/>
      <c r="M96" s="355"/>
      <c r="N96" s="181"/>
      <c r="O96" s="175"/>
      <c r="P96" s="182"/>
    </row>
    <row r="97" spans="1:16" s="172" customFormat="1">
      <c r="A97" s="937"/>
      <c r="B97" s="894"/>
      <c r="C97" s="173"/>
      <c r="D97" s="174"/>
      <c r="E97" s="175"/>
      <c r="F97" s="188"/>
      <c r="G97" s="173"/>
      <c r="H97" s="183"/>
      <c r="I97" s="175"/>
      <c r="J97" s="175"/>
      <c r="K97" s="178"/>
      <c r="L97" s="184"/>
      <c r="M97" s="355"/>
      <c r="N97" s="181"/>
      <c r="O97" s="175"/>
      <c r="P97" s="182"/>
    </row>
    <row r="98" spans="1:16" s="172" customFormat="1">
      <c r="A98" s="937"/>
      <c r="B98" s="894"/>
      <c r="C98" s="173"/>
      <c r="D98" s="174"/>
      <c r="E98" s="175"/>
      <c r="F98" s="182"/>
      <c r="G98" s="173"/>
      <c r="H98" s="183"/>
      <c r="I98" s="191"/>
      <c r="J98" s="175"/>
      <c r="K98" s="178"/>
      <c r="L98" s="184"/>
      <c r="M98" s="355"/>
      <c r="N98" s="181"/>
      <c r="O98" s="175"/>
      <c r="P98" s="182"/>
    </row>
    <row r="99" spans="1:16" s="172" customFormat="1">
      <c r="A99" s="937"/>
      <c r="B99" s="894"/>
      <c r="C99" s="192"/>
      <c r="D99" s="193"/>
      <c r="E99" s="194"/>
      <c r="F99" s="195"/>
      <c r="G99" s="173"/>
      <c r="H99" s="183"/>
      <c r="I99" s="191"/>
      <c r="J99" s="175"/>
      <c r="K99" s="178"/>
      <c r="L99" s="184"/>
      <c r="M99" s="355"/>
      <c r="N99" s="196"/>
      <c r="O99" s="194"/>
      <c r="P99" s="195"/>
    </row>
    <row r="100" spans="1:16" s="172" customFormat="1">
      <c r="A100" s="937"/>
      <c r="B100" s="894"/>
      <c r="C100" s="192"/>
      <c r="D100" s="193"/>
      <c r="E100" s="194"/>
      <c r="F100" s="195"/>
      <c r="G100" s="173"/>
      <c r="H100" s="177"/>
      <c r="I100" s="175"/>
      <c r="J100" s="175"/>
      <c r="K100" s="197"/>
      <c r="L100" s="184"/>
      <c r="M100" s="355"/>
      <c r="N100" s="196"/>
      <c r="O100" s="194"/>
      <c r="P100" s="195"/>
    </row>
    <row r="101" spans="1:16" s="172" customFormat="1">
      <c r="A101" s="937"/>
      <c r="B101" s="894"/>
      <c r="C101" s="192"/>
      <c r="D101" s="193"/>
      <c r="E101" s="194"/>
      <c r="F101" s="195"/>
      <c r="G101" s="198"/>
      <c r="H101" s="199"/>
      <c r="I101" s="200"/>
      <c r="J101" s="200"/>
      <c r="K101" s="197"/>
      <c r="L101" s="184"/>
      <c r="M101" s="355"/>
      <c r="N101" s="196"/>
      <c r="O101" s="194"/>
      <c r="P101" s="195"/>
    </row>
    <row r="102" spans="1:16" s="172" customFormat="1">
      <c r="A102" s="937"/>
      <c r="B102" s="894"/>
      <c r="C102" s="192"/>
      <c r="D102" s="193"/>
      <c r="E102" s="194"/>
      <c r="F102" s="195"/>
      <c r="G102" s="173"/>
      <c r="H102" s="201"/>
      <c r="I102" s="175"/>
      <c r="J102" s="175"/>
      <c r="K102" s="178"/>
      <c r="L102" s="184"/>
      <c r="M102" s="355"/>
      <c r="N102" s="196"/>
      <c r="O102" s="194"/>
      <c r="P102" s="195"/>
    </row>
    <row r="103" spans="1:16" s="172" customFormat="1">
      <c r="A103" s="937"/>
      <c r="B103" s="894"/>
      <c r="C103" s="192"/>
      <c r="D103" s="193"/>
      <c r="E103" s="194"/>
      <c r="F103" s="195"/>
      <c r="G103" s="198"/>
      <c r="H103" s="183"/>
      <c r="I103" s="200"/>
      <c r="J103" s="200"/>
      <c r="K103" s="197"/>
      <c r="L103" s="184"/>
      <c r="M103" s="355"/>
      <c r="N103" s="196"/>
      <c r="O103" s="194"/>
      <c r="P103" s="195"/>
    </row>
    <row r="104" spans="1:16" s="172" customFormat="1">
      <c r="A104" s="937"/>
      <c r="B104" s="894"/>
      <c r="C104" s="192"/>
      <c r="D104" s="193"/>
      <c r="E104" s="194"/>
      <c r="F104" s="195"/>
      <c r="G104" s="173"/>
      <c r="H104" s="183"/>
      <c r="I104" s="200"/>
      <c r="J104" s="200"/>
      <c r="K104" s="197"/>
      <c r="L104" s="179"/>
      <c r="M104" s="355"/>
      <c r="N104" s="196"/>
      <c r="O104" s="194"/>
      <c r="P104" s="195"/>
    </row>
    <row r="105" spans="1:16" s="172" customFormat="1">
      <c r="A105" s="937"/>
      <c r="B105" s="894"/>
      <c r="C105" s="192"/>
      <c r="D105" s="193"/>
      <c r="E105" s="194"/>
      <c r="F105" s="195"/>
      <c r="G105" s="192"/>
      <c r="H105" s="201"/>
      <c r="I105" s="202"/>
      <c r="J105" s="202"/>
      <c r="K105" s="203"/>
      <c r="L105" s="204"/>
      <c r="M105" s="356"/>
      <c r="N105" s="196"/>
      <c r="O105" s="194"/>
      <c r="P105" s="195"/>
    </row>
    <row r="106" spans="1:16" s="172" customFormat="1">
      <c r="A106" s="937"/>
      <c r="B106" s="894"/>
      <c r="C106" s="192"/>
      <c r="D106" s="193"/>
      <c r="E106" s="194"/>
      <c r="F106" s="195"/>
      <c r="G106" s="192"/>
      <c r="H106" s="201"/>
      <c r="I106" s="202"/>
      <c r="J106" s="202"/>
      <c r="K106" s="203"/>
      <c r="L106" s="204"/>
      <c r="M106" s="356"/>
      <c r="N106" s="196"/>
      <c r="O106" s="194"/>
      <c r="P106" s="195"/>
    </row>
    <row r="107" spans="1:16" s="172" customFormat="1">
      <c r="A107" s="937"/>
      <c r="B107" s="894"/>
      <c r="C107" s="192"/>
      <c r="D107" s="193"/>
      <c r="E107" s="194"/>
      <c r="F107" s="195"/>
      <c r="G107" s="192"/>
      <c r="H107" s="201"/>
      <c r="I107" s="202"/>
      <c r="J107" s="202"/>
      <c r="K107" s="203"/>
      <c r="L107" s="204"/>
      <c r="M107" s="356"/>
      <c r="N107" s="196"/>
      <c r="O107" s="194"/>
      <c r="P107" s="195"/>
    </row>
    <row r="108" spans="1:16" s="172" customFormat="1" ht="17.25" thickBot="1">
      <c r="A108" s="938"/>
      <c r="B108" s="895"/>
      <c r="C108" s="205"/>
      <c r="D108" s="206"/>
      <c r="E108" s="207"/>
      <c r="F108" s="208"/>
      <c r="G108" s="209"/>
      <c r="H108" s="210"/>
      <c r="I108" s="211"/>
      <c r="J108" s="211"/>
      <c r="K108" s="212"/>
      <c r="L108" s="213"/>
      <c r="M108" s="357"/>
      <c r="N108" s="215"/>
      <c r="O108" s="207"/>
      <c r="P108" s="208"/>
    </row>
    <row r="109" spans="1:16" s="71" customFormat="1" ht="18" customHeight="1" thickTop="1" thickBot="1">
      <c r="A109" s="926">
        <f>A3+1</f>
        <v>46175</v>
      </c>
      <c r="B109" s="90" t="s">
        <v>162</v>
      </c>
      <c r="C109" s="896" t="s">
        <v>665</v>
      </c>
      <c r="D109" s="91" t="s">
        <v>114</v>
      </c>
      <c r="E109" s="92" t="s">
        <v>164</v>
      </c>
      <c r="F109" s="93"/>
      <c r="G109" s="90" t="s">
        <v>162</v>
      </c>
      <c r="H109" s="900" t="s">
        <v>163</v>
      </c>
      <c r="I109" s="91" t="s">
        <v>114</v>
      </c>
      <c r="J109" s="92" t="s">
        <v>164</v>
      </c>
      <c r="K109" s="93"/>
      <c r="L109" s="90" t="s">
        <v>162</v>
      </c>
      <c r="M109" s="903" t="s">
        <v>163</v>
      </c>
      <c r="N109" s="91" t="s">
        <v>114</v>
      </c>
      <c r="O109" s="92" t="s">
        <v>164</v>
      </c>
      <c r="P109" s="93"/>
    </row>
    <row r="110" spans="1:16" ht="18" customHeight="1">
      <c r="A110" s="927"/>
      <c r="B110" s="928"/>
      <c r="C110" s="897"/>
      <c r="D110" s="94" t="s">
        <v>116</v>
      </c>
      <c r="E110" s="95" t="s">
        <v>142</v>
      </c>
      <c r="F110" s="93"/>
      <c r="G110" s="928"/>
      <c r="H110" s="900"/>
      <c r="I110" s="94" t="s">
        <v>116</v>
      </c>
      <c r="J110" s="95" t="s">
        <v>142</v>
      </c>
      <c r="K110" s="93"/>
      <c r="L110" s="928"/>
      <c r="M110" s="903"/>
      <c r="N110" s="94" t="s">
        <v>116</v>
      </c>
      <c r="O110" s="95" t="s">
        <v>142</v>
      </c>
      <c r="P110" s="93"/>
    </row>
    <row r="111" spans="1:16" ht="17.25" thickBot="1">
      <c r="A111" s="927"/>
      <c r="B111" s="929"/>
      <c r="C111" s="897"/>
      <c r="D111" s="94" t="s">
        <v>165</v>
      </c>
      <c r="E111" s="96" t="s">
        <v>166</v>
      </c>
      <c r="F111" s="98"/>
      <c r="G111" s="929"/>
      <c r="H111" s="900"/>
      <c r="I111" s="94" t="s">
        <v>165</v>
      </c>
      <c r="J111" s="96" t="s">
        <v>166</v>
      </c>
      <c r="K111" s="98"/>
      <c r="L111" s="929"/>
      <c r="M111" s="903"/>
      <c r="N111" s="94" t="s">
        <v>165</v>
      </c>
      <c r="O111" s="96" t="s">
        <v>166</v>
      </c>
      <c r="P111" s="98"/>
    </row>
    <row r="112" spans="1:16" ht="17.25" thickBot="1">
      <c r="A112" s="927"/>
      <c r="B112" s="90" t="s">
        <v>167</v>
      </c>
      <c r="C112" s="897"/>
      <c r="D112" s="94"/>
      <c r="E112" s="96"/>
      <c r="F112" s="97"/>
      <c r="G112" s="90" t="s">
        <v>167</v>
      </c>
      <c r="H112" s="900"/>
      <c r="I112" s="94" t="s">
        <v>120</v>
      </c>
      <c r="J112" s="96" t="s">
        <v>148</v>
      </c>
      <c r="K112" s="97"/>
      <c r="L112" s="90" t="s">
        <v>167</v>
      </c>
      <c r="M112" s="903"/>
      <c r="N112" s="94" t="s">
        <v>120</v>
      </c>
      <c r="O112" s="96" t="s">
        <v>148</v>
      </c>
      <c r="P112" s="97"/>
    </row>
    <row r="113" spans="1:16">
      <c r="A113" s="927"/>
      <c r="B113" s="925"/>
      <c r="C113" s="897"/>
      <c r="D113" s="94"/>
      <c r="E113" s="96"/>
      <c r="F113" s="97"/>
      <c r="G113" s="925"/>
      <c r="H113" s="900"/>
      <c r="I113" s="94"/>
      <c r="J113" s="96"/>
      <c r="K113" s="97"/>
      <c r="L113" s="925"/>
      <c r="M113" s="903"/>
      <c r="N113" s="94"/>
      <c r="O113" s="96"/>
      <c r="P113" s="97"/>
    </row>
    <row r="114" spans="1:16">
      <c r="A114" s="927"/>
      <c r="B114" s="918"/>
      <c r="C114" s="897"/>
      <c r="D114" s="94"/>
      <c r="E114" s="96"/>
      <c r="F114" s="97"/>
      <c r="G114" s="918"/>
      <c r="H114" s="900"/>
      <c r="I114" s="94"/>
      <c r="J114" s="96"/>
      <c r="K114" s="97"/>
      <c r="L114" s="918"/>
      <c r="M114" s="903"/>
      <c r="N114" s="94"/>
      <c r="O114" s="96"/>
      <c r="P114" s="97"/>
    </row>
    <row r="115" spans="1:16">
      <c r="A115" s="927"/>
      <c r="B115" s="917"/>
      <c r="C115" s="897"/>
      <c r="D115" s="94"/>
      <c r="E115" s="96"/>
      <c r="F115" s="93"/>
      <c r="G115" s="917"/>
      <c r="H115" s="900"/>
      <c r="I115" s="94"/>
      <c r="J115" s="96"/>
      <c r="K115" s="93"/>
      <c r="L115" s="917"/>
      <c r="M115" s="903"/>
      <c r="N115" s="94"/>
      <c r="O115" s="96"/>
      <c r="P115" s="93"/>
    </row>
    <row r="116" spans="1:16">
      <c r="A116" s="927"/>
      <c r="B116" s="918"/>
      <c r="C116" s="897"/>
      <c r="D116" s="94"/>
      <c r="E116" s="96"/>
      <c r="F116" s="99"/>
      <c r="G116" s="918"/>
      <c r="H116" s="900"/>
      <c r="I116" s="94"/>
      <c r="J116" s="96"/>
      <c r="K116" s="99"/>
      <c r="L116" s="918"/>
      <c r="M116" s="903"/>
      <c r="N116" s="94"/>
      <c r="O116" s="96"/>
      <c r="P116" s="93"/>
    </row>
    <row r="117" spans="1:16">
      <c r="A117" s="927"/>
      <c r="B117" s="917"/>
      <c r="C117" s="897"/>
      <c r="D117" s="94"/>
      <c r="E117" s="96"/>
      <c r="F117" s="102"/>
      <c r="G117" s="917"/>
      <c r="H117" s="900"/>
      <c r="I117" s="94"/>
      <c r="J117" s="96"/>
      <c r="K117" s="102"/>
      <c r="L117" s="917"/>
      <c r="M117" s="903"/>
      <c r="N117" s="94"/>
      <c r="O117" s="96"/>
      <c r="P117" s="99"/>
    </row>
    <row r="118" spans="1:16" ht="17.25" thickBot="1">
      <c r="A118" s="927"/>
      <c r="B118" s="918"/>
      <c r="C118" s="897"/>
      <c r="D118" s="94"/>
      <c r="E118" s="96"/>
      <c r="F118" s="99"/>
      <c r="G118" s="918"/>
      <c r="H118" s="900"/>
      <c r="I118" s="94"/>
      <c r="J118" s="96"/>
      <c r="K118" s="99"/>
      <c r="L118" s="918"/>
      <c r="M118" s="903"/>
      <c r="N118" s="94"/>
      <c r="O118" s="96"/>
      <c r="P118" s="99"/>
    </row>
    <row r="119" spans="1:16" ht="17.25" thickBot="1">
      <c r="A119" s="927"/>
      <c r="B119" s="100" t="s">
        <v>168</v>
      </c>
      <c r="C119" s="897"/>
      <c r="D119" s="94"/>
      <c r="E119" s="96"/>
      <c r="F119" s="99"/>
      <c r="G119" s="100" t="s">
        <v>168</v>
      </c>
      <c r="H119" s="900"/>
      <c r="I119" s="94"/>
      <c r="J119" s="96"/>
      <c r="K119" s="99"/>
      <c r="L119" s="100" t="s">
        <v>168</v>
      </c>
      <c r="M119" s="903"/>
      <c r="N119" s="94"/>
      <c r="O119" s="96"/>
      <c r="P119" s="99"/>
    </row>
    <row r="120" spans="1:16">
      <c r="A120" s="927"/>
      <c r="B120" s="919"/>
      <c r="C120" s="897"/>
      <c r="D120" s="94"/>
      <c r="E120" s="96"/>
      <c r="F120" s="99"/>
      <c r="G120" s="919"/>
      <c r="H120" s="900"/>
      <c r="I120" s="94"/>
      <c r="J120" s="96"/>
      <c r="K120" s="99"/>
      <c r="L120" s="919"/>
      <c r="M120" s="903"/>
      <c r="N120" s="94"/>
      <c r="O120" s="96"/>
      <c r="P120" s="99"/>
    </row>
    <row r="121" spans="1:16">
      <c r="A121" s="927"/>
      <c r="B121" s="920"/>
      <c r="C121" s="897"/>
      <c r="D121" s="94"/>
      <c r="E121" s="96"/>
      <c r="F121" s="99"/>
      <c r="G121" s="920"/>
      <c r="H121" s="900"/>
      <c r="I121" s="94"/>
      <c r="J121" s="96"/>
      <c r="K121" s="99"/>
      <c r="L121" s="920"/>
      <c r="M121" s="903"/>
      <c r="N121" s="94"/>
      <c r="O121" s="96"/>
      <c r="P121" s="97"/>
    </row>
    <row r="122" spans="1:16" ht="17.25" thickBot="1">
      <c r="A122" s="927"/>
      <c r="B122" s="921"/>
      <c r="C122" s="897"/>
      <c r="D122" s="94"/>
      <c r="E122" s="96"/>
      <c r="F122" s="97"/>
      <c r="G122" s="921"/>
      <c r="H122" s="900"/>
      <c r="I122" s="94"/>
      <c r="J122" s="96"/>
      <c r="K122" s="97"/>
      <c r="L122" s="921"/>
      <c r="M122" s="903"/>
      <c r="N122" s="94"/>
      <c r="O122" s="96"/>
      <c r="P122" s="97"/>
    </row>
    <row r="123" spans="1:16" ht="17.25" thickBot="1">
      <c r="A123" s="927"/>
      <c r="B123" s="100" t="s">
        <v>123</v>
      </c>
      <c r="C123" s="897"/>
      <c r="D123" s="94"/>
      <c r="E123" s="96"/>
      <c r="F123" s="97"/>
      <c r="G123" s="100" t="s">
        <v>123</v>
      </c>
      <c r="H123" s="900"/>
      <c r="I123" s="94"/>
      <c r="J123" s="96"/>
      <c r="K123" s="97"/>
      <c r="L123" s="100" t="s">
        <v>123</v>
      </c>
      <c r="M123" s="903"/>
      <c r="N123" s="94"/>
      <c r="O123" s="96"/>
      <c r="P123" s="97"/>
    </row>
    <row r="124" spans="1:16">
      <c r="A124" s="927"/>
      <c r="B124" s="932"/>
      <c r="C124" s="897"/>
      <c r="D124" s="94"/>
      <c r="E124" s="96"/>
      <c r="F124" s="97"/>
      <c r="G124" s="932"/>
      <c r="H124" s="900"/>
      <c r="I124" s="94"/>
      <c r="J124" s="96"/>
      <c r="K124" s="97"/>
      <c r="L124" s="932"/>
      <c r="M124" s="903"/>
      <c r="N124" s="94"/>
      <c r="O124" s="96"/>
      <c r="P124" s="97"/>
    </row>
    <row r="125" spans="1:16">
      <c r="A125" s="927"/>
      <c r="B125" s="933"/>
      <c r="C125" s="897"/>
      <c r="D125" s="94"/>
      <c r="E125" s="96"/>
      <c r="F125" s="97"/>
      <c r="G125" s="933"/>
      <c r="H125" s="900"/>
      <c r="I125" s="94"/>
      <c r="J125" s="96"/>
      <c r="K125" s="97"/>
      <c r="L125" s="933"/>
      <c r="M125" s="903"/>
      <c r="N125" s="94"/>
      <c r="O125" s="96"/>
      <c r="P125" s="97"/>
    </row>
    <row r="126" spans="1:16" ht="17.25" thickBot="1">
      <c r="A126" s="927"/>
      <c r="B126" s="934"/>
      <c r="C126" s="897"/>
      <c r="D126" s="94"/>
      <c r="E126" s="96"/>
      <c r="F126" s="97"/>
      <c r="G126" s="934"/>
      <c r="H126" s="900"/>
      <c r="I126" s="94"/>
      <c r="J126" s="96"/>
      <c r="K126" s="97"/>
      <c r="L126" s="934"/>
      <c r="M126" s="903"/>
      <c r="N126" s="94"/>
      <c r="O126" s="96"/>
      <c r="P126" s="97"/>
    </row>
    <row r="127" spans="1:16">
      <c r="A127" s="927"/>
      <c r="B127" s="915" t="s">
        <v>124</v>
      </c>
      <c r="C127" s="897"/>
      <c r="D127" s="94"/>
      <c r="E127" s="96"/>
      <c r="F127" s="97"/>
      <c r="G127" s="915" t="s">
        <v>124</v>
      </c>
      <c r="H127" s="900"/>
      <c r="I127" s="94"/>
      <c r="J127" s="96"/>
      <c r="K127" s="97"/>
      <c r="L127" s="915" t="s">
        <v>124</v>
      </c>
      <c r="M127" s="903"/>
      <c r="N127" s="94"/>
      <c r="O127" s="96"/>
      <c r="P127" s="97"/>
    </row>
    <row r="128" spans="1:16" ht="17.25" thickBot="1">
      <c r="A128" s="927"/>
      <c r="B128" s="916"/>
      <c r="C128" s="897"/>
      <c r="D128" s="94"/>
      <c r="E128" s="96"/>
      <c r="F128" s="97"/>
      <c r="G128" s="916"/>
      <c r="H128" s="900"/>
      <c r="I128" s="94"/>
      <c r="J128" s="96"/>
      <c r="K128" s="97"/>
      <c r="L128" s="916"/>
      <c r="M128" s="903"/>
      <c r="N128" s="94"/>
      <c r="O128" s="96"/>
      <c r="P128" s="93"/>
    </row>
    <row r="129" spans="1:16" ht="17.25" thickTop="1">
      <c r="A129" s="927"/>
      <c r="B129" s="930" t="s">
        <v>125</v>
      </c>
      <c r="C129" s="897"/>
      <c r="D129" s="94"/>
      <c r="E129" s="96"/>
      <c r="F129" s="93"/>
      <c r="G129" s="930" t="s">
        <v>125</v>
      </c>
      <c r="H129" s="900"/>
      <c r="I129" s="94"/>
      <c r="J129" s="96"/>
      <c r="K129" s="93"/>
      <c r="L129" s="930" t="s">
        <v>125</v>
      </c>
      <c r="M129" s="903"/>
      <c r="N129" s="94"/>
      <c r="O129" s="96"/>
      <c r="P129" s="97"/>
    </row>
    <row r="130" spans="1:16" ht="17.25" thickBot="1">
      <c r="A130" s="927"/>
      <c r="B130" s="913"/>
      <c r="C130" s="897"/>
      <c r="D130" s="94"/>
      <c r="E130" s="96"/>
      <c r="F130" s="93"/>
      <c r="G130" s="913"/>
      <c r="H130" s="900"/>
      <c r="I130" s="94"/>
      <c r="J130" s="96"/>
      <c r="K130" s="93"/>
      <c r="L130" s="913"/>
      <c r="M130" s="903"/>
      <c r="N130" s="94"/>
      <c r="O130" s="96"/>
      <c r="P130" s="101"/>
    </row>
    <row r="131" spans="1:16">
      <c r="A131" s="927"/>
      <c r="B131" s="923"/>
      <c r="C131" s="897"/>
      <c r="D131" s="94"/>
      <c r="E131" s="96"/>
      <c r="F131" s="97"/>
      <c r="G131" s="923"/>
      <c r="H131" s="900"/>
      <c r="I131" s="94"/>
      <c r="J131" s="96"/>
      <c r="K131" s="97"/>
      <c r="L131" s="923"/>
      <c r="M131" s="903"/>
      <c r="N131" s="94"/>
      <c r="O131" s="96"/>
      <c r="P131" s="103"/>
    </row>
    <row r="132" spans="1:16" ht="17.25" thickBot="1">
      <c r="A132" s="927"/>
      <c r="B132" s="931"/>
      <c r="C132" s="897"/>
      <c r="D132" s="94"/>
      <c r="E132" s="96"/>
      <c r="F132" s="97"/>
      <c r="G132" s="931"/>
      <c r="H132" s="900"/>
      <c r="I132" s="94"/>
      <c r="J132" s="96"/>
      <c r="K132" s="97"/>
      <c r="L132" s="931"/>
      <c r="M132" s="903"/>
      <c r="N132" s="94"/>
      <c r="O132" s="96"/>
      <c r="P132" s="104"/>
    </row>
    <row r="133" spans="1:16">
      <c r="A133" s="927"/>
      <c r="B133" s="912" t="s">
        <v>126</v>
      </c>
      <c r="C133" s="897"/>
      <c r="D133" s="94"/>
      <c r="E133" s="96"/>
      <c r="F133" s="93"/>
      <c r="G133" s="912" t="s">
        <v>126</v>
      </c>
      <c r="H133" s="900"/>
      <c r="I133" s="94"/>
      <c r="J133" s="96"/>
      <c r="K133" s="93"/>
      <c r="L133" s="912" t="s">
        <v>126</v>
      </c>
      <c r="M133" s="903"/>
      <c r="N133" s="94"/>
      <c r="O133" s="96"/>
      <c r="P133" s="99"/>
    </row>
    <row r="134" spans="1:16" ht="17.25" thickBot="1">
      <c r="A134" s="927"/>
      <c r="B134" s="913"/>
      <c r="C134" s="897"/>
      <c r="D134" s="94"/>
      <c r="E134" s="96"/>
      <c r="F134" s="101"/>
      <c r="G134" s="913"/>
      <c r="H134" s="900"/>
      <c r="I134" s="94"/>
      <c r="J134" s="96"/>
      <c r="K134" s="101"/>
      <c r="L134" s="913"/>
      <c r="M134" s="903"/>
      <c r="N134" s="94"/>
      <c r="O134" s="96"/>
      <c r="P134" s="104"/>
    </row>
    <row r="135" spans="1:16">
      <c r="A135" s="927"/>
      <c r="B135" s="923"/>
      <c r="C135" s="897"/>
      <c r="D135" s="94"/>
      <c r="E135" s="96"/>
      <c r="F135" s="102"/>
      <c r="G135" s="923"/>
      <c r="H135" s="900"/>
      <c r="I135" s="94"/>
      <c r="J135" s="96"/>
      <c r="K135" s="103"/>
      <c r="L135" s="923"/>
      <c r="M135" s="903"/>
      <c r="N135" s="94"/>
      <c r="O135" s="96"/>
      <c r="P135" s="93"/>
    </row>
    <row r="136" spans="1:16" ht="17.25" thickBot="1">
      <c r="A136" s="927"/>
      <c r="B136" s="924"/>
      <c r="C136" s="897"/>
      <c r="D136" s="94"/>
      <c r="E136" s="96"/>
      <c r="F136" s="99"/>
      <c r="G136" s="924"/>
      <c r="H136" s="900"/>
      <c r="I136" s="94"/>
      <c r="J136" s="96"/>
      <c r="K136" s="104"/>
      <c r="L136" s="924"/>
      <c r="M136" s="903"/>
      <c r="N136" s="94"/>
      <c r="O136" s="96"/>
      <c r="P136" s="97"/>
    </row>
    <row r="137" spans="1:16">
      <c r="A137" s="927"/>
      <c r="B137" s="922" t="s">
        <v>127</v>
      </c>
      <c r="C137" s="897"/>
      <c r="D137" s="94"/>
      <c r="E137" s="96"/>
      <c r="F137" s="103"/>
      <c r="G137" s="922" t="s">
        <v>127</v>
      </c>
      <c r="H137" s="900"/>
      <c r="I137" s="94"/>
      <c r="J137" s="96"/>
      <c r="K137" s="104"/>
      <c r="L137" s="922" t="s">
        <v>127</v>
      </c>
      <c r="M137" s="903"/>
      <c r="N137" s="94"/>
      <c r="O137" s="114"/>
      <c r="P137" s="97"/>
    </row>
    <row r="138" spans="1:16" ht="17.25" thickBot="1">
      <c r="A138" s="927"/>
      <c r="B138" s="913"/>
      <c r="C138" s="897"/>
      <c r="D138" s="94"/>
      <c r="E138" s="96"/>
      <c r="F138" s="104"/>
      <c r="G138" s="913"/>
      <c r="H138" s="900"/>
      <c r="I138" s="94"/>
      <c r="J138" s="96"/>
      <c r="K138" s="99"/>
      <c r="L138" s="913"/>
      <c r="M138" s="903"/>
      <c r="N138" s="113"/>
      <c r="O138" s="96"/>
      <c r="P138" s="112"/>
    </row>
    <row r="139" spans="1:16">
      <c r="A139" s="927"/>
      <c r="B139" s="923"/>
      <c r="C139" s="897"/>
      <c r="D139" s="94"/>
      <c r="E139" s="96"/>
      <c r="F139" s="104"/>
      <c r="G139" s="923"/>
      <c r="H139" s="900"/>
      <c r="I139" s="94"/>
      <c r="J139" s="96"/>
      <c r="K139" s="104"/>
      <c r="L139" s="923"/>
      <c r="M139" s="903"/>
      <c r="N139" s="113"/>
      <c r="O139" s="114"/>
      <c r="P139" s="97"/>
    </row>
    <row r="140" spans="1:16" ht="17.25" thickBot="1">
      <c r="A140" s="927"/>
      <c r="B140" s="924"/>
      <c r="C140" s="897"/>
      <c r="D140" s="94"/>
      <c r="E140" s="96"/>
      <c r="F140" s="99"/>
      <c r="G140" s="924"/>
      <c r="H140" s="900"/>
      <c r="I140" s="94"/>
      <c r="J140" s="96"/>
      <c r="K140" s="93"/>
      <c r="L140" s="924"/>
      <c r="M140" s="903"/>
      <c r="N140" s="94"/>
      <c r="O140" s="114"/>
      <c r="P140" s="104"/>
    </row>
    <row r="141" spans="1:16">
      <c r="A141" s="927"/>
      <c r="B141" s="922" t="s">
        <v>128</v>
      </c>
      <c r="C141" s="897"/>
      <c r="D141" s="94"/>
      <c r="E141" s="96"/>
      <c r="F141" s="104"/>
      <c r="G141" s="922" t="s">
        <v>128</v>
      </c>
      <c r="H141" s="900"/>
      <c r="I141" s="94"/>
      <c r="J141" s="96"/>
      <c r="K141" s="97"/>
      <c r="L141" s="922" t="s">
        <v>128</v>
      </c>
      <c r="M141" s="903"/>
      <c r="N141" s="94"/>
      <c r="O141" s="96"/>
      <c r="P141" s="97"/>
    </row>
    <row r="142" spans="1:16" ht="17.25" thickBot="1">
      <c r="A142" s="927"/>
      <c r="B142" s="913"/>
      <c r="C142" s="897"/>
      <c r="D142" s="94"/>
      <c r="E142" s="96"/>
      <c r="F142" s="93"/>
      <c r="G142" s="913"/>
      <c r="H142" s="900"/>
      <c r="I142" s="94"/>
      <c r="J142" s="114"/>
      <c r="K142" s="97"/>
      <c r="L142" s="913"/>
      <c r="M142" s="903"/>
      <c r="N142" s="113"/>
      <c r="O142" s="114"/>
      <c r="P142" s="97"/>
    </row>
    <row r="143" spans="1:16">
      <c r="A143" s="927"/>
      <c r="B143" s="923"/>
      <c r="C143" s="897"/>
      <c r="D143" s="94"/>
      <c r="E143" s="96"/>
      <c r="F143" s="97"/>
      <c r="G143" s="923"/>
      <c r="H143" s="900"/>
      <c r="I143" s="94"/>
      <c r="J143" s="96"/>
      <c r="K143" s="97"/>
      <c r="L143" s="923"/>
      <c r="M143" s="903"/>
      <c r="N143" s="113"/>
      <c r="O143" s="114"/>
      <c r="P143" s="97"/>
    </row>
    <row r="144" spans="1:16" ht="17.25" thickBot="1">
      <c r="A144" s="927"/>
      <c r="B144" s="924"/>
      <c r="C144" s="897"/>
      <c r="D144" s="94"/>
      <c r="E144" s="96"/>
      <c r="F144" s="93"/>
      <c r="G144" s="924"/>
      <c r="H144" s="900"/>
      <c r="I144" s="94"/>
      <c r="J144" s="114"/>
      <c r="K144" s="97"/>
      <c r="L144" s="924"/>
      <c r="M144" s="903"/>
      <c r="N144" s="94"/>
      <c r="O144" s="114"/>
      <c r="P144" s="97"/>
    </row>
    <row r="145" spans="1:16">
      <c r="A145" s="927"/>
      <c r="B145" s="912" t="s">
        <v>129</v>
      </c>
      <c r="C145" s="897"/>
      <c r="D145" s="94"/>
      <c r="E145" s="96"/>
      <c r="F145" s="93"/>
      <c r="G145" s="912" t="s">
        <v>129</v>
      </c>
      <c r="H145" s="900"/>
      <c r="I145" s="94"/>
      <c r="J145" s="114"/>
      <c r="K145" s="97"/>
      <c r="L145" s="912" t="s">
        <v>129</v>
      </c>
      <c r="M145" s="903"/>
      <c r="N145" s="113"/>
      <c r="O145" s="114"/>
      <c r="P145" s="97"/>
    </row>
    <row r="146" spans="1:16" ht="17.25" thickBot="1">
      <c r="A146" s="927"/>
      <c r="B146" s="913"/>
      <c r="C146" s="897"/>
      <c r="D146" s="94"/>
      <c r="E146" s="96"/>
      <c r="F146" s="93"/>
      <c r="G146" s="913"/>
      <c r="H146" s="900"/>
      <c r="I146" s="94"/>
      <c r="J146" s="114"/>
      <c r="K146" s="97"/>
      <c r="L146" s="913"/>
      <c r="M146" s="903"/>
      <c r="N146" s="94"/>
      <c r="O146" s="114"/>
      <c r="P146" s="97"/>
    </row>
    <row r="147" spans="1:16">
      <c r="A147" s="927"/>
      <c r="B147" s="106"/>
      <c r="C147" s="897"/>
      <c r="D147" s="94"/>
      <c r="E147" s="96"/>
      <c r="F147" s="97"/>
      <c r="G147" s="106"/>
      <c r="H147" s="900"/>
      <c r="I147" s="94"/>
      <c r="J147" s="96"/>
      <c r="K147" s="112"/>
      <c r="L147" s="106"/>
      <c r="M147" s="903"/>
      <c r="N147" s="113"/>
      <c r="O147" s="96"/>
      <c r="P147" s="112"/>
    </row>
    <row r="148" spans="1:16">
      <c r="A148" s="927"/>
      <c r="B148" s="107"/>
      <c r="C148" s="897"/>
      <c r="D148" s="94"/>
      <c r="E148" s="96"/>
      <c r="F148" s="93"/>
      <c r="G148" s="107"/>
      <c r="H148" s="900"/>
      <c r="I148" s="94"/>
      <c r="J148" s="96"/>
      <c r="K148" s="97"/>
      <c r="L148" s="107"/>
      <c r="M148" s="903"/>
      <c r="N148" s="113"/>
      <c r="O148" s="114"/>
      <c r="P148" s="97"/>
    </row>
    <row r="149" spans="1:16">
      <c r="A149" s="927"/>
      <c r="B149" s="109"/>
      <c r="C149" s="897"/>
      <c r="D149" s="94"/>
      <c r="E149" s="96"/>
      <c r="F149" s="93"/>
      <c r="G149" s="109"/>
      <c r="H149" s="900"/>
      <c r="I149" s="113"/>
      <c r="J149" s="114"/>
      <c r="K149" s="97"/>
      <c r="L149" s="109"/>
      <c r="M149" s="903"/>
      <c r="N149" s="113"/>
      <c r="O149" s="114"/>
      <c r="P149" s="104"/>
    </row>
    <row r="150" spans="1:16">
      <c r="A150" s="927"/>
      <c r="B150" s="110"/>
      <c r="C150" s="897"/>
      <c r="D150" s="94"/>
      <c r="E150" s="96"/>
      <c r="F150" s="93"/>
      <c r="G150" s="110"/>
      <c r="H150" s="900"/>
      <c r="I150" s="113"/>
      <c r="J150" s="114"/>
      <c r="K150" s="104"/>
      <c r="L150" s="110"/>
      <c r="M150" s="903"/>
      <c r="N150" s="111"/>
      <c r="O150" s="96"/>
      <c r="P150" s="97"/>
    </row>
    <row r="151" spans="1:16">
      <c r="A151" s="927"/>
      <c r="B151" s="109"/>
      <c r="C151" s="897"/>
      <c r="D151" s="111"/>
      <c r="E151" s="96"/>
      <c r="F151" s="97"/>
      <c r="G151" s="109"/>
      <c r="H151" s="900"/>
      <c r="I151" s="111"/>
      <c r="J151" s="96"/>
      <c r="K151" s="112"/>
      <c r="L151" s="109"/>
      <c r="M151" s="903"/>
      <c r="N151" s="94"/>
      <c r="O151" s="96"/>
      <c r="P151" s="112"/>
    </row>
    <row r="152" spans="1:16">
      <c r="A152" s="927"/>
      <c r="B152" s="110"/>
      <c r="C152" s="897"/>
      <c r="D152" s="94"/>
      <c r="E152" s="96"/>
      <c r="F152" s="108"/>
      <c r="G152" s="110"/>
      <c r="H152" s="900"/>
      <c r="I152" s="94"/>
      <c r="J152" s="96"/>
      <c r="K152" s="97"/>
      <c r="L152" s="110"/>
      <c r="M152" s="903"/>
      <c r="N152" s="113"/>
      <c r="O152" s="114"/>
      <c r="P152" s="97"/>
    </row>
    <row r="153" spans="1:16">
      <c r="A153" s="927"/>
      <c r="B153" s="109"/>
      <c r="C153" s="897"/>
      <c r="D153" s="94"/>
      <c r="E153" s="96"/>
      <c r="F153" s="97"/>
      <c r="G153" s="109"/>
      <c r="H153" s="900"/>
      <c r="I153" s="113"/>
      <c r="J153" s="114"/>
      <c r="K153" s="97"/>
      <c r="L153" s="109"/>
      <c r="M153" s="903"/>
      <c r="N153" s="113"/>
      <c r="O153" s="114"/>
      <c r="P153" s="97"/>
    </row>
    <row r="154" spans="1:16" ht="17.25" thickBot="1">
      <c r="A154" s="927"/>
      <c r="B154" s="110"/>
      <c r="C154" s="910"/>
      <c r="D154" s="115"/>
      <c r="E154" s="116"/>
      <c r="F154" s="117"/>
      <c r="G154" s="110"/>
      <c r="H154" s="900"/>
      <c r="I154" s="115"/>
      <c r="J154" s="116"/>
      <c r="K154" s="117"/>
      <c r="L154" s="110"/>
      <c r="M154" s="903"/>
      <c r="N154" s="115"/>
      <c r="O154" s="116"/>
      <c r="P154" s="117"/>
    </row>
    <row r="155" spans="1:16">
      <c r="A155" s="914" t="str">
        <f>TEXT(A109,"AAAA")</f>
        <v>星期二</v>
      </c>
      <c r="B155" s="109"/>
      <c r="C155" s="896" t="s">
        <v>666</v>
      </c>
      <c r="D155" s="118"/>
      <c r="E155" s="119"/>
      <c r="F155" s="97"/>
      <c r="G155" s="109"/>
      <c r="H155" s="899" t="s">
        <v>130</v>
      </c>
      <c r="I155" s="118"/>
      <c r="J155" s="119"/>
      <c r="K155" s="97"/>
      <c r="L155" s="109"/>
      <c r="M155" s="902" t="s">
        <v>130</v>
      </c>
      <c r="N155" s="118"/>
      <c r="O155" s="119"/>
      <c r="P155" s="97"/>
    </row>
    <row r="156" spans="1:16">
      <c r="A156" s="914"/>
      <c r="B156" s="110"/>
      <c r="C156" s="897"/>
      <c r="D156" s="120"/>
      <c r="E156" s="96"/>
      <c r="F156" s="97"/>
      <c r="G156" s="110"/>
      <c r="H156" s="900"/>
      <c r="I156" s="94"/>
      <c r="J156" s="96"/>
      <c r="K156" s="97"/>
      <c r="L156" s="110"/>
      <c r="M156" s="903"/>
      <c r="N156" s="94"/>
      <c r="O156" s="96"/>
      <c r="P156" s="97"/>
    </row>
    <row r="157" spans="1:16">
      <c r="A157" s="914"/>
      <c r="B157" s="109"/>
      <c r="C157" s="897"/>
      <c r="D157" s="120"/>
      <c r="E157" s="96"/>
      <c r="F157" s="97"/>
      <c r="G157" s="109"/>
      <c r="H157" s="900"/>
      <c r="I157" s="94"/>
      <c r="J157" s="96"/>
      <c r="K157" s="97"/>
      <c r="L157" s="109"/>
      <c r="M157" s="903"/>
      <c r="N157" s="94"/>
      <c r="O157" s="96"/>
      <c r="P157" s="97"/>
    </row>
    <row r="158" spans="1:16">
      <c r="A158" s="914"/>
      <c r="B158" s="110"/>
      <c r="C158" s="897"/>
      <c r="D158" s="120"/>
      <c r="E158" s="96"/>
      <c r="F158" s="97"/>
      <c r="G158" s="110"/>
      <c r="H158" s="900"/>
      <c r="I158" s="94"/>
      <c r="J158" s="96"/>
      <c r="K158" s="97"/>
      <c r="L158" s="110"/>
      <c r="M158" s="903"/>
      <c r="N158" s="94"/>
      <c r="O158" s="96"/>
      <c r="P158" s="97"/>
    </row>
    <row r="159" spans="1:16">
      <c r="A159" s="914"/>
      <c r="B159" s="109"/>
      <c r="C159" s="897"/>
      <c r="D159" s="120"/>
      <c r="E159" s="96"/>
      <c r="F159" s="97"/>
      <c r="G159" s="109"/>
      <c r="H159" s="900"/>
      <c r="I159" s="94"/>
      <c r="J159" s="96"/>
      <c r="K159" s="97"/>
      <c r="L159" s="109"/>
      <c r="M159" s="903"/>
      <c r="N159" s="94"/>
      <c r="O159" s="96"/>
      <c r="P159" s="97"/>
    </row>
    <row r="160" spans="1:16">
      <c r="A160" s="914"/>
      <c r="B160" s="110"/>
      <c r="C160" s="897"/>
      <c r="D160" s="120"/>
      <c r="E160" s="96"/>
      <c r="F160" s="97"/>
      <c r="G160" s="110"/>
      <c r="H160" s="900"/>
      <c r="I160" s="94"/>
      <c r="J160" s="96"/>
      <c r="K160" s="97"/>
      <c r="L160" s="110"/>
      <c r="M160" s="903"/>
      <c r="N160" s="94"/>
      <c r="O160" s="96"/>
      <c r="P160" s="97"/>
    </row>
    <row r="161" spans="1:16">
      <c r="A161" s="914"/>
      <c r="B161" s="109"/>
      <c r="C161" s="897"/>
      <c r="D161" s="120"/>
      <c r="E161" s="96"/>
      <c r="F161" s="97"/>
      <c r="G161" s="109"/>
      <c r="H161" s="900"/>
      <c r="I161" s="94"/>
      <c r="J161" s="96"/>
      <c r="K161" s="97"/>
      <c r="L161" s="109"/>
      <c r="M161" s="903"/>
      <c r="N161" s="94"/>
      <c r="O161" s="96"/>
      <c r="P161" s="97"/>
    </row>
    <row r="162" spans="1:16">
      <c r="A162" s="914"/>
      <c r="B162" s="110"/>
      <c r="C162" s="897"/>
      <c r="D162" s="94"/>
      <c r="E162" s="96"/>
      <c r="F162" s="97"/>
      <c r="G162" s="110"/>
      <c r="H162" s="900"/>
      <c r="I162" s="94"/>
      <c r="J162" s="96"/>
      <c r="K162" s="97"/>
      <c r="L162" s="110"/>
      <c r="M162" s="903"/>
      <c r="N162" s="94"/>
      <c r="O162" s="96"/>
      <c r="P162" s="97"/>
    </row>
    <row r="163" spans="1:16">
      <c r="A163" s="914"/>
      <c r="B163" s="107"/>
      <c r="C163" s="897"/>
      <c r="D163" s="113"/>
      <c r="E163" s="114"/>
      <c r="F163" s="104"/>
      <c r="G163" s="107"/>
      <c r="H163" s="900"/>
      <c r="I163" s="113"/>
      <c r="J163" s="114"/>
      <c r="K163" s="97"/>
      <c r="L163" s="107"/>
      <c r="M163" s="903"/>
      <c r="N163" s="113"/>
      <c r="O163" s="114"/>
      <c r="P163" s="97"/>
    </row>
    <row r="164" spans="1:16" ht="17.25" thickBot="1">
      <c r="A164" s="914"/>
      <c r="B164" s="107"/>
      <c r="C164" s="910"/>
      <c r="D164" s="122" t="s">
        <v>132</v>
      </c>
      <c r="E164" s="123" t="s">
        <v>133</v>
      </c>
      <c r="F164" s="124"/>
      <c r="G164" s="107"/>
      <c r="H164" s="911"/>
      <c r="I164" s="122" t="s">
        <v>132</v>
      </c>
      <c r="J164" s="123" t="s">
        <v>133</v>
      </c>
      <c r="K164" s="97"/>
      <c r="L164" s="107"/>
      <c r="M164" s="909"/>
      <c r="N164" s="122" t="s">
        <v>132</v>
      </c>
      <c r="O164" s="123" t="s">
        <v>133</v>
      </c>
      <c r="P164" s="97"/>
    </row>
    <row r="165" spans="1:16">
      <c r="A165" s="105"/>
      <c r="B165" s="109"/>
      <c r="C165" s="896" t="s">
        <v>667</v>
      </c>
      <c r="D165" s="118"/>
      <c r="E165" s="119"/>
      <c r="F165" s="125"/>
      <c r="G165" s="109"/>
      <c r="H165" s="899" t="s">
        <v>134</v>
      </c>
      <c r="I165" s="118"/>
      <c r="J165" s="119"/>
      <c r="K165" s="125"/>
      <c r="L165" s="109"/>
      <c r="M165" s="902" t="s">
        <v>134</v>
      </c>
      <c r="N165" s="118"/>
      <c r="O165" s="119"/>
      <c r="P165" s="125"/>
    </row>
    <row r="166" spans="1:16">
      <c r="A166" s="105"/>
      <c r="B166" s="110"/>
      <c r="C166" s="897"/>
      <c r="D166" s="94"/>
      <c r="E166" s="96"/>
      <c r="F166" s="97"/>
      <c r="G166" s="110"/>
      <c r="H166" s="900"/>
      <c r="I166" s="94"/>
      <c r="J166" s="96"/>
      <c r="K166" s="97"/>
      <c r="L166" s="110"/>
      <c r="M166" s="903"/>
      <c r="N166" s="94"/>
      <c r="O166" s="96"/>
      <c r="P166" s="97"/>
    </row>
    <row r="167" spans="1:16">
      <c r="A167" s="105"/>
      <c r="B167" s="126"/>
      <c r="C167" s="897"/>
      <c r="D167" s="94"/>
      <c r="E167" s="96"/>
      <c r="F167" s="97"/>
      <c r="G167" s="126"/>
      <c r="H167" s="900"/>
      <c r="I167" s="94"/>
      <c r="J167" s="96"/>
      <c r="K167" s="97"/>
      <c r="L167" s="126"/>
      <c r="M167" s="903"/>
      <c r="N167" s="94"/>
      <c r="O167" s="96"/>
      <c r="P167" s="128"/>
    </row>
    <row r="168" spans="1:16">
      <c r="A168" s="105"/>
      <c r="B168" s="107"/>
      <c r="C168" s="897"/>
      <c r="D168" s="94"/>
      <c r="E168" s="96"/>
      <c r="F168" s="97"/>
      <c r="G168" s="107"/>
      <c r="H168" s="900"/>
      <c r="I168" s="94"/>
      <c r="J168" s="96"/>
      <c r="K168" s="97"/>
      <c r="L168" s="107"/>
      <c r="M168" s="903"/>
      <c r="N168" s="94"/>
      <c r="O168" s="96"/>
      <c r="P168" s="216"/>
    </row>
    <row r="169" spans="1:16">
      <c r="A169" s="105"/>
      <c r="B169" s="109"/>
      <c r="C169" s="897"/>
      <c r="D169" s="94"/>
      <c r="E169" s="96"/>
      <c r="F169" s="97"/>
      <c r="G169" s="109"/>
      <c r="H169" s="900"/>
      <c r="I169" s="94"/>
      <c r="J169" s="96"/>
      <c r="K169" s="97"/>
      <c r="L169" s="109"/>
      <c r="M169" s="903"/>
      <c r="N169" s="94"/>
      <c r="O169" s="96"/>
      <c r="P169" s="97"/>
    </row>
    <row r="170" spans="1:16">
      <c r="A170" s="105"/>
      <c r="B170" s="110"/>
      <c r="C170" s="897"/>
      <c r="D170" s="94"/>
      <c r="E170" s="96"/>
      <c r="F170" s="127"/>
      <c r="G170" s="110"/>
      <c r="H170" s="900"/>
      <c r="I170" s="94"/>
      <c r="J170" s="96"/>
      <c r="K170" s="127"/>
      <c r="L170" s="110"/>
      <c r="M170" s="903"/>
      <c r="N170" s="94"/>
      <c r="O170" s="96"/>
      <c r="P170" s="127"/>
    </row>
    <row r="171" spans="1:16">
      <c r="A171" s="105"/>
      <c r="B171" s="109"/>
      <c r="C171" s="897"/>
      <c r="D171" s="94"/>
      <c r="E171" s="96"/>
      <c r="F171" s="128"/>
      <c r="G171" s="109"/>
      <c r="H171" s="900"/>
      <c r="I171" s="94"/>
      <c r="J171" s="96"/>
      <c r="K171" s="128"/>
      <c r="L171" s="109"/>
      <c r="M171" s="903"/>
      <c r="N171" s="94"/>
      <c r="O171" s="96"/>
      <c r="P171" s="128"/>
    </row>
    <row r="172" spans="1:16">
      <c r="A172" s="105"/>
      <c r="B172" s="110"/>
      <c r="C172" s="897"/>
      <c r="D172" s="217"/>
      <c r="E172" s="114"/>
      <c r="F172" s="216"/>
      <c r="G172" s="110"/>
      <c r="H172" s="900"/>
      <c r="I172" s="113"/>
      <c r="J172" s="114"/>
      <c r="K172" s="216"/>
      <c r="L172" s="110"/>
      <c r="M172" s="903"/>
      <c r="N172" s="113"/>
      <c r="O172" s="114"/>
      <c r="P172" s="216"/>
    </row>
    <row r="173" spans="1:16">
      <c r="A173" s="105"/>
      <c r="B173" s="109"/>
      <c r="C173" s="897"/>
      <c r="D173" s="217"/>
      <c r="E173" s="114"/>
      <c r="F173" s="216"/>
      <c r="G173" s="109"/>
      <c r="H173" s="900"/>
      <c r="I173" s="113"/>
      <c r="J173" s="114"/>
      <c r="K173" s="216"/>
      <c r="L173" s="109"/>
      <c r="M173" s="903"/>
      <c r="N173" s="113"/>
      <c r="O173" s="114"/>
      <c r="P173" s="216"/>
    </row>
    <row r="174" spans="1:16" ht="17.25" thickBot="1">
      <c r="A174" s="105"/>
      <c r="B174" s="110"/>
      <c r="C174" s="910"/>
      <c r="D174" s="129"/>
      <c r="E174" s="130"/>
      <c r="F174" s="104"/>
      <c r="G174" s="110"/>
      <c r="H174" s="911"/>
      <c r="I174" s="113"/>
      <c r="J174" s="130"/>
      <c r="K174" s="104"/>
      <c r="L174" s="110"/>
      <c r="M174" s="909"/>
      <c r="N174" s="113"/>
      <c r="O174" s="131"/>
      <c r="P174" s="127"/>
    </row>
    <row r="175" spans="1:16">
      <c r="A175" s="132"/>
      <c r="B175" s="109"/>
      <c r="C175" s="896" t="s">
        <v>668</v>
      </c>
      <c r="D175" s="118" t="s">
        <v>136</v>
      </c>
      <c r="E175" s="133" t="s">
        <v>137</v>
      </c>
      <c r="F175" s="125"/>
      <c r="G175" s="109"/>
      <c r="H175" s="899" t="s">
        <v>135</v>
      </c>
      <c r="I175" s="118" t="s">
        <v>136</v>
      </c>
      <c r="J175" s="133" t="s">
        <v>137</v>
      </c>
      <c r="K175" s="125"/>
      <c r="L175" s="109"/>
      <c r="M175" s="902" t="s">
        <v>135</v>
      </c>
      <c r="N175" s="118" t="s">
        <v>136</v>
      </c>
      <c r="O175" s="133" t="s">
        <v>137</v>
      </c>
      <c r="P175" s="125"/>
    </row>
    <row r="176" spans="1:16">
      <c r="A176" s="132"/>
      <c r="B176" s="110"/>
      <c r="C176" s="897"/>
      <c r="D176" s="94" t="s">
        <v>141</v>
      </c>
      <c r="E176" s="96" t="s">
        <v>142</v>
      </c>
      <c r="F176" s="134"/>
      <c r="G176" s="110"/>
      <c r="H176" s="900"/>
      <c r="I176" s="94" t="s">
        <v>141</v>
      </c>
      <c r="J176" s="96" t="s">
        <v>142</v>
      </c>
      <c r="K176" s="134"/>
      <c r="L176" s="110"/>
      <c r="M176" s="903"/>
      <c r="N176" s="94" t="s">
        <v>141</v>
      </c>
      <c r="O176" s="96" t="s">
        <v>142</v>
      </c>
      <c r="P176" s="134"/>
    </row>
    <row r="177" spans="1:16">
      <c r="A177" s="132"/>
      <c r="B177" s="135"/>
      <c r="C177" s="897"/>
      <c r="D177" s="94" t="s">
        <v>145</v>
      </c>
      <c r="E177" s="96" t="s">
        <v>146</v>
      </c>
      <c r="F177" s="97"/>
      <c r="G177" s="135"/>
      <c r="H177" s="900"/>
      <c r="I177" s="94" t="s">
        <v>145</v>
      </c>
      <c r="J177" s="96" t="s">
        <v>146</v>
      </c>
      <c r="K177" s="97"/>
      <c r="L177" s="135"/>
      <c r="M177" s="903"/>
      <c r="N177" s="94" t="s">
        <v>145</v>
      </c>
      <c r="O177" s="96" t="s">
        <v>146</v>
      </c>
      <c r="P177" s="97"/>
    </row>
    <row r="178" spans="1:16">
      <c r="A178" s="132"/>
      <c r="B178" s="110"/>
      <c r="C178" s="897"/>
      <c r="D178" s="94" t="s">
        <v>147</v>
      </c>
      <c r="E178" s="96" t="s">
        <v>148</v>
      </c>
      <c r="F178" s="104"/>
      <c r="G178" s="110"/>
      <c r="H178" s="900"/>
      <c r="I178" s="94" t="s">
        <v>147</v>
      </c>
      <c r="J178" s="96" t="s">
        <v>148</v>
      </c>
      <c r="K178" s="104"/>
      <c r="L178" s="110"/>
      <c r="M178" s="903"/>
      <c r="N178" s="94" t="s">
        <v>147</v>
      </c>
      <c r="O178" s="96" t="s">
        <v>148</v>
      </c>
      <c r="P178" s="104"/>
    </row>
    <row r="179" spans="1:16">
      <c r="A179" s="132"/>
      <c r="B179" s="135"/>
      <c r="C179" s="897"/>
      <c r="D179" s="94"/>
      <c r="E179" s="114"/>
      <c r="F179" s="136"/>
      <c r="G179" s="135"/>
      <c r="H179" s="900"/>
      <c r="I179" s="94"/>
      <c r="J179" s="114"/>
      <c r="K179" s="136"/>
      <c r="L179" s="135"/>
      <c r="M179" s="903"/>
      <c r="N179" s="94"/>
      <c r="O179" s="114"/>
      <c r="P179" s="136"/>
    </row>
    <row r="180" spans="1:16">
      <c r="A180" s="132"/>
      <c r="B180" s="110"/>
      <c r="C180" s="897"/>
      <c r="D180" s="94"/>
      <c r="E180" s="96"/>
      <c r="F180" s="97"/>
      <c r="G180" s="110"/>
      <c r="H180" s="900"/>
      <c r="I180" s="94"/>
      <c r="J180" s="96"/>
      <c r="K180" s="97"/>
      <c r="L180" s="110"/>
      <c r="M180" s="903"/>
      <c r="N180" s="94"/>
      <c r="O180" s="96"/>
      <c r="P180" s="97"/>
    </row>
    <row r="181" spans="1:16">
      <c r="A181" s="132"/>
      <c r="B181" s="135"/>
      <c r="C181" s="897"/>
      <c r="D181" s="94"/>
      <c r="E181" s="114"/>
      <c r="F181" s="136"/>
      <c r="G181" s="135"/>
      <c r="H181" s="900"/>
      <c r="I181" s="94"/>
      <c r="J181" s="114"/>
      <c r="K181" s="136"/>
      <c r="L181" s="135"/>
      <c r="M181" s="903"/>
      <c r="N181" s="94"/>
      <c r="O181" s="114"/>
      <c r="P181" s="136"/>
    </row>
    <row r="182" spans="1:16">
      <c r="A182" s="132"/>
      <c r="B182" s="110"/>
      <c r="C182" s="897"/>
      <c r="D182" s="94"/>
      <c r="E182" s="96"/>
      <c r="F182" s="97"/>
      <c r="G182" s="110"/>
      <c r="H182" s="900"/>
      <c r="I182" s="94"/>
      <c r="J182" s="96"/>
      <c r="K182" s="97"/>
      <c r="L182" s="110"/>
      <c r="M182" s="903"/>
      <c r="N182" s="94"/>
      <c r="O182" s="96"/>
      <c r="P182" s="97"/>
    </row>
    <row r="183" spans="1:16">
      <c r="A183" s="132"/>
      <c r="B183" s="135"/>
      <c r="C183" s="897"/>
      <c r="D183" s="94"/>
      <c r="E183" s="96"/>
      <c r="F183" s="97"/>
      <c r="G183" s="135"/>
      <c r="H183" s="900"/>
      <c r="I183" s="94"/>
      <c r="J183" s="96"/>
      <c r="K183" s="97"/>
      <c r="L183" s="135"/>
      <c r="M183" s="903"/>
      <c r="N183" s="94"/>
      <c r="O183" s="96"/>
      <c r="P183" s="97"/>
    </row>
    <row r="184" spans="1:16" ht="17.25" thickBot="1">
      <c r="A184" s="132"/>
      <c r="B184" s="110"/>
      <c r="C184" s="910"/>
      <c r="D184" s="115"/>
      <c r="E184" s="116"/>
      <c r="F184" s="117"/>
      <c r="G184" s="110"/>
      <c r="H184" s="911"/>
      <c r="I184" s="115"/>
      <c r="J184" s="130"/>
      <c r="K184" s="104"/>
      <c r="L184" s="110"/>
      <c r="M184" s="909"/>
      <c r="N184" s="115"/>
      <c r="O184" s="130"/>
      <c r="P184" s="104"/>
    </row>
    <row r="185" spans="1:16">
      <c r="A185" s="132"/>
      <c r="B185" s="135"/>
      <c r="C185" s="896" t="s">
        <v>669</v>
      </c>
      <c r="D185" s="137" t="s">
        <v>150</v>
      </c>
      <c r="E185" s="138"/>
      <c r="F185" s="139" t="s">
        <v>151</v>
      </c>
      <c r="G185" s="135"/>
      <c r="H185" s="899" t="s">
        <v>149</v>
      </c>
      <c r="I185" s="137" t="s">
        <v>150</v>
      </c>
      <c r="J185" s="138"/>
      <c r="K185" s="139" t="s">
        <v>151</v>
      </c>
      <c r="L185" s="135"/>
      <c r="M185" s="902" t="s">
        <v>149</v>
      </c>
      <c r="N185" s="137" t="s">
        <v>150</v>
      </c>
      <c r="O185" s="138"/>
      <c r="P185" s="139" t="s">
        <v>151</v>
      </c>
    </row>
    <row r="186" spans="1:16">
      <c r="A186" s="132"/>
      <c r="B186" s="110"/>
      <c r="C186" s="897"/>
      <c r="D186" s="120"/>
      <c r="E186" s="121"/>
      <c r="F186" s="140"/>
      <c r="G186" s="110"/>
      <c r="H186" s="900"/>
      <c r="I186" s="94"/>
      <c r="J186" s="96"/>
      <c r="K186" s="97"/>
      <c r="L186" s="110"/>
      <c r="M186" s="903"/>
      <c r="N186" s="94"/>
      <c r="O186" s="96"/>
      <c r="P186" s="97"/>
    </row>
    <row r="187" spans="1:16">
      <c r="A187" s="132"/>
      <c r="B187" s="135"/>
      <c r="C187" s="897"/>
      <c r="D187" s="94"/>
      <c r="E187" s="96"/>
      <c r="F187" s="97"/>
      <c r="G187" s="135"/>
      <c r="H187" s="900"/>
      <c r="I187" s="94"/>
      <c r="J187" s="96"/>
      <c r="K187" s="97"/>
      <c r="L187" s="135"/>
      <c r="M187" s="903"/>
      <c r="N187" s="94"/>
      <c r="O187" s="96"/>
      <c r="P187" s="97"/>
    </row>
    <row r="188" spans="1:16">
      <c r="A188" s="132"/>
      <c r="B188" s="110"/>
      <c r="C188" s="897"/>
      <c r="D188" s="113"/>
      <c r="E188" s="114"/>
      <c r="F188" s="104"/>
      <c r="G188" s="110"/>
      <c r="H188" s="900"/>
      <c r="I188" s="113"/>
      <c r="J188" s="114"/>
      <c r="K188" s="104"/>
      <c r="L188" s="110"/>
      <c r="M188" s="903"/>
      <c r="N188" s="113"/>
      <c r="O188" s="114"/>
      <c r="P188" s="104"/>
    </row>
    <row r="189" spans="1:16">
      <c r="A189" s="905"/>
      <c r="B189" s="135"/>
      <c r="C189" s="897"/>
      <c r="D189" s="94"/>
      <c r="E189" s="96"/>
      <c r="F189" s="97"/>
      <c r="G189" s="135"/>
      <c r="H189" s="900"/>
      <c r="I189" s="94"/>
      <c r="J189" s="96"/>
      <c r="K189" s="97"/>
      <c r="L189" s="135"/>
      <c r="M189" s="903"/>
      <c r="N189" s="94"/>
      <c r="O189" s="96"/>
      <c r="P189" s="97"/>
    </row>
    <row r="190" spans="1:16">
      <c r="A190" s="905"/>
      <c r="B190" s="110"/>
      <c r="C190" s="897"/>
      <c r="D190" s="94"/>
      <c r="E190" s="96"/>
      <c r="F190" s="97"/>
      <c r="G190" s="110"/>
      <c r="H190" s="900"/>
      <c r="I190" s="94"/>
      <c r="J190" s="96"/>
      <c r="K190" s="97"/>
      <c r="L190" s="110"/>
      <c r="M190" s="903"/>
      <c r="N190" s="94"/>
      <c r="O190" s="96"/>
      <c r="P190" s="97"/>
    </row>
    <row r="191" spans="1:16">
      <c r="A191" s="905"/>
      <c r="B191" s="135"/>
      <c r="C191" s="897"/>
      <c r="D191" s="113"/>
      <c r="E191" s="114"/>
      <c r="F191" s="104"/>
      <c r="G191" s="135"/>
      <c r="H191" s="900"/>
      <c r="I191" s="113"/>
      <c r="J191" s="114"/>
      <c r="K191" s="104"/>
      <c r="L191" s="135"/>
      <c r="M191" s="903"/>
      <c r="N191" s="113"/>
      <c r="O191" s="114"/>
      <c r="P191" s="104"/>
    </row>
    <row r="192" spans="1:16" ht="17.25" thickBot="1">
      <c r="A192" s="906"/>
      <c r="B192" s="141"/>
      <c r="C192" s="898"/>
      <c r="D192" s="142"/>
      <c r="E192" s="143"/>
      <c r="F192" s="144"/>
      <c r="G192" s="141"/>
      <c r="H192" s="901"/>
      <c r="I192" s="142"/>
      <c r="J192" s="143"/>
      <c r="K192" s="144"/>
      <c r="L192" s="141"/>
      <c r="M192" s="904"/>
      <c r="N192" s="142"/>
      <c r="O192" s="143"/>
      <c r="P192" s="144"/>
    </row>
    <row r="193" spans="1:16" s="146" customFormat="1" ht="27" customHeight="1" thickTop="1" thickBot="1">
      <c r="A193" s="145"/>
      <c r="B193" s="907" t="s">
        <v>152</v>
      </c>
      <c r="C193" s="907"/>
      <c r="D193" s="907"/>
      <c r="E193" s="907"/>
      <c r="F193" s="907"/>
      <c r="G193" s="908" t="s">
        <v>153</v>
      </c>
      <c r="H193" s="908"/>
      <c r="I193" s="908"/>
      <c r="J193" s="908"/>
      <c r="K193" s="908"/>
      <c r="L193" s="908"/>
      <c r="M193" s="908"/>
      <c r="N193" s="889" t="s">
        <v>154</v>
      </c>
      <c r="O193" s="889"/>
      <c r="P193" s="889"/>
    </row>
    <row r="194" spans="1:16" s="159" customFormat="1" ht="21.75" customHeight="1" thickTop="1" thickBot="1">
      <c r="A194" s="147" t="s">
        <v>0</v>
      </c>
      <c r="B194" s="464"/>
      <c r="C194" s="465" t="s">
        <v>155</v>
      </c>
      <c r="D194" s="466" t="s">
        <v>156</v>
      </c>
      <c r="E194" s="467" t="s">
        <v>157</v>
      </c>
      <c r="F194" s="468" t="s">
        <v>158</v>
      </c>
      <c r="G194" s="465" t="s">
        <v>159</v>
      </c>
      <c r="H194" s="469" t="s">
        <v>150</v>
      </c>
      <c r="I194" s="467" t="s">
        <v>156</v>
      </c>
      <c r="J194" s="467" t="s">
        <v>157</v>
      </c>
      <c r="K194" s="467" t="s">
        <v>158</v>
      </c>
      <c r="L194" s="469" t="s">
        <v>160</v>
      </c>
      <c r="M194" s="470" t="s">
        <v>161</v>
      </c>
      <c r="N194" s="471" t="s">
        <v>155</v>
      </c>
      <c r="O194" s="467" t="s">
        <v>157</v>
      </c>
      <c r="P194" s="472" t="s">
        <v>158</v>
      </c>
    </row>
    <row r="195" spans="1:16" s="172" customFormat="1" ht="17.25" thickTop="1">
      <c r="A195" s="890">
        <f>A109</f>
        <v>46175</v>
      </c>
      <c r="B195" s="893" t="s">
        <v>670</v>
      </c>
      <c r="C195" s="160"/>
      <c r="D195" s="161"/>
      <c r="E195" s="162"/>
      <c r="F195" s="163"/>
      <c r="G195" s="164"/>
      <c r="H195" s="165"/>
      <c r="I195" s="166"/>
      <c r="J195" s="166"/>
      <c r="K195" s="167"/>
      <c r="L195" s="168"/>
      <c r="M195" s="169"/>
      <c r="N195" s="170"/>
      <c r="O195" s="166"/>
      <c r="P195" s="171"/>
    </row>
    <row r="196" spans="1:16" s="172" customFormat="1">
      <c r="A196" s="891"/>
      <c r="B196" s="894"/>
      <c r="C196" s="173"/>
      <c r="D196" s="174"/>
      <c r="E196" s="175"/>
      <c r="F196" s="176"/>
      <c r="G196" s="173"/>
      <c r="H196" s="177"/>
      <c r="I196" s="175"/>
      <c r="J196" s="175"/>
      <c r="K196" s="178"/>
      <c r="L196" s="179"/>
      <c r="M196" s="180"/>
      <c r="N196" s="181"/>
      <c r="O196" s="175"/>
      <c r="P196" s="182"/>
    </row>
    <row r="197" spans="1:16" s="172" customFormat="1">
      <c r="A197" s="891"/>
      <c r="B197" s="894"/>
      <c r="C197" s="173"/>
      <c r="D197" s="174"/>
      <c r="E197" s="175"/>
      <c r="F197" s="176"/>
      <c r="G197" s="173"/>
      <c r="H197" s="183"/>
      <c r="I197" s="175"/>
      <c r="J197" s="175"/>
      <c r="K197" s="178"/>
      <c r="L197" s="184"/>
      <c r="M197" s="180"/>
      <c r="N197" s="181"/>
      <c r="O197" s="175"/>
      <c r="P197" s="182"/>
    </row>
    <row r="198" spans="1:16" s="172" customFormat="1">
      <c r="A198" s="891"/>
      <c r="B198" s="894"/>
      <c r="C198" s="173"/>
      <c r="D198" s="218"/>
      <c r="E198" s="175"/>
      <c r="F198" s="176"/>
      <c r="G198" s="173"/>
      <c r="H198" s="183"/>
      <c r="I198" s="175"/>
      <c r="J198" s="175"/>
      <c r="K198" s="187"/>
      <c r="L198" s="184"/>
      <c r="M198" s="180"/>
      <c r="N198" s="181"/>
      <c r="O198" s="175"/>
      <c r="P198" s="182"/>
    </row>
    <row r="199" spans="1:16" s="172" customFormat="1">
      <c r="A199" s="891"/>
      <c r="B199" s="894"/>
      <c r="C199" s="173"/>
      <c r="D199" s="185"/>
      <c r="E199" s="175"/>
      <c r="F199" s="182"/>
      <c r="G199" s="173"/>
      <c r="H199" s="186"/>
      <c r="I199" s="175"/>
      <c r="J199" s="175"/>
      <c r="K199" s="187"/>
      <c r="L199" s="184"/>
      <c r="M199" s="180"/>
      <c r="N199" s="181"/>
      <c r="O199" s="175"/>
      <c r="P199" s="182"/>
    </row>
    <row r="200" spans="1:16" s="172" customFormat="1">
      <c r="A200" s="891"/>
      <c r="B200" s="894"/>
      <c r="C200" s="173"/>
      <c r="D200" s="174"/>
      <c r="E200" s="175"/>
      <c r="F200" s="188"/>
      <c r="G200" s="198"/>
      <c r="H200" s="183"/>
      <c r="I200" s="191"/>
      <c r="J200" s="175"/>
      <c r="K200" s="178"/>
      <c r="L200" s="189"/>
      <c r="M200" s="190"/>
      <c r="N200" s="181"/>
      <c r="O200" s="175"/>
      <c r="P200" s="182"/>
    </row>
    <row r="201" spans="1:16" s="172" customFormat="1">
      <c r="A201" s="891"/>
      <c r="B201" s="894"/>
      <c r="C201" s="173"/>
      <c r="D201" s="174"/>
      <c r="E201" s="175"/>
      <c r="F201" s="182"/>
      <c r="G201" s="173"/>
      <c r="H201" s="183"/>
      <c r="I201" s="191"/>
      <c r="J201" s="175"/>
      <c r="K201" s="178"/>
      <c r="L201" s="184"/>
      <c r="M201" s="180"/>
      <c r="N201" s="181"/>
      <c r="O201" s="175"/>
      <c r="P201" s="182"/>
    </row>
    <row r="202" spans="1:16" s="172" customFormat="1">
      <c r="A202" s="891"/>
      <c r="B202" s="894"/>
      <c r="C202" s="173"/>
      <c r="D202" s="174"/>
      <c r="E202" s="175"/>
      <c r="F202" s="182"/>
      <c r="G202" s="219"/>
      <c r="H202" s="183"/>
      <c r="I202" s="175"/>
      <c r="J202" s="175"/>
      <c r="K202" s="178"/>
      <c r="L202" s="184"/>
      <c r="M202" s="180"/>
      <c r="N202" s="181"/>
      <c r="O202" s="175"/>
      <c r="P202" s="182"/>
    </row>
    <row r="203" spans="1:16" s="172" customFormat="1">
      <c r="A203" s="891"/>
      <c r="B203" s="894"/>
      <c r="C203" s="173"/>
      <c r="D203" s="174"/>
      <c r="E203" s="175"/>
      <c r="F203" s="188"/>
      <c r="G203" s="173"/>
      <c r="H203" s="183"/>
      <c r="I203" s="191"/>
      <c r="J203" s="175"/>
      <c r="K203" s="178"/>
      <c r="L203" s="184"/>
      <c r="M203" s="180"/>
      <c r="N203" s="181"/>
      <c r="O203" s="175"/>
      <c r="P203" s="182"/>
    </row>
    <row r="204" spans="1:16" s="172" customFormat="1">
      <c r="A204" s="891"/>
      <c r="B204" s="894"/>
      <c r="C204" s="173"/>
      <c r="D204" s="174"/>
      <c r="E204" s="175"/>
      <c r="F204" s="182"/>
      <c r="G204" s="173"/>
      <c r="H204" s="183"/>
      <c r="I204" s="191"/>
      <c r="J204" s="175"/>
      <c r="K204" s="178"/>
      <c r="L204" s="184"/>
      <c r="M204" s="180"/>
      <c r="N204" s="181"/>
      <c r="O204" s="175"/>
      <c r="P204" s="182"/>
    </row>
    <row r="205" spans="1:16" s="172" customFormat="1">
      <c r="A205" s="891"/>
      <c r="B205" s="894"/>
      <c r="C205" s="192"/>
      <c r="D205" s="193"/>
      <c r="E205" s="194"/>
      <c r="F205" s="195"/>
      <c r="G205" s="173"/>
      <c r="H205" s="177"/>
      <c r="I205" s="175"/>
      <c r="J205" s="175"/>
      <c r="K205" s="178"/>
      <c r="L205" s="184"/>
      <c r="M205" s="180"/>
      <c r="N205" s="196"/>
      <c r="O205" s="194"/>
      <c r="P205" s="195"/>
    </row>
    <row r="206" spans="1:16" s="172" customFormat="1">
      <c r="A206" s="891"/>
      <c r="B206" s="894"/>
      <c r="C206" s="192"/>
      <c r="D206" s="193"/>
      <c r="E206" s="194"/>
      <c r="F206" s="195"/>
      <c r="G206" s="198"/>
      <c r="H206" s="183"/>
      <c r="I206" s="191"/>
      <c r="J206" s="175"/>
      <c r="K206" s="178"/>
      <c r="L206" s="184"/>
      <c r="M206" s="180"/>
      <c r="N206" s="196"/>
      <c r="O206" s="194"/>
      <c r="P206" s="195"/>
    </row>
    <row r="207" spans="1:16" s="172" customFormat="1">
      <c r="A207" s="891"/>
      <c r="B207" s="894"/>
      <c r="C207" s="192"/>
      <c r="D207" s="193"/>
      <c r="E207" s="194"/>
      <c r="F207" s="195"/>
      <c r="G207" s="173"/>
      <c r="H207" s="199"/>
      <c r="I207" s="191"/>
      <c r="J207" s="200"/>
      <c r="K207" s="197"/>
      <c r="L207" s="184"/>
      <c r="M207" s="180"/>
      <c r="N207" s="196"/>
      <c r="O207" s="194"/>
      <c r="P207" s="195"/>
    </row>
    <row r="208" spans="1:16" s="172" customFormat="1">
      <c r="A208" s="891"/>
      <c r="B208" s="894"/>
      <c r="C208" s="192"/>
      <c r="D208" s="193"/>
      <c r="E208" s="194"/>
      <c r="F208" s="195"/>
      <c r="G208" s="173"/>
      <c r="H208" s="201"/>
      <c r="I208" s="175"/>
      <c r="J208" s="175"/>
      <c r="K208" s="178"/>
      <c r="L208" s="184"/>
      <c r="M208" s="180"/>
      <c r="N208" s="196"/>
      <c r="O208" s="194"/>
      <c r="P208" s="195"/>
    </row>
    <row r="209" spans="1:16" s="172" customFormat="1">
      <c r="A209" s="891"/>
      <c r="B209" s="894"/>
      <c r="C209" s="192"/>
      <c r="D209" s="193"/>
      <c r="E209" s="194"/>
      <c r="F209" s="195"/>
      <c r="G209" s="198"/>
      <c r="H209" s="183"/>
      <c r="I209" s="200"/>
      <c r="J209" s="200"/>
      <c r="K209" s="197"/>
      <c r="L209" s="184"/>
      <c r="M209" s="180"/>
      <c r="N209" s="196"/>
      <c r="O209" s="194"/>
      <c r="P209" s="195"/>
    </row>
    <row r="210" spans="1:16" s="172" customFormat="1">
      <c r="A210" s="891"/>
      <c r="B210" s="894"/>
      <c r="C210" s="192"/>
      <c r="D210" s="193"/>
      <c r="E210" s="194"/>
      <c r="F210" s="195"/>
      <c r="G210" s="173"/>
      <c r="H210" s="183"/>
      <c r="I210" s="200"/>
      <c r="J210" s="200"/>
      <c r="K210" s="197"/>
      <c r="L210" s="179"/>
      <c r="M210" s="180"/>
      <c r="N210" s="196"/>
      <c r="O210" s="194"/>
      <c r="P210" s="195"/>
    </row>
    <row r="211" spans="1:16" s="172" customFormat="1">
      <c r="A211" s="891"/>
      <c r="B211" s="894"/>
      <c r="C211" s="192"/>
      <c r="D211" s="193"/>
      <c r="E211" s="194"/>
      <c r="F211" s="195"/>
      <c r="G211" s="192"/>
      <c r="H211" s="201"/>
      <c r="I211" s="202"/>
      <c r="J211" s="202"/>
      <c r="K211" s="203"/>
      <c r="L211" s="204"/>
      <c r="M211" s="190"/>
      <c r="N211" s="196"/>
      <c r="O211" s="194"/>
      <c r="P211" s="195"/>
    </row>
    <row r="212" spans="1:16" s="172" customFormat="1">
      <c r="A212" s="891"/>
      <c r="B212" s="894"/>
      <c r="C212" s="192"/>
      <c r="D212" s="193"/>
      <c r="E212" s="194"/>
      <c r="F212" s="195"/>
      <c r="G212" s="192"/>
      <c r="H212" s="201"/>
      <c r="I212" s="202"/>
      <c r="J212" s="202"/>
      <c r="K212" s="203"/>
      <c r="L212" s="204"/>
      <c r="M212" s="190"/>
      <c r="N212" s="196"/>
      <c r="O212" s="194"/>
      <c r="P212" s="195"/>
    </row>
    <row r="213" spans="1:16" s="172" customFormat="1">
      <c r="A213" s="891"/>
      <c r="B213" s="894"/>
      <c r="C213" s="192"/>
      <c r="D213" s="193"/>
      <c r="E213" s="194"/>
      <c r="F213" s="195"/>
      <c r="G213" s="192"/>
      <c r="H213" s="201"/>
      <c r="I213" s="202"/>
      <c r="J213" s="202"/>
      <c r="K213" s="203"/>
      <c r="L213" s="204"/>
      <c r="M213" s="190"/>
      <c r="N213" s="196"/>
      <c r="O213" s="194"/>
      <c r="P213" s="195"/>
    </row>
    <row r="214" spans="1:16" s="172" customFormat="1" ht="17.25" thickBot="1">
      <c r="A214" s="892"/>
      <c r="B214" s="895"/>
      <c r="C214" s="205"/>
      <c r="D214" s="206"/>
      <c r="E214" s="207"/>
      <c r="F214" s="208"/>
      <c r="G214" s="209"/>
      <c r="H214" s="210"/>
      <c r="I214" s="211"/>
      <c r="J214" s="211"/>
      <c r="K214" s="212"/>
      <c r="L214" s="213"/>
      <c r="M214" s="214"/>
      <c r="N214" s="215"/>
      <c r="O214" s="207"/>
      <c r="P214" s="208"/>
    </row>
    <row r="215" spans="1:16" s="71" customFormat="1" ht="18" customHeight="1" thickTop="1" thickBot="1">
      <c r="A215" s="926">
        <f>A109+1</f>
        <v>46176</v>
      </c>
      <c r="B215" s="90" t="s">
        <v>162</v>
      </c>
      <c r="C215" s="896" t="s">
        <v>665</v>
      </c>
      <c r="D215" s="91" t="s">
        <v>114</v>
      </c>
      <c r="E215" s="92" t="s">
        <v>164</v>
      </c>
      <c r="F215" s="93"/>
      <c r="G215" s="90" t="s">
        <v>162</v>
      </c>
      <c r="H215" s="900" t="s">
        <v>163</v>
      </c>
      <c r="I215" s="91" t="s">
        <v>114</v>
      </c>
      <c r="J215" s="92" t="s">
        <v>164</v>
      </c>
      <c r="K215" s="93"/>
      <c r="L215" s="90" t="s">
        <v>162</v>
      </c>
      <c r="M215" s="903" t="s">
        <v>163</v>
      </c>
      <c r="N215" s="91" t="s">
        <v>114</v>
      </c>
      <c r="O215" s="92" t="s">
        <v>164</v>
      </c>
      <c r="P215" s="93"/>
    </row>
    <row r="216" spans="1:16" ht="18" customHeight="1">
      <c r="A216" s="927"/>
      <c r="B216" s="928"/>
      <c r="C216" s="897"/>
      <c r="D216" s="94" t="s">
        <v>116</v>
      </c>
      <c r="E216" s="95" t="s">
        <v>142</v>
      </c>
      <c r="F216" s="93"/>
      <c r="G216" s="928"/>
      <c r="H216" s="900"/>
      <c r="I216" s="94" t="s">
        <v>116</v>
      </c>
      <c r="J216" s="95" t="s">
        <v>142</v>
      </c>
      <c r="K216" s="93"/>
      <c r="L216" s="928"/>
      <c r="M216" s="903"/>
      <c r="N216" s="94" t="s">
        <v>116</v>
      </c>
      <c r="O216" s="95" t="s">
        <v>142</v>
      </c>
      <c r="P216" s="93"/>
    </row>
    <row r="217" spans="1:16" ht="17.25" thickBot="1">
      <c r="A217" s="927"/>
      <c r="B217" s="929"/>
      <c r="C217" s="897"/>
      <c r="D217" s="94" t="s">
        <v>165</v>
      </c>
      <c r="E217" s="96" t="s">
        <v>166</v>
      </c>
      <c r="F217" s="98"/>
      <c r="G217" s="929"/>
      <c r="H217" s="900"/>
      <c r="I217" s="94" t="s">
        <v>165</v>
      </c>
      <c r="J217" s="96" t="s">
        <v>166</v>
      </c>
      <c r="K217" s="98"/>
      <c r="L217" s="929"/>
      <c r="M217" s="903"/>
      <c r="N217" s="94" t="s">
        <v>165</v>
      </c>
      <c r="O217" s="96" t="s">
        <v>166</v>
      </c>
      <c r="P217" s="98"/>
    </row>
    <row r="218" spans="1:16" ht="17.25" thickBot="1">
      <c r="A218" s="927"/>
      <c r="B218" s="90" t="s">
        <v>167</v>
      </c>
      <c r="C218" s="897"/>
      <c r="D218" s="94"/>
      <c r="E218" s="96"/>
      <c r="F218" s="97"/>
      <c r="G218" s="90" t="s">
        <v>167</v>
      </c>
      <c r="H218" s="900"/>
      <c r="I218" s="94" t="s">
        <v>120</v>
      </c>
      <c r="J218" s="96" t="s">
        <v>148</v>
      </c>
      <c r="K218" s="97"/>
      <c r="L218" s="90" t="s">
        <v>167</v>
      </c>
      <c r="M218" s="903"/>
      <c r="N218" s="94" t="s">
        <v>120</v>
      </c>
      <c r="O218" s="96" t="s">
        <v>148</v>
      </c>
      <c r="P218" s="97"/>
    </row>
    <row r="219" spans="1:16">
      <c r="A219" s="927"/>
      <c r="B219" s="925"/>
      <c r="C219" s="897"/>
      <c r="D219" s="94"/>
      <c r="E219" s="96"/>
      <c r="F219" s="97"/>
      <c r="G219" s="925"/>
      <c r="H219" s="900"/>
      <c r="I219" s="94"/>
      <c r="J219" s="96"/>
      <c r="K219" s="97"/>
      <c r="L219" s="925"/>
      <c r="M219" s="903"/>
      <c r="N219" s="94"/>
      <c r="O219" s="96"/>
      <c r="P219" s="97"/>
    </row>
    <row r="220" spans="1:16">
      <c r="A220" s="927"/>
      <c r="B220" s="918"/>
      <c r="C220" s="897"/>
      <c r="D220" s="94"/>
      <c r="E220" s="96"/>
      <c r="F220" s="97"/>
      <c r="G220" s="918"/>
      <c r="H220" s="900"/>
      <c r="I220" s="94"/>
      <c r="J220" s="96"/>
      <c r="K220" s="97"/>
      <c r="L220" s="918"/>
      <c r="M220" s="903"/>
      <c r="N220" s="94"/>
      <c r="O220" s="96"/>
      <c r="P220" s="97"/>
    </row>
    <row r="221" spans="1:16">
      <c r="A221" s="927"/>
      <c r="B221" s="917"/>
      <c r="C221" s="897"/>
      <c r="D221" s="94"/>
      <c r="E221" s="96"/>
      <c r="F221" s="93"/>
      <c r="G221" s="917"/>
      <c r="H221" s="900"/>
      <c r="I221" s="94"/>
      <c r="J221" s="96"/>
      <c r="K221" s="93"/>
      <c r="L221" s="917"/>
      <c r="M221" s="903"/>
      <c r="N221" s="94"/>
      <c r="O221" s="96"/>
      <c r="P221" s="93"/>
    </row>
    <row r="222" spans="1:16">
      <c r="A222" s="927"/>
      <c r="B222" s="918"/>
      <c r="C222" s="897"/>
      <c r="D222" s="94"/>
      <c r="E222" s="96"/>
      <c r="F222" s="99"/>
      <c r="G222" s="918"/>
      <c r="H222" s="900"/>
      <c r="I222" s="94"/>
      <c r="J222" s="96"/>
      <c r="K222" s="99"/>
      <c r="L222" s="918"/>
      <c r="M222" s="903"/>
      <c r="N222" s="94"/>
      <c r="O222" s="96"/>
      <c r="P222" s="93"/>
    </row>
    <row r="223" spans="1:16">
      <c r="A223" s="927"/>
      <c r="B223" s="917"/>
      <c r="C223" s="897"/>
      <c r="D223" s="94"/>
      <c r="E223" s="96"/>
      <c r="F223" s="102"/>
      <c r="G223" s="917"/>
      <c r="H223" s="900"/>
      <c r="I223" s="94"/>
      <c r="J223" s="96"/>
      <c r="K223" s="102"/>
      <c r="L223" s="917"/>
      <c r="M223" s="903"/>
      <c r="N223" s="94"/>
      <c r="O223" s="96"/>
      <c r="P223" s="99"/>
    </row>
    <row r="224" spans="1:16" ht="17.25" thickBot="1">
      <c r="A224" s="927"/>
      <c r="B224" s="918"/>
      <c r="C224" s="897"/>
      <c r="D224" s="94"/>
      <c r="E224" s="96"/>
      <c r="F224" s="99"/>
      <c r="G224" s="918"/>
      <c r="H224" s="900"/>
      <c r="I224" s="94"/>
      <c r="J224" s="96"/>
      <c r="K224" s="99"/>
      <c r="L224" s="918"/>
      <c r="M224" s="903"/>
      <c r="N224" s="94"/>
      <c r="O224" s="96"/>
      <c r="P224" s="99"/>
    </row>
    <row r="225" spans="1:16" ht="17.25" thickBot="1">
      <c r="A225" s="927"/>
      <c r="B225" s="100" t="s">
        <v>168</v>
      </c>
      <c r="C225" s="897"/>
      <c r="D225" s="94"/>
      <c r="E225" s="96"/>
      <c r="F225" s="99"/>
      <c r="G225" s="100" t="s">
        <v>168</v>
      </c>
      <c r="H225" s="900"/>
      <c r="I225" s="94"/>
      <c r="J225" s="96"/>
      <c r="K225" s="99"/>
      <c r="L225" s="100" t="s">
        <v>168</v>
      </c>
      <c r="M225" s="903"/>
      <c r="N225" s="94"/>
      <c r="O225" s="96"/>
      <c r="P225" s="99"/>
    </row>
    <row r="226" spans="1:16">
      <c r="A226" s="927"/>
      <c r="B226" s="919"/>
      <c r="C226" s="897"/>
      <c r="D226" s="94"/>
      <c r="E226" s="96"/>
      <c r="F226" s="99"/>
      <c r="G226" s="919"/>
      <c r="H226" s="900"/>
      <c r="I226" s="94"/>
      <c r="J226" s="96"/>
      <c r="K226" s="99"/>
      <c r="L226" s="919"/>
      <c r="M226" s="903"/>
      <c r="N226" s="94"/>
      <c r="O226" s="96"/>
      <c r="P226" s="99"/>
    </row>
    <row r="227" spans="1:16">
      <c r="A227" s="927"/>
      <c r="B227" s="920"/>
      <c r="C227" s="897"/>
      <c r="D227" s="94"/>
      <c r="E227" s="96"/>
      <c r="F227" s="99"/>
      <c r="G227" s="920"/>
      <c r="H227" s="900"/>
      <c r="I227" s="94"/>
      <c r="J227" s="96"/>
      <c r="K227" s="99"/>
      <c r="L227" s="920"/>
      <c r="M227" s="903"/>
      <c r="N227" s="94"/>
      <c r="O227" s="96"/>
      <c r="P227" s="97"/>
    </row>
    <row r="228" spans="1:16" ht="17.25" thickBot="1">
      <c r="A228" s="927"/>
      <c r="B228" s="921"/>
      <c r="C228" s="897"/>
      <c r="D228" s="94"/>
      <c r="E228" s="96"/>
      <c r="F228" s="97"/>
      <c r="G228" s="921"/>
      <c r="H228" s="900"/>
      <c r="I228" s="94"/>
      <c r="J228" s="96"/>
      <c r="K228" s="97"/>
      <c r="L228" s="921"/>
      <c r="M228" s="903"/>
      <c r="N228" s="94"/>
      <c r="O228" s="96"/>
      <c r="P228" s="97"/>
    </row>
    <row r="229" spans="1:16" ht="17.25" thickBot="1">
      <c r="A229" s="927"/>
      <c r="B229" s="100" t="s">
        <v>123</v>
      </c>
      <c r="C229" s="897"/>
      <c r="D229" s="94"/>
      <c r="E229" s="96"/>
      <c r="F229" s="97"/>
      <c r="G229" s="100" t="s">
        <v>123</v>
      </c>
      <c r="H229" s="900"/>
      <c r="I229" s="94"/>
      <c r="J229" s="96"/>
      <c r="K229" s="97"/>
      <c r="L229" s="100" t="s">
        <v>123</v>
      </c>
      <c r="M229" s="903"/>
      <c r="N229" s="94"/>
      <c r="O229" s="96"/>
      <c r="P229" s="97"/>
    </row>
    <row r="230" spans="1:16">
      <c r="A230" s="927"/>
      <c r="B230" s="932"/>
      <c r="C230" s="897"/>
      <c r="D230" s="94"/>
      <c r="E230" s="96"/>
      <c r="F230" s="97"/>
      <c r="G230" s="932"/>
      <c r="H230" s="900"/>
      <c r="I230" s="94"/>
      <c r="J230" s="96"/>
      <c r="K230" s="97"/>
      <c r="L230" s="932"/>
      <c r="M230" s="903"/>
      <c r="N230" s="94"/>
      <c r="O230" s="96"/>
      <c r="P230" s="97"/>
    </row>
    <row r="231" spans="1:16">
      <c r="A231" s="927"/>
      <c r="B231" s="933"/>
      <c r="C231" s="897"/>
      <c r="D231" s="94"/>
      <c r="E231" s="96"/>
      <c r="F231" s="97"/>
      <c r="G231" s="933"/>
      <c r="H231" s="900"/>
      <c r="I231" s="94"/>
      <c r="J231" s="96"/>
      <c r="K231" s="97"/>
      <c r="L231" s="933"/>
      <c r="M231" s="903"/>
      <c r="N231" s="94"/>
      <c r="O231" s="96"/>
      <c r="P231" s="97"/>
    </row>
    <row r="232" spans="1:16" ht="17.25" thickBot="1">
      <c r="A232" s="927"/>
      <c r="B232" s="934"/>
      <c r="C232" s="897"/>
      <c r="D232" s="94"/>
      <c r="E232" s="96"/>
      <c r="F232" s="97"/>
      <c r="G232" s="934"/>
      <c r="H232" s="900"/>
      <c r="I232" s="94"/>
      <c r="J232" s="96"/>
      <c r="K232" s="97"/>
      <c r="L232" s="934"/>
      <c r="M232" s="903"/>
      <c r="N232" s="94"/>
      <c r="O232" s="96"/>
      <c r="P232" s="97"/>
    </row>
    <row r="233" spans="1:16">
      <c r="A233" s="927"/>
      <c r="B233" s="915" t="s">
        <v>124</v>
      </c>
      <c r="C233" s="897"/>
      <c r="D233" s="94"/>
      <c r="E233" s="96"/>
      <c r="F233" s="97"/>
      <c r="G233" s="915" t="s">
        <v>124</v>
      </c>
      <c r="H233" s="900"/>
      <c r="I233" s="94"/>
      <c r="J233" s="96"/>
      <c r="K233" s="97"/>
      <c r="L233" s="915" t="s">
        <v>124</v>
      </c>
      <c r="M233" s="903"/>
      <c r="N233" s="94"/>
      <c r="O233" s="96"/>
      <c r="P233" s="97"/>
    </row>
    <row r="234" spans="1:16" ht="17.25" thickBot="1">
      <c r="A234" s="927"/>
      <c r="B234" s="916"/>
      <c r="C234" s="897"/>
      <c r="D234" s="94"/>
      <c r="E234" s="96"/>
      <c r="F234" s="97"/>
      <c r="G234" s="916"/>
      <c r="H234" s="900"/>
      <c r="I234" s="94"/>
      <c r="J234" s="96"/>
      <c r="K234" s="97"/>
      <c r="L234" s="916"/>
      <c r="M234" s="903"/>
      <c r="N234" s="94"/>
      <c r="O234" s="96"/>
      <c r="P234" s="93"/>
    </row>
    <row r="235" spans="1:16" ht="17.25" thickTop="1">
      <c r="A235" s="927"/>
      <c r="B235" s="930" t="s">
        <v>125</v>
      </c>
      <c r="C235" s="897"/>
      <c r="D235" s="94"/>
      <c r="E235" s="96"/>
      <c r="F235" s="93"/>
      <c r="G235" s="930" t="s">
        <v>125</v>
      </c>
      <c r="H235" s="900"/>
      <c r="I235" s="94"/>
      <c r="J235" s="96"/>
      <c r="K235" s="93"/>
      <c r="L235" s="930" t="s">
        <v>125</v>
      </c>
      <c r="M235" s="903"/>
      <c r="N235" s="94"/>
      <c r="O235" s="96"/>
      <c r="P235" s="97"/>
    </row>
    <row r="236" spans="1:16" ht="17.25" thickBot="1">
      <c r="A236" s="927"/>
      <c r="B236" s="913"/>
      <c r="C236" s="897"/>
      <c r="D236" s="94"/>
      <c r="E236" s="96"/>
      <c r="F236" s="93"/>
      <c r="G236" s="913"/>
      <c r="H236" s="900"/>
      <c r="I236" s="94"/>
      <c r="J236" s="96"/>
      <c r="K236" s="93"/>
      <c r="L236" s="913"/>
      <c r="M236" s="903"/>
      <c r="N236" s="94"/>
      <c r="O236" s="96"/>
      <c r="P236" s="101"/>
    </row>
    <row r="237" spans="1:16">
      <c r="A237" s="927"/>
      <c r="B237" s="923"/>
      <c r="C237" s="897"/>
      <c r="D237" s="94"/>
      <c r="E237" s="96"/>
      <c r="F237" s="97"/>
      <c r="G237" s="923"/>
      <c r="H237" s="900"/>
      <c r="I237" s="94"/>
      <c r="J237" s="96"/>
      <c r="K237" s="97"/>
      <c r="L237" s="923"/>
      <c r="M237" s="903"/>
      <c r="N237" s="94"/>
      <c r="O237" s="96"/>
      <c r="P237" s="103"/>
    </row>
    <row r="238" spans="1:16" ht="17.25" thickBot="1">
      <c r="A238" s="927"/>
      <c r="B238" s="931"/>
      <c r="C238" s="897"/>
      <c r="D238" s="94"/>
      <c r="E238" s="96"/>
      <c r="F238" s="97"/>
      <c r="G238" s="931"/>
      <c r="H238" s="900"/>
      <c r="I238" s="94"/>
      <c r="J238" s="96"/>
      <c r="K238" s="97"/>
      <c r="L238" s="931"/>
      <c r="M238" s="903"/>
      <c r="N238" s="94"/>
      <c r="O238" s="96"/>
      <c r="P238" s="104"/>
    </row>
    <row r="239" spans="1:16">
      <c r="A239" s="927"/>
      <c r="B239" s="912" t="s">
        <v>126</v>
      </c>
      <c r="C239" s="897"/>
      <c r="D239" s="94"/>
      <c r="E239" s="96"/>
      <c r="F239" s="93"/>
      <c r="G239" s="912" t="s">
        <v>126</v>
      </c>
      <c r="H239" s="900"/>
      <c r="I239" s="94"/>
      <c r="J239" s="96"/>
      <c r="K239" s="93"/>
      <c r="L239" s="912" t="s">
        <v>126</v>
      </c>
      <c r="M239" s="903"/>
      <c r="N239" s="94"/>
      <c r="O239" s="96"/>
      <c r="P239" s="99"/>
    </row>
    <row r="240" spans="1:16" ht="17.25" thickBot="1">
      <c r="A240" s="927"/>
      <c r="B240" s="913"/>
      <c r="C240" s="897"/>
      <c r="D240" s="94"/>
      <c r="E240" s="96"/>
      <c r="F240" s="101"/>
      <c r="G240" s="913"/>
      <c r="H240" s="900"/>
      <c r="I240" s="94"/>
      <c r="J240" s="96"/>
      <c r="K240" s="101"/>
      <c r="L240" s="913"/>
      <c r="M240" s="903"/>
      <c r="N240" s="94"/>
      <c r="O240" s="96"/>
      <c r="P240" s="104"/>
    </row>
    <row r="241" spans="1:16">
      <c r="A241" s="927"/>
      <c r="B241" s="923"/>
      <c r="C241" s="897"/>
      <c r="D241" s="94"/>
      <c r="E241" s="96"/>
      <c r="F241" s="102"/>
      <c r="G241" s="923"/>
      <c r="H241" s="900"/>
      <c r="I241" s="94"/>
      <c r="J241" s="96"/>
      <c r="K241" s="103"/>
      <c r="L241" s="923"/>
      <c r="M241" s="903"/>
      <c r="N241" s="94"/>
      <c r="O241" s="96"/>
      <c r="P241" s="93"/>
    </row>
    <row r="242" spans="1:16" ht="17.25" thickBot="1">
      <c r="A242" s="927"/>
      <c r="B242" s="924"/>
      <c r="C242" s="897"/>
      <c r="D242" s="94"/>
      <c r="E242" s="96"/>
      <c r="F242" s="99"/>
      <c r="G242" s="924"/>
      <c r="H242" s="900"/>
      <c r="I242" s="94"/>
      <c r="J242" s="96"/>
      <c r="K242" s="104"/>
      <c r="L242" s="924"/>
      <c r="M242" s="903"/>
      <c r="N242" s="94"/>
      <c r="O242" s="96"/>
      <c r="P242" s="97"/>
    </row>
    <row r="243" spans="1:16">
      <c r="A243" s="927"/>
      <c r="B243" s="922" t="s">
        <v>127</v>
      </c>
      <c r="C243" s="897"/>
      <c r="D243" s="94"/>
      <c r="E243" s="96"/>
      <c r="F243" s="103"/>
      <c r="G243" s="922" t="s">
        <v>127</v>
      </c>
      <c r="H243" s="900"/>
      <c r="I243" s="94"/>
      <c r="J243" s="96"/>
      <c r="K243" s="104"/>
      <c r="L243" s="922" t="s">
        <v>127</v>
      </c>
      <c r="M243" s="903"/>
      <c r="N243" s="94"/>
      <c r="O243" s="114"/>
      <c r="P243" s="97"/>
    </row>
    <row r="244" spans="1:16" ht="17.25" thickBot="1">
      <c r="A244" s="927"/>
      <c r="B244" s="913"/>
      <c r="C244" s="897"/>
      <c r="D244" s="94"/>
      <c r="E244" s="96"/>
      <c r="F244" s="104"/>
      <c r="G244" s="913"/>
      <c r="H244" s="900"/>
      <c r="I244" s="94"/>
      <c r="J244" s="96"/>
      <c r="K244" s="99"/>
      <c r="L244" s="913"/>
      <c r="M244" s="903"/>
      <c r="N244" s="113"/>
      <c r="O244" s="96"/>
      <c r="P244" s="112"/>
    </row>
    <row r="245" spans="1:16">
      <c r="A245" s="927"/>
      <c r="B245" s="923"/>
      <c r="C245" s="897"/>
      <c r="D245" s="94"/>
      <c r="E245" s="96"/>
      <c r="F245" s="104"/>
      <c r="G245" s="923"/>
      <c r="H245" s="900"/>
      <c r="I245" s="94"/>
      <c r="J245" s="96"/>
      <c r="K245" s="104"/>
      <c r="L245" s="923"/>
      <c r="M245" s="903"/>
      <c r="N245" s="113"/>
      <c r="O245" s="114"/>
      <c r="P245" s="97"/>
    </row>
    <row r="246" spans="1:16" ht="17.25" thickBot="1">
      <c r="A246" s="927"/>
      <c r="B246" s="924"/>
      <c r="C246" s="897"/>
      <c r="D246" s="94"/>
      <c r="E246" s="96"/>
      <c r="F246" s="99"/>
      <c r="G246" s="924"/>
      <c r="H246" s="900"/>
      <c r="I246" s="94"/>
      <c r="J246" s="96"/>
      <c r="K246" s="93"/>
      <c r="L246" s="924"/>
      <c r="M246" s="903"/>
      <c r="N246" s="94"/>
      <c r="O246" s="114"/>
      <c r="P246" s="104"/>
    </row>
    <row r="247" spans="1:16">
      <c r="A247" s="927"/>
      <c r="B247" s="922" t="s">
        <v>128</v>
      </c>
      <c r="C247" s="897"/>
      <c r="D247" s="94"/>
      <c r="E247" s="96"/>
      <c r="F247" s="104"/>
      <c r="G247" s="922" t="s">
        <v>128</v>
      </c>
      <c r="H247" s="900"/>
      <c r="I247" s="94"/>
      <c r="J247" s="96"/>
      <c r="K247" s="97"/>
      <c r="L247" s="922" t="s">
        <v>128</v>
      </c>
      <c r="M247" s="903"/>
      <c r="N247" s="94"/>
      <c r="O247" s="96"/>
      <c r="P247" s="97"/>
    </row>
    <row r="248" spans="1:16" ht="17.25" thickBot="1">
      <c r="A248" s="927"/>
      <c r="B248" s="913"/>
      <c r="C248" s="897"/>
      <c r="D248" s="94"/>
      <c r="E248" s="96"/>
      <c r="F248" s="93"/>
      <c r="G248" s="913"/>
      <c r="H248" s="900"/>
      <c r="I248" s="94"/>
      <c r="J248" s="114"/>
      <c r="K248" s="97"/>
      <c r="L248" s="913"/>
      <c r="M248" s="903"/>
      <c r="N248" s="113"/>
      <c r="O248" s="114"/>
      <c r="P248" s="97"/>
    </row>
    <row r="249" spans="1:16">
      <c r="A249" s="927"/>
      <c r="B249" s="923"/>
      <c r="C249" s="897"/>
      <c r="D249" s="94"/>
      <c r="E249" s="96"/>
      <c r="F249" s="97"/>
      <c r="G249" s="923"/>
      <c r="H249" s="900"/>
      <c r="I249" s="94"/>
      <c r="J249" s="96"/>
      <c r="K249" s="97"/>
      <c r="L249" s="923"/>
      <c r="M249" s="903"/>
      <c r="N249" s="113"/>
      <c r="O249" s="114"/>
      <c r="P249" s="97"/>
    </row>
    <row r="250" spans="1:16" ht="17.25" thickBot="1">
      <c r="A250" s="927"/>
      <c r="B250" s="924"/>
      <c r="C250" s="897"/>
      <c r="D250" s="94"/>
      <c r="E250" s="96"/>
      <c r="F250" s="93"/>
      <c r="G250" s="924"/>
      <c r="H250" s="900"/>
      <c r="I250" s="94"/>
      <c r="J250" s="114"/>
      <c r="K250" s="97"/>
      <c r="L250" s="924"/>
      <c r="M250" s="903"/>
      <c r="N250" s="94"/>
      <c r="O250" s="114"/>
      <c r="P250" s="97"/>
    </row>
    <row r="251" spans="1:16">
      <c r="A251" s="927"/>
      <c r="B251" s="912" t="s">
        <v>129</v>
      </c>
      <c r="C251" s="897"/>
      <c r="D251" s="94"/>
      <c r="E251" s="96"/>
      <c r="F251" s="93"/>
      <c r="G251" s="912" t="s">
        <v>129</v>
      </c>
      <c r="H251" s="900"/>
      <c r="I251" s="94"/>
      <c r="J251" s="114"/>
      <c r="K251" s="97"/>
      <c r="L251" s="912" t="s">
        <v>129</v>
      </c>
      <c r="M251" s="903"/>
      <c r="N251" s="113"/>
      <c r="O251" s="114"/>
      <c r="P251" s="97"/>
    </row>
    <row r="252" spans="1:16" ht="17.25" thickBot="1">
      <c r="A252" s="927"/>
      <c r="B252" s="913"/>
      <c r="C252" s="897"/>
      <c r="D252" s="94"/>
      <c r="E252" s="96"/>
      <c r="F252" s="93"/>
      <c r="G252" s="913"/>
      <c r="H252" s="900"/>
      <c r="I252" s="94"/>
      <c r="J252" s="114"/>
      <c r="K252" s="97"/>
      <c r="L252" s="913"/>
      <c r="M252" s="903"/>
      <c r="N252" s="94"/>
      <c r="O252" s="114"/>
      <c r="P252" s="97"/>
    </row>
    <row r="253" spans="1:16">
      <c r="A253" s="927"/>
      <c r="B253" s="106"/>
      <c r="C253" s="897"/>
      <c r="D253" s="94"/>
      <c r="E253" s="96"/>
      <c r="F253" s="97"/>
      <c r="G253" s="106"/>
      <c r="H253" s="900"/>
      <c r="I253" s="94"/>
      <c r="J253" s="96"/>
      <c r="K253" s="112"/>
      <c r="L253" s="106"/>
      <c r="M253" s="903"/>
      <c r="N253" s="113"/>
      <c r="O253" s="96"/>
      <c r="P253" s="112"/>
    </row>
    <row r="254" spans="1:16">
      <c r="A254" s="927"/>
      <c r="B254" s="107"/>
      <c r="C254" s="897"/>
      <c r="D254" s="94"/>
      <c r="E254" s="96"/>
      <c r="F254" s="93"/>
      <c r="G254" s="107"/>
      <c r="H254" s="900"/>
      <c r="I254" s="94"/>
      <c r="J254" s="96"/>
      <c r="K254" s="97"/>
      <c r="L254" s="107"/>
      <c r="M254" s="903"/>
      <c r="N254" s="113"/>
      <c r="O254" s="114"/>
      <c r="P254" s="97"/>
    </row>
    <row r="255" spans="1:16">
      <c r="A255" s="927"/>
      <c r="B255" s="109"/>
      <c r="C255" s="897"/>
      <c r="D255" s="94"/>
      <c r="E255" s="96"/>
      <c r="F255" s="93"/>
      <c r="G255" s="109"/>
      <c r="H255" s="900"/>
      <c r="I255" s="113"/>
      <c r="J255" s="114"/>
      <c r="K255" s="97"/>
      <c r="L255" s="109"/>
      <c r="M255" s="903"/>
      <c r="N255" s="113"/>
      <c r="O255" s="114"/>
      <c r="P255" s="104"/>
    </row>
    <row r="256" spans="1:16">
      <c r="A256" s="927"/>
      <c r="B256" s="110"/>
      <c r="C256" s="897"/>
      <c r="D256" s="94"/>
      <c r="E256" s="96"/>
      <c r="F256" s="93"/>
      <c r="G256" s="110"/>
      <c r="H256" s="900"/>
      <c r="I256" s="113"/>
      <c r="J256" s="114"/>
      <c r="K256" s="104"/>
      <c r="L256" s="110"/>
      <c r="M256" s="903"/>
      <c r="N256" s="111"/>
      <c r="O256" s="96"/>
      <c r="P256" s="97"/>
    </row>
    <row r="257" spans="1:16">
      <c r="A257" s="927"/>
      <c r="B257" s="109"/>
      <c r="C257" s="897"/>
      <c r="D257" s="111"/>
      <c r="E257" s="96"/>
      <c r="F257" s="97"/>
      <c r="G257" s="109"/>
      <c r="H257" s="900"/>
      <c r="I257" s="111"/>
      <c r="J257" s="96"/>
      <c r="K257" s="112"/>
      <c r="L257" s="109"/>
      <c r="M257" s="903"/>
      <c r="N257" s="94"/>
      <c r="O257" s="96"/>
      <c r="P257" s="112"/>
    </row>
    <row r="258" spans="1:16">
      <c r="A258" s="927"/>
      <c r="B258" s="110"/>
      <c r="C258" s="897"/>
      <c r="D258" s="94"/>
      <c r="E258" s="96"/>
      <c r="F258" s="108"/>
      <c r="G258" s="110"/>
      <c r="H258" s="900"/>
      <c r="I258" s="94"/>
      <c r="J258" s="96"/>
      <c r="K258" s="97"/>
      <c r="L258" s="110"/>
      <c r="M258" s="903"/>
      <c r="N258" s="113"/>
      <c r="O258" s="114"/>
      <c r="P258" s="97"/>
    </row>
    <row r="259" spans="1:16">
      <c r="A259" s="927"/>
      <c r="B259" s="109"/>
      <c r="C259" s="897"/>
      <c r="D259" s="94"/>
      <c r="E259" s="96"/>
      <c r="F259" s="97"/>
      <c r="G259" s="109"/>
      <c r="H259" s="900"/>
      <c r="I259" s="113"/>
      <c r="J259" s="114"/>
      <c r="K259" s="97"/>
      <c r="L259" s="109"/>
      <c r="M259" s="903"/>
      <c r="N259" s="113"/>
      <c r="O259" s="114"/>
      <c r="P259" s="97"/>
    </row>
    <row r="260" spans="1:16" ht="17.25" thickBot="1">
      <c r="A260" s="927"/>
      <c r="B260" s="110"/>
      <c r="C260" s="910"/>
      <c r="D260" s="115"/>
      <c r="E260" s="116"/>
      <c r="F260" s="117"/>
      <c r="G260" s="110"/>
      <c r="H260" s="900"/>
      <c r="I260" s="115"/>
      <c r="J260" s="116"/>
      <c r="K260" s="117"/>
      <c r="L260" s="110"/>
      <c r="M260" s="903"/>
      <c r="N260" s="115"/>
      <c r="O260" s="116"/>
      <c r="P260" s="117"/>
    </row>
    <row r="261" spans="1:16">
      <c r="A261" s="914" t="str">
        <f>TEXT(A215,"AAAA")</f>
        <v>星期三</v>
      </c>
      <c r="B261" s="109"/>
      <c r="C261" s="896" t="s">
        <v>666</v>
      </c>
      <c r="D261" s="118"/>
      <c r="E261" s="119"/>
      <c r="F261" s="97"/>
      <c r="G261" s="109"/>
      <c r="H261" s="899" t="s">
        <v>130</v>
      </c>
      <c r="I261" s="118"/>
      <c r="J261" s="119"/>
      <c r="K261" s="97"/>
      <c r="L261" s="109"/>
      <c r="M261" s="902" t="s">
        <v>130</v>
      </c>
      <c r="N261" s="118"/>
      <c r="O261" s="119"/>
      <c r="P261" s="97"/>
    </row>
    <row r="262" spans="1:16">
      <c r="A262" s="914"/>
      <c r="B262" s="110"/>
      <c r="C262" s="897"/>
      <c r="D262" s="120"/>
      <c r="E262" s="96"/>
      <c r="F262" s="97"/>
      <c r="G262" s="110"/>
      <c r="H262" s="900"/>
      <c r="I262" s="94"/>
      <c r="J262" s="96"/>
      <c r="K262" s="97"/>
      <c r="L262" s="110"/>
      <c r="M262" s="903"/>
      <c r="N262" s="94"/>
      <c r="O262" s="96"/>
      <c r="P262" s="97"/>
    </row>
    <row r="263" spans="1:16">
      <c r="A263" s="914"/>
      <c r="B263" s="109"/>
      <c r="C263" s="897"/>
      <c r="D263" s="120"/>
      <c r="E263" s="96"/>
      <c r="F263" s="97"/>
      <c r="G263" s="109"/>
      <c r="H263" s="900"/>
      <c r="I263" s="94"/>
      <c r="J263" s="96"/>
      <c r="K263" s="97"/>
      <c r="L263" s="109"/>
      <c r="M263" s="903"/>
      <c r="N263" s="94"/>
      <c r="O263" s="96"/>
      <c r="P263" s="97"/>
    </row>
    <row r="264" spans="1:16">
      <c r="A264" s="914"/>
      <c r="B264" s="110"/>
      <c r="C264" s="897"/>
      <c r="D264" s="120"/>
      <c r="E264" s="96"/>
      <c r="F264" s="97"/>
      <c r="G264" s="110"/>
      <c r="H264" s="900"/>
      <c r="I264" s="94"/>
      <c r="J264" s="96"/>
      <c r="K264" s="97"/>
      <c r="L264" s="110"/>
      <c r="M264" s="903"/>
      <c r="N264" s="94"/>
      <c r="O264" s="96"/>
      <c r="P264" s="97"/>
    </row>
    <row r="265" spans="1:16">
      <c r="A265" s="914"/>
      <c r="B265" s="109"/>
      <c r="C265" s="897"/>
      <c r="D265" s="120"/>
      <c r="E265" s="96"/>
      <c r="F265" s="97"/>
      <c r="G265" s="109"/>
      <c r="H265" s="900"/>
      <c r="I265" s="94"/>
      <c r="J265" s="96"/>
      <c r="K265" s="97"/>
      <c r="L265" s="109"/>
      <c r="M265" s="903"/>
      <c r="N265" s="94"/>
      <c r="O265" s="96"/>
      <c r="P265" s="97"/>
    </row>
    <row r="266" spans="1:16">
      <c r="A266" s="914"/>
      <c r="B266" s="110"/>
      <c r="C266" s="897"/>
      <c r="D266" s="120"/>
      <c r="E266" s="96"/>
      <c r="F266" s="97"/>
      <c r="G266" s="110"/>
      <c r="H266" s="900"/>
      <c r="I266" s="94"/>
      <c r="J266" s="96"/>
      <c r="K266" s="97"/>
      <c r="L266" s="110"/>
      <c r="M266" s="903"/>
      <c r="N266" s="94"/>
      <c r="O266" s="96"/>
      <c r="P266" s="97"/>
    </row>
    <row r="267" spans="1:16">
      <c r="A267" s="914"/>
      <c r="B267" s="109"/>
      <c r="C267" s="897"/>
      <c r="D267" s="120"/>
      <c r="E267" s="96"/>
      <c r="F267" s="97"/>
      <c r="G267" s="109"/>
      <c r="H267" s="900"/>
      <c r="I267" s="94"/>
      <c r="J267" s="96"/>
      <c r="K267" s="97"/>
      <c r="L267" s="109"/>
      <c r="M267" s="903"/>
      <c r="N267" s="94"/>
      <c r="O267" s="96"/>
      <c r="P267" s="97"/>
    </row>
    <row r="268" spans="1:16">
      <c r="A268" s="914"/>
      <c r="B268" s="110"/>
      <c r="C268" s="897"/>
      <c r="D268" s="94"/>
      <c r="E268" s="96"/>
      <c r="F268" s="97"/>
      <c r="G268" s="110"/>
      <c r="H268" s="900"/>
      <c r="I268" s="94"/>
      <c r="J268" s="96"/>
      <c r="K268" s="97"/>
      <c r="L268" s="110"/>
      <c r="M268" s="903"/>
      <c r="N268" s="94"/>
      <c r="O268" s="96"/>
      <c r="P268" s="97"/>
    </row>
    <row r="269" spans="1:16">
      <c r="A269" s="914"/>
      <c r="B269" s="107"/>
      <c r="C269" s="897"/>
      <c r="D269" s="113"/>
      <c r="E269" s="114"/>
      <c r="F269" s="104"/>
      <c r="G269" s="107"/>
      <c r="H269" s="900"/>
      <c r="I269" s="113"/>
      <c r="J269" s="114"/>
      <c r="K269" s="97"/>
      <c r="L269" s="107"/>
      <c r="M269" s="903"/>
      <c r="N269" s="113"/>
      <c r="O269" s="114"/>
      <c r="P269" s="97"/>
    </row>
    <row r="270" spans="1:16" ht="17.25" thickBot="1">
      <c r="A270" s="914"/>
      <c r="B270" s="107"/>
      <c r="C270" s="910"/>
      <c r="D270" s="122" t="s">
        <v>132</v>
      </c>
      <c r="E270" s="123" t="s">
        <v>133</v>
      </c>
      <c r="F270" s="124"/>
      <c r="G270" s="107"/>
      <c r="H270" s="911"/>
      <c r="I270" s="122" t="s">
        <v>132</v>
      </c>
      <c r="J270" s="123" t="s">
        <v>133</v>
      </c>
      <c r="K270" s="97"/>
      <c r="L270" s="107"/>
      <c r="M270" s="909"/>
      <c r="N270" s="122" t="s">
        <v>132</v>
      </c>
      <c r="O270" s="123" t="s">
        <v>133</v>
      </c>
      <c r="P270" s="97"/>
    </row>
    <row r="271" spans="1:16">
      <c r="A271" s="105"/>
      <c r="B271" s="109"/>
      <c r="C271" s="896" t="s">
        <v>667</v>
      </c>
      <c r="D271" s="118"/>
      <c r="E271" s="119"/>
      <c r="F271" s="125"/>
      <c r="G271" s="109"/>
      <c r="H271" s="899" t="s">
        <v>134</v>
      </c>
      <c r="I271" s="118"/>
      <c r="J271" s="119"/>
      <c r="K271" s="125"/>
      <c r="L271" s="109"/>
      <c r="M271" s="902" t="s">
        <v>134</v>
      </c>
      <c r="N271" s="118"/>
      <c r="O271" s="119"/>
      <c r="P271" s="125"/>
    </row>
    <row r="272" spans="1:16">
      <c r="A272" s="105"/>
      <c r="B272" s="110"/>
      <c r="C272" s="897"/>
      <c r="D272" s="94"/>
      <c r="E272" s="96"/>
      <c r="F272" s="97"/>
      <c r="G272" s="110"/>
      <c r="H272" s="900"/>
      <c r="I272" s="94"/>
      <c r="J272" s="96"/>
      <c r="K272" s="97"/>
      <c r="L272" s="110"/>
      <c r="M272" s="903"/>
      <c r="N272" s="94"/>
      <c r="O272" s="96"/>
      <c r="P272" s="97"/>
    </row>
    <row r="273" spans="1:16">
      <c r="A273" s="105"/>
      <c r="B273" s="126"/>
      <c r="C273" s="897"/>
      <c r="D273" s="94"/>
      <c r="E273" s="96"/>
      <c r="F273" s="97"/>
      <c r="G273" s="126"/>
      <c r="H273" s="900"/>
      <c r="I273" s="94"/>
      <c r="J273" s="96"/>
      <c r="K273" s="97"/>
      <c r="L273" s="126"/>
      <c r="M273" s="903"/>
      <c r="N273" s="94"/>
      <c r="O273" s="96"/>
      <c r="P273" s="128"/>
    </row>
    <row r="274" spans="1:16">
      <c r="A274" s="105"/>
      <c r="B274" s="107"/>
      <c r="C274" s="897"/>
      <c r="D274" s="94"/>
      <c r="E274" s="96"/>
      <c r="F274" s="97"/>
      <c r="G274" s="107"/>
      <c r="H274" s="900"/>
      <c r="I274" s="94"/>
      <c r="J274" s="96"/>
      <c r="K274" s="97"/>
      <c r="L274" s="107"/>
      <c r="M274" s="903"/>
      <c r="N274" s="94"/>
      <c r="O274" s="96"/>
      <c r="P274" s="216"/>
    </row>
    <row r="275" spans="1:16">
      <c r="A275" s="105"/>
      <c r="B275" s="109"/>
      <c r="C275" s="897"/>
      <c r="D275" s="94"/>
      <c r="E275" s="96"/>
      <c r="F275" s="97"/>
      <c r="G275" s="109"/>
      <c r="H275" s="900"/>
      <c r="I275" s="94"/>
      <c r="J275" s="96"/>
      <c r="K275" s="97"/>
      <c r="L275" s="109"/>
      <c r="M275" s="903"/>
      <c r="N275" s="94"/>
      <c r="O275" s="96"/>
      <c r="P275" s="97"/>
    </row>
    <row r="276" spans="1:16">
      <c r="A276" s="105"/>
      <c r="B276" s="110"/>
      <c r="C276" s="897"/>
      <c r="D276" s="94"/>
      <c r="E276" s="96"/>
      <c r="F276" s="127"/>
      <c r="G276" s="110"/>
      <c r="H276" s="900"/>
      <c r="I276" s="94"/>
      <c r="J276" s="96"/>
      <c r="K276" s="127"/>
      <c r="L276" s="110"/>
      <c r="M276" s="903"/>
      <c r="N276" s="94"/>
      <c r="O276" s="96"/>
      <c r="P276" s="127"/>
    </row>
    <row r="277" spans="1:16">
      <c r="A277" s="105"/>
      <c r="B277" s="109"/>
      <c r="C277" s="897"/>
      <c r="D277" s="94"/>
      <c r="E277" s="96"/>
      <c r="F277" s="128"/>
      <c r="G277" s="109"/>
      <c r="H277" s="900"/>
      <c r="I277" s="94"/>
      <c r="J277" s="96"/>
      <c r="K277" s="128"/>
      <c r="L277" s="109"/>
      <c r="M277" s="903"/>
      <c r="N277" s="94"/>
      <c r="O277" s="96"/>
      <c r="P277" s="128"/>
    </row>
    <row r="278" spans="1:16">
      <c r="A278" s="105"/>
      <c r="B278" s="110"/>
      <c r="C278" s="897"/>
      <c r="D278" s="217"/>
      <c r="E278" s="114"/>
      <c r="F278" s="216"/>
      <c r="G278" s="110"/>
      <c r="H278" s="900"/>
      <c r="I278" s="113"/>
      <c r="J278" s="114"/>
      <c r="K278" s="216"/>
      <c r="L278" s="110"/>
      <c r="M278" s="903"/>
      <c r="N278" s="113"/>
      <c r="O278" s="114"/>
      <c r="P278" s="216"/>
    </row>
    <row r="279" spans="1:16">
      <c r="A279" s="105"/>
      <c r="B279" s="109"/>
      <c r="C279" s="897"/>
      <c r="D279" s="217"/>
      <c r="E279" s="114"/>
      <c r="F279" s="216"/>
      <c r="G279" s="109"/>
      <c r="H279" s="900"/>
      <c r="I279" s="113"/>
      <c r="J279" s="114"/>
      <c r="K279" s="216"/>
      <c r="L279" s="109"/>
      <c r="M279" s="903"/>
      <c r="N279" s="113"/>
      <c r="O279" s="114"/>
      <c r="P279" s="216"/>
    </row>
    <row r="280" spans="1:16" ht="17.25" thickBot="1">
      <c r="A280" s="105"/>
      <c r="B280" s="110"/>
      <c r="C280" s="910"/>
      <c r="D280" s="129"/>
      <c r="E280" s="130"/>
      <c r="F280" s="104"/>
      <c r="G280" s="110"/>
      <c r="H280" s="911"/>
      <c r="I280" s="113"/>
      <c r="J280" s="130"/>
      <c r="K280" s="104"/>
      <c r="L280" s="110"/>
      <c r="M280" s="909"/>
      <c r="N280" s="113"/>
      <c r="O280" s="131"/>
      <c r="P280" s="127"/>
    </row>
    <row r="281" spans="1:16">
      <c r="A281" s="132"/>
      <c r="B281" s="109"/>
      <c r="C281" s="896" t="s">
        <v>668</v>
      </c>
      <c r="D281" s="118" t="s">
        <v>136</v>
      </c>
      <c r="E281" s="133" t="s">
        <v>137</v>
      </c>
      <c r="F281" s="125"/>
      <c r="G281" s="109"/>
      <c r="H281" s="899" t="s">
        <v>135</v>
      </c>
      <c r="I281" s="118" t="s">
        <v>136</v>
      </c>
      <c r="J281" s="133" t="s">
        <v>137</v>
      </c>
      <c r="K281" s="125"/>
      <c r="L281" s="109"/>
      <c r="M281" s="902" t="s">
        <v>135</v>
      </c>
      <c r="N281" s="118" t="s">
        <v>136</v>
      </c>
      <c r="O281" s="133" t="s">
        <v>137</v>
      </c>
      <c r="P281" s="125"/>
    </row>
    <row r="282" spans="1:16">
      <c r="A282" s="132"/>
      <c r="B282" s="110"/>
      <c r="C282" s="897"/>
      <c r="D282" s="94" t="s">
        <v>141</v>
      </c>
      <c r="E282" s="96" t="s">
        <v>142</v>
      </c>
      <c r="F282" s="134"/>
      <c r="G282" s="110"/>
      <c r="H282" s="900"/>
      <c r="I282" s="94" t="s">
        <v>141</v>
      </c>
      <c r="J282" s="96" t="s">
        <v>142</v>
      </c>
      <c r="K282" s="134"/>
      <c r="L282" s="110"/>
      <c r="M282" s="903"/>
      <c r="N282" s="94" t="s">
        <v>141</v>
      </c>
      <c r="O282" s="96" t="s">
        <v>142</v>
      </c>
      <c r="P282" s="134"/>
    </row>
    <row r="283" spans="1:16">
      <c r="A283" s="132"/>
      <c r="B283" s="135"/>
      <c r="C283" s="897"/>
      <c r="D283" s="94" t="s">
        <v>145</v>
      </c>
      <c r="E283" s="96" t="s">
        <v>146</v>
      </c>
      <c r="F283" s="97"/>
      <c r="G283" s="135"/>
      <c r="H283" s="900"/>
      <c r="I283" s="94" t="s">
        <v>145</v>
      </c>
      <c r="J283" s="96" t="s">
        <v>146</v>
      </c>
      <c r="K283" s="97"/>
      <c r="L283" s="135"/>
      <c r="M283" s="903"/>
      <c r="N283" s="94" t="s">
        <v>145</v>
      </c>
      <c r="O283" s="96" t="s">
        <v>146</v>
      </c>
      <c r="P283" s="97"/>
    </row>
    <row r="284" spans="1:16">
      <c r="A284" s="132"/>
      <c r="B284" s="110"/>
      <c r="C284" s="897"/>
      <c r="D284" s="94" t="s">
        <v>147</v>
      </c>
      <c r="E284" s="96" t="s">
        <v>148</v>
      </c>
      <c r="F284" s="104"/>
      <c r="G284" s="110"/>
      <c r="H284" s="900"/>
      <c r="I284" s="94" t="s">
        <v>147</v>
      </c>
      <c r="J284" s="96" t="s">
        <v>148</v>
      </c>
      <c r="K284" s="104"/>
      <c r="L284" s="110"/>
      <c r="M284" s="903"/>
      <c r="N284" s="94" t="s">
        <v>147</v>
      </c>
      <c r="O284" s="96" t="s">
        <v>148</v>
      </c>
      <c r="P284" s="104"/>
    </row>
    <row r="285" spans="1:16">
      <c r="A285" s="132"/>
      <c r="B285" s="135"/>
      <c r="C285" s="897"/>
      <c r="D285" s="94"/>
      <c r="E285" s="114"/>
      <c r="F285" s="136"/>
      <c r="G285" s="135"/>
      <c r="H285" s="900"/>
      <c r="I285" s="94"/>
      <c r="J285" s="114"/>
      <c r="K285" s="136"/>
      <c r="L285" s="135"/>
      <c r="M285" s="903"/>
      <c r="N285" s="94"/>
      <c r="O285" s="114"/>
      <c r="P285" s="136"/>
    </row>
    <row r="286" spans="1:16">
      <c r="A286" s="132"/>
      <c r="B286" s="110"/>
      <c r="C286" s="897"/>
      <c r="D286" s="94"/>
      <c r="E286" s="96"/>
      <c r="F286" s="97"/>
      <c r="G286" s="110"/>
      <c r="H286" s="900"/>
      <c r="I286" s="94"/>
      <c r="J286" s="96"/>
      <c r="K286" s="97"/>
      <c r="L286" s="110"/>
      <c r="M286" s="903"/>
      <c r="N286" s="94"/>
      <c r="O286" s="96"/>
      <c r="P286" s="97"/>
    </row>
    <row r="287" spans="1:16">
      <c r="A287" s="132"/>
      <c r="B287" s="135"/>
      <c r="C287" s="897"/>
      <c r="D287" s="94"/>
      <c r="E287" s="114"/>
      <c r="F287" s="136"/>
      <c r="G287" s="135"/>
      <c r="H287" s="900"/>
      <c r="I287" s="94"/>
      <c r="J287" s="114"/>
      <c r="K287" s="136"/>
      <c r="L287" s="135"/>
      <c r="M287" s="903"/>
      <c r="N287" s="94"/>
      <c r="O287" s="114"/>
      <c r="P287" s="136"/>
    </row>
    <row r="288" spans="1:16">
      <c r="A288" s="132"/>
      <c r="B288" s="110"/>
      <c r="C288" s="897"/>
      <c r="D288" s="94"/>
      <c r="E288" s="96"/>
      <c r="F288" s="97"/>
      <c r="G288" s="110"/>
      <c r="H288" s="900"/>
      <c r="I288" s="94"/>
      <c r="J288" s="96"/>
      <c r="K288" s="97"/>
      <c r="L288" s="110"/>
      <c r="M288" s="903"/>
      <c r="N288" s="94"/>
      <c r="O288" s="96"/>
      <c r="P288" s="97"/>
    </row>
    <row r="289" spans="1:16">
      <c r="A289" s="132"/>
      <c r="B289" s="135"/>
      <c r="C289" s="897"/>
      <c r="D289" s="94"/>
      <c r="E289" s="96"/>
      <c r="F289" s="97"/>
      <c r="G289" s="135"/>
      <c r="H289" s="900"/>
      <c r="I289" s="94"/>
      <c r="J289" s="96"/>
      <c r="K289" s="97"/>
      <c r="L289" s="135"/>
      <c r="M289" s="903"/>
      <c r="N289" s="94"/>
      <c r="O289" s="96"/>
      <c r="P289" s="97"/>
    </row>
    <row r="290" spans="1:16" ht="17.25" thickBot="1">
      <c r="A290" s="132"/>
      <c r="B290" s="110"/>
      <c r="C290" s="910"/>
      <c r="D290" s="115"/>
      <c r="E290" s="116"/>
      <c r="F290" s="117"/>
      <c r="G290" s="110"/>
      <c r="H290" s="911"/>
      <c r="I290" s="115"/>
      <c r="J290" s="130"/>
      <c r="K290" s="104"/>
      <c r="L290" s="110"/>
      <c r="M290" s="909"/>
      <c r="N290" s="115"/>
      <c r="O290" s="130"/>
      <c r="P290" s="104"/>
    </row>
    <row r="291" spans="1:16">
      <c r="A291" s="132"/>
      <c r="B291" s="135"/>
      <c r="C291" s="896" t="s">
        <v>669</v>
      </c>
      <c r="D291" s="137" t="s">
        <v>150</v>
      </c>
      <c r="E291" s="138"/>
      <c r="F291" s="139" t="s">
        <v>151</v>
      </c>
      <c r="G291" s="135"/>
      <c r="H291" s="899" t="s">
        <v>149</v>
      </c>
      <c r="I291" s="137" t="s">
        <v>150</v>
      </c>
      <c r="J291" s="138"/>
      <c r="K291" s="139" t="s">
        <v>151</v>
      </c>
      <c r="L291" s="135"/>
      <c r="M291" s="902" t="s">
        <v>149</v>
      </c>
      <c r="N291" s="137" t="s">
        <v>150</v>
      </c>
      <c r="O291" s="138"/>
      <c r="P291" s="139" t="s">
        <v>151</v>
      </c>
    </row>
    <row r="292" spans="1:16">
      <c r="A292" s="132"/>
      <c r="B292" s="110"/>
      <c r="C292" s="897"/>
      <c r="D292" s="120"/>
      <c r="E292" s="121"/>
      <c r="F292" s="140"/>
      <c r="G292" s="110"/>
      <c r="H292" s="900"/>
      <c r="I292" s="94"/>
      <c r="J292" s="96"/>
      <c r="K292" s="97"/>
      <c r="L292" s="110"/>
      <c r="M292" s="903"/>
      <c r="N292" s="94"/>
      <c r="O292" s="96"/>
      <c r="P292" s="97"/>
    </row>
    <row r="293" spans="1:16">
      <c r="A293" s="132"/>
      <c r="B293" s="135"/>
      <c r="C293" s="897"/>
      <c r="D293" s="94"/>
      <c r="E293" s="96"/>
      <c r="F293" s="97"/>
      <c r="G293" s="135"/>
      <c r="H293" s="900"/>
      <c r="I293" s="94"/>
      <c r="J293" s="96"/>
      <c r="K293" s="97"/>
      <c r="L293" s="135"/>
      <c r="M293" s="903"/>
      <c r="N293" s="94"/>
      <c r="O293" s="96"/>
      <c r="P293" s="97"/>
    </row>
    <row r="294" spans="1:16">
      <c r="A294" s="132"/>
      <c r="B294" s="110"/>
      <c r="C294" s="897"/>
      <c r="D294" s="113"/>
      <c r="E294" s="114"/>
      <c r="F294" s="104"/>
      <c r="G294" s="110"/>
      <c r="H294" s="900"/>
      <c r="I294" s="113"/>
      <c r="J294" s="114"/>
      <c r="K294" s="104"/>
      <c r="L294" s="110"/>
      <c r="M294" s="903"/>
      <c r="N294" s="113"/>
      <c r="O294" s="114"/>
      <c r="P294" s="104"/>
    </row>
    <row r="295" spans="1:16">
      <c r="A295" s="905"/>
      <c r="B295" s="135"/>
      <c r="C295" s="897"/>
      <c r="D295" s="94"/>
      <c r="E295" s="96"/>
      <c r="F295" s="97"/>
      <c r="G295" s="135"/>
      <c r="H295" s="900"/>
      <c r="I295" s="94"/>
      <c r="J295" s="96"/>
      <c r="K295" s="97"/>
      <c r="L295" s="135"/>
      <c r="M295" s="903"/>
      <c r="N295" s="94"/>
      <c r="O295" s="96"/>
      <c r="P295" s="97"/>
    </row>
    <row r="296" spans="1:16">
      <c r="A296" s="905"/>
      <c r="B296" s="110"/>
      <c r="C296" s="897"/>
      <c r="D296" s="94"/>
      <c r="E296" s="96"/>
      <c r="F296" s="97"/>
      <c r="G296" s="110"/>
      <c r="H296" s="900"/>
      <c r="I296" s="94"/>
      <c r="J296" s="96"/>
      <c r="K296" s="97"/>
      <c r="L296" s="110"/>
      <c r="M296" s="903"/>
      <c r="N296" s="94"/>
      <c r="O296" s="96"/>
      <c r="P296" s="97"/>
    </row>
    <row r="297" spans="1:16">
      <c r="A297" s="905"/>
      <c r="B297" s="135"/>
      <c r="C297" s="897"/>
      <c r="D297" s="113"/>
      <c r="E297" s="114"/>
      <c r="F297" s="104"/>
      <c r="G297" s="135"/>
      <c r="H297" s="900"/>
      <c r="I297" s="113"/>
      <c r="J297" s="114"/>
      <c r="K297" s="104"/>
      <c r="L297" s="135"/>
      <c r="M297" s="903"/>
      <c r="N297" s="113"/>
      <c r="O297" s="114"/>
      <c r="P297" s="104"/>
    </row>
    <row r="298" spans="1:16" ht="17.25" thickBot="1">
      <c r="A298" s="906"/>
      <c r="B298" s="141"/>
      <c r="C298" s="898"/>
      <c r="D298" s="142"/>
      <c r="E298" s="143"/>
      <c r="F298" s="144"/>
      <c r="G298" s="141"/>
      <c r="H298" s="901"/>
      <c r="I298" s="142"/>
      <c r="J298" s="143"/>
      <c r="K298" s="144"/>
      <c r="L298" s="141"/>
      <c r="M298" s="904"/>
      <c r="N298" s="142"/>
      <c r="O298" s="143"/>
      <c r="P298" s="144"/>
    </row>
    <row r="299" spans="1:16" s="146" customFormat="1" ht="27" customHeight="1" thickTop="1" thickBot="1">
      <c r="A299" s="145"/>
      <c r="B299" s="907" t="s">
        <v>152</v>
      </c>
      <c r="C299" s="907"/>
      <c r="D299" s="907"/>
      <c r="E299" s="907"/>
      <c r="F299" s="907"/>
      <c r="G299" s="908" t="s">
        <v>153</v>
      </c>
      <c r="H299" s="908"/>
      <c r="I299" s="908"/>
      <c r="J299" s="908"/>
      <c r="K299" s="908"/>
      <c r="L299" s="908"/>
      <c r="M299" s="908"/>
      <c r="N299" s="889" t="s">
        <v>154</v>
      </c>
      <c r="O299" s="889"/>
      <c r="P299" s="889"/>
    </row>
    <row r="300" spans="1:16" s="159" customFormat="1" ht="21.75" customHeight="1" thickTop="1" thickBot="1">
      <c r="A300" s="147" t="s">
        <v>0</v>
      </c>
      <c r="B300" s="148"/>
      <c r="C300" s="149" t="s">
        <v>155</v>
      </c>
      <c r="D300" s="150" t="s">
        <v>156</v>
      </c>
      <c r="E300" s="151" t="s">
        <v>157</v>
      </c>
      <c r="F300" s="152" t="s">
        <v>158</v>
      </c>
      <c r="G300" s="153" t="s">
        <v>159</v>
      </c>
      <c r="H300" s="154" t="s">
        <v>150</v>
      </c>
      <c r="I300" s="155" t="s">
        <v>156</v>
      </c>
      <c r="J300" s="155" t="s">
        <v>157</v>
      </c>
      <c r="K300" s="155" t="s">
        <v>158</v>
      </c>
      <c r="L300" s="154" t="s">
        <v>160</v>
      </c>
      <c r="M300" s="156" t="s">
        <v>161</v>
      </c>
      <c r="N300" s="157" t="s">
        <v>155</v>
      </c>
      <c r="O300" s="151" t="s">
        <v>157</v>
      </c>
      <c r="P300" s="158" t="s">
        <v>158</v>
      </c>
    </row>
    <row r="301" spans="1:16" s="172" customFormat="1" ht="17.25" thickTop="1">
      <c r="A301" s="890">
        <f>A215</f>
        <v>46176</v>
      </c>
      <c r="B301" s="893" t="s">
        <v>670</v>
      </c>
      <c r="C301" s="160"/>
      <c r="D301" s="161"/>
      <c r="E301" s="162"/>
      <c r="F301" s="163"/>
      <c r="G301" s="164"/>
      <c r="H301" s="165"/>
      <c r="I301" s="166"/>
      <c r="J301" s="166"/>
      <c r="K301" s="167"/>
      <c r="L301" s="168"/>
      <c r="M301" s="169"/>
      <c r="N301" s="170"/>
      <c r="O301" s="166"/>
      <c r="P301" s="171"/>
    </row>
    <row r="302" spans="1:16" s="172" customFormat="1">
      <c r="A302" s="891"/>
      <c r="B302" s="894"/>
      <c r="C302" s="173"/>
      <c r="D302" s="174"/>
      <c r="E302" s="175"/>
      <c r="F302" s="176"/>
      <c r="G302" s="173"/>
      <c r="H302" s="177"/>
      <c r="I302" s="175"/>
      <c r="J302" s="175"/>
      <c r="K302" s="178"/>
      <c r="L302" s="179"/>
      <c r="M302" s="180"/>
      <c r="N302" s="181"/>
      <c r="O302" s="175"/>
      <c r="P302" s="182"/>
    </row>
    <row r="303" spans="1:16" s="172" customFormat="1">
      <c r="A303" s="891"/>
      <c r="B303" s="894"/>
      <c r="C303" s="173"/>
      <c r="D303" s="174"/>
      <c r="E303" s="175"/>
      <c r="F303" s="176"/>
      <c r="G303" s="173"/>
      <c r="H303" s="183"/>
      <c r="I303" s="175"/>
      <c r="J303" s="175"/>
      <c r="K303" s="178"/>
      <c r="L303" s="184"/>
      <c r="M303" s="180"/>
      <c r="N303" s="181"/>
      <c r="O303" s="175"/>
      <c r="P303" s="182"/>
    </row>
    <row r="304" spans="1:16" s="172" customFormat="1">
      <c r="A304" s="891"/>
      <c r="B304" s="894"/>
      <c r="C304" s="173"/>
      <c r="D304" s="218"/>
      <c r="E304" s="175"/>
      <c r="F304" s="176"/>
      <c r="G304" s="173"/>
      <c r="H304" s="183"/>
      <c r="I304" s="175"/>
      <c r="J304" s="175"/>
      <c r="K304" s="187"/>
      <c r="L304" s="184"/>
      <c r="M304" s="180"/>
      <c r="N304" s="181"/>
      <c r="O304" s="175"/>
      <c r="P304" s="182"/>
    </row>
    <row r="305" spans="1:16" s="172" customFormat="1">
      <c r="A305" s="891"/>
      <c r="B305" s="894"/>
      <c r="C305" s="173"/>
      <c r="D305" s="185"/>
      <c r="E305" s="175"/>
      <c r="F305" s="182"/>
      <c r="G305" s="173"/>
      <c r="H305" s="186"/>
      <c r="I305" s="175"/>
      <c r="J305" s="175"/>
      <c r="K305" s="187"/>
      <c r="L305" s="184"/>
      <c r="M305" s="180"/>
      <c r="N305" s="181"/>
      <c r="O305" s="175"/>
      <c r="P305" s="182"/>
    </row>
    <row r="306" spans="1:16" s="172" customFormat="1">
      <c r="A306" s="891"/>
      <c r="B306" s="894"/>
      <c r="C306" s="173"/>
      <c r="D306" s="174"/>
      <c r="E306" s="175"/>
      <c r="F306" s="188"/>
      <c r="G306" s="198"/>
      <c r="H306" s="183"/>
      <c r="I306" s="191"/>
      <c r="J306" s="175"/>
      <c r="K306" s="178"/>
      <c r="L306" s="189"/>
      <c r="M306" s="190"/>
      <c r="N306" s="181"/>
      <c r="O306" s="175"/>
      <c r="P306" s="182"/>
    </row>
    <row r="307" spans="1:16" s="172" customFormat="1">
      <c r="A307" s="891"/>
      <c r="B307" s="894"/>
      <c r="C307" s="173"/>
      <c r="D307" s="174"/>
      <c r="E307" s="175"/>
      <c r="F307" s="182"/>
      <c r="G307" s="173"/>
      <c r="H307" s="183"/>
      <c r="I307" s="191"/>
      <c r="J307" s="175"/>
      <c r="K307" s="178"/>
      <c r="L307" s="184"/>
      <c r="M307" s="180"/>
      <c r="N307" s="181"/>
      <c r="O307" s="175"/>
      <c r="P307" s="182"/>
    </row>
    <row r="308" spans="1:16" s="172" customFormat="1">
      <c r="A308" s="891"/>
      <c r="B308" s="894"/>
      <c r="C308" s="173"/>
      <c r="D308" s="174"/>
      <c r="E308" s="175"/>
      <c r="F308" s="182"/>
      <c r="G308" s="219"/>
      <c r="H308" s="183"/>
      <c r="I308" s="175"/>
      <c r="J308" s="175"/>
      <c r="K308" s="178"/>
      <c r="L308" s="184"/>
      <c r="M308" s="180"/>
      <c r="N308" s="181"/>
      <c r="O308" s="175"/>
      <c r="P308" s="182"/>
    </row>
    <row r="309" spans="1:16" s="172" customFormat="1">
      <c r="A309" s="891"/>
      <c r="B309" s="894"/>
      <c r="C309" s="173"/>
      <c r="D309" s="174"/>
      <c r="E309" s="175"/>
      <c r="F309" s="188"/>
      <c r="G309" s="173"/>
      <c r="H309" s="183"/>
      <c r="I309" s="191"/>
      <c r="J309" s="175"/>
      <c r="K309" s="178"/>
      <c r="L309" s="184"/>
      <c r="M309" s="180"/>
      <c r="N309" s="181"/>
      <c r="O309" s="175"/>
      <c r="P309" s="182"/>
    </row>
    <row r="310" spans="1:16" s="172" customFormat="1">
      <c r="A310" s="891"/>
      <c r="B310" s="894"/>
      <c r="C310" s="173"/>
      <c r="D310" s="174"/>
      <c r="E310" s="175"/>
      <c r="F310" s="182"/>
      <c r="G310" s="173"/>
      <c r="H310" s="183"/>
      <c r="I310" s="191"/>
      <c r="J310" s="175"/>
      <c r="K310" s="178"/>
      <c r="L310" s="184"/>
      <c r="M310" s="180"/>
      <c r="N310" s="181"/>
      <c r="O310" s="175"/>
      <c r="P310" s="182"/>
    </row>
    <row r="311" spans="1:16" s="172" customFormat="1">
      <c r="A311" s="891"/>
      <c r="B311" s="894"/>
      <c r="C311" s="192"/>
      <c r="D311" s="193"/>
      <c r="E311" s="194"/>
      <c r="F311" s="195"/>
      <c r="G311" s="173"/>
      <c r="H311" s="177"/>
      <c r="I311" s="175"/>
      <c r="J311" s="175"/>
      <c r="K311" s="178"/>
      <c r="L311" s="184"/>
      <c r="M311" s="180"/>
      <c r="N311" s="196"/>
      <c r="O311" s="194"/>
      <c r="P311" s="195"/>
    </row>
    <row r="312" spans="1:16" s="172" customFormat="1">
      <c r="A312" s="891"/>
      <c r="B312" s="894"/>
      <c r="C312" s="192"/>
      <c r="D312" s="193"/>
      <c r="E312" s="194"/>
      <c r="F312" s="195"/>
      <c r="G312" s="198"/>
      <c r="H312" s="183"/>
      <c r="I312" s="191"/>
      <c r="J312" s="175"/>
      <c r="K312" s="178"/>
      <c r="L312" s="184"/>
      <c r="M312" s="180"/>
      <c r="N312" s="196"/>
      <c r="O312" s="194"/>
      <c r="P312" s="195"/>
    </row>
    <row r="313" spans="1:16" s="172" customFormat="1">
      <c r="A313" s="891"/>
      <c r="B313" s="894"/>
      <c r="C313" s="192"/>
      <c r="D313" s="193"/>
      <c r="E313" s="194"/>
      <c r="F313" s="195"/>
      <c r="G313" s="173"/>
      <c r="H313" s="199"/>
      <c r="I313" s="191"/>
      <c r="J313" s="200"/>
      <c r="K313" s="197"/>
      <c r="L313" s="184"/>
      <c r="M313" s="180"/>
      <c r="N313" s="196"/>
      <c r="O313" s="194"/>
      <c r="P313" s="195"/>
    </row>
    <row r="314" spans="1:16" s="172" customFormat="1">
      <c r="A314" s="891"/>
      <c r="B314" s="894"/>
      <c r="C314" s="192"/>
      <c r="D314" s="193"/>
      <c r="E314" s="194"/>
      <c r="F314" s="195"/>
      <c r="G314" s="173"/>
      <c r="H314" s="201"/>
      <c r="I314" s="175"/>
      <c r="J314" s="175"/>
      <c r="K314" s="178"/>
      <c r="L314" s="184"/>
      <c r="M314" s="180"/>
      <c r="N314" s="196"/>
      <c r="O314" s="194"/>
      <c r="P314" s="195"/>
    </row>
    <row r="315" spans="1:16" s="172" customFormat="1">
      <c r="A315" s="891"/>
      <c r="B315" s="894"/>
      <c r="C315" s="192"/>
      <c r="D315" s="193"/>
      <c r="E315" s="194"/>
      <c r="F315" s="195"/>
      <c r="G315" s="198"/>
      <c r="H315" s="183"/>
      <c r="I315" s="200"/>
      <c r="J315" s="200"/>
      <c r="K315" s="197"/>
      <c r="L315" s="184"/>
      <c r="M315" s="180"/>
      <c r="N315" s="196"/>
      <c r="O315" s="194"/>
      <c r="P315" s="195"/>
    </row>
    <row r="316" spans="1:16" s="172" customFormat="1">
      <c r="A316" s="891"/>
      <c r="B316" s="894"/>
      <c r="C316" s="192"/>
      <c r="D316" s="193"/>
      <c r="E316" s="194"/>
      <c r="F316" s="195"/>
      <c r="G316" s="173"/>
      <c r="H316" s="183"/>
      <c r="I316" s="200"/>
      <c r="J316" s="200"/>
      <c r="K316" s="197"/>
      <c r="L316" s="179"/>
      <c r="M316" s="180"/>
      <c r="N316" s="196"/>
      <c r="O316" s="194"/>
      <c r="P316" s="195"/>
    </row>
    <row r="317" spans="1:16" s="172" customFormat="1">
      <c r="A317" s="891"/>
      <c r="B317" s="894"/>
      <c r="C317" s="192"/>
      <c r="D317" s="193"/>
      <c r="E317" s="194"/>
      <c r="F317" s="195"/>
      <c r="G317" s="192"/>
      <c r="H317" s="201"/>
      <c r="I317" s="202"/>
      <c r="J317" s="202"/>
      <c r="K317" s="203"/>
      <c r="L317" s="204"/>
      <c r="M317" s="190"/>
      <c r="N317" s="196"/>
      <c r="O317" s="194"/>
      <c r="P317" s="195"/>
    </row>
    <row r="318" spans="1:16" s="172" customFormat="1">
      <c r="A318" s="891"/>
      <c r="B318" s="894"/>
      <c r="C318" s="192"/>
      <c r="D318" s="193"/>
      <c r="E318" s="194"/>
      <c r="F318" s="195"/>
      <c r="G318" s="192"/>
      <c r="H318" s="201"/>
      <c r="I318" s="202"/>
      <c r="J318" s="202"/>
      <c r="K318" s="203"/>
      <c r="L318" s="204"/>
      <c r="M318" s="190"/>
      <c r="N318" s="196"/>
      <c r="O318" s="194"/>
      <c r="P318" s="195"/>
    </row>
    <row r="319" spans="1:16" s="172" customFormat="1">
      <c r="A319" s="891"/>
      <c r="B319" s="894"/>
      <c r="C319" s="192"/>
      <c r="D319" s="193"/>
      <c r="E319" s="194"/>
      <c r="F319" s="195"/>
      <c r="G319" s="192"/>
      <c r="H319" s="201"/>
      <c r="I319" s="202"/>
      <c r="J319" s="202"/>
      <c r="K319" s="203"/>
      <c r="L319" s="204"/>
      <c r="M319" s="190"/>
      <c r="N319" s="196"/>
      <c r="O319" s="194"/>
      <c r="P319" s="195"/>
    </row>
    <row r="320" spans="1:16" s="172" customFormat="1" ht="17.25" thickBot="1">
      <c r="A320" s="892"/>
      <c r="B320" s="895"/>
      <c r="C320" s="205"/>
      <c r="D320" s="206"/>
      <c r="E320" s="207"/>
      <c r="F320" s="208"/>
      <c r="G320" s="209"/>
      <c r="H320" s="210"/>
      <c r="I320" s="211"/>
      <c r="J320" s="211"/>
      <c r="K320" s="212"/>
      <c r="L320" s="213"/>
      <c r="M320" s="214"/>
      <c r="N320" s="215"/>
      <c r="O320" s="207"/>
      <c r="P320" s="208"/>
    </row>
    <row r="321" spans="1:16" s="71" customFormat="1" ht="18" customHeight="1" thickTop="1" thickBot="1">
      <c r="A321" s="926">
        <f>A215+1</f>
        <v>46177</v>
      </c>
      <c r="B321" s="90" t="s">
        <v>162</v>
      </c>
      <c r="C321" s="896" t="s">
        <v>665</v>
      </c>
      <c r="D321" s="91" t="s">
        <v>114</v>
      </c>
      <c r="E321" s="92" t="s">
        <v>164</v>
      </c>
      <c r="F321" s="93"/>
      <c r="G321" s="90" t="s">
        <v>162</v>
      </c>
      <c r="H321" s="900" t="s">
        <v>163</v>
      </c>
      <c r="I321" s="91" t="s">
        <v>114</v>
      </c>
      <c r="J321" s="92" t="s">
        <v>164</v>
      </c>
      <c r="K321" s="93"/>
      <c r="L321" s="90" t="s">
        <v>162</v>
      </c>
      <c r="M321" s="903" t="s">
        <v>163</v>
      </c>
      <c r="N321" s="91" t="s">
        <v>114</v>
      </c>
      <c r="O321" s="92" t="s">
        <v>164</v>
      </c>
      <c r="P321" s="93"/>
    </row>
    <row r="322" spans="1:16" ht="18" customHeight="1">
      <c r="A322" s="927"/>
      <c r="B322" s="928"/>
      <c r="C322" s="897"/>
      <c r="D322" s="94" t="s">
        <v>116</v>
      </c>
      <c r="E322" s="95" t="s">
        <v>142</v>
      </c>
      <c r="F322" s="93"/>
      <c r="G322" s="928"/>
      <c r="H322" s="900"/>
      <c r="I322" s="94" t="s">
        <v>116</v>
      </c>
      <c r="J322" s="95" t="s">
        <v>142</v>
      </c>
      <c r="K322" s="93"/>
      <c r="L322" s="928"/>
      <c r="M322" s="903"/>
      <c r="N322" s="94" t="s">
        <v>116</v>
      </c>
      <c r="O322" s="95" t="s">
        <v>142</v>
      </c>
      <c r="P322" s="93"/>
    </row>
    <row r="323" spans="1:16" ht="17.25" thickBot="1">
      <c r="A323" s="927"/>
      <c r="B323" s="929"/>
      <c r="C323" s="897"/>
      <c r="D323" s="94" t="s">
        <v>165</v>
      </c>
      <c r="E323" s="96" t="s">
        <v>166</v>
      </c>
      <c r="F323" s="98"/>
      <c r="G323" s="929"/>
      <c r="H323" s="900"/>
      <c r="I323" s="94" t="s">
        <v>165</v>
      </c>
      <c r="J323" s="96" t="s">
        <v>166</v>
      </c>
      <c r="K323" s="98"/>
      <c r="L323" s="929"/>
      <c r="M323" s="903"/>
      <c r="N323" s="94" t="s">
        <v>165</v>
      </c>
      <c r="O323" s="96" t="s">
        <v>166</v>
      </c>
      <c r="P323" s="98"/>
    </row>
    <row r="324" spans="1:16" ht="17.25" thickBot="1">
      <c r="A324" s="927"/>
      <c r="B324" s="90" t="s">
        <v>167</v>
      </c>
      <c r="C324" s="897"/>
      <c r="D324" s="94"/>
      <c r="E324" s="96"/>
      <c r="F324" s="97"/>
      <c r="G324" s="90" t="s">
        <v>167</v>
      </c>
      <c r="H324" s="900"/>
      <c r="I324" s="94" t="s">
        <v>120</v>
      </c>
      <c r="J324" s="96" t="s">
        <v>148</v>
      </c>
      <c r="K324" s="97"/>
      <c r="L324" s="90" t="s">
        <v>167</v>
      </c>
      <c r="M324" s="903"/>
      <c r="N324" s="94" t="s">
        <v>120</v>
      </c>
      <c r="O324" s="96" t="s">
        <v>148</v>
      </c>
      <c r="P324" s="97"/>
    </row>
    <row r="325" spans="1:16">
      <c r="A325" s="927"/>
      <c r="B325" s="925"/>
      <c r="C325" s="897"/>
      <c r="D325" s="94"/>
      <c r="E325" s="96"/>
      <c r="F325" s="97"/>
      <c r="G325" s="925"/>
      <c r="H325" s="900"/>
      <c r="I325" s="94"/>
      <c r="J325" s="96"/>
      <c r="K325" s="97"/>
      <c r="L325" s="925"/>
      <c r="M325" s="903"/>
      <c r="N325" s="94"/>
      <c r="O325" s="96"/>
      <c r="P325" s="97"/>
    </row>
    <row r="326" spans="1:16">
      <c r="A326" s="927"/>
      <c r="B326" s="918"/>
      <c r="C326" s="897"/>
      <c r="D326" s="94"/>
      <c r="E326" s="96"/>
      <c r="F326" s="97"/>
      <c r="G326" s="918"/>
      <c r="H326" s="900"/>
      <c r="I326" s="94"/>
      <c r="J326" s="96"/>
      <c r="K326" s="97"/>
      <c r="L326" s="918"/>
      <c r="M326" s="903"/>
      <c r="N326" s="94"/>
      <c r="O326" s="96"/>
      <c r="P326" s="97"/>
    </row>
    <row r="327" spans="1:16">
      <c r="A327" s="927"/>
      <c r="B327" s="917"/>
      <c r="C327" s="897"/>
      <c r="D327" s="94"/>
      <c r="E327" s="96"/>
      <c r="F327" s="93"/>
      <c r="G327" s="917"/>
      <c r="H327" s="900"/>
      <c r="I327" s="94"/>
      <c r="J327" s="96"/>
      <c r="K327" s="93"/>
      <c r="L327" s="917"/>
      <c r="M327" s="903"/>
      <c r="N327" s="94"/>
      <c r="O327" s="96"/>
      <c r="P327" s="93"/>
    </row>
    <row r="328" spans="1:16">
      <c r="A328" s="927"/>
      <c r="B328" s="918"/>
      <c r="C328" s="897"/>
      <c r="D328" s="94"/>
      <c r="E328" s="96"/>
      <c r="F328" s="99"/>
      <c r="G328" s="918"/>
      <c r="H328" s="900"/>
      <c r="I328" s="94"/>
      <c r="J328" s="96"/>
      <c r="K328" s="99"/>
      <c r="L328" s="918"/>
      <c r="M328" s="903"/>
      <c r="N328" s="94"/>
      <c r="O328" s="96"/>
      <c r="P328" s="93"/>
    </row>
    <row r="329" spans="1:16">
      <c r="A329" s="927"/>
      <c r="B329" s="917"/>
      <c r="C329" s="897"/>
      <c r="D329" s="94"/>
      <c r="E329" s="96"/>
      <c r="F329" s="102"/>
      <c r="G329" s="917"/>
      <c r="H329" s="900"/>
      <c r="I329" s="94"/>
      <c r="J329" s="96"/>
      <c r="K329" s="102"/>
      <c r="L329" s="917"/>
      <c r="M329" s="903"/>
      <c r="N329" s="94"/>
      <c r="O329" s="96"/>
      <c r="P329" s="99"/>
    </row>
    <row r="330" spans="1:16" ht="17.25" thickBot="1">
      <c r="A330" s="927"/>
      <c r="B330" s="918"/>
      <c r="C330" s="897"/>
      <c r="D330" s="94"/>
      <c r="E330" s="96"/>
      <c r="F330" s="99"/>
      <c r="G330" s="918"/>
      <c r="H330" s="900"/>
      <c r="I330" s="94"/>
      <c r="J330" s="96"/>
      <c r="K330" s="99"/>
      <c r="L330" s="918"/>
      <c r="M330" s="903"/>
      <c r="N330" s="94"/>
      <c r="O330" s="96"/>
      <c r="P330" s="99"/>
    </row>
    <row r="331" spans="1:16" ht="17.25" thickBot="1">
      <c r="A331" s="927"/>
      <c r="B331" s="100" t="s">
        <v>168</v>
      </c>
      <c r="C331" s="897"/>
      <c r="D331" s="94"/>
      <c r="E331" s="96"/>
      <c r="F331" s="99"/>
      <c r="G331" s="100" t="s">
        <v>168</v>
      </c>
      <c r="H331" s="900"/>
      <c r="I331" s="94"/>
      <c r="J331" s="96"/>
      <c r="K331" s="99"/>
      <c r="L331" s="100" t="s">
        <v>168</v>
      </c>
      <c r="M331" s="903"/>
      <c r="N331" s="94"/>
      <c r="O331" s="96"/>
      <c r="P331" s="99"/>
    </row>
    <row r="332" spans="1:16">
      <c r="A332" s="927"/>
      <c r="B332" s="919"/>
      <c r="C332" s="897"/>
      <c r="D332" s="94"/>
      <c r="E332" s="96"/>
      <c r="F332" s="99"/>
      <c r="G332" s="919"/>
      <c r="H332" s="900"/>
      <c r="I332" s="94"/>
      <c r="J332" s="96"/>
      <c r="K332" s="99"/>
      <c r="L332" s="919"/>
      <c r="M332" s="903"/>
      <c r="N332" s="94"/>
      <c r="O332" s="96"/>
      <c r="P332" s="99"/>
    </row>
    <row r="333" spans="1:16">
      <c r="A333" s="927"/>
      <c r="B333" s="920"/>
      <c r="C333" s="897"/>
      <c r="D333" s="94"/>
      <c r="E333" s="96"/>
      <c r="F333" s="99"/>
      <c r="G333" s="920"/>
      <c r="H333" s="900"/>
      <c r="I333" s="94"/>
      <c r="J333" s="96"/>
      <c r="K333" s="99"/>
      <c r="L333" s="920"/>
      <c r="M333" s="903"/>
      <c r="N333" s="94"/>
      <c r="O333" s="96"/>
      <c r="P333" s="97"/>
    </row>
    <row r="334" spans="1:16" ht="17.25" thickBot="1">
      <c r="A334" s="927"/>
      <c r="B334" s="921"/>
      <c r="C334" s="897"/>
      <c r="D334" s="94"/>
      <c r="E334" s="96"/>
      <c r="F334" s="97"/>
      <c r="G334" s="921"/>
      <c r="H334" s="900"/>
      <c r="I334" s="94"/>
      <c r="J334" s="96"/>
      <c r="K334" s="97"/>
      <c r="L334" s="921"/>
      <c r="M334" s="903"/>
      <c r="N334" s="94"/>
      <c r="O334" s="96"/>
      <c r="P334" s="97"/>
    </row>
    <row r="335" spans="1:16" ht="17.25" thickBot="1">
      <c r="A335" s="927"/>
      <c r="B335" s="100" t="s">
        <v>123</v>
      </c>
      <c r="C335" s="897"/>
      <c r="D335" s="94"/>
      <c r="E335" s="96"/>
      <c r="F335" s="97"/>
      <c r="G335" s="100" t="s">
        <v>123</v>
      </c>
      <c r="H335" s="900"/>
      <c r="I335" s="94"/>
      <c r="J335" s="96"/>
      <c r="K335" s="97"/>
      <c r="L335" s="100" t="s">
        <v>123</v>
      </c>
      <c r="M335" s="903"/>
      <c r="N335" s="94"/>
      <c r="O335" s="96"/>
      <c r="P335" s="97"/>
    </row>
    <row r="336" spans="1:16">
      <c r="A336" s="927"/>
      <c r="B336" s="932"/>
      <c r="C336" s="897"/>
      <c r="D336" s="94"/>
      <c r="E336" s="96"/>
      <c r="F336" s="97"/>
      <c r="G336" s="932"/>
      <c r="H336" s="900"/>
      <c r="I336" s="94"/>
      <c r="J336" s="96"/>
      <c r="K336" s="97"/>
      <c r="L336" s="932"/>
      <c r="M336" s="903"/>
      <c r="N336" s="94"/>
      <c r="O336" s="96"/>
      <c r="P336" s="97"/>
    </row>
    <row r="337" spans="1:16">
      <c r="A337" s="927"/>
      <c r="B337" s="933"/>
      <c r="C337" s="897"/>
      <c r="D337" s="94"/>
      <c r="E337" s="96"/>
      <c r="F337" s="97"/>
      <c r="G337" s="933"/>
      <c r="H337" s="900"/>
      <c r="I337" s="94"/>
      <c r="J337" s="96"/>
      <c r="K337" s="97"/>
      <c r="L337" s="933"/>
      <c r="M337" s="903"/>
      <c r="N337" s="94"/>
      <c r="O337" s="96"/>
      <c r="P337" s="97"/>
    </row>
    <row r="338" spans="1:16" ht="17.25" thickBot="1">
      <c r="A338" s="927"/>
      <c r="B338" s="934"/>
      <c r="C338" s="897"/>
      <c r="D338" s="94"/>
      <c r="E338" s="96"/>
      <c r="F338" s="97"/>
      <c r="G338" s="934"/>
      <c r="H338" s="900"/>
      <c r="I338" s="94"/>
      <c r="J338" s="96"/>
      <c r="K338" s="97"/>
      <c r="L338" s="934"/>
      <c r="M338" s="903"/>
      <c r="N338" s="94"/>
      <c r="O338" s="96"/>
      <c r="P338" s="97"/>
    </row>
    <row r="339" spans="1:16">
      <c r="A339" s="927"/>
      <c r="B339" s="915" t="s">
        <v>124</v>
      </c>
      <c r="C339" s="897"/>
      <c r="D339" s="94"/>
      <c r="E339" s="96"/>
      <c r="F339" s="97"/>
      <c r="G339" s="915" t="s">
        <v>124</v>
      </c>
      <c r="H339" s="900"/>
      <c r="I339" s="94"/>
      <c r="J339" s="96"/>
      <c r="K339" s="97"/>
      <c r="L339" s="915" t="s">
        <v>124</v>
      </c>
      <c r="M339" s="903"/>
      <c r="N339" s="94"/>
      <c r="O339" s="96"/>
      <c r="P339" s="97"/>
    </row>
    <row r="340" spans="1:16" ht="17.25" thickBot="1">
      <c r="A340" s="927"/>
      <c r="B340" s="916"/>
      <c r="C340" s="897"/>
      <c r="D340" s="94"/>
      <c r="E340" s="96"/>
      <c r="F340" s="97"/>
      <c r="G340" s="916"/>
      <c r="H340" s="900"/>
      <c r="I340" s="94"/>
      <c r="J340" s="96"/>
      <c r="K340" s="97"/>
      <c r="L340" s="916"/>
      <c r="M340" s="903"/>
      <c r="N340" s="94"/>
      <c r="O340" s="96"/>
      <c r="P340" s="93"/>
    </row>
    <row r="341" spans="1:16" ht="17.25" thickTop="1">
      <c r="A341" s="927"/>
      <c r="B341" s="930" t="s">
        <v>125</v>
      </c>
      <c r="C341" s="897"/>
      <c r="D341" s="94"/>
      <c r="E341" s="96"/>
      <c r="F341" s="93"/>
      <c r="G341" s="930" t="s">
        <v>125</v>
      </c>
      <c r="H341" s="900"/>
      <c r="I341" s="94"/>
      <c r="J341" s="96"/>
      <c r="K341" s="93"/>
      <c r="L341" s="930" t="s">
        <v>125</v>
      </c>
      <c r="M341" s="903"/>
      <c r="N341" s="94"/>
      <c r="O341" s="96"/>
      <c r="P341" s="97"/>
    </row>
    <row r="342" spans="1:16" ht="17.25" thickBot="1">
      <c r="A342" s="927"/>
      <c r="B342" s="913"/>
      <c r="C342" s="897"/>
      <c r="D342" s="94"/>
      <c r="E342" s="96"/>
      <c r="F342" s="93"/>
      <c r="G342" s="913"/>
      <c r="H342" s="900"/>
      <c r="I342" s="94"/>
      <c r="J342" s="96"/>
      <c r="K342" s="93"/>
      <c r="L342" s="913"/>
      <c r="M342" s="903"/>
      <c r="N342" s="94"/>
      <c r="O342" s="96"/>
      <c r="P342" s="101"/>
    </row>
    <row r="343" spans="1:16">
      <c r="A343" s="927"/>
      <c r="B343" s="923"/>
      <c r="C343" s="897"/>
      <c r="D343" s="94"/>
      <c r="E343" s="96"/>
      <c r="F343" s="97"/>
      <c r="G343" s="923"/>
      <c r="H343" s="900"/>
      <c r="I343" s="94"/>
      <c r="J343" s="96"/>
      <c r="K343" s="97"/>
      <c r="L343" s="923"/>
      <c r="M343" s="903"/>
      <c r="N343" s="94"/>
      <c r="O343" s="96"/>
      <c r="P343" s="103"/>
    </row>
    <row r="344" spans="1:16" ht="17.25" thickBot="1">
      <c r="A344" s="927"/>
      <c r="B344" s="931"/>
      <c r="C344" s="897"/>
      <c r="D344" s="94"/>
      <c r="E344" s="96"/>
      <c r="F344" s="97"/>
      <c r="G344" s="931"/>
      <c r="H344" s="900"/>
      <c r="I344" s="94"/>
      <c r="J344" s="96"/>
      <c r="K344" s="97"/>
      <c r="L344" s="931"/>
      <c r="M344" s="903"/>
      <c r="N344" s="94"/>
      <c r="O344" s="96"/>
      <c r="P344" s="104"/>
    </row>
    <row r="345" spans="1:16">
      <c r="A345" s="927"/>
      <c r="B345" s="912" t="s">
        <v>126</v>
      </c>
      <c r="C345" s="897"/>
      <c r="D345" s="94"/>
      <c r="E345" s="96"/>
      <c r="F345" s="93"/>
      <c r="G345" s="912" t="s">
        <v>126</v>
      </c>
      <c r="H345" s="900"/>
      <c r="I345" s="94"/>
      <c r="J345" s="96"/>
      <c r="K345" s="93"/>
      <c r="L345" s="912" t="s">
        <v>126</v>
      </c>
      <c r="M345" s="903"/>
      <c r="N345" s="94"/>
      <c r="O345" s="96"/>
      <c r="P345" s="99"/>
    </row>
    <row r="346" spans="1:16" ht="17.25" thickBot="1">
      <c r="A346" s="927"/>
      <c r="B346" s="913"/>
      <c r="C346" s="897"/>
      <c r="D346" s="94"/>
      <c r="E346" s="96"/>
      <c r="F346" s="101"/>
      <c r="G346" s="913"/>
      <c r="H346" s="900"/>
      <c r="I346" s="94"/>
      <c r="J346" s="96"/>
      <c r="K346" s="101"/>
      <c r="L346" s="913"/>
      <c r="M346" s="903"/>
      <c r="N346" s="94"/>
      <c r="O346" s="96"/>
      <c r="P346" s="104"/>
    </row>
    <row r="347" spans="1:16">
      <c r="A347" s="927"/>
      <c r="B347" s="923"/>
      <c r="C347" s="897"/>
      <c r="D347" s="94"/>
      <c r="E347" s="96"/>
      <c r="F347" s="102"/>
      <c r="G347" s="923"/>
      <c r="H347" s="900"/>
      <c r="I347" s="94"/>
      <c r="J347" s="96"/>
      <c r="K347" s="103"/>
      <c r="L347" s="923"/>
      <c r="M347" s="903"/>
      <c r="N347" s="94"/>
      <c r="O347" s="96"/>
      <c r="P347" s="93"/>
    </row>
    <row r="348" spans="1:16" ht="17.25" thickBot="1">
      <c r="A348" s="927"/>
      <c r="B348" s="924"/>
      <c r="C348" s="897"/>
      <c r="D348" s="94"/>
      <c r="E348" s="96"/>
      <c r="F348" s="99"/>
      <c r="G348" s="924"/>
      <c r="H348" s="900"/>
      <c r="I348" s="94"/>
      <c r="J348" s="96"/>
      <c r="K348" s="104"/>
      <c r="L348" s="924"/>
      <c r="M348" s="903"/>
      <c r="N348" s="94"/>
      <c r="O348" s="96"/>
      <c r="P348" s="97"/>
    </row>
    <row r="349" spans="1:16">
      <c r="A349" s="927"/>
      <c r="B349" s="922" t="s">
        <v>127</v>
      </c>
      <c r="C349" s="897"/>
      <c r="D349" s="94"/>
      <c r="E349" s="96"/>
      <c r="F349" s="103"/>
      <c r="G349" s="922" t="s">
        <v>127</v>
      </c>
      <c r="H349" s="900"/>
      <c r="I349" s="94"/>
      <c r="J349" s="96"/>
      <c r="K349" s="104"/>
      <c r="L349" s="922" t="s">
        <v>127</v>
      </c>
      <c r="M349" s="903"/>
      <c r="N349" s="94"/>
      <c r="O349" s="114"/>
      <c r="P349" s="97"/>
    </row>
    <row r="350" spans="1:16" ht="17.25" thickBot="1">
      <c r="A350" s="927"/>
      <c r="B350" s="913"/>
      <c r="C350" s="897"/>
      <c r="D350" s="94"/>
      <c r="E350" s="96"/>
      <c r="F350" s="104"/>
      <c r="G350" s="913"/>
      <c r="H350" s="900"/>
      <c r="I350" s="94"/>
      <c r="J350" s="96"/>
      <c r="K350" s="99"/>
      <c r="L350" s="913"/>
      <c r="M350" s="903"/>
      <c r="N350" s="113"/>
      <c r="O350" s="96"/>
      <c r="P350" s="112"/>
    </row>
    <row r="351" spans="1:16">
      <c r="A351" s="927"/>
      <c r="B351" s="923"/>
      <c r="C351" s="897"/>
      <c r="D351" s="94"/>
      <c r="E351" s="96"/>
      <c r="F351" s="104"/>
      <c r="G351" s="923"/>
      <c r="H351" s="900"/>
      <c r="I351" s="94"/>
      <c r="J351" s="96"/>
      <c r="K351" s="104"/>
      <c r="L351" s="923"/>
      <c r="M351" s="903"/>
      <c r="N351" s="113"/>
      <c r="O351" s="114"/>
      <c r="P351" s="97"/>
    </row>
    <row r="352" spans="1:16" ht="17.25" thickBot="1">
      <c r="A352" s="927"/>
      <c r="B352" s="924"/>
      <c r="C352" s="897"/>
      <c r="D352" s="94"/>
      <c r="E352" s="96"/>
      <c r="F352" s="99"/>
      <c r="G352" s="924"/>
      <c r="H352" s="900"/>
      <c r="I352" s="94"/>
      <c r="J352" s="96"/>
      <c r="K352" s="93"/>
      <c r="L352" s="924"/>
      <c r="M352" s="903"/>
      <c r="N352" s="94"/>
      <c r="O352" s="114"/>
      <c r="P352" s="104"/>
    </row>
    <row r="353" spans="1:16">
      <c r="A353" s="927"/>
      <c r="B353" s="922" t="s">
        <v>128</v>
      </c>
      <c r="C353" s="897"/>
      <c r="D353" s="94"/>
      <c r="E353" s="96"/>
      <c r="F353" s="104"/>
      <c r="G353" s="922" t="s">
        <v>128</v>
      </c>
      <c r="H353" s="900"/>
      <c r="I353" s="94"/>
      <c r="J353" s="96"/>
      <c r="K353" s="97"/>
      <c r="L353" s="922" t="s">
        <v>128</v>
      </c>
      <c r="M353" s="903"/>
      <c r="N353" s="94"/>
      <c r="O353" s="96"/>
      <c r="P353" s="97"/>
    </row>
    <row r="354" spans="1:16" ht="17.25" thickBot="1">
      <c r="A354" s="927"/>
      <c r="B354" s="913"/>
      <c r="C354" s="897"/>
      <c r="D354" s="94"/>
      <c r="E354" s="96"/>
      <c r="F354" s="93"/>
      <c r="G354" s="913"/>
      <c r="H354" s="900"/>
      <c r="I354" s="94"/>
      <c r="J354" s="114"/>
      <c r="K354" s="97"/>
      <c r="L354" s="913"/>
      <c r="M354" s="903"/>
      <c r="N354" s="113"/>
      <c r="O354" s="114"/>
      <c r="P354" s="97"/>
    </row>
    <row r="355" spans="1:16">
      <c r="A355" s="927"/>
      <c r="B355" s="923"/>
      <c r="C355" s="897"/>
      <c r="D355" s="94"/>
      <c r="E355" s="96"/>
      <c r="F355" s="97"/>
      <c r="G355" s="923"/>
      <c r="H355" s="900"/>
      <c r="I355" s="94"/>
      <c r="J355" s="96"/>
      <c r="K355" s="97"/>
      <c r="L355" s="923"/>
      <c r="M355" s="903"/>
      <c r="N355" s="113"/>
      <c r="O355" s="114"/>
      <c r="P355" s="97"/>
    </row>
    <row r="356" spans="1:16" ht="17.25" thickBot="1">
      <c r="A356" s="927"/>
      <c r="B356" s="924"/>
      <c r="C356" s="897"/>
      <c r="D356" s="94"/>
      <c r="E356" s="96"/>
      <c r="F356" s="93"/>
      <c r="G356" s="924"/>
      <c r="H356" s="900"/>
      <c r="I356" s="94"/>
      <c r="J356" s="114"/>
      <c r="K356" s="97"/>
      <c r="L356" s="924"/>
      <c r="M356" s="903"/>
      <c r="N356" s="94"/>
      <c r="O356" s="114"/>
      <c r="P356" s="97"/>
    </row>
    <row r="357" spans="1:16">
      <c r="A357" s="927"/>
      <c r="B357" s="912" t="s">
        <v>129</v>
      </c>
      <c r="C357" s="897"/>
      <c r="D357" s="94"/>
      <c r="E357" s="96"/>
      <c r="F357" s="93"/>
      <c r="G357" s="912" t="s">
        <v>129</v>
      </c>
      <c r="H357" s="900"/>
      <c r="I357" s="94"/>
      <c r="J357" s="114"/>
      <c r="K357" s="97"/>
      <c r="L357" s="912" t="s">
        <v>129</v>
      </c>
      <c r="M357" s="903"/>
      <c r="N357" s="113"/>
      <c r="O357" s="114"/>
      <c r="P357" s="97"/>
    </row>
    <row r="358" spans="1:16" ht="17.25" thickBot="1">
      <c r="A358" s="927"/>
      <c r="B358" s="913"/>
      <c r="C358" s="897"/>
      <c r="D358" s="94"/>
      <c r="E358" s="96"/>
      <c r="F358" s="93"/>
      <c r="G358" s="913"/>
      <c r="H358" s="900"/>
      <c r="I358" s="94"/>
      <c r="J358" s="114"/>
      <c r="K358" s="97"/>
      <c r="L358" s="913"/>
      <c r="M358" s="903"/>
      <c r="N358" s="94"/>
      <c r="O358" s="114"/>
      <c r="P358" s="97"/>
    </row>
    <row r="359" spans="1:16">
      <c r="A359" s="927"/>
      <c r="B359" s="106"/>
      <c r="C359" s="897"/>
      <c r="D359" s="94"/>
      <c r="E359" s="96"/>
      <c r="F359" s="97"/>
      <c r="G359" s="106"/>
      <c r="H359" s="900"/>
      <c r="I359" s="94"/>
      <c r="J359" s="96"/>
      <c r="K359" s="112"/>
      <c r="L359" s="106"/>
      <c r="M359" s="903"/>
      <c r="N359" s="113"/>
      <c r="O359" s="96"/>
      <c r="P359" s="112"/>
    </row>
    <row r="360" spans="1:16">
      <c r="A360" s="927"/>
      <c r="B360" s="107"/>
      <c r="C360" s="897"/>
      <c r="D360" s="94"/>
      <c r="E360" s="96"/>
      <c r="F360" s="93"/>
      <c r="G360" s="107"/>
      <c r="H360" s="900"/>
      <c r="I360" s="94"/>
      <c r="J360" s="96"/>
      <c r="K360" s="97"/>
      <c r="L360" s="107"/>
      <c r="M360" s="903"/>
      <c r="N360" s="113"/>
      <c r="O360" s="114"/>
      <c r="P360" s="97"/>
    </row>
    <row r="361" spans="1:16">
      <c r="A361" s="927"/>
      <c r="B361" s="109"/>
      <c r="C361" s="897"/>
      <c r="D361" s="94"/>
      <c r="E361" s="96"/>
      <c r="F361" s="93"/>
      <c r="G361" s="109"/>
      <c r="H361" s="900"/>
      <c r="I361" s="113"/>
      <c r="J361" s="114"/>
      <c r="K361" s="97"/>
      <c r="L361" s="109"/>
      <c r="M361" s="903"/>
      <c r="N361" s="113"/>
      <c r="O361" s="114"/>
      <c r="P361" s="104"/>
    </row>
    <row r="362" spans="1:16">
      <c r="A362" s="927"/>
      <c r="B362" s="110"/>
      <c r="C362" s="897"/>
      <c r="D362" s="94"/>
      <c r="E362" s="96"/>
      <c r="F362" s="93"/>
      <c r="G362" s="110"/>
      <c r="H362" s="900"/>
      <c r="I362" s="113"/>
      <c r="J362" s="114"/>
      <c r="K362" s="104"/>
      <c r="L362" s="110"/>
      <c r="M362" s="903"/>
      <c r="N362" s="111"/>
      <c r="O362" s="96"/>
      <c r="P362" s="97"/>
    </row>
    <row r="363" spans="1:16">
      <c r="A363" s="927"/>
      <c r="B363" s="109"/>
      <c r="C363" s="897"/>
      <c r="D363" s="111"/>
      <c r="E363" s="96"/>
      <c r="F363" s="97"/>
      <c r="G363" s="109"/>
      <c r="H363" s="900"/>
      <c r="I363" s="111"/>
      <c r="J363" s="96"/>
      <c r="K363" s="112"/>
      <c r="L363" s="109"/>
      <c r="M363" s="903"/>
      <c r="N363" s="94"/>
      <c r="O363" s="96"/>
      <c r="P363" s="112"/>
    </row>
    <row r="364" spans="1:16">
      <c r="A364" s="927"/>
      <c r="B364" s="110"/>
      <c r="C364" s="897"/>
      <c r="D364" s="94"/>
      <c r="E364" s="96"/>
      <c r="F364" s="108"/>
      <c r="G364" s="110"/>
      <c r="H364" s="900"/>
      <c r="I364" s="94"/>
      <c r="J364" s="96"/>
      <c r="K364" s="97"/>
      <c r="L364" s="110"/>
      <c r="M364" s="903"/>
      <c r="N364" s="113"/>
      <c r="O364" s="114"/>
      <c r="P364" s="97"/>
    </row>
    <row r="365" spans="1:16">
      <c r="A365" s="927"/>
      <c r="B365" s="109"/>
      <c r="C365" s="897"/>
      <c r="D365" s="94"/>
      <c r="E365" s="96"/>
      <c r="F365" s="97"/>
      <c r="G365" s="109"/>
      <c r="H365" s="900"/>
      <c r="I365" s="113"/>
      <c r="J365" s="114"/>
      <c r="K365" s="97"/>
      <c r="L365" s="109"/>
      <c r="M365" s="903"/>
      <c r="N365" s="113"/>
      <c r="O365" s="114"/>
      <c r="P365" s="97"/>
    </row>
    <row r="366" spans="1:16" ht="17.25" thickBot="1">
      <c r="A366" s="927"/>
      <c r="B366" s="110"/>
      <c r="C366" s="910"/>
      <c r="D366" s="115"/>
      <c r="E366" s="116"/>
      <c r="F366" s="117"/>
      <c r="G366" s="110"/>
      <c r="H366" s="900"/>
      <c r="I366" s="115"/>
      <c r="J366" s="116"/>
      <c r="K366" s="117"/>
      <c r="L366" s="110"/>
      <c r="M366" s="903"/>
      <c r="N366" s="115"/>
      <c r="O366" s="116"/>
      <c r="P366" s="117"/>
    </row>
    <row r="367" spans="1:16">
      <c r="A367" s="914" t="str">
        <f>TEXT(A321,"AAAA")</f>
        <v>星期四</v>
      </c>
      <c r="B367" s="109"/>
      <c r="C367" s="896" t="s">
        <v>666</v>
      </c>
      <c r="D367" s="118"/>
      <c r="E367" s="119"/>
      <c r="F367" s="97"/>
      <c r="G367" s="109"/>
      <c r="H367" s="899" t="s">
        <v>130</v>
      </c>
      <c r="I367" s="118"/>
      <c r="J367" s="119"/>
      <c r="K367" s="97"/>
      <c r="L367" s="109"/>
      <c r="M367" s="902" t="s">
        <v>130</v>
      </c>
      <c r="N367" s="118"/>
      <c r="O367" s="119"/>
      <c r="P367" s="97"/>
    </row>
    <row r="368" spans="1:16">
      <c r="A368" s="914"/>
      <c r="B368" s="110"/>
      <c r="C368" s="897"/>
      <c r="D368" s="120"/>
      <c r="E368" s="96"/>
      <c r="F368" s="97"/>
      <c r="G368" s="110"/>
      <c r="H368" s="900"/>
      <c r="I368" s="94"/>
      <c r="J368" s="96"/>
      <c r="K368" s="97"/>
      <c r="L368" s="110"/>
      <c r="M368" s="903"/>
      <c r="N368" s="94"/>
      <c r="O368" s="96"/>
      <c r="P368" s="97"/>
    </row>
    <row r="369" spans="1:16">
      <c r="A369" s="914"/>
      <c r="B369" s="109"/>
      <c r="C369" s="897"/>
      <c r="D369" s="120"/>
      <c r="E369" s="96"/>
      <c r="F369" s="97"/>
      <c r="G369" s="109"/>
      <c r="H369" s="900"/>
      <c r="I369" s="94"/>
      <c r="J369" s="96"/>
      <c r="K369" s="97"/>
      <c r="L369" s="109"/>
      <c r="M369" s="903"/>
      <c r="N369" s="94"/>
      <c r="O369" s="96"/>
      <c r="P369" s="97"/>
    </row>
    <row r="370" spans="1:16">
      <c r="A370" s="914"/>
      <c r="B370" s="110"/>
      <c r="C370" s="897"/>
      <c r="D370" s="120"/>
      <c r="E370" s="96"/>
      <c r="F370" s="97"/>
      <c r="G370" s="110"/>
      <c r="H370" s="900"/>
      <c r="I370" s="94"/>
      <c r="J370" s="96"/>
      <c r="K370" s="97"/>
      <c r="L370" s="110"/>
      <c r="M370" s="903"/>
      <c r="N370" s="94"/>
      <c r="O370" s="96"/>
      <c r="P370" s="97"/>
    </row>
    <row r="371" spans="1:16">
      <c r="A371" s="914"/>
      <c r="B371" s="109"/>
      <c r="C371" s="897"/>
      <c r="D371" s="120"/>
      <c r="E371" s="96"/>
      <c r="F371" s="97"/>
      <c r="G371" s="109"/>
      <c r="H371" s="900"/>
      <c r="I371" s="94"/>
      <c r="J371" s="96"/>
      <c r="K371" s="97"/>
      <c r="L371" s="109"/>
      <c r="M371" s="903"/>
      <c r="N371" s="94"/>
      <c r="O371" s="96"/>
      <c r="P371" s="97"/>
    </row>
    <row r="372" spans="1:16">
      <c r="A372" s="914"/>
      <c r="B372" s="110"/>
      <c r="C372" s="897"/>
      <c r="D372" s="120"/>
      <c r="E372" s="96"/>
      <c r="F372" s="97"/>
      <c r="G372" s="110"/>
      <c r="H372" s="900"/>
      <c r="I372" s="94"/>
      <c r="J372" s="96"/>
      <c r="K372" s="97"/>
      <c r="L372" s="110"/>
      <c r="M372" s="903"/>
      <c r="N372" s="94"/>
      <c r="O372" s="96"/>
      <c r="P372" s="97"/>
    </row>
    <row r="373" spans="1:16">
      <c r="A373" s="914"/>
      <c r="B373" s="109"/>
      <c r="C373" s="897"/>
      <c r="D373" s="120"/>
      <c r="E373" s="96"/>
      <c r="F373" s="97"/>
      <c r="G373" s="109"/>
      <c r="H373" s="900"/>
      <c r="I373" s="94"/>
      <c r="J373" s="96"/>
      <c r="K373" s="97"/>
      <c r="L373" s="109"/>
      <c r="M373" s="903"/>
      <c r="N373" s="94"/>
      <c r="O373" s="96"/>
      <c r="P373" s="97"/>
    </row>
    <row r="374" spans="1:16">
      <c r="A374" s="914"/>
      <c r="B374" s="110"/>
      <c r="C374" s="897"/>
      <c r="D374" s="94"/>
      <c r="E374" s="96"/>
      <c r="F374" s="97"/>
      <c r="G374" s="110"/>
      <c r="H374" s="900"/>
      <c r="I374" s="94"/>
      <c r="J374" s="96"/>
      <c r="K374" s="97"/>
      <c r="L374" s="110"/>
      <c r="M374" s="903"/>
      <c r="N374" s="94"/>
      <c r="O374" s="96"/>
      <c r="P374" s="97"/>
    </row>
    <row r="375" spans="1:16">
      <c r="A375" s="914"/>
      <c r="B375" s="107"/>
      <c r="C375" s="897"/>
      <c r="D375" s="113"/>
      <c r="E375" s="114"/>
      <c r="F375" s="104"/>
      <c r="G375" s="107"/>
      <c r="H375" s="900"/>
      <c r="I375" s="113"/>
      <c r="J375" s="114"/>
      <c r="K375" s="97"/>
      <c r="L375" s="107"/>
      <c r="M375" s="903"/>
      <c r="N375" s="113"/>
      <c r="O375" s="114"/>
      <c r="P375" s="97"/>
    </row>
    <row r="376" spans="1:16" ht="17.25" thickBot="1">
      <c r="A376" s="914"/>
      <c r="B376" s="107"/>
      <c r="C376" s="910"/>
      <c r="D376" s="122" t="s">
        <v>132</v>
      </c>
      <c r="E376" s="123" t="s">
        <v>133</v>
      </c>
      <c r="F376" s="124"/>
      <c r="G376" s="107"/>
      <c r="H376" s="911"/>
      <c r="I376" s="122" t="s">
        <v>132</v>
      </c>
      <c r="J376" s="123" t="s">
        <v>133</v>
      </c>
      <c r="K376" s="97"/>
      <c r="L376" s="107"/>
      <c r="M376" s="909"/>
      <c r="N376" s="122" t="s">
        <v>132</v>
      </c>
      <c r="O376" s="123" t="s">
        <v>133</v>
      </c>
      <c r="P376" s="97"/>
    </row>
    <row r="377" spans="1:16">
      <c r="A377" s="105"/>
      <c r="B377" s="109"/>
      <c r="C377" s="896" t="s">
        <v>667</v>
      </c>
      <c r="D377" s="118"/>
      <c r="E377" s="119"/>
      <c r="F377" s="125"/>
      <c r="G377" s="109"/>
      <c r="H377" s="899" t="s">
        <v>134</v>
      </c>
      <c r="I377" s="118"/>
      <c r="J377" s="119"/>
      <c r="K377" s="125"/>
      <c r="L377" s="109"/>
      <c r="M377" s="902" t="s">
        <v>134</v>
      </c>
      <c r="N377" s="118"/>
      <c r="O377" s="119"/>
      <c r="P377" s="125"/>
    </row>
    <row r="378" spans="1:16">
      <c r="A378" s="105"/>
      <c r="B378" s="110"/>
      <c r="C378" s="897"/>
      <c r="D378" s="94"/>
      <c r="E378" s="96"/>
      <c r="F378" s="97"/>
      <c r="G378" s="110"/>
      <c r="H378" s="900"/>
      <c r="I378" s="94"/>
      <c r="J378" s="96"/>
      <c r="K378" s="97"/>
      <c r="L378" s="110"/>
      <c r="M378" s="903"/>
      <c r="N378" s="94"/>
      <c r="O378" s="96"/>
      <c r="P378" s="97"/>
    </row>
    <row r="379" spans="1:16">
      <c r="A379" s="105"/>
      <c r="B379" s="126"/>
      <c r="C379" s="897"/>
      <c r="D379" s="94"/>
      <c r="E379" s="96"/>
      <c r="F379" s="97"/>
      <c r="G379" s="126"/>
      <c r="H379" s="900"/>
      <c r="I379" s="94"/>
      <c r="J379" s="96"/>
      <c r="K379" s="97"/>
      <c r="L379" s="126"/>
      <c r="M379" s="903"/>
      <c r="N379" s="94"/>
      <c r="O379" s="96"/>
      <c r="P379" s="128"/>
    </row>
    <row r="380" spans="1:16">
      <c r="A380" s="105"/>
      <c r="B380" s="107"/>
      <c r="C380" s="897"/>
      <c r="D380" s="94"/>
      <c r="E380" s="96"/>
      <c r="F380" s="97"/>
      <c r="G380" s="107"/>
      <c r="H380" s="900"/>
      <c r="I380" s="94"/>
      <c r="J380" s="96"/>
      <c r="K380" s="97"/>
      <c r="L380" s="107"/>
      <c r="M380" s="903"/>
      <c r="N380" s="94"/>
      <c r="O380" s="96"/>
      <c r="P380" s="216"/>
    </row>
    <row r="381" spans="1:16">
      <c r="A381" s="105"/>
      <c r="B381" s="109"/>
      <c r="C381" s="897"/>
      <c r="D381" s="94"/>
      <c r="E381" s="96"/>
      <c r="F381" s="97"/>
      <c r="G381" s="109"/>
      <c r="H381" s="900"/>
      <c r="I381" s="94"/>
      <c r="J381" s="96"/>
      <c r="K381" s="97"/>
      <c r="L381" s="109"/>
      <c r="M381" s="903"/>
      <c r="N381" s="94"/>
      <c r="O381" s="96"/>
      <c r="P381" s="97"/>
    </row>
    <row r="382" spans="1:16">
      <c r="A382" s="105"/>
      <c r="B382" s="110"/>
      <c r="C382" s="897"/>
      <c r="D382" s="94"/>
      <c r="E382" s="96"/>
      <c r="F382" s="127"/>
      <c r="G382" s="110"/>
      <c r="H382" s="900"/>
      <c r="I382" s="94"/>
      <c r="J382" s="96"/>
      <c r="K382" s="127"/>
      <c r="L382" s="110"/>
      <c r="M382" s="903"/>
      <c r="N382" s="94"/>
      <c r="O382" s="96"/>
      <c r="P382" s="127"/>
    </row>
    <row r="383" spans="1:16">
      <c r="A383" s="105"/>
      <c r="B383" s="109"/>
      <c r="C383" s="897"/>
      <c r="D383" s="94"/>
      <c r="E383" s="96"/>
      <c r="F383" s="128"/>
      <c r="G383" s="109"/>
      <c r="H383" s="900"/>
      <c r="I383" s="94"/>
      <c r="J383" s="96"/>
      <c r="K383" s="128"/>
      <c r="L383" s="109"/>
      <c r="M383" s="903"/>
      <c r="N383" s="94"/>
      <c r="O383" s="96"/>
      <c r="P383" s="128"/>
    </row>
    <row r="384" spans="1:16">
      <c r="A384" s="105"/>
      <c r="B384" s="110"/>
      <c r="C384" s="897"/>
      <c r="D384" s="217"/>
      <c r="E384" s="114"/>
      <c r="F384" s="216"/>
      <c r="G384" s="110"/>
      <c r="H384" s="900"/>
      <c r="I384" s="113"/>
      <c r="J384" s="114"/>
      <c r="K384" s="216"/>
      <c r="L384" s="110"/>
      <c r="M384" s="903"/>
      <c r="N384" s="113"/>
      <c r="O384" s="114"/>
      <c r="P384" s="216"/>
    </row>
    <row r="385" spans="1:16">
      <c r="A385" s="105"/>
      <c r="B385" s="109"/>
      <c r="C385" s="897"/>
      <c r="D385" s="217"/>
      <c r="E385" s="114"/>
      <c r="F385" s="216"/>
      <c r="G385" s="109"/>
      <c r="H385" s="900"/>
      <c r="I385" s="113"/>
      <c r="J385" s="114"/>
      <c r="K385" s="216"/>
      <c r="L385" s="109"/>
      <c r="M385" s="903"/>
      <c r="N385" s="113"/>
      <c r="O385" s="114"/>
      <c r="P385" s="216"/>
    </row>
    <row r="386" spans="1:16" ht="17.25" thickBot="1">
      <c r="A386" s="105"/>
      <c r="B386" s="110"/>
      <c r="C386" s="910"/>
      <c r="D386" s="129"/>
      <c r="E386" s="130"/>
      <c r="F386" s="104"/>
      <c r="G386" s="110"/>
      <c r="H386" s="911"/>
      <c r="I386" s="113"/>
      <c r="J386" s="130"/>
      <c r="K386" s="104"/>
      <c r="L386" s="110"/>
      <c r="M386" s="909"/>
      <c r="N386" s="113"/>
      <c r="O386" s="131"/>
      <c r="P386" s="127"/>
    </row>
    <row r="387" spans="1:16">
      <c r="A387" s="132"/>
      <c r="B387" s="109"/>
      <c r="C387" s="896" t="s">
        <v>668</v>
      </c>
      <c r="D387" s="118" t="s">
        <v>136</v>
      </c>
      <c r="E387" s="133" t="s">
        <v>137</v>
      </c>
      <c r="F387" s="125"/>
      <c r="G387" s="109"/>
      <c r="H387" s="899" t="s">
        <v>135</v>
      </c>
      <c r="I387" s="118" t="s">
        <v>136</v>
      </c>
      <c r="J387" s="133" t="s">
        <v>137</v>
      </c>
      <c r="K387" s="125"/>
      <c r="L387" s="109"/>
      <c r="M387" s="902" t="s">
        <v>135</v>
      </c>
      <c r="N387" s="118" t="s">
        <v>136</v>
      </c>
      <c r="O387" s="133" t="s">
        <v>137</v>
      </c>
      <c r="P387" s="125"/>
    </row>
    <row r="388" spans="1:16">
      <c r="A388" s="132"/>
      <c r="B388" s="110"/>
      <c r="C388" s="897"/>
      <c r="D388" s="94" t="s">
        <v>141</v>
      </c>
      <c r="E388" s="96" t="s">
        <v>142</v>
      </c>
      <c r="F388" s="134"/>
      <c r="G388" s="110"/>
      <c r="H388" s="900"/>
      <c r="I388" s="94" t="s">
        <v>141</v>
      </c>
      <c r="J388" s="96" t="s">
        <v>142</v>
      </c>
      <c r="K388" s="134"/>
      <c r="L388" s="110"/>
      <c r="M388" s="903"/>
      <c r="N388" s="94" t="s">
        <v>141</v>
      </c>
      <c r="O388" s="96" t="s">
        <v>142</v>
      </c>
      <c r="P388" s="134"/>
    </row>
    <row r="389" spans="1:16">
      <c r="A389" s="132"/>
      <c r="B389" s="135"/>
      <c r="C389" s="897"/>
      <c r="D389" s="94" t="s">
        <v>145</v>
      </c>
      <c r="E389" s="96" t="s">
        <v>146</v>
      </c>
      <c r="F389" s="97"/>
      <c r="G389" s="135"/>
      <c r="H389" s="900"/>
      <c r="I389" s="94" t="s">
        <v>145</v>
      </c>
      <c r="J389" s="96" t="s">
        <v>146</v>
      </c>
      <c r="K389" s="97"/>
      <c r="L389" s="135"/>
      <c r="M389" s="903"/>
      <c r="N389" s="94" t="s">
        <v>145</v>
      </c>
      <c r="O389" s="96" t="s">
        <v>146</v>
      </c>
      <c r="P389" s="97"/>
    </row>
    <row r="390" spans="1:16">
      <c r="A390" s="132"/>
      <c r="B390" s="110"/>
      <c r="C390" s="897"/>
      <c r="D390" s="94" t="s">
        <v>147</v>
      </c>
      <c r="E390" s="96" t="s">
        <v>148</v>
      </c>
      <c r="F390" s="104"/>
      <c r="G390" s="110"/>
      <c r="H390" s="900"/>
      <c r="I390" s="94" t="s">
        <v>147</v>
      </c>
      <c r="J390" s="96" t="s">
        <v>148</v>
      </c>
      <c r="K390" s="104"/>
      <c r="L390" s="110"/>
      <c r="M390" s="903"/>
      <c r="N390" s="94" t="s">
        <v>147</v>
      </c>
      <c r="O390" s="96" t="s">
        <v>148</v>
      </c>
      <c r="P390" s="104"/>
    </row>
    <row r="391" spans="1:16">
      <c r="A391" s="132"/>
      <c r="B391" s="135"/>
      <c r="C391" s="897"/>
      <c r="D391" s="94"/>
      <c r="E391" s="114"/>
      <c r="F391" s="136"/>
      <c r="G391" s="135"/>
      <c r="H391" s="900"/>
      <c r="I391" s="94"/>
      <c r="J391" s="114"/>
      <c r="K391" s="136"/>
      <c r="L391" s="135"/>
      <c r="M391" s="903"/>
      <c r="N391" s="94"/>
      <c r="O391" s="114"/>
      <c r="P391" s="136"/>
    </row>
    <row r="392" spans="1:16">
      <c r="A392" s="132"/>
      <c r="B392" s="110"/>
      <c r="C392" s="897"/>
      <c r="D392" s="94"/>
      <c r="E392" s="96"/>
      <c r="F392" s="97"/>
      <c r="G392" s="110"/>
      <c r="H392" s="900"/>
      <c r="I392" s="94"/>
      <c r="J392" s="96"/>
      <c r="K392" s="97"/>
      <c r="L392" s="110"/>
      <c r="M392" s="903"/>
      <c r="N392" s="94"/>
      <c r="O392" s="96"/>
      <c r="P392" s="97"/>
    </row>
    <row r="393" spans="1:16">
      <c r="A393" s="132"/>
      <c r="B393" s="135"/>
      <c r="C393" s="897"/>
      <c r="D393" s="94"/>
      <c r="E393" s="114"/>
      <c r="F393" s="136"/>
      <c r="G393" s="135"/>
      <c r="H393" s="900"/>
      <c r="I393" s="94"/>
      <c r="J393" s="114"/>
      <c r="K393" s="136"/>
      <c r="L393" s="135"/>
      <c r="M393" s="903"/>
      <c r="N393" s="94"/>
      <c r="O393" s="114"/>
      <c r="P393" s="136"/>
    </row>
    <row r="394" spans="1:16">
      <c r="A394" s="132"/>
      <c r="B394" s="110"/>
      <c r="C394" s="897"/>
      <c r="D394" s="94"/>
      <c r="E394" s="96"/>
      <c r="F394" s="97"/>
      <c r="G394" s="110"/>
      <c r="H394" s="900"/>
      <c r="I394" s="94"/>
      <c r="J394" s="96"/>
      <c r="K394" s="97"/>
      <c r="L394" s="110"/>
      <c r="M394" s="903"/>
      <c r="N394" s="94"/>
      <c r="O394" s="96"/>
      <c r="P394" s="97"/>
    </row>
    <row r="395" spans="1:16">
      <c r="A395" s="132"/>
      <c r="B395" s="135"/>
      <c r="C395" s="897"/>
      <c r="D395" s="94"/>
      <c r="E395" s="96"/>
      <c r="F395" s="97"/>
      <c r="G395" s="135"/>
      <c r="H395" s="900"/>
      <c r="I395" s="94"/>
      <c r="J395" s="96"/>
      <c r="K395" s="97"/>
      <c r="L395" s="135"/>
      <c r="M395" s="903"/>
      <c r="N395" s="94"/>
      <c r="O395" s="96"/>
      <c r="P395" s="97"/>
    </row>
    <row r="396" spans="1:16" ht="17.25" thickBot="1">
      <c r="A396" s="132"/>
      <c r="B396" s="110"/>
      <c r="C396" s="910"/>
      <c r="D396" s="115"/>
      <c r="E396" s="116"/>
      <c r="F396" s="117"/>
      <c r="G396" s="110"/>
      <c r="H396" s="911"/>
      <c r="I396" s="115"/>
      <c r="J396" s="130"/>
      <c r="K396" s="104"/>
      <c r="L396" s="110"/>
      <c r="M396" s="909"/>
      <c r="N396" s="115"/>
      <c r="O396" s="130"/>
      <c r="P396" s="104"/>
    </row>
    <row r="397" spans="1:16">
      <c r="A397" s="132"/>
      <c r="B397" s="135"/>
      <c r="C397" s="896" t="s">
        <v>669</v>
      </c>
      <c r="D397" s="137" t="s">
        <v>150</v>
      </c>
      <c r="E397" s="138"/>
      <c r="F397" s="139" t="s">
        <v>151</v>
      </c>
      <c r="G397" s="135"/>
      <c r="H397" s="899" t="s">
        <v>149</v>
      </c>
      <c r="I397" s="137" t="s">
        <v>150</v>
      </c>
      <c r="J397" s="138"/>
      <c r="K397" s="139" t="s">
        <v>151</v>
      </c>
      <c r="L397" s="135"/>
      <c r="M397" s="902" t="s">
        <v>149</v>
      </c>
      <c r="N397" s="137" t="s">
        <v>150</v>
      </c>
      <c r="O397" s="138"/>
      <c r="P397" s="139" t="s">
        <v>151</v>
      </c>
    </row>
    <row r="398" spans="1:16">
      <c r="A398" s="132"/>
      <c r="B398" s="110"/>
      <c r="C398" s="897"/>
      <c r="D398" s="120"/>
      <c r="E398" s="121"/>
      <c r="F398" s="140"/>
      <c r="G398" s="110"/>
      <c r="H398" s="900"/>
      <c r="I398" s="94"/>
      <c r="J398" s="96"/>
      <c r="K398" s="97"/>
      <c r="L398" s="110"/>
      <c r="M398" s="903"/>
      <c r="N398" s="94"/>
      <c r="O398" s="96"/>
      <c r="P398" s="97"/>
    </row>
    <row r="399" spans="1:16">
      <c r="A399" s="132"/>
      <c r="B399" s="135"/>
      <c r="C399" s="897"/>
      <c r="D399" s="94"/>
      <c r="E399" s="96"/>
      <c r="F399" s="97"/>
      <c r="G399" s="135"/>
      <c r="H399" s="900"/>
      <c r="I399" s="94"/>
      <c r="J399" s="96"/>
      <c r="K399" s="97"/>
      <c r="L399" s="135"/>
      <c r="M399" s="903"/>
      <c r="N399" s="94"/>
      <c r="O399" s="96"/>
      <c r="P399" s="97"/>
    </row>
    <row r="400" spans="1:16">
      <c r="A400" s="132"/>
      <c r="B400" s="110"/>
      <c r="C400" s="897"/>
      <c r="D400" s="113"/>
      <c r="E400" s="114"/>
      <c r="F400" s="104"/>
      <c r="G400" s="110"/>
      <c r="H400" s="900"/>
      <c r="I400" s="113"/>
      <c r="J400" s="114"/>
      <c r="K400" s="104"/>
      <c r="L400" s="110"/>
      <c r="M400" s="903"/>
      <c r="N400" s="113"/>
      <c r="O400" s="114"/>
      <c r="P400" s="104"/>
    </row>
    <row r="401" spans="1:16">
      <c r="A401" s="905"/>
      <c r="B401" s="135"/>
      <c r="C401" s="897"/>
      <c r="D401" s="94"/>
      <c r="E401" s="96"/>
      <c r="F401" s="97"/>
      <c r="G401" s="135"/>
      <c r="H401" s="900"/>
      <c r="I401" s="94"/>
      <c r="J401" s="96"/>
      <c r="K401" s="97"/>
      <c r="L401" s="135"/>
      <c r="M401" s="903"/>
      <c r="N401" s="94"/>
      <c r="O401" s="96"/>
      <c r="P401" s="97"/>
    </row>
    <row r="402" spans="1:16">
      <c r="A402" s="905"/>
      <c r="B402" s="110"/>
      <c r="C402" s="897"/>
      <c r="D402" s="94"/>
      <c r="E402" s="96"/>
      <c r="F402" s="97"/>
      <c r="G402" s="110"/>
      <c r="H402" s="900"/>
      <c r="I402" s="94"/>
      <c r="J402" s="96"/>
      <c r="K402" s="97"/>
      <c r="L402" s="110"/>
      <c r="M402" s="903"/>
      <c r="N402" s="94"/>
      <c r="O402" s="96"/>
      <c r="P402" s="97"/>
    </row>
    <row r="403" spans="1:16">
      <c r="A403" s="905"/>
      <c r="B403" s="135"/>
      <c r="C403" s="897"/>
      <c r="D403" s="113"/>
      <c r="E403" s="114"/>
      <c r="F403" s="104"/>
      <c r="G403" s="135"/>
      <c r="H403" s="900"/>
      <c r="I403" s="113"/>
      <c r="J403" s="114"/>
      <c r="K403" s="104"/>
      <c r="L403" s="135"/>
      <c r="M403" s="903"/>
      <c r="N403" s="113"/>
      <c r="O403" s="114"/>
      <c r="P403" s="104"/>
    </row>
    <row r="404" spans="1:16" ht="17.25" thickBot="1">
      <c r="A404" s="906"/>
      <c r="B404" s="141"/>
      <c r="C404" s="898"/>
      <c r="D404" s="142"/>
      <c r="E404" s="143"/>
      <c r="F404" s="144"/>
      <c r="G404" s="141"/>
      <c r="H404" s="901"/>
      <c r="I404" s="142"/>
      <c r="J404" s="143"/>
      <c r="K404" s="144"/>
      <c r="L404" s="141"/>
      <c r="M404" s="904"/>
      <c r="N404" s="142"/>
      <c r="O404" s="143"/>
      <c r="P404" s="144"/>
    </row>
    <row r="405" spans="1:16" s="146" customFormat="1" ht="27" customHeight="1" thickTop="1" thickBot="1">
      <c r="A405" s="145"/>
      <c r="B405" s="907" t="s">
        <v>152</v>
      </c>
      <c r="C405" s="907"/>
      <c r="D405" s="907"/>
      <c r="E405" s="907"/>
      <c r="F405" s="907"/>
      <c r="G405" s="908" t="s">
        <v>153</v>
      </c>
      <c r="H405" s="908"/>
      <c r="I405" s="908"/>
      <c r="J405" s="908"/>
      <c r="K405" s="908"/>
      <c r="L405" s="908"/>
      <c r="M405" s="908"/>
      <c r="N405" s="889" t="s">
        <v>154</v>
      </c>
      <c r="O405" s="889"/>
      <c r="P405" s="889"/>
    </row>
    <row r="406" spans="1:16" s="159" customFormat="1" ht="21.75" customHeight="1" thickTop="1" thickBot="1">
      <c r="A406" s="147" t="s">
        <v>0</v>
      </c>
      <c r="B406" s="148"/>
      <c r="C406" s="149" t="s">
        <v>155</v>
      </c>
      <c r="D406" s="150" t="s">
        <v>156</v>
      </c>
      <c r="E406" s="151" t="s">
        <v>157</v>
      </c>
      <c r="F406" s="152" t="s">
        <v>158</v>
      </c>
      <c r="G406" s="153" t="s">
        <v>159</v>
      </c>
      <c r="H406" s="154" t="s">
        <v>150</v>
      </c>
      <c r="I406" s="155" t="s">
        <v>156</v>
      </c>
      <c r="J406" s="155" t="s">
        <v>157</v>
      </c>
      <c r="K406" s="155" t="s">
        <v>158</v>
      </c>
      <c r="L406" s="154" t="s">
        <v>160</v>
      </c>
      <c r="M406" s="156" t="s">
        <v>161</v>
      </c>
      <c r="N406" s="157" t="s">
        <v>155</v>
      </c>
      <c r="O406" s="151" t="s">
        <v>157</v>
      </c>
      <c r="P406" s="158" t="s">
        <v>158</v>
      </c>
    </row>
    <row r="407" spans="1:16" s="172" customFormat="1" ht="17.25" thickTop="1">
      <c r="A407" s="890">
        <f>A321</f>
        <v>46177</v>
      </c>
      <c r="B407" s="893" t="s">
        <v>670</v>
      </c>
      <c r="C407" s="160"/>
      <c r="D407" s="161"/>
      <c r="E407" s="162"/>
      <c r="F407" s="163"/>
      <c r="G407" s="164"/>
      <c r="H407" s="165"/>
      <c r="I407" s="166"/>
      <c r="J407" s="166"/>
      <c r="K407" s="167"/>
      <c r="L407" s="168"/>
      <c r="M407" s="169"/>
      <c r="N407" s="170"/>
      <c r="O407" s="166"/>
      <c r="P407" s="171"/>
    </row>
    <row r="408" spans="1:16" s="172" customFormat="1">
      <c r="A408" s="891"/>
      <c r="B408" s="894"/>
      <c r="C408" s="173"/>
      <c r="D408" s="174"/>
      <c r="E408" s="175"/>
      <c r="F408" s="176"/>
      <c r="G408" s="173"/>
      <c r="H408" s="177"/>
      <c r="I408" s="175"/>
      <c r="J408" s="175"/>
      <c r="K408" s="178"/>
      <c r="L408" s="179"/>
      <c r="M408" s="180"/>
      <c r="N408" s="181"/>
      <c r="O408" s="175"/>
      <c r="P408" s="182"/>
    </row>
    <row r="409" spans="1:16" s="172" customFormat="1">
      <c r="A409" s="891"/>
      <c r="B409" s="894"/>
      <c r="C409" s="173"/>
      <c r="D409" s="174"/>
      <c r="E409" s="175"/>
      <c r="F409" s="176"/>
      <c r="G409" s="173"/>
      <c r="H409" s="183"/>
      <c r="I409" s="175"/>
      <c r="J409" s="175"/>
      <c r="K409" s="178"/>
      <c r="L409" s="184"/>
      <c r="M409" s="180"/>
      <c r="N409" s="181"/>
      <c r="O409" s="175"/>
      <c r="P409" s="182"/>
    </row>
    <row r="410" spans="1:16" s="172" customFormat="1">
      <c r="A410" s="891"/>
      <c r="B410" s="894"/>
      <c r="C410" s="173"/>
      <c r="D410" s="218"/>
      <c r="E410" s="175"/>
      <c r="F410" s="176"/>
      <c r="G410" s="173"/>
      <c r="H410" s="183"/>
      <c r="I410" s="175"/>
      <c r="J410" s="175"/>
      <c r="K410" s="187"/>
      <c r="L410" s="184"/>
      <c r="M410" s="180"/>
      <c r="N410" s="181"/>
      <c r="O410" s="175"/>
      <c r="P410" s="182"/>
    </row>
    <row r="411" spans="1:16" s="172" customFormat="1">
      <c r="A411" s="891"/>
      <c r="B411" s="894"/>
      <c r="C411" s="173"/>
      <c r="D411" s="185"/>
      <c r="E411" s="175"/>
      <c r="F411" s="182"/>
      <c r="G411" s="173"/>
      <c r="H411" s="186"/>
      <c r="I411" s="175"/>
      <c r="J411" s="175"/>
      <c r="K411" s="187"/>
      <c r="L411" s="184"/>
      <c r="M411" s="180"/>
      <c r="N411" s="181"/>
      <c r="O411" s="175"/>
      <c r="P411" s="182"/>
    </row>
    <row r="412" spans="1:16" s="172" customFormat="1">
      <c r="A412" s="891"/>
      <c r="B412" s="894"/>
      <c r="C412" s="173"/>
      <c r="D412" s="174"/>
      <c r="E412" s="175"/>
      <c r="F412" s="188"/>
      <c r="G412" s="198"/>
      <c r="H412" s="183"/>
      <c r="I412" s="191"/>
      <c r="J412" s="175"/>
      <c r="K412" s="178"/>
      <c r="L412" s="189"/>
      <c r="M412" s="190"/>
      <c r="N412" s="181"/>
      <c r="O412" s="175"/>
      <c r="P412" s="182"/>
    </row>
    <row r="413" spans="1:16" s="172" customFormat="1">
      <c r="A413" s="891"/>
      <c r="B413" s="894"/>
      <c r="C413" s="173"/>
      <c r="D413" s="174"/>
      <c r="E413" s="175"/>
      <c r="F413" s="182"/>
      <c r="G413" s="173"/>
      <c r="H413" s="183"/>
      <c r="I413" s="191"/>
      <c r="J413" s="175"/>
      <c r="K413" s="178"/>
      <c r="L413" s="184"/>
      <c r="M413" s="180"/>
      <c r="N413" s="181"/>
      <c r="O413" s="175"/>
      <c r="P413" s="182"/>
    </row>
    <row r="414" spans="1:16" s="172" customFormat="1">
      <c r="A414" s="891"/>
      <c r="B414" s="894"/>
      <c r="C414" s="173"/>
      <c r="D414" s="174"/>
      <c r="E414" s="175"/>
      <c r="F414" s="182"/>
      <c r="G414" s="219"/>
      <c r="H414" s="183"/>
      <c r="I414" s="175"/>
      <c r="J414" s="175"/>
      <c r="K414" s="178"/>
      <c r="L414" s="184"/>
      <c r="M414" s="180"/>
      <c r="N414" s="181"/>
      <c r="O414" s="175"/>
      <c r="P414" s="182"/>
    </row>
    <row r="415" spans="1:16" s="172" customFormat="1">
      <c r="A415" s="891"/>
      <c r="B415" s="894"/>
      <c r="C415" s="173"/>
      <c r="D415" s="174"/>
      <c r="E415" s="175"/>
      <c r="F415" s="188"/>
      <c r="G415" s="173"/>
      <c r="H415" s="183"/>
      <c r="I415" s="191"/>
      <c r="J415" s="175"/>
      <c r="K415" s="178"/>
      <c r="L415" s="184"/>
      <c r="M415" s="180"/>
      <c r="N415" s="181"/>
      <c r="O415" s="175"/>
      <c r="P415" s="182"/>
    </row>
    <row r="416" spans="1:16" s="172" customFormat="1">
      <c r="A416" s="891"/>
      <c r="B416" s="894"/>
      <c r="C416" s="173"/>
      <c r="D416" s="174"/>
      <c r="E416" s="175"/>
      <c r="F416" s="182"/>
      <c r="G416" s="173"/>
      <c r="H416" s="183"/>
      <c r="I416" s="191"/>
      <c r="J416" s="175"/>
      <c r="K416" s="178"/>
      <c r="L416" s="184"/>
      <c r="M416" s="180"/>
      <c r="N416" s="181"/>
      <c r="O416" s="175"/>
      <c r="P416" s="182"/>
    </row>
    <row r="417" spans="1:16" s="172" customFormat="1">
      <c r="A417" s="891"/>
      <c r="B417" s="894"/>
      <c r="C417" s="192"/>
      <c r="D417" s="193"/>
      <c r="E417" s="194"/>
      <c r="F417" s="195"/>
      <c r="G417" s="173"/>
      <c r="H417" s="177"/>
      <c r="I417" s="175"/>
      <c r="J417" s="175"/>
      <c r="K417" s="178"/>
      <c r="L417" s="184"/>
      <c r="M417" s="180"/>
      <c r="N417" s="196"/>
      <c r="O417" s="194"/>
      <c r="P417" s="195"/>
    </row>
    <row r="418" spans="1:16" s="172" customFormat="1">
      <c r="A418" s="891"/>
      <c r="B418" s="894"/>
      <c r="C418" s="192"/>
      <c r="D418" s="193"/>
      <c r="E418" s="194"/>
      <c r="F418" s="195"/>
      <c r="G418" s="198"/>
      <c r="H418" s="183"/>
      <c r="I418" s="191"/>
      <c r="J418" s="175"/>
      <c r="K418" s="178"/>
      <c r="L418" s="184"/>
      <c r="M418" s="180"/>
      <c r="N418" s="196"/>
      <c r="O418" s="194"/>
      <c r="P418" s="195"/>
    </row>
    <row r="419" spans="1:16" s="172" customFormat="1">
      <c r="A419" s="891"/>
      <c r="B419" s="894"/>
      <c r="C419" s="192"/>
      <c r="D419" s="193"/>
      <c r="E419" s="194"/>
      <c r="F419" s="195"/>
      <c r="G419" s="173"/>
      <c r="H419" s="199"/>
      <c r="I419" s="191"/>
      <c r="J419" s="200"/>
      <c r="K419" s="197"/>
      <c r="L419" s="184"/>
      <c r="M419" s="180"/>
      <c r="N419" s="196"/>
      <c r="O419" s="194"/>
      <c r="P419" s="195"/>
    </row>
    <row r="420" spans="1:16" s="172" customFormat="1">
      <c r="A420" s="891"/>
      <c r="B420" s="894"/>
      <c r="C420" s="192"/>
      <c r="D420" s="193"/>
      <c r="E420" s="194"/>
      <c r="F420" s="195"/>
      <c r="G420" s="173"/>
      <c r="H420" s="201"/>
      <c r="I420" s="175"/>
      <c r="J420" s="175"/>
      <c r="K420" s="178"/>
      <c r="L420" s="184"/>
      <c r="M420" s="180"/>
      <c r="N420" s="196"/>
      <c r="O420" s="194"/>
      <c r="P420" s="195"/>
    </row>
    <row r="421" spans="1:16" s="172" customFormat="1">
      <c r="A421" s="891"/>
      <c r="B421" s="894"/>
      <c r="C421" s="192"/>
      <c r="D421" s="193"/>
      <c r="E421" s="194"/>
      <c r="F421" s="195"/>
      <c r="G421" s="198"/>
      <c r="H421" s="183"/>
      <c r="I421" s="200"/>
      <c r="J421" s="200"/>
      <c r="K421" s="197"/>
      <c r="L421" s="184"/>
      <c r="M421" s="180"/>
      <c r="N421" s="196"/>
      <c r="O421" s="194"/>
      <c r="P421" s="195"/>
    </row>
    <row r="422" spans="1:16" s="172" customFormat="1">
      <c r="A422" s="891"/>
      <c r="B422" s="894"/>
      <c r="C422" s="192"/>
      <c r="D422" s="193"/>
      <c r="E422" s="194"/>
      <c r="F422" s="195"/>
      <c r="G422" s="173"/>
      <c r="H422" s="183"/>
      <c r="I422" s="200"/>
      <c r="J422" s="200"/>
      <c r="K422" s="197"/>
      <c r="L422" s="179"/>
      <c r="M422" s="180"/>
      <c r="N422" s="196"/>
      <c r="O422" s="194"/>
      <c r="P422" s="195"/>
    </row>
    <row r="423" spans="1:16" s="172" customFormat="1">
      <c r="A423" s="891"/>
      <c r="B423" s="894"/>
      <c r="C423" s="192"/>
      <c r="D423" s="193"/>
      <c r="E423" s="194"/>
      <c r="F423" s="195"/>
      <c r="G423" s="192"/>
      <c r="H423" s="201"/>
      <c r="I423" s="202"/>
      <c r="J423" s="202"/>
      <c r="K423" s="203"/>
      <c r="L423" s="204"/>
      <c r="M423" s="190"/>
      <c r="N423" s="196"/>
      <c r="O423" s="194"/>
      <c r="P423" s="195"/>
    </row>
    <row r="424" spans="1:16" s="172" customFormat="1">
      <c r="A424" s="891"/>
      <c r="B424" s="894"/>
      <c r="C424" s="192"/>
      <c r="D424" s="193"/>
      <c r="E424" s="194"/>
      <c r="F424" s="195"/>
      <c r="G424" s="192"/>
      <c r="H424" s="201"/>
      <c r="I424" s="202"/>
      <c r="J424" s="202"/>
      <c r="K424" s="203"/>
      <c r="L424" s="204"/>
      <c r="M424" s="190"/>
      <c r="N424" s="196"/>
      <c r="O424" s="194"/>
      <c r="P424" s="195"/>
    </row>
    <row r="425" spans="1:16" s="172" customFormat="1">
      <c r="A425" s="891"/>
      <c r="B425" s="894"/>
      <c r="C425" s="192"/>
      <c r="D425" s="193"/>
      <c r="E425" s="194"/>
      <c r="F425" s="195"/>
      <c r="G425" s="192"/>
      <c r="H425" s="201"/>
      <c r="I425" s="202"/>
      <c r="J425" s="202"/>
      <c r="K425" s="203"/>
      <c r="L425" s="204"/>
      <c r="M425" s="190"/>
      <c r="N425" s="196"/>
      <c r="O425" s="194"/>
      <c r="P425" s="195"/>
    </row>
    <row r="426" spans="1:16" s="172" customFormat="1" ht="17.25" thickBot="1">
      <c r="A426" s="892"/>
      <c r="B426" s="895"/>
      <c r="C426" s="205"/>
      <c r="D426" s="206"/>
      <c r="E426" s="207"/>
      <c r="F426" s="208"/>
      <c r="G426" s="209"/>
      <c r="H426" s="210"/>
      <c r="I426" s="211"/>
      <c r="J426" s="211"/>
      <c r="K426" s="212"/>
      <c r="L426" s="213"/>
      <c r="M426" s="214"/>
      <c r="N426" s="215"/>
      <c r="O426" s="207"/>
      <c r="P426" s="208"/>
    </row>
    <row r="427" spans="1:16" s="71" customFormat="1" ht="18" customHeight="1" thickTop="1" thickBot="1">
      <c r="A427" s="926">
        <f>A321+1</f>
        <v>46178</v>
      </c>
      <c r="B427" s="90" t="s">
        <v>162</v>
      </c>
      <c r="C427" s="896" t="s">
        <v>665</v>
      </c>
      <c r="D427" s="91" t="s">
        <v>114</v>
      </c>
      <c r="E427" s="92" t="s">
        <v>164</v>
      </c>
      <c r="F427" s="93"/>
      <c r="G427" s="90" t="s">
        <v>162</v>
      </c>
      <c r="H427" s="900" t="s">
        <v>163</v>
      </c>
      <c r="I427" s="91" t="s">
        <v>114</v>
      </c>
      <c r="J427" s="92" t="s">
        <v>164</v>
      </c>
      <c r="K427" s="93"/>
      <c r="L427" s="90" t="s">
        <v>162</v>
      </c>
      <c r="M427" s="903" t="s">
        <v>163</v>
      </c>
      <c r="N427" s="91" t="s">
        <v>114</v>
      </c>
      <c r="O427" s="92" t="s">
        <v>164</v>
      </c>
      <c r="P427" s="93"/>
    </row>
    <row r="428" spans="1:16" ht="18" customHeight="1">
      <c r="A428" s="927"/>
      <c r="B428" s="928"/>
      <c r="C428" s="897"/>
      <c r="D428" s="94" t="s">
        <v>116</v>
      </c>
      <c r="E428" s="95" t="s">
        <v>142</v>
      </c>
      <c r="F428" s="93"/>
      <c r="G428" s="928"/>
      <c r="H428" s="900"/>
      <c r="I428" s="94" t="s">
        <v>116</v>
      </c>
      <c r="J428" s="95" t="s">
        <v>142</v>
      </c>
      <c r="K428" s="93"/>
      <c r="L428" s="928"/>
      <c r="M428" s="903"/>
      <c r="N428" s="94" t="s">
        <v>116</v>
      </c>
      <c r="O428" s="95" t="s">
        <v>142</v>
      </c>
      <c r="P428" s="93"/>
    </row>
    <row r="429" spans="1:16" ht="17.25" thickBot="1">
      <c r="A429" s="927"/>
      <c r="B429" s="929"/>
      <c r="C429" s="897"/>
      <c r="D429" s="94" t="s">
        <v>165</v>
      </c>
      <c r="E429" s="96" t="s">
        <v>166</v>
      </c>
      <c r="F429" s="98"/>
      <c r="G429" s="929"/>
      <c r="H429" s="900"/>
      <c r="I429" s="94" t="s">
        <v>165</v>
      </c>
      <c r="J429" s="96" t="s">
        <v>166</v>
      </c>
      <c r="K429" s="98"/>
      <c r="L429" s="929"/>
      <c r="M429" s="903"/>
      <c r="N429" s="94" t="s">
        <v>165</v>
      </c>
      <c r="O429" s="96" t="s">
        <v>166</v>
      </c>
      <c r="P429" s="98"/>
    </row>
    <row r="430" spans="1:16" ht="17.25" thickBot="1">
      <c r="A430" s="927"/>
      <c r="B430" s="90" t="s">
        <v>167</v>
      </c>
      <c r="C430" s="897"/>
      <c r="D430" s="94"/>
      <c r="E430" s="96"/>
      <c r="F430" s="97"/>
      <c r="G430" s="90" t="s">
        <v>167</v>
      </c>
      <c r="H430" s="900"/>
      <c r="I430" s="94" t="s">
        <v>120</v>
      </c>
      <c r="J430" s="96" t="s">
        <v>148</v>
      </c>
      <c r="K430" s="97"/>
      <c r="L430" s="90" t="s">
        <v>167</v>
      </c>
      <c r="M430" s="903"/>
      <c r="N430" s="94" t="s">
        <v>120</v>
      </c>
      <c r="O430" s="96" t="s">
        <v>148</v>
      </c>
      <c r="P430" s="97"/>
    </row>
    <row r="431" spans="1:16">
      <c r="A431" s="927"/>
      <c r="B431" s="925"/>
      <c r="C431" s="897"/>
      <c r="D431" s="94"/>
      <c r="E431" s="96"/>
      <c r="F431" s="97"/>
      <c r="G431" s="925"/>
      <c r="H431" s="900"/>
      <c r="I431" s="94"/>
      <c r="J431" s="96"/>
      <c r="K431" s="97"/>
      <c r="L431" s="925"/>
      <c r="M431" s="903"/>
      <c r="N431" s="94"/>
      <c r="O431" s="96"/>
      <c r="P431" s="97"/>
    </row>
    <row r="432" spans="1:16">
      <c r="A432" s="927"/>
      <c r="B432" s="918"/>
      <c r="C432" s="897"/>
      <c r="D432" s="94"/>
      <c r="E432" s="96"/>
      <c r="F432" s="97"/>
      <c r="G432" s="918"/>
      <c r="H432" s="900"/>
      <c r="I432" s="94"/>
      <c r="J432" s="96"/>
      <c r="K432" s="97"/>
      <c r="L432" s="918"/>
      <c r="M432" s="903"/>
      <c r="N432" s="94"/>
      <c r="O432" s="96"/>
      <c r="P432" s="97"/>
    </row>
    <row r="433" spans="1:16">
      <c r="A433" s="927"/>
      <c r="B433" s="917"/>
      <c r="C433" s="897"/>
      <c r="D433" s="94"/>
      <c r="E433" s="96"/>
      <c r="F433" s="93"/>
      <c r="G433" s="917"/>
      <c r="H433" s="900"/>
      <c r="I433" s="94"/>
      <c r="J433" s="96"/>
      <c r="K433" s="93"/>
      <c r="L433" s="917"/>
      <c r="M433" s="903"/>
      <c r="N433" s="94"/>
      <c r="O433" s="96"/>
      <c r="P433" s="93"/>
    </row>
    <row r="434" spans="1:16">
      <c r="A434" s="927"/>
      <c r="B434" s="918"/>
      <c r="C434" s="897"/>
      <c r="D434" s="94"/>
      <c r="E434" s="96"/>
      <c r="F434" s="99"/>
      <c r="G434" s="918"/>
      <c r="H434" s="900"/>
      <c r="I434" s="94"/>
      <c r="J434" s="96"/>
      <c r="K434" s="99"/>
      <c r="L434" s="918"/>
      <c r="M434" s="903"/>
      <c r="N434" s="94"/>
      <c r="O434" s="96"/>
      <c r="P434" s="93"/>
    </row>
    <row r="435" spans="1:16">
      <c r="A435" s="927"/>
      <c r="B435" s="917"/>
      <c r="C435" s="897"/>
      <c r="D435" s="94"/>
      <c r="E435" s="96"/>
      <c r="F435" s="102"/>
      <c r="G435" s="917"/>
      <c r="H435" s="900"/>
      <c r="I435" s="94"/>
      <c r="J435" s="96"/>
      <c r="K435" s="102"/>
      <c r="L435" s="917"/>
      <c r="M435" s="903"/>
      <c r="N435" s="94"/>
      <c r="O435" s="96"/>
      <c r="P435" s="99"/>
    </row>
    <row r="436" spans="1:16" ht="17.25" thickBot="1">
      <c r="A436" s="927"/>
      <c r="B436" s="918"/>
      <c r="C436" s="897"/>
      <c r="D436" s="94"/>
      <c r="E436" s="96"/>
      <c r="F436" s="99"/>
      <c r="G436" s="918"/>
      <c r="H436" s="900"/>
      <c r="I436" s="94"/>
      <c r="J436" s="96"/>
      <c r="K436" s="99"/>
      <c r="L436" s="918"/>
      <c r="M436" s="903"/>
      <c r="N436" s="94"/>
      <c r="O436" s="96"/>
      <c r="P436" s="99"/>
    </row>
    <row r="437" spans="1:16" ht="17.25" thickBot="1">
      <c r="A437" s="927"/>
      <c r="B437" s="100" t="s">
        <v>168</v>
      </c>
      <c r="C437" s="897"/>
      <c r="D437" s="94"/>
      <c r="E437" s="96"/>
      <c r="F437" s="99"/>
      <c r="G437" s="100" t="s">
        <v>168</v>
      </c>
      <c r="H437" s="900"/>
      <c r="I437" s="94"/>
      <c r="J437" s="96"/>
      <c r="K437" s="99"/>
      <c r="L437" s="100" t="s">
        <v>168</v>
      </c>
      <c r="M437" s="903"/>
      <c r="N437" s="94"/>
      <c r="O437" s="96"/>
      <c r="P437" s="99"/>
    </row>
    <row r="438" spans="1:16">
      <c r="A438" s="927"/>
      <c r="B438" s="919"/>
      <c r="C438" s="897"/>
      <c r="D438" s="94"/>
      <c r="E438" s="96"/>
      <c r="F438" s="99"/>
      <c r="G438" s="919"/>
      <c r="H438" s="900"/>
      <c r="I438" s="94"/>
      <c r="J438" s="96"/>
      <c r="K438" s="99"/>
      <c r="L438" s="919"/>
      <c r="M438" s="903"/>
      <c r="N438" s="94"/>
      <c r="O438" s="96"/>
      <c r="P438" s="99"/>
    </row>
    <row r="439" spans="1:16">
      <c r="A439" s="927"/>
      <c r="B439" s="920"/>
      <c r="C439" s="897"/>
      <c r="D439" s="94"/>
      <c r="E439" s="96"/>
      <c r="F439" s="99"/>
      <c r="G439" s="920"/>
      <c r="H439" s="900"/>
      <c r="I439" s="94"/>
      <c r="J439" s="96"/>
      <c r="K439" s="99"/>
      <c r="L439" s="920"/>
      <c r="M439" s="903"/>
      <c r="N439" s="94"/>
      <c r="O439" s="96"/>
      <c r="P439" s="97"/>
    </row>
    <row r="440" spans="1:16" ht="17.25" thickBot="1">
      <c r="A440" s="927"/>
      <c r="B440" s="921"/>
      <c r="C440" s="897"/>
      <c r="D440" s="94"/>
      <c r="E440" s="96"/>
      <c r="F440" s="97"/>
      <c r="G440" s="921"/>
      <c r="H440" s="900"/>
      <c r="I440" s="94"/>
      <c r="J440" s="96"/>
      <c r="K440" s="97"/>
      <c r="L440" s="921"/>
      <c r="M440" s="903"/>
      <c r="N440" s="94"/>
      <c r="O440" s="96"/>
      <c r="P440" s="97"/>
    </row>
    <row r="441" spans="1:16" ht="17.25" thickBot="1">
      <c r="A441" s="927"/>
      <c r="B441" s="100" t="s">
        <v>123</v>
      </c>
      <c r="C441" s="897"/>
      <c r="D441" s="94"/>
      <c r="E441" s="96"/>
      <c r="F441" s="97"/>
      <c r="G441" s="100" t="s">
        <v>123</v>
      </c>
      <c r="H441" s="900"/>
      <c r="I441" s="94"/>
      <c r="J441" s="96"/>
      <c r="K441" s="97"/>
      <c r="L441" s="100" t="s">
        <v>123</v>
      </c>
      <c r="M441" s="903"/>
      <c r="N441" s="94"/>
      <c r="O441" s="96"/>
      <c r="P441" s="97"/>
    </row>
    <row r="442" spans="1:16">
      <c r="A442" s="927"/>
      <c r="B442" s="932"/>
      <c r="C442" s="897"/>
      <c r="D442" s="94"/>
      <c r="E442" s="96"/>
      <c r="F442" s="97"/>
      <c r="G442" s="932"/>
      <c r="H442" s="900"/>
      <c r="I442" s="94"/>
      <c r="J442" s="96"/>
      <c r="K442" s="97"/>
      <c r="L442" s="932"/>
      <c r="M442" s="903"/>
      <c r="N442" s="94"/>
      <c r="O442" s="96"/>
      <c r="P442" s="97"/>
    </row>
    <row r="443" spans="1:16">
      <c r="A443" s="927"/>
      <c r="B443" s="933"/>
      <c r="C443" s="897"/>
      <c r="D443" s="94"/>
      <c r="E443" s="96"/>
      <c r="F443" s="97"/>
      <c r="G443" s="933"/>
      <c r="H443" s="900"/>
      <c r="I443" s="94"/>
      <c r="J443" s="96"/>
      <c r="K443" s="97"/>
      <c r="L443" s="933"/>
      <c r="M443" s="903"/>
      <c r="N443" s="94"/>
      <c r="O443" s="96"/>
      <c r="P443" s="97"/>
    </row>
    <row r="444" spans="1:16" ht="17.25" thickBot="1">
      <c r="A444" s="927"/>
      <c r="B444" s="934"/>
      <c r="C444" s="897"/>
      <c r="D444" s="94"/>
      <c r="E444" s="96"/>
      <c r="F444" s="97"/>
      <c r="G444" s="934"/>
      <c r="H444" s="900"/>
      <c r="I444" s="94"/>
      <c r="J444" s="96"/>
      <c r="K444" s="97"/>
      <c r="L444" s="934"/>
      <c r="M444" s="903"/>
      <c r="N444" s="94"/>
      <c r="O444" s="96"/>
      <c r="P444" s="97"/>
    </row>
    <row r="445" spans="1:16">
      <c r="A445" s="927"/>
      <c r="B445" s="915" t="s">
        <v>124</v>
      </c>
      <c r="C445" s="897"/>
      <c r="D445" s="94"/>
      <c r="E445" s="96"/>
      <c r="F445" s="97"/>
      <c r="G445" s="915" t="s">
        <v>124</v>
      </c>
      <c r="H445" s="900"/>
      <c r="I445" s="94"/>
      <c r="J445" s="96"/>
      <c r="K445" s="97"/>
      <c r="L445" s="915" t="s">
        <v>124</v>
      </c>
      <c r="M445" s="903"/>
      <c r="N445" s="94"/>
      <c r="O445" s="96"/>
      <c r="P445" s="97"/>
    </row>
    <row r="446" spans="1:16" ht="17.25" thickBot="1">
      <c r="A446" s="927"/>
      <c r="B446" s="916"/>
      <c r="C446" s="897"/>
      <c r="D446" s="94"/>
      <c r="E446" s="96"/>
      <c r="F446" s="97"/>
      <c r="G446" s="916"/>
      <c r="H446" s="900"/>
      <c r="I446" s="94"/>
      <c r="J446" s="96"/>
      <c r="K446" s="97"/>
      <c r="L446" s="916"/>
      <c r="M446" s="903"/>
      <c r="N446" s="94"/>
      <c r="O446" s="96"/>
      <c r="P446" s="93"/>
    </row>
    <row r="447" spans="1:16" ht="17.25" thickTop="1">
      <c r="A447" s="927"/>
      <c r="B447" s="930" t="s">
        <v>125</v>
      </c>
      <c r="C447" s="897"/>
      <c r="D447" s="94"/>
      <c r="E447" s="96"/>
      <c r="F447" s="93"/>
      <c r="G447" s="930" t="s">
        <v>125</v>
      </c>
      <c r="H447" s="900"/>
      <c r="I447" s="94"/>
      <c r="J447" s="96"/>
      <c r="K447" s="93"/>
      <c r="L447" s="930" t="s">
        <v>125</v>
      </c>
      <c r="M447" s="903"/>
      <c r="N447" s="94"/>
      <c r="O447" s="96"/>
      <c r="P447" s="97"/>
    </row>
    <row r="448" spans="1:16" ht="17.25" thickBot="1">
      <c r="A448" s="927"/>
      <c r="B448" s="913"/>
      <c r="C448" s="897"/>
      <c r="D448" s="94"/>
      <c r="E448" s="96"/>
      <c r="F448" s="93"/>
      <c r="G448" s="913"/>
      <c r="H448" s="900"/>
      <c r="I448" s="94"/>
      <c r="J448" s="96"/>
      <c r="K448" s="93"/>
      <c r="L448" s="913"/>
      <c r="M448" s="903"/>
      <c r="N448" s="94"/>
      <c r="O448" s="96"/>
      <c r="P448" s="101"/>
    </row>
    <row r="449" spans="1:16">
      <c r="A449" s="927"/>
      <c r="B449" s="923"/>
      <c r="C449" s="897"/>
      <c r="D449" s="94"/>
      <c r="E449" s="96"/>
      <c r="F449" s="97"/>
      <c r="G449" s="923"/>
      <c r="H449" s="900"/>
      <c r="I449" s="94"/>
      <c r="J449" s="96"/>
      <c r="K449" s="97"/>
      <c r="L449" s="923"/>
      <c r="M449" s="903"/>
      <c r="N449" s="94"/>
      <c r="O449" s="96"/>
      <c r="P449" s="103"/>
    </row>
    <row r="450" spans="1:16" ht="17.25" thickBot="1">
      <c r="A450" s="927"/>
      <c r="B450" s="931"/>
      <c r="C450" s="897"/>
      <c r="D450" s="94"/>
      <c r="E450" s="96"/>
      <c r="F450" s="97"/>
      <c r="G450" s="931"/>
      <c r="H450" s="900"/>
      <c r="I450" s="94"/>
      <c r="J450" s="96"/>
      <c r="K450" s="97"/>
      <c r="L450" s="931"/>
      <c r="M450" s="903"/>
      <c r="N450" s="94"/>
      <c r="O450" s="96"/>
      <c r="P450" s="104"/>
    </row>
    <row r="451" spans="1:16">
      <c r="A451" s="927"/>
      <c r="B451" s="912" t="s">
        <v>126</v>
      </c>
      <c r="C451" s="897"/>
      <c r="D451" s="94"/>
      <c r="E451" s="96"/>
      <c r="F451" s="93"/>
      <c r="G451" s="912" t="s">
        <v>126</v>
      </c>
      <c r="H451" s="900"/>
      <c r="I451" s="94"/>
      <c r="J451" s="96"/>
      <c r="K451" s="93"/>
      <c r="L451" s="912" t="s">
        <v>126</v>
      </c>
      <c r="M451" s="903"/>
      <c r="N451" s="94"/>
      <c r="O451" s="96"/>
      <c r="P451" s="99"/>
    </row>
    <row r="452" spans="1:16" ht="17.25" thickBot="1">
      <c r="A452" s="927"/>
      <c r="B452" s="913"/>
      <c r="C452" s="897"/>
      <c r="D452" s="94"/>
      <c r="E452" s="96"/>
      <c r="F452" s="101"/>
      <c r="G452" s="913"/>
      <c r="H452" s="900"/>
      <c r="I452" s="94"/>
      <c r="J452" s="96"/>
      <c r="K452" s="101"/>
      <c r="L452" s="913"/>
      <c r="M452" s="903"/>
      <c r="N452" s="94"/>
      <c r="O452" s="96"/>
      <c r="P452" s="104"/>
    </row>
    <row r="453" spans="1:16">
      <c r="A453" s="927"/>
      <c r="B453" s="923"/>
      <c r="C453" s="897"/>
      <c r="D453" s="94"/>
      <c r="E453" s="96"/>
      <c r="F453" s="102"/>
      <c r="G453" s="923"/>
      <c r="H453" s="900"/>
      <c r="I453" s="94"/>
      <c r="J453" s="96"/>
      <c r="K453" s="103"/>
      <c r="L453" s="923"/>
      <c r="M453" s="903"/>
      <c r="N453" s="94"/>
      <c r="O453" s="96"/>
      <c r="P453" s="93"/>
    </row>
    <row r="454" spans="1:16" ht="17.25" thickBot="1">
      <c r="A454" s="927"/>
      <c r="B454" s="924"/>
      <c r="C454" s="897"/>
      <c r="D454" s="94"/>
      <c r="E454" s="96"/>
      <c r="F454" s="99"/>
      <c r="G454" s="924"/>
      <c r="H454" s="900"/>
      <c r="I454" s="94"/>
      <c r="J454" s="96"/>
      <c r="K454" s="104"/>
      <c r="L454" s="924"/>
      <c r="M454" s="903"/>
      <c r="N454" s="94"/>
      <c r="O454" s="96"/>
      <c r="P454" s="97"/>
    </row>
    <row r="455" spans="1:16">
      <c r="A455" s="927"/>
      <c r="B455" s="922" t="s">
        <v>127</v>
      </c>
      <c r="C455" s="897"/>
      <c r="D455" s="94"/>
      <c r="E455" s="96"/>
      <c r="F455" s="103"/>
      <c r="G455" s="922" t="s">
        <v>127</v>
      </c>
      <c r="H455" s="900"/>
      <c r="I455" s="94"/>
      <c r="J455" s="96"/>
      <c r="K455" s="104"/>
      <c r="L455" s="922" t="s">
        <v>127</v>
      </c>
      <c r="M455" s="903"/>
      <c r="N455" s="94"/>
      <c r="O455" s="114"/>
      <c r="P455" s="97"/>
    </row>
    <row r="456" spans="1:16" ht="17.25" thickBot="1">
      <c r="A456" s="927"/>
      <c r="B456" s="913"/>
      <c r="C456" s="897"/>
      <c r="D456" s="94"/>
      <c r="E456" s="96"/>
      <c r="F456" s="104"/>
      <c r="G456" s="913"/>
      <c r="H456" s="900"/>
      <c r="I456" s="94"/>
      <c r="J456" s="96"/>
      <c r="K456" s="99"/>
      <c r="L456" s="913"/>
      <c r="M456" s="903"/>
      <c r="N456" s="113"/>
      <c r="O456" s="96"/>
      <c r="P456" s="112"/>
    </row>
    <row r="457" spans="1:16">
      <c r="A457" s="927"/>
      <c r="B457" s="923"/>
      <c r="C457" s="897"/>
      <c r="D457" s="94"/>
      <c r="E457" s="96"/>
      <c r="F457" s="104"/>
      <c r="G457" s="923"/>
      <c r="H457" s="900"/>
      <c r="I457" s="94"/>
      <c r="J457" s="96"/>
      <c r="K457" s="104"/>
      <c r="L457" s="923"/>
      <c r="M457" s="903"/>
      <c r="N457" s="113"/>
      <c r="O457" s="114"/>
      <c r="P457" s="97"/>
    </row>
    <row r="458" spans="1:16" ht="17.25" thickBot="1">
      <c r="A458" s="927"/>
      <c r="B458" s="924"/>
      <c r="C458" s="897"/>
      <c r="D458" s="94"/>
      <c r="E458" s="96"/>
      <c r="F458" s="99"/>
      <c r="G458" s="924"/>
      <c r="H458" s="900"/>
      <c r="I458" s="94"/>
      <c r="J458" s="96"/>
      <c r="K458" s="93"/>
      <c r="L458" s="924"/>
      <c r="M458" s="903"/>
      <c r="N458" s="94"/>
      <c r="O458" s="114"/>
      <c r="P458" s="104"/>
    </row>
    <row r="459" spans="1:16">
      <c r="A459" s="927"/>
      <c r="B459" s="922" t="s">
        <v>128</v>
      </c>
      <c r="C459" s="897"/>
      <c r="D459" s="94"/>
      <c r="E459" s="96"/>
      <c r="F459" s="104"/>
      <c r="G459" s="922" t="s">
        <v>128</v>
      </c>
      <c r="H459" s="900"/>
      <c r="I459" s="94"/>
      <c r="J459" s="96"/>
      <c r="K459" s="97"/>
      <c r="L459" s="922" t="s">
        <v>128</v>
      </c>
      <c r="M459" s="903"/>
      <c r="N459" s="94"/>
      <c r="O459" s="96"/>
      <c r="P459" s="97"/>
    </row>
    <row r="460" spans="1:16" ht="17.25" thickBot="1">
      <c r="A460" s="927"/>
      <c r="B460" s="913"/>
      <c r="C460" s="897"/>
      <c r="D460" s="94"/>
      <c r="E460" s="96"/>
      <c r="F460" s="93"/>
      <c r="G460" s="913"/>
      <c r="H460" s="900"/>
      <c r="I460" s="94"/>
      <c r="J460" s="114"/>
      <c r="K460" s="97"/>
      <c r="L460" s="913"/>
      <c r="M460" s="903"/>
      <c r="N460" s="113"/>
      <c r="O460" s="114"/>
      <c r="P460" s="97"/>
    </row>
    <row r="461" spans="1:16">
      <c r="A461" s="927"/>
      <c r="B461" s="923"/>
      <c r="C461" s="897"/>
      <c r="D461" s="94"/>
      <c r="E461" s="96"/>
      <c r="F461" s="97"/>
      <c r="G461" s="923"/>
      <c r="H461" s="900"/>
      <c r="I461" s="94"/>
      <c r="J461" s="96"/>
      <c r="K461" s="97"/>
      <c r="L461" s="923"/>
      <c r="M461" s="903"/>
      <c r="N461" s="113"/>
      <c r="O461" s="114"/>
      <c r="P461" s="97"/>
    </row>
    <row r="462" spans="1:16" ht="17.25" thickBot="1">
      <c r="A462" s="927"/>
      <c r="B462" s="924"/>
      <c r="C462" s="897"/>
      <c r="D462" s="94"/>
      <c r="E462" s="96"/>
      <c r="F462" s="93"/>
      <c r="G462" s="924"/>
      <c r="H462" s="900"/>
      <c r="I462" s="94"/>
      <c r="J462" s="114"/>
      <c r="K462" s="97"/>
      <c r="L462" s="924"/>
      <c r="M462" s="903"/>
      <c r="N462" s="94"/>
      <c r="O462" s="114"/>
      <c r="P462" s="97"/>
    </row>
    <row r="463" spans="1:16">
      <c r="A463" s="927"/>
      <c r="B463" s="912" t="s">
        <v>129</v>
      </c>
      <c r="C463" s="897"/>
      <c r="D463" s="94"/>
      <c r="E463" s="96"/>
      <c r="F463" s="93"/>
      <c r="G463" s="912" t="s">
        <v>129</v>
      </c>
      <c r="H463" s="900"/>
      <c r="I463" s="94"/>
      <c r="J463" s="114"/>
      <c r="K463" s="97"/>
      <c r="L463" s="912" t="s">
        <v>129</v>
      </c>
      <c r="M463" s="903"/>
      <c r="N463" s="113"/>
      <c r="O463" s="114"/>
      <c r="P463" s="97"/>
    </row>
    <row r="464" spans="1:16" ht="17.25" thickBot="1">
      <c r="A464" s="927"/>
      <c r="B464" s="913"/>
      <c r="C464" s="897"/>
      <c r="D464" s="94"/>
      <c r="E464" s="96"/>
      <c r="F464" s="93"/>
      <c r="G464" s="913"/>
      <c r="H464" s="900"/>
      <c r="I464" s="94"/>
      <c r="J464" s="114"/>
      <c r="K464" s="97"/>
      <c r="L464" s="913"/>
      <c r="M464" s="903"/>
      <c r="N464" s="94"/>
      <c r="O464" s="114"/>
      <c r="P464" s="97"/>
    </row>
    <row r="465" spans="1:16">
      <c r="A465" s="927"/>
      <c r="B465" s="106"/>
      <c r="C465" s="897"/>
      <c r="D465" s="94"/>
      <c r="E465" s="96"/>
      <c r="F465" s="97"/>
      <c r="G465" s="106"/>
      <c r="H465" s="900"/>
      <c r="I465" s="94"/>
      <c r="J465" s="96"/>
      <c r="K465" s="112"/>
      <c r="L465" s="106"/>
      <c r="M465" s="903"/>
      <c r="N465" s="113"/>
      <c r="O465" s="96"/>
      <c r="P465" s="112"/>
    </row>
    <row r="466" spans="1:16">
      <c r="A466" s="927"/>
      <c r="B466" s="107"/>
      <c r="C466" s="897"/>
      <c r="D466" s="94"/>
      <c r="E466" s="96"/>
      <c r="F466" s="93"/>
      <c r="G466" s="107"/>
      <c r="H466" s="900"/>
      <c r="I466" s="94"/>
      <c r="J466" s="96"/>
      <c r="K466" s="97"/>
      <c r="L466" s="107"/>
      <c r="M466" s="903"/>
      <c r="N466" s="113"/>
      <c r="O466" s="114"/>
      <c r="P466" s="97"/>
    </row>
    <row r="467" spans="1:16">
      <c r="A467" s="927"/>
      <c r="B467" s="109"/>
      <c r="C467" s="897"/>
      <c r="D467" s="94"/>
      <c r="E467" s="96"/>
      <c r="F467" s="93"/>
      <c r="G467" s="109"/>
      <c r="H467" s="900"/>
      <c r="I467" s="113"/>
      <c r="J467" s="114"/>
      <c r="K467" s="97"/>
      <c r="L467" s="109"/>
      <c r="M467" s="903"/>
      <c r="N467" s="113"/>
      <c r="O467" s="114"/>
      <c r="P467" s="104"/>
    </row>
    <row r="468" spans="1:16">
      <c r="A468" s="927"/>
      <c r="B468" s="110"/>
      <c r="C468" s="897"/>
      <c r="D468" s="94"/>
      <c r="E468" s="96"/>
      <c r="F468" s="93"/>
      <c r="G468" s="110"/>
      <c r="H468" s="900"/>
      <c r="I468" s="113"/>
      <c r="J468" s="114"/>
      <c r="K468" s="104"/>
      <c r="L468" s="110"/>
      <c r="M468" s="903"/>
      <c r="N468" s="111"/>
      <c r="O468" s="96"/>
      <c r="P468" s="97"/>
    </row>
    <row r="469" spans="1:16">
      <c r="A469" s="927"/>
      <c r="B469" s="109"/>
      <c r="C469" s="897"/>
      <c r="D469" s="111"/>
      <c r="E469" s="96"/>
      <c r="F469" s="97"/>
      <c r="G469" s="109"/>
      <c r="H469" s="900"/>
      <c r="I469" s="111"/>
      <c r="J469" s="96"/>
      <c r="K469" s="112"/>
      <c r="L469" s="109"/>
      <c r="M469" s="903"/>
      <c r="N469" s="94"/>
      <c r="O469" s="96"/>
      <c r="P469" s="112"/>
    </row>
    <row r="470" spans="1:16">
      <c r="A470" s="927"/>
      <c r="B470" s="110"/>
      <c r="C470" s="897"/>
      <c r="D470" s="94"/>
      <c r="E470" s="96"/>
      <c r="F470" s="108"/>
      <c r="G470" s="110"/>
      <c r="H470" s="900"/>
      <c r="I470" s="94"/>
      <c r="J470" s="96"/>
      <c r="K470" s="97"/>
      <c r="L470" s="110"/>
      <c r="M470" s="903"/>
      <c r="N470" s="113"/>
      <c r="O470" s="114"/>
      <c r="P470" s="97"/>
    </row>
    <row r="471" spans="1:16">
      <c r="A471" s="927"/>
      <c r="B471" s="109"/>
      <c r="C471" s="897"/>
      <c r="D471" s="94"/>
      <c r="E471" s="96"/>
      <c r="F471" s="97"/>
      <c r="G471" s="109"/>
      <c r="H471" s="900"/>
      <c r="I471" s="113"/>
      <c r="J471" s="114"/>
      <c r="K471" s="97"/>
      <c r="L471" s="109"/>
      <c r="M471" s="903"/>
      <c r="N471" s="113"/>
      <c r="O471" s="114"/>
      <c r="P471" s="97"/>
    </row>
    <row r="472" spans="1:16" ht="17.25" thickBot="1">
      <c r="A472" s="927"/>
      <c r="B472" s="110"/>
      <c r="C472" s="910"/>
      <c r="D472" s="115"/>
      <c r="E472" s="116"/>
      <c r="F472" s="117"/>
      <c r="G472" s="110"/>
      <c r="H472" s="900"/>
      <c r="I472" s="115"/>
      <c r="J472" s="116"/>
      <c r="K472" s="117"/>
      <c r="L472" s="110"/>
      <c r="M472" s="903"/>
      <c r="N472" s="115"/>
      <c r="O472" s="116"/>
      <c r="P472" s="117"/>
    </row>
    <row r="473" spans="1:16">
      <c r="A473" s="914" t="str">
        <f>TEXT(A427,"AAAA")</f>
        <v>星期五</v>
      </c>
      <c r="B473" s="109"/>
      <c r="C473" s="896" t="s">
        <v>666</v>
      </c>
      <c r="D473" s="118"/>
      <c r="E473" s="119"/>
      <c r="F473" s="97"/>
      <c r="G473" s="109"/>
      <c r="H473" s="899" t="s">
        <v>130</v>
      </c>
      <c r="I473" s="118"/>
      <c r="J473" s="119"/>
      <c r="K473" s="97"/>
      <c r="L473" s="109"/>
      <c r="M473" s="902" t="s">
        <v>130</v>
      </c>
      <c r="N473" s="118"/>
      <c r="O473" s="119"/>
      <c r="P473" s="97"/>
    </row>
    <row r="474" spans="1:16">
      <c r="A474" s="914"/>
      <c r="B474" s="110"/>
      <c r="C474" s="897"/>
      <c r="D474" s="120"/>
      <c r="E474" s="96"/>
      <c r="F474" s="97"/>
      <c r="G474" s="110"/>
      <c r="H474" s="900"/>
      <c r="I474" s="94"/>
      <c r="J474" s="96"/>
      <c r="K474" s="97"/>
      <c r="L474" s="110"/>
      <c r="M474" s="903"/>
      <c r="N474" s="94"/>
      <c r="O474" s="96"/>
      <c r="P474" s="97"/>
    </row>
    <row r="475" spans="1:16">
      <c r="A475" s="914"/>
      <c r="B475" s="109"/>
      <c r="C475" s="897"/>
      <c r="D475" s="120"/>
      <c r="E475" s="96"/>
      <c r="F475" s="97"/>
      <c r="G475" s="109"/>
      <c r="H475" s="900"/>
      <c r="I475" s="94"/>
      <c r="J475" s="96"/>
      <c r="K475" s="97"/>
      <c r="L475" s="109"/>
      <c r="M475" s="903"/>
      <c r="N475" s="94"/>
      <c r="O475" s="96"/>
      <c r="P475" s="97"/>
    </row>
    <row r="476" spans="1:16">
      <c r="A476" s="914"/>
      <c r="B476" s="110"/>
      <c r="C476" s="897"/>
      <c r="D476" s="120"/>
      <c r="E476" s="96"/>
      <c r="F476" s="97"/>
      <c r="G476" s="110"/>
      <c r="H476" s="900"/>
      <c r="I476" s="94"/>
      <c r="J476" s="96"/>
      <c r="K476" s="97"/>
      <c r="L476" s="110"/>
      <c r="M476" s="903"/>
      <c r="N476" s="94"/>
      <c r="O476" s="96"/>
      <c r="P476" s="97"/>
    </row>
    <row r="477" spans="1:16">
      <c r="A477" s="914"/>
      <c r="B477" s="109"/>
      <c r="C477" s="897"/>
      <c r="D477" s="120"/>
      <c r="E477" s="96"/>
      <c r="F477" s="97"/>
      <c r="G477" s="109"/>
      <c r="H477" s="900"/>
      <c r="I477" s="94"/>
      <c r="J477" s="96"/>
      <c r="K477" s="97"/>
      <c r="L477" s="109"/>
      <c r="M477" s="903"/>
      <c r="N477" s="94"/>
      <c r="O477" s="96"/>
      <c r="P477" s="97"/>
    </row>
    <row r="478" spans="1:16">
      <c r="A478" s="914"/>
      <c r="B478" s="110"/>
      <c r="C478" s="897"/>
      <c r="D478" s="120"/>
      <c r="E478" s="96"/>
      <c r="F478" s="97"/>
      <c r="G478" s="110"/>
      <c r="H478" s="900"/>
      <c r="I478" s="94"/>
      <c r="J478" s="96"/>
      <c r="K478" s="97"/>
      <c r="L478" s="110"/>
      <c r="M478" s="903"/>
      <c r="N478" s="94"/>
      <c r="O478" s="96"/>
      <c r="P478" s="97"/>
    </row>
    <row r="479" spans="1:16">
      <c r="A479" s="914"/>
      <c r="B479" s="109"/>
      <c r="C479" s="897"/>
      <c r="D479" s="120"/>
      <c r="E479" s="96"/>
      <c r="F479" s="97"/>
      <c r="G479" s="109"/>
      <c r="H479" s="900"/>
      <c r="I479" s="94"/>
      <c r="J479" s="96"/>
      <c r="K479" s="97"/>
      <c r="L479" s="109"/>
      <c r="M479" s="903"/>
      <c r="N479" s="94"/>
      <c r="O479" s="96"/>
      <c r="P479" s="97"/>
    </row>
    <row r="480" spans="1:16">
      <c r="A480" s="914"/>
      <c r="B480" s="110"/>
      <c r="C480" s="897"/>
      <c r="D480" s="94"/>
      <c r="E480" s="96"/>
      <c r="F480" s="97"/>
      <c r="G480" s="110"/>
      <c r="H480" s="900"/>
      <c r="I480" s="94"/>
      <c r="J480" s="96"/>
      <c r="K480" s="97"/>
      <c r="L480" s="110"/>
      <c r="M480" s="903"/>
      <c r="N480" s="94"/>
      <c r="O480" s="96"/>
      <c r="P480" s="97"/>
    </row>
    <row r="481" spans="1:16">
      <c r="A481" s="914"/>
      <c r="B481" s="107"/>
      <c r="C481" s="897"/>
      <c r="D481" s="113"/>
      <c r="E481" s="114"/>
      <c r="F481" s="104"/>
      <c r="G481" s="107"/>
      <c r="H481" s="900"/>
      <c r="I481" s="113"/>
      <c r="J481" s="114"/>
      <c r="K481" s="97"/>
      <c r="L481" s="107"/>
      <c r="M481" s="903"/>
      <c r="N481" s="113"/>
      <c r="O481" s="114"/>
      <c r="P481" s="97"/>
    </row>
    <row r="482" spans="1:16" ht="17.25" thickBot="1">
      <c r="A482" s="914"/>
      <c r="B482" s="107"/>
      <c r="C482" s="910"/>
      <c r="D482" s="122" t="s">
        <v>132</v>
      </c>
      <c r="E482" s="123" t="s">
        <v>133</v>
      </c>
      <c r="F482" s="124"/>
      <c r="G482" s="107"/>
      <c r="H482" s="911"/>
      <c r="I482" s="122" t="s">
        <v>132</v>
      </c>
      <c r="J482" s="123" t="s">
        <v>133</v>
      </c>
      <c r="K482" s="97"/>
      <c r="L482" s="107"/>
      <c r="M482" s="909"/>
      <c r="N482" s="122" t="s">
        <v>132</v>
      </c>
      <c r="O482" s="123" t="s">
        <v>133</v>
      </c>
      <c r="P482" s="97"/>
    </row>
    <row r="483" spans="1:16">
      <c r="A483" s="105"/>
      <c r="B483" s="109"/>
      <c r="C483" s="896" t="s">
        <v>667</v>
      </c>
      <c r="D483" s="118"/>
      <c r="E483" s="119"/>
      <c r="F483" s="125"/>
      <c r="G483" s="109"/>
      <c r="H483" s="899" t="s">
        <v>134</v>
      </c>
      <c r="I483" s="118"/>
      <c r="J483" s="119"/>
      <c r="K483" s="125"/>
      <c r="L483" s="109"/>
      <c r="M483" s="902" t="s">
        <v>134</v>
      </c>
      <c r="N483" s="118"/>
      <c r="O483" s="119"/>
      <c r="P483" s="125"/>
    </row>
    <row r="484" spans="1:16">
      <c r="A484" s="105"/>
      <c r="B484" s="110"/>
      <c r="C484" s="897"/>
      <c r="D484" s="94"/>
      <c r="E484" s="96"/>
      <c r="F484" s="97"/>
      <c r="G484" s="110"/>
      <c r="H484" s="900"/>
      <c r="I484" s="94"/>
      <c r="J484" s="96"/>
      <c r="K484" s="97"/>
      <c r="L484" s="110"/>
      <c r="M484" s="903"/>
      <c r="N484" s="94"/>
      <c r="O484" s="96"/>
      <c r="P484" s="97"/>
    </row>
    <row r="485" spans="1:16">
      <c r="A485" s="105"/>
      <c r="B485" s="126"/>
      <c r="C485" s="897"/>
      <c r="D485" s="94"/>
      <c r="E485" s="96"/>
      <c r="F485" s="97"/>
      <c r="G485" s="126"/>
      <c r="H485" s="900"/>
      <c r="I485" s="94"/>
      <c r="J485" s="96"/>
      <c r="K485" s="97"/>
      <c r="L485" s="126"/>
      <c r="M485" s="903"/>
      <c r="N485" s="94"/>
      <c r="O485" s="96"/>
      <c r="P485" s="128"/>
    </row>
    <row r="486" spans="1:16">
      <c r="A486" s="105"/>
      <c r="B486" s="107"/>
      <c r="C486" s="897"/>
      <c r="D486" s="94"/>
      <c r="E486" s="96"/>
      <c r="F486" s="97"/>
      <c r="G486" s="107"/>
      <c r="H486" s="900"/>
      <c r="I486" s="94"/>
      <c r="J486" s="96"/>
      <c r="K486" s="97"/>
      <c r="L486" s="107"/>
      <c r="M486" s="903"/>
      <c r="N486" s="94"/>
      <c r="O486" s="96"/>
      <c r="P486" s="216"/>
    </row>
    <row r="487" spans="1:16">
      <c r="A487" s="105"/>
      <c r="B487" s="109"/>
      <c r="C487" s="897"/>
      <c r="D487" s="94"/>
      <c r="E487" s="96"/>
      <c r="F487" s="97"/>
      <c r="G487" s="109"/>
      <c r="H487" s="900"/>
      <c r="I487" s="94"/>
      <c r="J487" s="96"/>
      <c r="K487" s="97"/>
      <c r="L487" s="109"/>
      <c r="M487" s="903"/>
      <c r="N487" s="94"/>
      <c r="O487" s="96"/>
      <c r="P487" s="97"/>
    </row>
    <row r="488" spans="1:16">
      <c r="A488" s="105"/>
      <c r="B488" s="110"/>
      <c r="C488" s="897"/>
      <c r="D488" s="94"/>
      <c r="E488" s="96"/>
      <c r="F488" s="127"/>
      <c r="G488" s="110"/>
      <c r="H488" s="900"/>
      <c r="I488" s="94"/>
      <c r="J488" s="96"/>
      <c r="K488" s="127"/>
      <c r="L488" s="110"/>
      <c r="M488" s="903"/>
      <c r="N488" s="94"/>
      <c r="O488" s="96"/>
      <c r="P488" s="127"/>
    </row>
    <row r="489" spans="1:16">
      <c r="A489" s="105"/>
      <c r="B489" s="109"/>
      <c r="C489" s="897"/>
      <c r="D489" s="94"/>
      <c r="E489" s="96"/>
      <c r="F489" s="128"/>
      <c r="G489" s="109"/>
      <c r="H489" s="900"/>
      <c r="I489" s="94"/>
      <c r="J489" s="96"/>
      <c r="K489" s="128"/>
      <c r="L489" s="109"/>
      <c r="M489" s="903"/>
      <c r="N489" s="94"/>
      <c r="O489" s="96"/>
      <c r="P489" s="128"/>
    </row>
    <row r="490" spans="1:16">
      <c r="A490" s="105"/>
      <c r="B490" s="110"/>
      <c r="C490" s="897"/>
      <c r="D490" s="217"/>
      <c r="E490" s="114"/>
      <c r="F490" s="216"/>
      <c r="G490" s="110"/>
      <c r="H490" s="900"/>
      <c r="I490" s="113"/>
      <c r="J490" s="114"/>
      <c r="K490" s="216"/>
      <c r="L490" s="110"/>
      <c r="M490" s="903"/>
      <c r="N490" s="113"/>
      <c r="O490" s="114"/>
      <c r="P490" s="216"/>
    </row>
    <row r="491" spans="1:16">
      <c r="A491" s="105"/>
      <c r="B491" s="109"/>
      <c r="C491" s="897"/>
      <c r="D491" s="217"/>
      <c r="E491" s="114"/>
      <c r="F491" s="216"/>
      <c r="G491" s="109"/>
      <c r="H491" s="900"/>
      <c r="I491" s="113"/>
      <c r="J491" s="114"/>
      <c r="K491" s="216"/>
      <c r="L491" s="109"/>
      <c r="M491" s="903"/>
      <c r="N491" s="113"/>
      <c r="O491" s="114"/>
      <c r="P491" s="216"/>
    </row>
    <row r="492" spans="1:16" ht="17.25" thickBot="1">
      <c r="A492" s="105"/>
      <c r="B492" s="110"/>
      <c r="C492" s="910"/>
      <c r="D492" s="129"/>
      <c r="E492" s="130"/>
      <c r="F492" s="104"/>
      <c r="G492" s="110"/>
      <c r="H492" s="911"/>
      <c r="I492" s="113"/>
      <c r="J492" s="130"/>
      <c r="K492" s="104"/>
      <c r="L492" s="110"/>
      <c r="M492" s="909"/>
      <c r="N492" s="113"/>
      <c r="O492" s="131"/>
      <c r="P492" s="127"/>
    </row>
    <row r="493" spans="1:16">
      <c r="A493" s="132"/>
      <c r="B493" s="109"/>
      <c r="C493" s="896" t="s">
        <v>668</v>
      </c>
      <c r="D493" s="118" t="s">
        <v>136</v>
      </c>
      <c r="E493" s="133" t="s">
        <v>137</v>
      </c>
      <c r="F493" s="125"/>
      <c r="G493" s="109"/>
      <c r="H493" s="899" t="s">
        <v>135</v>
      </c>
      <c r="I493" s="118" t="s">
        <v>136</v>
      </c>
      <c r="J493" s="133" t="s">
        <v>137</v>
      </c>
      <c r="K493" s="125"/>
      <c r="L493" s="109"/>
      <c r="M493" s="902" t="s">
        <v>135</v>
      </c>
      <c r="N493" s="118" t="s">
        <v>136</v>
      </c>
      <c r="O493" s="133" t="s">
        <v>137</v>
      </c>
      <c r="P493" s="125"/>
    </row>
    <row r="494" spans="1:16">
      <c r="A494" s="132"/>
      <c r="B494" s="110"/>
      <c r="C494" s="897"/>
      <c r="D494" s="94" t="s">
        <v>141</v>
      </c>
      <c r="E494" s="96" t="s">
        <v>142</v>
      </c>
      <c r="F494" s="134"/>
      <c r="G494" s="110"/>
      <c r="H494" s="900"/>
      <c r="I494" s="94" t="s">
        <v>141</v>
      </c>
      <c r="J494" s="96" t="s">
        <v>142</v>
      </c>
      <c r="K494" s="134"/>
      <c r="L494" s="110"/>
      <c r="M494" s="903"/>
      <c r="N494" s="94" t="s">
        <v>141</v>
      </c>
      <c r="O494" s="96" t="s">
        <v>142</v>
      </c>
      <c r="P494" s="134"/>
    </row>
    <row r="495" spans="1:16">
      <c r="A495" s="132"/>
      <c r="B495" s="135"/>
      <c r="C495" s="897"/>
      <c r="D495" s="94" t="s">
        <v>145</v>
      </c>
      <c r="E495" s="96" t="s">
        <v>146</v>
      </c>
      <c r="F495" s="97"/>
      <c r="G495" s="135"/>
      <c r="H495" s="900"/>
      <c r="I495" s="94" t="s">
        <v>145</v>
      </c>
      <c r="J495" s="96" t="s">
        <v>146</v>
      </c>
      <c r="K495" s="97"/>
      <c r="L495" s="135"/>
      <c r="M495" s="903"/>
      <c r="N495" s="94" t="s">
        <v>145</v>
      </c>
      <c r="O495" s="96" t="s">
        <v>146</v>
      </c>
      <c r="P495" s="97"/>
    </row>
    <row r="496" spans="1:16">
      <c r="A496" s="132"/>
      <c r="B496" s="110"/>
      <c r="C496" s="897"/>
      <c r="D496" s="94" t="s">
        <v>147</v>
      </c>
      <c r="E496" s="96" t="s">
        <v>148</v>
      </c>
      <c r="F496" s="104"/>
      <c r="G496" s="110"/>
      <c r="H496" s="900"/>
      <c r="I496" s="94" t="s">
        <v>147</v>
      </c>
      <c r="J496" s="96" t="s">
        <v>148</v>
      </c>
      <c r="K496" s="104"/>
      <c r="L496" s="110"/>
      <c r="M496" s="903"/>
      <c r="N496" s="94" t="s">
        <v>147</v>
      </c>
      <c r="O496" s="96" t="s">
        <v>148</v>
      </c>
      <c r="P496" s="104"/>
    </row>
    <row r="497" spans="1:16">
      <c r="A497" s="132"/>
      <c r="B497" s="135"/>
      <c r="C497" s="897"/>
      <c r="D497" s="94"/>
      <c r="E497" s="114"/>
      <c r="F497" s="136"/>
      <c r="G497" s="135"/>
      <c r="H497" s="900"/>
      <c r="I497" s="94"/>
      <c r="J497" s="114"/>
      <c r="K497" s="136"/>
      <c r="L497" s="135"/>
      <c r="M497" s="903"/>
      <c r="N497" s="94"/>
      <c r="O497" s="114"/>
      <c r="P497" s="136"/>
    </row>
    <row r="498" spans="1:16">
      <c r="A498" s="132"/>
      <c r="B498" s="110"/>
      <c r="C498" s="897"/>
      <c r="D498" s="94"/>
      <c r="E498" s="96"/>
      <c r="F498" s="97"/>
      <c r="G498" s="110"/>
      <c r="H498" s="900"/>
      <c r="I498" s="94"/>
      <c r="J498" s="96"/>
      <c r="K498" s="97"/>
      <c r="L498" s="110"/>
      <c r="M498" s="903"/>
      <c r="N498" s="94"/>
      <c r="O498" s="96"/>
      <c r="P498" s="97"/>
    </row>
    <row r="499" spans="1:16">
      <c r="A499" s="132"/>
      <c r="B499" s="135"/>
      <c r="C499" s="897"/>
      <c r="D499" s="94"/>
      <c r="E499" s="114"/>
      <c r="F499" s="136"/>
      <c r="G499" s="135"/>
      <c r="H499" s="900"/>
      <c r="I499" s="94"/>
      <c r="J499" s="114"/>
      <c r="K499" s="136"/>
      <c r="L499" s="135"/>
      <c r="M499" s="903"/>
      <c r="N499" s="94"/>
      <c r="O499" s="114"/>
      <c r="P499" s="136"/>
    </row>
    <row r="500" spans="1:16">
      <c r="A500" s="132"/>
      <c r="B500" s="110"/>
      <c r="C500" s="897"/>
      <c r="D500" s="94"/>
      <c r="E500" s="96"/>
      <c r="F500" s="97"/>
      <c r="G500" s="110"/>
      <c r="H500" s="900"/>
      <c r="I500" s="94"/>
      <c r="J500" s="96"/>
      <c r="K500" s="97"/>
      <c r="L500" s="110"/>
      <c r="M500" s="903"/>
      <c r="N500" s="94"/>
      <c r="O500" s="96"/>
      <c r="P500" s="97"/>
    </row>
    <row r="501" spans="1:16">
      <c r="A501" s="132"/>
      <c r="B501" s="135"/>
      <c r="C501" s="897"/>
      <c r="D501" s="94"/>
      <c r="E501" s="96"/>
      <c r="F501" s="97"/>
      <c r="G501" s="135"/>
      <c r="H501" s="900"/>
      <c r="I501" s="94"/>
      <c r="J501" s="96"/>
      <c r="K501" s="97"/>
      <c r="L501" s="135"/>
      <c r="M501" s="903"/>
      <c r="N501" s="94"/>
      <c r="O501" s="96"/>
      <c r="P501" s="97"/>
    </row>
    <row r="502" spans="1:16" ht="17.25" thickBot="1">
      <c r="A502" s="132"/>
      <c r="B502" s="110"/>
      <c r="C502" s="910"/>
      <c r="D502" s="115"/>
      <c r="E502" s="116"/>
      <c r="F502" s="117"/>
      <c r="G502" s="110"/>
      <c r="H502" s="911"/>
      <c r="I502" s="115"/>
      <c r="J502" s="130"/>
      <c r="K502" s="104"/>
      <c r="L502" s="110"/>
      <c r="M502" s="909"/>
      <c r="N502" s="115"/>
      <c r="O502" s="130"/>
      <c r="P502" s="104"/>
    </row>
    <row r="503" spans="1:16">
      <c r="A503" s="132"/>
      <c r="B503" s="135"/>
      <c r="C503" s="896" t="s">
        <v>669</v>
      </c>
      <c r="D503" s="137" t="s">
        <v>150</v>
      </c>
      <c r="E503" s="138"/>
      <c r="F503" s="139" t="s">
        <v>151</v>
      </c>
      <c r="G503" s="135"/>
      <c r="H503" s="899" t="s">
        <v>149</v>
      </c>
      <c r="I503" s="137" t="s">
        <v>150</v>
      </c>
      <c r="J503" s="138"/>
      <c r="K503" s="139" t="s">
        <v>151</v>
      </c>
      <c r="L503" s="135"/>
      <c r="M503" s="902" t="s">
        <v>149</v>
      </c>
      <c r="N503" s="137" t="s">
        <v>150</v>
      </c>
      <c r="O503" s="138"/>
      <c r="P503" s="139" t="s">
        <v>151</v>
      </c>
    </row>
    <row r="504" spans="1:16">
      <c r="A504" s="132"/>
      <c r="B504" s="110"/>
      <c r="C504" s="897"/>
      <c r="D504" s="120"/>
      <c r="E504" s="121"/>
      <c r="F504" s="140"/>
      <c r="G504" s="110"/>
      <c r="H504" s="900"/>
      <c r="I504" s="94"/>
      <c r="J504" s="96"/>
      <c r="K504" s="97"/>
      <c r="L504" s="110"/>
      <c r="M504" s="903"/>
      <c r="N504" s="94"/>
      <c r="O504" s="96"/>
      <c r="P504" s="97"/>
    </row>
    <row r="505" spans="1:16">
      <c r="A505" s="132"/>
      <c r="B505" s="135"/>
      <c r="C505" s="897"/>
      <c r="D505" s="94"/>
      <c r="E505" s="96"/>
      <c r="F505" s="97"/>
      <c r="G505" s="135"/>
      <c r="H505" s="900"/>
      <c r="I505" s="94"/>
      <c r="J505" s="96"/>
      <c r="K505" s="97"/>
      <c r="L505" s="135"/>
      <c r="M505" s="903"/>
      <c r="N505" s="94"/>
      <c r="O505" s="96"/>
      <c r="P505" s="97"/>
    </row>
    <row r="506" spans="1:16">
      <c r="A506" s="132"/>
      <c r="B506" s="110"/>
      <c r="C506" s="897"/>
      <c r="D506" s="113"/>
      <c r="E506" s="114"/>
      <c r="F506" s="104"/>
      <c r="G506" s="110"/>
      <c r="H506" s="900"/>
      <c r="I506" s="113"/>
      <c r="J506" s="114"/>
      <c r="K506" s="104"/>
      <c r="L506" s="110"/>
      <c r="M506" s="903"/>
      <c r="N506" s="113"/>
      <c r="O506" s="114"/>
      <c r="P506" s="104"/>
    </row>
    <row r="507" spans="1:16">
      <c r="A507" s="905"/>
      <c r="B507" s="135"/>
      <c r="C507" s="897"/>
      <c r="D507" s="94"/>
      <c r="E507" s="96"/>
      <c r="F507" s="97"/>
      <c r="G507" s="135"/>
      <c r="H507" s="900"/>
      <c r="I507" s="94"/>
      <c r="J507" s="96"/>
      <c r="K507" s="97"/>
      <c r="L507" s="135"/>
      <c r="M507" s="903"/>
      <c r="N507" s="94"/>
      <c r="O507" s="96"/>
      <c r="P507" s="97"/>
    </row>
    <row r="508" spans="1:16">
      <c r="A508" s="905"/>
      <c r="B508" s="110"/>
      <c r="C508" s="897"/>
      <c r="D508" s="94"/>
      <c r="E508" s="96"/>
      <c r="F508" s="97"/>
      <c r="G508" s="110"/>
      <c r="H508" s="900"/>
      <c r="I508" s="94"/>
      <c r="J508" s="96"/>
      <c r="K508" s="97"/>
      <c r="L508" s="110"/>
      <c r="M508" s="903"/>
      <c r="N508" s="94"/>
      <c r="O508" s="96"/>
      <c r="P508" s="97"/>
    </row>
    <row r="509" spans="1:16">
      <c r="A509" s="905"/>
      <c r="B509" s="135"/>
      <c r="C509" s="897"/>
      <c r="D509" s="113"/>
      <c r="E509" s="114"/>
      <c r="F509" s="104"/>
      <c r="G509" s="135"/>
      <c r="H509" s="900"/>
      <c r="I509" s="113"/>
      <c r="J509" s="114"/>
      <c r="K509" s="104"/>
      <c r="L509" s="135"/>
      <c r="M509" s="903"/>
      <c r="N509" s="113"/>
      <c r="O509" s="114"/>
      <c r="P509" s="104"/>
    </row>
    <row r="510" spans="1:16" ht="17.25" thickBot="1">
      <c r="A510" s="906"/>
      <c r="B510" s="141"/>
      <c r="C510" s="898"/>
      <c r="D510" s="142"/>
      <c r="E510" s="143"/>
      <c r="F510" s="144"/>
      <c r="G510" s="141"/>
      <c r="H510" s="901"/>
      <c r="I510" s="142"/>
      <c r="J510" s="143"/>
      <c r="K510" s="144"/>
      <c r="L510" s="141"/>
      <c r="M510" s="904"/>
      <c r="N510" s="142"/>
      <c r="O510" s="143"/>
      <c r="P510" s="144"/>
    </row>
    <row r="511" spans="1:16" s="146" customFormat="1" ht="27" customHeight="1" thickTop="1" thickBot="1">
      <c r="A511" s="145"/>
      <c r="B511" s="907" t="s">
        <v>152</v>
      </c>
      <c r="C511" s="907"/>
      <c r="D511" s="907"/>
      <c r="E511" s="907"/>
      <c r="F511" s="907"/>
      <c r="G511" s="908" t="s">
        <v>153</v>
      </c>
      <c r="H511" s="908"/>
      <c r="I511" s="908"/>
      <c r="J511" s="908"/>
      <c r="K511" s="908"/>
      <c r="L511" s="908"/>
      <c r="M511" s="908"/>
      <c r="N511" s="889" t="s">
        <v>154</v>
      </c>
      <c r="O511" s="889"/>
      <c r="P511" s="889"/>
    </row>
    <row r="512" spans="1:16" s="159" customFormat="1" ht="21.75" customHeight="1" thickTop="1" thickBot="1">
      <c r="A512" s="147" t="s">
        <v>0</v>
      </c>
      <c r="B512" s="148"/>
      <c r="C512" s="149" t="s">
        <v>155</v>
      </c>
      <c r="D512" s="150" t="s">
        <v>156</v>
      </c>
      <c r="E512" s="151" t="s">
        <v>157</v>
      </c>
      <c r="F512" s="152" t="s">
        <v>158</v>
      </c>
      <c r="G512" s="153" t="s">
        <v>159</v>
      </c>
      <c r="H512" s="154" t="s">
        <v>150</v>
      </c>
      <c r="I512" s="155" t="s">
        <v>156</v>
      </c>
      <c r="J512" s="155" t="s">
        <v>157</v>
      </c>
      <c r="K512" s="155" t="s">
        <v>158</v>
      </c>
      <c r="L512" s="154" t="s">
        <v>160</v>
      </c>
      <c r="M512" s="156" t="s">
        <v>161</v>
      </c>
      <c r="N512" s="157" t="s">
        <v>155</v>
      </c>
      <c r="O512" s="151" t="s">
        <v>157</v>
      </c>
      <c r="P512" s="158" t="s">
        <v>158</v>
      </c>
    </row>
    <row r="513" spans="1:16" s="172" customFormat="1" ht="17.25" thickTop="1">
      <c r="A513" s="890">
        <f>A427</f>
        <v>46178</v>
      </c>
      <c r="B513" s="893" t="s">
        <v>670</v>
      </c>
      <c r="C513" s="160"/>
      <c r="D513" s="161"/>
      <c r="E513" s="162"/>
      <c r="F513" s="163"/>
      <c r="G513" s="164"/>
      <c r="H513" s="165"/>
      <c r="I513" s="166"/>
      <c r="J513" s="166"/>
      <c r="K513" s="167"/>
      <c r="L513" s="168"/>
      <c r="M513" s="169"/>
      <c r="N513" s="170"/>
      <c r="O513" s="166"/>
      <c r="P513" s="171"/>
    </row>
    <row r="514" spans="1:16" s="172" customFormat="1">
      <c r="A514" s="891"/>
      <c r="B514" s="894"/>
      <c r="C514" s="173"/>
      <c r="D514" s="174"/>
      <c r="E514" s="175"/>
      <c r="F514" s="176"/>
      <c r="G514" s="173"/>
      <c r="H514" s="177"/>
      <c r="I514" s="175"/>
      <c r="J514" s="175"/>
      <c r="K514" s="178"/>
      <c r="L514" s="179"/>
      <c r="M514" s="180"/>
      <c r="N514" s="181"/>
      <c r="O514" s="175"/>
      <c r="P514" s="182"/>
    </row>
    <row r="515" spans="1:16" s="172" customFormat="1">
      <c r="A515" s="891"/>
      <c r="B515" s="894"/>
      <c r="C515" s="173"/>
      <c r="D515" s="174"/>
      <c r="E515" s="175"/>
      <c r="F515" s="176"/>
      <c r="G515" s="173"/>
      <c r="H515" s="183"/>
      <c r="I515" s="175"/>
      <c r="J515" s="175"/>
      <c r="K515" s="178"/>
      <c r="L515" s="184"/>
      <c r="M515" s="180"/>
      <c r="N515" s="181"/>
      <c r="O515" s="175"/>
      <c r="P515" s="182"/>
    </row>
    <row r="516" spans="1:16" s="172" customFormat="1">
      <c r="A516" s="891"/>
      <c r="B516" s="894"/>
      <c r="C516" s="173"/>
      <c r="D516" s="218"/>
      <c r="E516" s="175"/>
      <c r="F516" s="176"/>
      <c r="G516" s="173"/>
      <c r="H516" s="183"/>
      <c r="I516" s="175"/>
      <c r="J516" s="175"/>
      <c r="K516" s="187"/>
      <c r="L516" s="184"/>
      <c r="M516" s="180"/>
      <c r="N516" s="181"/>
      <c r="O516" s="175"/>
      <c r="P516" s="182"/>
    </row>
    <row r="517" spans="1:16" s="172" customFormat="1">
      <c r="A517" s="891"/>
      <c r="B517" s="894"/>
      <c r="C517" s="173"/>
      <c r="D517" s="185"/>
      <c r="E517" s="175"/>
      <c r="F517" s="182"/>
      <c r="G517" s="173"/>
      <c r="H517" s="186"/>
      <c r="I517" s="175"/>
      <c r="J517" s="175"/>
      <c r="K517" s="187"/>
      <c r="L517" s="184"/>
      <c r="M517" s="180"/>
      <c r="N517" s="181"/>
      <c r="O517" s="175"/>
      <c r="P517" s="182"/>
    </row>
    <row r="518" spans="1:16" s="172" customFormat="1">
      <c r="A518" s="891"/>
      <c r="B518" s="894"/>
      <c r="C518" s="173"/>
      <c r="D518" s="174"/>
      <c r="E518" s="175"/>
      <c r="F518" s="188"/>
      <c r="G518" s="198"/>
      <c r="H518" s="183"/>
      <c r="I518" s="191"/>
      <c r="J518" s="175"/>
      <c r="K518" s="178"/>
      <c r="L518" s="189"/>
      <c r="M518" s="190"/>
      <c r="N518" s="181"/>
      <c r="O518" s="175"/>
      <c r="P518" s="182"/>
    </row>
    <row r="519" spans="1:16" s="172" customFormat="1">
      <c r="A519" s="891"/>
      <c r="B519" s="894"/>
      <c r="C519" s="173"/>
      <c r="D519" s="174"/>
      <c r="E519" s="175"/>
      <c r="F519" s="182"/>
      <c r="G519" s="173"/>
      <c r="H519" s="183"/>
      <c r="I519" s="191"/>
      <c r="J519" s="175"/>
      <c r="K519" s="178"/>
      <c r="L519" s="184"/>
      <c r="M519" s="180"/>
      <c r="N519" s="181"/>
      <c r="O519" s="175"/>
      <c r="P519" s="182"/>
    </row>
    <row r="520" spans="1:16" s="172" customFormat="1">
      <c r="A520" s="891"/>
      <c r="B520" s="894"/>
      <c r="C520" s="173"/>
      <c r="D520" s="174"/>
      <c r="E520" s="175"/>
      <c r="F520" s="182"/>
      <c r="G520" s="219"/>
      <c r="H520" s="183"/>
      <c r="I520" s="175"/>
      <c r="J520" s="175"/>
      <c r="K520" s="178"/>
      <c r="L520" s="184"/>
      <c r="M520" s="180"/>
      <c r="N520" s="181"/>
      <c r="O520" s="175"/>
      <c r="P520" s="182"/>
    </row>
    <row r="521" spans="1:16" s="172" customFormat="1">
      <c r="A521" s="891"/>
      <c r="B521" s="894"/>
      <c r="C521" s="173"/>
      <c r="D521" s="174"/>
      <c r="E521" s="175"/>
      <c r="F521" s="188"/>
      <c r="G521" s="173"/>
      <c r="H521" s="183"/>
      <c r="I521" s="191"/>
      <c r="J521" s="175"/>
      <c r="K521" s="178"/>
      <c r="L521" s="184"/>
      <c r="M521" s="180"/>
      <c r="N521" s="181"/>
      <c r="O521" s="175"/>
      <c r="P521" s="182"/>
    </row>
    <row r="522" spans="1:16" s="172" customFormat="1">
      <c r="A522" s="891"/>
      <c r="B522" s="894"/>
      <c r="C522" s="173"/>
      <c r="D522" s="174"/>
      <c r="E522" s="175"/>
      <c r="F522" s="182"/>
      <c r="G522" s="173"/>
      <c r="H522" s="183"/>
      <c r="I522" s="191"/>
      <c r="J522" s="175"/>
      <c r="K522" s="178"/>
      <c r="L522" s="184"/>
      <c r="M522" s="180"/>
      <c r="N522" s="181"/>
      <c r="O522" s="175"/>
      <c r="P522" s="182"/>
    </row>
    <row r="523" spans="1:16" s="172" customFormat="1">
      <c r="A523" s="891"/>
      <c r="B523" s="894"/>
      <c r="C523" s="192"/>
      <c r="D523" s="193"/>
      <c r="E523" s="194"/>
      <c r="F523" s="195"/>
      <c r="G523" s="173"/>
      <c r="H523" s="177"/>
      <c r="I523" s="175"/>
      <c r="J523" s="175"/>
      <c r="K523" s="178"/>
      <c r="L523" s="184"/>
      <c r="M523" s="180"/>
      <c r="N523" s="196"/>
      <c r="O523" s="194"/>
      <c r="P523" s="195"/>
    </row>
    <row r="524" spans="1:16" s="172" customFormat="1">
      <c r="A524" s="891"/>
      <c r="B524" s="894"/>
      <c r="C524" s="192"/>
      <c r="D524" s="193"/>
      <c r="E524" s="194"/>
      <c r="F524" s="195"/>
      <c r="G524" s="198"/>
      <c r="H524" s="183"/>
      <c r="I524" s="191"/>
      <c r="J524" s="175"/>
      <c r="K524" s="178"/>
      <c r="L524" s="184"/>
      <c r="M524" s="180"/>
      <c r="N524" s="196"/>
      <c r="O524" s="194"/>
      <c r="P524" s="195"/>
    </row>
    <row r="525" spans="1:16" s="172" customFormat="1">
      <c r="A525" s="891"/>
      <c r="B525" s="894"/>
      <c r="C525" s="192"/>
      <c r="D525" s="193"/>
      <c r="E525" s="194"/>
      <c r="F525" s="195"/>
      <c r="G525" s="173"/>
      <c r="H525" s="199"/>
      <c r="I525" s="191"/>
      <c r="J525" s="200"/>
      <c r="K525" s="197"/>
      <c r="L525" s="184"/>
      <c r="M525" s="180"/>
      <c r="N525" s="196"/>
      <c r="O525" s="194"/>
      <c r="P525" s="195"/>
    </row>
    <row r="526" spans="1:16" s="172" customFormat="1">
      <c r="A526" s="891"/>
      <c r="B526" s="894"/>
      <c r="C526" s="192"/>
      <c r="D526" s="193"/>
      <c r="E526" s="194"/>
      <c r="F526" s="195"/>
      <c r="G526" s="173"/>
      <c r="H526" s="201"/>
      <c r="I526" s="175"/>
      <c r="J526" s="175"/>
      <c r="K526" s="178"/>
      <c r="L526" s="184"/>
      <c r="M526" s="180"/>
      <c r="N526" s="196"/>
      <c r="O526" s="194"/>
      <c r="P526" s="195"/>
    </row>
    <row r="527" spans="1:16" s="172" customFormat="1">
      <c r="A527" s="891"/>
      <c r="B527" s="894"/>
      <c r="C527" s="192"/>
      <c r="D527" s="193"/>
      <c r="E527" s="194"/>
      <c r="F527" s="195"/>
      <c r="G527" s="198"/>
      <c r="H527" s="183"/>
      <c r="I527" s="200"/>
      <c r="J527" s="200"/>
      <c r="K527" s="197"/>
      <c r="L527" s="184"/>
      <c r="M527" s="180"/>
      <c r="N527" s="196"/>
      <c r="O527" s="194"/>
      <c r="P527" s="195"/>
    </row>
    <row r="528" spans="1:16" s="172" customFormat="1">
      <c r="A528" s="891"/>
      <c r="B528" s="894"/>
      <c r="C528" s="192"/>
      <c r="D528" s="193"/>
      <c r="E528" s="194"/>
      <c r="F528" s="195"/>
      <c r="G528" s="173"/>
      <c r="H528" s="183"/>
      <c r="I528" s="200"/>
      <c r="J528" s="200"/>
      <c r="K528" s="197"/>
      <c r="L528" s="179"/>
      <c r="M528" s="180"/>
      <c r="N528" s="196"/>
      <c r="O528" s="194"/>
      <c r="P528" s="195"/>
    </row>
    <row r="529" spans="1:16" s="172" customFormat="1">
      <c r="A529" s="891"/>
      <c r="B529" s="894"/>
      <c r="C529" s="192"/>
      <c r="D529" s="193"/>
      <c r="E529" s="194"/>
      <c r="F529" s="195"/>
      <c r="G529" s="192"/>
      <c r="H529" s="201"/>
      <c r="I529" s="202"/>
      <c r="J529" s="202"/>
      <c r="K529" s="203"/>
      <c r="L529" s="204"/>
      <c r="M529" s="190"/>
      <c r="N529" s="196"/>
      <c r="O529" s="194"/>
      <c r="P529" s="195"/>
    </row>
    <row r="530" spans="1:16" s="172" customFormat="1">
      <c r="A530" s="891"/>
      <c r="B530" s="894"/>
      <c r="C530" s="192"/>
      <c r="D530" s="193"/>
      <c r="E530" s="194"/>
      <c r="F530" s="195"/>
      <c r="G530" s="192"/>
      <c r="H530" s="201"/>
      <c r="I530" s="202"/>
      <c r="J530" s="202"/>
      <c r="K530" s="203"/>
      <c r="L530" s="204"/>
      <c r="M530" s="190"/>
      <c r="N530" s="196"/>
      <c r="O530" s="194"/>
      <c r="P530" s="195"/>
    </row>
    <row r="531" spans="1:16" s="172" customFormat="1">
      <c r="A531" s="891"/>
      <c r="B531" s="894"/>
      <c r="C531" s="192"/>
      <c r="D531" s="193"/>
      <c r="E531" s="194"/>
      <c r="F531" s="195"/>
      <c r="G531" s="192"/>
      <c r="H531" s="201"/>
      <c r="I531" s="202"/>
      <c r="J531" s="202"/>
      <c r="K531" s="203"/>
      <c r="L531" s="204"/>
      <c r="M531" s="190"/>
      <c r="N531" s="196"/>
      <c r="O531" s="194"/>
      <c r="P531" s="195"/>
    </row>
    <row r="532" spans="1:16" s="172" customFormat="1" ht="17.25" thickBot="1">
      <c r="A532" s="892"/>
      <c r="B532" s="895"/>
      <c r="C532" s="205"/>
      <c r="D532" s="206"/>
      <c r="E532" s="207"/>
      <c r="F532" s="208"/>
      <c r="G532" s="209"/>
      <c r="H532" s="210"/>
      <c r="I532" s="211"/>
      <c r="J532" s="211"/>
      <c r="K532" s="212"/>
      <c r="L532" s="213"/>
      <c r="M532" s="214"/>
      <c r="N532" s="215"/>
      <c r="O532" s="207"/>
      <c r="P532" s="208"/>
    </row>
    <row r="533" spans="1:16" s="71" customFormat="1" ht="18" customHeight="1" thickTop="1" thickBot="1">
      <c r="A533" s="926">
        <f>A427+1</f>
        <v>46179</v>
      </c>
      <c r="B533" s="90" t="s">
        <v>162</v>
      </c>
      <c r="C533" s="896" t="s">
        <v>665</v>
      </c>
      <c r="D533" s="91" t="s">
        <v>114</v>
      </c>
      <c r="E533" s="92" t="s">
        <v>164</v>
      </c>
      <c r="F533" s="93"/>
      <c r="G533" s="90" t="s">
        <v>162</v>
      </c>
      <c r="H533" s="900" t="s">
        <v>163</v>
      </c>
      <c r="I533" s="91" t="s">
        <v>114</v>
      </c>
      <c r="J533" s="92" t="s">
        <v>164</v>
      </c>
      <c r="K533" s="93"/>
      <c r="L533" s="90" t="s">
        <v>162</v>
      </c>
      <c r="M533" s="903" t="s">
        <v>163</v>
      </c>
      <c r="N533" s="91" t="s">
        <v>114</v>
      </c>
      <c r="O533" s="92" t="s">
        <v>164</v>
      </c>
      <c r="P533" s="93"/>
    </row>
    <row r="534" spans="1:16" ht="18" customHeight="1">
      <c r="A534" s="927"/>
      <c r="B534" s="928"/>
      <c r="C534" s="897"/>
      <c r="D534" s="94" t="s">
        <v>116</v>
      </c>
      <c r="E534" s="95" t="s">
        <v>142</v>
      </c>
      <c r="F534" s="93"/>
      <c r="G534" s="928"/>
      <c r="H534" s="900"/>
      <c r="I534" s="94" t="s">
        <v>116</v>
      </c>
      <c r="J534" s="95" t="s">
        <v>142</v>
      </c>
      <c r="K534" s="93"/>
      <c r="L534" s="928"/>
      <c r="M534" s="903"/>
      <c r="N534" s="94" t="s">
        <v>116</v>
      </c>
      <c r="O534" s="95" t="s">
        <v>142</v>
      </c>
      <c r="P534" s="93"/>
    </row>
    <row r="535" spans="1:16" ht="17.25" thickBot="1">
      <c r="A535" s="927"/>
      <c r="B535" s="929"/>
      <c r="C535" s="897"/>
      <c r="D535" s="94" t="s">
        <v>165</v>
      </c>
      <c r="E535" s="96" t="s">
        <v>166</v>
      </c>
      <c r="F535" s="98"/>
      <c r="G535" s="929"/>
      <c r="H535" s="900"/>
      <c r="I535" s="94" t="s">
        <v>165</v>
      </c>
      <c r="J535" s="96" t="s">
        <v>166</v>
      </c>
      <c r="K535" s="98"/>
      <c r="L535" s="929"/>
      <c r="M535" s="903"/>
      <c r="N535" s="94" t="s">
        <v>165</v>
      </c>
      <c r="O535" s="96" t="s">
        <v>166</v>
      </c>
      <c r="P535" s="98"/>
    </row>
    <row r="536" spans="1:16" ht="17.25" thickBot="1">
      <c r="A536" s="927"/>
      <c r="B536" s="90" t="s">
        <v>167</v>
      </c>
      <c r="C536" s="897"/>
      <c r="D536" s="94"/>
      <c r="E536" s="96"/>
      <c r="F536" s="97"/>
      <c r="G536" s="90" t="s">
        <v>167</v>
      </c>
      <c r="H536" s="900"/>
      <c r="I536" s="94" t="s">
        <v>120</v>
      </c>
      <c r="J536" s="96" t="s">
        <v>148</v>
      </c>
      <c r="K536" s="97"/>
      <c r="L536" s="90" t="s">
        <v>167</v>
      </c>
      <c r="M536" s="903"/>
      <c r="N536" s="94" t="s">
        <v>120</v>
      </c>
      <c r="O536" s="96" t="s">
        <v>148</v>
      </c>
      <c r="P536" s="97"/>
    </row>
    <row r="537" spans="1:16">
      <c r="A537" s="927"/>
      <c r="B537" s="925"/>
      <c r="C537" s="897"/>
      <c r="D537" s="94"/>
      <c r="E537" s="96"/>
      <c r="F537" s="97"/>
      <c r="G537" s="925"/>
      <c r="H537" s="900"/>
      <c r="I537" s="94"/>
      <c r="J537" s="96"/>
      <c r="K537" s="97"/>
      <c r="L537" s="925"/>
      <c r="M537" s="903"/>
      <c r="N537" s="94"/>
      <c r="O537" s="96"/>
      <c r="P537" s="97"/>
    </row>
    <row r="538" spans="1:16">
      <c r="A538" s="927"/>
      <c r="B538" s="918"/>
      <c r="C538" s="897"/>
      <c r="D538" s="94"/>
      <c r="E538" s="96"/>
      <c r="F538" s="97"/>
      <c r="G538" s="918"/>
      <c r="H538" s="900"/>
      <c r="I538" s="94"/>
      <c r="J538" s="96"/>
      <c r="K538" s="97"/>
      <c r="L538" s="918"/>
      <c r="M538" s="903"/>
      <c r="N538" s="94"/>
      <c r="O538" s="96"/>
      <c r="P538" s="97"/>
    </row>
    <row r="539" spans="1:16">
      <c r="A539" s="927"/>
      <c r="B539" s="917"/>
      <c r="C539" s="897"/>
      <c r="D539" s="94"/>
      <c r="E539" s="96"/>
      <c r="F539" s="93"/>
      <c r="G539" s="917"/>
      <c r="H539" s="900"/>
      <c r="I539" s="94"/>
      <c r="J539" s="96"/>
      <c r="K539" s="93"/>
      <c r="L539" s="917"/>
      <c r="M539" s="903"/>
      <c r="N539" s="94"/>
      <c r="O539" s="96"/>
      <c r="P539" s="93"/>
    </row>
    <row r="540" spans="1:16">
      <c r="A540" s="927"/>
      <c r="B540" s="918"/>
      <c r="C540" s="897"/>
      <c r="D540" s="94"/>
      <c r="E540" s="96"/>
      <c r="F540" s="99"/>
      <c r="G540" s="918"/>
      <c r="H540" s="900"/>
      <c r="I540" s="94"/>
      <c r="J540" s="96"/>
      <c r="K540" s="99"/>
      <c r="L540" s="918"/>
      <c r="M540" s="903"/>
      <c r="N540" s="94"/>
      <c r="O540" s="96"/>
      <c r="P540" s="93"/>
    </row>
    <row r="541" spans="1:16">
      <c r="A541" s="927"/>
      <c r="B541" s="917"/>
      <c r="C541" s="897"/>
      <c r="D541" s="94"/>
      <c r="E541" s="96"/>
      <c r="F541" s="102"/>
      <c r="G541" s="917"/>
      <c r="H541" s="900"/>
      <c r="I541" s="94"/>
      <c r="J541" s="96"/>
      <c r="K541" s="102"/>
      <c r="L541" s="917"/>
      <c r="M541" s="903"/>
      <c r="N541" s="94"/>
      <c r="O541" s="96"/>
      <c r="P541" s="99"/>
    </row>
    <row r="542" spans="1:16" ht="17.25" thickBot="1">
      <c r="A542" s="927"/>
      <c r="B542" s="918"/>
      <c r="C542" s="897"/>
      <c r="D542" s="94"/>
      <c r="E542" s="96"/>
      <c r="F542" s="99"/>
      <c r="G542" s="918"/>
      <c r="H542" s="900"/>
      <c r="I542" s="94"/>
      <c r="J542" s="96"/>
      <c r="K542" s="99"/>
      <c r="L542" s="918"/>
      <c r="M542" s="903"/>
      <c r="N542" s="94"/>
      <c r="O542" s="96"/>
      <c r="P542" s="99"/>
    </row>
    <row r="543" spans="1:16" ht="17.25" thickBot="1">
      <c r="A543" s="927"/>
      <c r="B543" s="100" t="s">
        <v>168</v>
      </c>
      <c r="C543" s="897"/>
      <c r="D543" s="94"/>
      <c r="E543" s="96"/>
      <c r="F543" s="99"/>
      <c r="G543" s="100" t="s">
        <v>168</v>
      </c>
      <c r="H543" s="900"/>
      <c r="I543" s="94"/>
      <c r="J543" s="96"/>
      <c r="K543" s="99"/>
      <c r="L543" s="100" t="s">
        <v>168</v>
      </c>
      <c r="M543" s="903"/>
      <c r="N543" s="94"/>
      <c r="O543" s="96"/>
      <c r="P543" s="99"/>
    </row>
    <row r="544" spans="1:16">
      <c r="A544" s="927"/>
      <c r="B544" s="919"/>
      <c r="C544" s="897"/>
      <c r="D544" s="94"/>
      <c r="E544" s="96"/>
      <c r="F544" s="99"/>
      <c r="G544" s="919"/>
      <c r="H544" s="900"/>
      <c r="I544" s="94"/>
      <c r="J544" s="96"/>
      <c r="K544" s="99"/>
      <c r="L544" s="919"/>
      <c r="M544" s="903"/>
      <c r="N544" s="94"/>
      <c r="O544" s="96"/>
      <c r="P544" s="99"/>
    </row>
    <row r="545" spans="1:16">
      <c r="A545" s="927"/>
      <c r="B545" s="920"/>
      <c r="C545" s="897"/>
      <c r="D545" s="94"/>
      <c r="E545" s="96"/>
      <c r="F545" s="99"/>
      <c r="G545" s="920"/>
      <c r="H545" s="900"/>
      <c r="I545" s="94"/>
      <c r="J545" s="96"/>
      <c r="K545" s="99"/>
      <c r="L545" s="920"/>
      <c r="M545" s="903"/>
      <c r="N545" s="94"/>
      <c r="O545" s="96"/>
      <c r="P545" s="97"/>
    </row>
    <row r="546" spans="1:16" ht="17.25" thickBot="1">
      <c r="A546" s="927"/>
      <c r="B546" s="921"/>
      <c r="C546" s="897"/>
      <c r="D546" s="94"/>
      <c r="E546" s="96"/>
      <c r="F546" s="97"/>
      <c r="G546" s="921"/>
      <c r="H546" s="900"/>
      <c r="I546" s="94"/>
      <c r="J546" s="96"/>
      <c r="K546" s="97"/>
      <c r="L546" s="921"/>
      <c r="M546" s="903"/>
      <c r="N546" s="94"/>
      <c r="O546" s="96"/>
      <c r="P546" s="97"/>
    </row>
    <row r="547" spans="1:16" ht="17.25" thickBot="1">
      <c r="A547" s="927"/>
      <c r="B547" s="100" t="s">
        <v>123</v>
      </c>
      <c r="C547" s="897"/>
      <c r="D547" s="94"/>
      <c r="E547" s="96"/>
      <c r="F547" s="97"/>
      <c r="G547" s="100" t="s">
        <v>123</v>
      </c>
      <c r="H547" s="900"/>
      <c r="I547" s="94"/>
      <c r="J547" s="96"/>
      <c r="K547" s="97"/>
      <c r="L547" s="100" t="s">
        <v>123</v>
      </c>
      <c r="M547" s="903"/>
      <c r="N547" s="94"/>
      <c r="O547" s="96"/>
      <c r="P547" s="97"/>
    </row>
    <row r="548" spans="1:16">
      <c r="A548" s="927"/>
      <c r="B548" s="932"/>
      <c r="C548" s="897"/>
      <c r="D548" s="94"/>
      <c r="E548" s="96"/>
      <c r="F548" s="97"/>
      <c r="G548" s="932"/>
      <c r="H548" s="900"/>
      <c r="I548" s="94"/>
      <c r="J548" s="96"/>
      <c r="K548" s="97"/>
      <c r="L548" s="932"/>
      <c r="M548" s="903"/>
      <c r="N548" s="94"/>
      <c r="O548" s="96"/>
      <c r="P548" s="97"/>
    </row>
    <row r="549" spans="1:16">
      <c r="A549" s="927"/>
      <c r="B549" s="933"/>
      <c r="C549" s="897"/>
      <c r="D549" s="94"/>
      <c r="E549" s="96"/>
      <c r="F549" s="97"/>
      <c r="G549" s="933"/>
      <c r="H549" s="900"/>
      <c r="I549" s="94"/>
      <c r="J549" s="96"/>
      <c r="K549" s="97"/>
      <c r="L549" s="933"/>
      <c r="M549" s="903"/>
      <c r="N549" s="94"/>
      <c r="O549" s="96"/>
      <c r="P549" s="97"/>
    </row>
    <row r="550" spans="1:16" ht="17.25" thickBot="1">
      <c r="A550" s="927"/>
      <c r="B550" s="934"/>
      <c r="C550" s="897"/>
      <c r="D550" s="94"/>
      <c r="E550" s="96"/>
      <c r="F550" s="97"/>
      <c r="G550" s="934"/>
      <c r="H550" s="900"/>
      <c r="I550" s="94"/>
      <c r="J550" s="96"/>
      <c r="K550" s="97"/>
      <c r="L550" s="934"/>
      <c r="M550" s="903"/>
      <c r="N550" s="94"/>
      <c r="O550" s="96"/>
      <c r="P550" s="97"/>
    </row>
    <row r="551" spans="1:16">
      <c r="A551" s="927"/>
      <c r="B551" s="915" t="s">
        <v>124</v>
      </c>
      <c r="C551" s="897"/>
      <c r="D551" s="94"/>
      <c r="E551" s="96"/>
      <c r="F551" s="97"/>
      <c r="G551" s="915" t="s">
        <v>124</v>
      </c>
      <c r="H551" s="900"/>
      <c r="I551" s="94"/>
      <c r="J551" s="96"/>
      <c r="K551" s="97"/>
      <c r="L551" s="915" t="s">
        <v>124</v>
      </c>
      <c r="M551" s="903"/>
      <c r="N551" s="94"/>
      <c r="O551" s="96"/>
      <c r="P551" s="97"/>
    </row>
    <row r="552" spans="1:16" ht="17.25" thickBot="1">
      <c r="A552" s="927"/>
      <c r="B552" s="916"/>
      <c r="C552" s="897"/>
      <c r="D552" s="94"/>
      <c r="E552" s="96"/>
      <c r="F552" s="97"/>
      <c r="G552" s="916"/>
      <c r="H552" s="900"/>
      <c r="I552" s="94"/>
      <c r="J552" s="96"/>
      <c r="K552" s="97"/>
      <c r="L552" s="916"/>
      <c r="M552" s="903"/>
      <c r="N552" s="94"/>
      <c r="O552" s="96"/>
      <c r="P552" s="93"/>
    </row>
    <row r="553" spans="1:16" ht="17.25" thickTop="1">
      <c r="A553" s="927"/>
      <c r="B553" s="930" t="s">
        <v>125</v>
      </c>
      <c r="C553" s="897"/>
      <c r="D553" s="94"/>
      <c r="E553" s="96"/>
      <c r="F553" s="93"/>
      <c r="G553" s="930" t="s">
        <v>125</v>
      </c>
      <c r="H553" s="900"/>
      <c r="I553" s="94"/>
      <c r="J553" s="96"/>
      <c r="K553" s="93"/>
      <c r="L553" s="930" t="s">
        <v>125</v>
      </c>
      <c r="M553" s="903"/>
      <c r="N553" s="94"/>
      <c r="O553" s="96"/>
      <c r="P553" s="97"/>
    </row>
    <row r="554" spans="1:16" ht="17.25" thickBot="1">
      <c r="A554" s="927"/>
      <c r="B554" s="913"/>
      <c r="C554" s="897"/>
      <c r="D554" s="94"/>
      <c r="E554" s="96"/>
      <c r="F554" s="93"/>
      <c r="G554" s="913"/>
      <c r="H554" s="900"/>
      <c r="I554" s="94"/>
      <c r="J554" s="96"/>
      <c r="K554" s="93"/>
      <c r="L554" s="913"/>
      <c r="M554" s="903"/>
      <c r="N554" s="94"/>
      <c r="O554" s="96"/>
      <c r="P554" s="101"/>
    </row>
    <row r="555" spans="1:16">
      <c r="A555" s="927"/>
      <c r="B555" s="923"/>
      <c r="C555" s="897"/>
      <c r="D555" s="94"/>
      <c r="E555" s="96"/>
      <c r="F555" s="97"/>
      <c r="G555" s="923"/>
      <c r="H555" s="900"/>
      <c r="I555" s="94"/>
      <c r="J555" s="96"/>
      <c r="K555" s="97"/>
      <c r="L555" s="923"/>
      <c r="M555" s="903"/>
      <c r="N555" s="94"/>
      <c r="O555" s="96"/>
      <c r="P555" s="103"/>
    </row>
    <row r="556" spans="1:16" ht="17.25" thickBot="1">
      <c r="A556" s="927"/>
      <c r="B556" s="931"/>
      <c r="C556" s="897"/>
      <c r="D556" s="94"/>
      <c r="E556" s="96"/>
      <c r="F556" s="97"/>
      <c r="G556" s="931"/>
      <c r="H556" s="900"/>
      <c r="I556" s="94"/>
      <c r="J556" s="96"/>
      <c r="K556" s="97"/>
      <c r="L556" s="931"/>
      <c r="M556" s="903"/>
      <c r="N556" s="94"/>
      <c r="O556" s="96"/>
      <c r="P556" s="104"/>
    </row>
    <row r="557" spans="1:16">
      <c r="A557" s="927"/>
      <c r="B557" s="912" t="s">
        <v>126</v>
      </c>
      <c r="C557" s="897"/>
      <c r="D557" s="94"/>
      <c r="E557" s="96"/>
      <c r="F557" s="93"/>
      <c r="G557" s="912" t="s">
        <v>126</v>
      </c>
      <c r="H557" s="900"/>
      <c r="I557" s="94"/>
      <c r="J557" s="96"/>
      <c r="K557" s="93"/>
      <c r="L557" s="912" t="s">
        <v>126</v>
      </c>
      <c r="M557" s="903"/>
      <c r="N557" s="94"/>
      <c r="O557" s="96"/>
      <c r="P557" s="99"/>
    </row>
    <row r="558" spans="1:16" ht="17.25" thickBot="1">
      <c r="A558" s="927"/>
      <c r="B558" s="913"/>
      <c r="C558" s="897"/>
      <c r="D558" s="94"/>
      <c r="E558" s="96"/>
      <c r="F558" s="101"/>
      <c r="G558" s="913"/>
      <c r="H558" s="900"/>
      <c r="I558" s="94"/>
      <c r="J558" s="96"/>
      <c r="K558" s="101"/>
      <c r="L558" s="913"/>
      <c r="M558" s="903"/>
      <c r="N558" s="94"/>
      <c r="O558" s="96"/>
      <c r="P558" s="104"/>
    </row>
    <row r="559" spans="1:16">
      <c r="A559" s="927"/>
      <c r="B559" s="923"/>
      <c r="C559" s="897"/>
      <c r="D559" s="94"/>
      <c r="E559" s="96"/>
      <c r="F559" s="102"/>
      <c r="G559" s="923"/>
      <c r="H559" s="900"/>
      <c r="I559" s="94"/>
      <c r="J559" s="96"/>
      <c r="K559" s="103"/>
      <c r="L559" s="923"/>
      <c r="M559" s="903"/>
      <c r="N559" s="94"/>
      <c r="O559" s="96"/>
      <c r="P559" s="93"/>
    </row>
    <row r="560" spans="1:16" ht="17.25" thickBot="1">
      <c r="A560" s="927"/>
      <c r="B560" s="924"/>
      <c r="C560" s="897"/>
      <c r="D560" s="94"/>
      <c r="E560" s="96"/>
      <c r="F560" s="99"/>
      <c r="G560" s="924"/>
      <c r="H560" s="900"/>
      <c r="I560" s="94"/>
      <c r="J560" s="96"/>
      <c r="K560" s="104"/>
      <c r="L560" s="924"/>
      <c r="M560" s="903"/>
      <c r="N560" s="94"/>
      <c r="O560" s="96"/>
      <c r="P560" s="97"/>
    </row>
    <row r="561" spans="1:16">
      <c r="A561" s="927"/>
      <c r="B561" s="922" t="s">
        <v>127</v>
      </c>
      <c r="C561" s="897"/>
      <c r="D561" s="94"/>
      <c r="E561" s="96"/>
      <c r="F561" s="103"/>
      <c r="G561" s="922" t="s">
        <v>127</v>
      </c>
      <c r="H561" s="900"/>
      <c r="I561" s="94"/>
      <c r="J561" s="96"/>
      <c r="K561" s="104"/>
      <c r="L561" s="922" t="s">
        <v>127</v>
      </c>
      <c r="M561" s="903"/>
      <c r="N561" s="94"/>
      <c r="O561" s="114"/>
      <c r="P561" s="97"/>
    </row>
    <row r="562" spans="1:16" ht="17.25" thickBot="1">
      <c r="A562" s="927"/>
      <c r="B562" s="913"/>
      <c r="C562" s="897"/>
      <c r="D562" s="94"/>
      <c r="E562" s="96"/>
      <c r="F562" s="104"/>
      <c r="G562" s="913"/>
      <c r="H562" s="900"/>
      <c r="I562" s="94"/>
      <c r="J562" s="96"/>
      <c r="K562" s="99"/>
      <c r="L562" s="913"/>
      <c r="M562" s="903"/>
      <c r="N562" s="113"/>
      <c r="O562" s="96"/>
      <c r="P562" s="112"/>
    </row>
    <row r="563" spans="1:16">
      <c r="A563" s="927"/>
      <c r="B563" s="923"/>
      <c r="C563" s="897"/>
      <c r="D563" s="94"/>
      <c r="E563" s="96"/>
      <c r="F563" s="104"/>
      <c r="G563" s="923"/>
      <c r="H563" s="900"/>
      <c r="I563" s="94"/>
      <c r="J563" s="96"/>
      <c r="K563" s="104"/>
      <c r="L563" s="923"/>
      <c r="M563" s="903"/>
      <c r="N563" s="113"/>
      <c r="O563" s="114"/>
      <c r="P563" s="97"/>
    </row>
    <row r="564" spans="1:16" ht="17.25" thickBot="1">
      <c r="A564" s="927"/>
      <c r="B564" s="924"/>
      <c r="C564" s="897"/>
      <c r="D564" s="94"/>
      <c r="E564" s="96"/>
      <c r="F564" s="99"/>
      <c r="G564" s="924"/>
      <c r="H564" s="900"/>
      <c r="I564" s="94"/>
      <c r="J564" s="96"/>
      <c r="K564" s="93"/>
      <c r="L564" s="924"/>
      <c r="M564" s="903"/>
      <c r="N564" s="94"/>
      <c r="O564" s="114"/>
      <c r="P564" s="104"/>
    </row>
    <row r="565" spans="1:16">
      <c r="A565" s="927"/>
      <c r="B565" s="922" t="s">
        <v>128</v>
      </c>
      <c r="C565" s="897"/>
      <c r="D565" s="94"/>
      <c r="E565" s="96"/>
      <c r="F565" s="104"/>
      <c r="G565" s="922" t="s">
        <v>128</v>
      </c>
      <c r="H565" s="900"/>
      <c r="I565" s="94"/>
      <c r="J565" s="96"/>
      <c r="K565" s="97"/>
      <c r="L565" s="922" t="s">
        <v>128</v>
      </c>
      <c r="M565" s="903"/>
      <c r="N565" s="94"/>
      <c r="O565" s="96"/>
      <c r="P565" s="97"/>
    </row>
    <row r="566" spans="1:16" ht="17.25" thickBot="1">
      <c r="A566" s="927"/>
      <c r="B566" s="913"/>
      <c r="C566" s="897"/>
      <c r="D566" s="94"/>
      <c r="E566" s="96"/>
      <c r="F566" s="93"/>
      <c r="G566" s="913"/>
      <c r="H566" s="900"/>
      <c r="I566" s="94"/>
      <c r="J566" s="114"/>
      <c r="K566" s="97"/>
      <c r="L566" s="913"/>
      <c r="M566" s="903"/>
      <c r="N566" s="113"/>
      <c r="O566" s="114"/>
      <c r="P566" s="97"/>
    </row>
    <row r="567" spans="1:16">
      <c r="A567" s="927"/>
      <c r="B567" s="923"/>
      <c r="C567" s="897"/>
      <c r="D567" s="94"/>
      <c r="E567" s="96"/>
      <c r="F567" s="97"/>
      <c r="G567" s="923"/>
      <c r="H567" s="900"/>
      <c r="I567" s="94"/>
      <c r="J567" s="96"/>
      <c r="K567" s="97"/>
      <c r="L567" s="923"/>
      <c r="M567" s="903"/>
      <c r="N567" s="113"/>
      <c r="O567" s="114"/>
      <c r="P567" s="97"/>
    </row>
    <row r="568" spans="1:16" ht="17.25" thickBot="1">
      <c r="A568" s="927"/>
      <c r="B568" s="924"/>
      <c r="C568" s="897"/>
      <c r="D568" s="94"/>
      <c r="E568" s="96"/>
      <c r="F568" s="93"/>
      <c r="G568" s="924"/>
      <c r="H568" s="900"/>
      <c r="I568" s="94"/>
      <c r="J568" s="114"/>
      <c r="K568" s="97"/>
      <c r="L568" s="924"/>
      <c r="M568" s="903"/>
      <c r="N568" s="94"/>
      <c r="O568" s="114"/>
      <c r="P568" s="97"/>
    </row>
    <row r="569" spans="1:16">
      <c r="A569" s="927"/>
      <c r="B569" s="912" t="s">
        <v>129</v>
      </c>
      <c r="C569" s="897"/>
      <c r="D569" s="94"/>
      <c r="E569" s="96"/>
      <c r="F569" s="93"/>
      <c r="G569" s="912" t="s">
        <v>129</v>
      </c>
      <c r="H569" s="900"/>
      <c r="I569" s="94"/>
      <c r="J569" s="114"/>
      <c r="K569" s="97"/>
      <c r="L569" s="912" t="s">
        <v>129</v>
      </c>
      <c r="M569" s="903"/>
      <c r="N569" s="113"/>
      <c r="O569" s="114"/>
      <c r="P569" s="97"/>
    </row>
    <row r="570" spans="1:16" ht="17.25" thickBot="1">
      <c r="A570" s="927"/>
      <c r="B570" s="913"/>
      <c r="C570" s="897"/>
      <c r="D570" s="94"/>
      <c r="E570" s="96"/>
      <c r="F570" s="93"/>
      <c r="G570" s="913"/>
      <c r="H570" s="900"/>
      <c r="I570" s="94"/>
      <c r="J570" s="114"/>
      <c r="K570" s="97"/>
      <c r="L570" s="913"/>
      <c r="M570" s="903"/>
      <c r="N570" s="94"/>
      <c r="O570" s="114"/>
      <c r="P570" s="97"/>
    </row>
    <row r="571" spans="1:16">
      <c r="A571" s="927"/>
      <c r="B571" s="106"/>
      <c r="C571" s="897"/>
      <c r="D571" s="94"/>
      <c r="E571" s="96"/>
      <c r="F571" s="97"/>
      <c r="G571" s="106"/>
      <c r="H571" s="900"/>
      <c r="I571" s="94"/>
      <c r="J571" s="96"/>
      <c r="K571" s="112"/>
      <c r="L571" s="106"/>
      <c r="M571" s="903"/>
      <c r="N571" s="113"/>
      <c r="O571" s="96"/>
      <c r="P571" s="112"/>
    </row>
    <row r="572" spans="1:16">
      <c r="A572" s="927"/>
      <c r="B572" s="107"/>
      <c r="C572" s="897"/>
      <c r="D572" s="94"/>
      <c r="E572" s="96"/>
      <c r="F572" s="93"/>
      <c r="G572" s="107"/>
      <c r="H572" s="900"/>
      <c r="I572" s="94"/>
      <c r="J572" s="96"/>
      <c r="K572" s="97"/>
      <c r="L572" s="107"/>
      <c r="M572" s="903"/>
      <c r="N572" s="113"/>
      <c r="O572" s="114"/>
      <c r="P572" s="97"/>
    </row>
    <row r="573" spans="1:16">
      <c r="A573" s="927"/>
      <c r="B573" s="109"/>
      <c r="C573" s="897"/>
      <c r="D573" s="94"/>
      <c r="E573" s="96"/>
      <c r="F573" s="93"/>
      <c r="G573" s="109"/>
      <c r="H573" s="900"/>
      <c r="I573" s="113"/>
      <c r="J573" s="114"/>
      <c r="K573" s="97"/>
      <c r="L573" s="109"/>
      <c r="M573" s="903"/>
      <c r="N573" s="113"/>
      <c r="O573" s="114"/>
      <c r="P573" s="104"/>
    </row>
    <row r="574" spans="1:16">
      <c r="A574" s="927"/>
      <c r="B574" s="110"/>
      <c r="C574" s="897"/>
      <c r="D574" s="94"/>
      <c r="E574" s="96"/>
      <c r="F574" s="93"/>
      <c r="G574" s="110"/>
      <c r="H574" s="900"/>
      <c r="I574" s="113"/>
      <c r="J574" s="114"/>
      <c r="K574" s="104"/>
      <c r="L574" s="110"/>
      <c r="M574" s="903"/>
      <c r="N574" s="111"/>
      <c r="O574" s="96"/>
      <c r="P574" s="97"/>
    </row>
    <row r="575" spans="1:16">
      <c r="A575" s="927"/>
      <c r="B575" s="109"/>
      <c r="C575" s="897"/>
      <c r="D575" s="111"/>
      <c r="E575" s="96"/>
      <c r="F575" s="97"/>
      <c r="G575" s="109"/>
      <c r="H575" s="900"/>
      <c r="I575" s="111"/>
      <c r="J575" s="96"/>
      <c r="K575" s="112"/>
      <c r="L575" s="109"/>
      <c r="M575" s="903"/>
      <c r="N575" s="94"/>
      <c r="O575" s="96"/>
      <c r="P575" s="112"/>
    </row>
    <row r="576" spans="1:16">
      <c r="A576" s="927"/>
      <c r="B576" s="110"/>
      <c r="C576" s="897"/>
      <c r="D576" s="94"/>
      <c r="E576" s="96"/>
      <c r="F576" s="108"/>
      <c r="G576" s="110"/>
      <c r="H576" s="900"/>
      <c r="I576" s="94"/>
      <c r="J576" s="96"/>
      <c r="K576" s="97"/>
      <c r="L576" s="110"/>
      <c r="M576" s="903"/>
      <c r="N576" s="113"/>
      <c r="O576" s="114"/>
      <c r="P576" s="97"/>
    </row>
    <row r="577" spans="1:16">
      <c r="A577" s="927"/>
      <c r="B577" s="109"/>
      <c r="C577" s="897"/>
      <c r="D577" s="94"/>
      <c r="E577" s="96"/>
      <c r="F577" s="97"/>
      <c r="G577" s="109"/>
      <c r="H577" s="900"/>
      <c r="I577" s="113"/>
      <c r="J577" s="114"/>
      <c r="K577" s="97"/>
      <c r="L577" s="109"/>
      <c r="M577" s="903"/>
      <c r="N577" s="113"/>
      <c r="O577" s="114"/>
      <c r="P577" s="97"/>
    </row>
    <row r="578" spans="1:16" ht="17.25" thickBot="1">
      <c r="A578" s="927"/>
      <c r="B578" s="110"/>
      <c r="C578" s="910"/>
      <c r="D578" s="115"/>
      <c r="E578" s="116"/>
      <c r="F578" s="117"/>
      <c r="G578" s="110"/>
      <c r="H578" s="900"/>
      <c r="I578" s="115"/>
      <c r="J578" s="116"/>
      <c r="K578" s="117"/>
      <c r="L578" s="110"/>
      <c r="M578" s="903"/>
      <c r="N578" s="115"/>
      <c r="O578" s="116"/>
      <c r="P578" s="117"/>
    </row>
    <row r="579" spans="1:16">
      <c r="A579" s="914" t="str">
        <f>TEXT(A533,"AAAA")</f>
        <v>星期六</v>
      </c>
      <c r="B579" s="109"/>
      <c r="C579" s="896" t="s">
        <v>666</v>
      </c>
      <c r="D579" s="118"/>
      <c r="E579" s="119"/>
      <c r="F579" s="97"/>
      <c r="G579" s="109"/>
      <c r="H579" s="899" t="s">
        <v>130</v>
      </c>
      <c r="I579" s="118"/>
      <c r="J579" s="119"/>
      <c r="K579" s="97"/>
      <c r="L579" s="109"/>
      <c r="M579" s="902" t="s">
        <v>130</v>
      </c>
      <c r="N579" s="118"/>
      <c r="O579" s="119"/>
      <c r="P579" s="97"/>
    </row>
    <row r="580" spans="1:16">
      <c r="A580" s="914"/>
      <c r="B580" s="110"/>
      <c r="C580" s="897"/>
      <c r="D580" s="120"/>
      <c r="E580" s="96"/>
      <c r="F580" s="97"/>
      <c r="G580" s="110"/>
      <c r="H580" s="900"/>
      <c r="I580" s="94"/>
      <c r="J580" s="96"/>
      <c r="K580" s="97"/>
      <c r="L580" s="110"/>
      <c r="M580" s="903"/>
      <c r="N580" s="94"/>
      <c r="O580" s="96"/>
      <c r="P580" s="97"/>
    </row>
    <row r="581" spans="1:16">
      <c r="A581" s="914"/>
      <c r="B581" s="109"/>
      <c r="C581" s="897"/>
      <c r="D581" s="120"/>
      <c r="E581" s="96"/>
      <c r="F581" s="97"/>
      <c r="G581" s="109"/>
      <c r="H581" s="900"/>
      <c r="I581" s="94"/>
      <c r="J581" s="96"/>
      <c r="K581" s="97"/>
      <c r="L581" s="109"/>
      <c r="M581" s="903"/>
      <c r="N581" s="94"/>
      <c r="O581" s="96"/>
      <c r="P581" s="97"/>
    </row>
    <row r="582" spans="1:16">
      <c r="A582" s="914"/>
      <c r="B582" s="110"/>
      <c r="C582" s="897"/>
      <c r="D582" s="120"/>
      <c r="E582" s="96"/>
      <c r="F582" s="97"/>
      <c r="G582" s="110"/>
      <c r="H582" s="900"/>
      <c r="I582" s="94"/>
      <c r="J582" s="96"/>
      <c r="K582" s="97"/>
      <c r="L582" s="110"/>
      <c r="M582" s="903"/>
      <c r="N582" s="94"/>
      <c r="O582" s="96"/>
      <c r="P582" s="97"/>
    </row>
    <row r="583" spans="1:16">
      <c r="A583" s="914"/>
      <c r="B583" s="109"/>
      <c r="C583" s="897"/>
      <c r="D583" s="120"/>
      <c r="E583" s="96"/>
      <c r="F583" s="97"/>
      <c r="G583" s="109"/>
      <c r="H583" s="900"/>
      <c r="I583" s="94"/>
      <c r="J583" s="96"/>
      <c r="K583" s="97"/>
      <c r="L583" s="109"/>
      <c r="M583" s="903"/>
      <c r="N583" s="94"/>
      <c r="O583" s="96"/>
      <c r="P583" s="97"/>
    </row>
    <row r="584" spans="1:16">
      <c r="A584" s="914"/>
      <c r="B584" s="110"/>
      <c r="C584" s="897"/>
      <c r="D584" s="120"/>
      <c r="E584" s="96"/>
      <c r="F584" s="97"/>
      <c r="G584" s="110"/>
      <c r="H584" s="900"/>
      <c r="I584" s="94"/>
      <c r="J584" s="96"/>
      <c r="K584" s="97"/>
      <c r="L584" s="110"/>
      <c r="M584" s="903"/>
      <c r="N584" s="94"/>
      <c r="O584" s="96"/>
      <c r="P584" s="97"/>
    </row>
    <row r="585" spans="1:16">
      <c r="A585" s="914"/>
      <c r="B585" s="109"/>
      <c r="C585" s="897"/>
      <c r="D585" s="120"/>
      <c r="E585" s="96"/>
      <c r="F585" s="97"/>
      <c r="G585" s="109"/>
      <c r="H585" s="900"/>
      <c r="I585" s="94"/>
      <c r="J585" s="96"/>
      <c r="K585" s="97"/>
      <c r="L585" s="109"/>
      <c r="M585" s="903"/>
      <c r="N585" s="94"/>
      <c r="O585" s="96"/>
      <c r="P585" s="97"/>
    </row>
    <row r="586" spans="1:16">
      <c r="A586" s="914"/>
      <c r="B586" s="110"/>
      <c r="C586" s="897"/>
      <c r="D586" s="94"/>
      <c r="E586" s="96"/>
      <c r="F586" s="97"/>
      <c r="G586" s="110"/>
      <c r="H586" s="900"/>
      <c r="I586" s="94"/>
      <c r="J586" s="96"/>
      <c r="K586" s="97"/>
      <c r="L586" s="110"/>
      <c r="M586" s="903"/>
      <c r="N586" s="94"/>
      <c r="O586" s="96"/>
      <c r="P586" s="97"/>
    </row>
    <row r="587" spans="1:16">
      <c r="A587" s="914"/>
      <c r="B587" s="107"/>
      <c r="C587" s="897"/>
      <c r="D587" s="113"/>
      <c r="E587" s="114"/>
      <c r="F587" s="104"/>
      <c r="G587" s="107"/>
      <c r="H587" s="900"/>
      <c r="I587" s="113"/>
      <c r="J587" s="114"/>
      <c r="K587" s="97"/>
      <c r="L587" s="107"/>
      <c r="M587" s="903"/>
      <c r="N587" s="113"/>
      <c r="O587" s="114"/>
      <c r="P587" s="97"/>
    </row>
    <row r="588" spans="1:16" ht="17.25" thickBot="1">
      <c r="A588" s="914"/>
      <c r="B588" s="107"/>
      <c r="C588" s="910"/>
      <c r="D588" s="122" t="s">
        <v>132</v>
      </c>
      <c r="E588" s="123" t="s">
        <v>133</v>
      </c>
      <c r="F588" s="124"/>
      <c r="G588" s="107"/>
      <c r="H588" s="911"/>
      <c r="I588" s="122" t="s">
        <v>132</v>
      </c>
      <c r="J588" s="123" t="s">
        <v>133</v>
      </c>
      <c r="K588" s="97"/>
      <c r="L588" s="107"/>
      <c r="M588" s="909"/>
      <c r="N588" s="122" t="s">
        <v>132</v>
      </c>
      <c r="O588" s="123" t="s">
        <v>133</v>
      </c>
      <c r="P588" s="97"/>
    </row>
    <row r="589" spans="1:16">
      <c r="A589" s="105"/>
      <c r="B589" s="109"/>
      <c r="C589" s="896" t="s">
        <v>667</v>
      </c>
      <c r="D589" s="118"/>
      <c r="E589" s="119"/>
      <c r="F589" s="125"/>
      <c r="G589" s="109"/>
      <c r="H589" s="899" t="s">
        <v>134</v>
      </c>
      <c r="I589" s="118"/>
      <c r="J589" s="119"/>
      <c r="K589" s="125"/>
      <c r="L589" s="109"/>
      <c r="M589" s="902" t="s">
        <v>134</v>
      </c>
      <c r="N589" s="118"/>
      <c r="O589" s="119"/>
      <c r="P589" s="125"/>
    </row>
    <row r="590" spans="1:16">
      <c r="A590" s="105"/>
      <c r="B590" s="110"/>
      <c r="C590" s="897"/>
      <c r="D590" s="94"/>
      <c r="E590" s="96"/>
      <c r="F590" s="97"/>
      <c r="G590" s="110"/>
      <c r="H590" s="900"/>
      <c r="I590" s="94"/>
      <c r="J590" s="96"/>
      <c r="K590" s="97"/>
      <c r="L590" s="110"/>
      <c r="M590" s="903"/>
      <c r="N590" s="94"/>
      <c r="O590" s="96"/>
      <c r="P590" s="97"/>
    </row>
    <row r="591" spans="1:16">
      <c r="A591" s="105"/>
      <c r="B591" s="126"/>
      <c r="C591" s="897"/>
      <c r="D591" s="94"/>
      <c r="E591" s="96"/>
      <c r="F591" s="97"/>
      <c r="G591" s="126"/>
      <c r="H591" s="900"/>
      <c r="I591" s="94"/>
      <c r="J591" s="96"/>
      <c r="K591" s="97"/>
      <c r="L591" s="126"/>
      <c r="M591" s="903"/>
      <c r="N591" s="94"/>
      <c r="O591" s="96"/>
      <c r="P591" s="128"/>
    </row>
    <row r="592" spans="1:16">
      <c r="A592" s="105"/>
      <c r="B592" s="107"/>
      <c r="C592" s="897"/>
      <c r="D592" s="94"/>
      <c r="E592" s="96"/>
      <c r="F592" s="97"/>
      <c r="G592" s="107"/>
      <c r="H592" s="900"/>
      <c r="I592" s="94"/>
      <c r="J592" s="96"/>
      <c r="K592" s="97"/>
      <c r="L592" s="107"/>
      <c r="M592" s="903"/>
      <c r="N592" s="94"/>
      <c r="O592" s="96"/>
      <c r="P592" s="216"/>
    </row>
    <row r="593" spans="1:16">
      <c r="A593" s="105"/>
      <c r="B593" s="109"/>
      <c r="C593" s="897"/>
      <c r="D593" s="94"/>
      <c r="E593" s="96"/>
      <c r="F593" s="97"/>
      <c r="G593" s="109"/>
      <c r="H593" s="900"/>
      <c r="I593" s="94"/>
      <c r="J593" s="96"/>
      <c r="K593" s="97"/>
      <c r="L593" s="109"/>
      <c r="M593" s="903"/>
      <c r="N593" s="94"/>
      <c r="O593" s="96"/>
      <c r="P593" s="97"/>
    </row>
    <row r="594" spans="1:16">
      <c r="A594" s="105"/>
      <c r="B594" s="110"/>
      <c r="C594" s="897"/>
      <c r="D594" s="94"/>
      <c r="E594" s="96"/>
      <c r="F594" s="127"/>
      <c r="G594" s="110"/>
      <c r="H594" s="900"/>
      <c r="I594" s="94"/>
      <c r="J594" s="96"/>
      <c r="K594" s="127"/>
      <c r="L594" s="110"/>
      <c r="M594" s="903"/>
      <c r="N594" s="94"/>
      <c r="O594" s="96"/>
      <c r="P594" s="127"/>
    </row>
    <row r="595" spans="1:16">
      <c r="A595" s="105"/>
      <c r="B595" s="109"/>
      <c r="C595" s="897"/>
      <c r="D595" s="94"/>
      <c r="E595" s="96"/>
      <c r="F595" s="128"/>
      <c r="G595" s="109"/>
      <c r="H595" s="900"/>
      <c r="I595" s="94"/>
      <c r="J595" s="96"/>
      <c r="K595" s="128"/>
      <c r="L595" s="109"/>
      <c r="M595" s="903"/>
      <c r="N595" s="94"/>
      <c r="O595" s="96"/>
      <c r="P595" s="128"/>
    </row>
    <row r="596" spans="1:16">
      <c r="A596" s="105"/>
      <c r="B596" s="110"/>
      <c r="C596" s="897"/>
      <c r="D596" s="217"/>
      <c r="E596" s="114"/>
      <c r="F596" s="216"/>
      <c r="G596" s="110"/>
      <c r="H596" s="900"/>
      <c r="I596" s="113"/>
      <c r="J596" s="114"/>
      <c r="K596" s="216"/>
      <c r="L596" s="110"/>
      <c r="M596" s="903"/>
      <c r="N596" s="113"/>
      <c r="O596" s="114"/>
      <c r="P596" s="216"/>
    </row>
    <row r="597" spans="1:16">
      <c r="A597" s="105"/>
      <c r="B597" s="109"/>
      <c r="C597" s="897"/>
      <c r="D597" s="217"/>
      <c r="E597" s="114"/>
      <c r="F597" s="216"/>
      <c r="G597" s="109"/>
      <c r="H597" s="900"/>
      <c r="I597" s="113"/>
      <c r="J597" s="114"/>
      <c r="K597" s="216"/>
      <c r="L597" s="109"/>
      <c r="M597" s="903"/>
      <c r="N597" s="113"/>
      <c r="O597" s="114"/>
      <c r="P597" s="216"/>
    </row>
    <row r="598" spans="1:16" ht="17.25" thickBot="1">
      <c r="A598" s="105"/>
      <c r="B598" s="110"/>
      <c r="C598" s="910"/>
      <c r="D598" s="129"/>
      <c r="E598" s="130"/>
      <c r="F598" s="104"/>
      <c r="G598" s="110"/>
      <c r="H598" s="911"/>
      <c r="I598" s="113"/>
      <c r="J598" s="130"/>
      <c r="K598" s="104"/>
      <c r="L598" s="110"/>
      <c r="M598" s="909"/>
      <c r="N598" s="113"/>
      <c r="O598" s="131"/>
      <c r="P598" s="127"/>
    </row>
    <row r="599" spans="1:16">
      <c r="A599" s="132"/>
      <c r="B599" s="109"/>
      <c r="C599" s="896" t="s">
        <v>668</v>
      </c>
      <c r="D599" s="118" t="s">
        <v>136</v>
      </c>
      <c r="E599" s="133" t="s">
        <v>137</v>
      </c>
      <c r="F599" s="125"/>
      <c r="G599" s="109"/>
      <c r="H599" s="899" t="s">
        <v>135</v>
      </c>
      <c r="I599" s="118" t="s">
        <v>136</v>
      </c>
      <c r="J599" s="133" t="s">
        <v>137</v>
      </c>
      <c r="K599" s="125"/>
      <c r="L599" s="109"/>
      <c r="M599" s="902" t="s">
        <v>135</v>
      </c>
      <c r="N599" s="118" t="s">
        <v>136</v>
      </c>
      <c r="O599" s="133" t="s">
        <v>137</v>
      </c>
      <c r="P599" s="125"/>
    </row>
    <row r="600" spans="1:16">
      <c r="A600" s="132"/>
      <c r="B600" s="110"/>
      <c r="C600" s="897"/>
      <c r="D600" s="94" t="s">
        <v>141</v>
      </c>
      <c r="E600" s="96" t="s">
        <v>142</v>
      </c>
      <c r="F600" s="134"/>
      <c r="G600" s="110"/>
      <c r="H600" s="900"/>
      <c r="I600" s="94" t="s">
        <v>141</v>
      </c>
      <c r="J600" s="96" t="s">
        <v>142</v>
      </c>
      <c r="K600" s="134"/>
      <c r="L600" s="110"/>
      <c r="M600" s="903"/>
      <c r="N600" s="94" t="s">
        <v>141</v>
      </c>
      <c r="O600" s="96" t="s">
        <v>142</v>
      </c>
      <c r="P600" s="134"/>
    </row>
    <row r="601" spans="1:16">
      <c r="A601" s="132"/>
      <c r="B601" s="135"/>
      <c r="C601" s="897"/>
      <c r="D601" s="94" t="s">
        <v>145</v>
      </c>
      <c r="E601" s="96" t="s">
        <v>146</v>
      </c>
      <c r="F601" s="97"/>
      <c r="G601" s="135"/>
      <c r="H601" s="900"/>
      <c r="I601" s="94" t="s">
        <v>145</v>
      </c>
      <c r="J601" s="96" t="s">
        <v>146</v>
      </c>
      <c r="K601" s="97"/>
      <c r="L601" s="135"/>
      <c r="M601" s="903"/>
      <c r="N601" s="94" t="s">
        <v>145</v>
      </c>
      <c r="O601" s="96" t="s">
        <v>146</v>
      </c>
      <c r="P601" s="97"/>
    </row>
    <row r="602" spans="1:16">
      <c r="A602" s="132"/>
      <c r="B602" s="110"/>
      <c r="C602" s="897"/>
      <c r="D602" s="94" t="s">
        <v>147</v>
      </c>
      <c r="E602" s="96" t="s">
        <v>148</v>
      </c>
      <c r="F602" s="104"/>
      <c r="G602" s="110"/>
      <c r="H602" s="900"/>
      <c r="I602" s="94" t="s">
        <v>147</v>
      </c>
      <c r="J602" s="96" t="s">
        <v>148</v>
      </c>
      <c r="K602" s="104"/>
      <c r="L602" s="110"/>
      <c r="M602" s="903"/>
      <c r="N602" s="94" t="s">
        <v>147</v>
      </c>
      <c r="O602" s="96" t="s">
        <v>148</v>
      </c>
      <c r="P602" s="104"/>
    </row>
    <row r="603" spans="1:16">
      <c r="A603" s="132"/>
      <c r="B603" s="135"/>
      <c r="C603" s="897"/>
      <c r="D603" s="94"/>
      <c r="E603" s="114"/>
      <c r="F603" s="136"/>
      <c r="G603" s="135"/>
      <c r="H603" s="900"/>
      <c r="I603" s="94"/>
      <c r="J603" s="114"/>
      <c r="K603" s="136"/>
      <c r="L603" s="135"/>
      <c r="M603" s="903"/>
      <c r="N603" s="94"/>
      <c r="O603" s="114"/>
      <c r="P603" s="136"/>
    </row>
    <row r="604" spans="1:16">
      <c r="A604" s="132"/>
      <c r="B604" s="110"/>
      <c r="C604" s="897"/>
      <c r="D604" s="94"/>
      <c r="E604" s="96"/>
      <c r="F604" s="97"/>
      <c r="G604" s="110"/>
      <c r="H604" s="900"/>
      <c r="I604" s="94"/>
      <c r="J604" s="96"/>
      <c r="K604" s="97"/>
      <c r="L604" s="110"/>
      <c r="M604" s="903"/>
      <c r="N604" s="94"/>
      <c r="O604" s="96"/>
      <c r="P604" s="97"/>
    </row>
    <row r="605" spans="1:16">
      <c r="A605" s="132"/>
      <c r="B605" s="135"/>
      <c r="C605" s="897"/>
      <c r="D605" s="94"/>
      <c r="E605" s="114"/>
      <c r="F605" s="136"/>
      <c r="G605" s="135"/>
      <c r="H605" s="900"/>
      <c r="I605" s="94"/>
      <c r="J605" s="114"/>
      <c r="K605" s="136"/>
      <c r="L605" s="135"/>
      <c r="M605" s="903"/>
      <c r="N605" s="94"/>
      <c r="O605" s="114"/>
      <c r="P605" s="136"/>
    </row>
    <row r="606" spans="1:16">
      <c r="A606" s="132"/>
      <c r="B606" s="110"/>
      <c r="C606" s="897"/>
      <c r="D606" s="94"/>
      <c r="E606" s="96"/>
      <c r="F606" s="97"/>
      <c r="G606" s="110"/>
      <c r="H606" s="900"/>
      <c r="I606" s="94"/>
      <c r="J606" s="96"/>
      <c r="K606" s="97"/>
      <c r="L606" s="110"/>
      <c r="M606" s="903"/>
      <c r="N606" s="94"/>
      <c r="O606" s="96"/>
      <c r="P606" s="97"/>
    </row>
    <row r="607" spans="1:16">
      <c r="A607" s="132"/>
      <c r="B607" s="135"/>
      <c r="C607" s="897"/>
      <c r="D607" s="94"/>
      <c r="E607" s="96"/>
      <c r="F607" s="97"/>
      <c r="G607" s="135"/>
      <c r="H607" s="900"/>
      <c r="I607" s="94"/>
      <c r="J607" s="96"/>
      <c r="K607" s="97"/>
      <c r="L607" s="135"/>
      <c r="M607" s="903"/>
      <c r="N607" s="94"/>
      <c r="O607" s="96"/>
      <c r="P607" s="97"/>
    </row>
    <row r="608" spans="1:16" ht="17.25" thickBot="1">
      <c r="A608" s="132"/>
      <c r="B608" s="110"/>
      <c r="C608" s="910"/>
      <c r="D608" s="115"/>
      <c r="E608" s="116"/>
      <c r="F608" s="117"/>
      <c r="G608" s="110"/>
      <c r="H608" s="911"/>
      <c r="I608" s="115"/>
      <c r="J608" s="130"/>
      <c r="K608" s="104"/>
      <c r="L608" s="110"/>
      <c r="M608" s="909"/>
      <c r="N608" s="115"/>
      <c r="O608" s="130"/>
      <c r="P608" s="104"/>
    </row>
    <row r="609" spans="1:16">
      <c r="A609" s="132"/>
      <c r="B609" s="135"/>
      <c r="C609" s="896" t="s">
        <v>669</v>
      </c>
      <c r="D609" s="137" t="s">
        <v>150</v>
      </c>
      <c r="E609" s="138"/>
      <c r="F609" s="139" t="s">
        <v>151</v>
      </c>
      <c r="G609" s="135"/>
      <c r="H609" s="899" t="s">
        <v>149</v>
      </c>
      <c r="I609" s="137" t="s">
        <v>150</v>
      </c>
      <c r="J609" s="138"/>
      <c r="K609" s="139" t="s">
        <v>151</v>
      </c>
      <c r="L609" s="135"/>
      <c r="M609" s="902" t="s">
        <v>149</v>
      </c>
      <c r="N609" s="137" t="s">
        <v>150</v>
      </c>
      <c r="O609" s="138"/>
      <c r="P609" s="139" t="s">
        <v>151</v>
      </c>
    </row>
    <row r="610" spans="1:16">
      <c r="A610" s="132"/>
      <c r="B610" s="110"/>
      <c r="C610" s="897"/>
      <c r="D610" s="120"/>
      <c r="E610" s="121"/>
      <c r="F610" s="140"/>
      <c r="G610" s="110"/>
      <c r="H610" s="900"/>
      <c r="I610" s="94"/>
      <c r="J610" s="96"/>
      <c r="K610" s="97"/>
      <c r="L610" s="110"/>
      <c r="M610" s="903"/>
      <c r="N610" s="94"/>
      <c r="O610" s="96"/>
      <c r="P610" s="97"/>
    </row>
    <row r="611" spans="1:16">
      <c r="A611" s="132"/>
      <c r="B611" s="135"/>
      <c r="C611" s="897"/>
      <c r="D611" s="94"/>
      <c r="E611" s="96"/>
      <c r="F611" s="97"/>
      <c r="G611" s="135"/>
      <c r="H611" s="900"/>
      <c r="I611" s="94"/>
      <c r="J611" s="96"/>
      <c r="K611" s="97"/>
      <c r="L611" s="135"/>
      <c r="M611" s="903"/>
      <c r="N611" s="94"/>
      <c r="O611" s="96"/>
      <c r="P611" s="97"/>
    </row>
    <row r="612" spans="1:16">
      <c r="A612" s="132"/>
      <c r="B612" s="110"/>
      <c r="C612" s="897"/>
      <c r="D612" s="113"/>
      <c r="E612" s="114"/>
      <c r="F612" s="104"/>
      <c r="G612" s="110"/>
      <c r="H612" s="900"/>
      <c r="I612" s="113"/>
      <c r="J612" s="114"/>
      <c r="K612" s="104"/>
      <c r="L612" s="110"/>
      <c r="M612" s="903"/>
      <c r="N612" s="113"/>
      <c r="O612" s="114"/>
      <c r="P612" s="104"/>
    </row>
    <row r="613" spans="1:16">
      <c r="A613" s="905"/>
      <c r="B613" s="135"/>
      <c r="C613" s="897"/>
      <c r="D613" s="94"/>
      <c r="E613" s="96"/>
      <c r="F613" s="97"/>
      <c r="G613" s="135"/>
      <c r="H613" s="900"/>
      <c r="I613" s="94"/>
      <c r="J613" s="96"/>
      <c r="K613" s="97"/>
      <c r="L613" s="135"/>
      <c r="M613" s="903"/>
      <c r="N613" s="94"/>
      <c r="O613" s="96"/>
      <c r="P613" s="97"/>
    </row>
    <row r="614" spans="1:16">
      <c r="A614" s="905"/>
      <c r="B614" s="110"/>
      <c r="C614" s="897"/>
      <c r="D614" s="94"/>
      <c r="E614" s="96"/>
      <c r="F614" s="97"/>
      <c r="G614" s="110"/>
      <c r="H614" s="900"/>
      <c r="I614" s="94"/>
      <c r="J614" s="96"/>
      <c r="K614" s="97"/>
      <c r="L614" s="110"/>
      <c r="M614" s="903"/>
      <c r="N614" s="94"/>
      <c r="O614" s="96"/>
      <c r="P614" s="97"/>
    </row>
    <row r="615" spans="1:16">
      <c r="A615" s="905"/>
      <c r="B615" s="135"/>
      <c r="C615" s="897"/>
      <c r="D615" s="113"/>
      <c r="E615" s="114"/>
      <c r="F615" s="104"/>
      <c r="G615" s="135"/>
      <c r="H615" s="900"/>
      <c r="I615" s="113"/>
      <c r="J615" s="114"/>
      <c r="K615" s="104"/>
      <c r="L615" s="135"/>
      <c r="M615" s="903"/>
      <c r="N615" s="113"/>
      <c r="O615" s="114"/>
      <c r="P615" s="104"/>
    </row>
    <row r="616" spans="1:16" ht="17.25" thickBot="1">
      <c r="A616" s="906"/>
      <c r="B616" s="141"/>
      <c r="C616" s="898"/>
      <c r="D616" s="142"/>
      <c r="E616" s="143"/>
      <c r="F616" s="144"/>
      <c r="G616" s="141"/>
      <c r="H616" s="901"/>
      <c r="I616" s="142"/>
      <c r="J616" s="143"/>
      <c r="K616" s="144"/>
      <c r="L616" s="141"/>
      <c r="M616" s="904"/>
      <c r="N616" s="142"/>
      <c r="O616" s="143"/>
      <c r="P616" s="144"/>
    </row>
    <row r="617" spans="1:16" s="146" customFormat="1" ht="27" customHeight="1" thickTop="1" thickBot="1">
      <c r="A617" s="145"/>
      <c r="B617" s="907" t="s">
        <v>152</v>
      </c>
      <c r="C617" s="907"/>
      <c r="D617" s="907"/>
      <c r="E617" s="907"/>
      <c r="F617" s="907"/>
      <c r="G617" s="908" t="s">
        <v>153</v>
      </c>
      <c r="H617" s="908"/>
      <c r="I617" s="908"/>
      <c r="J617" s="908"/>
      <c r="K617" s="908"/>
      <c r="L617" s="908"/>
      <c r="M617" s="908"/>
      <c r="N617" s="889" t="s">
        <v>154</v>
      </c>
      <c r="O617" s="889"/>
      <c r="P617" s="889"/>
    </row>
    <row r="618" spans="1:16" s="159" customFormat="1" ht="21.75" customHeight="1" thickTop="1" thickBot="1">
      <c r="A618" s="147" t="s">
        <v>0</v>
      </c>
      <c r="B618" s="148"/>
      <c r="C618" s="149" t="s">
        <v>155</v>
      </c>
      <c r="D618" s="150" t="s">
        <v>156</v>
      </c>
      <c r="E618" s="151" t="s">
        <v>157</v>
      </c>
      <c r="F618" s="152" t="s">
        <v>158</v>
      </c>
      <c r="G618" s="153" t="s">
        <v>159</v>
      </c>
      <c r="H618" s="154" t="s">
        <v>150</v>
      </c>
      <c r="I618" s="155" t="s">
        <v>156</v>
      </c>
      <c r="J618" s="155" t="s">
        <v>157</v>
      </c>
      <c r="K618" s="155" t="s">
        <v>158</v>
      </c>
      <c r="L618" s="154" t="s">
        <v>160</v>
      </c>
      <c r="M618" s="156" t="s">
        <v>161</v>
      </c>
      <c r="N618" s="157" t="s">
        <v>155</v>
      </c>
      <c r="O618" s="151" t="s">
        <v>157</v>
      </c>
      <c r="P618" s="158" t="s">
        <v>158</v>
      </c>
    </row>
    <row r="619" spans="1:16" s="172" customFormat="1" ht="17.25" thickTop="1">
      <c r="A619" s="890">
        <f>A533</f>
        <v>46179</v>
      </c>
      <c r="B619" s="893" t="s">
        <v>670</v>
      </c>
      <c r="C619" s="160"/>
      <c r="D619" s="161"/>
      <c r="E619" s="162"/>
      <c r="F619" s="163"/>
      <c r="G619" s="164"/>
      <c r="H619" s="165"/>
      <c r="I619" s="166"/>
      <c r="J619" s="166"/>
      <c r="K619" s="167"/>
      <c r="L619" s="168"/>
      <c r="M619" s="169"/>
      <c r="N619" s="170"/>
      <c r="O619" s="166"/>
      <c r="P619" s="171"/>
    </row>
    <row r="620" spans="1:16" s="172" customFormat="1">
      <c r="A620" s="891"/>
      <c r="B620" s="894"/>
      <c r="C620" s="173"/>
      <c r="D620" s="174"/>
      <c r="E620" s="175"/>
      <c r="F620" s="176"/>
      <c r="G620" s="173"/>
      <c r="H620" s="177"/>
      <c r="I620" s="175"/>
      <c r="J620" s="175"/>
      <c r="K620" s="178"/>
      <c r="L620" s="179"/>
      <c r="M620" s="180"/>
      <c r="N620" s="181"/>
      <c r="O620" s="175"/>
      <c r="P620" s="182"/>
    </row>
    <row r="621" spans="1:16" s="172" customFormat="1">
      <c r="A621" s="891"/>
      <c r="B621" s="894"/>
      <c r="C621" s="173"/>
      <c r="D621" s="174"/>
      <c r="E621" s="175"/>
      <c r="F621" s="176"/>
      <c r="G621" s="173"/>
      <c r="H621" s="183"/>
      <c r="I621" s="175"/>
      <c r="J621" s="175"/>
      <c r="K621" s="178"/>
      <c r="L621" s="184"/>
      <c r="M621" s="180"/>
      <c r="N621" s="181"/>
      <c r="O621" s="175"/>
      <c r="P621" s="182"/>
    </row>
    <row r="622" spans="1:16" s="172" customFormat="1">
      <c r="A622" s="891"/>
      <c r="B622" s="894"/>
      <c r="C622" s="173"/>
      <c r="D622" s="218"/>
      <c r="E622" s="175"/>
      <c r="F622" s="176"/>
      <c r="G622" s="173"/>
      <c r="H622" s="183"/>
      <c r="I622" s="175"/>
      <c r="J622" s="175"/>
      <c r="K622" s="187"/>
      <c r="L622" s="184"/>
      <c r="M622" s="180"/>
      <c r="N622" s="181"/>
      <c r="O622" s="175"/>
      <c r="P622" s="182"/>
    </row>
    <row r="623" spans="1:16" s="172" customFormat="1">
      <c r="A623" s="891"/>
      <c r="B623" s="894"/>
      <c r="C623" s="173"/>
      <c r="D623" s="185"/>
      <c r="E623" s="175"/>
      <c r="F623" s="182"/>
      <c r="G623" s="173"/>
      <c r="H623" s="186"/>
      <c r="I623" s="175"/>
      <c r="J623" s="175"/>
      <c r="K623" s="187"/>
      <c r="L623" s="184"/>
      <c r="M623" s="180"/>
      <c r="N623" s="181"/>
      <c r="O623" s="175"/>
      <c r="P623" s="182"/>
    </row>
    <row r="624" spans="1:16" s="172" customFormat="1">
      <c r="A624" s="891"/>
      <c r="B624" s="894"/>
      <c r="C624" s="173"/>
      <c r="D624" s="174"/>
      <c r="E624" s="175"/>
      <c r="F624" s="188"/>
      <c r="G624" s="198"/>
      <c r="H624" s="183"/>
      <c r="I624" s="191"/>
      <c r="J624" s="175"/>
      <c r="K624" s="178"/>
      <c r="L624" s="189"/>
      <c r="M624" s="190"/>
      <c r="N624" s="181"/>
      <c r="O624" s="175"/>
      <c r="P624" s="182"/>
    </row>
    <row r="625" spans="1:16" s="172" customFormat="1">
      <c r="A625" s="891"/>
      <c r="B625" s="894"/>
      <c r="C625" s="173"/>
      <c r="D625" s="174"/>
      <c r="E625" s="175"/>
      <c r="F625" s="182"/>
      <c r="G625" s="173"/>
      <c r="H625" s="183"/>
      <c r="I625" s="191"/>
      <c r="J625" s="175"/>
      <c r="K625" s="178"/>
      <c r="L625" s="184"/>
      <c r="M625" s="180"/>
      <c r="N625" s="181"/>
      <c r="O625" s="175"/>
      <c r="P625" s="182"/>
    </row>
    <row r="626" spans="1:16" s="172" customFormat="1">
      <c r="A626" s="891"/>
      <c r="B626" s="894"/>
      <c r="C626" s="173"/>
      <c r="D626" s="174"/>
      <c r="E626" s="175"/>
      <c r="F626" s="182"/>
      <c r="G626" s="219"/>
      <c r="H626" s="183"/>
      <c r="I626" s="175"/>
      <c r="J626" s="175"/>
      <c r="K626" s="178"/>
      <c r="L626" s="184"/>
      <c r="M626" s="180"/>
      <c r="N626" s="181"/>
      <c r="O626" s="175"/>
      <c r="P626" s="182"/>
    </row>
    <row r="627" spans="1:16" s="172" customFormat="1">
      <c r="A627" s="891"/>
      <c r="B627" s="894"/>
      <c r="C627" s="173"/>
      <c r="D627" s="174"/>
      <c r="E627" s="175"/>
      <c r="F627" s="188"/>
      <c r="G627" s="173"/>
      <c r="H627" s="183"/>
      <c r="I627" s="191"/>
      <c r="J627" s="175"/>
      <c r="K627" s="178"/>
      <c r="L627" s="184"/>
      <c r="M627" s="180"/>
      <c r="N627" s="181"/>
      <c r="O627" s="175"/>
      <c r="P627" s="182"/>
    </row>
    <row r="628" spans="1:16" s="172" customFormat="1">
      <c r="A628" s="891"/>
      <c r="B628" s="894"/>
      <c r="C628" s="173"/>
      <c r="D628" s="174"/>
      <c r="E628" s="175"/>
      <c r="F628" s="182"/>
      <c r="G628" s="173"/>
      <c r="H628" s="183"/>
      <c r="I628" s="191"/>
      <c r="J628" s="175"/>
      <c r="K628" s="178"/>
      <c r="L628" s="184"/>
      <c r="M628" s="180"/>
      <c r="N628" s="181"/>
      <c r="O628" s="175"/>
      <c r="P628" s="182"/>
    </row>
    <row r="629" spans="1:16" s="172" customFormat="1">
      <c r="A629" s="891"/>
      <c r="B629" s="894"/>
      <c r="C629" s="192"/>
      <c r="D629" s="193"/>
      <c r="E629" s="194"/>
      <c r="F629" s="195"/>
      <c r="G629" s="173"/>
      <c r="H629" s="177"/>
      <c r="I629" s="175"/>
      <c r="J629" s="175"/>
      <c r="K629" s="178"/>
      <c r="L629" s="184"/>
      <c r="M629" s="180"/>
      <c r="N629" s="196"/>
      <c r="O629" s="194"/>
      <c r="P629" s="195"/>
    </row>
    <row r="630" spans="1:16" s="172" customFormat="1">
      <c r="A630" s="891"/>
      <c r="B630" s="894"/>
      <c r="C630" s="192"/>
      <c r="D630" s="193"/>
      <c r="E630" s="194"/>
      <c r="F630" s="195"/>
      <c r="G630" s="198"/>
      <c r="H630" s="183"/>
      <c r="I630" s="191"/>
      <c r="J630" s="175"/>
      <c r="K630" s="178"/>
      <c r="L630" s="184"/>
      <c r="M630" s="180"/>
      <c r="N630" s="196"/>
      <c r="O630" s="194"/>
      <c r="P630" s="195"/>
    </row>
    <row r="631" spans="1:16" s="172" customFormat="1">
      <c r="A631" s="891"/>
      <c r="B631" s="894"/>
      <c r="C631" s="192"/>
      <c r="D631" s="193"/>
      <c r="E631" s="194"/>
      <c r="F631" s="195"/>
      <c r="G631" s="173"/>
      <c r="H631" s="199"/>
      <c r="I631" s="191"/>
      <c r="J631" s="200"/>
      <c r="K631" s="197"/>
      <c r="L631" s="184"/>
      <c r="M631" s="180"/>
      <c r="N631" s="196"/>
      <c r="O631" s="194"/>
      <c r="P631" s="195"/>
    </row>
    <row r="632" spans="1:16" s="172" customFormat="1">
      <c r="A632" s="891"/>
      <c r="B632" s="894"/>
      <c r="C632" s="192"/>
      <c r="D632" s="193"/>
      <c r="E632" s="194"/>
      <c r="F632" s="195"/>
      <c r="G632" s="173"/>
      <c r="H632" s="201"/>
      <c r="I632" s="175"/>
      <c r="J632" s="175"/>
      <c r="K632" s="178"/>
      <c r="L632" s="184"/>
      <c r="M632" s="180"/>
      <c r="N632" s="196"/>
      <c r="O632" s="194"/>
      <c r="P632" s="195"/>
    </row>
    <row r="633" spans="1:16" s="172" customFormat="1">
      <c r="A633" s="891"/>
      <c r="B633" s="894"/>
      <c r="C633" s="192"/>
      <c r="D633" s="193"/>
      <c r="E633" s="194"/>
      <c r="F633" s="195"/>
      <c r="G633" s="198"/>
      <c r="H633" s="183"/>
      <c r="I633" s="200"/>
      <c r="J633" s="200"/>
      <c r="K633" s="197"/>
      <c r="L633" s="184"/>
      <c r="M633" s="180"/>
      <c r="N633" s="196"/>
      <c r="O633" s="194"/>
      <c r="P633" s="195"/>
    </row>
    <row r="634" spans="1:16" s="172" customFormat="1">
      <c r="A634" s="891"/>
      <c r="B634" s="894"/>
      <c r="C634" s="192"/>
      <c r="D634" s="193"/>
      <c r="E634" s="194"/>
      <c r="F634" s="195"/>
      <c r="G634" s="173"/>
      <c r="H634" s="183"/>
      <c r="I634" s="200"/>
      <c r="J634" s="200"/>
      <c r="K634" s="197"/>
      <c r="L634" s="179"/>
      <c r="M634" s="180"/>
      <c r="N634" s="196"/>
      <c r="O634" s="194"/>
      <c r="P634" s="195"/>
    </row>
    <row r="635" spans="1:16" s="172" customFormat="1">
      <c r="A635" s="891"/>
      <c r="B635" s="894"/>
      <c r="C635" s="192"/>
      <c r="D635" s="193"/>
      <c r="E635" s="194"/>
      <c r="F635" s="195"/>
      <c r="G635" s="192"/>
      <c r="H635" s="201"/>
      <c r="I635" s="202"/>
      <c r="J635" s="202"/>
      <c r="K635" s="203"/>
      <c r="L635" s="204"/>
      <c r="M635" s="190"/>
      <c r="N635" s="196"/>
      <c r="O635" s="194"/>
      <c r="P635" s="195"/>
    </row>
    <row r="636" spans="1:16" s="172" customFormat="1">
      <c r="A636" s="891"/>
      <c r="B636" s="894"/>
      <c r="C636" s="192"/>
      <c r="D636" s="193"/>
      <c r="E636" s="194"/>
      <c r="F636" s="195"/>
      <c r="G636" s="192"/>
      <c r="H636" s="201"/>
      <c r="I636" s="202"/>
      <c r="J636" s="202"/>
      <c r="K636" s="203"/>
      <c r="L636" s="204"/>
      <c r="M636" s="190"/>
      <c r="N636" s="196"/>
      <c r="O636" s="194"/>
      <c r="P636" s="195"/>
    </row>
    <row r="637" spans="1:16" s="172" customFormat="1">
      <c r="A637" s="891"/>
      <c r="B637" s="894"/>
      <c r="C637" s="192"/>
      <c r="D637" s="193"/>
      <c r="E637" s="194"/>
      <c r="F637" s="195"/>
      <c r="G637" s="192"/>
      <c r="H637" s="201"/>
      <c r="I637" s="202"/>
      <c r="J637" s="202"/>
      <c r="K637" s="203"/>
      <c r="L637" s="204"/>
      <c r="M637" s="190"/>
      <c r="N637" s="196"/>
      <c r="O637" s="194"/>
      <c r="P637" s="195"/>
    </row>
    <row r="638" spans="1:16" s="172" customFormat="1" ht="17.25" thickBot="1">
      <c r="A638" s="892"/>
      <c r="B638" s="895"/>
      <c r="C638" s="205"/>
      <c r="D638" s="206"/>
      <c r="E638" s="207"/>
      <c r="F638" s="208"/>
      <c r="G638" s="209"/>
      <c r="H638" s="210"/>
      <c r="I638" s="211"/>
      <c r="J638" s="211"/>
      <c r="K638" s="212"/>
      <c r="L638" s="213"/>
      <c r="M638" s="214"/>
      <c r="N638" s="215"/>
      <c r="O638" s="207"/>
      <c r="P638" s="208"/>
    </row>
    <row r="639" spans="1:16" s="71" customFormat="1" ht="18" customHeight="1" thickTop="1" thickBot="1">
      <c r="A639" s="926">
        <f>A533+1</f>
        <v>46180</v>
      </c>
      <c r="B639" s="90" t="s">
        <v>162</v>
      </c>
      <c r="C639" s="896" t="s">
        <v>665</v>
      </c>
      <c r="D639" s="91" t="s">
        <v>114</v>
      </c>
      <c r="E639" s="92" t="s">
        <v>164</v>
      </c>
      <c r="F639" s="93"/>
      <c r="G639" s="90" t="s">
        <v>162</v>
      </c>
      <c r="H639" s="900" t="s">
        <v>163</v>
      </c>
      <c r="I639" s="91" t="s">
        <v>114</v>
      </c>
      <c r="J639" s="92" t="s">
        <v>164</v>
      </c>
      <c r="K639" s="93"/>
      <c r="L639" s="90" t="s">
        <v>162</v>
      </c>
      <c r="M639" s="903" t="s">
        <v>163</v>
      </c>
      <c r="N639" s="91" t="s">
        <v>114</v>
      </c>
      <c r="O639" s="92" t="s">
        <v>164</v>
      </c>
      <c r="P639" s="93"/>
    </row>
    <row r="640" spans="1:16" ht="18" customHeight="1">
      <c r="A640" s="927"/>
      <c r="B640" s="928"/>
      <c r="C640" s="897"/>
      <c r="D640" s="94" t="s">
        <v>116</v>
      </c>
      <c r="E640" s="95" t="s">
        <v>142</v>
      </c>
      <c r="F640" s="93"/>
      <c r="G640" s="928"/>
      <c r="H640" s="900"/>
      <c r="I640" s="94" t="s">
        <v>116</v>
      </c>
      <c r="J640" s="95" t="s">
        <v>142</v>
      </c>
      <c r="K640" s="93"/>
      <c r="L640" s="928"/>
      <c r="M640" s="903"/>
      <c r="N640" s="94" t="s">
        <v>116</v>
      </c>
      <c r="O640" s="95" t="s">
        <v>142</v>
      </c>
      <c r="P640" s="93"/>
    </row>
    <row r="641" spans="1:16" ht="17.25" thickBot="1">
      <c r="A641" s="927"/>
      <c r="B641" s="929"/>
      <c r="C641" s="897"/>
      <c r="D641" s="94" t="s">
        <v>165</v>
      </c>
      <c r="E641" s="96" t="s">
        <v>166</v>
      </c>
      <c r="F641" s="98"/>
      <c r="G641" s="929"/>
      <c r="H641" s="900"/>
      <c r="I641" s="94" t="s">
        <v>165</v>
      </c>
      <c r="J641" s="96" t="s">
        <v>166</v>
      </c>
      <c r="K641" s="98"/>
      <c r="L641" s="929"/>
      <c r="M641" s="903"/>
      <c r="N641" s="94" t="s">
        <v>165</v>
      </c>
      <c r="O641" s="96" t="s">
        <v>166</v>
      </c>
      <c r="P641" s="98"/>
    </row>
    <row r="642" spans="1:16" ht="17.25" thickBot="1">
      <c r="A642" s="927"/>
      <c r="B642" s="90" t="s">
        <v>167</v>
      </c>
      <c r="C642" s="897"/>
      <c r="D642" s="94"/>
      <c r="E642" s="96"/>
      <c r="F642" s="97"/>
      <c r="G642" s="90" t="s">
        <v>167</v>
      </c>
      <c r="H642" s="900"/>
      <c r="I642" s="94" t="s">
        <v>120</v>
      </c>
      <c r="J642" s="96" t="s">
        <v>148</v>
      </c>
      <c r="K642" s="97"/>
      <c r="L642" s="90" t="s">
        <v>167</v>
      </c>
      <c r="M642" s="903"/>
      <c r="N642" s="94" t="s">
        <v>120</v>
      </c>
      <c r="O642" s="96" t="s">
        <v>148</v>
      </c>
      <c r="P642" s="97"/>
    </row>
    <row r="643" spans="1:16">
      <c r="A643" s="927"/>
      <c r="B643" s="925"/>
      <c r="C643" s="897"/>
      <c r="D643" s="94"/>
      <c r="E643" s="96"/>
      <c r="F643" s="97"/>
      <c r="G643" s="925"/>
      <c r="H643" s="900"/>
      <c r="I643" s="94"/>
      <c r="J643" s="96"/>
      <c r="K643" s="97"/>
      <c r="L643" s="925"/>
      <c r="M643" s="903"/>
      <c r="N643" s="94"/>
      <c r="O643" s="96"/>
      <c r="P643" s="97"/>
    </row>
    <row r="644" spans="1:16">
      <c r="A644" s="927"/>
      <c r="B644" s="918"/>
      <c r="C644" s="897"/>
      <c r="D644" s="94"/>
      <c r="E644" s="96"/>
      <c r="F644" s="97"/>
      <c r="G644" s="918"/>
      <c r="H644" s="900"/>
      <c r="I644" s="94"/>
      <c r="J644" s="96"/>
      <c r="K644" s="97"/>
      <c r="L644" s="918"/>
      <c r="M644" s="903"/>
      <c r="N644" s="94"/>
      <c r="O644" s="96"/>
      <c r="P644" s="97"/>
    </row>
    <row r="645" spans="1:16">
      <c r="A645" s="927"/>
      <c r="B645" s="917"/>
      <c r="C645" s="897"/>
      <c r="D645" s="94"/>
      <c r="E645" s="96"/>
      <c r="F645" s="93"/>
      <c r="G645" s="917"/>
      <c r="H645" s="900"/>
      <c r="I645" s="94"/>
      <c r="J645" s="96"/>
      <c r="K645" s="93"/>
      <c r="L645" s="917"/>
      <c r="M645" s="903"/>
      <c r="N645" s="94"/>
      <c r="O645" s="96"/>
      <c r="P645" s="93"/>
    </row>
    <row r="646" spans="1:16">
      <c r="A646" s="927"/>
      <c r="B646" s="918"/>
      <c r="C646" s="897"/>
      <c r="D646" s="94"/>
      <c r="E646" s="96"/>
      <c r="F646" s="99"/>
      <c r="G646" s="918"/>
      <c r="H646" s="900"/>
      <c r="I646" s="94"/>
      <c r="J646" s="96"/>
      <c r="K646" s="99"/>
      <c r="L646" s="918"/>
      <c r="M646" s="903"/>
      <c r="N646" s="94"/>
      <c r="O646" s="96"/>
      <c r="P646" s="93"/>
    </row>
    <row r="647" spans="1:16">
      <c r="A647" s="927"/>
      <c r="B647" s="917"/>
      <c r="C647" s="897"/>
      <c r="D647" s="94"/>
      <c r="E647" s="96"/>
      <c r="F647" s="102"/>
      <c r="G647" s="917"/>
      <c r="H647" s="900"/>
      <c r="I647" s="94"/>
      <c r="J647" s="96"/>
      <c r="K647" s="102"/>
      <c r="L647" s="917"/>
      <c r="M647" s="903"/>
      <c r="N647" s="94"/>
      <c r="O647" s="96"/>
      <c r="P647" s="99"/>
    </row>
    <row r="648" spans="1:16" ht="17.25" thickBot="1">
      <c r="A648" s="927"/>
      <c r="B648" s="918"/>
      <c r="C648" s="897"/>
      <c r="D648" s="94"/>
      <c r="E648" s="96"/>
      <c r="F648" s="99"/>
      <c r="G648" s="918"/>
      <c r="H648" s="900"/>
      <c r="I648" s="94"/>
      <c r="J648" s="96"/>
      <c r="K648" s="99"/>
      <c r="L648" s="918"/>
      <c r="M648" s="903"/>
      <c r="N648" s="94"/>
      <c r="O648" s="96"/>
      <c r="P648" s="99"/>
    </row>
    <row r="649" spans="1:16" ht="17.25" thickBot="1">
      <c r="A649" s="927"/>
      <c r="B649" s="100" t="s">
        <v>168</v>
      </c>
      <c r="C649" s="897"/>
      <c r="D649" s="94"/>
      <c r="E649" s="96"/>
      <c r="F649" s="99"/>
      <c r="G649" s="100" t="s">
        <v>168</v>
      </c>
      <c r="H649" s="900"/>
      <c r="I649" s="94"/>
      <c r="J649" s="96"/>
      <c r="K649" s="99"/>
      <c r="L649" s="100" t="s">
        <v>168</v>
      </c>
      <c r="M649" s="903"/>
      <c r="N649" s="94"/>
      <c r="O649" s="96"/>
      <c r="P649" s="99"/>
    </row>
    <row r="650" spans="1:16">
      <c r="A650" s="927"/>
      <c r="B650" s="919"/>
      <c r="C650" s="897"/>
      <c r="D650" s="94"/>
      <c r="E650" s="96"/>
      <c r="F650" s="99"/>
      <c r="G650" s="919"/>
      <c r="H650" s="900"/>
      <c r="I650" s="94"/>
      <c r="J650" s="96"/>
      <c r="K650" s="99"/>
      <c r="L650" s="919"/>
      <c r="M650" s="903"/>
      <c r="N650" s="94"/>
      <c r="O650" s="96"/>
      <c r="P650" s="99"/>
    </row>
    <row r="651" spans="1:16">
      <c r="A651" s="927"/>
      <c r="B651" s="920"/>
      <c r="C651" s="897"/>
      <c r="D651" s="94"/>
      <c r="E651" s="96"/>
      <c r="F651" s="99"/>
      <c r="G651" s="920"/>
      <c r="H651" s="900"/>
      <c r="I651" s="94"/>
      <c r="J651" s="96"/>
      <c r="K651" s="99"/>
      <c r="L651" s="920"/>
      <c r="M651" s="903"/>
      <c r="N651" s="94"/>
      <c r="O651" s="96"/>
      <c r="P651" s="97"/>
    </row>
    <row r="652" spans="1:16" ht="17.25" thickBot="1">
      <c r="A652" s="927"/>
      <c r="B652" s="921"/>
      <c r="C652" s="897"/>
      <c r="D652" s="94"/>
      <c r="E652" s="96"/>
      <c r="F652" s="97"/>
      <c r="G652" s="921"/>
      <c r="H652" s="900"/>
      <c r="I652" s="94"/>
      <c r="J652" s="96"/>
      <c r="K652" s="97"/>
      <c r="L652" s="921"/>
      <c r="M652" s="903"/>
      <c r="N652" s="94"/>
      <c r="O652" s="96"/>
      <c r="P652" s="97"/>
    </row>
    <row r="653" spans="1:16" ht="17.25" thickBot="1">
      <c r="A653" s="927"/>
      <c r="B653" s="100" t="s">
        <v>123</v>
      </c>
      <c r="C653" s="897"/>
      <c r="D653" s="94"/>
      <c r="E653" s="96"/>
      <c r="F653" s="97"/>
      <c r="G653" s="100" t="s">
        <v>123</v>
      </c>
      <c r="H653" s="900"/>
      <c r="I653" s="94"/>
      <c r="J653" s="96"/>
      <c r="K653" s="97"/>
      <c r="L653" s="100" t="s">
        <v>123</v>
      </c>
      <c r="M653" s="903"/>
      <c r="N653" s="94"/>
      <c r="O653" s="96"/>
      <c r="P653" s="97"/>
    </row>
    <row r="654" spans="1:16">
      <c r="A654" s="927"/>
      <c r="B654" s="932"/>
      <c r="C654" s="897"/>
      <c r="D654" s="94"/>
      <c r="E654" s="96"/>
      <c r="F654" s="97"/>
      <c r="G654" s="932"/>
      <c r="H654" s="900"/>
      <c r="I654" s="94"/>
      <c r="J654" s="96"/>
      <c r="K654" s="97"/>
      <c r="L654" s="932"/>
      <c r="M654" s="903"/>
      <c r="N654" s="94"/>
      <c r="O654" s="96"/>
      <c r="P654" s="97"/>
    </row>
    <row r="655" spans="1:16">
      <c r="A655" s="927"/>
      <c r="B655" s="933"/>
      <c r="C655" s="897"/>
      <c r="D655" s="94"/>
      <c r="E655" s="96"/>
      <c r="F655" s="97"/>
      <c r="G655" s="933"/>
      <c r="H655" s="900"/>
      <c r="I655" s="94"/>
      <c r="J655" s="96"/>
      <c r="K655" s="97"/>
      <c r="L655" s="933"/>
      <c r="M655" s="903"/>
      <c r="N655" s="94"/>
      <c r="O655" s="96"/>
      <c r="P655" s="97"/>
    </row>
    <row r="656" spans="1:16" ht="17.25" thickBot="1">
      <c r="A656" s="927"/>
      <c r="B656" s="934"/>
      <c r="C656" s="897"/>
      <c r="D656" s="94"/>
      <c r="E656" s="96"/>
      <c r="F656" s="97"/>
      <c r="G656" s="934"/>
      <c r="H656" s="900"/>
      <c r="I656" s="94"/>
      <c r="J656" s="96"/>
      <c r="K656" s="97"/>
      <c r="L656" s="934"/>
      <c r="M656" s="903"/>
      <c r="N656" s="94"/>
      <c r="O656" s="96"/>
      <c r="P656" s="97"/>
    </row>
    <row r="657" spans="1:16">
      <c r="A657" s="927"/>
      <c r="B657" s="915" t="s">
        <v>124</v>
      </c>
      <c r="C657" s="897"/>
      <c r="D657" s="94"/>
      <c r="E657" s="96"/>
      <c r="F657" s="97"/>
      <c r="G657" s="915" t="s">
        <v>124</v>
      </c>
      <c r="H657" s="900"/>
      <c r="I657" s="94"/>
      <c r="J657" s="96"/>
      <c r="K657" s="97"/>
      <c r="L657" s="915" t="s">
        <v>124</v>
      </c>
      <c r="M657" s="903"/>
      <c r="N657" s="94"/>
      <c r="O657" s="96"/>
      <c r="P657" s="97"/>
    </row>
    <row r="658" spans="1:16" ht="17.25" thickBot="1">
      <c r="A658" s="927"/>
      <c r="B658" s="916"/>
      <c r="C658" s="897"/>
      <c r="D658" s="94"/>
      <c r="E658" s="96"/>
      <c r="F658" s="97"/>
      <c r="G658" s="916"/>
      <c r="H658" s="900"/>
      <c r="I658" s="94"/>
      <c r="J658" s="96"/>
      <c r="K658" s="97"/>
      <c r="L658" s="916"/>
      <c r="M658" s="903"/>
      <c r="N658" s="94"/>
      <c r="O658" s="96"/>
      <c r="P658" s="93"/>
    </row>
    <row r="659" spans="1:16" ht="17.25" thickTop="1">
      <c r="A659" s="927"/>
      <c r="B659" s="930" t="s">
        <v>125</v>
      </c>
      <c r="C659" s="897"/>
      <c r="D659" s="94"/>
      <c r="E659" s="96"/>
      <c r="F659" s="93"/>
      <c r="G659" s="930" t="s">
        <v>125</v>
      </c>
      <c r="H659" s="900"/>
      <c r="I659" s="94"/>
      <c r="J659" s="96"/>
      <c r="K659" s="93"/>
      <c r="L659" s="930" t="s">
        <v>125</v>
      </c>
      <c r="M659" s="903"/>
      <c r="N659" s="94"/>
      <c r="O659" s="96"/>
      <c r="P659" s="97"/>
    </row>
    <row r="660" spans="1:16" ht="17.25" thickBot="1">
      <c r="A660" s="927"/>
      <c r="B660" s="913"/>
      <c r="C660" s="897"/>
      <c r="D660" s="94"/>
      <c r="E660" s="96"/>
      <c r="F660" s="93"/>
      <c r="G660" s="913"/>
      <c r="H660" s="900"/>
      <c r="I660" s="94"/>
      <c r="J660" s="96"/>
      <c r="K660" s="93"/>
      <c r="L660" s="913"/>
      <c r="M660" s="903"/>
      <c r="N660" s="94"/>
      <c r="O660" s="96"/>
      <c r="P660" s="101"/>
    </row>
    <row r="661" spans="1:16">
      <c r="A661" s="927"/>
      <c r="B661" s="923"/>
      <c r="C661" s="897"/>
      <c r="D661" s="94"/>
      <c r="E661" s="96"/>
      <c r="F661" s="97"/>
      <c r="G661" s="923"/>
      <c r="H661" s="900"/>
      <c r="I661" s="94"/>
      <c r="J661" s="96"/>
      <c r="K661" s="97"/>
      <c r="L661" s="923"/>
      <c r="M661" s="903"/>
      <c r="N661" s="94"/>
      <c r="O661" s="96"/>
      <c r="P661" s="103"/>
    </row>
    <row r="662" spans="1:16" ht="17.25" thickBot="1">
      <c r="A662" s="927"/>
      <c r="B662" s="931"/>
      <c r="C662" s="897"/>
      <c r="D662" s="94"/>
      <c r="E662" s="96"/>
      <c r="F662" s="97"/>
      <c r="G662" s="931"/>
      <c r="H662" s="900"/>
      <c r="I662" s="94"/>
      <c r="J662" s="96"/>
      <c r="K662" s="97"/>
      <c r="L662" s="931"/>
      <c r="M662" s="903"/>
      <c r="N662" s="94"/>
      <c r="O662" s="96"/>
      <c r="P662" s="104"/>
    </row>
    <row r="663" spans="1:16">
      <c r="A663" s="927"/>
      <c r="B663" s="912" t="s">
        <v>126</v>
      </c>
      <c r="C663" s="897"/>
      <c r="D663" s="94"/>
      <c r="E663" s="96"/>
      <c r="F663" s="93"/>
      <c r="G663" s="912" t="s">
        <v>126</v>
      </c>
      <c r="H663" s="900"/>
      <c r="I663" s="94"/>
      <c r="J663" s="96"/>
      <c r="K663" s="93"/>
      <c r="L663" s="912" t="s">
        <v>126</v>
      </c>
      <c r="M663" s="903"/>
      <c r="N663" s="94"/>
      <c r="O663" s="96"/>
      <c r="P663" s="99"/>
    </row>
    <row r="664" spans="1:16" ht="17.25" thickBot="1">
      <c r="A664" s="927"/>
      <c r="B664" s="913"/>
      <c r="C664" s="897"/>
      <c r="D664" s="94"/>
      <c r="E664" s="96"/>
      <c r="F664" s="101"/>
      <c r="G664" s="913"/>
      <c r="H664" s="900"/>
      <c r="I664" s="94"/>
      <c r="J664" s="96"/>
      <c r="K664" s="101"/>
      <c r="L664" s="913"/>
      <c r="M664" s="903"/>
      <c r="N664" s="94"/>
      <c r="O664" s="96"/>
      <c r="P664" s="104"/>
    </row>
    <row r="665" spans="1:16">
      <c r="A665" s="927"/>
      <c r="B665" s="923"/>
      <c r="C665" s="897"/>
      <c r="D665" s="94"/>
      <c r="E665" s="96"/>
      <c r="F665" s="102"/>
      <c r="G665" s="923"/>
      <c r="H665" s="900"/>
      <c r="I665" s="94"/>
      <c r="J665" s="96"/>
      <c r="K665" s="103"/>
      <c r="L665" s="923"/>
      <c r="M665" s="903"/>
      <c r="N665" s="94"/>
      <c r="O665" s="96"/>
      <c r="P665" s="93"/>
    </row>
    <row r="666" spans="1:16" ht="17.25" thickBot="1">
      <c r="A666" s="927"/>
      <c r="B666" s="924"/>
      <c r="C666" s="897"/>
      <c r="D666" s="94"/>
      <c r="E666" s="96"/>
      <c r="F666" s="99"/>
      <c r="G666" s="924"/>
      <c r="H666" s="900"/>
      <c r="I666" s="94"/>
      <c r="J666" s="96"/>
      <c r="K666" s="104"/>
      <c r="L666" s="924"/>
      <c r="M666" s="903"/>
      <c r="N666" s="94"/>
      <c r="O666" s="96"/>
      <c r="P666" s="97"/>
    </row>
    <row r="667" spans="1:16">
      <c r="A667" s="927"/>
      <c r="B667" s="922" t="s">
        <v>127</v>
      </c>
      <c r="C667" s="897"/>
      <c r="D667" s="94"/>
      <c r="E667" s="96"/>
      <c r="F667" s="103"/>
      <c r="G667" s="922" t="s">
        <v>127</v>
      </c>
      <c r="H667" s="900"/>
      <c r="I667" s="94"/>
      <c r="J667" s="96"/>
      <c r="K667" s="104"/>
      <c r="L667" s="922" t="s">
        <v>127</v>
      </c>
      <c r="M667" s="903"/>
      <c r="N667" s="94"/>
      <c r="O667" s="114"/>
      <c r="P667" s="97"/>
    </row>
    <row r="668" spans="1:16" ht="17.25" thickBot="1">
      <c r="A668" s="927"/>
      <c r="B668" s="913"/>
      <c r="C668" s="897"/>
      <c r="D668" s="94"/>
      <c r="E668" s="96"/>
      <c r="F668" s="104"/>
      <c r="G668" s="913"/>
      <c r="H668" s="900"/>
      <c r="I668" s="94"/>
      <c r="J668" s="96"/>
      <c r="K668" s="99"/>
      <c r="L668" s="913"/>
      <c r="M668" s="903"/>
      <c r="N668" s="113"/>
      <c r="O668" s="96"/>
      <c r="P668" s="112"/>
    </row>
    <row r="669" spans="1:16">
      <c r="A669" s="927"/>
      <c r="B669" s="923"/>
      <c r="C669" s="897"/>
      <c r="D669" s="94"/>
      <c r="E669" s="96"/>
      <c r="F669" s="104"/>
      <c r="G669" s="923"/>
      <c r="H669" s="900"/>
      <c r="I669" s="94"/>
      <c r="J669" s="96"/>
      <c r="K669" s="104"/>
      <c r="L669" s="923"/>
      <c r="M669" s="903"/>
      <c r="N669" s="113"/>
      <c r="O669" s="114"/>
      <c r="P669" s="97"/>
    </row>
    <row r="670" spans="1:16" ht="17.25" thickBot="1">
      <c r="A670" s="927"/>
      <c r="B670" s="924"/>
      <c r="C670" s="897"/>
      <c r="D670" s="94"/>
      <c r="E670" s="96"/>
      <c r="F670" s="99"/>
      <c r="G670" s="924"/>
      <c r="H670" s="900"/>
      <c r="I670" s="94"/>
      <c r="J670" s="96"/>
      <c r="K670" s="93"/>
      <c r="L670" s="924"/>
      <c r="M670" s="903"/>
      <c r="N670" s="94"/>
      <c r="O670" s="114"/>
      <c r="P670" s="104"/>
    </row>
    <row r="671" spans="1:16">
      <c r="A671" s="927"/>
      <c r="B671" s="922" t="s">
        <v>128</v>
      </c>
      <c r="C671" s="897"/>
      <c r="D671" s="94"/>
      <c r="E671" s="96"/>
      <c r="F671" s="104"/>
      <c r="G671" s="922" t="s">
        <v>128</v>
      </c>
      <c r="H671" s="900"/>
      <c r="I671" s="94"/>
      <c r="J671" s="96"/>
      <c r="K671" s="97"/>
      <c r="L671" s="922" t="s">
        <v>128</v>
      </c>
      <c r="M671" s="903"/>
      <c r="N671" s="94"/>
      <c r="O671" s="96"/>
      <c r="P671" s="97"/>
    </row>
    <row r="672" spans="1:16" ht="17.25" thickBot="1">
      <c r="A672" s="927"/>
      <c r="B672" s="913"/>
      <c r="C672" s="897"/>
      <c r="D672" s="94"/>
      <c r="E672" s="96"/>
      <c r="F672" s="93"/>
      <c r="G672" s="913"/>
      <c r="H672" s="900"/>
      <c r="I672" s="94"/>
      <c r="J672" s="114"/>
      <c r="K672" s="97"/>
      <c r="L672" s="913"/>
      <c r="M672" s="903"/>
      <c r="N672" s="113"/>
      <c r="O672" s="114"/>
      <c r="P672" s="97"/>
    </row>
    <row r="673" spans="1:16">
      <c r="A673" s="927"/>
      <c r="B673" s="923"/>
      <c r="C673" s="897"/>
      <c r="D673" s="94"/>
      <c r="E673" s="96"/>
      <c r="F673" s="97"/>
      <c r="G673" s="923"/>
      <c r="H673" s="900"/>
      <c r="I673" s="94"/>
      <c r="J673" s="96"/>
      <c r="K673" s="97"/>
      <c r="L673" s="923"/>
      <c r="M673" s="903"/>
      <c r="N673" s="113"/>
      <c r="O673" s="114"/>
      <c r="P673" s="97"/>
    </row>
    <row r="674" spans="1:16" ht="17.25" thickBot="1">
      <c r="A674" s="927"/>
      <c r="B674" s="924"/>
      <c r="C674" s="897"/>
      <c r="D674" s="94"/>
      <c r="E674" s="96"/>
      <c r="F674" s="93"/>
      <c r="G674" s="924"/>
      <c r="H674" s="900"/>
      <c r="I674" s="94"/>
      <c r="J674" s="114"/>
      <c r="K674" s="97"/>
      <c r="L674" s="924"/>
      <c r="M674" s="903"/>
      <c r="N674" s="94"/>
      <c r="O674" s="114"/>
      <c r="P674" s="97"/>
    </row>
    <row r="675" spans="1:16">
      <c r="A675" s="927"/>
      <c r="B675" s="912" t="s">
        <v>129</v>
      </c>
      <c r="C675" s="897"/>
      <c r="D675" s="94"/>
      <c r="E675" s="96"/>
      <c r="F675" s="93"/>
      <c r="G675" s="912" t="s">
        <v>129</v>
      </c>
      <c r="H675" s="900"/>
      <c r="I675" s="94"/>
      <c r="J675" s="114"/>
      <c r="K675" s="97"/>
      <c r="L675" s="912" t="s">
        <v>129</v>
      </c>
      <c r="M675" s="903"/>
      <c r="N675" s="113"/>
      <c r="O675" s="114"/>
      <c r="P675" s="97"/>
    </row>
    <row r="676" spans="1:16" ht="17.25" thickBot="1">
      <c r="A676" s="927"/>
      <c r="B676" s="913"/>
      <c r="C676" s="897"/>
      <c r="D676" s="94"/>
      <c r="E676" s="96"/>
      <c r="F676" s="93"/>
      <c r="G676" s="913"/>
      <c r="H676" s="900"/>
      <c r="I676" s="94"/>
      <c r="J676" s="114"/>
      <c r="K676" s="97"/>
      <c r="L676" s="913"/>
      <c r="M676" s="903"/>
      <c r="N676" s="94"/>
      <c r="O676" s="114"/>
      <c r="P676" s="97"/>
    </row>
    <row r="677" spans="1:16">
      <c r="A677" s="927"/>
      <c r="B677" s="106"/>
      <c r="C677" s="897"/>
      <c r="D677" s="94"/>
      <c r="E677" s="96"/>
      <c r="F677" s="97"/>
      <c r="G677" s="106"/>
      <c r="H677" s="900"/>
      <c r="I677" s="94"/>
      <c r="J677" s="96"/>
      <c r="K677" s="112"/>
      <c r="L677" s="106"/>
      <c r="M677" s="903"/>
      <c r="N677" s="113"/>
      <c r="O677" s="96"/>
      <c r="P677" s="112"/>
    </row>
    <row r="678" spans="1:16">
      <c r="A678" s="927"/>
      <c r="B678" s="107"/>
      <c r="C678" s="897"/>
      <c r="D678" s="94"/>
      <c r="E678" s="96"/>
      <c r="F678" s="93"/>
      <c r="G678" s="107"/>
      <c r="H678" s="900"/>
      <c r="I678" s="94"/>
      <c r="J678" s="96"/>
      <c r="K678" s="97"/>
      <c r="L678" s="107"/>
      <c r="M678" s="903"/>
      <c r="N678" s="113"/>
      <c r="O678" s="114"/>
      <c r="P678" s="97"/>
    </row>
    <row r="679" spans="1:16">
      <c r="A679" s="927"/>
      <c r="B679" s="109"/>
      <c r="C679" s="897"/>
      <c r="D679" s="94"/>
      <c r="E679" s="96"/>
      <c r="F679" s="93"/>
      <c r="G679" s="109"/>
      <c r="H679" s="900"/>
      <c r="I679" s="113"/>
      <c r="J679" s="114"/>
      <c r="K679" s="97"/>
      <c r="L679" s="109"/>
      <c r="M679" s="903"/>
      <c r="N679" s="113"/>
      <c r="O679" s="114"/>
      <c r="P679" s="104"/>
    </row>
    <row r="680" spans="1:16">
      <c r="A680" s="927"/>
      <c r="B680" s="110"/>
      <c r="C680" s="897"/>
      <c r="D680" s="94"/>
      <c r="E680" s="96"/>
      <c r="F680" s="93"/>
      <c r="G680" s="110"/>
      <c r="H680" s="900"/>
      <c r="I680" s="113"/>
      <c r="J680" s="114"/>
      <c r="K680" s="104"/>
      <c r="L680" s="110"/>
      <c r="M680" s="903"/>
      <c r="N680" s="111"/>
      <c r="O680" s="96"/>
      <c r="P680" s="97"/>
    </row>
    <row r="681" spans="1:16">
      <c r="A681" s="927"/>
      <c r="B681" s="109"/>
      <c r="C681" s="897"/>
      <c r="D681" s="111"/>
      <c r="E681" s="96"/>
      <c r="F681" s="97"/>
      <c r="G681" s="109"/>
      <c r="H681" s="900"/>
      <c r="I681" s="111"/>
      <c r="J681" s="96"/>
      <c r="K681" s="112"/>
      <c r="L681" s="109"/>
      <c r="M681" s="903"/>
      <c r="N681" s="94"/>
      <c r="O681" s="96"/>
      <c r="P681" s="112"/>
    </row>
    <row r="682" spans="1:16">
      <c r="A682" s="927"/>
      <c r="B682" s="110"/>
      <c r="C682" s="897"/>
      <c r="D682" s="94"/>
      <c r="E682" s="96"/>
      <c r="F682" s="108"/>
      <c r="G682" s="110"/>
      <c r="H682" s="900"/>
      <c r="I682" s="94"/>
      <c r="J682" s="96"/>
      <c r="K682" s="97"/>
      <c r="L682" s="110"/>
      <c r="M682" s="903"/>
      <c r="N682" s="113"/>
      <c r="O682" s="114"/>
      <c r="P682" s="97"/>
    </row>
    <row r="683" spans="1:16">
      <c r="A683" s="927"/>
      <c r="B683" s="109"/>
      <c r="C683" s="897"/>
      <c r="D683" s="94"/>
      <c r="E683" s="96"/>
      <c r="F683" s="97"/>
      <c r="G683" s="109"/>
      <c r="H683" s="900"/>
      <c r="I683" s="113"/>
      <c r="J683" s="114"/>
      <c r="K683" s="97"/>
      <c r="L683" s="109"/>
      <c r="M683" s="903"/>
      <c r="N683" s="113"/>
      <c r="O683" s="114"/>
      <c r="P683" s="97"/>
    </row>
    <row r="684" spans="1:16" ht="17.25" thickBot="1">
      <c r="A684" s="927"/>
      <c r="B684" s="110"/>
      <c r="C684" s="910"/>
      <c r="D684" s="115"/>
      <c r="E684" s="116"/>
      <c r="F684" s="117"/>
      <c r="G684" s="110"/>
      <c r="H684" s="900"/>
      <c r="I684" s="115"/>
      <c r="J684" s="116"/>
      <c r="K684" s="117"/>
      <c r="L684" s="110"/>
      <c r="M684" s="903"/>
      <c r="N684" s="115"/>
      <c r="O684" s="116"/>
      <c r="P684" s="117"/>
    </row>
    <row r="685" spans="1:16">
      <c r="A685" s="914" t="str">
        <f>TEXT(A639,"AAAA")</f>
        <v>星期日</v>
      </c>
      <c r="B685" s="109"/>
      <c r="C685" s="896" t="s">
        <v>666</v>
      </c>
      <c r="D685" s="118"/>
      <c r="E685" s="119"/>
      <c r="F685" s="97"/>
      <c r="G685" s="109"/>
      <c r="H685" s="899" t="s">
        <v>130</v>
      </c>
      <c r="I685" s="118"/>
      <c r="J685" s="119"/>
      <c r="K685" s="97"/>
      <c r="L685" s="109"/>
      <c r="M685" s="902" t="s">
        <v>130</v>
      </c>
      <c r="N685" s="118"/>
      <c r="O685" s="119"/>
      <c r="P685" s="97"/>
    </row>
    <row r="686" spans="1:16">
      <c r="A686" s="914"/>
      <c r="B686" s="110"/>
      <c r="C686" s="897"/>
      <c r="D686" s="120"/>
      <c r="E686" s="96"/>
      <c r="F686" s="97"/>
      <c r="G686" s="110"/>
      <c r="H686" s="900"/>
      <c r="I686" s="94"/>
      <c r="J686" s="96"/>
      <c r="K686" s="97"/>
      <c r="L686" s="110"/>
      <c r="M686" s="903"/>
      <c r="N686" s="94"/>
      <c r="O686" s="96"/>
      <c r="P686" s="97"/>
    </row>
    <row r="687" spans="1:16">
      <c r="A687" s="914"/>
      <c r="B687" s="109"/>
      <c r="C687" s="897"/>
      <c r="D687" s="120"/>
      <c r="E687" s="96"/>
      <c r="F687" s="97"/>
      <c r="G687" s="109"/>
      <c r="H687" s="900"/>
      <c r="I687" s="94"/>
      <c r="J687" s="96"/>
      <c r="K687" s="97"/>
      <c r="L687" s="109"/>
      <c r="M687" s="903"/>
      <c r="N687" s="94"/>
      <c r="O687" s="96"/>
      <c r="P687" s="97"/>
    </row>
    <row r="688" spans="1:16">
      <c r="A688" s="914"/>
      <c r="B688" s="110"/>
      <c r="C688" s="897"/>
      <c r="D688" s="120"/>
      <c r="E688" s="96"/>
      <c r="F688" s="97"/>
      <c r="G688" s="110"/>
      <c r="H688" s="900"/>
      <c r="I688" s="94"/>
      <c r="J688" s="96"/>
      <c r="K688" s="97"/>
      <c r="L688" s="110"/>
      <c r="M688" s="903"/>
      <c r="N688" s="94"/>
      <c r="O688" s="96"/>
      <c r="P688" s="97"/>
    </row>
    <row r="689" spans="1:16">
      <c r="A689" s="914"/>
      <c r="B689" s="109"/>
      <c r="C689" s="897"/>
      <c r="D689" s="120"/>
      <c r="E689" s="96"/>
      <c r="F689" s="97"/>
      <c r="G689" s="109"/>
      <c r="H689" s="900"/>
      <c r="I689" s="94"/>
      <c r="J689" s="96"/>
      <c r="K689" s="97"/>
      <c r="L689" s="109"/>
      <c r="M689" s="903"/>
      <c r="N689" s="94"/>
      <c r="O689" s="96"/>
      <c r="P689" s="97"/>
    </row>
    <row r="690" spans="1:16">
      <c r="A690" s="914"/>
      <c r="B690" s="110"/>
      <c r="C690" s="897"/>
      <c r="D690" s="120"/>
      <c r="E690" s="96"/>
      <c r="F690" s="97"/>
      <c r="G690" s="110"/>
      <c r="H690" s="900"/>
      <c r="I690" s="94"/>
      <c r="J690" s="96"/>
      <c r="K690" s="97"/>
      <c r="L690" s="110"/>
      <c r="M690" s="903"/>
      <c r="N690" s="94"/>
      <c r="O690" s="96"/>
      <c r="P690" s="97"/>
    </row>
    <row r="691" spans="1:16">
      <c r="A691" s="914"/>
      <c r="B691" s="109"/>
      <c r="C691" s="897"/>
      <c r="D691" s="120"/>
      <c r="E691" s="96"/>
      <c r="F691" s="97"/>
      <c r="G691" s="109"/>
      <c r="H691" s="900"/>
      <c r="I691" s="94"/>
      <c r="J691" s="96"/>
      <c r="K691" s="97"/>
      <c r="L691" s="109"/>
      <c r="M691" s="903"/>
      <c r="N691" s="94"/>
      <c r="O691" s="96"/>
      <c r="P691" s="97"/>
    </row>
    <row r="692" spans="1:16">
      <c r="A692" s="914"/>
      <c r="B692" s="110"/>
      <c r="C692" s="897"/>
      <c r="D692" s="94"/>
      <c r="E692" s="96"/>
      <c r="F692" s="97"/>
      <c r="G692" s="110"/>
      <c r="H692" s="900"/>
      <c r="I692" s="94"/>
      <c r="J692" s="96"/>
      <c r="K692" s="97"/>
      <c r="L692" s="110"/>
      <c r="M692" s="903"/>
      <c r="N692" s="94"/>
      <c r="O692" s="96"/>
      <c r="P692" s="97"/>
    </row>
    <row r="693" spans="1:16">
      <c r="A693" s="914"/>
      <c r="B693" s="107"/>
      <c r="C693" s="897"/>
      <c r="D693" s="113"/>
      <c r="E693" s="114"/>
      <c r="F693" s="104"/>
      <c r="G693" s="107"/>
      <c r="H693" s="900"/>
      <c r="I693" s="113"/>
      <c r="J693" s="114"/>
      <c r="K693" s="97"/>
      <c r="L693" s="107"/>
      <c r="M693" s="903"/>
      <c r="N693" s="113"/>
      <c r="O693" s="114"/>
      <c r="P693" s="97"/>
    </row>
    <row r="694" spans="1:16" ht="17.25" thickBot="1">
      <c r="A694" s="914"/>
      <c r="B694" s="107"/>
      <c r="C694" s="910"/>
      <c r="D694" s="122" t="s">
        <v>132</v>
      </c>
      <c r="E694" s="123" t="s">
        <v>133</v>
      </c>
      <c r="F694" s="124"/>
      <c r="G694" s="107"/>
      <c r="H694" s="911"/>
      <c r="I694" s="122" t="s">
        <v>132</v>
      </c>
      <c r="J694" s="123" t="s">
        <v>133</v>
      </c>
      <c r="K694" s="97"/>
      <c r="L694" s="107"/>
      <c r="M694" s="909"/>
      <c r="N694" s="122" t="s">
        <v>132</v>
      </c>
      <c r="O694" s="123" t="s">
        <v>133</v>
      </c>
      <c r="P694" s="97"/>
    </row>
    <row r="695" spans="1:16">
      <c r="A695" s="105"/>
      <c r="B695" s="109"/>
      <c r="C695" s="896" t="s">
        <v>667</v>
      </c>
      <c r="D695" s="118"/>
      <c r="E695" s="119"/>
      <c r="F695" s="125"/>
      <c r="G695" s="109"/>
      <c r="H695" s="899" t="s">
        <v>134</v>
      </c>
      <c r="I695" s="118"/>
      <c r="J695" s="119"/>
      <c r="K695" s="125"/>
      <c r="L695" s="109"/>
      <c r="M695" s="902" t="s">
        <v>134</v>
      </c>
      <c r="N695" s="118"/>
      <c r="O695" s="119"/>
      <c r="P695" s="125"/>
    </row>
    <row r="696" spans="1:16">
      <c r="A696" s="105"/>
      <c r="B696" s="110"/>
      <c r="C696" s="897"/>
      <c r="D696" s="94"/>
      <c r="E696" s="96"/>
      <c r="F696" s="97"/>
      <c r="G696" s="110"/>
      <c r="H696" s="900"/>
      <c r="I696" s="94"/>
      <c r="J696" s="96"/>
      <c r="K696" s="97"/>
      <c r="L696" s="110"/>
      <c r="M696" s="903"/>
      <c r="N696" s="94"/>
      <c r="O696" s="96"/>
      <c r="P696" s="97"/>
    </row>
    <row r="697" spans="1:16">
      <c r="A697" s="105"/>
      <c r="B697" s="126"/>
      <c r="C697" s="897"/>
      <c r="D697" s="94"/>
      <c r="E697" s="96"/>
      <c r="F697" s="97"/>
      <c r="G697" s="126"/>
      <c r="H697" s="900"/>
      <c r="I697" s="94"/>
      <c r="J697" s="96"/>
      <c r="K697" s="97"/>
      <c r="L697" s="126"/>
      <c r="M697" s="903"/>
      <c r="N697" s="94"/>
      <c r="O697" s="96"/>
      <c r="P697" s="128"/>
    </row>
    <row r="698" spans="1:16">
      <c r="A698" s="105"/>
      <c r="B698" s="107"/>
      <c r="C698" s="897"/>
      <c r="D698" s="94"/>
      <c r="E698" s="96"/>
      <c r="F698" s="97"/>
      <c r="G698" s="107"/>
      <c r="H698" s="900"/>
      <c r="I698" s="94"/>
      <c r="J698" s="96"/>
      <c r="K698" s="97"/>
      <c r="L698" s="107"/>
      <c r="M698" s="903"/>
      <c r="N698" s="94"/>
      <c r="O698" s="96"/>
      <c r="P698" s="216"/>
    </row>
    <row r="699" spans="1:16">
      <c r="A699" s="105"/>
      <c r="B699" s="109"/>
      <c r="C699" s="897"/>
      <c r="D699" s="94"/>
      <c r="E699" s="96"/>
      <c r="F699" s="97"/>
      <c r="G699" s="109"/>
      <c r="H699" s="900"/>
      <c r="I699" s="94"/>
      <c r="J699" s="96"/>
      <c r="K699" s="97"/>
      <c r="L699" s="109"/>
      <c r="M699" s="903"/>
      <c r="N699" s="94"/>
      <c r="O699" s="96"/>
      <c r="P699" s="97"/>
    </row>
    <row r="700" spans="1:16">
      <c r="A700" s="105"/>
      <c r="B700" s="110"/>
      <c r="C700" s="897"/>
      <c r="D700" s="94"/>
      <c r="E700" s="96"/>
      <c r="F700" s="127"/>
      <c r="G700" s="110"/>
      <c r="H700" s="900"/>
      <c r="I700" s="94"/>
      <c r="J700" s="96"/>
      <c r="K700" s="127"/>
      <c r="L700" s="110"/>
      <c r="M700" s="903"/>
      <c r="N700" s="94"/>
      <c r="O700" s="96"/>
      <c r="P700" s="127"/>
    </row>
    <row r="701" spans="1:16">
      <c r="A701" s="105"/>
      <c r="B701" s="109"/>
      <c r="C701" s="897"/>
      <c r="D701" s="94"/>
      <c r="E701" s="96"/>
      <c r="F701" s="128"/>
      <c r="G701" s="109"/>
      <c r="H701" s="900"/>
      <c r="I701" s="94"/>
      <c r="J701" s="96"/>
      <c r="K701" s="128"/>
      <c r="L701" s="109"/>
      <c r="M701" s="903"/>
      <c r="N701" s="94"/>
      <c r="O701" s="96"/>
      <c r="P701" s="128"/>
    </row>
    <row r="702" spans="1:16">
      <c r="A702" s="105"/>
      <c r="B702" s="110"/>
      <c r="C702" s="897"/>
      <c r="D702" s="217"/>
      <c r="E702" s="114"/>
      <c r="F702" s="216"/>
      <c r="G702" s="110"/>
      <c r="H702" s="900"/>
      <c r="I702" s="113"/>
      <c r="J702" s="114"/>
      <c r="K702" s="216"/>
      <c r="L702" s="110"/>
      <c r="M702" s="903"/>
      <c r="N702" s="113"/>
      <c r="O702" s="114"/>
      <c r="P702" s="216"/>
    </row>
    <row r="703" spans="1:16">
      <c r="A703" s="105"/>
      <c r="B703" s="109"/>
      <c r="C703" s="897"/>
      <c r="D703" s="217"/>
      <c r="E703" s="114"/>
      <c r="F703" s="216"/>
      <c r="G703" s="109"/>
      <c r="H703" s="900"/>
      <c r="I703" s="113"/>
      <c r="J703" s="114"/>
      <c r="K703" s="216"/>
      <c r="L703" s="109"/>
      <c r="M703" s="903"/>
      <c r="N703" s="113"/>
      <c r="O703" s="114"/>
      <c r="P703" s="216"/>
    </row>
    <row r="704" spans="1:16" ht="17.25" thickBot="1">
      <c r="A704" s="105"/>
      <c r="B704" s="110"/>
      <c r="C704" s="910"/>
      <c r="D704" s="129"/>
      <c r="E704" s="130"/>
      <c r="F704" s="104"/>
      <c r="G704" s="110"/>
      <c r="H704" s="911"/>
      <c r="I704" s="113"/>
      <c r="J704" s="130"/>
      <c r="K704" s="104"/>
      <c r="L704" s="110"/>
      <c r="M704" s="909"/>
      <c r="N704" s="113"/>
      <c r="O704" s="131"/>
      <c r="P704" s="127"/>
    </row>
    <row r="705" spans="1:16">
      <c r="A705" s="132"/>
      <c r="B705" s="109"/>
      <c r="C705" s="896" t="s">
        <v>668</v>
      </c>
      <c r="D705" s="118" t="s">
        <v>136</v>
      </c>
      <c r="E705" s="133" t="s">
        <v>137</v>
      </c>
      <c r="F705" s="125"/>
      <c r="G705" s="109"/>
      <c r="H705" s="899" t="s">
        <v>135</v>
      </c>
      <c r="I705" s="118" t="s">
        <v>136</v>
      </c>
      <c r="J705" s="133" t="s">
        <v>137</v>
      </c>
      <c r="K705" s="125"/>
      <c r="L705" s="109"/>
      <c r="M705" s="902" t="s">
        <v>135</v>
      </c>
      <c r="N705" s="118" t="s">
        <v>136</v>
      </c>
      <c r="O705" s="133" t="s">
        <v>137</v>
      </c>
      <c r="P705" s="125"/>
    </row>
    <row r="706" spans="1:16">
      <c r="A706" s="132"/>
      <c r="B706" s="110"/>
      <c r="C706" s="897"/>
      <c r="D706" s="94" t="s">
        <v>141</v>
      </c>
      <c r="E706" s="96" t="s">
        <v>142</v>
      </c>
      <c r="F706" s="134"/>
      <c r="G706" s="110"/>
      <c r="H706" s="900"/>
      <c r="I706" s="94" t="s">
        <v>141</v>
      </c>
      <c r="J706" s="96" t="s">
        <v>142</v>
      </c>
      <c r="K706" s="134"/>
      <c r="L706" s="110"/>
      <c r="M706" s="903"/>
      <c r="N706" s="94" t="s">
        <v>141</v>
      </c>
      <c r="O706" s="96" t="s">
        <v>142</v>
      </c>
      <c r="P706" s="134"/>
    </row>
    <row r="707" spans="1:16">
      <c r="A707" s="132"/>
      <c r="B707" s="135"/>
      <c r="C707" s="897"/>
      <c r="D707" s="94" t="s">
        <v>145</v>
      </c>
      <c r="E707" s="96" t="s">
        <v>146</v>
      </c>
      <c r="F707" s="97"/>
      <c r="G707" s="135"/>
      <c r="H707" s="900"/>
      <c r="I707" s="94" t="s">
        <v>145</v>
      </c>
      <c r="J707" s="96" t="s">
        <v>146</v>
      </c>
      <c r="K707" s="97"/>
      <c r="L707" s="135"/>
      <c r="M707" s="903"/>
      <c r="N707" s="94" t="s">
        <v>145</v>
      </c>
      <c r="O707" s="96" t="s">
        <v>146</v>
      </c>
      <c r="P707" s="97"/>
    </row>
    <row r="708" spans="1:16">
      <c r="A708" s="132"/>
      <c r="B708" s="110"/>
      <c r="C708" s="897"/>
      <c r="D708" s="94" t="s">
        <v>147</v>
      </c>
      <c r="E708" s="96" t="s">
        <v>148</v>
      </c>
      <c r="F708" s="104"/>
      <c r="G708" s="110"/>
      <c r="H708" s="900"/>
      <c r="I708" s="94" t="s">
        <v>147</v>
      </c>
      <c r="J708" s="96" t="s">
        <v>148</v>
      </c>
      <c r="K708" s="104"/>
      <c r="L708" s="110"/>
      <c r="M708" s="903"/>
      <c r="N708" s="94" t="s">
        <v>147</v>
      </c>
      <c r="O708" s="96" t="s">
        <v>148</v>
      </c>
      <c r="P708" s="104"/>
    </row>
    <row r="709" spans="1:16">
      <c r="A709" s="132"/>
      <c r="B709" s="135"/>
      <c r="C709" s="897"/>
      <c r="D709" s="94"/>
      <c r="E709" s="114"/>
      <c r="F709" s="136"/>
      <c r="G709" s="135"/>
      <c r="H709" s="900"/>
      <c r="I709" s="94"/>
      <c r="J709" s="114"/>
      <c r="K709" s="136"/>
      <c r="L709" s="135"/>
      <c r="M709" s="903"/>
      <c r="N709" s="94"/>
      <c r="O709" s="114"/>
      <c r="P709" s="136"/>
    </row>
    <row r="710" spans="1:16">
      <c r="A710" s="132"/>
      <c r="B710" s="110"/>
      <c r="C710" s="897"/>
      <c r="D710" s="94"/>
      <c r="E710" s="96"/>
      <c r="F710" s="97"/>
      <c r="G710" s="110"/>
      <c r="H710" s="900"/>
      <c r="I710" s="94"/>
      <c r="J710" s="96"/>
      <c r="K710" s="97"/>
      <c r="L710" s="110"/>
      <c r="M710" s="903"/>
      <c r="N710" s="94"/>
      <c r="O710" s="96"/>
      <c r="P710" s="97"/>
    </row>
    <row r="711" spans="1:16">
      <c r="A711" s="132"/>
      <c r="B711" s="135"/>
      <c r="C711" s="897"/>
      <c r="D711" s="94"/>
      <c r="E711" s="114"/>
      <c r="F711" s="136"/>
      <c r="G711" s="135"/>
      <c r="H711" s="900"/>
      <c r="I711" s="94"/>
      <c r="J711" s="114"/>
      <c r="K711" s="136"/>
      <c r="L711" s="135"/>
      <c r="M711" s="903"/>
      <c r="N711" s="94"/>
      <c r="O711" s="114"/>
      <c r="P711" s="136"/>
    </row>
    <row r="712" spans="1:16">
      <c r="A712" s="132"/>
      <c r="B712" s="110"/>
      <c r="C712" s="897"/>
      <c r="D712" s="94"/>
      <c r="E712" s="96"/>
      <c r="F712" s="97"/>
      <c r="G712" s="110"/>
      <c r="H712" s="900"/>
      <c r="I712" s="94"/>
      <c r="J712" s="96"/>
      <c r="K712" s="97"/>
      <c r="L712" s="110"/>
      <c r="M712" s="903"/>
      <c r="N712" s="94"/>
      <c r="O712" s="96"/>
      <c r="P712" s="97"/>
    </row>
    <row r="713" spans="1:16">
      <c r="A713" s="132"/>
      <c r="B713" s="135"/>
      <c r="C713" s="897"/>
      <c r="D713" s="94"/>
      <c r="E713" s="96"/>
      <c r="F713" s="97"/>
      <c r="G713" s="135"/>
      <c r="H713" s="900"/>
      <c r="I713" s="94"/>
      <c r="J713" s="96"/>
      <c r="K713" s="97"/>
      <c r="L713" s="135"/>
      <c r="M713" s="903"/>
      <c r="N713" s="94"/>
      <c r="O713" s="96"/>
      <c r="P713" s="97"/>
    </row>
    <row r="714" spans="1:16" ht="17.25" thickBot="1">
      <c r="A714" s="132"/>
      <c r="B714" s="110"/>
      <c r="C714" s="910"/>
      <c r="D714" s="115"/>
      <c r="E714" s="116"/>
      <c r="F714" s="117"/>
      <c r="G714" s="110"/>
      <c r="H714" s="911"/>
      <c r="I714" s="115"/>
      <c r="J714" s="130"/>
      <c r="K714" s="104"/>
      <c r="L714" s="110"/>
      <c r="M714" s="909"/>
      <c r="N714" s="115"/>
      <c r="O714" s="130"/>
      <c r="P714" s="104"/>
    </row>
    <row r="715" spans="1:16">
      <c r="A715" s="132"/>
      <c r="B715" s="135"/>
      <c r="C715" s="896" t="s">
        <v>669</v>
      </c>
      <c r="D715" s="137" t="s">
        <v>150</v>
      </c>
      <c r="E715" s="138"/>
      <c r="F715" s="139" t="s">
        <v>151</v>
      </c>
      <c r="G715" s="135"/>
      <c r="H715" s="899" t="s">
        <v>149</v>
      </c>
      <c r="I715" s="137" t="s">
        <v>150</v>
      </c>
      <c r="J715" s="138"/>
      <c r="K715" s="139" t="s">
        <v>151</v>
      </c>
      <c r="L715" s="135"/>
      <c r="M715" s="902" t="s">
        <v>149</v>
      </c>
      <c r="N715" s="137" t="s">
        <v>150</v>
      </c>
      <c r="O715" s="138"/>
      <c r="P715" s="139" t="s">
        <v>151</v>
      </c>
    </row>
    <row r="716" spans="1:16">
      <c r="A716" s="132"/>
      <c r="B716" s="110"/>
      <c r="C716" s="897"/>
      <c r="D716" s="120"/>
      <c r="E716" s="121"/>
      <c r="F716" s="140"/>
      <c r="G716" s="110"/>
      <c r="H716" s="900"/>
      <c r="I716" s="94"/>
      <c r="J716" s="96"/>
      <c r="K716" s="97"/>
      <c r="L716" s="110"/>
      <c r="M716" s="903"/>
      <c r="N716" s="94"/>
      <c r="O716" s="96"/>
      <c r="P716" s="97"/>
    </row>
    <row r="717" spans="1:16">
      <c r="A717" s="132"/>
      <c r="B717" s="135"/>
      <c r="C717" s="897"/>
      <c r="D717" s="94"/>
      <c r="E717" s="96"/>
      <c r="F717" s="97"/>
      <c r="G717" s="135"/>
      <c r="H717" s="900"/>
      <c r="I717" s="94"/>
      <c r="J717" s="96"/>
      <c r="K717" s="97"/>
      <c r="L717" s="135"/>
      <c r="M717" s="903"/>
      <c r="N717" s="94"/>
      <c r="O717" s="96"/>
      <c r="P717" s="97"/>
    </row>
    <row r="718" spans="1:16">
      <c r="A718" s="132"/>
      <c r="B718" s="110"/>
      <c r="C718" s="897"/>
      <c r="D718" s="113"/>
      <c r="E718" s="114"/>
      <c r="F718" s="104"/>
      <c r="G718" s="110"/>
      <c r="H718" s="900"/>
      <c r="I718" s="113"/>
      <c r="J718" s="114"/>
      <c r="K718" s="104"/>
      <c r="L718" s="110"/>
      <c r="M718" s="903"/>
      <c r="N718" s="113"/>
      <c r="O718" s="114"/>
      <c r="P718" s="104"/>
    </row>
    <row r="719" spans="1:16">
      <c r="A719" s="905"/>
      <c r="B719" s="135"/>
      <c r="C719" s="897"/>
      <c r="D719" s="94"/>
      <c r="E719" s="96"/>
      <c r="F719" s="97"/>
      <c r="G719" s="135"/>
      <c r="H719" s="900"/>
      <c r="I719" s="94"/>
      <c r="J719" s="96"/>
      <c r="K719" s="97"/>
      <c r="L719" s="135"/>
      <c r="M719" s="903"/>
      <c r="N719" s="94"/>
      <c r="O719" s="96"/>
      <c r="P719" s="97"/>
    </row>
    <row r="720" spans="1:16">
      <c r="A720" s="905"/>
      <c r="B720" s="110"/>
      <c r="C720" s="897"/>
      <c r="D720" s="94"/>
      <c r="E720" s="96"/>
      <c r="F720" s="97"/>
      <c r="G720" s="110"/>
      <c r="H720" s="900"/>
      <c r="I720" s="94"/>
      <c r="J720" s="96"/>
      <c r="K720" s="97"/>
      <c r="L720" s="110"/>
      <c r="M720" s="903"/>
      <c r="N720" s="94"/>
      <c r="O720" s="96"/>
      <c r="P720" s="97"/>
    </row>
    <row r="721" spans="1:16">
      <c r="A721" s="905"/>
      <c r="B721" s="135"/>
      <c r="C721" s="897"/>
      <c r="D721" s="113"/>
      <c r="E721" s="114"/>
      <c r="F721" s="104"/>
      <c r="G721" s="135"/>
      <c r="H721" s="900"/>
      <c r="I721" s="113"/>
      <c r="J721" s="114"/>
      <c r="K721" s="104"/>
      <c r="L721" s="135"/>
      <c r="M721" s="903"/>
      <c r="N721" s="113"/>
      <c r="O721" s="114"/>
      <c r="P721" s="104"/>
    </row>
    <row r="722" spans="1:16" ht="17.25" thickBot="1">
      <c r="A722" s="906"/>
      <c r="B722" s="141"/>
      <c r="C722" s="898"/>
      <c r="D722" s="142"/>
      <c r="E722" s="143"/>
      <c r="F722" s="144"/>
      <c r="G722" s="141"/>
      <c r="H722" s="901"/>
      <c r="I722" s="142"/>
      <c r="J722" s="143"/>
      <c r="K722" s="144"/>
      <c r="L722" s="141"/>
      <c r="M722" s="904"/>
      <c r="N722" s="142"/>
      <c r="O722" s="143"/>
      <c r="P722" s="144"/>
    </row>
    <row r="723" spans="1:16" s="146" customFormat="1" ht="27" customHeight="1" thickTop="1" thickBot="1">
      <c r="A723" s="145"/>
      <c r="B723" s="907" t="s">
        <v>152</v>
      </c>
      <c r="C723" s="907"/>
      <c r="D723" s="907"/>
      <c r="E723" s="907"/>
      <c r="F723" s="907"/>
      <c r="G723" s="908" t="s">
        <v>153</v>
      </c>
      <c r="H723" s="908"/>
      <c r="I723" s="908"/>
      <c r="J723" s="908"/>
      <c r="K723" s="908"/>
      <c r="L723" s="908"/>
      <c r="M723" s="908"/>
      <c r="N723" s="889" t="s">
        <v>154</v>
      </c>
      <c r="O723" s="889"/>
      <c r="P723" s="889"/>
    </row>
    <row r="724" spans="1:16" s="159" customFormat="1" ht="21.75" customHeight="1" thickTop="1" thickBot="1">
      <c r="A724" s="147" t="s">
        <v>0</v>
      </c>
      <c r="B724" s="148"/>
      <c r="C724" s="149" t="s">
        <v>155</v>
      </c>
      <c r="D724" s="150" t="s">
        <v>156</v>
      </c>
      <c r="E724" s="151" t="s">
        <v>157</v>
      </c>
      <c r="F724" s="152" t="s">
        <v>158</v>
      </c>
      <c r="G724" s="153" t="s">
        <v>159</v>
      </c>
      <c r="H724" s="154" t="s">
        <v>150</v>
      </c>
      <c r="I724" s="155" t="s">
        <v>156</v>
      </c>
      <c r="J724" s="155" t="s">
        <v>157</v>
      </c>
      <c r="K724" s="155" t="s">
        <v>158</v>
      </c>
      <c r="L724" s="154" t="s">
        <v>160</v>
      </c>
      <c r="M724" s="156" t="s">
        <v>161</v>
      </c>
      <c r="N724" s="157" t="s">
        <v>155</v>
      </c>
      <c r="O724" s="151" t="s">
        <v>157</v>
      </c>
      <c r="P724" s="158" t="s">
        <v>158</v>
      </c>
    </row>
    <row r="725" spans="1:16" s="172" customFormat="1" ht="17.25" thickTop="1">
      <c r="A725" s="890">
        <f>A639</f>
        <v>46180</v>
      </c>
      <c r="B725" s="893" t="s">
        <v>670</v>
      </c>
      <c r="C725" s="160"/>
      <c r="D725" s="161"/>
      <c r="E725" s="162"/>
      <c r="F725" s="163"/>
      <c r="G725" s="164"/>
      <c r="H725" s="165"/>
      <c r="I725" s="166"/>
      <c r="J725" s="166"/>
      <c r="K725" s="167"/>
      <c r="L725" s="168"/>
      <c r="M725" s="169"/>
      <c r="N725" s="170"/>
      <c r="O725" s="166"/>
      <c r="P725" s="171"/>
    </row>
    <row r="726" spans="1:16" s="172" customFormat="1">
      <c r="A726" s="891"/>
      <c r="B726" s="894"/>
      <c r="C726" s="173"/>
      <c r="D726" s="174"/>
      <c r="E726" s="175"/>
      <c r="F726" s="176"/>
      <c r="G726" s="173"/>
      <c r="H726" s="177"/>
      <c r="I726" s="175"/>
      <c r="J726" s="175"/>
      <c r="K726" s="178"/>
      <c r="L726" s="179"/>
      <c r="M726" s="180"/>
      <c r="N726" s="181"/>
      <c r="O726" s="175"/>
      <c r="P726" s="182"/>
    </row>
    <row r="727" spans="1:16" s="172" customFormat="1">
      <c r="A727" s="891"/>
      <c r="B727" s="894"/>
      <c r="C727" s="173"/>
      <c r="D727" s="174"/>
      <c r="E727" s="175"/>
      <c r="F727" s="176"/>
      <c r="G727" s="173"/>
      <c r="H727" s="183"/>
      <c r="I727" s="175"/>
      <c r="J727" s="175"/>
      <c r="K727" s="178"/>
      <c r="L727" s="184"/>
      <c r="M727" s="180"/>
      <c r="N727" s="181"/>
      <c r="O727" s="175"/>
      <c r="P727" s="182"/>
    </row>
    <row r="728" spans="1:16" s="172" customFormat="1">
      <c r="A728" s="891"/>
      <c r="B728" s="894"/>
      <c r="C728" s="173"/>
      <c r="D728" s="218"/>
      <c r="E728" s="175"/>
      <c r="F728" s="176"/>
      <c r="G728" s="173"/>
      <c r="H728" s="183"/>
      <c r="I728" s="175"/>
      <c r="J728" s="175"/>
      <c r="K728" s="187"/>
      <c r="L728" s="184"/>
      <c r="M728" s="180"/>
      <c r="N728" s="181"/>
      <c r="O728" s="175"/>
      <c r="P728" s="182"/>
    </row>
    <row r="729" spans="1:16" s="172" customFormat="1">
      <c r="A729" s="891"/>
      <c r="B729" s="894"/>
      <c r="C729" s="173"/>
      <c r="D729" s="185"/>
      <c r="E729" s="175"/>
      <c r="F729" s="182"/>
      <c r="G729" s="173"/>
      <c r="H729" s="186"/>
      <c r="I729" s="175"/>
      <c r="J729" s="175"/>
      <c r="K729" s="187"/>
      <c r="L729" s="184"/>
      <c r="M729" s="180"/>
      <c r="N729" s="181"/>
      <c r="O729" s="175"/>
      <c r="P729" s="182"/>
    </row>
    <row r="730" spans="1:16" s="172" customFormat="1">
      <c r="A730" s="891"/>
      <c r="B730" s="894"/>
      <c r="C730" s="173"/>
      <c r="D730" s="174"/>
      <c r="E730" s="175"/>
      <c r="F730" s="188"/>
      <c r="G730" s="198"/>
      <c r="H730" s="183"/>
      <c r="I730" s="191"/>
      <c r="J730" s="175"/>
      <c r="K730" s="178"/>
      <c r="L730" s="189"/>
      <c r="M730" s="190"/>
      <c r="N730" s="181"/>
      <c r="O730" s="175"/>
      <c r="P730" s="182"/>
    </row>
    <row r="731" spans="1:16" s="172" customFormat="1">
      <c r="A731" s="891"/>
      <c r="B731" s="894"/>
      <c r="C731" s="173"/>
      <c r="D731" s="174"/>
      <c r="E731" s="175"/>
      <c r="F731" s="182"/>
      <c r="G731" s="173"/>
      <c r="H731" s="183"/>
      <c r="I731" s="191"/>
      <c r="J731" s="175"/>
      <c r="K731" s="178"/>
      <c r="L731" s="184"/>
      <c r="M731" s="180"/>
      <c r="N731" s="181"/>
      <c r="O731" s="175"/>
      <c r="P731" s="182"/>
    </row>
    <row r="732" spans="1:16" s="172" customFormat="1">
      <c r="A732" s="891"/>
      <c r="B732" s="894"/>
      <c r="C732" s="173"/>
      <c r="D732" s="174"/>
      <c r="E732" s="175"/>
      <c r="F732" s="182"/>
      <c r="G732" s="219"/>
      <c r="H732" s="183"/>
      <c r="I732" s="175"/>
      <c r="J732" s="175"/>
      <c r="K732" s="178"/>
      <c r="L732" s="184"/>
      <c r="M732" s="180"/>
      <c r="N732" s="181"/>
      <c r="O732" s="175"/>
      <c r="P732" s="182"/>
    </row>
    <row r="733" spans="1:16" s="172" customFormat="1">
      <c r="A733" s="891"/>
      <c r="B733" s="894"/>
      <c r="C733" s="173"/>
      <c r="D733" s="174"/>
      <c r="E733" s="175"/>
      <c r="F733" s="188"/>
      <c r="G733" s="173"/>
      <c r="H733" s="183"/>
      <c r="I733" s="191"/>
      <c r="J733" s="175"/>
      <c r="K733" s="178"/>
      <c r="L733" s="184"/>
      <c r="M733" s="180"/>
      <c r="N733" s="181"/>
      <c r="O733" s="175"/>
      <c r="P733" s="182"/>
    </row>
    <row r="734" spans="1:16" s="172" customFormat="1">
      <c r="A734" s="891"/>
      <c r="B734" s="894"/>
      <c r="C734" s="173"/>
      <c r="D734" s="174"/>
      <c r="E734" s="175"/>
      <c r="F734" s="182"/>
      <c r="G734" s="173"/>
      <c r="H734" s="183"/>
      <c r="I734" s="191"/>
      <c r="J734" s="175"/>
      <c r="K734" s="178"/>
      <c r="L734" s="184"/>
      <c r="M734" s="180"/>
      <c r="N734" s="181"/>
      <c r="O734" s="175"/>
      <c r="P734" s="182"/>
    </row>
    <row r="735" spans="1:16" s="172" customFormat="1">
      <c r="A735" s="891"/>
      <c r="B735" s="894"/>
      <c r="C735" s="192"/>
      <c r="D735" s="193"/>
      <c r="E735" s="194"/>
      <c r="F735" s="195"/>
      <c r="G735" s="173"/>
      <c r="H735" s="177"/>
      <c r="I735" s="175"/>
      <c r="J735" s="175"/>
      <c r="K735" s="178"/>
      <c r="L735" s="184"/>
      <c r="M735" s="180"/>
      <c r="N735" s="196"/>
      <c r="O735" s="194"/>
      <c r="P735" s="195"/>
    </row>
    <row r="736" spans="1:16" s="172" customFormat="1">
      <c r="A736" s="891"/>
      <c r="B736" s="894"/>
      <c r="C736" s="192"/>
      <c r="D736" s="193"/>
      <c r="E736" s="194"/>
      <c r="F736" s="195"/>
      <c r="G736" s="198"/>
      <c r="H736" s="183"/>
      <c r="I736" s="191"/>
      <c r="J736" s="175"/>
      <c r="K736" s="178"/>
      <c r="L736" s="184"/>
      <c r="M736" s="180"/>
      <c r="N736" s="196"/>
      <c r="O736" s="194"/>
      <c r="P736" s="195"/>
    </row>
    <row r="737" spans="1:16" s="172" customFormat="1">
      <c r="A737" s="891"/>
      <c r="B737" s="894"/>
      <c r="C737" s="192"/>
      <c r="D737" s="193"/>
      <c r="E737" s="194"/>
      <c r="F737" s="195"/>
      <c r="G737" s="173"/>
      <c r="H737" s="199"/>
      <c r="I737" s="191"/>
      <c r="J737" s="200"/>
      <c r="K737" s="197"/>
      <c r="L737" s="184"/>
      <c r="M737" s="180"/>
      <c r="N737" s="196"/>
      <c r="O737" s="194"/>
      <c r="P737" s="195"/>
    </row>
    <row r="738" spans="1:16" s="172" customFormat="1">
      <c r="A738" s="891"/>
      <c r="B738" s="894"/>
      <c r="C738" s="192"/>
      <c r="D738" s="193"/>
      <c r="E738" s="194"/>
      <c r="F738" s="195"/>
      <c r="G738" s="173"/>
      <c r="H738" s="201"/>
      <c r="I738" s="175"/>
      <c r="J738" s="175"/>
      <c r="K738" s="178"/>
      <c r="L738" s="184"/>
      <c r="M738" s="180"/>
      <c r="N738" s="196"/>
      <c r="O738" s="194"/>
      <c r="P738" s="195"/>
    </row>
    <row r="739" spans="1:16" s="172" customFormat="1">
      <c r="A739" s="891"/>
      <c r="B739" s="894"/>
      <c r="C739" s="192"/>
      <c r="D739" s="193"/>
      <c r="E739" s="194"/>
      <c r="F739" s="195"/>
      <c r="G739" s="198"/>
      <c r="H739" s="183"/>
      <c r="I739" s="200"/>
      <c r="J739" s="200"/>
      <c r="K739" s="197"/>
      <c r="L739" s="184"/>
      <c r="M739" s="180"/>
      <c r="N739" s="196"/>
      <c r="O739" s="194"/>
      <c r="P739" s="195"/>
    </row>
    <row r="740" spans="1:16" s="172" customFormat="1">
      <c r="A740" s="891"/>
      <c r="B740" s="894"/>
      <c r="C740" s="192"/>
      <c r="D740" s="193"/>
      <c r="E740" s="194"/>
      <c r="F740" s="195"/>
      <c r="G740" s="173"/>
      <c r="H740" s="183"/>
      <c r="I740" s="200"/>
      <c r="J740" s="200"/>
      <c r="K740" s="197"/>
      <c r="L740" s="179"/>
      <c r="M740" s="180"/>
      <c r="N740" s="196"/>
      <c r="O740" s="194"/>
      <c r="P740" s="195"/>
    </row>
    <row r="741" spans="1:16" s="172" customFormat="1">
      <c r="A741" s="891"/>
      <c r="B741" s="894"/>
      <c r="C741" s="192"/>
      <c r="D741" s="193"/>
      <c r="E741" s="194"/>
      <c r="F741" s="195"/>
      <c r="G741" s="192"/>
      <c r="H741" s="201"/>
      <c r="I741" s="202"/>
      <c r="J741" s="202"/>
      <c r="K741" s="203"/>
      <c r="L741" s="204"/>
      <c r="M741" s="190"/>
      <c r="N741" s="196"/>
      <c r="O741" s="194"/>
      <c r="P741" s="195"/>
    </row>
    <row r="742" spans="1:16" s="172" customFormat="1">
      <c r="A742" s="891"/>
      <c r="B742" s="894"/>
      <c r="C742" s="192"/>
      <c r="D742" s="193"/>
      <c r="E742" s="194"/>
      <c r="F742" s="195"/>
      <c r="G742" s="192"/>
      <c r="H742" s="201"/>
      <c r="I742" s="202"/>
      <c r="J742" s="202"/>
      <c r="K742" s="203"/>
      <c r="L742" s="204"/>
      <c r="M742" s="190"/>
      <c r="N742" s="196"/>
      <c r="O742" s="194"/>
      <c r="P742" s="195"/>
    </row>
    <row r="743" spans="1:16" s="172" customFormat="1">
      <c r="A743" s="891"/>
      <c r="B743" s="894"/>
      <c r="C743" s="192"/>
      <c r="D743" s="193"/>
      <c r="E743" s="194"/>
      <c r="F743" s="195"/>
      <c r="G743" s="192"/>
      <c r="H743" s="201"/>
      <c r="I743" s="202"/>
      <c r="J743" s="202"/>
      <c r="K743" s="203"/>
      <c r="L743" s="204"/>
      <c r="M743" s="190"/>
      <c r="N743" s="196"/>
      <c r="O743" s="194"/>
      <c r="P743" s="195"/>
    </row>
    <row r="744" spans="1:16" s="172" customFormat="1" ht="17.25" thickBot="1">
      <c r="A744" s="892"/>
      <c r="B744" s="895"/>
      <c r="C744" s="205"/>
      <c r="D744" s="206"/>
      <c r="E744" s="207"/>
      <c r="F744" s="208"/>
      <c r="G744" s="209"/>
      <c r="H744" s="210"/>
      <c r="I744" s="211"/>
      <c r="J744" s="211"/>
      <c r="K744" s="212"/>
      <c r="L744" s="213"/>
      <c r="M744" s="214"/>
      <c r="N744" s="215"/>
      <c r="O744" s="207"/>
      <c r="P744" s="208"/>
    </row>
    <row r="745" spans="1:16" s="71" customFormat="1" ht="18" customHeight="1" thickTop="1" thickBot="1">
      <c r="A745" s="926">
        <f>A639+1</f>
        <v>46181</v>
      </c>
      <c r="B745" s="90" t="s">
        <v>162</v>
      </c>
      <c r="C745" s="896" t="s">
        <v>665</v>
      </c>
      <c r="D745" s="91" t="s">
        <v>114</v>
      </c>
      <c r="E745" s="92" t="s">
        <v>164</v>
      </c>
      <c r="F745" s="93"/>
      <c r="G745" s="90" t="s">
        <v>162</v>
      </c>
      <c r="H745" s="900" t="s">
        <v>163</v>
      </c>
      <c r="I745" s="91" t="s">
        <v>114</v>
      </c>
      <c r="J745" s="92" t="s">
        <v>164</v>
      </c>
      <c r="K745" s="93"/>
      <c r="L745" s="90" t="s">
        <v>162</v>
      </c>
      <c r="M745" s="903" t="s">
        <v>163</v>
      </c>
      <c r="N745" s="91" t="s">
        <v>114</v>
      </c>
      <c r="O745" s="92" t="s">
        <v>164</v>
      </c>
      <c r="P745" s="93"/>
    </row>
    <row r="746" spans="1:16" ht="18" customHeight="1">
      <c r="A746" s="927"/>
      <c r="B746" s="928"/>
      <c r="C746" s="897"/>
      <c r="D746" s="94" t="s">
        <v>116</v>
      </c>
      <c r="E746" s="95" t="s">
        <v>142</v>
      </c>
      <c r="F746" s="93"/>
      <c r="G746" s="928"/>
      <c r="H746" s="900"/>
      <c r="I746" s="94" t="s">
        <v>116</v>
      </c>
      <c r="J746" s="95" t="s">
        <v>142</v>
      </c>
      <c r="K746" s="93"/>
      <c r="L746" s="928"/>
      <c r="M746" s="903"/>
      <c r="N746" s="94" t="s">
        <v>116</v>
      </c>
      <c r="O746" s="95" t="s">
        <v>142</v>
      </c>
      <c r="P746" s="93"/>
    </row>
    <row r="747" spans="1:16" ht="17.25" thickBot="1">
      <c r="A747" s="927"/>
      <c r="B747" s="929"/>
      <c r="C747" s="897"/>
      <c r="D747" s="94" t="s">
        <v>165</v>
      </c>
      <c r="E747" s="96" t="s">
        <v>166</v>
      </c>
      <c r="F747" s="98"/>
      <c r="G747" s="929"/>
      <c r="H747" s="900"/>
      <c r="I747" s="94" t="s">
        <v>165</v>
      </c>
      <c r="J747" s="96" t="s">
        <v>166</v>
      </c>
      <c r="K747" s="98"/>
      <c r="L747" s="929"/>
      <c r="M747" s="903"/>
      <c r="N747" s="94" t="s">
        <v>165</v>
      </c>
      <c r="O747" s="96" t="s">
        <v>166</v>
      </c>
      <c r="P747" s="98"/>
    </row>
    <row r="748" spans="1:16" ht="17.25" thickBot="1">
      <c r="A748" s="927"/>
      <c r="B748" s="90" t="s">
        <v>167</v>
      </c>
      <c r="C748" s="897"/>
      <c r="D748" s="94"/>
      <c r="E748" s="96"/>
      <c r="F748" s="97"/>
      <c r="G748" s="90" t="s">
        <v>167</v>
      </c>
      <c r="H748" s="900"/>
      <c r="I748" s="94" t="s">
        <v>120</v>
      </c>
      <c r="J748" s="96" t="s">
        <v>148</v>
      </c>
      <c r="K748" s="97"/>
      <c r="L748" s="90" t="s">
        <v>167</v>
      </c>
      <c r="M748" s="903"/>
      <c r="N748" s="94" t="s">
        <v>120</v>
      </c>
      <c r="O748" s="96" t="s">
        <v>148</v>
      </c>
      <c r="P748" s="97"/>
    </row>
    <row r="749" spans="1:16">
      <c r="A749" s="927"/>
      <c r="B749" s="925"/>
      <c r="C749" s="897"/>
      <c r="D749" s="94"/>
      <c r="E749" s="96"/>
      <c r="F749" s="97"/>
      <c r="G749" s="925"/>
      <c r="H749" s="900"/>
      <c r="I749" s="94"/>
      <c r="J749" s="96"/>
      <c r="K749" s="97"/>
      <c r="L749" s="925"/>
      <c r="M749" s="903"/>
      <c r="N749" s="94"/>
      <c r="O749" s="96"/>
      <c r="P749" s="97"/>
    </row>
    <row r="750" spans="1:16">
      <c r="A750" s="927"/>
      <c r="B750" s="918"/>
      <c r="C750" s="897"/>
      <c r="D750" s="94"/>
      <c r="E750" s="96"/>
      <c r="F750" s="97"/>
      <c r="G750" s="918"/>
      <c r="H750" s="900"/>
      <c r="I750" s="94"/>
      <c r="J750" s="96"/>
      <c r="K750" s="97"/>
      <c r="L750" s="918"/>
      <c r="M750" s="903"/>
      <c r="N750" s="94"/>
      <c r="O750" s="96"/>
      <c r="P750" s="97"/>
    </row>
    <row r="751" spans="1:16">
      <c r="A751" s="927"/>
      <c r="B751" s="917"/>
      <c r="C751" s="897"/>
      <c r="D751" s="94"/>
      <c r="E751" s="96"/>
      <c r="F751" s="93"/>
      <c r="G751" s="917"/>
      <c r="H751" s="900"/>
      <c r="I751" s="94"/>
      <c r="J751" s="96"/>
      <c r="K751" s="93"/>
      <c r="L751" s="917"/>
      <c r="M751" s="903"/>
      <c r="N751" s="94"/>
      <c r="O751" s="96"/>
      <c r="P751" s="93"/>
    </row>
    <row r="752" spans="1:16">
      <c r="A752" s="927"/>
      <c r="B752" s="918"/>
      <c r="C752" s="897"/>
      <c r="D752" s="94"/>
      <c r="E752" s="96"/>
      <c r="F752" s="99"/>
      <c r="G752" s="918"/>
      <c r="H752" s="900"/>
      <c r="I752" s="94"/>
      <c r="J752" s="96"/>
      <c r="K752" s="99"/>
      <c r="L752" s="918"/>
      <c r="M752" s="903"/>
      <c r="N752" s="94"/>
      <c r="O752" s="96"/>
      <c r="P752" s="93"/>
    </row>
    <row r="753" spans="1:16">
      <c r="A753" s="927"/>
      <c r="B753" s="917"/>
      <c r="C753" s="897"/>
      <c r="D753" s="94"/>
      <c r="E753" s="96"/>
      <c r="F753" s="102"/>
      <c r="G753" s="917"/>
      <c r="H753" s="900"/>
      <c r="I753" s="94"/>
      <c r="J753" s="96"/>
      <c r="K753" s="102"/>
      <c r="L753" s="917"/>
      <c r="M753" s="903"/>
      <c r="N753" s="94"/>
      <c r="O753" s="96"/>
      <c r="P753" s="99"/>
    </row>
    <row r="754" spans="1:16" ht="17.25" thickBot="1">
      <c r="A754" s="927"/>
      <c r="B754" s="918"/>
      <c r="C754" s="897"/>
      <c r="D754" s="94"/>
      <c r="E754" s="96"/>
      <c r="F754" s="99"/>
      <c r="G754" s="918"/>
      <c r="H754" s="900"/>
      <c r="I754" s="94"/>
      <c r="J754" s="96"/>
      <c r="K754" s="99"/>
      <c r="L754" s="918"/>
      <c r="M754" s="903"/>
      <c r="N754" s="94"/>
      <c r="O754" s="96"/>
      <c r="P754" s="99"/>
    </row>
    <row r="755" spans="1:16" ht="17.25" thickBot="1">
      <c r="A755" s="927"/>
      <c r="B755" s="100" t="s">
        <v>168</v>
      </c>
      <c r="C755" s="897"/>
      <c r="D755" s="94"/>
      <c r="E755" s="96"/>
      <c r="F755" s="99"/>
      <c r="G755" s="100" t="s">
        <v>168</v>
      </c>
      <c r="H755" s="900"/>
      <c r="I755" s="94"/>
      <c r="J755" s="96"/>
      <c r="K755" s="99"/>
      <c r="L755" s="100" t="s">
        <v>168</v>
      </c>
      <c r="M755" s="903"/>
      <c r="N755" s="94"/>
      <c r="O755" s="96"/>
      <c r="P755" s="99"/>
    </row>
    <row r="756" spans="1:16">
      <c r="A756" s="927"/>
      <c r="B756" s="919"/>
      <c r="C756" s="897"/>
      <c r="D756" s="94"/>
      <c r="E756" s="96"/>
      <c r="F756" s="99"/>
      <c r="G756" s="919"/>
      <c r="H756" s="900"/>
      <c r="I756" s="94"/>
      <c r="J756" s="96"/>
      <c r="K756" s="99"/>
      <c r="L756" s="919"/>
      <c r="M756" s="903"/>
      <c r="N756" s="94"/>
      <c r="O756" s="96"/>
      <c r="P756" s="99"/>
    </row>
    <row r="757" spans="1:16">
      <c r="A757" s="927"/>
      <c r="B757" s="920"/>
      <c r="C757" s="897"/>
      <c r="D757" s="94"/>
      <c r="E757" s="96"/>
      <c r="F757" s="99"/>
      <c r="G757" s="920"/>
      <c r="H757" s="900"/>
      <c r="I757" s="94"/>
      <c r="J757" s="96"/>
      <c r="K757" s="99"/>
      <c r="L757" s="920"/>
      <c r="M757" s="903"/>
      <c r="N757" s="94"/>
      <c r="O757" s="96"/>
      <c r="P757" s="97"/>
    </row>
    <row r="758" spans="1:16" ht="17.25" thickBot="1">
      <c r="A758" s="927"/>
      <c r="B758" s="921"/>
      <c r="C758" s="897"/>
      <c r="D758" s="94"/>
      <c r="E758" s="96"/>
      <c r="F758" s="97"/>
      <c r="G758" s="921"/>
      <c r="H758" s="900"/>
      <c r="I758" s="94"/>
      <c r="J758" s="96"/>
      <c r="K758" s="97"/>
      <c r="L758" s="921"/>
      <c r="M758" s="903"/>
      <c r="N758" s="94"/>
      <c r="O758" s="96"/>
      <c r="P758" s="97"/>
    </row>
    <row r="759" spans="1:16" ht="17.25" thickBot="1">
      <c r="A759" s="927"/>
      <c r="B759" s="100" t="s">
        <v>123</v>
      </c>
      <c r="C759" s="897"/>
      <c r="D759" s="94"/>
      <c r="E759" s="96"/>
      <c r="F759" s="97"/>
      <c r="G759" s="100" t="s">
        <v>123</v>
      </c>
      <c r="H759" s="900"/>
      <c r="I759" s="94"/>
      <c r="J759" s="96"/>
      <c r="K759" s="97"/>
      <c r="L759" s="100" t="s">
        <v>123</v>
      </c>
      <c r="M759" s="903"/>
      <c r="N759" s="94"/>
      <c r="O759" s="96"/>
      <c r="P759" s="97"/>
    </row>
    <row r="760" spans="1:16">
      <c r="A760" s="927"/>
      <c r="B760" s="932"/>
      <c r="C760" s="897"/>
      <c r="D760" s="94"/>
      <c r="E760" s="96"/>
      <c r="F760" s="97"/>
      <c r="G760" s="932"/>
      <c r="H760" s="900"/>
      <c r="I760" s="94"/>
      <c r="J760" s="96"/>
      <c r="K760" s="97"/>
      <c r="L760" s="932"/>
      <c r="M760" s="903"/>
      <c r="N760" s="94"/>
      <c r="O760" s="96"/>
      <c r="P760" s="97"/>
    </row>
    <row r="761" spans="1:16">
      <c r="A761" s="927"/>
      <c r="B761" s="933"/>
      <c r="C761" s="897"/>
      <c r="D761" s="94"/>
      <c r="E761" s="96"/>
      <c r="F761" s="97"/>
      <c r="G761" s="933"/>
      <c r="H761" s="900"/>
      <c r="I761" s="94"/>
      <c r="J761" s="96"/>
      <c r="K761" s="97"/>
      <c r="L761" s="933"/>
      <c r="M761" s="903"/>
      <c r="N761" s="94"/>
      <c r="O761" s="96"/>
      <c r="P761" s="97"/>
    </row>
    <row r="762" spans="1:16" ht="17.25" thickBot="1">
      <c r="A762" s="927"/>
      <c r="B762" s="934"/>
      <c r="C762" s="897"/>
      <c r="D762" s="94"/>
      <c r="E762" s="96"/>
      <c r="F762" s="97"/>
      <c r="G762" s="934"/>
      <c r="H762" s="900"/>
      <c r="I762" s="94"/>
      <c r="J762" s="96"/>
      <c r="K762" s="97"/>
      <c r="L762" s="934"/>
      <c r="M762" s="903"/>
      <c r="N762" s="94"/>
      <c r="O762" s="96"/>
      <c r="P762" s="97"/>
    </row>
    <row r="763" spans="1:16">
      <c r="A763" s="927"/>
      <c r="B763" s="915" t="s">
        <v>124</v>
      </c>
      <c r="C763" s="897"/>
      <c r="D763" s="94"/>
      <c r="E763" s="96"/>
      <c r="F763" s="97"/>
      <c r="G763" s="915" t="s">
        <v>124</v>
      </c>
      <c r="H763" s="900"/>
      <c r="I763" s="94"/>
      <c r="J763" s="96"/>
      <c r="K763" s="97"/>
      <c r="L763" s="915" t="s">
        <v>124</v>
      </c>
      <c r="M763" s="903"/>
      <c r="N763" s="94"/>
      <c r="O763" s="96"/>
      <c r="P763" s="97"/>
    </row>
    <row r="764" spans="1:16" ht="17.25" thickBot="1">
      <c r="A764" s="927"/>
      <c r="B764" s="916"/>
      <c r="C764" s="897"/>
      <c r="D764" s="94"/>
      <c r="E764" s="96"/>
      <c r="F764" s="97"/>
      <c r="G764" s="916"/>
      <c r="H764" s="900"/>
      <c r="I764" s="94"/>
      <c r="J764" s="96"/>
      <c r="K764" s="97"/>
      <c r="L764" s="916"/>
      <c r="M764" s="903"/>
      <c r="N764" s="94"/>
      <c r="O764" s="96"/>
      <c r="P764" s="93"/>
    </row>
    <row r="765" spans="1:16" ht="17.25" thickTop="1">
      <c r="A765" s="927"/>
      <c r="B765" s="930" t="s">
        <v>125</v>
      </c>
      <c r="C765" s="897"/>
      <c r="D765" s="94"/>
      <c r="E765" s="96"/>
      <c r="F765" s="93"/>
      <c r="G765" s="930" t="s">
        <v>125</v>
      </c>
      <c r="H765" s="900"/>
      <c r="I765" s="94"/>
      <c r="J765" s="96"/>
      <c r="K765" s="93"/>
      <c r="L765" s="930" t="s">
        <v>125</v>
      </c>
      <c r="M765" s="903"/>
      <c r="N765" s="94"/>
      <c r="O765" s="96"/>
      <c r="P765" s="97"/>
    </row>
    <row r="766" spans="1:16" ht="17.25" thickBot="1">
      <c r="A766" s="927"/>
      <c r="B766" s="913"/>
      <c r="C766" s="897"/>
      <c r="D766" s="94"/>
      <c r="E766" s="96"/>
      <c r="F766" s="93"/>
      <c r="G766" s="913"/>
      <c r="H766" s="900"/>
      <c r="I766" s="94"/>
      <c r="J766" s="96"/>
      <c r="K766" s="93"/>
      <c r="L766" s="913"/>
      <c r="M766" s="903"/>
      <c r="N766" s="94"/>
      <c r="O766" s="96"/>
      <c r="P766" s="101"/>
    </row>
    <row r="767" spans="1:16">
      <c r="A767" s="927"/>
      <c r="B767" s="923"/>
      <c r="C767" s="897"/>
      <c r="D767" s="94"/>
      <c r="E767" s="96"/>
      <c r="F767" s="97"/>
      <c r="G767" s="923"/>
      <c r="H767" s="900"/>
      <c r="I767" s="94"/>
      <c r="J767" s="96"/>
      <c r="K767" s="97"/>
      <c r="L767" s="923"/>
      <c r="M767" s="903"/>
      <c r="N767" s="94"/>
      <c r="O767" s="96"/>
      <c r="P767" s="103"/>
    </row>
    <row r="768" spans="1:16" ht="17.25" thickBot="1">
      <c r="A768" s="927"/>
      <c r="B768" s="931"/>
      <c r="C768" s="897"/>
      <c r="D768" s="94"/>
      <c r="E768" s="96"/>
      <c r="F768" s="97"/>
      <c r="G768" s="931"/>
      <c r="H768" s="900"/>
      <c r="I768" s="94"/>
      <c r="J768" s="96"/>
      <c r="K768" s="97"/>
      <c r="L768" s="931"/>
      <c r="M768" s="903"/>
      <c r="N768" s="94"/>
      <c r="O768" s="96"/>
      <c r="P768" s="104"/>
    </row>
    <row r="769" spans="1:16">
      <c r="A769" s="927"/>
      <c r="B769" s="912" t="s">
        <v>126</v>
      </c>
      <c r="C769" s="897"/>
      <c r="D769" s="94"/>
      <c r="E769" s="96"/>
      <c r="F769" s="93"/>
      <c r="G769" s="912" t="s">
        <v>126</v>
      </c>
      <c r="H769" s="900"/>
      <c r="I769" s="94"/>
      <c r="J769" s="96"/>
      <c r="K769" s="93"/>
      <c r="L769" s="912" t="s">
        <v>126</v>
      </c>
      <c r="M769" s="903"/>
      <c r="N769" s="94"/>
      <c r="O769" s="96"/>
      <c r="P769" s="99"/>
    </row>
    <row r="770" spans="1:16" ht="17.25" thickBot="1">
      <c r="A770" s="927"/>
      <c r="B770" s="913"/>
      <c r="C770" s="897"/>
      <c r="D770" s="94"/>
      <c r="E770" s="96"/>
      <c r="F770" s="101"/>
      <c r="G770" s="913"/>
      <c r="H770" s="900"/>
      <c r="I770" s="94"/>
      <c r="J770" s="96"/>
      <c r="K770" s="101"/>
      <c r="L770" s="913"/>
      <c r="M770" s="903"/>
      <c r="N770" s="94"/>
      <c r="O770" s="96"/>
      <c r="P770" s="104"/>
    </row>
    <row r="771" spans="1:16">
      <c r="A771" s="927"/>
      <c r="B771" s="923"/>
      <c r="C771" s="897"/>
      <c r="D771" s="94"/>
      <c r="E771" s="96"/>
      <c r="F771" s="102"/>
      <c r="G771" s="923"/>
      <c r="H771" s="900"/>
      <c r="I771" s="94"/>
      <c r="J771" s="96"/>
      <c r="K771" s="103"/>
      <c r="L771" s="923"/>
      <c r="M771" s="903"/>
      <c r="N771" s="94"/>
      <c r="O771" s="96"/>
      <c r="P771" s="93"/>
    </row>
    <row r="772" spans="1:16" ht="17.25" thickBot="1">
      <c r="A772" s="927"/>
      <c r="B772" s="924"/>
      <c r="C772" s="897"/>
      <c r="D772" s="94"/>
      <c r="E772" s="96"/>
      <c r="F772" s="99"/>
      <c r="G772" s="924"/>
      <c r="H772" s="900"/>
      <c r="I772" s="94"/>
      <c r="J772" s="96"/>
      <c r="K772" s="104"/>
      <c r="L772" s="924"/>
      <c r="M772" s="903"/>
      <c r="N772" s="94"/>
      <c r="O772" s="96"/>
      <c r="P772" s="97"/>
    </row>
    <row r="773" spans="1:16">
      <c r="A773" s="927"/>
      <c r="B773" s="922" t="s">
        <v>127</v>
      </c>
      <c r="C773" s="897"/>
      <c r="D773" s="94"/>
      <c r="E773" s="96"/>
      <c r="F773" s="103"/>
      <c r="G773" s="922" t="s">
        <v>127</v>
      </c>
      <c r="H773" s="900"/>
      <c r="I773" s="94"/>
      <c r="J773" s="96"/>
      <c r="K773" s="104"/>
      <c r="L773" s="922" t="s">
        <v>127</v>
      </c>
      <c r="M773" s="903"/>
      <c r="N773" s="94"/>
      <c r="O773" s="114"/>
      <c r="P773" s="97"/>
    </row>
    <row r="774" spans="1:16" ht="17.25" thickBot="1">
      <c r="A774" s="927"/>
      <c r="B774" s="913"/>
      <c r="C774" s="897"/>
      <c r="D774" s="94"/>
      <c r="E774" s="96"/>
      <c r="F774" s="104"/>
      <c r="G774" s="913"/>
      <c r="H774" s="900"/>
      <c r="I774" s="94"/>
      <c r="J774" s="96"/>
      <c r="K774" s="99"/>
      <c r="L774" s="913"/>
      <c r="M774" s="903"/>
      <c r="N774" s="113"/>
      <c r="O774" s="96"/>
      <c r="P774" s="112"/>
    </row>
    <row r="775" spans="1:16">
      <c r="A775" s="927"/>
      <c r="B775" s="923"/>
      <c r="C775" s="897"/>
      <c r="D775" s="94"/>
      <c r="E775" s="96"/>
      <c r="F775" s="104"/>
      <c r="G775" s="923"/>
      <c r="H775" s="900"/>
      <c r="I775" s="94"/>
      <c r="J775" s="96"/>
      <c r="K775" s="104"/>
      <c r="L775" s="923"/>
      <c r="M775" s="903"/>
      <c r="N775" s="113"/>
      <c r="O775" s="114"/>
      <c r="P775" s="97"/>
    </row>
    <row r="776" spans="1:16" ht="17.25" thickBot="1">
      <c r="A776" s="927"/>
      <c r="B776" s="924"/>
      <c r="C776" s="897"/>
      <c r="D776" s="94"/>
      <c r="E776" s="96"/>
      <c r="F776" s="99"/>
      <c r="G776" s="924"/>
      <c r="H776" s="900"/>
      <c r="I776" s="94"/>
      <c r="J776" s="96"/>
      <c r="K776" s="93"/>
      <c r="L776" s="924"/>
      <c r="M776" s="903"/>
      <c r="N776" s="94"/>
      <c r="O776" s="114"/>
      <c r="P776" s="104"/>
    </row>
    <row r="777" spans="1:16">
      <c r="A777" s="927"/>
      <c r="B777" s="922" t="s">
        <v>128</v>
      </c>
      <c r="C777" s="897"/>
      <c r="D777" s="94"/>
      <c r="E777" s="96"/>
      <c r="F777" s="104"/>
      <c r="G777" s="922" t="s">
        <v>128</v>
      </c>
      <c r="H777" s="900"/>
      <c r="I777" s="94"/>
      <c r="J777" s="96"/>
      <c r="K777" s="97"/>
      <c r="L777" s="922" t="s">
        <v>128</v>
      </c>
      <c r="M777" s="903"/>
      <c r="N777" s="94"/>
      <c r="O777" s="96"/>
      <c r="P777" s="97"/>
    </row>
    <row r="778" spans="1:16" ht="17.25" thickBot="1">
      <c r="A778" s="927"/>
      <c r="B778" s="913"/>
      <c r="C778" s="897"/>
      <c r="D778" s="94"/>
      <c r="E778" s="96"/>
      <c r="F778" s="93"/>
      <c r="G778" s="913"/>
      <c r="H778" s="900"/>
      <c r="I778" s="94"/>
      <c r="J778" s="114"/>
      <c r="K778" s="97"/>
      <c r="L778" s="913"/>
      <c r="M778" s="903"/>
      <c r="N778" s="113"/>
      <c r="O778" s="114"/>
      <c r="P778" s="97"/>
    </row>
    <row r="779" spans="1:16">
      <c r="A779" s="927"/>
      <c r="B779" s="923"/>
      <c r="C779" s="897"/>
      <c r="D779" s="94"/>
      <c r="E779" s="96"/>
      <c r="F779" s="97"/>
      <c r="G779" s="923"/>
      <c r="H779" s="900"/>
      <c r="I779" s="94"/>
      <c r="J779" s="96"/>
      <c r="K779" s="97"/>
      <c r="L779" s="923"/>
      <c r="M779" s="903"/>
      <c r="N779" s="113"/>
      <c r="O779" s="114"/>
      <c r="P779" s="97"/>
    </row>
    <row r="780" spans="1:16" ht="17.25" thickBot="1">
      <c r="A780" s="927"/>
      <c r="B780" s="924"/>
      <c r="C780" s="897"/>
      <c r="D780" s="94"/>
      <c r="E780" s="96"/>
      <c r="F780" s="93"/>
      <c r="G780" s="924"/>
      <c r="H780" s="900"/>
      <c r="I780" s="94"/>
      <c r="J780" s="114"/>
      <c r="K780" s="97"/>
      <c r="L780" s="924"/>
      <c r="M780" s="903"/>
      <c r="N780" s="94"/>
      <c r="O780" s="114"/>
      <c r="P780" s="97"/>
    </row>
    <row r="781" spans="1:16">
      <c r="A781" s="927"/>
      <c r="B781" s="912" t="s">
        <v>129</v>
      </c>
      <c r="C781" s="897"/>
      <c r="D781" s="94"/>
      <c r="E781" s="96"/>
      <c r="F781" s="93"/>
      <c r="G781" s="912" t="s">
        <v>129</v>
      </c>
      <c r="H781" s="900"/>
      <c r="I781" s="94"/>
      <c r="J781" s="114"/>
      <c r="K781" s="97"/>
      <c r="L781" s="912" t="s">
        <v>129</v>
      </c>
      <c r="M781" s="903"/>
      <c r="N781" s="113"/>
      <c r="O781" s="114"/>
      <c r="P781" s="97"/>
    </row>
    <row r="782" spans="1:16" ht="17.25" thickBot="1">
      <c r="A782" s="927"/>
      <c r="B782" s="913"/>
      <c r="C782" s="897"/>
      <c r="D782" s="94"/>
      <c r="E782" s="96"/>
      <c r="F782" s="93"/>
      <c r="G782" s="913"/>
      <c r="H782" s="900"/>
      <c r="I782" s="94"/>
      <c r="J782" s="114"/>
      <c r="K782" s="97"/>
      <c r="L782" s="913"/>
      <c r="M782" s="903"/>
      <c r="N782" s="94"/>
      <c r="O782" s="114"/>
      <c r="P782" s="97"/>
    </row>
    <row r="783" spans="1:16">
      <c r="A783" s="927"/>
      <c r="B783" s="106"/>
      <c r="C783" s="897"/>
      <c r="D783" s="94"/>
      <c r="E783" s="96"/>
      <c r="F783" s="97"/>
      <c r="G783" s="106"/>
      <c r="H783" s="900"/>
      <c r="I783" s="94"/>
      <c r="J783" s="96"/>
      <c r="K783" s="112"/>
      <c r="L783" s="106"/>
      <c r="M783" s="903"/>
      <c r="N783" s="113"/>
      <c r="O783" s="96"/>
      <c r="P783" s="112"/>
    </row>
    <row r="784" spans="1:16">
      <c r="A784" s="927"/>
      <c r="B784" s="107"/>
      <c r="C784" s="897"/>
      <c r="D784" s="94"/>
      <c r="E784" s="96"/>
      <c r="F784" s="93"/>
      <c r="G784" s="107"/>
      <c r="H784" s="900"/>
      <c r="I784" s="94"/>
      <c r="J784" s="96"/>
      <c r="K784" s="97"/>
      <c r="L784" s="107"/>
      <c r="M784" s="903"/>
      <c r="N784" s="113"/>
      <c r="O784" s="114"/>
      <c r="P784" s="97"/>
    </row>
    <row r="785" spans="1:16">
      <c r="A785" s="927"/>
      <c r="B785" s="109"/>
      <c r="C785" s="897"/>
      <c r="D785" s="94"/>
      <c r="E785" s="96"/>
      <c r="F785" s="93"/>
      <c r="G785" s="109"/>
      <c r="H785" s="900"/>
      <c r="I785" s="113"/>
      <c r="J785" s="114"/>
      <c r="K785" s="97"/>
      <c r="L785" s="109"/>
      <c r="M785" s="903"/>
      <c r="N785" s="113"/>
      <c r="O785" s="114"/>
      <c r="P785" s="104"/>
    </row>
    <row r="786" spans="1:16">
      <c r="A786" s="927"/>
      <c r="B786" s="110"/>
      <c r="C786" s="897"/>
      <c r="D786" s="94"/>
      <c r="E786" s="96"/>
      <c r="F786" s="93"/>
      <c r="G786" s="110"/>
      <c r="H786" s="900"/>
      <c r="I786" s="113"/>
      <c r="J786" s="114"/>
      <c r="K786" s="104"/>
      <c r="L786" s="110"/>
      <c r="M786" s="903"/>
      <c r="N786" s="111"/>
      <c r="O786" s="96"/>
      <c r="P786" s="97"/>
    </row>
    <row r="787" spans="1:16">
      <c r="A787" s="927"/>
      <c r="B787" s="109"/>
      <c r="C787" s="897"/>
      <c r="D787" s="111"/>
      <c r="E787" s="96"/>
      <c r="F787" s="97"/>
      <c r="G787" s="109"/>
      <c r="H787" s="900"/>
      <c r="I787" s="111"/>
      <c r="J787" s="96"/>
      <c r="K787" s="112"/>
      <c r="L787" s="109"/>
      <c r="M787" s="903"/>
      <c r="N787" s="94"/>
      <c r="O787" s="96"/>
      <c r="P787" s="112"/>
    </row>
    <row r="788" spans="1:16">
      <c r="A788" s="927"/>
      <c r="B788" s="110"/>
      <c r="C788" s="897"/>
      <c r="D788" s="94"/>
      <c r="E788" s="96"/>
      <c r="F788" s="108"/>
      <c r="G788" s="110"/>
      <c r="H788" s="900"/>
      <c r="I788" s="94"/>
      <c r="J788" s="96"/>
      <c r="K788" s="97"/>
      <c r="L788" s="110"/>
      <c r="M788" s="903"/>
      <c r="N788" s="113"/>
      <c r="O788" s="114"/>
      <c r="P788" s="97"/>
    </row>
    <row r="789" spans="1:16">
      <c r="A789" s="927"/>
      <c r="B789" s="109"/>
      <c r="C789" s="897"/>
      <c r="D789" s="94"/>
      <c r="E789" s="96"/>
      <c r="F789" s="97"/>
      <c r="G789" s="109"/>
      <c r="H789" s="900"/>
      <c r="I789" s="113"/>
      <c r="J789" s="114"/>
      <c r="K789" s="97"/>
      <c r="L789" s="109"/>
      <c r="M789" s="903"/>
      <c r="N789" s="113"/>
      <c r="O789" s="114"/>
      <c r="P789" s="97"/>
    </row>
    <row r="790" spans="1:16" ht="17.25" thickBot="1">
      <c r="A790" s="927"/>
      <c r="B790" s="110"/>
      <c r="C790" s="910"/>
      <c r="D790" s="115"/>
      <c r="E790" s="116"/>
      <c r="F790" s="117"/>
      <c r="G790" s="110"/>
      <c r="H790" s="900"/>
      <c r="I790" s="115"/>
      <c r="J790" s="116"/>
      <c r="K790" s="117"/>
      <c r="L790" s="110"/>
      <c r="M790" s="903"/>
      <c r="N790" s="115"/>
      <c r="O790" s="116"/>
      <c r="P790" s="117"/>
    </row>
    <row r="791" spans="1:16">
      <c r="A791" s="914" t="str">
        <f>TEXT(A745,"AAAA")</f>
        <v>星期一</v>
      </c>
      <c r="B791" s="109"/>
      <c r="C791" s="896" t="s">
        <v>666</v>
      </c>
      <c r="D791" s="118"/>
      <c r="E791" s="119"/>
      <c r="F791" s="97"/>
      <c r="G791" s="109"/>
      <c r="H791" s="899" t="s">
        <v>130</v>
      </c>
      <c r="I791" s="118"/>
      <c r="J791" s="119"/>
      <c r="K791" s="97"/>
      <c r="L791" s="109"/>
      <c r="M791" s="902" t="s">
        <v>130</v>
      </c>
      <c r="N791" s="118"/>
      <c r="O791" s="119"/>
      <c r="P791" s="97"/>
    </row>
    <row r="792" spans="1:16">
      <c r="A792" s="914"/>
      <c r="B792" s="110"/>
      <c r="C792" s="897"/>
      <c r="D792" s="120"/>
      <c r="E792" s="96"/>
      <c r="F792" s="97"/>
      <c r="G792" s="110"/>
      <c r="H792" s="900"/>
      <c r="I792" s="94"/>
      <c r="J792" s="96"/>
      <c r="K792" s="97"/>
      <c r="L792" s="110"/>
      <c r="M792" s="903"/>
      <c r="N792" s="94"/>
      <c r="O792" s="96"/>
      <c r="P792" s="97"/>
    </row>
    <row r="793" spans="1:16">
      <c r="A793" s="914"/>
      <c r="B793" s="109"/>
      <c r="C793" s="897"/>
      <c r="D793" s="120"/>
      <c r="E793" s="96"/>
      <c r="F793" s="97"/>
      <c r="G793" s="109"/>
      <c r="H793" s="900"/>
      <c r="I793" s="94"/>
      <c r="J793" s="96"/>
      <c r="K793" s="97"/>
      <c r="L793" s="109"/>
      <c r="M793" s="903"/>
      <c r="N793" s="94"/>
      <c r="O793" s="96"/>
      <c r="P793" s="97"/>
    </row>
    <row r="794" spans="1:16">
      <c r="A794" s="914"/>
      <c r="B794" s="110"/>
      <c r="C794" s="897"/>
      <c r="D794" s="120"/>
      <c r="E794" s="96"/>
      <c r="F794" s="97"/>
      <c r="G794" s="110"/>
      <c r="H794" s="900"/>
      <c r="I794" s="94"/>
      <c r="J794" s="96"/>
      <c r="K794" s="97"/>
      <c r="L794" s="110"/>
      <c r="M794" s="903"/>
      <c r="N794" s="94"/>
      <c r="O794" s="96"/>
      <c r="P794" s="97"/>
    </row>
    <row r="795" spans="1:16">
      <c r="A795" s="914"/>
      <c r="B795" s="109"/>
      <c r="C795" s="897"/>
      <c r="D795" s="120"/>
      <c r="E795" s="96"/>
      <c r="F795" s="97"/>
      <c r="G795" s="109"/>
      <c r="H795" s="900"/>
      <c r="I795" s="94"/>
      <c r="J795" s="96"/>
      <c r="K795" s="97"/>
      <c r="L795" s="109"/>
      <c r="M795" s="903"/>
      <c r="N795" s="94"/>
      <c r="O795" s="96"/>
      <c r="P795" s="97"/>
    </row>
    <row r="796" spans="1:16">
      <c r="A796" s="914"/>
      <c r="B796" s="110"/>
      <c r="C796" s="897"/>
      <c r="D796" s="120"/>
      <c r="E796" s="96"/>
      <c r="F796" s="97"/>
      <c r="G796" s="110"/>
      <c r="H796" s="900"/>
      <c r="I796" s="94"/>
      <c r="J796" s="96"/>
      <c r="K796" s="97"/>
      <c r="L796" s="110"/>
      <c r="M796" s="903"/>
      <c r="N796" s="94"/>
      <c r="O796" s="96"/>
      <c r="P796" s="97"/>
    </row>
    <row r="797" spans="1:16">
      <c r="A797" s="914"/>
      <c r="B797" s="109"/>
      <c r="C797" s="897"/>
      <c r="D797" s="120"/>
      <c r="E797" s="96"/>
      <c r="F797" s="97"/>
      <c r="G797" s="109"/>
      <c r="H797" s="900"/>
      <c r="I797" s="94"/>
      <c r="J797" s="96"/>
      <c r="K797" s="97"/>
      <c r="L797" s="109"/>
      <c r="M797" s="903"/>
      <c r="N797" s="94"/>
      <c r="O797" s="96"/>
      <c r="P797" s="97"/>
    </row>
    <row r="798" spans="1:16">
      <c r="A798" s="914"/>
      <c r="B798" s="110"/>
      <c r="C798" s="897"/>
      <c r="D798" s="94"/>
      <c r="E798" s="96"/>
      <c r="F798" s="97"/>
      <c r="G798" s="110"/>
      <c r="H798" s="900"/>
      <c r="I798" s="94"/>
      <c r="J798" s="96"/>
      <c r="K798" s="97"/>
      <c r="L798" s="110"/>
      <c r="M798" s="903"/>
      <c r="N798" s="94"/>
      <c r="O798" s="96"/>
      <c r="P798" s="97"/>
    </row>
    <row r="799" spans="1:16">
      <c r="A799" s="914"/>
      <c r="B799" s="107"/>
      <c r="C799" s="897"/>
      <c r="D799" s="113"/>
      <c r="E799" s="114"/>
      <c r="F799" s="104"/>
      <c r="G799" s="107"/>
      <c r="H799" s="900"/>
      <c r="I799" s="113"/>
      <c r="J799" s="114"/>
      <c r="K799" s="97"/>
      <c r="L799" s="107"/>
      <c r="M799" s="903"/>
      <c r="N799" s="113"/>
      <c r="O799" s="114"/>
      <c r="P799" s="97"/>
    </row>
    <row r="800" spans="1:16" ht="17.25" thickBot="1">
      <c r="A800" s="914"/>
      <c r="B800" s="107"/>
      <c r="C800" s="910"/>
      <c r="D800" s="122" t="s">
        <v>132</v>
      </c>
      <c r="E800" s="123" t="s">
        <v>133</v>
      </c>
      <c r="F800" s="124"/>
      <c r="G800" s="107"/>
      <c r="H800" s="911"/>
      <c r="I800" s="122" t="s">
        <v>132</v>
      </c>
      <c r="J800" s="123" t="s">
        <v>133</v>
      </c>
      <c r="K800" s="97"/>
      <c r="L800" s="107"/>
      <c r="M800" s="909"/>
      <c r="N800" s="122" t="s">
        <v>132</v>
      </c>
      <c r="O800" s="123" t="s">
        <v>133</v>
      </c>
      <c r="P800" s="97"/>
    </row>
    <row r="801" spans="1:16">
      <c r="A801" s="105"/>
      <c r="B801" s="109"/>
      <c r="C801" s="896" t="s">
        <v>667</v>
      </c>
      <c r="D801" s="118"/>
      <c r="E801" s="119"/>
      <c r="F801" s="125"/>
      <c r="G801" s="109"/>
      <c r="H801" s="899" t="s">
        <v>134</v>
      </c>
      <c r="I801" s="118"/>
      <c r="J801" s="119"/>
      <c r="K801" s="125"/>
      <c r="L801" s="109"/>
      <c r="M801" s="902" t="s">
        <v>134</v>
      </c>
      <c r="N801" s="118"/>
      <c r="O801" s="119"/>
      <c r="P801" s="125"/>
    </row>
    <row r="802" spans="1:16">
      <c r="A802" s="105"/>
      <c r="B802" s="110"/>
      <c r="C802" s="897"/>
      <c r="D802" s="94"/>
      <c r="E802" s="96"/>
      <c r="F802" s="97"/>
      <c r="G802" s="110"/>
      <c r="H802" s="900"/>
      <c r="I802" s="94"/>
      <c r="J802" s="96"/>
      <c r="K802" s="97"/>
      <c r="L802" s="110"/>
      <c r="M802" s="903"/>
      <c r="N802" s="94"/>
      <c r="O802" s="96"/>
      <c r="P802" s="97"/>
    </row>
    <row r="803" spans="1:16">
      <c r="A803" s="105"/>
      <c r="B803" s="126"/>
      <c r="C803" s="897"/>
      <c r="D803" s="94"/>
      <c r="E803" s="96"/>
      <c r="F803" s="97"/>
      <c r="G803" s="126"/>
      <c r="H803" s="900"/>
      <c r="I803" s="94"/>
      <c r="J803" s="96"/>
      <c r="K803" s="97"/>
      <c r="L803" s="126"/>
      <c r="M803" s="903"/>
      <c r="N803" s="94"/>
      <c r="O803" s="96"/>
      <c r="P803" s="128"/>
    </row>
    <row r="804" spans="1:16">
      <c r="A804" s="105"/>
      <c r="B804" s="107"/>
      <c r="C804" s="897"/>
      <c r="D804" s="94"/>
      <c r="E804" s="96"/>
      <c r="F804" s="97"/>
      <c r="G804" s="107"/>
      <c r="H804" s="900"/>
      <c r="I804" s="94"/>
      <c r="J804" s="96"/>
      <c r="K804" s="97"/>
      <c r="L804" s="107"/>
      <c r="M804" s="903"/>
      <c r="N804" s="94"/>
      <c r="O804" s="96"/>
      <c r="P804" s="216"/>
    </row>
    <row r="805" spans="1:16">
      <c r="A805" s="105"/>
      <c r="B805" s="109"/>
      <c r="C805" s="897"/>
      <c r="D805" s="94"/>
      <c r="E805" s="96"/>
      <c r="F805" s="97"/>
      <c r="G805" s="109"/>
      <c r="H805" s="900"/>
      <c r="I805" s="94"/>
      <c r="J805" s="96"/>
      <c r="K805" s="97"/>
      <c r="L805" s="109"/>
      <c r="M805" s="903"/>
      <c r="N805" s="94"/>
      <c r="O805" s="96"/>
      <c r="P805" s="97"/>
    </row>
    <row r="806" spans="1:16">
      <c r="A806" s="105"/>
      <c r="B806" s="110"/>
      <c r="C806" s="897"/>
      <c r="D806" s="94"/>
      <c r="E806" s="96"/>
      <c r="F806" s="127"/>
      <c r="G806" s="110"/>
      <c r="H806" s="900"/>
      <c r="I806" s="94"/>
      <c r="J806" s="96"/>
      <c r="K806" s="127"/>
      <c r="L806" s="110"/>
      <c r="M806" s="903"/>
      <c r="N806" s="94"/>
      <c r="O806" s="96"/>
      <c r="P806" s="127"/>
    </row>
    <row r="807" spans="1:16">
      <c r="A807" s="105"/>
      <c r="B807" s="109"/>
      <c r="C807" s="897"/>
      <c r="D807" s="94"/>
      <c r="E807" s="96"/>
      <c r="F807" s="128"/>
      <c r="G807" s="109"/>
      <c r="H807" s="900"/>
      <c r="I807" s="94"/>
      <c r="J807" s="96"/>
      <c r="K807" s="128"/>
      <c r="L807" s="109"/>
      <c r="M807" s="903"/>
      <c r="N807" s="94"/>
      <c r="O807" s="96"/>
      <c r="P807" s="128"/>
    </row>
    <row r="808" spans="1:16">
      <c r="A808" s="105"/>
      <c r="B808" s="110"/>
      <c r="C808" s="897"/>
      <c r="D808" s="217"/>
      <c r="E808" s="114"/>
      <c r="F808" s="216"/>
      <c r="G808" s="110"/>
      <c r="H808" s="900"/>
      <c r="I808" s="113"/>
      <c r="J808" s="114"/>
      <c r="K808" s="216"/>
      <c r="L808" s="110"/>
      <c r="M808" s="903"/>
      <c r="N808" s="113"/>
      <c r="O808" s="114"/>
      <c r="P808" s="216"/>
    </row>
    <row r="809" spans="1:16">
      <c r="A809" s="105"/>
      <c r="B809" s="109"/>
      <c r="C809" s="897"/>
      <c r="D809" s="217"/>
      <c r="E809" s="114"/>
      <c r="F809" s="216"/>
      <c r="G809" s="109"/>
      <c r="H809" s="900"/>
      <c r="I809" s="113"/>
      <c r="J809" s="114"/>
      <c r="K809" s="216"/>
      <c r="L809" s="109"/>
      <c r="M809" s="903"/>
      <c r="N809" s="113"/>
      <c r="O809" s="114"/>
      <c r="P809" s="216"/>
    </row>
    <row r="810" spans="1:16" ht="17.25" thickBot="1">
      <c r="A810" s="105"/>
      <c r="B810" s="110"/>
      <c r="C810" s="910"/>
      <c r="D810" s="129"/>
      <c r="E810" s="130"/>
      <c r="F810" s="104"/>
      <c r="G810" s="110"/>
      <c r="H810" s="911"/>
      <c r="I810" s="113"/>
      <c r="J810" s="130"/>
      <c r="K810" s="104"/>
      <c r="L810" s="110"/>
      <c r="M810" s="909"/>
      <c r="N810" s="113"/>
      <c r="O810" s="131"/>
      <c r="P810" s="127"/>
    </row>
    <row r="811" spans="1:16">
      <c r="A811" s="132"/>
      <c r="B811" s="109"/>
      <c r="C811" s="896" t="s">
        <v>668</v>
      </c>
      <c r="D811" s="118" t="s">
        <v>136</v>
      </c>
      <c r="E811" s="133" t="s">
        <v>137</v>
      </c>
      <c r="F811" s="125"/>
      <c r="G811" s="109"/>
      <c r="H811" s="899" t="s">
        <v>135</v>
      </c>
      <c r="I811" s="118" t="s">
        <v>136</v>
      </c>
      <c r="J811" s="133" t="s">
        <v>137</v>
      </c>
      <c r="K811" s="125"/>
      <c r="L811" s="109"/>
      <c r="M811" s="902" t="s">
        <v>135</v>
      </c>
      <c r="N811" s="118" t="s">
        <v>136</v>
      </c>
      <c r="O811" s="133" t="s">
        <v>137</v>
      </c>
      <c r="P811" s="125"/>
    </row>
    <row r="812" spans="1:16">
      <c r="A812" s="132"/>
      <c r="B812" s="110"/>
      <c r="C812" s="897"/>
      <c r="D812" s="94" t="s">
        <v>141</v>
      </c>
      <c r="E812" s="96" t="s">
        <v>142</v>
      </c>
      <c r="F812" s="134"/>
      <c r="G812" s="110"/>
      <c r="H812" s="900"/>
      <c r="I812" s="94" t="s">
        <v>141</v>
      </c>
      <c r="J812" s="96" t="s">
        <v>142</v>
      </c>
      <c r="K812" s="134"/>
      <c r="L812" s="110"/>
      <c r="M812" s="903"/>
      <c r="N812" s="94" t="s">
        <v>141</v>
      </c>
      <c r="O812" s="96" t="s">
        <v>142</v>
      </c>
      <c r="P812" s="134"/>
    </row>
    <row r="813" spans="1:16">
      <c r="A813" s="132"/>
      <c r="B813" s="135"/>
      <c r="C813" s="897"/>
      <c r="D813" s="94" t="s">
        <v>145</v>
      </c>
      <c r="E813" s="96" t="s">
        <v>146</v>
      </c>
      <c r="F813" s="97"/>
      <c r="G813" s="135"/>
      <c r="H813" s="900"/>
      <c r="I813" s="94" t="s">
        <v>145</v>
      </c>
      <c r="J813" s="96" t="s">
        <v>146</v>
      </c>
      <c r="K813" s="97"/>
      <c r="L813" s="135"/>
      <c r="M813" s="903"/>
      <c r="N813" s="94" t="s">
        <v>145</v>
      </c>
      <c r="O813" s="96" t="s">
        <v>146</v>
      </c>
      <c r="P813" s="97"/>
    </row>
    <row r="814" spans="1:16">
      <c r="A814" s="132"/>
      <c r="B814" s="110"/>
      <c r="C814" s="897"/>
      <c r="D814" s="94" t="s">
        <v>147</v>
      </c>
      <c r="E814" s="96" t="s">
        <v>148</v>
      </c>
      <c r="F814" s="104"/>
      <c r="G814" s="110"/>
      <c r="H814" s="900"/>
      <c r="I814" s="94" t="s">
        <v>147</v>
      </c>
      <c r="J814" s="96" t="s">
        <v>148</v>
      </c>
      <c r="K814" s="104"/>
      <c r="L814" s="110"/>
      <c r="M814" s="903"/>
      <c r="N814" s="94" t="s">
        <v>147</v>
      </c>
      <c r="O814" s="96" t="s">
        <v>148</v>
      </c>
      <c r="P814" s="104"/>
    </row>
    <row r="815" spans="1:16">
      <c r="A815" s="132"/>
      <c r="B815" s="135"/>
      <c r="C815" s="897"/>
      <c r="D815" s="94"/>
      <c r="E815" s="114"/>
      <c r="F815" s="136"/>
      <c r="G815" s="135"/>
      <c r="H815" s="900"/>
      <c r="I815" s="94"/>
      <c r="J815" s="114"/>
      <c r="K815" s="136"/>
      <c r="L815" s="135"/>
      <c r="M815" s="903"/>
      <c r="N815" s="94"/>
      <c r="O815" s="114"/>
      <c r="P815" s="136"/>
    </row>
    <row r="816" spans="1:16">
      <c r="A816" s="132"/>
      <c r="B816" s="110"/>
      <c r="C816" s="897"/>
      <c r="D816" s="94"/>
      <c r="E816" s="96"/>
      <c r="F816" s="97"/>
      <c r="G816" s="110"/>
      <c r="H816" s="900"/>
      <c r="I816" s="94"/>
      <c r="J816" s="96"/>
      <c r="K816" s="97"/>
      <c r="L816" s="110"/>
      <c r="M816" s="903"/>
      <c r="N816" s="94"/>
      <c r="O816" s="96"/>
      <c r="P816" s="97"/>
    </row>
    <row r="817" spans="1:16">
      <c r="A817" s="132"/>
      <c r="B817" s="135"/>
      <c r="C817" s="897"/>
      <c r="D817" s="94"/>
      <c r="E817" s="114"/>
      <c r="F817" s="136"/>
      <c r="G817" s="135"/>
      <c r="H817" s="900"/>
      <c r="I817" s="94"/>
      <c r="J817" s="114"/>
      <c r="K817" s="136"/>
      <c r="L817" s="135"/>
      <c r="M817" s="903"/>
      <c r="N817" s="94"/>
      <c r="O817" s="114"/>
      <c r="P817" s="136"/>
    </row>
    <row r="818" spans="1:16">
      <c r="A818" s="132"/>
      <c r="B818" s="110"/>
      <c r="C818" s="897"/>
      <c r="D818" s="94"/>
      <c r="E818" s="96"/>
      <c r="F818" s="97"/>
      <c r="G818" s="110"/>
      <c r="H818" s="900"/>
      <c r="I818" s="94"/>
      <c r="J818" s="96"/>
      <c r="K818" s="97"/>
      <c r="L818" s="110"/>
      <c r="M818" s="903"/>
      <c r="N818" s="94"/>
      <c r="O818" s="96"/>
      <c r="P818" s="97"/>
    </row>
    <row r="819" spans="1:16">
      <c r="A819" s="132"/>
      <c r="B819" s="135"/>
      <c r="C819" s="897"/>
      <c r="D819" s="94"/>
      <c r="E819" s="96"/>
      <c r="F819" s="97"/>
      <c r="G819" s="135"/>
      <c r="H819" s="900"/>
      <c r="I819" s="94"/>
      <c r="J819" s="96"/>
      <c r="K819" s="97"/>
      <c r="L819" s="135"/>
      <c r="M819" s="903"/>
      <c r="N819" s="94"/>
      <c r="O819" s="96"/>
      <c r="P819" s="97"/>
    </row>
    <row r="820" spans="1:16" ht="17.25" thickBot="1">
      <c r="A820" s="132"/>
      <c r="B820" s="110"/>
      <c r="C820" s="910"/>
      <c r="D820" s="115"/>
      <c r="E820" s="116"/>
      <c r="F820" s="117"/>
      <c r="G820" s="110"/>
      <c r="H820" s="911"/>
      <c r="I820" s="115"/>
      <c r="J820" s="130"/>
      <c r="K820" s="104"/>
      <c r="L820" s="110"/>
      <c r="M820" s="909"/>
      <c r="N820" s="115"/>
      <c r="O820" s="130"/>
      <c r="P820" s="104"/>
    </row>
    <row r="821" spans="1:16">
      <c r="A821" s="132"/>
      <c r="B821" s="135"/>
      <c r="C821" s="896" t="s">
        <v>669</v>
      </c>
      <c r="D821" s="137" t="s">
        <v>150</v>
      </c>
      <c r="E821" s="138"/>
      <c r="F821" s="139" t="s">
        <v>151</v>
      </c>
      <c r="G821" s="135"/>
      <c r="H821" s="899" t="s">
        <v>149</v>
      </c>
      <c r="I821" s="137" t="s">
        <v>150</v>
      </c>
      <c r="J821" s="138"/>
      <c r="K821" s="139" t="s">
        <v>151</v>
      </c>
      <c r="L821" s="135"/>
      <c r="M821" s="902" t="s">
        <v>149</v>
      </c>
      <c r="N821" s="137" t="s">
        <v>150</v>
      </c>
      <c r="O821" s="138"/>
      <c r="P821" s="139" t="s">
        <v>151</v>
      </c>
    </row>
    <row r="822" spans="1:16">
      <c r="A822" s="132"/>
      <c r="B822" s="110"/>
      <c r="C822" s="897"/>
      <c r="D822" s="120"/>
      <c r="E822" s="121"/>
      <c r="F822" s="140"/>
      <c r="G822" s="110"/>
      <c r="H822" s="900"/>
      <c r="I822" s="94"/>
      <c r="J822" s="96"/>
      <c r="K822" s="97"/>
      <c r="L822" s="110"/>
      <c r="M822" s="903"/>
      <c r="N822" s="94"/>
      <c r="O822" s="96"/>
      <c r="P822" s="97"/>
    </row>
    <row r="823" spans="1:16">
      <c r="A823" s="132"/>
      <c r="B823" s="135"/>
      <c r="C823" s="897"/>
      <c r="D823" s="94"/>
      <c r="E823" s="96"/>
      <c r="F823" s="97"/>
      <c r="G823" s="135"/>
      <c r="H823" s="900"/>
      <c r="I823" s="94"/>
      <c r="J823" s="96"/>
      <c r="K823" s="97"/>
      <c r="L823" s="135"/>
      <c r="M823" s="903"/>
      <c r="N823" s="94"/>
      <c r="O823" s="96"/>
      <c r="P823" s="97"/>
    </row>
    <row r="824" spans="1:16">
      <c r="A824" s="132"/>
      <c r="B824" s="110"/>
      <c r="C824" s="897"/>
      <c r="D824" s="113"/>
      <c r="E824" s="114"/>
      <c r="F824" s="104"/>
      <c r="G824" s="110"/>
      <c r="H824" s="900"/>
      <c r="I824" s="113"/>
      <c r="J824" s="114"/>
      <c r="K824" s="104"/>
      <c r="L824" s="110"/>
      <c r="M824" s="903"/>
      <c r="N824" s="113"/>
      <c r="O824" s="114"/>
      <c r="P824" s="104"/>
    </row>
    <row r="825" spans="1:16">
      <c r="A825" s="905"/>
      <c r="B825" s="135"/>
      <c r="C825" s="897"/>
      <c r="D825" s="94"/>
      <c r="E825" s="96"/>
      <c r="F825" s="97"/>
      <c r="G825" s="135"/>
      <c r="H825" s="900"/>
      <c r="I825" s="94"/>
      <c r="J825" s="96"/>
      <c r="K825" s="97"/>
      <c r="L825" s="135"/>
      <c r="M825" s="903"/>
      <c r="N825" s="94"/>
      <c r="O825" s="96"/>
      <c r="P825" s="97"/>
    </row>
    <row r="826" spans="1:16">
      <c r="A826" s="905"/>
      <c r="B826" s="110"/>
      <c r="C826" s="897"/>
      <c r="D826" s="94"/>
      <c r="E826" s="96"/>
      <c r="F826" s="97"/>
      <c r="G826" s="110"/>
      <c r="H826" s="900"/>
      <c r="I826" s="94"/>
      <c r="J826" s="96"/>
      <c r="K826" s="97"/>
      <c r="L826" s="110"/>
      <c r="M826" s="903"/>
      <c r="N826" s="94"/>
      <c r="O826" s="96"/>
      <c r="P826" s="97"/>
    </row>
    <row r="827" spans="1:16">
      <c r="A827" s="905"/>
      <c r="B827" s="135"/>
      <c r="C827" s="897"/>
      <c r="D827" s="113"/>
      <c r="E827" s="114"/>
      <c r="F827" s="104"/>
      <c r="G827" s="135"/>
      <c r="H827" s="900"/>
      <c r="I827" s="113"/>
      <c r="J827" s="114"/>
      <c r="K827" s="104"/>
      <c r="L827" s="135"/>
      <c r="M827" s="903"/>
      <c r="N827" s="113"/>
      <c r="O827" s="114"/>
      <c r="P827" s="104"/>
    </row>
    <row r="828" spans="1:16" ht="17.25" thickBot="1">
      <c r="A828" s="906"/>
      <c r="B828" s="141"/>
      <c r="C828" s="898"/>
      <c r="D828" s="142"/>
      <c r="E828" s="143"/>
      <c r="F828" s="144"/>
      <c r="G828" s="141"/>
      <c r="H828" s="901"/>
      <c r="I828" s="142"/>
      <c r="J828" s="143"/>
      <c r="K828" s="144"/>
      <c r="L828" s="141"/>
      <c r="M828" s="904"/>
      <c r="N828" s="142"/>
      <c r="O828" s="143"/>
      <c r="P828" s="144"/>
    </row>
    <row r="829" spans="1:16" s="146" customFormat="1" ht="27" customHeight="1" thickTop="1" thickBot="1">
      <c r="A829" s="145"/>
      <c r="B829" s="907" t="s">
        <v>152</v>
      </c>
      <c r="C829" s="907"/>
      <c r="D829" s="907"/>
      <c r="E829" s="907"/>
      <c r="F829" s="907"/>
      <c r="G829" s="908" t="s">
        <v>153</v>
      </c>
      <c r="H829" s="908"/>
      <c r="I829" s="908"/>
      <c r="J829" s="908"/>
      <c r="K829" s="908"/>
      <c r="L829" s="908"/>
      <c r="M829" s="908"/>
      <c r="N829" s="889" t="s">
        <v>154</v>
      </c>
      <c r="O829" s="889"/>
      <c r="P829" s="889"/>
    </row>
    <row r="830" spans="1:16" s="159" customFormat="1" ht="21.75" customHeight="1" thickTop="1" thickBot="1">
      <c r="A830" s="147" t="s">
        <v>0</v>
      </c>
      <c r="B830" s="148"/>
      <c r="C830" s="149" t="s">
        <v>155</v>
      </c>
      <c r="D830" s="150" t="s">
        <v>156</v>
      </c>
      <c r="E830" s="151" t="s">
        <v>157</v>
      </c>
      <c r="F830" s="152" t="s">
        <v>158</v>
      </c>
      <c r="G830" s="153" t="s">
        <v>159</v>
      </c>
      <c r="H830" s="154" t="s">
        <v>150</v>
      </c>
      <c r="I830" s="155" t="s">
        <v>156</v>
      </c>
      <c r="J830" s="155" t="s">
        <v>157</v>
      </c>
      <c r="K830" s="155" t="s">
        <v>158</v>
      </c>
      <c r="L830" s="154" t="s">
        <v>160</v>
      </c>
      <c r="M830" s="156" t="s">
        <v>161</v>
      </c>
      <c r="N830" s="157" t="s">
        <v>155</v>
      </c>
      <c r="O830" s="151" t="s">
        <v>157</v>
      </c>
      <c r="P830" s="158" t="s">
        <v>158</v>
      </c>
    </row>
    <row r="831" spans="1:16" s="172" customFormat="1" ht="17.25" thickTop="1">
      <c r="A831" s="890">
        <f>A745</f>
        <v>46181</v>
      </c>
      <c r="B831" s="893" t="s">
        <v>670</v>
      </c>
      <c r="C831" s="160"/>
      <c r="D831" s="161"/>
      <c r="E831" s="162"/>
      <c r="F831" s="163"/>
      <c r="G831" s="164"/>
      <c r="H831" s="165"/>
      <c r="I831" s="166"/>
      <c r="J831" s="166"/>
      <c r="K831" s="167"/>
      <c r="L831" s="168"/>
      <c r="M831" s="169"/>
      <c r="N831" s="170"/>
      <c r="O831" s="166"/>
      <c r="P831" s="171"/>
    </row>
    <row r="832" spans="1:16" s="172" customFormat="1">
      <c r="A832" s="891"/>
      <c r="B832" s="894"/>
      <c r="C832" s="173"/>
      <c r="D832" s="174"/>
      <c r="E832" s="175"/>
      <c r="F832" s="176"/>
      <c r="G832" s="173"/>
      <c r="H832" s="177"/>
      <c r="I832" s="175"/>
      <c r="J832" s="175"/>
      <c r="K832" s="178"/>
      <c r="L832" s="179"/>
      <c r="M832" s="180"/>
      <c r="N832" s="181"/>
      <c r="O832" s="175"/>
      <c r="P832" s="182"/>
    </row>
    <row r="833" spans="1:16" s="172" customFormat="1">
      <c r="A833" s="891"/>
      <c r="B833" s="894"/>
      <c r="C833" s="173"/>
      <c r="D833" s="174"/>
      <c r="E833" s="175"/>
      <c r="F833" s="176"/>
      <c r="G833" s="173"/>
      <c r="H833" s="183"/>
      <c r="I833" s="175"/>
      <c r="J833" s="175"/>
      <c r="K833" s="178"/>
      <c r="L833" s="184"/>
      <c r="M833" s="180"/>
      <c r="N833" s="181"/>
      <c r="O833" s="175"/>
      <c r="P833" s="182"/>
    </row>
    <row r="834" spans="1:16" s="172" customFormat="1">
      <c r="A834" s="891"/>
      <c r="B834" s="894"/>
      <c r="C834" s="173"/>
      <c r="D834" s="218"/>
      <c r="E834" s="175"/>
      <c r="F834" s="176"/>
      <c r="G834" s="173"/>
      <c r="H834" s="183"/>
      <c r="I834" s="175"/>
      <c r="J834" s="175"/>
      <c r="K834" s="187"/>
      <c r="L834" s="184"/>
      <c r="M834" s="180"/>
      <c r="N834" s="181"/>
      <c r="O834" s="175"/>
      <c r="P834" s="182"/>
    </row>
    <row r="835" spans="1:16" s="172" customFormat="1">
      <c r="A835" s="891"/>
      <c r="B835" s="894"/>
      <c r="C835" s="173"/>
      <c r="D835" s="185"/>
      <c r="E835" s="175"/>
      <c r="F835" s="182"/>
      <c r="G835" s="173"/>
      <c r="H835" s="186"/>
      <c r="I835" s="175"/>
      <c r="J835" s="175"/>
      <c r="K835" s="187"/>
      <c r="L835" s="184"/>
      <c r="M835" s="180"/>
      <c r="N835" s="181"/>
      <c r="O835" s="175"/>
      <c r="P835" s="182"/>
    </row>
    <row r="836" spans="1:16" s="172" customFormat="1">
      <c r="A836" s="891"/>
      <c r="B836" s="894"/>
      <c r="C836" s="173"/>
      <c r="D836" s="174"/>
      <c r="E836" s="175"/>
      <c r="F836" s="188"/>
      <c r="G836" s="198"/>
      <c r="H836" s="183"/>
      <c r="I836" s="191"/>
      <c r="J836" s="175"/>
      <c r="K836" s="178"/>
      <c r="L836" s="189"/>
      <c r="M836" s="190"/>
      <c r="N836" s="181"/>
      <c r="O836" s="175"/>
      <c r="P836" s="182"/>
    </row>
    <row r="837" spans="1:16" s="172" customFormat="1">
      <c r="A837" s="891"/>
      <c r="B837" s="894"/>
      <c r="C837" s="173"/>
      <c r="D837" s="174"/>
      <c r="E837" s="175"/>
      <c r="F837" s="182"/>
      <c r="G837" s="173"/>
      <c r="H837" s="183"/>
      <c r="I837" s="191"/>
      <c r="J837" s="175"/>
      <c r="K837" s="178"/>
      <c r="L837" s="184"/>
      <c r="M837" s="180"/>
      <c r="N837" s="181"/>
      <c r="O837" s="175"/>
      <c r="P837" s="182"/>
    </row>
    <row r="838" spans="1:16" s="172" customFormat="1">
      <c r="A838" s="891"/>
      <c r="B838" s="894"/>
      <c r="C838" s="173"/>
      <c r="D838" s="174"/>
      <c r="E838" s="175"/>
      <c r="F838" s="182"/>
      <c r="G838" s="219"/>
      <c r="H838" s="183"/>
      <c r="I838" s="175"/>
      <c r="J838" s="175"/>
      <c r="K838" s="178"/>
      <c r="L838" s="184"/>
      <c r="M838" s="180"/>
      <c r="N838" s="181"/>
      <c r="O838" s="175"/>
      <c r="P838" s="182"/>
    </row>
    <row r="839" spans="1:16" s="172" customFormat="1">
      <c r="A839" s="891"/>
      <c r="B839" s="894"/>
      <c r="C839" s="173"/>
      <c r="D839" s="174"/>
      <c r="E839" s="175"/>
      <c r="F839" s="188"/>
      <c r="G839" s="173"/>
      <c r="H839" s="183"/>
      <c r="I839" s="191"/>
      <c r="J839" s="175"/>
      <c r="K839" s="178"/>
      <c r="L839" s="184"/>
      <c r="M839" s="180"/>
      <c r="N839" s="181"/>
      <c r="O839" s="175"/>
      <c r="P839" s="182"/>
    </row>
    <row r="840" spans="1:16" s="172" customFormat="1">
      <c r="A840" s="891"/>
      <c r="B840" s="894"/>
      <c r="C840" s="173"/>
      <c r="D840" s="174"/>
      <c r="E840" s="175"/>
      <c r="F840" s="182"/>
      <c r="G840" s="173"/>
      <c r="H840" s="183"/>
      <c r="I840" s="191"/>
      <c r="J840" s="175"/>
      <c r="K840" s="178"/>
      <c r="L840" s="184"/>
      <c r="M840" s="180"/>
      <c r="N840" s="181"/>
      <c r="O840" s="175"/>
      <c r="P840" s="182"/>
    </row>
    <row r="841" spans="1:16" s="172" customFormat="1">
      <c r="A841" s="891"/>
      <c r="B841" s="894"/>
      <c r="C841" s="192"/>
      <c r="D841" s="193"/>
      <c r="E841" s="194"/>
      <c r="F841" s="195"/>
      <c r="G841" s="173"/>
      <c r="H841" s="177"/>
      <c r="I841" s="175"/>
      <c r="J841" s="175"/>
      <c r="K841" s="178"/>
      <c r="L841" s="184"/>
      <c r="M841" s="180"/>
      <c r="N841" s="196"/>
      <c r="O841" s="194"/>
      <c r="P841" s="195"/>
    </row>
    <row r="842" spans="1:16" s="172" customFormat="1">
      <c r="A842" s="891"/>
      <c r="B842" s="894"/>
      <c r="C842" s="192"/>
      <c r="D842" s="193"/>
      <c r="E842" s="194"/>
      <c r="F842" s="195"/>
      <c r="G842" s="198"/>
      <c r="H842" s="183"/>
      <c r="I842" s="191"/>
      <c r="J842" s="175"/>
      <c r="K842" s="178"/>
      <c r="L842" s="184"/>
      <c r="M842" s="180"/>
      <c r="N842" s="196"/>
      <c r="O842" s="194"/>
      <c r="P842" s="195"/>
    </row>
    <row r="843" spans="1:16" s="172" customFormat="1">
      <c r="A843" s="891"/>
      <c r="B843" s="894"/>
      <c r="C843" s="192"/>
      <c r="D843" s="193"/>
      <c r="E843" s="194"/>
      <c r="F843" s="195"/>
      <c r="G843" s="173"/>
      <c r="H843" s="199"/>
      <c r="I843" s="191"/>
      <c r="J843" s="200"/>
      <c r="K843" s="197"/>
      <c r="L843" s="184"/>
      <c r="M843" s="180"/>
      <c r="N843" s="196"/>
      <c r="O843" s="194"/>
      <c r="P843" s="195"/>
    </row>
    <row r="844" spans="1:16" s="172" customFormat="1">
      <c r="A844" s="891"/>
      <c r="B844" s="894"/>
      <c r="C844" s="192"/>
      <c r="D844" s="193"/>
      <c r="E844" s="194"/>
      <c r="F844" s="195"/>
      <c r="G844" s="173"/>
      <c r="H844" s="201"/>
      <c r="I844" s="175"/>
      <c r="J844" s="175"/>
      <c r="K844" s="178"/>
      <c r="L844" s="184"/>
      <c r="M844" s="180"/>
      <c r="N844" s="196"/>
      <c r="O844" s="194"/>
      <c r="P844" s="195"/>
    </row>
    <row r="845" spans="1:16" s="172" customFormat="1">
      <c r="A845" s="891"/>
      <c r="B845" s="894"/>
      <c r="C845" s="192"/>
      <c r="D845" s="193"/>
      <c r="E845" s="194"/>
      <c r="F845" s="195"/>
      <c r="G845" s="198"/>
      <c r="H845" s="183"/>
      <c r="I845" s="200"/>
      <c r="J845" s="200"/>
      <c r="K845" s="197"/>
      <c r="L845" s="184"/>
      <c r="M845" s="180"/>
      <c r="N845" s="196"/>
      <c r="O845" s="194"/>
      <c r="P845" s="195"/>
    </row>
    <row r="846" spans="1:16" s="172" customFormat="1">
      <c r="A846" s="891"/>
      <c r="B846" s="894"/>
      <c r="C846" s="192"/>
      <c r="D846" s="193"/>
      <c r="E846" s="194"/>
      <c r="F846" s="195"/>
      <c r="G846" s="173"/>
      <c r="H846" s="183"/>
      <c r="I846" s="200"/>
      <c r="J846" s="200"/>
      <c r="K846" s="197"/>
      <c r="L846" s="179"/>
      <c r="M846" s="180"/>
      <c r="N846" s="196"/>
      <c r="O846" s="194"/>
      <c r="P846" s="195"/>
    </row>
    <row r="847" spans="1:16" s="172" customFormat="1">
      <c r="A847" s="891"/>
      <c r="B847" s="894"/>
      <c r="C847" s="192"/>
      <c r="D847" s="193"/>
      <c r="E847" s="194"/>
      <c r="F847" s="195"/>
      <c r="G847" s="192"/>
      <c r="H847" s="201"/>
      <c r="I847" s="202"/>
      <c r="J847" s="202"/>
      <c r="K847" s="203"/>
      <c r="L847" s="204"/>
      <c r="M847" s="190"/>
      <c r="N847" s="196"/>
      <c r="O847" s="194"/>
      <c r="P847" s="195"/>
    </row>
    <row r="848" spans="1:16" s="172" customFormat="1">
      <c r="A848" s="891"/>
      <c r="B848" s="894"/>
      <c r="C848" s="192"/>
      <c r="D848" s="193"/>
      <c r="E848" s="194"/>
      <c r="F848" s="195"/>
      <c r="G848" s="192"/>
      <c r="H848" s="201"/>
      <c r="I848" s="202"/>
      <c r="J848" s="202"/>
      <c r="K848" s="203"/>
      <c r="L848" s="204"/>
      <c r="M848" s="190"/>
      <c r="N848" s="196"/>
      <c r="O848" s="194"/>
      <c r="P848" s="195"/>
    </row>
    <row r="849" spans="1:16" s="172" customFormat="1">
      <c r="A849" s="891"/>
      <c r="B849" s="894"/>
      <c r="C849" s="192"/>
      <c r="D849" s="193"/>
      <c r="E849" s="194"/>
      <c r="F849" s="195"/>
      <c r="G849" s="192"/>
      <c r="H849" s="201"/>
      <c r="I849" s="202"/>
      <c r="J849" s="202"/>
      <c r="K849" s="203"/>
      <c r="L849" s="204"/>
      <c r="M849" s="190"/>
      <c r="N849" s="196"/>
      <c r="O849" s="194"/>
      <c r="P849" s="195"/>
    </row>
    <row r="850" spans="1:16" s="172" customFormat="1" ht="17.25" thickBot="1">
      <c r="A850" s="892"/>
      <c r="B850" s="895"/>
      <c r="C850" s="205"/>
      <c r="D850" s="206"/>
      <c r="E850" s="207"/>
      <c r="F850" s="208"/>
      <c r="G850" s="209"/>
      <c r="H850" s="210"/>
      <c r="I850" s="211"/>
      <c r="J850" s="211"/>
      <c r="K850" s="212"/>
      <c r="L850" s="213"/>
      <c r="M850" s="214"/>
      <c r="N850" s="215"/>
      <c r="O850" s="207"/>
      <c r="P850" s="208"/>
    </row>
    <row r="851" spans="1:16" s="71" customFormat="1" ht="18" customHeight="1" thickTop="1" thickBot="1">
      <c r="A851" s="926">
        <f>A745+1</f>
        <v>46182</v>
      </c>
      <c r="B851" s="90" t="s">
        <v>162</v>
      </c>
      <c r="C851" s="896" t="s">
        <v>665</v>
      </c>
      <c r="D851" s="91" t="s">
        <v>114</v>
      </c>
      <c r="E851" s="92" t="s">
        <v>164</v>
      </c>
      <c r="F851" s="93"/>
      <c r="G851" s="90" t="s">
        <v>162</v>
      </c>
      <c r="H851" s="900" t="s">
        <v>163</v>
      </c>
      <c r="I851" s="91" t="s">
        <v>114</v>
      </c>
      <c r="J851" s="92" t="s">
        <v>164</v>
      </c>
      <c r="K851" s="93"/>
      <c r="L851" s="90" t="s">
        <v>162</v>
      </c>
      <c r="M851" s="903" t="s">
        <v>163</v>
      </c>
      <c r="N851" s="91" t="s">
        <v>114</v>
      </c>
      <c r="O851" s="92" t="s">
        <v>164</v>
      </c>
      <c r="P851" s="93"/>
    </row>
    <row r="852" spans="1:16" ht="18" customHeight="1">
      <c r="A852" s="927"/>
      <c r="B852" s="928"/>
      <c r="C852" s="897"/>
      <c r="D852" s="94" t="s">
        <v>116</v>
      </c>
      <c r="E852" s="95" t="s">
        <v>142</v>
      </c>
      <c r="F852" s="93"/>
      <c r="G852" s="928"/>
      <c r="H852" s="900"/>
      <c r="I852" s="94" t="s">
        <v>116</v>
      </c>
      <c r="J852" s="95" t="s">
        <v>142</v>
      </c>
      <c r="K852" s="93"/>
      <c r="L852" s="928"/>
      <c r="M852" s="903"/>
      <c r="N852" s="94" t="s">
        <v>116</v>
      </c>
      <c r="O852" s="95" t="s">
        <v>142</v>
      </c>
      <c r="P852" s="93"/>
    </row>
    <row r="853" spans="1:16" ht="17.25" thickBot="1">
      <c r="A853" s="927"/>
      <c r="B853" s="929"/>
      <c r="C853" s="897"/>
      <c r="D853" s="94" t="s">
        <v>165</v>
      </c>
      <c r="E853" s="96" t="s">
        <v>166</v>
      </c>
      <c r="F853" s="98"/>
      <c r="G853" s="929"/>
      <c r="H853" s="900"/>
      <c r="I853" s="94" t="s">
        <v>165</v>
      </c>
      <c r="J853" s="96" t="s">
        <v>166</v>
      </c>
      <c r="K853" s="98"/>
      <c r="L853" s="929"/>
      <c r="M853" s="903"/>
      <c r="N853" s="94" t="s">
        <v>165</v>
      </c>
      <c r="O853" s="96" t="s">
        <v>166</v>
      </c>
      <c r="P853" s="98"/>
    </row>
    <row r="854" spans="1:16" ht="17.25" thickBot="1">
      <c r="A854" s="927"/>
      <c r="B854" s="90" t="s">
        <v>167</v>
      </c>
      <c r="C854" s="897"/>
      <c r="D854" s="94"/>
      <c r="E854" s="96"/>
      <c r="F854" s="97"/>
      <c r="G854" s="90" t="s">
        <v>167</v>
      </c>
      <c r="H854" s="900"/>
      <c r="I854" s="94" t="s">
        <v>120</v>
      </c>
      <c r="J854" s="96" t="s">
        <v>148</v>
      </c>
      <c r="K854" s="97"/>
      <c r="L854" s="90" t="s">
        <v>167</v>
      </c>
      <c r="M854" s="903"/>
      <c r="N854" s="94" t="s">
        <v>120</v>
      </c>
      <c r="O854" s="96" t="s">
        <v>148</v>
      </c>
      <c r="P854" s="97"/>
    </row>
    <row r="855" spans="1:16">
      <c r="A855" s="927"/>
      <c r="B855" s="925"/>
      <c r="C855" s="897"/>
      <c r="D855" s="94"/>
      <c r="E855" s="96"/>
      <c r="F855" s="97"/>
      <c r="G855" s="925"/>
      <c r="H855" s="900"/>
      <c r="I855" s="94"/>
      <c r="J855" s="96"/>
      <c r="K855" s="97"/>
      <c r="L855" s="925"/>
      <c r="M855" s="903"/>
      <c r="N855" s="94"/>
      <c r="O855" s="96"/>
      <c r="P855" s="97"/>
    </row>
    <row r="856" spans="1:16">
      <c r="A856" s="927"/>
      <c r="B856" s="918"/>
      <c r="C856" s="897"/>
      <c r="D856" s="94"/>
      <c r="E856" s="96"/>
      <c r="F856" s="97"/>
      <c r="G856" s="918"/>
      <c r="H856" s="900"/>
      <c r="I856" s="94"/>
      <c r="J856" s="96"/>
      <c r="K856" s="97"/>
      <c r="L856" s="918"/>
      <c r="M856" s="903"/>
      <c r="N856" s="94"/>
      <c r="O856" s="96"/>
      <c r="P856" s="97"/>
    </row>
    <row r="857" spans="1:16">
      <c r="A857" s="927"/>
      <c r="B857" s="917"/>
      <c r="C857" s="897"/>
      <c r="D857" s="94"/>
      <c r="E857" s="96"/>
      <c r="F857" s="93"/>
      <c r="G857" s="917"/>
      <c r="H857" s="900"/>
      <c r="I857" s="94"/>
      <c r="J857" s="96"/>
      <c r="K857" s="93"/>
      <c r="L857" s="917"/>
      <c r="M857" s="903"/>
      <c r="N857" s="94"/>
      <c r="O857" s="96"/>
      <c r="P857" s="93"/>
    </row>
    <row r="858" spans="1:16">
      <c r="A858" s="927"/>
      <c r="B858" s="918"/>
      <c r="C858" s="897"/>
      <c r="D858" s="94"/>
      <c r="E858" s="96"/>
      <c r="F858" s="99"/>
      <c r="G858" s="918"/>
      <c r="H858" s="900"/>
      <c r="I858" s="94"/>
      <c r="J858" s="96"/>
      <c r="K858" s="99"/>
      <c r="L858" s="918"/>
      <c r="M858" s="903"/>
      <c r="N858" s="94"/>
      <c r="O858" s="96"/>
      <c r="P858" s="93"/>
    </row>
    <row r="859" spans="1:16">
      <c r="A859" s="927"/>
      <c r="B859" s="917"/>
      <c r="C859" s="897"/>
      <c r="D859" s="94"/>
      <c r="E859" s="96"/>
      <c r="F859" s="102"/>
      <c r="G859" s="917"/>
      <c r="H859" s="900"/>
      <c r="I859" s="94"/>
      <c r="J859" s="96"/>
      <c r="K859" s="102"/>
      <c r="L859" s="917"/>
      <c r="M859" s="903"/>
      <c r="N859" s="94"/>
      <c r="O859" s="96"/>
      <c r="P859" s="99"/>
    </row>
    <row r="860" spans="1:16" ht="17.25" thickBot="1">
      <c r="A860" s="927"/>
      <c r="B860" s="918"/>
      <c r="C860" s="897"/>
      <c r="D860" s="94"/>
      <c r="E860" s="96"/>
      <c r="F860" s="99"/>
      <c r="G860" s="918"/>
      <c r="H860" s="900"/>
      <c r="I860" s="94"/>
      <c r="J860" s="96"/>
      <c r="K860" s="99"/>
      <c r="L860" s="918"/>
      <c r="M860" s="903"/>
      <c r="N860" s="94"/>
      <c r="O860" s="96"/>
      <c r="P860" s="99"/>
    </row>
    <row r="861" spans="1:16" ht="17.25" thickBot="1">
      <c r="A861" s="927"/>
      <c r="B861" s="100" t="s">
        <v>168</v>
      </c>
      <c r="C861" s="897"/>
      <c r="D861" s="94"/>
      <c r="E861" s="96"/>
      <c r="F861" s="99"/>
      <c r="G861" s="100" t="s">
        <v>168</v>
      </c>
      <c r="H861" s="900"/>
      <c r="I861" s="94"/>
      <c r="J861" s="96"/>
      <c r="K861" s="99"/>
      <c r="L861" s="100" t="s">
        <v>168</v>
      </c>
      <c r="M861" s="903"/>
      <c r="N861" s="94"/>
      <c r="O861" s="96"/>
      <c r="P861" s="99"/>
    </row>
    <row r="862" spans="1:16">
      <c r="A862" s="927"/>
      <c r="B862" s="919"/>
      <c r="C862" s="897"/>
      <c r="D862" s="94"/>
      <c r="E862" s="96"/>
      <c r="F862" s="99"/>
      <c r="G862" s="919"/>
      <c r="H862" s="900"/>
      <c r="I862" s="94"/>
      <c r="J862" s="96"/>
      <c r="K862" s="99"/>
      <c r="L862" s="919"/>
      <c r="M862" s="903"/>
      <c r="N862" s="94"/>
      <c r="O862" s="96"/>
      <c r="P862" s="99"/>
    </row>
    <row r="863" spans="1:16">
      <c r="A863" s="927"/>
      <c r="B863" s="920"/>
      <c r="C863" s="897"/>
      <c r="D863" s="94"/>
      <c r="E863" s="96"/>
      <c r="F863" s="99"/>
      <c r="G863" s="920"/>
      <c r="H863" s="900"/>
      <c r="I863" s="94"/>
      <c r="J863" s="96"/>
      <c r="K863" s="99"/>
      <c r="L863" s="920"/>
      <c r="M863" s="903"/>
      <c r="N863" s="94"/>
      <c r="O863" s="96"/>
      <c r="P863" s="97"/>
    </row>
    <row r="864" spans="1:16" ht="17.25" thickBot="1">
      <c r="A864" s="927"/>
      <c r="B864" s="921"/>
      <c r="C864" s="897"/>
      <c r="D864" s="94"/>
      <c r="E864" s="96"/>
      <c r="F864" s="97"/>
      <c r="G864" s="921"/>
      <c r="H864" s="900"/>
      <c r="I864" s="94"/>
      <c r="J864" s="96"/>
      <c r="K864" s="97"/>
      <c r="L864" s="921"/>
      <c r="M864" s="903"/>
      <c r="N864" s="94"/>
      <c r="O864" s="96"/>
      <c r="P864" s="97"/>
    </row>
    <row r="865" spans="1:16" ht="17.25" thickBot="1">
      <c r="A865" s="927"/>
      <c r="B865" s="100" t="s">
        <v>123</v>
      </c>
      <c r="C865" s="897"/>
      <c r="D865" s="94"/>
      <c r="E865" s="96"/>
      <c r="F865" s="97"/>
      <c r="G865" s="100" t="s">
        <v>123</v>
      </c>
      <c r="H865" s="900"/>
      <c r="I865" s="94"/>
      <c r="J865" s="96"/>
      <c r="K865" s="97"/>
      <c r="L865" s="100" t="s">
        <v>123</v>
      </c>
      <c r="M865" s="903"/>
      <c r="N865" s="94"/>
      <c r="O865" s="96"/>
      <c r="P865" s="97"/>
    </row>
    <row r="866" spans="1:16">
      <c r="A866" s="927"/>
      <c r="B866" s="932"/>
      <c r="C866" s="897"/>
      <c r="D866" s="94"/>
      <c r="E866" s="96"/>
      <c r="F866" s="97"/>
      <c r="G866" s="932"/>
      <c r="H866" s="900"/>
      <c r="I866" s="94"/>
      <c r="J866" s="96"/>
      <c r="K866" s="97"/>
      <c r="L866" s="932"/>
      <c r="M866" s="903"/>
      <c r="N866" s="94"/>
      <c r="O866" s="96"/>
      <c r="P866" s="97"/>
    </row>
    <row r="867" spans="1:16">
      <c r="A867" s="927"/>
      <c r="B867" s="933"/>
      <c r="C867" s="897"/>
      <c r="D867" s="94"/>
      <c r="E867" s="96"/>
      <c r="F867" s="97"/>
      <c r="G867" s="933"/>
      <c r="H867" s="900"/>
      <c r="I867" s="94"/>
      <c r="J867" s="96"/>
      <c r="K867" s="97"/>
      <c r="L867" s="933"/>
      <c r="M867" s="903"/>
      <c r="N867" s="94"/>
      <c r="O867" s="96"/>
      <c r="P867" s="97"/>
    </row>
    <row r="868" spans="1:16" ht="17.25" thickBot="1">
      <c r="A868" s="927"/>
      <c r="B868" s="934"/>
      <c r="C868" s="897"/>
      <c r="D868" s="94"/>
      <c r="E868" s="96"/>
      <c r="F868" s="97"/>
      <c r="G868" s="934"/>
      <c r="H868" s="900"/>
      <c r="I868" s="94"/>
      <c r="J868" s="96"/>
      <c r="K868" s="97"/>
      <c r="L868" s="934"/>
      <c r="M868" s="903"/>
      <c r="N868" s="94"/>
      <c r="O868" s="96"/>
      <c r="P868" s="97"/>
    </row>
    <row r="869" spans="1:16">
      <c r="A869" s="927"/>
      <c r="B869" s="915" t="s">
        <v>124</v>
      </c>
      <c r="C869" s="897"/>
      <c r="D869" s="94"/>
      <c r="E869" s="96"/>
      <c r="F869" s="97"/>
      <c r="G869" s="915" t="s">
        <v>124</v>
      </c>
      <c r="H869" s="900"/>
      <c r="I869" s="94"/>
      <c r="J869" s="96"/>
      <c r="K869" s="97"/>
      <c r="L869" s="915" t="s">
        <v>124</v>
      </c>
      <c r="M869" s="903"/>
      <c r="N869" s="94"/>
      <c r="O869" s="96"/>
      <c r="P869" s="97"/>
    </row>
    <row r="870" spans="1:16" ht="17.25" thickBot="1">
      <c r="A870" s="927"/>
      <c r="B870" s="916"/>
      <c r="C870" s="897"/>
      <c r="D870" s="94"/>
      <c r="E870" s="96"/>
      <c r="F870" s="97"/>
      <c r="G870" s="916"/>
      <c r="H870" s="900"/>
      <c r="I870" s="94"/>
      <c r="J870" s="96"/>
      <c r="K870" s="97"/>
      <c r="L870" s="916"/>
      <c r="M870" s="903"/>
      <c r="N870" s="94"/>
      <c r="O870" s="96"/>
      <c r="P870" s="93"/>
    </row>
    <row r="871" spans="1:16" ht="17.25" thickTop="1">
      <c r="A871" s="927"/>
      <c r="B871" s="930" t="s">
        <v>125</v>
      </c>
      <c r="C871" s="897"/>
      <c r="D871" s="94"/>
      <c r="E871" s="96"/>
      <c r="F871" s="93"/>
      <c r="G871" s="930" t="s">
        <v>125</v>
      </c>
      <c r="H871" s="900"/>
      <c r="I871" s="94"/>
      <c r="J871" s="96"/>
      <c r="K871" s="93"/>
      <c r="L871" s="930" t="s">
        <v>125</v>
      </c>
      <c r="M871" s="903"/>
      <c r="N871" s="94"/>
      <c r="O871" s="96"/>
      <c r="P871" s="97"/>
    </row>
    <row r="872" spans="1:16" ht="17.25" thickBot="1">
      <c r="A872" s="927"/>
      <c r="B872" s="913"/>
      <c r="C872" s="897"/>
      <c r="D872" s="94"/>
      <c r="E872" s="96"/>
      <c r="F872" s="93"/>
      <c r="G872" s="913"/>
      <c r="H872" s="900"/>
      <c r="I872" s="94"/>
      <c r="J872" s="96"/>
      <c r="K872" s="93"/>
      <c r="L872" s="913"/>
      <c r="M872" s="903"/>
      <c r="N872" s="94"/>
      <c r="O872" s="96"/>
      <c r="P872" s="101"/>
    </row>
    <row r="873" spans="1:16">
      <c r="A873" s="927"/>
      <c r="B873" s="923"/>
      <c r="C873" s="897"/>
      <c r="D873" s="94"/>
      <c r="E873" s="96"/>
      <c r="F873" s="97"/>
      <c r="G873" s="923"/>
      <c r="H873" s="900"/>
      <c r="I873" s="94"/>
      <c r="J873" s="96"/>
      <c r="K873" s="97"/>
      <c r="L873" s="923"/>
      <c r="M873" s="903"/>
      <c r="N873" s="94"/>
      <c r="O873" s="96"/>
      <c r="P873" s="103"/>
    </row>
    <row r="874" spans="1:16" ht="17.25" thickBot="1">
      <c r="A874" s="927"/>
      <c r="B874" s="931"/>
      <c r="C874" s="897"/>
      <c r="D874" s="94"/>
      <c r="E874" s="96"/>
      <c r="F874" s="97"/>
      <c r="G874" s="931"/>
      <c r="H874" s="900"/>
      <c r="I874" s="94"/>
      <c r="J874" s="96"/>
      <c r="K874" s="97"/>
      <c r="L874" s="931"/>
      <c r="M874" s="903"/>
      <c r="N874" s="94"/>
      <c r="O874" s="96"/>
      <c r="P874" s="104"/>
    </row>
    <row r="875" spans="1:16">
      <c r="A875" s="927"/>
      <c r="B875" s="912" t="s">
        <v>126</v>
      </c>
      <c r="C875" s="897"/>
      <c r="D875" s="94"/>
      <c r="E875" s="96"/>
      <c r="F875" s="93"/>
      <c r="G875" s="912" t="s">
        <v>126</v>
      </c>
      <c r="H875" s="900"/>
      <c r="I875" s="94"/>
      <c r="J875" s="96"/>
      <c r="K875" s="93"/>
      <c r="L875" s="912" t="s">
        <v>126</v>
      </c>
      <c r="M875" s="903"/>
      <c r="N875" s="94"/>
      <c r="O875" s="96"/>
      <c r="P875" s="99"/>
    </row>
    <row r="876" spans="1:16" ht="17.25" thickBot="1">
      <c r="A876" s="927"/>
      <c r="B876" s="913"/>
      <c r="C876" s="897"/>
      <c r="D876" s="94"/>
      <c r="E876" s="96"/>
      <c r="F876" s="101"/>
      <c r="G876" s="913"/>
      <c r="H876" s="900"/>
      <c r="I876" s="94"/>
      <c r="J876" s="96"/>
      <c r="K876" s="101"/>
      <c r="L876" s="913"/>
      <c r="M876" s="903"/>
      <c r="N876" s="94"/>
      <c r="O876" s="96"/>
      <c r="P876" s="104"/>
    </row>
    <row r="877" spans="1:16">
      <c r="A877" s="927"/>
      <c r="B877" s="923"/>
      <c r="C877" s="897"/>
      <c r="D877" s="94"/>
      <c r="E877" s="96"/>
      <c r="F877" s="102"/>
      <c r="G877" s="923"/>
      <c r="H877" s="900"/>
      <c r="I877" s="94"/>
      <c r="J877" s="96"/>
      <c r="K877" s="103"/>
      <c r="L877" s="923"/>
      <c r="M877" s="903"/>
      <c r="N877" s="94"/>
      <c r="O877" s="96"/>
      <c r="P877" s="93"/>
    </row>
    <row r="878" spans="1:16" ht="17.25" thickBot="1">
      <c r="A878" s="927"/>
      <c r="B878" s="924"/>
      <c r="C878" s="897"/>
      <c r="D878" s="94"/>
      <c r="E878" s="96"/>
      <c r="F878" s="99"/>
      <c r="G878" s="924"/>
      <c r="H878" s="900"/>
      <c r="I878" s="94"/>
      <c r="J878" s="96"/>
      <c r="K878" s="104"/>
      <c r="L878" s="924"/>
      <c r="M878" s="903"/>
      <c r="N878" s="94"/>
      <c r="O878" s="96"/>
      <c r="P878" s="97"/>
    </row>
    <row r="879" spans="1:16">
      <c r="A879" s="927"/>
      <c r="B879" s="922" t="s">
        <v>127</v>
      </c>
      <c r="C879" s="897"/>
      <c r="D879" s="94"/>
      <c r="E879" s="96"/>
      <c r="F879" s="103"/>
      <c r="G879" s="922" t="s">
        <v>127</v>
      </c>
      <c r="H879" s="900"/>
      <c r="I879" s="94"/>
      <c r="J879" s="96"/>
      <c r="K879" s="104"/>
      <c r="L879" s="922" t="s">
        <v>127</v>
      </c>
      <c r="M879" s="903"/>
      <c r="N879" s="94"/>
      <c r="O879" s="114"/>
      <c r="P879" s="97"/>
    </row>
    <row r="880" spans="1:16" ht="17.25" thickBot="1">
      <c r="A880" s="927"/>
      <c r="B880" s="913"/>
      <c r="C880" s="897"/>
      <c r="D880" s="94"/>
      <c r="E880" s="96"/>
      <c r="F880" s="104"/>
      <c r="G880" s="913"/>
      <c r="H880" s="900"/>
      <c r="I880" s="94"/>
      <c r="J880" s="96"/>
      <c r="K880" s="99"/>
      <c r="L880" s="913"/>
      <c r="M880" s="903"/>
      <c r="N880" s="113"/>
      <c r="O880" s="96"/>
      <c r="P880" s="112"/>
    </row>
    <row r="881" spans="1:16">
      <c r="A881" s="927"/>
      <c r="B881" s="923"/>
      <c r="C881" s="897"/>
      <c r="D881" s="94"/>
      <c r="E881" s="96"/>
      <c r="F881" s="104"/>
      <c r="G881" s="923"/>
      <c r="H881" s="900"/>
      <c r="I881" s="94"/>
      <c r="J881" s="96"/>
      <c r="K881" s="104"/>
      <c r="L881" s="923"/>
      <c r="M881" s="903"/>
      <c r="N881" s="113"/>
      <c r="O881" s="114"/>
      <c r="P881" s="97"/>
    </row>
    <row r="882" spans="1:16" ht="17.25" thickBot="1">
      <c r="A882" s="927"/>
      <c r="B882" s="924"/>
      <c r="C882" s="897"/>
      <c r="D882" s="94"/>
      <c r="E882" s="96"/>
      <c r="F882" s="99"/>
      <c r="G882" s="924"/>
      <c r="H882" s="900"/>
      <c r="I882" s="94"/>
      <c r="J882" s="96"/>
      <c r="K882" s="93"/>
      <c r="L882" s="924"/>
      <c r="M882" s="903"/>
      <c r="N882" s="94"/>
      <c r="O882" s="114"/>
      <c r="P882" s="104"/>
    </row>
    <row r="883" spans="1:16">
      <c r="A883" s="927"/>
      <c r="B883" s="922" t="s">
        <v>128</v>
      </c>
      <c r="C883" s="897"/>
      <c r="D883" s="94"/>
      <c r="E883" s="96"/>
      <c r="F883" s="104"/>
      <c r="G883" s="922" t="s">
        <v>128</v>
      </c>
      <c r="H883" s="900"/>
      <c r="I883" s="94"/>
      <c r="J883" s="96"/>
      <c r="K883" s="97"/>
      <c r="L883" s="922" t="s">
        <v>128</v>
      </c>
      <c r="M883" s="903"/>
      <c r="N883" s="94"/>
      <c r="O883" s="96"/>
      <c r="P883" s="97"/>
    </row>
    <row r="884" spans="1:16" ht="17.25" thickBot="1">
      <c r="A884" s="927"/>
      <c r="B884" s="913"/>
      <c r="C884" s="897"/>
      <c r="D884" s="94"/>
      <c r="E884" s="96"/>
      <c r="F884" s="93"/>
      <c r="G884" s="913"/>
      <c r="H884" s="900"/>
      <c r="I884" s="94"/>
      <c r="J884" s="114"/>
      <c r="K884" s="97"/>
      <c r="L884" s="913"/>
      <c r="M884" s="903"/>
      <c r="N884" s="113"/>
      <c r="O884" s="114"/>
      <c r="P884" s="97"/>
    </row>
    <row r="885" spans="1:16">
      <c r="A885" s="927"/>
      <c r="B885" s="923"/>
      <c r="C885" s="897"/>
      <c r="D885" s="94"/>
      <c r="E885" s="96"/>
      <c r="F885" s="97"/>
      <c r="G885" s="923"/>
      <c r="H885" s="900"/>
      <c r="I885" s="94"/>
      <c r="J885" s="96"/>
      <c r="K885" s="97"/>
      <c r="L885" s="923"/>
      <c r="M885" s="903"/>
      <c r="N885" s="113"/>
      <c r="O885" s="114"/>
      <c r="P885" s="97"/>
    </row>
    <row r="886" spans="1:16" ht="17.25" thickBot="1">
      <c r="A886" s="927"/>
      <c r="B886" s="924"/>
      <c r="C886" s="897"/>
      <c r="D886" s="94"/>
      <c r="E886" s="96"/>
      <c r="F886" s="93"/>
      <c r="G886" s="924"/>
      <c r="H886" s="900"/>
      <c r="I886" s="94"/>
      <c r="J886" s="114"/>
      <c r="K886" s="97"/>
      <c r="L886" s="924"/>
      <c r="M886" s="903"/>
      <c r="N886" s="94"/>
      <c r="O886" s="114"/>
      <c r="P886" s="97"/>
    </row>
    <row r="887" spans="1:16">
      <c r="A887" s="927"/>
      <c r="B887" s="912" t="s">
        <v>129</v>
      </c>
      <c r="C887" s="897"/>
      <c r="D887" s="94"/>
      <c r="E887" s="96"/>
      <c r="F887" s="93"/>
      <c r="G887" s="912" t="s">
        <v>129</v>
      </c>
      <c r="H887" s="900"/>
      <c r="I887" s="94"/>
      <c r="J887" s="114"/>
      <c r="K887" s="97"/>
      <c r="L887" s="912" t="s">
        <v>129</v>
      </c>
      <c r="M887" s="903"/>
      <c r="N887" s="113"/>
      <c r="O887" s="114"/>
      <c r="P887" s="97"/>
    </row>
    <row r="888" spans="1:16" ht="17.25" thickBot="1">
      <c r="A888" s="927"/>
      <c r="B888" s="913"/>
      <c r="C888" s="897"/>
      <c r="D888" s="94"/>
      <c r="E888" s="96"/>
      <c r="F888" s="93"/>
      <c r="G888" s="913"/>
      <c r="H888" s="900"/>
      <c r="I888" s="94"/>
      <c r="J888" s="114"/>
      <c r="K888" s="97"/>
      <c r="L888" s="913"/>
      <c r="M888" s="903"/>
      <c r="N888" s="94"/>
      <c r="O888" s="114"/>
      <c r="P888" s="97"/>
    </row>
    <row r="889" spans="1:16">
      <c r="A889" s="927"/>
      <c r="B889" s="106"/>
      <c r="C889" s="897"/>
      <c r="D889" s="94"/>
      <c r="E889" s="96"/>
      <c r="F889" s="97"/>
      <c r="G889" s="106"/>
      <c r="H889" s="900"/>
      <c r="I889" s="94"/>
      <c r="J889" s="96"/>
      <c r="K889" s="112"/>
      <c r="L889" s="106"/>
      <c r="M889" s="903"/>
      <c r="N889" s="113"/>
      <c r="O889" s="96"/>
      <c r="P889" s="112"/>
    </row>
    <row r="890" spans="1:16">
      <c r="A890" s="927"/>
      <c r="B890" s="107"/>
      <c r="C890" s="897"/>
      <c r="D890" s="94"/>
      <c r="E890" s="96"/>
      <c r="F890" s="93"/>
      <c r="G890" s="107"/>
      <c r="H890" s="900"/>
      <c r="I890" s="94"/>
      <c r="J890" s="96"/>
      <c r="K890" s="97"/>
      <c r="L890" s="107"/>
      <c r="M890" s="903"/>
      <c r="N890" s="113"/>
      <c r="O890" s="114"/>
      <c r="P890" s="97"/>
    </row>
    <row r="891" spans="1:16">
      <c r="A891" s="927"/>
      <c r="B891" s="109"/>
      <c r="C891" s="897"/>
      <c r="D891" s="94"/>
      <c r="E891" s="96"/>
      <c r="F891" s="93"/>
      <c r="G891" s="109"/>
      <c r="H891" s="900"/>
      <c r="I891" s="113"/>
      <c r="J891" s="114"/>
      <c r="K891" s="97"/>
      <c r="L891" s="109"/>
      <c r="M891" s="903"/>
      <c r="N891" s="113"/>
      <c r="O891" s="114"/>
      <c r="P891" s="104"/>
    </row>
    <row r="892" spans="1:16">
      <c r="A892" s="927"/>
      <c r="B892" s="110"/>
      <c r="C892" s="897"/>
      <c r="D892" s="94"/>
      <c r="E892" s="96"/>
      <c r="F892" s="93"/>
      <c r="G892" s="110"/>
      <c r="H892" s="900"/>
      <c r="I892" s="113"/>
      <c r="J892" s="114"/>
      <c r="K892" s="104"/>
      <c r="L892" s="110"/>
      <c r="M892" s="903"/>
      <c r="N892" s="111"/>
      <c r="O892" s="96"/>
      <c r="P892" s="97"/>
    </row>
    <row r="893" spans="1:16">
      <c r="A893" s="927"/>
      <c r="B893" s="109"/>
      <c r="C893" s="897"/>
      <c r="D893" s="111"/>
      <c r="E893" s="96"/>
      <c r="F893" s="97"/>
      <c r="G893" s="109"/>
      <c r="H893" s="900"/>
      <c r="I893" s="111"/>
      <c r="J893" s="96"/>
      <c r="K893" s="112"/>
      <c r="L893" s="109"/>
      <c r="M893" s="903"/>
      <c r="N893" s="94"/>
      <c r="O893" s="96"/>
      <c r="P893" s="112"/>
    </row>
    <row r="894" spans="1:16">
      <c r="A894" s="927"/>
      <c r="B894" s="110"/>
      <c r="C894" s="897"/>
      <c r="D894" s="94"/>
      <c r="E894" s="96"/>
      <c r="F894" s="108"/>
      <c r="G894" s="110"/>
      <c r="H894" s="900"/>
      <c r="I894" s="94"/>
      <c r="J894" s="96"/>
      <c r="K894" s="97"/>
      <c r="L894" s="110"/>
      <c r="M894" s="903"/>
      <c r="N894" s="113"/>
      <c r="O894" s="114"/>
      <c r="P894" s="97"/>
    </row>
    <row r="895" spans="1:16">
      <c r="A895" s="927"/>
      <c r="B895" s="109"/>
      <c r="C895" s="897"/>
      <c r="D895" s="94"/>
      <c r="E895" s="96"/>
      <c r="F895" s="97"/>
      <c r="G895" s="109"/>
      <c r="H895" s="900"/>
      <c r="I895" s="113"/>
      <c r="J895" s="114"/>
      <c r="K895" s="97"/>
      <c r="L895" s="109"/>
      <c r="M895" s="903"/>
      <c r="N895" s="113"/>
      <c r="O895" s="114"/>
      <c r="P895" s="97"/>
    </row>
    <row r="896" spans="1:16" ht="17.25" thickBot="1">
      <c r="A896" s="927"/>
      <c r="B896" s="110"/>
      <c r="C896" s="910"/>
      <c r="D896" s="115"/>
      <c r="E896" s="116"/>
      <c r="F896" s="117"/>
      <c r="G896" s="110"/>
      <c r="H896" s="900"/>
      <c r="I896" s="115"/>
      <c r="J896" s="116"/>
      <c r="K896" s="117"/>
      <c r="L896" s="110"/>
      <c r="M896" s="903"/>
      <c r="N896" s="115"/>
      <c r="O896" s="116"/>
      <c r="P896" s="117"/>
    </row>
    <row r="897" spans="1:16">
      <c r="A897" s="914" t="str">
        <f>TEXT(A851,"AAAA")</f>
        <v>星期二</v>
      </c>
      <c r="B897" s="109"/>
      <c r="C897" s="896" t="s">
        <v>666</v>
      </c>
      <c r="D897" s="118"/>
      <c r="E897" s="119"/>
      <c r="F897" s="97"/>
      <c r="G897" s="109"/>
      <c r="H897" s="899" t="s">
        <v>130</v>
      </c>
      <c r="I897" s="118"/>
      <c r="J897" s="119"/>
      <c r="K897" s="97"/>
      <c r="L897" s="109"/>
      <c r="M897" s="902" t="s">
        <v>130</v>
      </c>
      <c r="N897" s="118"/>
      <c r="O897" s="119"/>
      <c r="P897" s="97"/>
    </row>
    <row r="898" spans="1:16">
      <c r="A898" s="914"/>
      <c r="B898" s="110"/>
      <c r="C898" s="897"/>
      <c r="D898" s="120"/>
      <c r="E898" s="96"/>
      <c r="F898" s="97"/>
      <c r="G898" s="110"/>
      <c r="H898" s="900"/>
      <c r="I898" s="94"/>
      <c r="J898" s="96"/>
      <c r="K898" s="97"/>
      <c r="L898" s="110"/>
      <c r="M898" s="903"/>
      <c r="N898" s="94"/>
      <c r="O898" s="96"/>
      <c r="P898" s="97"/>
    </row>
    <row r="899" spans="1:16">
      <c r="A899" s="914"/>
      <c r="B899" s="109"/>
      <c r="C899" s="897"/>
      <c r="D899" s="120"/>
      <c r="E899" s="96"/>
      <c r="F899" s="97"/>
      <c r="G899" s="109"/>
      <c r="H899" s="900"/>
      <c r="I899" s="94"/>
      <c r="J899" s="96"/>
      <c r="K899" s="97"/>
      <c r="L899" s="109"/>
      <c r="M899" s="903"/>
      <c r="N899" s="94"/>
      <c r="O899" s="96"/>
      <c r="P899" s="97"/>
    </row>
    <row r="900" spans="1:16">
      <c r="A900" s="914"/>
      <c r="B900" s="110"/>
      <c r="C900" s="897"/>
      <c r="D900" s="120"/>
      <c r="E900" s="96"/>
      <c r="F900" s="97"/>
      <c r="G900" s="110"/>
      <c r="H900" s="900"/>
      <c r="I900" s="94"/>
      <c r="J900" s="96"/>
      <c r="K900" s="97"/>
      <c r="L900" s="110"/>
      <c r="M900" s="903"/>
      <c r="N900" s="94"/>
      <c r="O900" s="96"/>
      <c r="P900" s="97"/>
    </row>
    <row r="901" spans="1:16">
      <c r="A901" s="914"/>
      <c r="B901" s="109"/>
      <c r="C901" s="897"/>
      <c r="D901" s="120"/>
      <c r="E901" s="96"/>
      <c r="F901" s="97"/>
      <c r="G901" s="109"/>
      <c r="H901" s="900"/>
      <c r="I901" s="94"/>
      <c r="J901" s="96"/>
      <c r="K901" s="97"/>
      <c r="L901" s="109"/>
      <c r="M901" s="903"/>
      <c r="N901" s="94"/>
      <c r="O901" s="96"/>
      <c r="P901" s="97"/>
    </row>
    <row r="902" spans="1:16">
      <c r="A902" s="914"/>
      <c r="B902" s="110"/>
      <c r="C902" s="897"/>
      <c r="D902" s="120"/>
      <c r="E902" s="96"/>
      <c r="F902" s="97"/>
      <c r="G902" s="110"/>
      <c r="H902" s="900"/>
      <c r="I902" s="94"/>
      <c r="J902" s="96"/>
      <c r="K902" s="97"/>
      <c r="L902" s="110"/>
      <c r="M902" s="903"/>
      <c r="N902" s="94"/>
      <c r="O902" s="96"/>
      <c r="P902" s="97"/>
    </row>
    <row r="903" spans="1:16">
      <c r="A903" s="914"/>
      <c r="B903" s="109"/>
      <c r="C903" s="897"/>
      <c r="D903" s="120"/>
      <c r="E903" s="96"/>
      <c r="F903" s="97"/>
      <c r="G903" s="109"/>
      <c r="H903" s="900"/>
      <c r="I903" s="94"/>
      <c r="J903" s="96"/>
      <c r="K903" s="97"/>
      <c r="L903" s="109"/>
      <c r="M903" s="903"/>
      <c r="N903" s="94"/>
      <c r="O903" s="96"/>
      <c r="P903" s="97"/>
    </row>
    <row r="904" spans="1:16">
      <c r="A904" s="914"/>
      <c r="B904" s="110"/>
      <c r="C904" s="897"/>
      <c r="D904" s="94"/>
      <c r="E904" s="96"/>
      <c r="F904" s="97"/>
      <c r="G904" s="110"/>
      <c r="H904" s="900"/>
      <c r="I904" s="94"/>
      <c r="J904" s="96"/>
      <c r="K904" s="97"/>
      <c r="L904" s="110"/>
      <c r="M904" s="903"/>
      <c r="N904" s="94"/>
      <c r="O904" s="96"/>
      <c r="P904" s="97"/>
    </row>
    <row r="905" spans="1:16">
      <c r="A905" s="914"/>
      <c r="B905" s="107"/>
      <c r="C905" s="897"/>
      <c r="D905" s="113"/>
      <c r="E905" s="114"/>
      <c r="F905" s="104"/>
      <c r="G905" s="107"/>
      <c r="H905" s="900"/>
      <c r="I905" s="113"/>
      <c r="J905" s="114"/>
      <c r="K905" s="97"/>
      <c r="L905" s="107"/>
      <c r="M905" s="903"/>
      <c r="N905" s="113"/>
      <c r="O905" s="114"/>
      <c r="P905" s="97"/>
    </row>
    <row r="906" spans="1:16" ht="17.25" thickBot="1">
      <c r="A906" s="914"/>
      <c r="B906" s="107"/>
      <c r="C906" s="910"/>
      <c r="D906" s="122" t="s">
        <v>132</v>
      </c>
      <c r="E906" s="123" t="s">
        <v>133</v>
      </c>
      <c r="F906" s="124"/>
      <c r="G906" s="107"/>
      <c r="H906" s="911"/>
      <c r="I906" s="122" t="s">
        <v>132</v>
      </c>
      <c r="J906" s="123" t="s">
        <v>133</v>
      </c>
      <c r="K906" s="97"/>
      <c r="L906" s="107"/>
      <c r="M906" s="909"/>
      <c r="N906" s="122" t="s">
        <v>132</v>
      </c>
      <c r="O906" s="123" t="s">
        <v>133</v>
      </c>
      <c r="P906" s="97"/>
    </row>
    <row r="907" spans="1:16">
      <c r="A907" s="105"/>
      <c r="B907" s="109"/>
      <c r="C907" s="896" t="s">
        <v>667</v>
      </c>
      <c r="D907" s="118"/>
      <c r="E907" s="119"/>
      <c r="F907" s="125"/>
      <c r="G907" s="109"/>
      <c r="H907" s="899" t="s">
        <v>134</v>
      </c>
      <c r="I907" s="118"/>
      <c r="J907" s="119"/>
      <c r="K907" s="125"/>
      <c r="L907" s="109"/>
      <c r="M907" s="902" t="s">
        <v>134</v>
      </c>
      <c r="N907" s="118"/>
      <c r="O907" s="119"/>
      <c r="P907" s="125"/>
    </row>
    <row r="908" spans="1:16">
      <c r="A908" s="105"/>
      <c r="B908" s="110"/>
      <c r="C908" s="897"/>
      <c r="D908" s="94"/>
      <c r="E908" s="96"/>
      <c r="F908" s="97"/>
      <c r="G908" s="110"/>
      <c r="H908" s="900"/>
      <c r="I908" s="94"/>
      <c r="J908" s="96"/>
      <c r="K908" s="97"/>
      <c r="L908" s="110"/>
      <c r="M908" s="903"/>
      <c r="N908" s="94"/>
      <c r="O908" s="96"/>
      <c r="P908" s="97"/>
    </row>
    <row r="909" spans="1:16">
      <c r="A909" s="105"/>
      <c r="B909" s="126"/>
      <c r="C909" s="897"/>
      <c r="D909" s="94"/>
      <c r="E909" s="96"/>
      <c r="F909" s="97"/>
      <c r="G909" s="126"/>
      <c r="H909" s="900"/>
      <c r="I909" s="94"/>
      <c r="J909" s="96"/>
      <c r="K909" s="97"/>
      <c r="L909" s="126"/>
      <c r="M909" s="903"/>
      <c r="N909" s="94"/>
      <c r="O909" s="96"/>
      <c r="P909" s="128"/>
    </row>
    <row r="910" spans="1:16">
      <c r="A910" s="105"/>
      <c r="B910" s="107"/>
      <c r="C910" s="897"/>
      <c r="D910" s="94"/>
      <c r="E910" s="96"/>
      <c r="F910" s="97"/>
      <c r="G910" s="107"/>
      <c r="H910" s="900"/>
      <c r="I910" s="94"/>
      <c r="J910" s="96"/>
      <c r="K910" s="97"/>
      <c r="L910" s="107"/>
      <c r="M910" s="903"/>
      <c r="N910" s="94"/>
      <c r="O910" s="96"/>
      <c r="P910" s="216"/>
    </row>
    <row r="911" spans="1:16">
      <c r="A911" s="105"/>
      <c r="B911" s="109"/>
      <c r="C911" s="897"/>
      <c r="D911" s="94"/>
      <c r="E911" s="96"/>
      <c r="F911" s="97"/>
      <c r="G911" s="109"/>
      <c r="H911" s="900"/>
      <c r="I911" s="94"/>
      <c r="J911" s="96"/>
      <c r="K911" s="97"/>
      <c r="L911" s="109"/>
      <c r="M911" s="903"/>
      <c r="N911" s="94"/>
      <c r="O911" s="96"/>
      <c r="P911" s="97"/>
    </row>
    <row r="912" spans="1:16">
      <c r="A912" s="105"/>
      <c r="B912" s="110"/>
      <c r="C912" s="897"/>
      <c r="D912" s="94"/>
      <c r="E912" s="96"/>
      <c r="F912" s="127"/>
      <c r="G912" s="110"/>
      <c r="H912" s="900"/>
      <c r="I912" s="94"/>
      <c r="J912" s="96"/>
      <c r="K912" s="127"/>
      <c r="L912" s="110"/>
      <c r="M912" s="903"/>
      <c r="N912" s="94"/>
      <c r="O912" s="96"/>
      <c r="P912" s="127"/>
    </row>
    <row r="913" spans="1:16">
      <c r="A913" s="105"/>
      <c r="B913" s="109"/>
      <c r="C913" s="897"/>
      <c r="D913" s="94"/>
      <c r="E913" s="96"/>
      <c r="F913" s="128"/>
      <c r="G913" s="109"/>
      <c r="H913" s="900"/>
      <c r="I913" s="94"/>
      <c r="J913" s="96"/>
      <c r="K913" s="128"/>
      <c r="L913" s="109"/>
      <c r="M913" s="903"/>
      <c r="N913" s="94"/>
      <c r="O913" s="96"/>
      <c r="P913" s="128"/>
    </row>
    <row r="914" spans="1:16">
      <c r="A914" s="105"/>
      <c r="B914" s="110"/>
      <c r="C914" s="897"/>
      <c r="D914" s="217"/>
      <c r="E914" s="114"/>
      <c r="F914" s="216"/>
      <c r="G914" s="110"/>
      <c r="H914" s="900"/>
      <c r="I914" s="113"/>
      <c r="J914" s="114"/>
      <c r="K914" s="216"/>
      <c r="L914" s="110"/>
      <c r="M914" s="903"/>
      <c r="N914" s="113"/>
      <c r="O914" s="114"/>
      <c r="P914" s="216"/>
    </row>
    <row r="915" spans="1:16">
      <c r="A915" s="105"/>
      <c r="B915" s="109"/>
      <c r="C915" s="897"/>
      <c r="D915" s="217"/>
      <c r="E915" s="114"/>
      <c r="F915" s="216"/>
      <c r="G915" s="109"/>
      <c r="H915" s="900"/>
      <c r="I915" s="113"/>
      <c r="J915" s="114"/>
      <c r="K915" s="216"/>
      <c r="L915" s="109"/>
      <c r="M915" s="903"/>
      <c r="N915" s="113"/>
      <c r="O915" s="114"/>
      <c r="P915" s="216"/>
    </row>
    <row r="916" spans="1:16" ht="17.25" thickBot="1">
      <c r="A916" s="105"/>
      <c r="B916" s="110"/>
      <c r="C916" s="910"/>
      <c r="D916" s="129"/>
      <c r="E916" s="130"/>
      <c r="F916" s="104"/>
      <c r="G916" s="110"/>
      <c r="H916" s="911"/>
      <c r="I916" s="113"/>
      <c r="J916" s="130"/>
      <c r="K916" s="104"/>
      <c r="L916" s="110"/>
      <c r="M916" s="909"/>
      <c r="N916" s="113"/>
      <c r="O916" s="131"/>
      <c r="P916" s="127"/>
    </row>
    <row r="917" spans="1:16">
      <c r="A917" s="132"/>
      <c r="B917" s="109"/>
      <c r="C917" s="896" t="s">
        <v>668</v>
      </c>
      <c r="D917" s="118" t="s">
        <v>136</v>
      </c>
      <c r="E917" s="133" t="s">
        <v>137</v>
      </c>
      <c r="F917" s="125"/>
      <c r="G917" s="109"/>
      <c r="H917" s="899" t="s">
        <v>135</v>
      </c>
      <c r="I917" s="118" t="s">
        <v>136</v>
      </c>
      <c r="J917" s="133" t="s">
        <v>137</v>
      </c>
      <c r="K917" s="125"/>
      <c r="L917" s="109"/>
      <c r="M917" s="902" t="s">
        <v>135</v>
      </c>
      <c r="N917" s="118" t="s">
        <v>136</v>
      </c>
      <c r="O917" s="133" t="s">
        <v>137</v>
      </c>
      <c r="P917" s="125"/>
    </row>
    <row r="918" spans="1:16">
      <c r="A918" s="132"/>
      <c r="B918" s="110"/>
      <c r="C918" s="897"/>
      <c r="D918" s="94" t="s">
        <v>141</v>
      </c>
      <c r="E918" s="96" t="s">
        <v>142</v>
      </c>
      <c r="F918" s="134"/>
      <c r="G918" s="110"/>
      <c r="H918" s="900"/>
      <c r="I918" s="94" t="s">
        <v>141</v>
      </c>
      <c r="J918" s="96" t="s">
        <v>142</v>
      </c>
      <c r="K918" s="134"/>
      <c r="L918" s="110"/>
      <c r="M918" s="903"/>
      <c r="N918" s="94" t="s">
        <v>141</v>
      </c>
      <c r="O918" s="96" t="s">
        <v>142</v>
      </c>
      <c r="P918" s="134"/>
    </row>
    <row r="919" spans="1:16">
      <c r="A919" s="132"/>
      <c r="B919" s="135"/>
      <c r="C919" s="897"/>
      <c r="D919" s="94" t="s">
        <v>145</v>
      </c>
      <c r="E919" s="96" t="s">
        <v>146</v>
      </c>
      <c r="F919" s="97"/>
      <c r="G919" s="135"/>
      <c r="H919" s="900"/>
      <c r="I919" s="94" t="s">
        <v>145</v>
      </c>
      <c r="J919" s="96" t="s">
        <v>146</v>
      </c>
      <c r="K919" s="97"/>
      <c r="L919" s="135"/>
      <c r="M919" s="903"/>
      <c r="N919" s="94" t="s">
        <v>145</v>
      </c>
      <c r="O919" s="96" t="s">
        <v>146</v>
      </c>
      <c r="P919" s="97"/>
    </row>
    <row r="920" spans="1:16">
      <c r="A920" s="132"/>
      <c r="B920" s="110"/>
      <c r="C920" s="897"/>
      <c r="D920" s="94" t="s">
        <v>147</v>
      </c>
      <c r="E920" s="96" t="s">
        <v>148</v>
      </c>
      <c r="F920" s="104"/>
      <c r="G920" s="110"/>
      <c r="H920" s="900"/>
      <c r="I920" s="94" t="s">
        <v>147</v>
      </c>
      <c r="J920" s="96" t="s">
        <v>148</v>
      </c>
      <c r="K920" s="104"/>
      <c r="L920" s="110"/>
      <c r="M920" s="903"/>
      <c r="N920" s="94" t="s">
        <v>147</v>
      </c>
      <c r="O920" s="96" t="s">
        <v>148</v>
      </c>
      <c r="P920" s="104"/>
    </row>
    <row r="921" spans="1:16">
      <c r="A921" s="132"/>
      <c r="B921" s="135"/>
      <c r="C921" s="897"/>
      <c r="D921" s="94"/>
      <c r="E921" s="114"/>
      <c r="F921" s="136"/>
      <c r="G921" s="135"/>
      <c r="H921" s="900"/>
      <c r="I921" s="94"/>
      <c r="J921" s="114"/>
      <c r="K921" s="136"/>
      <c r="L921" s="135"/>
      <c r="M921" s="903"/>
      <c r="N921" s="94"/>
      <c r="O921" s="114"/>
      <c r="P921" s="136"/>
    </row>
    <row r="922" spans="1:16">
      <c r="A922" s="132"/>
      <c r="B922" s="110"/>
      <c r="C922" s="897"/>
      <c r="D922" s="94"/>
      <c r="E922" s="96"/>
      <c r="F922" s="97"/>
      <c r="G922" s="110"/>
      <c r="H922" s="900"/>
      <c r="I922" s="94"/>
      <c r="J922" s="96"/>
      <c r="K922" s="97"/>
      <c r="L922" s="110"/>
      <c r="M922" s="903"/>
      <c r="N922" s="94"/>
      <c r="O922" s="96"/>
      <c r="P922" s="97"/>
    </row>
    <row r="923" spans="1:16">
      <c r="A923" s="132"/>
      <c r="B923" s="135"/>
      <c r="C923" s="897"/>
      <c r="D923" s="94"/>
      <c r="E923" s="114"/>
      <c r="F923" s="136"/>
      <c r="G923" s="135"/>
      <c r="H923" s="900"/>
      <c r="I923" s="94"/>
      <c r="J923" s="114"/>
      <c r="K923" s="136"/>
      <c r="L923" s="135"/>
      <c r="M923" s="903"/>
      <c r="N923" s="94"/>
      <c r="O923" s="114"/>
      <c r="P923" s="136"/>
    </row>
    <row r="924" spans="1:16">
      <c r="A924" s="132"/>
      <c r="B924" s="110"/>
      <c r="C924" s="897"/>
      <c r="D924" s="94"/>
      <c r="E924" s="96"/>
      <c r="F924" s="97"/>
      <c r="G924" s="110"/>
      <c r="H924" s="900"/>
      <c r="I924" s="94"/>
      <c r="J924" s="96"/>
      <c r="K924" s="97"/>
      <c r="L924" s="110"/>
      <c r="M924" s="903"/>
      <c r="N924" s="94"/>
      <c r="O924" s="96"/>
      <c r="P924" s="97"/>
    </row>
    <row r="925" spans="1:16">
      <c r="A925" s="132"/>
      <c r="B925" s="135"/>
      <c r="C925" s="897"/>
      <c r="D925" s="94"/>
      <c r="E925" s="96"/>
      <c r="F925" s="97"/>
      <c r="G925" s="135"/>
      <c r="H925" s="900"/>
      <c r="I925" s="94"/>
      <c r="J925" s="96"/>
      <c r="K925" s="97"/>
      <c r="L925" s="135"/>
      <c r="M925" s="903"/>
      <c r="N925" s="94"/>
      <c r="O925" s="96"/>
      <c r="P925" s="97"/>
    </row>
    <row r="926" spans="1:16" ht="17.25" thickBot="1">
      <c r="A926" s="132"/>
      <c r="B926" s="110"/>
      <c r="C926" s="910"/>
      <c r="D926" s="115"/>
      <c r="E926" s="116"/>
      <c r="F926" s="117"/>
      <c r="G926" s="110"/>
      <c r="H926" s="911"/>
      <c r="I926" s="115"/>
      <c r="J926" s="130"/>
      <c r="K926" s="104"/>
      <c r="L926" s="110"/>
      <c r="M926" s="909"/>
      <c r="N926" s="115"/>
      <c r="O926" s="130"/>
      <c r="P926" s="104"/>
    </row>
    <row r="927" spans="1:16">
      <c r="A927" s="132"/>
      <c r="B927" s="135"/>
      <c r="C927" s="896" t="s">
        <v>669</v>
      </c>
      <c r="D927" s="137" t="s">
        <v>150</v>
      </c>
      <c r="E927" s="138"/>
      <c r="F927" s="139" t="s">
        <v>151</v>
      </c>
      <c r="G927" s="135"/>
      <c r="H927" s="899" t="s">
        <v>149</v>
      </c>
      <c r="I927" s="137" t="s">
        <v>150</v>
      </c>
      <c r="J927" s="138"/>
      <c r="K927" s="139" t="s">
        <v>151</v>
      </c>
      <c r="L927" s="135"/>
      <c r="M927" s="902" t="s">
        <v>149</v>
      </c>
      <c r="N927" s="137" t="s">
        <v>150</v>
      </c>
      <c r="O927" s="138"/>
      <c r="P927" s="139" t="s">
        <v>151</v>
      </c>
    </row>
    <row r="928" spans="1:16">
      <c r="A928" s="132"/>
      <c r="B928" s="110"/>
      <c r="C928" s="897"/>
      <c r="D928" s="120"/>
      <c r="E928" s="121"/>
      <c r="F928" s="140"/>
      <c r="G928" s="110"/>
      <c r="H928" s="900"/>
      <c r="I928" s="94"/>
      <c r="J928" s="96"/>
      <c r="K928" s="97"/>
      <c r="L928" s="110"/>
      <c r="M928" s="903"/>
      <c r="N928" s="94"/>
      <c r="O928" s="96"/>
      <c r="P928" s="97"/>
    </row>
    <row r="929" spans="1:16">
      <c r="A929" s="132"/>
      <c r="B929" s="135"/>
      <c r="C929" s="897"/>
      <c r="D929" s="94"/>
      <c r="E929" s="96"/>
      <c r="F929" s="97"/>
      <c r="G929" s="135"/>
      <c r="H929" s="900"/>
      <c r="I929" s="94"/>
      <c r="J929" s="96"/>
      <c r="K929" s="97"/>
      <c r="L929" s="135"/>
      <c r="M929" s="903"/>
      <c r="N929" s="94"/>
      <c r="O929" s="96"/>
      <c r="P929" s="97"/>
    </row>
    <row r="930" spans="1:16">
      <c r="A930" s="132"/>
      <c r="B930" s="110"/>
      <c r="C930" s="897"/>
      <c r="D930" s="113"/>
      <c r="E930" s="114"/>
      <c r="F930" s="104"/>
      <c r="G930" s="110"/>
      <c r="H930" s="900"/>
      <c r="I930" s="113"/>
      <c r="J930" s="114"/>
      <c r="K930" s="104"/>
      <c r="L930" s="110"/>
      <c r="M930" s="903"/>
      <c r="N930" s="113"/>
      <c r="O930" s="114"/>
      <c r="P930" s="104"/>
    </row>
    <row r="931" spans="1:16">
      <c r="A931" s="905"/>
      <c r="B931" s="135"/>
      <c r="C931" s="897"/>
      <c r="D931" s="94"/>
      <c r="E931" s="96"/>
      <c r="F931" s="97"/>
      <c r="G931" s="135"/>
      <c r="H931" s="900"/>
      <c r="I931" s="94"/>
      <c r="J931" s="96"/>
      <c r="K931" s="97"/>
      <c r="L931" s="135"/>
      <c r="M931" s="903"/>
      <c r="N931" s="94"/>
      <c r="O931" s="96"/>
      <c r="P931" s="97"/>
    </row>
    <row r="932" spans="1:16">
      <c r="A932" s="905"/>
      <c r="B932" s="110"/>
      <c r="C932" s="897"/>
      <c r="D932" s="94"/>
      <c r="E932" s="96"/>
      <c r="F932" s="97"/>
      <c r="G932" s="110"/>
      <c r="H932" s="900"/>
      <c r="I932" s="94"/>
      <c r="J932" s="96"/>
      <c r="K932" s="97"/>
      <c r="L932" s="110"/>
      <c r="M932" s="903"/>
      <c r="N932" s="94"/>
      <c r="O932" s="96"/>
      <c r="P932" s="97"/>
    </row>
    <row r="933" spans="1:16">
      <c r="A933" s="905"/>
      <c r="B933" s="135"/>
      <c r="C933" s="897"/>
      <c r="D933" s="113"/>
      <c r="E933" s="114"/>
      <c r="F933" s="104"/>
      <c r="G933" s="135"/>
      <c r="H933" s="900"/>
      <c r="I933" s="113"/>
      <c r="J933" s="114"/>
      <c r="K933" s="104"/>
      <c r="L933" s="135"/>
      <c r="M933" s="903"/>
      <c r="N933" s="113"/>
      <c r="O933" s="114"/>
      <c r="P933" s="104"/>
    </row>
    <row r="934" spans="1:16" ht="17.25" thickBot="1">
      <c r="A934" s="906"/>
      <c r="B934" s="141"/>
      <c r="C934" s="898"/>
      <c r="D934" s="142"/>
      <c r="E934" s="143"/>
      <c r="F934" s="144"/>
      <c r="G934" s="141"/>
      <c r="H934" s="901"/>
      <c r="I934" s="142"/>
      <c r="J934" s="143"/>
      <c r="K934" s="144"/>
      <c r="L934" s="141"/>
      <c r="M934" s="904"/>
      <c r="N934" s="142"/>
      <c r="O934" s="143"/>
      <c r="P934" s="144"/>
    </row>
    <row r="935" spans="1:16" s="146" customFormat="1" ht="27" customHeight="1" thickTop="1" thickBot="1">
      <c r="A935" s="145"/>
      <c r="B935" s="907" t="s">
        <v>152</v>
      </c>
      <c r="C935" s="907"/>
      <c r="D935" s="907"/>
      <c r="E935" s="907"/>
      <c r="F935" s="907"/>
      <c r="G935" s="908" t="s">
        <v>153</v>
      </c>
      <c r="H935" s="908"/>
      <c r="I935" s="908"/>
      <c r="J935" s="908"/>
      <c r="K935" s="908"/>
      <c r="L935" s="908"/>
      <c r="M935" s="908"/>
      <c r="N935" s="889" t="s">
        <v>154</v>
      </c>
      <c r="O935" s="889"/>
      <c r="P935" s="889"/>
    </row>
    <row r="936" spans="1:16" s="159" customFormat="1" ht="21.75" customHeight="1" thickTop="1" thickBot="1">
      <c r="A936" s="147" t="s">
        <v>0</v>
      </c>
      <c r="B936" s="148"/>
      <c r="C936" s="149" t="s">
        <v>155</v>
      </c>
      <c r="D936" s="150" t="s">
        <v>156</v>
      </c>
      <c r="E936" s="151" t="s">
        <v>157</v>
      </c>
      <c r="F936" s="152" t="s">
        <v>158</v>
      </c>
      <c r="G936" s="153" t="s">
        <v>159</v>
      </c>
      <c r="H936" s="154" t="s">
        <v>150</v>
      </c>
      <c r="I936" s="155" t="s">
        <v>156</v>
      </c>
      <c r="J936" s="155" t="s">
        <v>157</v>
      </c>
      <c r="K936" s="155" t="s">
        <v>158</v>
      </c>
      <c r="L936" s="154" t="s">
        <v>160</v>
      </c>
      <c r="M936" s="156" t="s">
        <v>161</v>
      </c>
      <c r="N936" s="157" t="s">
        <v>155</v>
      </c>
      <c r="O936" s="151" t="s">
        <v>157</v>
      </c>
      <c r="P936" s="158" t="s">
        <v>158</v>
      </c>
    </row>
    <row r="937" spans="1:16" s="172" customFormat="1" ht="17.25" thickTop="1">
      <c r="A937" s="890">
        <f>A851</f>
        <v>46182</v>
      </c>
      <c r="B937" s="893" t="s">
        <v>670</v>
      </c>
      <c r="C937" s="160"/>
      <c r="D937" s="161"/>
      <c r="E937" s="162"/>
      <c r="F937" s="163"/>
      <c r="G937" s="164"/>
      <c r="H937" s="165"/>
      <c r="I937" s="166"/>
      <c r="J937" s="166"/>
      <c r="K937" s="167"/>
      <c r="L937" s="168"/>
      <c r="M937" s="169"/>
      <c r="N937" s="170"/>
      <c r="O937" s="166"/>
      <c r="P937" s="171"/>
    </row>
    <row r="938" spans="1:16" s="172" customFormat="1">
      <c r="A938" s="891"/>
      <c r="B938" s="894"/>
      <c r="C938" s="173"/>
      <c r="D938" s="174"/>
      <c r="E938" s="175"/>
      <c r="F938" s="176"/>
      <c r="G938" s="173"/>
      <c r="H938" s="177"/>
      <c r="I938" s="175"/>
      <c r="J938" s="175"/>
      <c r="K938" s="178"/>
      <c r="L938" s="179"/>
      <c r="M938" s="180"/>
      <c r="N938" s="181"/>
      <c r="O938" s="175"/>
      <c r="P938" s="182"/>
    </row>
    <row r="939" spans="1:16" s="172" customFormat="1">
      <c r="A939" s="891"/>
      <c r="B939" s="894"/>
      <c r="C939" s="173"/>
      <c r="D939" s="174"/>
      <c r="E939" s="175"/>
      <c r="F939" s="176"/>
      <c r="G939" s="173"/>
      <c r="H939" s="183"/>
      <c r="I939" s="175"/>
      <c r="J939" s="175"/>
      <c r="K939" s="178"/>
      <c r="L939" s="184"/>
      <c r="M939" s="180"/>
      <c r="N939" s="181"/>
      <c r="O939" s="175"/>
      <c r="P939" s="182"/>
    </row>
    <row r="940" spans="1:16" s="172" customFormat="1">
      <c r="A940" s="891"/>
      <c r="B940" s="894"/>
      <c r="C940" s="173"/>
      <c r="D940" s="218"/>
      <c r="E940" s="175"/>
      <c r="F940" s="176"/>
      <c r="G940" s="173"/>
      <c r="H940" s="183"/>
      <c r="I940" s="175"/>
      <c r="J940" s="175"/>
      <c r="K940" s="187"/>
      <c r="L940" s="184"/>
      <c r="M940" s="180"/>
      <c r="N940" s="181"/>
      <c r="O940" s="175"/>
      <c r="P940" s="182"/>
    </row>
    <row r="941" spans="1:16" s="172" customFormat="1">
      <c r="A941" s="891"/>
      <c r="B941" s="894"/>
      <c r="C941" s="173"/>
      <c r="D941" s="185"/>
      <c r="E941" s="175"/>
      <c r="F941" s="182"/>
      <c r="G941" s="173"/>
      <c r="H941" s="186"/>
      <c r="I941" s="175"/>
      <c r="J941" s="175"/>
      <c r="K941" s="187"/>
      <c r="L941" s="184"/>
      <c r="M941" s="180"/>
      <c r="N941" s="181"/>
      <c r="O941" s="175"/>
      <c r="P941" s="182"/>
    </row>
    <row r="942" spans="1:16" s="172" customFormat="1">
      <c r="A942" s="891"/>
      <c r="B942" s="894"/>
      <c r="C942" s="173"/>
      <c r="D942" s="174"/>
      <c r="E942" s="175"/>
      <c r="F942" s="188"/>
      <c r="G942" s="198"/>
      <c r="H942" s="183"/>
      <c r="I942" s="191"/>
      <c r="J942" s="175"/>
      <c r="K942" s="178"/>
      <c r="L942" s="189"/>
      <c r="M942" s="190"/>
      <c r="N942" s="181"/>
      <c r="O942" s="175"/>
      <c r="P942" s="182"/>
    </row>
    <row r="943" spans="1:16" s="172" customFormat="1">
      <c r="A943" s="891"/>
      <c r="B943" s="894"/>
      <c r="C943" s="173"/>
      <c r="D943" s="174"/>
      <c r="E943" s="175"/>
      <c r="F943" s="182"/>
      <c r="G943" s="173"/>
      <c r="H943" s="183"/>
      <c r="I943" s="191"/>
      <c r="J943" s="175"/>
      <c r="K943" s="178"/>
      <c r="L943" s="184"/>
      <c r="M943" s="180"/>
      <c r="N943" s="181"/>
      <c r="O943" s="175"/>
      <c r="P943" s="182"/>
    </row>
    <row r="944" spans="1:16" s="172" customFormat="1">
      <c r="A944" s="891"/>
      <c r="B944" s="894"/>
      <c r="C944" s="173"/>
      <c r="D944" s="174"/>
      <c r="E944" s="175"/>
      <c r="F944" s="182"/>
      <c r="G944" s="219"/>
      <c r="H944" s="183"/>
      <c r="I944" s="175"/>
      <c r="J944" s="175"/>
      <c r="K944" s="178"/>
      <c r="L944" s="184"/>
      <c r="M944" s="180"/>
      <c r="N944" s="181"/>
      <c r="O944" s="175"/>
      <c r="P944" s="182"/>
    </row>
    <row r="945" spans="1:16" s="172" customFormat="1">
      <c r="A945" s="891"/>
      <c r="B945" s="894"/>
      <c r="C945" s="173"/>
      <c r="D945" s="174"/>
      <c r="E945" s="175"/>
      <c r="F945" s="188"/>
      <c r="G945" s="173"/>
      <c r="H945" s="183"/>
      <c r="I945" s="191"/>
      <c r="J945" s="175"/>
      <c r="K945" s="178"/>
      <c r="L945" s="184"/>
      <c r="M945" s="180"/>
      <c r="N945" s="181"/>
      <c r="O945" s="175"/>
      <c r="P945" s="182"/>
    </row>
    <row r="946" spans="1:16" s="172" customFormat="1">
      <c r="A946" s="891"/>
      <c r="B946" s="894"/>
      <c r="C946" s="173"/>
      <c r="D946" s="174"/>
      <c r="E946" s="175"/>
      <c r="F946" s="182"/>
      <c r="G946" s="173"/>
      <c r="H946" s="183"/>
      <c r="I946" s="191"/>
      <c r="J946" s="175"/>
      <c r="K946" s="178"/>
      <c r="L946" s="184"/>
      <c r="M946" s="180"/>
      <c r="N946" s="181"/>
      <c r="O946" s="175"/>
      <c r="P946" s="182"/>
    </row>
    <row r="947" spans="1:16" s="172" customFormat="1">
      <c r="A947" s="891"/>
      <c r="B947" s="894"/>
      <c r="C947" s="192"/>
      <c r="D947" s="193"/>
      <c r="E947" s="194"/>
      <c r="F947" s="195"/>
      <c r="G947" s="173"/>
      <c r="H947" s="177"/>
      <c r="I947" s="175"/>
      <c r="J947" s="175"/>
      <c r="K947" s="178"/>
      <c r="L947" s="184"/>
      <c r="M947" s="180"/>
      <c r="N947" s="196"/>
      <c r="O947" s="194"/>
      <c r="P947" s="195"/>
    </row>
    <row r="948" spans="1:16" s="172" customFormat="1">
      <c r="A948" s="891"/>
      <c r="B948" s="894"/>
      <c r="C948" s="192"/>
      <c r="D948" s="193"/>
      <c r="E948" s="194"/>
      <c r="F948" s="195"/>
      <c r="G948" s="198"/>
      <c r="H948" s="183"/>
      <c r="I948" s="191"/>
      <c r="J948" s="175"/>
      <c r="K948" s="178"/>
      <c r="L948" s="184"/>
      <c r="M948" s="180"/>
      <c r="N948" s="196"/>
      <c r="O948" s="194"/>
      <c r="P948" s="195"/>
    </row>
    <row r="949" spans="1:16" s="172" customFormat="1">
      <c r="A949" s="891"/>
      <c r="B949" s="894"/>
      <c r="C949" s="192"/>
      <c r="D949" s="193"/>
      <c r="E949" s="194"/>
      <c r="F949" s="195"/>
      <c r="G949" s="173"/>
      <c r="H949" s="199"/>
      <c r="I949" s="191"/>
      <c r="J949" s="200"/>
      <c r="K949" s="197"/>
      <c r="L949" s="184"/>
      <c r="M949" s="180"/>
      <c r="N949" s="196"/>
      <c r="O949" s="194"/>
      <c r="P949" s="195"/>
    </row>
    <row r="950" spans="1:16" s="172" customFormat="1">
      <c r="A950" s="891"/>
      <c r="B950" s="894"/>
      <c r="C950" s="192"/>
      <c r="D950" s="193"/>
      <c r="E950" s="194"/>
      <c r="F950" s="195"/>
      <c r="G950" s="173"/>
      <c r="H950" s="201"/>
      <c r="I950" s="175"/>
      <c r="J950" s="175"/>
      <c r="K950" s="178"/>
      <c r="L950" s="184"/>
      <c r="M950" s="180"/>
      <c r="N950" s="196"/>
      <c r="O950" s="194"/>
      <c r="P950" s="195"/>
    </row>
    <row r="951" spans="1:16" s="172" customFormat="1">
      <c r="A951" s="891"/>
      <c r="B951" s="894"/>
      <c r="C951" s="192"/>
      <c r="D951" s="193"/>
      <c r="E951" s="194"/>
      <c r="F951" s="195"/>
      <c r="G951" s="198"/>
      <c r="H951" s="183"/>
      <c r="I951" s="200"/>
      <c r="J951" s="200"/>
      <c r="K951" s="197"/>
      <c r="L951" s="184"/>
      <c r="M951" s="180"/>
      <c r="N951" s="196"/>
      <c r="O951" s="194"/>
      <c r="P951" s="195"/>
    </row>
    <row r="952" spans="1:16" s="172" customFormat="1">
      <c r="A952" s="891"/>
      <c r="B952" s="894"/>
      <c r="C952" s="192"/>
      <c r="D952" s="193"/>
      <c r="E952" s="194"/>
      <c r="F952" s="195"/>
      <c r="G952" s="173"/>
      <c r="H952" s="183"/>
      <c r="I952" s="200"/>
      <c r="J952" s="200"/>
      <c r="K952" s="197"/>
      <c r="L952" s="179"/>
      <c r="M952" s="180"/>
      <c r="N952" s="196"/>
      <c r="O952" s="194"/>
      <c r="P952" s="195"/>
    </row>
    <row r="953" spans="1:16" s="172" customFormat="1">
      <c r="A953" s="891"/>
      <c r="B953" s="894"/>
      <c r="C953" s="192"/>
      <c r="D953" s="193"/>
      <c r="E953" s="194"/>
      <c r="F953" s="195"/>
      <c r="G953" s="192"/>
      <c r="H953" s="201"/>
      <c r="I953" s="202"/>
      <c r="J953" s="202"/>
      <c r="K953" s="203"/>
      <c r="L953" s="204"/>
      <c r="M953" s="190"/>
      <c r="N953" s="196"/>
      <c r="O953" s="194"/>
      <c r="P953" s="195"/>
    </row>
    <row r="954" spans="1:16" s="172" customFormat="1">
      <c r="A954" s="891"/>
      <c r="B954" s="894"/>
      <c r="C954" s="192"/>
      <c r="D954" s="193"/>
      <c r="E954" s="194"/>
      <c r="F954" s="195"/>
      <c r="G954" s="192"/>
      <c r="H954" s="201"/>
      <c r="I954" s="202"/>
      <c r="J954" s="202"/>
      <c r="K954" s="203"/>
      <c r="L954" s="204"/>
      <c r="M954" s="190"/>
      <c r="N954" s="196"/>
      <c r="O954" s="194"/>
      <c r="P954" s="195"/>
    </row>
    <row r="955" spans="1:16" s="172" customFormat="1">
      <c r="A955" s="891"/>
      <c r="B955" s="894"/>
      <c r="C955" s="192"/>
      <c r="D955" s="193"/>
      <c r="E955" s="194"/>
      <c r="F955" s="195"/>
      <c r="G955" s="192"/>
      <c r="H955" s="201"/>
      <c r="I955" s="202"/>
      <c r="J955" s="202"/>
      <c r="K955" s="203"/>
      <c r="L955" s="204"/>
      <c r="M955" s="190"/>
      <c r="N955" s="196"/>
      <c r="O955" s="194"/>
      <c r="P955" s="195"/>
    </row>
    <row r="956" spans="1:16" s="172" customFormat="1" ht="17.25" thickBot="1">
      <c r="A956" s="892"/>
      <c r="B956" s="895"/>
      <c r="C956" s="205"/>
      <c r="D956" s="206"/>
      <c r="E956" s="207"/>
      <c r="F956" s="208"/>
      <c r="G956" s="209"/>
      <c r="H956" s="210"/>
      <c r="I956" s="211"/>
      <c r="J956" s="211"/>
      <c r="K956" s="212"/>
      <c r="L956" s="213"/>
      <c r="M956" s="214"/>
      <c r="N956" s="215"/>
      <c r="O956" s="207"/>
      <c r="P956" s="208"/>
    </row>
    <row r="957" spans="1:16" s="71" customFormat="1" ht="18" customHeight="1" thickTop="1" thickBot="1">
      <c r="A957" s="926">
        <f>A851+1</f>
        <v>46183</v>
      </c>
      <c r="B957" s="90" t="s">
        <v>162</v>
      </c>
      <c r="C957" s="896" t="s">
        <v>665</v>
      </c>
      <c r="D957" s="91" t="s">
        <v>114</v>
      </c>
      <c r="E957" s="92" t="s">
        <v>164</v>
      </c>
      <c r="F957" s="93"/>
      <c r="G957" s="90" t="s">
        <v>162</v>
      </c>
      <c r="H957" s="900" t="s">
        <v>163</v>
      </c>
      <c r="I957" s="91" t="s">
        <v>114</v>
      </c>
      <c r="J957" s="92" t="s">
        <v>164</v>
      </c>
      <c r="K957" s="93"/>
      <c r="L957" s="90" t="s">
        <v>162</v>
      </c>
      <c r="M957" s="903" t="s">
        <v>163</v>
      </c>
      <c r="N957" s="91" t="s">
        <v>114</v>
      </c>
      <c r="O957" s="92" t="s">
        <v>164</v>
      </c>
      <c r="P957" s="93"/>
    </row>
    <row r="958" spans="1:16" ht="18" customHeight="1">
      <c r="A958" s="927"/>
      <c r="B958" s="928"/>
      <c r="C958" s="897"/>
      <c r="D958" s="94" t="s">
        <v>116</v>
      </c>
      <c r="E958" s="95" t="s">
        <v>142</v>
      </c>
      <c r="F958" s="93"/>
      <c r="G958" s="928"/>
      <c r="H958" s="900"/>
      <c r="I958" s="94" t="s">
        <v>116</v>
      </c>
      <c r="J958" s="95" t="s">
        <v>142</v>
      </c>
      <c r="K958" s="93"/>
      <c r="L958" s="928"/>
      <c r="M958" s="903"/>
      <c r="N958" s="94" t="s">
        <v>116</v>
      </c>
      <c r="O958" s="95" t="s">
        <v>142</v>
      </c>
      <c r="P958" s="93"/>
    </row>
    <row r="959" spans="1:16" ht="17.25" thickBot="1">
      <c r="A959" s="927"/>
      <c r="B959" s="929"/>
      <c r="C959" s="897"/>
      <c r="D959" s="94" t="s">
        <v>165</v>
      </c>
      <c r="E959" s="96" t="s">
        <v>166</v>
      </c>
      <c r="F959" s="98"/>
      <c r="G959" s="929"/>
      <c r="H959" s="900"/>
      <c r="I959" s="94" t="s">
        <v>165</v>
      </c>
      <c r="J959" s="96" t="s">
        <v>166</v>
      </c>
      <c r="K959" s="98"/>
      <c r="L959" s="929"/>
      <c r="M959" s="903"/>
      <c r="N959" s="94" t="s">
        <v>165</v>
      </c>
      <c r="O959" s="96" t="s">
        <v>166</v>
      </c>
      <c r="P959" s="98"/>
    </row>
    <row r="960" spans="1:16" ht="17.25" thickBot="1">
      <c r="A960" s="927"/>
      <c r="B960" s="90" t="s">
        <v>167</v>
      </c>
      <c r="C960" s="897"/>
      <c r="D960" s="94"/>
      <c r="E960" s="96"/>
      <c r="F960" s="97"/>
      <c r="G960" s="90" t="s">
        <v>167</v>
      </c>
      <c r="H960" s="900"/>
      <c r="I960" s="94" t="s">
        <v>120</v>
      </c>
      <c r="J960" s="96" t="s">
        <v>148</v>
      </c>
      <c r="K960" s="97"/>
      <c r="L960" s="90" t="s">
        <v>167</v>
      </c>
      <c r="M960" s="903"/>
      <c r="N960" s="94" t="s">
        <v>120</v>
      </c>
      <c r="O960" s="96" t="s">
        <v>148</v>
      </c>
      <c r="P960" s="97"/>
    </row>
    <row r="961" spans="1:16">
      <c r="A961" s="927"/>
      <c r="B961" s="925"/>
      <c r="C961" s="897"/>
      <c r="D961" s="94"/>
      <c r="E961" s="96"/>
      <c r="F961" s="97"/>
      <c r="G961" s="925"/>
      <c r="H961" s="900"/>
      <c r="I961" s="94"/>
      <c r="J961" s="96"/>
      <c r="K961" s="97"/>
      <c r="L961" s="925"/>
      <c r="M961" s="903"/>
      <c r="N961" s="94"/>
      <c r="O961" s="96"/>
      <c r="P961" s="97"/>
    </row>
    <row r="962" spans="1:16">
      <c r="A962" s="927"/>
      <c r="B962" s="918"/>
      <c r="C962" s="897"/>
      <c r="D962" s="94"/>
      <c r="E962" s="96"/>
      <c r="F962" s="97"/>
      <c r="G962" s="918"/>
      <c r="H962" s="900"/>
      <c r="I962" s="94"/>
      <c r="J962" s="96"/>
      <c r="K962" s="97"/>
      <c r="L962" s="918"/>
      <c r="M962" s="903"/>
      <c r="N962" s="94"/>
      <c r="O962" s="96"/>
      <c r="P962" s="97"/>
    </row>
    <row r="963" spans="1:16">
      <c r="A963" s="927"/>
      <c r="B963" s="917"/>
      <c r="C963" s="897"/>
      <c r="D963" s="94"/>
      <c r="E963" s="96"/>
      <c r="F963" s="93"/>
      <c r="G963" s="917"/>
      <c r="H963" s="900"/>
      <c r="I963" s="94"/>
      <c r="J963" s="96"/>
      <c r="K963" s="93"/>
      <c r="L963" s="917"/>
      <c r="M963" s="903"/>
      <c r="N963" s="94"/>
      <c r="O963" s="96"/>
      <c r="P963" s="93"/>
    </row>
    <row r="964" spans="1:16">
      <c r="A964" s="927"/>
      <c r="B964" s="918"/>
      <c r="C964" s="897"/>
      <c r="D964" s="94"/>
      <c r="E964" s="96"/>
      <c r="F964" s="99"/>
      <c r="G964" s="918"/>
      <c r="H964" s="900"/>
      <c r="I964" s="94"/>
      <c r="J964" s="96"/>
      <c r="K964" s="99"/>
      <c r="L964" s="918"/>
      <c r="M964" s="903"/>
      <c r="N964" s="94"/>
      <c r="O964" s="96"/>
      <c r="P964" s="93"/>
    </row>
    <row r="965" spans="1:16">
      <c r="A965" s="927"/>
      <c r="B965" s="917"/>
      <c r="C965" s="897"/>
      <c r="D965" s="94"/>
      <c r="E965" s="96"/>
      <c r="F965" s="102"/>
      <c r="G965" s="917"/>
      <c r="H965" s="900"/>
      <c r="I965" s="94"/>
      <c r="J965" s="96"/>
      <c r="K965" s="102"/>
      <c r="L965" s="917"/>
      <c r="M965" s="903"/>
      <c r="N965" s="94"/>
      <c r="O965" s="96"/>
      <c r="P965" s="99"/>
    </row>
    <row r="966" spans="1:16" ht="17.25" thickBot="1">
      <c r="A966" s="927"/>
      <c r="B966" s="918"/>
      <c r="C966" s="897"/>
      <c r="D966" s="94"/>
      <c r="E966" s="96"/>
      <c r="F966" s="99"/>
      <c r="G966" s="918"/>
      <c r="H966" s="900"/>
      <c r="I966" s="94"/>
      <c r="J966" s="96"/>
      <c r="K966" s="99"/>
      <c r="L966" s="918"/>
      <c r="M966" s="903"/>
      <c r="N966" s="94"/>
      <c r="O966" s="96"/>
      <c r="P966" s="99"/>
    </row>
    <row r="967" spans="1:16" ht="17.25" thickBot="1">
      <c r="A967" s="927"/>
      <c r="B967" s="100" t="s">
        <v>168</v>
      </c>
      <c r="C967" s="897"/>
      <c r="D967" s="94"/>
      <c r="E967" s="96"/>
      <c r="F967" s="99"/>
      <c r="G967" s="100" t="s">
        <v>168</v>
      </c>
      <c r="H967" s="900"/>
      <c r="I967" s="94"/>
      <c r="J967" s="96"/>
      <c r="K967" s="99"/>
      <c r="L967" s="100" t="s">
        <v>168</v>
      </c>
      <c r="M967" s="903"/>
      <c r="N967" s="94"/>
      <c r="O967" s="96"/>
      <c r="P967" s="99"/>
    </row>
    <row r="968" spans="1:16">
      <c r="A968" s="927"/>
      <c r="B968" s="919"/>
      <c r="C968" s="897"/>
      <c r="D968" s="94"/>
      <c r="E968" s="96"/>
      <c r="F968" s="99"/>
      <c r="G968" s="919"/>
      <c r="H968" s="900"/>
      <c r="I968" s="94"/>
      <c r="J968" s="96"/>
      <c r="K968" s="99"/>
      <c r="L968" s="919"/>
      <c r="M968" s="903"/>
      <c r="N968" s="94"/>
      <c r="O968" s="96"/>
      <c r="P968" s="99"/>
    </row>
    <row r="969" spans="1:16">
      <c r="A969" s="927"/>
      <c r="B969" s="920"/>
      <c r="C969" s="897"/>
      <c r="D969" s="94"/>
      <c r="E969" s="96"/>
      <c r="F969" s="99"/>
      <c r="G969" s="920"/>
      <c r="H969" s="900"/>
      <c r="I969" s="94"/>
      <c r="J969" s="96"/>
      <c r="K969" s="99"/>
      <c r="L969" s="920"/>
      <c r="M969" s="903"/>
      <c r="N969" s="94"/>
      <c r="O969" s="96"/>
      <c r="P969" s="97"/>
    </row>
    <row r="970" spans="1:16" ht="17.25" thickBot="1">
      <c r="A970" s="927"/>
      <c r="B970" s="921"/>
      <c r="C970" s="897"/>
      <c r="D970" s="94"/>
      <c r="E970" s="96"/>
      <c r="F970" s="97"/>
      <c r="G970" s="921"/>
      <c r="H970" s="900"/>
      <c r="I970" s="94"/>
      <c r="J970" s="96"/>
      <c r="K970" s="97"/>
      <c r="L970" s="921"/>
      <c r="M970" s="903"/>
      <c r="N970" s="94"/>
      <c r="O970" s="96"/>
      <c r="P970" s="97"/>
    </row>
    <row r="971" spans="1:16" ht="17.25" thickBot="1">
      <c r="A971" s="927"/>
      <c r="B971" s="100" t="s">
        <v>123</v>
      </c>
      <c r="C971" s="897"/>
      <c r="D971" s="94"/>
      <c r="E971" s="96"/>
      <c r="F971" s="97"/>
      <c r="G971" s="100" t="s">
        <v>123</v>
      </c>
      <c r="H971" s="900"/>
      <c r="I971" s="94"/>
      <c r="J971" s="96"/>
      <c r="K971" s="97"/>
      <c r="L971" s="100" t="s">
        <v>123</v>
      </c>
      <c r="M971" s="903"/>
      <c r="N971" s="94"/>
      <c r="O971" s="96"/>
      <c r="P971" s="97"/>
    </row>
    <row r="972" spans="1:16">
      <c r="A972" s="927"/>
      <c r="B972" s="932"/>
      <c r="C972" s="897"/>
      <c r="D972" s="94"/>
      <c r="E972" s="96"/>
      <c r="F972" s="97"/>
      <c r="G972" s="932"/>
      <c r="H972" s="900"/>
      <c r="I972" s="94"/>
      <c r="J972" s="96"/>
      <c r="K972" s="97"/>
      <c r="L972" s="932"/>
      <c r="M972" s="903"/>
      <c r="N972" s="94"/>
      <c r="O972" s="96"/>
      <c r="P972" s="97"/>
    </row>
    <row r="973" spans="1:16">
      <c r="A973" s="927"/>
      <c r="B973" s="933"/>
      <c r="C973" s="897"/>
      <c r="D973" s="94"/>
      <c r="E973" s="96"/>
      <c r="F973" s="97"/>
      <c r="G973" s="933"/>
      <c r="H973" s="900"/>
      <c r="I973" s="94"/>
      <c r="J973" s="96"/>
      <c r="K973" s="97"/>
      <c r="L973" s="933"/>
      <c r="M973" s="903"/>
      <c r="N973" s="94"/>
      <c r="O973" s="96"/>
      <c r="P973" s="97"/>
    </row>
    <row r="974" spans="1:16" ht="17.25" thickBot="1">
      <c r="A974" s="927"/>
      <c r="B974" s="934"/>
      <c r="C974" s="897"/>
      <c r="D974" s="94"/>
      <c r="E974" s="96"/>
      <c r="F974" s="97"/>
      <c r="G974" s="934"/>
      <c r="H974" s="900"/>
      <c r="I974" s="94"/>
      <c r="J974" s="96"/>
      <c r="K974" s="97"/>
      <c r="L974" s="934"/>
      <c r="M974" s="903"/>
      <c r="N974" s="94"/>
      <c r="O974" s="96"/>
      <c r="P974" s="97"/>
    </row>
    <row r="975" spans="1:16">
      <c r="A975" s="927"/>
      <c r="B975" s="915" t="s">
        <v>124</v>
      </c>
      <c r="C975" s="897"/>
      <c r="D975" s="94"/>
      <c r="E975" s="96"/>
      <c r="F975" s="97"/>
      <c r="G975" s="915" t="s">
        <v>124</v>
      </c>
      <c r="H975" s="900"/>
      <c r="I975" s="94"/>
      <c r="J975" s="96"/>
      <c r="K975" s="97"/>
      <c r="L975" s="915" t="s">
        <v>124</v>
      </c>
      <c r="M975" s="903"/>
      <c r="N975" s="94"/>
      <c r="O975" s="96"/>
      <c r="P975" s="97"/>
    </row>
    <row r="976" spans="1:16" ht="17.25" thickBot="1">
      <c r="A976" s="927"/>
      <c r="B976" s="916"/>
      <c r="C976" s="897"/>
      <c r="D976" s="94"/>
      <c r="E976" s="96"/>
      <c r="F976" s="97"/>
      <c r="G976" s="916"/>
      <c r="H976" s="900"/>
      <c r="I976" s="94"/>
      <c r="J976" s="96"/>
      <c r="K976" s="97"/>
      <c r="L976" s="916"/>
      <c r="M976" s="903"/>
      <c r="N976" s="94"/>
      <c r="O976" s="96"/>
      <c r="P976" s="93"/>
    </row>
    <row r="977" spans="1:16" ht="17.25" thickTop="1">
      <c r="A977" s="927"/>
      <c r="B977" s="930" t="s">
        <v>125</v>
      </c>
      <c r="C977" s="897"/>
      <c r="D977" s="94"/>
      <c r="E977" s="96"/>
      <c r="F977" s="93"/>
      <c r="G977" s="930" t="s">
        <v>125</v>
      </c>
      <c r="H977" s="900"/>
      <c r="I977" s="94"/>
      <c r="J977" s="96"/>
      <c r="K977" s="93"/>
      <c r="L977" s="930" t="s">
        <v>125</v>
      </c>
      <c r="M977" s="903"/>
      <c r="N977" s="94"/>
      <c r="O977" s="96"/>
      <c r="P977" s="97"/>
    </row>
    <row r="978" spans="1:16" ht="17.25" thickBot="1">
      <c r="A978" s="927"/>
      <c r="B978" s="913"/>
      <c r="C978" s="897"/>
      <c r="D978" s="94"/>
      <c r="E978" s="96"/>
      <c r="F978" s="93"/>
      <c r="G978" s="913"/>
      <c r="H978" s="900"/>
      <c r="I978" s="94"/>
      <c r="J978" s="96"/>
      <c r="K978" s="93"/>
      <c r="L978" s="913"/>
      <c r="M978" s="903"/>
      <c r="N978" s="94"/>
      <c r="O978" s="96"/>
      <c r="P978" s="101"/>
    </row>
    <row r="979" spans="1:16">
      <c r="A979" s="927"/>
      <c r="B979" s="923"/>
      <c r="C979" s="897"/>
      <c r="D979" s="94"/>
      <c r="E979" s="96"/>
      <c r="F979" s="97"/>
      <c r="G979" s="923"/>
      <c r="H979" s="900"/>
      <c r="I979" s="94"/>
      <c r="J979" s="96"/>
      <c r="K979" s="97"/>
      <c r="L979" s="923"/>
      <c r="M979" s="903"/>
      <c r="N979" s="94"/>
      <c r="O979" s="96"/>
      <c r="P979" s="103"/>
    </row>
    <row r="980" spans="1:16" ht="17.25" thickBot="1">
      <c r="A980" s="927"/>
      <c r="B980" s="931"/>
      <c r="C980" s="897"/>
      <c r="D980" s="94"/>
      <c r="E980" s="96"/>
      <c r="F980" s="97"/>
      <c r="G980" s="931"/>
      <c r="H980" s="900"/>
      <c r="I980" s="94"/>
      <c r="J980" s="96"/>
      <c r="K980" s="97"/>
      <c r="L980" s="931"/>
      <c r="M980" s="903"/>
      <c r="N980" s="94"/>
      <c r="O980" s="96"/>
      <c r="P980" s="104"/>
    </row>
    <row r="981" spans="1:16">
      <c r="A981" s="927"/>
      <c r="B981" s="912" t="s">
        <v>126</v>
      </c>
      <c r="C981" s="897"/>
      <c r="D981" s="94"/>
      <c r="E981" s="96"/>
      <c r="F981" s="93"/>
      <c r="G981" s="912" t="s">
        <v>126</v>
      </c>
      <c r="H981" s="900"/>
      <c r="I981" s="94"/>
      <c r="J981" s="96"/>
      <c r="K981" s="93"/>
      <c r="L981" s="912" t="s">
        <v>126</v>
      </c>
      <c r="M981" s="903"/>
      <c r="N981" s="94"/>
      <c r="O981" s="96"/>
      <c r="P981" s="99"/>
    </row>
    <row r="982" spans="1:16" ht="17.25" thickBot="1">
      <c r="A982" s="927"/>
      <c r="B982" s="913"/>
      <c r="C982" s="897"/>
      <c r="D982" s="94"/>
      <c r="E982" s="96"/>
      <c r="F982" s="101"/>
      <c r="G982" s="913"/>
      <c r="H982" s="900"/>
      <c r="I982" s="94"/>
      <c r="J982" s="96"/>
      <c r="K982" s="101"/>
      <c r="L982" s="913"/>
      <c r="M982" s="903"/>
      <c r="N982" s="94"/>
      <c r="O982" s="96"/>
      <c r="P982" s="104"/>
    </row>
    <row r="983" spans="1:16">
      <c r="A983" s="927"/>
      <c r="B983" s="923"/>
      <c r="C983" s="897"/>
      <c r="D983" s="94"/>
      <c r="E983" s="96"/>
      <c r="F983" s="102"/>
      <c r="G983" s="923"/>
      <c r="H983" s="900"/>
      <c r="I983" s="94"/>
      <c r="J983" s="96"/>
      <c r="K983" s="103"/>
      <c r="L983" s="923"/>
      <c r="M983" s="903"/>
      <c r="N983" s="94"/>
      <c r="O983" s="96"/>
      <c r="P983" s="93"/>
    </row>
    <row r="984" spans="1:16" ht="17.25" thickBot="1">
      <c r="A984" s="927"/>
      <c r="B984" s="924"/>
      <c r="C984" s="897"/>
      <c r="D984" s="94"/>
      <c r="E984" s="96"/>
      <c r="F984" s="99"/>
      <c r="G984" s="924"/>
      <c r="H984" s="900"/>
      <c r="I984" s="94"/>
      <c r="J984" s="96"/>
      <c r="K984" s="104"/>
      <c r="L984" s="924"/>
      <c r="M984" s="903"/>
      <c r="N984" s="94"/>
      <c r="O984" s="96"/>
      <c r="P984" s="97"/>
    </row>
    <row r="985" spans="1:16">
      <c r="A985" s="927"/>
      <c r="B985" s="922" t="s">
        <v>127</v>
      </c>
      <c r="C985" s="897"/>
      <c r="D985" s="94"/>
      <c r="E985" s="96"/>
      <c r="F985" s="103"/>
      <c r="G985" s="922" t="s">
        <v>127</v>
      </c>
      <c r="H985" s="900"/>
      <c r="I985" s="94"/>
      <c r="J985" s="96"/>
      <c r="K985" s="104"/>
      <c r="L985" s="922" t="s">
        <v>127</v>
      </c>
      <c r="M985" s="903"/>
      <c r="N985" s="94"/>
      <c r="O985" s="114"/>
      <c r="P985" s="97"/>
    </row>
    <row r="986" spans="1:16" ht="17.25" thickBot="1">
      <c r="A986" s="927"/>
      <c r="B986" s="913"/>
      <c r="C986" s="897"/>
      <c r="D986" s="94"/>
      <c r="E986" s="96"/>
      <c r="F986" s="104"/>
      <c r="G986" s="913"/>
      <c r="H986" s="900"/>
      <c r="I986" s="94"/>
      <c r="J986" s="96"/>
      <c r="K986" s="99"/>
      <c r="L986" s="913"/>
      <c r="M986" s="903"/>
      <c r="N986" s="113"/>
      <c r="O986" s="96"/>
      <c r="P986" s="112"/>
    </row>
    <row r="987" spans="1:16">
      <c r="A987" s="927"/>
      <c r="B987" s="923"/>
      <c r="C987" s="897"/>
      <c r="D987" s="94"/>
      <c r="E987" s="96"/>
      <c r="F987" s="104"/>
      <c r="G987" s="923"/>
      <c r="H987" s="900"/>
      <c r="I987" s="94"/>
      <c r="J987" s="96"/>
      <c r="K987" s="104"/>
      <c r="L987" s="923"/>
      <c r="M987" s="903"/>
      <c r="N987" s="113"/>
      <c r="O987" s="114"/>
      <c r="P987" s="97"/>
    </row>
    <row r="988" spans="1:16" ht="17.25" thickBot="1">
      <c r="A988" s="927"/>
      <c r="B988" s="924"/>
      <c r="C988" s="897"/>
      <c r="D988" s="94"/>
      <c r="E988" s="96"/>
      <c r="F988" s="99"/>
      <c r="G988" s="924"/>
      <c r="H988" s="900"/>
      <c r="I988" s="94"/>
      <c r="J988" s="96"/>
      <c r="K988" s="93"/>
      <c r="L988" s="924"/>
      <c r="M988" s="903"/>
      <c r="N988" s="94"/>
      <c r="O988" s="114"/>
      <c r="P988" s="104"/>
    </row>
    <row r="989" spans="1:16">
      <c r="A989" s="927"/>
      <c r="B989" s="922" t="s">
        <v>128</v>
      </c>
      <c r="C989" s="897"/>
      <c r="D989" s="94"/>
      <c r="E989" s="96"/>
      <c r="F989" s="104"/>
      <c r="G989" s="922" t="s">
        <v>128</v>
      </c>
      <c r="H989" s="900"/>
      <c r="I989" s="94"/>
      <c r="J989" s="96"/>
      <c r="K989" s="97"/>
      <c r="L989" s="922" t="s">
        <v>128</v>
      </c>
      <c r="M989" s="903"/>
      <c r="N989" s="94"/>
      <c r="O989" s="96"/>
      <c r="P989" s="97"/>
    </row>
    <row r="990" spans="1:16" ht="17.25" thickBot="1">
      <c r="A990" s="927"/>
      <c r="B990" s="913"/>
      <c r="C990" s="897"/>
      <c r="D990" s="94"/>
      <c r="E990" s="96"/>
      <c r="F990" s="93"/>
      <c r="G990" s="913"/>
      <c r="H990" s="900"/>
      <c r="I990" s="94"/>
      <c r="J990" s="114"/>
      <c r="K990" s="97"/>
      <c r="L990" s="913"/>
      <c r="M990" s="903"/>
      <c r="N990" s="113"/>
      <c r="O990" s="114"/>
      <c r="P990" s="97"/>
    </row>
    <row r="991" spans="1:16">
      <c r="A991" s="927"/>
      <c r="B991" s="923"/>
      <c r="C991" s="897"/>
      <c r="D991" s="94"/>
      <c r="E991" s="96"/>
      <c r="F991" s="97"/>
      <c r="G991" s="923"/>
      <c r="H991" s="900"/>
      <c r="I991" s="94"/>
      <c r="J991" s="96"/>
      <c r="K991" s="97"/>
      <c r="L991" s="923"/>
      <c r="M991" s="903"/>
      <c r="N991" s="113"/>
      <c r="O991" s="114"/>
      <c r="P991" s="97"/>
    </row>
    <row r="992" spans="1:16" ht="17.25" thickBot="1">
      <c r="A992" s="927"/>
      <c r="B992" s="924"/>
      <c r="C992" s="897"/>
      <c r="D992" s="94"/>
      <c r="E992" s="96"/>
      <c r="F992" s="93"/>
      <c r="G992" s="924"/>
      <c r="H992" s="900"/>
      <c r="I992" s="94"/>
      <c r="J992" s="114"/>
      <c r="K992" s="97"/>
      <c r="L992" s="924"/>
      <c r="M992" s="903"/>
      <c r="N992" s="94"/>
      <c r="O992" s="114"/>
      <c r="P992" s="97"/>
    </row>
    <row r="993" spans="1:16">
      <c r="A993" s="927"/>
      <c r="B993" s="912" t="s">
        <v>129</v>
      </c>
      <c r="C993" s="897"/>
      <c r="D993" s="94"/>
      <c r="E993" s="96"/>
      <c r="F993" s="93"/>
      <c r="G993" s="912" t="s">
        <v>129</v>
      </c>
      <c r="H993" s="900"/>
      <c r="I993" s="94"/>
      <c r="J993" s="114"/>
      <c r="K993" s="97"/>
      <c r="L993" s="912" t="s">
        <v>129</v>
      </c>
      <c r="M993" s="903"/>
      <c r="N993" s="113"/>
      <c r="O993" s="114"/>
      <c r="P993" s="97"/>
    </row>
    <row r="994" spans="1:16" ht="17.25" thickBot="1">
      <c r="A994" s="927"/>
      <c r="B994" s="913"/>
      <c r="C994" s="897"/>
      <c r="D994" s="94"/>
      <c r="E994" s="96"/>
      <c r="F994" s="93"/>
      <c r="G994" s="913"/>
      <c r="H994" s="900"/>
      <c r="I994" s="94"/>
      <c r="J994" s="114"/>
      <c r="K994" s="97"/>
      <c r="L994" s="913"/>
      <c r="M994" s="903"/>
      <c r="N994" s="94"/>
      <c r="O994" s="114"/>
      <c r="P994" s="97"/>
    </row>
    <row r="995" spans="1:16">
      <c r="A995" s="927"/>
      <c r="B995" s="106"/>
      <c r="C995" s="897"/>
      <c r="D995" s="94"/>
      <c r="E995" s="96"/>
      <c r="F995" s="97"/>
      <c r="G995" s="106"/>
      <c r="H995" s="900"/>
      <c r="I995" s="94"/>
      <c r="J995" s="96"/>
      <c r="K995" s="112"/>
      <c r="L995" s="106"/>
      <c r="M995" s="903"/>
      <c r="N995" s="113"/>
      <c r="O995" s="96"/>
      <c r="P995" s="112"/>
    </row>
    <row r="996" spans="1:16">
      <c r="A996" s="927"/>
      <c r="B996" s="107"/>
      <c r="C996" s="897"/>
      <c r="D996" s="94"/>
      <c r="E996" s="96"/>
      <c r="F996" s="93"/>
      <c r="G996" s="107"/>
      <c r="H996" s="900"/>
      <c r="I996" s="94"/>
      <c r="J996" s="96"/>
      <c r="K996" s="97"/>
      <c r="L996" s="107"/>
      <c r="M996" s="903"/>
      <c r="N996" s="113"/>
      <c r="O996" s="114"/>
      <c r="P996" s="97"/>
    </row>
    <row r="997" spans="1:16">
      <c r="A997" s="927"/>
      <c r="B997" s="109"/>
      <c r="C997" s="897"/>
      <c r="D997" s="94"/>
      <c r="E997" s="96"/>
      <c r="F997" s="93"/>
      <c r="G997" s="109"/>
      <c r="H997" s="900"/>
      <c r="I997" s="113"/>
      <c r="J997" s="114"/>
      <c r="K997" s="97"/>
      <c r="L997" s="109"/>
      <c r="M997" s="903"/>
      <c r="N997" s="113"/>
      <c r="O997" s="114"/>
      <c r="P997" s="104"/>
    </row>
    <row r="998" spans="1:16">
      <c r="A998" s="927"/>
      <c r="B998" s="110"/>
      <c r="C998" s="897"/>
      <c r="D998" s="94"/>
      <c r="E998" s="96"/>
      <c r="F998" s="93"/>
      <c r="G998" s="110"/>
      <c r="H998" s="900"/>
      <c r="I998" s="113"/>
      <c r="J998" s="114"/>
      <c r="K998" s="104"/>
      <c r="L998" s="110"/>
      <c r="M998" s="903"/>
      <c r="N998" s="111"/>
      <c r="O998" s="96"/>
      <c r="P998" s="97"/>
    </row>
    <row r="999" spans="1:16">
      <c r="A999" s="927"/>
      <c r="B999" s="109"/>
      <c r="C999" s="897"/>
      <c r="D999" s="111"/>
      <c r="E999" s="96"/>
      <c r="F999" s="97"/>
      <c r="G999" s="109"/>
      <c r="H999" s="900"/>
      <c r="I999" s="111"/>
      <c r="J999" s="96"/>
      <c r="K999" s="112"/>
      <c r="L999" s="109"/>
      <c r="M999" s="903"/>
      <c r="N999" s="94"/>
      <c r="O999" s="96"/>
      <c r="P999" s="112"/>
    </row>
    <row r="1000" spans="1:16">
      <c r="A1000" s="927"/>
      <c r="B1000" s="110"/>
      <c r="C1000" s="897"/>
      <c r="D1000" s="94"/>
      <c r="E1000" s="96"/>
      <c r="F1000" s="108"/>
      <c r="G1000" s="110"/>
      <c r="H1000" s="900"/>
      <c r="I1000" s="94"/>
      <c r="J1000" s="96"/>
      <c r="K1000" s="97"/>
      <c r="L1000" s="110"/>
      <c r="M1000" s="903"/>
      <c r="N1000" s="113"/>
      <c r="O1000" s="114"/>
      <c r="P1000" s="97"/>
    </row>
    <row r="1001" spans="1:16">
      <c r="A1001" s="927"/>
      <c r="B1001" s="109"/>
      <c r="C1001" s="897"/>
      <c r="D1001" s="94"/>
      <c r="E1001" s="96"/>
      <c r="F1001" s="97"/>
      <c r="G1001" s="109"/>
      <c r="H1001" s="900"/>
      <c r="I1001" s="113"/>
      <c r="J1001" s="114"/>
      <c r="K1001" s="97"/>
      <c r="L1001" s="109"/>
      <c r="M1001" s="903"/>
      <c r="N1001" s="113"/>
      <c r="O1001" s="114"/>
      <c r="P1001" s="97"/>
    </row>
    <row r="1002" spans="1:16" ht="17.25" thickBot="1">
      <c r="A1002" s="927"/>
      <c r="B1002" s="110"/>
      <c r="C1002" s="910"/>
      <c r="D1002" s="115"/>
      <c r="E1002" s="116"/>
      <c r="F1002" s="117"/>
      <c r="G1002" s="110"/>
      <c r="H1002" s="900"/>
      <c r="I1002" s="115"/>
      <c r="J1002" s="116"/>
      <c r="K1002" s="117"/>
      <c r="L1002" s="110"/>
      <c r="M1002" s="903"/>
      <c r="N1002" s="115"/>
      <c r="O1002" s="116"/>
      <c r="P1002" s="117"/>
    </row>
    <row r="1003" spans="1:16">
      <c r="A1003" s="914" t="str">
        <f>TEXT(A957,"AAAA")</f>
        <v>星期三</v>
      </c>
      <c r="B1003" s="109"/>
      <c r="C1003" s="896" t="s">
        <v>666</v>
      </c>
      <c r="D1003" s="118"/>
      <c r="E1003" s="119"/>
      <c r="F1003" s="97"/>
      <c r="G1003" s="109"/>
      <c r="H1003" s="899" t="s">
        <v>130</v>
      </c>
      <c r="I1003" s="118"/>
      <c r="J1003" s="119"/>
      <c r="K1003" s="97"/>
      <c r="L1003" s="109"/>
      <c r="M1003" s="902" t="s">
        <v>130</v>
      </c>
      <c r="N1003" s="118"/>
      <c r="O1003" s="119"/>
      <c r="P1003" s="97"/>
    </row>
    <row r="1004" spans="1:16">
      <c r="A1004" s="914"/>
      <c r="B1004" s="110"/>
      <c r="C1004" s="897"/>
      <c r="D1004" s="120"/>
      <c r="E1004" s="96"/>
      <c r="F1004" s="97"/>
      <c r="G1004" s="110"/>
      <c r="H1004" s="900"/>
      <c r="I1004" s="94"/>
      <c r="J1004" s="96"/>
      <c r="K1004" s="97"/>
      <c r="L1004" s="110"/>
      <c r="M1004" s="903"/>
      <c r="N1004" s="94"/>
      <c r="O1004" s="96"/>
      <c r="P1004" s="97"/>
    </row>
    <row r="1005" spans="1:16">
      <c r="A1005" s="914"/>
      <c r="B1005" s="109"/>
      <c r="C1005" s="897"/>
      <c r="D1005" s="120"/>
      <c r="E1005" s="96"/>
      <c r="F1005" s="97"/>
      <c r="G1005" s="109"/>
      <c r="H1005" s="900"/>
      <c r="I1005" s="94"/>
      <c r="J1005" s="96"/>
      <c r="K1005" s="97"/>
      <c r="L1005" s="109"/>
      <c r="M1005" s="903"/>
      <c r="N1005" s="94"/>
      <c r="O1005" s="96"/>
      <c r="P1005" s="97"/>
    </row>
    <row r="1006" spans="1:16">
      <c r="A1006" s="914"/>
      <c r="B1006" s="110"/>
      <c r="C1006" s="897"/>
      <c r="D1006" s="120"/>
      <c r="E1006" s="96"/>
      <c r="F1006" s="97"/>
      <c r="G1006" s="110"/>
      <c r="H1006" s="900"/>
      <c r="I1006" s="94"/>
      <c r="J1006" s="96"/>
      <c r="K1006" s="97"/>
      <c r="L1006" s="110"/>
      <c r="M1006" s="903"/>
      <c r="N1006" s="94"/>
      <c r="O1006" s="96"/>
      <c r="P1006" s="97"/>
    </row>
    <row r="1007" spans="1:16">
      <c r="A1007" s="914"/>
      <c r="B1007" s="109"/>
      <c r="C1007" s="897"/>
      <c r="D1007" s="120"/>
      <c r="E1007" s="96"/>
      <c r="F1007" s="97"/>
      <c r="G1007" s="109"/>
      <c r="H1007" s="900"/>
      <c r="I1007" s="94"/>
      <c r="J1007" s="96"/>
      <c r="K1007" s="97"/>
      <c r="L1007" s="109"/>
      <c r="M1007" s="903"/>
      <c r="N1007" s="94"/>
      <c r="O1007" s="96"/>
      <c r="P1007" s="97"/>
    </row>
    <row r="1008" spans="1:16">
      <c r="A1008" s="914"/>
      <c r="B1008" s="110"/>
      <c r="C1008" s="897"/>
      <c r="D1008" s="120"/>
      <c r="E1008" s="96"/>
      <c r="F1008" s="97"/>
      <c r="G1008" s="110"/>
      <c r="H1008" s="900"/>
      <c r="I1008" s="94"/>
      <c r="J1008" s="96"/>
      <c r="K1008" s="97"/>
      <c r="L1008" s="110"/>
      <c r="M1008" s="903"/>
      <c r="N1008" s="94"/>
      <c r="O1008" s="96"/>
      <c r="P1008" s="97"/>
    </row>
    <row r="1009" spans="1:16">
      <c r="A1009" s="914"/>
      <c r="B1009" s="109"/>
      <c r="C1009" s="897"/>
      <c r="D1009" s="120"/>
      <c r="E1009" s="96"/>
      <c r="F1009" s="97"/>
      <c r="G1009" s="109"/>
      <c r="H1009" s="900"/>
      <c r="I1009" s="94"/>
      <c r="J1009" s="96"/>
      <c r="K1009" s="97"/>
      <c r="L1009" s="109"/>
      <c r="M1009" s="903"/>
      <c r="N1009" s="94"/>
      <c r="O1009" s="96"/>
      <c r="P1009" s="97"/>
    </row>
    <row r="1010" spans="1:16">
      <c r="A1010" s="914"/>
      <c r="B1010" s="110"/>
      <c r="C1010" s="897"/>
      <c r="D1010" s="94"/>
      <c r="E1010" s="96"/>
      <c r="F1010" s="97"/>
      <c r="G1010" s="110"/>
      <c r="H1010" s="900"/>
      <c r="I1010" s="94"/>
      <c r="J1010" s="96"/>
      <c r="K1010" s="97"/>
      <c r="L1010" s="110"/>
      <c r="M1010" s="903"/>
      <c r="N1010" s="94"/>
      <c r="O1010" s="96"/>
      <c r="P1010" s="97"/>
    </row>
    <row r="1011" spans="1:16">
      <c r="A1011" s="914"/>
      <c r="B1011" s="107"/>
      <c r="C1011" s="897"/>
      <c r="D1011" s="113"/>
      <c r="E1011" s="114"/>
      <c r="F1011" s="104"/>
      <c r="G1011" s="107"/>
      <c r="H1011" s="900"/>
      <c r="I1011" s="113"/>
      <c r="J1011" s="114"/>
      <c r="K1011" s="97"/>
      <c r="L1011" s="107"/>
      <c r="M1011" s="903"/>
      <c r="N1011" s="113"/>
      <c r="O1011" s="114"/>
      <c r="P1011" s="97"/>
    </row>
    <row r="1012" spans="1:16" ht="17.25" thickBot="1">
      <c r="A1012" s="914"/>
      <c r="B1012" s="107"/>
      <c r="C1012" s="910"/>
      <c r="D1012" s="122" t="s">
        <v>132</v>
      </c>
      <c r="E1012" s="123" t="s">
        <v>133</v>
      </c>
      <c r="F1012" s="124"/>
      <c r="G1012" s="107"/>
      <c r="H1012" s="911"/>
      <c r="I1012" s="122" t="s">
        <v>132</v>
      </c>
      <c r="J1012" s="123" t="s">
        <v>133</v>
      </c>
      <c r="K1012" s="97"/>
      <c r="L1012" s="107"/>
      <c r="M1012" s="909"/>
      <c r="N1012" s="122" t="s">
        <v>132</v>
      </c>
      <c r="O1012" s="123" t="s">
        <v>133</v>
      </c>
      <c r="P1012" s="97"/>
    </row>
    <row r="1013" spans="1:16">
      <c r="A1013" s="105"/>
      <c r="B1013" s="109"/>
      <c r="C1013" s="896" t="s">
        <v>667</v>
      </c>
      <c r="D1013" s="118"/>
      <c r="E1013" s="119"/>
      <c r="F1013" s="125"/>
      <c r="G1013" s="109"/>
      <c r="H1013" s="899" t="s">
        <v>134</v>
      </c>
      <c r="I1013" s="118"/>
      <c r="J1013" s="119"/>
      <c r="K1013" s="125"/>
      <c r="L1013" s="109"/>
      <c r="M1013" s="902" t="s">
        <v>134</v>
      </c>
      <c r="N1013" s="118"/>
      <c r="O1013" s="119"/>
      <c r="P1013" s="125"/>
    </row>
    <row r="1014" spans="1:16">
      <c r="A1014" s="105"/>
      <c r="B1014" s="110"/>
      <c r="C1014" s="897"/>
      <c r="D1014" s="94"/>
      <c r="E1014" s="96"/>
      <c r="F1014" s="97"/>
      <c r="G1014" s="110"/>
      <c r="H1014" s="900"/>
      <c r="I1014" s="94"/>
      <c r="J1014" s="96"/>
      <c r="K1014" s="97"/>
      <c r="L1014" s="110"/>
      <c r="M1014" s="903"/>
      <c r="N1014" s="94"/>
      <c r="O1014" s="96"/>
      <c r="P1014" s="97"/>
    </row>
    <row r="1015" spans="1:16">
      <c r="A1015" s="105"/>
      <c r="B1015" s="126"/>
      <c r="C1015" s="897"/>
      <c r="D1015" s="94"/>
      <c r="E1015" s="96"/>
      <c r="F1015" s="97"/>
      <c r="G1015" s="126"/>
      <c r="H1015" s="900"/>
      <c r="I1015" s="94"/>
      <c r="J1015" s="96"/>
      <c r="K1015" s="97"/>
      <c r="L1015" s="126"/>
      <c r="M1015" s="903"/>
      <c r="N1015" s="94"/>
      <c r="O1015" s="96"/>
      <c r="P1015" s="128"/>
    </row>
    <row r="1016" spans="1:16">
      <c r="A1016" s="105"/>
      <c r="B1016" s="107"/>
      <c r="C1016" s="897"/>
      <c r="D1016" s="94"/>
      <c r="E1016" s="96"/>
      <c r="F1016" s="97"/>
      <c r="G1016" s="107"/>
      <c r="H1016" s="900"/>
      <c r="I1016" s="94"/>
      <c r="J1016" s="96"/>
      <c r="K1016" s="97"/>
      <c r="L1016" s="107"/>
      <c r="M1016" s="903"/>
      <c r="N1016" s="94"/>
      <c r="O1016" s="96"/>
      <c r="P1016" s="216"/>
    </row>
    <row r="1017" spans="1:16">
      <c r="A1017" s="105"/>
      <c r="B1017" s="109"/>
      <c r="C1017" s="897"/>
      <c r="D1017" s="94"/>
      <c r="E1017" s="96"/>
      <c r="F1017" s="97"/>
      <c r="G1017" s="109"/>
      <c r="H1017" s="900"/>
      <c r="I1017" s="94"/>
      <c r="J1017" s="96"/>
      <c r="K1017" s="97"/>
      <c r="L1017" s="109"/>
      <c r="M1017" s="903"/>
      <c r="N1017" s="94"/>
      <c r="O1017" s="96"/>
      <c r="P1017" s="97"/>
    </row>
    <row r="1018" spans="1:16">
      <c r="A1018" s="105"/>
      <c r="B1018" s="110"/>
      <c r="C1018" s="897"/>
      <c r="D1018" s="94"/>
      <c r="E1018" s="96"/>
      <c r="F1018" s="127"/>
      <c r="G1018" s="110"/>
      <c r="H1018" s="900"/>
      <c r="I1018" s="94"/>
      <c r="J1018" s="96"/>
      <c r="K1018" s="127"/>
      <c r="L1018" s="110"/>
      <c r="M1018" s="903"/>
      <c r="N1018" s="94"/>
      <c r="O1018" s="96"/>
      <c r="P1018" s="127"/>
    </row>
    <row r="1019" spans="1:16">
      <c r="A1019" s="105"/>
      <c r="B1019" s="109"/>
      <c r="C1019" s="897"/>
      <c r="D1019" s="94"/>
      <c r="E1019" s="96"/>
      <c r="F1019" s="128"/>
      <c r="G1019" s="109"/>
      <c r="H1019" s="900"/>
      <c r="I1019" s="94"/>
      <c r="J1019" s="96"/>
      <c r="K1019" s="128"/>
      <c r="L1019" s="109"/>
      <c r="M1019" s="903"/>
      <c r="N1019" s="94"/>
      <c r="O1019" s="96"/>
      <c r="P1019" s="128"/>
    </row>
    <row r="1020" spans="1:16">
      <c r="A1020" s="105"/>
      <c r="B1020" s="110"/>
      <c r="C1020" s="897"/>
      <c r="D1020" s="217"/>
      <c r="E1020" s="114"/>
      <c r="F1020" s="216"/>
      <c r="G1020" s="110"/>
      <c r="H1020" s="900"/>
      <c r="I1020" s="113"/>
      <c r="J1020" s="114"/>
      <c r="K1020" s="216"/>
      <c r="L1020" s="110"/>
      <c r="M1020" s="903"/>
      <c r="N1020" s="113"/>
      <c r="O1020" s="114"/>
      <c r="P1020" s="216"/>
    </row>
    <row r="1021" spans="1:16">
      <c r="A1021" s="105"/>
      <c r="B1021" s="109"/>
      <c r="C1021" s="897"/>
      <c r="D1021" s="217"/>
      <c r="E1021" s="114"/>
      <c r="F1021" s="216"/>
      <c r="G1021" s="109"/>
      <c r="H1021" s="900"/>
      <c r="I1021" s="113"/>
      <c r="J1021" s="114"/>
      <c r="K1021" s="216"/>
      <c r="L1021" s="109"/>
      <c r="M1021" s="903"/>
      <c r="N1021" s="113"/>
      <c r="O1021" s="114"/>
      <c r="P1021" s="216"/>
    </row>
    <row r="1022" spans="1:16" ht="17.25" thickBot="1">
      <c r="A1022" s="105"/>
      <c r="B1022" s="110"/>
      <c r="C1022" s="910"/>
      <c r="D1022" s="129"/>
      <c r="E1022" s="130"/>
      <c r="F1022" s="104"/>
      <c r="G1022" s="110"/>
      <c r="H1022" s="911"/>
      <c r="I1022" s="113"/>
      <c r="J1022" s="130"/>
      <c r="K1022" s="104"/>
      <c r="L1022" s="110"/>
      <c r="M1022" s="909"/>
      <c r="N1022" s="113"/>
      <c r="O1022" s="131"/>
      <c r="P1022" s="127"/>
    </row>
    <row r="1023" spans="1:16">
      <c r="A1023" s="132"/>
      <c r="B1023" s="109"/>
      <c r="C1023" s="896" t="s">
        <v>668</v>
      </c>
      <c r="D1023" s="118" t="s">
        <v>136</v>
      </c>
      <c r="E1023" s="133" t="s">
        <v>137</v>
      </c>
      <c r="F1023" s="125"/>
      <c r="G1023" s="109"/>
      <c r="H1023" s="899" t="s">
        <v>135</v>
      </c>
      <c r="I1023" s="118" t="s">
        <v>136</v>
      </c>
      <c r="J1023" s="133" t="s">
        <v>137</v>
      </c>
      <c r="K1023" s="125"/>
      <c r="L1023" s="109"/>
      <c r="M1023" s="902" t="s">
        <v>135</v>
      </c>
      <c r="N1023" s="118" t="s">
        <v>136</v>
      </c>
      <c r="O1023" s="133" t="s">
        <v>137</v>
      </c>
      <c r="P1023" s="125"/>
    </row>
    <row r="1024" spans="1:16">
      <c r="A1024" s="132"/>
      <c r="B1024" s="110"/>
      <c r="C1024" s="897"/>
      <c r="D1024" s="94" t="s">
        <v>141</v>
      </c>
      <c r="E1024" s="96" t="s">
        <v>142</v>
      </c>
      <c r="F1024" s="134"/>
      <c r="G1024" s="110"/>
      <c r="H1024" s="900"/>
      <c r="I1024" s="94" t="s">
        <v>141</v>
      </c>
      <c r="J1024" s="96" t="s">
        <v>142</v>
      </c>
      <c r="K1024" s="134"/>
      <c r="L1024" s="110"/>
      <c r="M1024" s="903"/>
      <c r="N1024" s="94" t="s">
        <v>141</v>
      </c>
      <c r="O1024" s="96" t="s">
        <v>142</v>
      </c>
      <c r="P1024" s="134"/>
    </row>
    <row r="1025" spans="1:16">
      <c r="A1025" s="132"/>
      <c r="B1025" s="135"/>
      <c r="C1025" s="897"/>
      <c r="D1025" s="94" t="s">
        <v>145</v>
      </c>
      <c r="E1025" s="96" t="s">
        <v>146</v>
      </c>
      <c r="F1025" s="97"/>
      <c r="G1025" s="135"/>
      <c r="H1025" s="900"/>
      <c r="I1025" s="94" t="s">
        <v>145</v>
      </c>
      <c r="J1025" s="96" t="s">
        <v>146</v>
      </c>
      <c r="K1025" s="97"/>
      <c r="L1025" s="135"/>
      <c r="M1025" s="903"/>
      <c r="N1025" s="94" t="s">
        <v>145</v>
      </c>
      <c r="O1025" s="96" t="s">
        <v>146</v>
      </c>
      <c r="P1025" s="97"/>
    </row>
    <row r="1026" spans="1:16">
      <c r="A1026" s="132"/>
      <c r="B1026" s="110"/>
      <c r="C1026" s="897"/>
      <c r="D1026" s="94" t="s">
        <v>147</v>
      </c>
      <c r="E1026" s="96" t="s">
        <v>148</v>
      </c>
      <c r="F1026" s="104"/>
      <c r="G1026" s="110"/>
      <c r="H1026" s="900"/>
      <c r="I1026" s="94" t="s">
        <v>147</v>
      </c>
      <c r="J1026" s="96" t="s">
        <v>148</v>
      </c>
      <c r="K1026" s="104"/>
      <c r="L1026" s="110"/>
      <c r="M1026" s="903"/>
      <c r="N1026" s="94" t="s">
        <v>147</v>
      </c>
      <c r="O1026" s="96" t="s">
        <v>148</v>
      </c>
      <c r="P1026" s="104"/>
    </row>
    <row r="1027" spans="1:16">
      <c r="A1027" s="132"/>
      <c r="B1027" s="135"/>
      <c r="C1027" s="897"/>
      <c r="D1027" s="94"/>
      <c r="E1027" s="114"/>
      <c r="F1027" s="136"/>
      <c r="G1027" s="135"/>
      <c r="H1027" s="900"/>
      <c r="I1027" s="94"/>
      <c r="J1027" s="114"/>
      <c r="K1027" s="136"/>
      <c r="L1027" s="135"/>
      <c r="M1027" s="903"/>
      <c r="N1027" s="94"/>
      <c r="O1027" s="114"/>
      <c r="P1027" s="136"/>
    </row>
    <row r="1028" spans="1:16">
      <c r="A1028" s="132"/>
      <c r="B1028" s="110"/>
      <c r="C1028" s="897"/>
      <c r="D1028" s="94"/>
      <c r="E1028" s="96"/>
      <c r="F1028" s="97"/>
      <c r="G1028" s="110"/>
      <c r="H1028" s="900"/>
      <c r="I1028" s="94"/>
      <c r="J1028" s="96"/>
      <c r="K1028" s="97"/>
      <c r="L1028" s="110"/>
      <c r="M1028" s="903"/>
      <c r="N1028" s="94"/>
      <c r="O1028" s="96"/>
      <c r="P1028" s="97"/>
    </row>
    <row r="1029" spans="1:16">
      <c r="A1029" s="132"/>
      <c r="B1029" s="135"/>
      <c r="C1029" s="897"/>
      <c r="D1029" s="94"/>
      <c r="E1029" s="114"/>
      <c r="F1029" s="136"/>
      <c r="G1029" s="135"/>
      <c r="H1029" s="900"/>
      <c r="I1029" s="94"/>
      <c r="J1029" s="114"/>
      <c r="K1029" s="136"/>
      <c r="L1029" s="135"/>
      <c r="M1029" s="903"/>
      <c r="N1029" s="94"/>
      <c r="O1029" s="114"/>
      <c r="P1029" s="136"/>
    </row>
    <row r="1030" spans="1:16">
      <c r="A1030" s="132"/>
      <c r="B1030" s="110"/>
      <c r="C1030" s="897"/>
      <c r="D1030" s="94"/>
      <c r="E1030" s="96"/>
      <c r="F1030" s="97"/>
      <c r="G1030" s="110"/>
      <c r="H1030" s="900"/>
      <c r="I1030" s="94"/>
      <c r="J1030" s="96"/>
      <c r="K1030" s="97"/>
      <c r="L1030" s="110"/>
      <c r="M1030" s="903"/>
      <c r="N1030" s="94"/>
      <c r="O1030" s="96"/>
      <c r="P1030" s="97"/>
    </row>
    <row r="1031" spans="1:16">
      <c r="A1031" s="132"/>
      <c r="B1031" s="135"/>
      <c r="C1031" s="897"/>
      <c r="D1031" s="94"/>
      <c r="E1031" s="96"/>
      <c r="F1031" s="97"/>
      <c r="G1031" s="135"/>
      <c r="H1031" s="900"/>
      <c r="I1031" s="94"/>
      <c r="J1031" s="96"/>
      <c r="K1031" s="97"/>
      <c r="L1031" s="135"/>
      <c r="M1031" s="903"/>
      <c r="N1031" s="94"/>
      <c r="O1031" s="96"/>
      <c r="P1031" s="97"/>
    </row>
    <row r="1032" spans="1:16" ht="17.25" thickBot="1">
      <c r="A1032" s="132"/>
      <c r="B1032" s="110"/>
      <c r="C1032" s="910"/>
      <c r="D1032" s="115"/>
      <c r="E1032" s="116"/>
      <c r="F1032" s="117"/>
      <c r="G1032" s="110"/>
      <c r="H1032" s="911"/>
      <c r="I1032" s="115"/>
      <c r="J1032" s="130"/>
      <c r="K1032" s="104"/>
      <c r="L1032" s="110"/>
      <c r="M1032" s="909"/>
      <c r="N1032" s="115"/>
      <c r="O1032" s="130"/>
      <c r="P1032" s="104"/>
    </row>
    <row r="1033" spans="1:16">
      <c r="A1033" s="132"/>
      <c r="B1033" s="135"/>
      <c r="C1033" s="896" t="s">
        <v>669</v>
      </c>
      <c r="D1033" s="137" t="s">
        <v>150</v>
      </c>
      <c r="E1033" s="138"/>
      <c r="F1033" s="139" t="s">
        <v>151</v>
      </c>
      <c r="G1033" s="135"/>
      <c r="H1033" s="899" t="s">
        <v>149</v>
      </c>
      <c r="I1033" s="137" t="s">
        <v>150</v>
      </c>
      <c r="J1033" s="138"/>
      <c r="K1033" s="139" t="s">
        <v>151</v>
      </c>
      <c r="L1033" s="135"/>
      <c r="M1033" s="902" t="s">
        <v>149</v>
      </c>
      <c r="N1033" s="137" t="s">
        <v>150</v>
      </c>
      <c r="O1033" s="138"/>
      <c r="P1033" s="139" t="s">
        <v>151</v>
      </c>
    </row>
    <row r="1034" spans="1:16">
      <c r="A1034" s="132"/>
      <c r="B1034" s="110"/>
      <c r="C1034" s="897"/>
      <c r="D1034" s="120"/>
      <c r="E1034" s="121"/>
      <c r="F1034" s="140"/>
      <c r="G1034" s="110"/>
      <c r="H1034" s="900"/>
      <c r="I1034" s="94"/>
      <c r="J1034" s="96"/>
      <c r="K1034" s="97"/>
      <c r="L1034" s="110"/>
      <c r="M1034" s="903"/>
      <c r="N1034" s="94"/>
      <c r="O1034" s="96"/>
      <c r="P1034" s="97"/>
    </row>
    <row r="1035" spans="1:16">
      <c r="A1035" s="132"/>
      <c r="B1035" s="135"/>
      <c r="C1035" s="897"/>
      <c r="D1035" s="94"/>
      <c r="E1035" s="96"/>
      <c r="F1035" s="97"/>
      <c r="G1035" s="135"/>
      <c r="H1035" s="900"/>
      <c r="I1035" s="94"/>
      <c r="J1035" s="96"/>
      <c r="K1035" s="97"/>
      <c r="L1035" s="135"/>
      <c r="M1035" s="903"/>
      <c r="N1035" s="94"/>
      <c r="O1035" s="96"/>
      <c r="P1035" s="97"/>
    </row>
    <row r="1036" spans="1:16">
      <c r="A1036" s="132"/>
      <c r="B1036" s="110"/>
      <c r="C1036" s="897"/>
      <c r="D1036" s="113"/>
      <c r="E1036" s="114"/>
      <c r="F1036" s="104"/>
      <c r="G1036" s="110"/>
      <c r="H1036" s="900"/>
      <c r="I1036" s="113"/>
      <c r="J1036" s="114"/>
      <c r="K1036" s="104"/>
      <c r="L1036" s="110"/>
      <c r="M1036" s="903"/>
      <c r="N1036" s="113"/>
      <c r="O1036" s="114"/>
      <c r="P1036" s="104"/>
    </row>
    <row r="1037" spans="1:16">
      <c r="A1037" s="905"/>
      <c r="B1037" s="135"/>
      <c r="C1037" s="897"/>
      <c r="D1037" s="94"/>
      <c r="E1037" s="96"/>
      <c r="F1037" s="97"/>
      <c r="G1037" s="135"/>
      <c r="H1037" s="900"/>
      <c r="I1037" s="94"/>
      <c r="J1037" s="96"/>
      <c r="K1037" s="97"/>
      <c r="L1037" s="135"/>
      <c r="M1037" s="903"/>
      <c r="N1037" s="94"/>
      <c r="O1037" s="96"/>
      <c r="P1037" s="97"/>
    </row>
    <row r="1038" spans="1:16">
      <c r="A1038" s="905"/>
      <c r="B1038" s="110"/>
      <c r="C1038" s="897"/>
      <c r="D1038" s="94"/>
      <c r="E1038" s="96"/>
      <c r="F1038" s="97"/>
      <c r="G1038" s="110"/>
      <c r="H1038" s="900"/>
      <c r="I1038" s="94"/>
      <c r="J1038" s="96"/>
      <c r="K1038" s="97"/>
      <c r="L1038" s="110"/>
      <c r="M1038" s="903"/>
      <c r="N1038" s="94"/>
      <c r="O1038" s="96"/>
      <c r="P1038" s="97"/>
    </row>
    <row r="1039" spans="1:16">
      <c r="A1039" s="905"/>
      <c r="B1039" s="135"/>
      <c r="C1039" s="897"/>
      <c r="D1039" s="113"/>
      <c r="E1039" s="114"/>
      <c r="F1039" s="104"/>
      <c r="G1039" s="135"/>
      <c r="H1039" s="900"/>
      <c r="I1039" s="113"/>
      <c r="J1039" s="114"/>
      <c r="K1039" s="104"/>
      <c r="L1039" s="135"/>
      <c r="M1039" s="903"/>
      <c r="N1039" s="113"/>
      <c r="O1039" s="114"/>
      <c r="P1039" s="104"/>
    </row>
    <row r="1040" spans="1:16" ht="17.25" thickBot="1">
      <c r="A1040" s="906"/>
      <c r="B1040" s="141"/>
      <c r="C1040" s="898"/>
      <c r="D1040" s="142"/>
      <c r="E1040" s="143"/>
      <c r="F1040" s="144"/>
      <c r="G1040" s="141"/>
      <c r="H1040" s="901"/>
      <c r="I1040" s="142"/>
      <c r="J1040" s="143"/>
      <c r="K1040" s="144"/>
      <c r="L1040" s="141"/>
      <c r="M1040" s="904"/>
      <c r="N1040" s="142"/>
      <c r="O1040" s="143"/>
      <c r="P1040" s="144"/>
    </row>
    <row r="1041" spans="1:16" s="146" customFormat="1" ht="27" customHeight="1" thickTop="1" thickBot="1">
      <c r="A1041" s="145"/>
      <c r="B1041" s="907" t="s">
        <v>152</v>
      </c>
      <c r="C1041" s="907"/>
      <c r="D1041" s="907"/>
      <c r="E1041" s="907"/>
      <c r="F1041" s="907"/>
      <c r="G1041" s="908" t="s">
        <v>153</v>
      </c>
      <c r="H1041" s="908"/>
      <c r="I1041" s="908"/>
      <c r="J1041" s="908"/>
      <c r="K1041" s="908"/>
      <c r="L1041" s="908"/>
      <c r="M1041" s="908"/>
      <c r="N1041" s="889" t="s">
        <v>154</v>
      </c>
      <c r="O1041" s="889"/>
      <c r="P1041" s="889"/>
    </row>
    <row r="1042" spans="1:16" s="159" customFormat="1" ht="21.75" customHeight="1" thickTop="1" thickBot="1">
      <c r="A1042" s="147" t="s">
        <v>0</v>
      </c>
      <c r="B1042" s="148"/>
      <c r="C1042" s="149" t="s">
        <v>155</v>
      </c>
      <c r="D1042" s="150" t="s">
        <v>156</v>
      </c>
      <c r="E1042" s="151" t="s">
        <v>157</v>
      </c>
      <c r="F1042" s="152" t="s">
        <v>158</v>
      </c>
      <c r="G1042" s="153" t="s">
        <v>159</v>
      </c>
      <c r="H1042" s="154" t="s">
        <v>150</v>
      </c>
      <c r="I1042" s="155" t="s">
        <v>156</v>
      </c>
      <c r="J1042" s="155" t="s">
        <v>157</v>
      </c>
      <c r="K1042" s="155" t="s">
        <v>158</v>
      </c>
      <c r="L1042" s="154" t="s">
        <v>160</v>
      </c>
      <c r="M1042" s="156" t="s">
        <v>161</v>
      </c>
      <c r="N1042" s="157" t="s">
        <v>155</v>
      </c>
      <c r="O1042" s="151" t="s">
        <v>157</v>
      </c>
      <c r="P1042" s="158" t="s">
        <v>158</v>
      </c>
    </row>
    <row r="1043" spans="1:16" s="172" customFormat="1" ht="17.25" thickTop="1">
      <c r="A1043" s="890">
        <f>A957</f>
        <v>46183</v>
      </c>
      <c r="B1043" s="893" t="s">
        <v>670</v>
      </c>
      <c r="C1043" s="160"/>
      <c r="D1043" s="161"/>
      <c r="E1043" s="162"/>
      <c r="F1043" s="163"/>
      <c r="G1043" s="164"/>
      <c r="H1043" s="165"/>
      <c r="I1043" s="166"/>
      <c r="J1043" s="166"/>
      <c r="K1043" s="167"/>
      <c r="L1043" s="168"/>
      <c r="M1043" s="169"/>
      <c r="N1043" s="170"/>
      <c r="O1043" s="166"/>
      <c r="P1043" s="171"/>
    </row>
    <row r="1044" spans="1:16" s="172" customFormat="1">
      <c r="A1044" s="891"/>
      <c r="B1044" s="894"/>
      <c r="C1044" s="173"/>
      <c r="D1044" s="174"/>
      <c r="E1044" s="175"/>
      <c r="F1044" s="176"/>
      <c r="G1044" s="173"/>
      <c r="H1044" s="177"/>
      <c r="I1044" s="175"/>
      <c r="J1044" s="175"/>
      <c r="K1044" s="178"/>
      <c r="L1044" s="179"/>
      <c r="M1044" s="180"/>
      <c r="N1044" s="181"/>
      <c r="O1044" s="175"/>
      <c r="P1044" s="182"/>
    </row>
    <row r="1045" spans="1:16" s="172" customFormat="1">
      <c r="A1045" s="891"/>
      <c r="B1045" s="894"/>
      <c r="C1045" s="173"/>
      <c r="D1045" s="174"/>
      <c r="E1045" s="175"/>
      <c r="F1045" s="176"/>
      <c r="G1045" s="173"/>
      <c r="H1045" s="183"/>
      <c r="I1045" s="175"/>
      <c r="J1045" s="175"/>
      <c r="K1045" s="178"/>
      <c r="L1045" s="184"/>
      <c r="M1045" s="180"/>
      <c r="N1045" s="181"/>
      <c r="O1045" s="175"/>
      <c r="P1045" s="182"/>
    </row>
    <row r="1046" spans="1:16" s="172" customFormat="1">
      <c r="A1046" s="891"/>
      <c r="B1046" s="894"/>
      <c r="C1046" s="173"/>
      <c r="D1046" s="218"/>
      <c r="E1046" s="175"/>
      <c r="F1046" s="176"/>
      <c r="G1046" s="173"/>
      <c r="H1046" s="183"/>
      <c r="I1046" s="175"/>
      <c r="J1046" s="175"/>
      <c r="K1046" s="187"/>
      <c r="L1046" s="184"/>
      <c r="M1046" s="180"/>
      <c r="N1046" s="181"/>
      <c r="O1046" s="175"/>
      <c r="P1046" s="182"/>
    </row>
    <row r="1047" spans="1:16" s="172" customFormat="1">
      <c r="A1047" s="891"/>
      <c r="B1047" s="894"/>
      <c r="C1047" s="173"/>
      <c r="D1047" s="185"/>
      <c r="E1047" s="175"/>
      <c r="F1047" s="182"/>
      <c r="G1047" s="173"/>
      <c r="H1047" s="186"/>
      <c r="I1047" s="175"/>
      <c r="J1047" s="175"/>
      <c r="K1047" s="187"/>
      <c r="L1047" s="184"/>
      <c r="M1047" s="180"/>
      <c r="N1047" s="181"/>
      <c r="O1047" s="175"/>
      <c r="P1047" s="182"/>
    </row>
    <row r="1048" spans="1:16" s="172" customFormat="1">
      <c r="A1048" s="891"/>
      <c r="B1048" s="894"/>
      <c r="C1048" s="173"/>
      <c r="D1048" s="174"/>
      <c r="E1048" s="175"/>
      <c r="F1048" s="188"/>
      <c r="G1048" s="198"/>
      <c r="H1048" s="183"/>
      <c r="I1048" s="191"/>
      <c r="J1048" s="175"/>
      <c r="K1048" s="178"/>
      <c r="L1048" s="189"/>
      <c r="M1048" s="190"/>
      <c r="N1048" s="181"/>
      <c r="O1048" s="175"/>
      <c r="P1048" s="182"/>
    </row>
    <row r="1049" spans="1:16" s="172" customFormat="1">
      <c r="A1049" s="891"/>
      <c r="B1049" s="894"/>
      <c r="C1049" s="173"/>
      <c r="D1049" s="174"/>
      <c r="E1049" s="175"/>
      <c r="F1049" s="182"/>
      <c r="G1049" s="173"/>
      <c r="H1049" s="183"/>
      <c r="I1049" s="191"/>
      <c r="J1049" s="175"/>
      <c r="K1049" s="178"/>
      <c r="L1049" s="184"/>
      <c r="M1049" s="180"/>
      <c r="N1049" s="181"/>
      <c r="O1049" s="175"/>
      <c r="P1049" s="182"/>
    </row>
    <row r="1050" spans="1:16" s="172" customFormat="1">
      <c r="A1050" s="891"/>
      <c r="B1050" s="894"/>
      <c r="C1050" s="173"/>
      <c r="D1050" s="174"/>
      <c r="E1050" s="175"/>
      <c r="F1050" s="182"/>
      <c r="G1050" s="219"/>
      <c r="H1050" s="183"/>
      <c r="I1050" s="175"/>
      <c r="J1050" s="175"/>
      <c r="K1050" s="178"/>
      <c r="L1050" s="184"/>
      <c r="M1050" s="180"/>
      <c r="N1050" s="181"/>
      <c r="O1050" s="175"/>
      <c r="P1050" s="182"/>
    </row>
    <row r="1051" spans="1:16" s="172" customFormat="1">
      <c r="A1051" s="891"/>
      <c r="B1051" s="894"/>
      <c r="C1051" s="173"/>
      <c r="D1051" s="174"/>
      <c r="E1051" s="175"/>
      <c r="F1051" s="188"/>
      <c r="G1051" s="173"/>
      <c r="H1051" s="183"/>
      <c r="I1051" s="191"/>
      <c r="J1051" s="175"/>
      <c r="K1051" s="178"/>
      <c r="L1051" s="184"/>
      <c r="M1051" s="180"/>
      <c r="N1051" s="181"/>
      <c r="O1051" s="175"/>
      <c r="P1051" s="182"/>
    </row>
    <row r="1052" spans="1:16" s="172" customFormat="1">
      <c r="A1052" s="891"/>
      <c r="B1052" s="894"/>
      <c r="C1052" s="173"/>
      <c r="D1052" s="174"/>
      <c r="E1052" s="175"/>
      <c r="F1052" s="182"/>
      <c r="G1052" s="173"/>
      <c r="H1052" s="183"/>
      <c r="I1052" s="191"/>
      <c r="J1052" s="175"/>
      <c r="K1052" s="178"/>
      <c r="L1052" s="184"/>
      <c r="M1052" s="180"/>
      <c r="N1052" s="181"/>
      <c r="O1052" s="175"/>
      <c r="P1052" s="182"/>
    </row>
    <row r="1053" spans="1:16" s="172" customFormat="1">
      <c r="A1053" s="891"/>
      <c r="B1053" s="894"/>
      <c r="C1053" s="192"/>
      <c r="D1053" s="193"/>
      <c r="E1053" s="194"/>
      <c r="F1053" s="195"/>
      <c r="G1053" s="173"/>
      <c r="H1053" s="177"/>
      <c r="I1053" s="175"/>
      <c r="J1053" s="175"/>
      <c r="K1053" s="178"/>
      <c r="L1053" s="184"/>
      <c r="M1053" s="180"/>
      <c r="N1053" s="196"/>
      <c r="O1053" s="194"/>
      <c r="P1053" s="195"/>
    </row>
    <row r="1054" spans="1:16" s="172" customFormat="1">
      <c r="A1054" s="891"/>
      <c r="B1054" s="894"/>
      <c r="C1054" s="192"/>
      <c r="D1054" s="193"/>
      <c r="E1054" s="194"/>
      <c r="F1054" s="195"/>
      <c r="G1054" s="198"/>
      <c r="H1054" s="183"/>
      <c r="I1054" s="191"/>
      <c r="J1054" s="175"/>
      <c r="K1054" s="178"/>
      <c r="L1054" s="184"/>
      <c r="M1054" s="180"/>
      <c r="N1054" s="196"/>
      <c r="O1054" s="194"/>
      <c r="P1054" s="195"/>
    </row>
    <row r="1055" spans="1:16" s="172" customFormat="1">
      <c r="A1055" s="891"/>
      <c r="B1055" s="894"/>
      <c r="C1055" s="192"/>
      <c r="D1055" s="193"/>
      <c r="E1055" s="194"/>
      <c r="F1055" s="195"/>
      <c r="G1055" s="173"/>
      <c r="H1055" s="199"/>
      <c r="I1055" s="191"/>
      <c r="J1055" s="200"/>
      <c r="K1055" s="197"/>
      <c r="L1055" s="184"/>
      <c r="M1055" s="180"/>
      <c r="N1055" s="196"/>
      <c r="O1055" s="194"/>
      <c r="P1055" s="195"/>
    </row>
    <row r="1056" spans="1:16" s="172" customFormat="1">
      <c r="A1056" s="891"/>
      <c r="B1056" s="894"/>
      <c r="C1056" s="192"/>
      <c r="D1056" s="193"/>
      <c r="E1056" s="194"/>
      <c r="F1056" s="195"/>
      <c r="G1056" s="173"/>
      <c r="H1056" s="201"/>
      <c r="I1056" s="175"/>
      <c r="J1056" s="175"/>
      <c r="K1056" s="178"/>
      <c r="L1056" s="184"/>
      <c r="M1056" s="180"/>
      <c r="N1056" s="196"/>
      <c r="O1056" s="194"/>
      <c r="P1056" s="195"/>
    </row>
    <row r="1057" spans="1:16" s="172" customFormat="1">
      <c r="A1057" s="891"/>
      <c r="B1057" s="894"/>
      <c r="C1057" s="192"/>
      <c r="D1057" s="193"/>
      <c r="E1057" s="194"/>
      <c r="F1057" s="195"/>
      <c r="G1057" s="198"/>
      <c r="H1057" s="183"/>
      <c r="I1057" s="200"/>
      <c r="J1057" s="200"/>
      <c r="K1057" s="197"/>
      <c r="L1057" s="184"/>
      <c r="M1057" s="180"/>
      <c r="N1057" s="196"/>
      <c r="O1057" s="194"/>
      <c r="P1057" s="195"/>
    </row>
    <row r="1058" spans="1:16" s="172" customFormat="1">
      <c r="A1058" s="891"/>
      <c r="B1058" s="894"/>
      <c r="C1058" s="192"/>
      <c r="D1058" s="193"/>
      <c r="E1058" s="194"/>
      <c r="F1058" s="195"/>
      <c r="G1058" s="173"/>
      <c r="H1058" s="183"/>
      <c r="I1058" s="200"/>
      <c r="J1058" s="200"/>
      <c r="K1058" s="197"/>
      <c r="L1058" s="179"/>
      <c r="M1058" s="180"/>
      <c r="N1058" s="196"/>
      <c r="O1058" s="194"/>
      <c r="P1058" s="195"/>
    </row>
    <row r="1059" spans="1:16" s="172" customFormat="1">
      <c r="A1059" s="891"/>
      <c r="B1059" s="894"/>
      <c r="C1059" s="192"/>
      <c r="D1059" s="193"/>
      <c r="E1059" s="194"/>
      <c r="F1059" s="195"/>
      <c r="G1059" s="192"/>
      <c r="H1059" s="201"/>
      <c r="I1059" s="202"/>
      <c r="J1059" s="202"/>
      <c r="K1059" s="203"/>
      <c r="L1059" s="204"/>
      <c r="M1059" s="190"/>
      <c r="N1059" s="196"/>
      <c r="O1059" s="194"/>
      <c r="P1059" s="195"/>
    </row>
    <row r="1060" spans="1:16" s="172" customFormat="1">
      <c r="A1060" s="891"/>
      <c r="B1060" s="894"/>
      <c r="C1060" s="192"/>
      <c r="D1060" s="193"/>
      <c r="E1060" s="194"/>
      <c r="F1060" s="195"/>
      <c r="G1060" s="192"/>
      <c r="H1060" s="201"/>
      <c r="I1060" s="202"/>
      <c r="J1060" s="202"/>
      <c r="K1060" s="203"/>
      <c r="L1060" s="204"/>
      <c r="M1060" s="190"/>
      <c r="N1060" s="196"/>
      <c r="O1060" s="194"/>
      <c r="P1060" s="195"/>
    </row>
    <row r="1061" spans="1:16" s="172" customFormat="1">
      <c r="A1061" s="891"/>
      <c r="B1061" s="894"/>
      <c r="C1061" s="192"/>
      <c r="D1061" s="193"/>
      <c r="E1061" s="194"/>
      <c r="F1061" s="195"/>
      <c r="G1061" s="192"/>
      <c r="H1061" s="201"/>
      <c r="I1061" s="202"/>
      <c r="J1061" s="202"/>
      <c r="K1061" s="203"/>
      <c r="L1061" s="204"/>
      <c r="M1061" s="190"/>
      <c r="N1061" s="196"/>
      <c r="O1061" s="194"/>
      <c r="P1061" s="195"/>
    </row>
    <row r="1062" spans="1:16" s="172" customFormat="1" ht="17.25" thickBot="1">
      <c r="A1062" s="892"/>
      <c r="B1062" s="895"/>
      <c r="C1062" s="205"/>
      <c r="D1062" s="206"/>
      <c r="E1062" s="207"/>
      <c r="F1062" s="208"/>
      <c r="G1062" s="209"/>
      <c r="H1062" s="210"/>
      <c r="I1062" s="211"/>
      <c r="J1062" s="211"/>
      <c r="K1062" s="212"/>
      <c r="L1062" s="213"/>
      <c r="M1062" s="214"/>
      <c r="N1062" s="215"/>
      <c r="O1062" s="207"/>
      <c r="P1062" s="208"/>
    </row>
    <row r="1063" spans="1:16" s="71" customFormat="1" ht="18" customHeight="1" thickTop="1" thickBot="1">
      <c r="A1063" s="926">
        <f>A957+1</f>
        <v>46184</v>
      </c>
      <c r="B1063" s="90" t="s">
        <v>162</v>
      </c>
      <c r="C1063" s="896" t="s">
        <v>665</v>
      </c>
      <c r="D1063" s="91" t="s">
        <v>114</v>
      </c>
      <c r="E1063" s="92" t="s">
        <v>164</v>
      </c>
      <c r="F1063" s="93"/>
      <c r="G1063" s="90" t="s">
        <v>162</v>
      </c>
      <c r="H1063" s="900" t="s">
        <v>163</v>
      </c>
      <c r="I1063" s="91" t="s">
        <v>114</v>
      </c>
      <c r="J1063" s="92" t="s">
        <v>164</v>
      </c>
      <c r="K1063" s="93"/>
      <c r="L1063" s="90" t="s">
        <v>162</v>
      </c>
      <c r="M1063" s="903" t="s">
        <v>163</v>
      </c>
      <c r="N1063" s="91" t="s">
        <v>114</v>
      </c>
      <c r="O1063" s="92" t="s">
        <v>164</v>
      </c>
      <c r="P1063" s="93"/>
    </row>
    <row r="1064" spans="1:16" ht="18" customHeight="1">
      <c r="A1064" s="927"/>
      <c r="B1064" s="928"/>
      <c r="C1064" s="897"/>
      <c r="D1064" s="94" t="s">
        <v>116</v>
      </c>
      <c r="E1064" s="95" t="s">
        <v>142</v>
      </c>
      <c r="F1064" s="93"/>
      <c r="G1064" s="928"/>
      <c r="H1064" s="900"/>
      <c r="I1064" s="94" t="s">
        <v>116</v>
      </c>
      <c r="J1064" s="95" t="s">
        <v>142</v>
      </c>
      <c r="K1064" s="93"/>
      <c r="L1064" s="928"/>
      <c r="M1064" s="903"/>
      <c r="N1064" s="94" t="s">
        <v>116</v>
      </c>
      <c r="O1064" s="95" t="s">
        <v>142</v>
      </c>
      <c r="P1064" s="93"/>
    </row>
    <row r="1065" spans="1:16" ht="17.25" thickBot="1">
      <c r="A1065" s="927"/>
      <c r="B1065" s="929"/>
      <c r="C1065" s="897"/>
      <c r="D1065" s="94" t="s">
        <v>165</v>
      </c>
      <c r="E1065" s="96" t="s">
        <v>166</v>
      </c>
      <c r="F1065" s="98"/>
      <c r="G1065" s="929"/>
      <c r="H1065" s="900"/>
      <c r="I1065" s="94" t="s">
        <v>165</v>
      </c>
      <c r="J1065" s="96" t="s">
        <v>166</v>
      </c>
      <c r="K1065" s="98"/>
      <c r="L1065" s="929"/>
      <c r="M1065" s="903"/>
      <c r="N1065" s="94" t="s">
        <v>165</v>
      </c>
      <c r="O1065" s="96" t="s">
        <v>166</v>
      </c>
      <c r="P1065" s="98"/>
    </row>
    <row r="1066" spans="1:16" ht="17.25" thickBot="1">
      <c r="A1066" s="927"/>
      <c r="B1066" s="90" t="s">
        <v>167</v>
      </c>
      <c r="C1066" s="897"/>
      <c r="D1066" s="94"/>
      <c r="E1066" s="96"/>
      <c r="F1066" s="97"/>
      <c r="G1066" s="90" t="s">
        <v>167</v>
      </c>
      <c r="H1066" s="900"/>
      <c r="I1066" s="94" t="s">
        <v>120</v>
      </c>
      <c r="J1066" s="96" t="s">
        <v>148</v>
      </c>
      <c r="K1066" s="97"/>
      <c r="L1066" s="90" t="s">
        <v>167</v>
      </c>
      <c r="M1066" s="903"/>
      <c r="N1066" s="94" t="s">
        <v>120</v>
      </c>
      <c r="O1066" s="96" t="s">
        <v>148</v>
      </c>
      <c r="P1066" s="97"/>
    </row>
    <row r="1067" spans="1:16">
      <c r="A1067" s="927"/>
      <c r="B1067" s="925"/>
      <c r="C1067" s="897"/>
      <c r="D1067" s="94"/>
      <c r="E1067" s="96"/>
      <c r="F1067" s="97"/>
      <c r="G1067" s="925"/>
      <c r="H1067" s="900"/>
      <c r="I1067" s="94"/>
      <c r="J1067" s="96"/>
      <c r="K1067" s="97"/>
      <c r="L1067" s="925"/>
      <c r="M1067" s="903"/>
      <c r="N1067" s="94"/>
      <c r="O1067" s="96"/>
      <c r="P1067" s="97"/>
    </row>
    <row r="1068" spans="1:16">
      <c r="A1068" s="927"/>
      <c r="B1068" s="918"/>
      <c r="C1068" s="897"/>
      <c r="D1068" s="94"/>
      <c r="E1068" s="96"/>
      <c r="F1068" s="97"/>
      <c r="G1068" s="918"/>
      <c r="H1068" s="900"/>
      <c r="I1068" s="94"/>
      <c r="J1068" s="96"/>
      <c r="K1068" s="97"/>
      <c r="L1068" s="918"/>
      <c r="M1068" s="903"/>
      <c r="N1068" s="94"/>
      <c r="O1068" s="96"/>
      <c r="P1068" s="97"/>
    </row>
    <row r="1069" spans="1:16">
      <c r="A1069" s="927"/>
      <c r="B1069" s="917"/>
      <c r="C1069" s="897"/>
      <c r="D1069" s="94"/>
      <c r="E1069" s="96"/>
      <c r="F1069" s="93"/>
      <c r="G1069" s="917"/>
      <c r="H1069" s="900"/>
      <c r="I1069" s="94"/>
      <c r="J1069" s="96"/>
      <c r="K1069" s="93"/>
      <c r="L1069" s="917"/>
      <c r="M1069" s="903"/>
      <c r="N1069" s="94"/>
      <c r="O1069" s="96"/>
      <c r="P1069" s="93"/>
    </row>
    <row r="1070" spans="1:16">
      <c r="A1070" s="927"/>
      <c r="B1070" s="918"/>
      <c r="C1070" s="897"/>
      <c r="D1070" s="94"/>
      <c r="E1070" s="96"/>
      <c r="F1070" s="99"/>
      <c r="G1070" s="918"/>
      <c r="H1070" s="900"/>
      <c r="I1070" s="94"/>
      <c r="J1070" s="96"/>
      <c r="K1070" s="99"/>
      <c r="L1070" s="918"/>
      <c r="M1070" s="903"/>
      <c r="N1070" s="94"/>
      <c r="O1070" s="96"/>
      <c r="P1070" s="93"/>
    </row>
    <row r="1071" spans="1:16">
      <c r="A1071" s="927"/>
      <c r="B1071" s="917"/>
      <c r="C1071" s="897"/>
      <c r="D1071" s="94"/>
      <c r="E1071" s="96"/>
      <c r="F1071" s="102"/>
      <c r="G1071" s="917"/>
      <c r="H1071" s="900"/>
      <c r="I1071" s="94"/>
      <c r="J1071" s="96"/>
      <c r="K1071" s="102"/>
      <c r="L1071" s="917"/>
      <c r="M1071" s="903"/>
      <c r="N1071" s="94"/>
      <c r="O1071" s="96"/>
      <c r="P1071" s="99"/>
    </row>
    <row r="1072" spans="1:16" ht="17.25" thickBot="1">
      <c r="A1072" s="927"/>
      <c r="B1072" s="918"/>
      <c r="C1072" s="897"/>
      <c r="D1072" s="94"/>
      <c r="E1072" s="96"/>
      <c r="F1072" s="99"/>
      <c r="G1072" s="918"/>
      <c r="H1072" s="900"/>
      <c r="I1072" s="94"/>
      <c r="J1072" s="96"/>
      <c r="K1072" s="99"/>
      <c r="L1072" s="918"/>
      <c r="M1072" s="903"/>
      <c r="N1072" s="94"/>
      <c r="O1072" s="96"/>
      <c r="P1072" s="99"/>
    </row>
    <row r="1073" spans="1:16" ht="17.25" thickBot="1">
      <c r="A1073" s="927"/>
      <c r="B1073" s="100" t="s">
        <v>168</v>
      </c>
      <c r="C1073" s="897"/>
      <c r="D1073" s="94"/>
      <c r="E1073" s="96"/>
      <c r="F1073" s="99"/>
      <c r="G1073" s="100" t="s">
        <v>168</v>
      </c>
      <c r="H1073" s="900"/>
      <c r="I1073" s="94"/>
      <c r="J1073" s="96"/>
      <c r="K1073" s="99"/>
      <c r="L1073" s="100" t="s">
        <v>168</v>
      </c>
      <c r="M1073" s="903"/>
      <c r="N1073" s="94"/>
      <c r="O1073" s="96"/>
      <c r="P1073" s="99"/>
    </row>
    <row r="1074" spans="1:16">
      <c r="A1074" s="927"/>
      <c r="B1074" s="919"/>
      <c r="C1074" s="897"/>
      <c r="D1074" s="94"/>
      <c r="E1074" s="96"/>
      <c r="F1074" s="99"/>
      <c r="G1074" s="919"/>
      <c r="H1074" s="900"/>
      <c r="I1074" s="94"/>
      <c r="J1074" s="96"/>
      <c r="K1074" s="99"/>
      <c r="L1074" s="919"/>
      <c r="M1074" s="903"/>
      <c r="N1074" s="94"/>
      <c r="O1074" s="96"/>
      <c r="P1074" s="99"/>
    </row>
    <row r="1075" spans="1:16">
      <c r="A1075" s="927"/>
      <c r="B1075" s="920"/>
      <c r="C1075" s="897"/>
      <c r="D1075" s="94"/>
      <c r="E1075" s="96"/>
      <c r="F1075" s="99"/>
      <c r="G1075" s="920"/>
      <c r="H1075" s="900"/>
      <c r="I1075" s="94"/>
      <c r="J1075" s="96"/>
      <c r="K1075" s="99"/>
      <c r="L1075" s="920"/>
      <c r="M1075" s="903"/>
      <c r="N1075" s="94"/>
      <c r="O1075" s="96"/>
      <c r="P1075" s="97"/>
    </row>
    <row r="1076" spans="1:16" ht="17.25" thickBot="1">
      <c r="A1076" s="927"/>
      <c r="B1076" s="921"/>
      <c r="C1076" s="897"/>
      <c r="D1076" s="94"/>
      <c r="E1076" s="96"/>
      <c r="F1076" s="97"/>
      <c r="G1076" s="921"/>
      <c r="H1076" s="900"/>
      <c r="I1076" s="94"/>
      <c r="J1076" s="96"/>
      <c r="K1076" s="97"/>
      <c r="L1076" s="921"/>
      <c r="M1076" s="903"/>
      <c r="N1076" s="94"/>
      <c r="O1076" s="96"/>
      <c r="P1076" s="97"/>
    </row>
    <row r="1077" spans="1:16" ht="17.25" thickBot="1">
      <c r="A1077" s="927"/>
      <c r="B1077" s="100" t="s">
        <v>123</v>
      </c>
      <c r="C1077" s="897"/>
      <c r="D1077" s="94"/>
      <c r="E1077" s="96"/>
      <c r="F1077" s="97"/>
      <c r="G1077" s="100" t="s">
        <v>123</v>
      </c>
      <c r="H1077" s="900"/>
      <c r="I1077" s="94"/>
      <c r="J1077" s="96"/>
      <c r="K1077" s="97"/>
      <c r="L1077" s="100" t="s">
        <v>123</v>
      </c>
      <c r="M1077" s="903"/>
      <c r="N1077" s="94"/>
      <c r="O1077" s="96"/>
      <c r="P1077" s="97"/>
    </row>
    <row r="1078" spans="1:16">
      <c r="A1078" s="927"/>
      <c r="B1078" s="932"/>
      <c r="C1078" s="897"/>
      <c r="D1078" s="94"/>
      <c r="E1078" s="96"/>
      <c r="F1078" s="97"/>
      <c r="G1078" s="932"/>
      <c r="H1078" s="900"/>
      <c r="I1078" s="94"/>
      <c r="J1078" s="96"/>
      <c r="K1078" s="97"/>
      <c r="L1078" s="932"/>
      <c r="M1078" s="903"/>
      <c r="N1078" s="94"/>
      <c r="O1078" s="96"/>
      <c r="P1078" s="97"/>
    </row>
    <row r="1079" spans="1:16">
      <c r="A1079" s="927"/>
      <c r="B1079" s="933"/>
      <c r="C1079" s="897"/>
      <c r="D1079" s="94"/>
      <c r="E1079" s="96"/>
      <c r="F1079" s="97"/>
      <c r="G1079" s="933"/>
      <c r="H1079" s="900"/>
      <c r="I1079" s="94"/>
      <c r="J1079" s="96"/>
      <c r="K1079" s="97"/>
      <c r="L1079" s="933"/>
      <c r="M1079" s="903"/>
      <c r="N1079" s="94"/>
      <c r="O1079" s="96"/>
      <c r="P1079" s="97"/>
    </row>
    <row r="1080" spans="1:16" ht="17.25" thickBot="1">
      <c r="A1080" s="927"/>
      <c r="B1080" s="934"/>
      <c r="C1080" s="897"/>
      <c r="D1080" s="94"/>
      <c r="E1080" s="96"/>
      <c r="F1080" s="97"/>
      <c r="G1080" s="934"/>
      <c r="H1080" s="900"/>
      <c r="I1080" s="94"/>
      <c r="J1080" s="96"/>
      <c r="K1080" s="97"/>
      <c r="L1080" s="934"/>
      <c r="M1080" s="903"/>
      <c r="N1080" s="94"/>
      <c r="O1080" s="96"/>
      <c r="P1080" s="97"/>
    </row>
    <row r="1081" spans="1:16">
      <c r="A1081" s="927"/>
      <c r="B1081" s="915" t="s">
        <v>124</v>
      </c>
      <c r="C1081" s="897"/>
      <c r="D1081" s="94"/>
      <c r="E1081" s="96"/>
      <c r="F1081" s="97"/>
      <c r="G1081" s="915" t="s">
        <v>124</v>
      </c>
      <c r="H1081" s="900"/>
      <c r="I1081" s="94"/>
      <c r="J1081" s="96"/>
      <c r="K1081" s="97"/>
      <c r="L1081" s="915" t="s">
        <v>124</v>
      </c>
      <c r="M1081" s="903"/>
      <c r="N1081" s="94"/>
      <c r="O1081" s="96"/>
      <c r="P1081" s="97"/>
    </row>
    <row r="1082" spans="1:16" ht="17.25" thickBot="1">
      <c r="A1082" s="927"/>
      <c r="B1082" s="916"/>
      <c r="C1082" s="897"/>
      <c r="D1082" s="94"/>
      <c r="E1082" s="96"/>
      <c r="F1082" s="97"/>
      <c r="G1082" s="916"/>
      <c r="H1082" s="900"/>
      <c r="I1082" s="94"/>
      <c r="J1082" s="96"/>
      <c r="K1082" s="97"/>
      <c r="L1082" s="916"/>
      <c r="M1082" s="903"/>
      <c r="N1082" s="94"/>
      <c r="O1082" s="96"/>
      <c r="P1082" s="93"/>
    </row>
    <row r="1083" spans="1:16" ht="17.25" thickTop="1">
      <c r="A1083" s="927"/>
      <c r="B1083" s="930" t="s">
        <v>125</v>
      </c>
      <c r="C1083" s="897"/>
      <c r="D1083" s="94"/>
      <c r="E1083" s="96"/>
      <c r="F1083" s="93"/>
      <c r="G1083" s="930" t="s">
        <v>125</v>
      </c>
      <c r="H1083" s="900"/>
      <c r="I1083" s="94"/>
      <c r="J1083" s="96"/>
      <c r="K1083" s="93"/>
      <c r="L1083" s="930" t="s">
        <v>125</v>
      </c>
      <c r="M1083" s="903"/>
      <c r="N1083" s="94"/>
      <c r="O1083" s="96"/>
      <c r="P1083" s="97"/>
    </row>
    <row r="1084" spans="1:16" ht="17.25" thickBot="1">
      <c r="A1084" s="927"/>
      <c r="B1084" s="913"/>
      <c r="C1084" s="897"/>
      <c r="D1084" s="94"/>
      <c r="E1084" s="96"/>
      <c r="F1084" s="93"/>
      <c r="G1084" s="913"/>
      <c r="H1084" s="900"/>
      <c r="I1084" s="94"/>
      <c r="J1084" s="96"/>
      <c r="K1084" s="93"/>
      <c r="L1084" s="913"/>
      <c r="M1084" s="903"/>
      <c r="N1084" s="94"/>
      <c r="O1084" s="96"/>
      <c r="P1084" s="101"/>
    </row>
    <row r="1085" spans="1:16">
      <c r="A1085" s="927"/>
      <c r="B1085" s="923"/>
      <c r="C1085" s="897"/>
      <c r="D1085" s="94"/>
      <c r="E1085" s="96"/>
      <c r="F1085" s="97"/>
      <c r="G1085" s="923"/>
      <c r="H1085" s="900"/>
      <c r="I1085" s="94"/>
      <c r="J1085" s="96"/>
      <c r="K1085" s="97"/>
      <c r="L1085" s="923"/>
      <c r="M1085" s="903"/>
      <c r="N1085" s="94"/>
      <c r="O1085" s="96"/>
      <c r="P1085" s="103"/>
    </row>
    <row r="1086" spans="1:16" ht="17.25" thickBot="1">
      <c r="A1086" s="927"/>
      <c r="B1086" s="931"/>
      <c r="C1086" s="897"/>
      <c r="D1086" s="94"/>
      <c r="E1086" s="96"/>
      <c r="F1086" s="97"/>
      <c r="G1086" s="931"/>
      <c r="H1086" s="900"/>
      <c r="I1086" s="94"/>
      <c r="J1086" s="96"/>
      <c r="K1086" s="97"/>
      <c r="L1086" s="931"/>
      <c r="M1086" s="903"/>
      <c r="N1086" s="94"/>
      <c r="O1086" s="96"/>
      <c r="P1086" s="104"/>
    </row>
    <row r="1087" spans="1:16">
      <c r="A1087" s="927"/>
      <c r="B1087" s="912" t="s">
        <v>126</v>
      </c>
      <c r="C1087" s="897"/>
      <c r="D1087" s="94"/>
      <c r="E1087" s="96"/>
      <c r="F1087" s="93"/>
      <c r="G1087" s="912" t="s">
        <v>126</v>
      </c>
      <c r="H1087" s="900"/>
      <c r="I1087" s="94"/>
      <c r="J1087" s="96"/>
      <c r="K1087" s="93"/>
      <c r="L1087" s="912" t="s">
        <v>126</v>
      </c>
      <c r="M1087" s="903"/>
      <c r="N1087" s="94"/>
      <c r="O1087" s="96"/>
      <c r="P1087" s="99"/>
    </row>
    <row r="1088" spans="1:16" ht="17.25" thickBot="1">
      <c r="A1088" s="927"/>
      <c r="B1088" s="913"/>
      <c r="C1088" s="897"/>
      <c r="D1088" s="94"/>
      <c r="E1088" s="96"/>
      <c r="F1088" s="101"/>
      <c r="G1088" s="913"/>
      <c r="H1088" s="900"/>
      <c r="I1088" s="94"/>
      <c r="J1088" s="96"/>
      <c r="K1088" s="101"/>
      <c r="L1088" s="913"/>
      <c r="M1088" s="903"/>
      <c r="N1088" s="94"/>
      <c r="O1088" s="96"/>
      <c r="P1088" s="104"/>
    </row>
    <row r="1089" spans="1:16">
      <c r="A1089" s="927"/>
      <c r="B1089" s="923"/>
      <c r="C1089" s="897"/>
      <c r="D1089" s="94"/>
      <c r="E1089" s="96"/>
      <c r="F1089" s="102"/>
      <c r="G1089" s="923"/>
      <c r="H1089" s="900"/>
      <c r="I1089" s="94"/>
      <c r="J1089" s="96"/>
      <c r="K1089" s="103"/>
      <c r="L1089" s="923"/>
      <c r="M1089" s="903"/>
      <c r="N1089" s="94"/>
      <c r="O1089" s="96"/>
      <c r="P1089" s="93"/>
    </row>
    <row r="1090" spans="1:16" ht="17.25" thickBot="1">
      <c r="A1090" s="927"/>
      <c r="B1090" s="924"/>
      <c r="C1090" s="897"/>
      <c r="D1090" s="94"/>
      <c r="E1090" s="96"/>
      <c r="F1090" s="99"/>
      <c r="G1090" s="924"/>
      <c r="H1090" s="900"/>
      <c r="I1090" s="94"/>
      <c r="J1090" s="96"/>
      <c r="K1090" s="104"/>
      <c r="L1090" s="924"/>
      <c r="M1090" s="903"/>
      <c r="N1090" s="94"/>
      <c r="O1090" s="96"/>
      <c r="P1090" s="97"/>
    </row>
    <row r="1091" spans="1:16">
      <c r="A1091" s="927"/>
      <c r="B1091" s="922" t="s">
        <v>127</v>
      </c>
      <c r="C1091" s="897"/>
      <c r="D1091" s="94"/>
      <c r="E1091" s="96"/>
      <c r="F1091" s="103"/>
      <c r="G1091" s="922" t="s">
        <v>127</v>
      </c>
      <c r="H1091" s="900"/>
      <c r="I1091" s="94"/>
      <c r="J1091" s="96"/>
      <c r="K1091" s="104"/>
      <c r="L1091" s="922" t="s">
        <v>127</v>
      </c>
      <c r="M1091" s="903"/>
      <c r="N1091" s="94"/>
      <c r="O1091" s="114"/>
      <c r="P1091" s="97"/>
    </row>
    <row r="1092" spans="1:16" ht="17.25" thickBot="1">
      <c r="A1092" s="927"/>
      <c r="B1092" s="913"/>
      <c r="C1092" s="897"/>
      <c r="D1092" s="94"/>
      <c r="E1092" s="96"/>
      <c r="F1092" s="104"/>
      <c r="G1092" s="913"/>
      <c r="H1092" s="900"/>
      <c r="I1092" s="94"/>
      <c r="J1092" s="96"/>
      <c r="K1092" s="99"/>
      <c r="L1092" s="913"/>
      <c r="M1092" s="903"/>
      <c r="N1092" s="113"/>
      <c r="O1092" s="96"/>
      <c r="P1092" s="112"/>
    </row>
    <row r="1093" spans="1:16">
      <c r="A1093" s="927"/>
      <c r="B1093" s="923"/>
      <c r="C1093" s="897"/>
      <c r="D1093" s="94"/>
      <c r="E1093" s="96"/>
      <c r="F1093" s="104"/>
      <c r="G1093" s="923"/>
      <c r="H1093" s="900"/>
      <c r="I1093" s="94"/>
      <c r="J1093" s="96"/>
      <c r="K1093" s="104"/>
      <c r="L1093" s="923"/>
      <c r="M1093" s="903"/>
      <c r="N1093" s="113"/>
      <c r="O1093" s="114"/>
      <c r="P1093" s="97"/>
    </row>
    <row r="1094" spans="1:16" ht="17.25" thickBot="1">
      <c r="A1094" s="927"/>
      <c r="B1094" s="924"/>
      <c r="C1094" s="897"/>
      <c r="D1094" s="94"/>
      <c r="E1094" s="96"/>
      <c r="F1094" s="99"/>
      <c r="G1094" s="924"/>
      <c r="H1094" s="900"/>
      <c r="I1094" s="94"/>
      <c r="J1094" s="96"/>
      <c r="K1094" s="93"/>
      <c r="L1094" s="924"/>
      <c r="M1094" s="903"/>
      <c r="N1094" s="94"/>
      <c r="O1094" s="114"/>
      <c r="P1094" s="104"/>
    </row>
    <row r="1095" spans="1:16">
      <c r="A1095" s="927"/>
      <c r="B1095" s="922" t="s">
        <v>128</v>
      </c>
      <c r="C1095" s="897"/>
      <c r="D1095" s="94"/>
      <c r="E1095" s="96"/>
      <c r="F1095" s="104"/>
      <c r="G1095" s="922" t="s">
        <v>128</v>
      </c>
      <c r="H1095" s="900"/>
      <c r="I1095" s="94"/>
      <c r="J1095" s="96"/>
      <c r="K1095" s="97"/>
      <c r="L1095" s="922" t="s">
        <v>128</v>
      </c>
      <c r="M1095" s="903"/>
      <c r="N1095" s="94"/>
      <c r="O1095" s="96"/>
      <c r="P1095" s="97"/>
    </row>
    <row r="1096" spans="1:16" ht="17.25" thickBot="1">
      <c r="A1096" s="927"/>
      <c r="B1096" s="913"/>
      <c r="C1096" s="897"/>
      <c r="D1096" s="94"/>
      <c r="E1096" s="96"/>
      <c r="F1096" s="93"/>
      <c r="G1096" s="913"/>
      <c r="H1096" s="900"/>
      <c r="I1096" s="94"/>
      <c r="J1096" s="114"/>
      <c r="K1096" s="97"/>
      <c r="L1096" s="913"/>
      <c r="M1096" s="903"/>
      <c r="N1096" s="113"/>
      <c r="O1096" s="114"/>
      <c r="P1096" s="97"/>
    </row>
    <row r="1097" spans="1:16">
      <c r="A1097" s="927"/>
      <c r="B1097" s="923"/>
      <c r="C1097" s="897"/>
      <c r="D1097" s="94"/>
      <c r="E1097" s="96"/>
      <c r="F1097" s="97"/>
      <c r="G1097" s="923"/>
      <c r="H1097" s="900"/>
      <c r="I1097" s="94"/>
      <c r="J1097" s="96"/>
      <c r="K1097" s="97"/>
      <c r="L1097" s="923"/>
      <c r="M1097" s="903"/>
      <c r="N1097" s="113"/>
      <c r="O1097" s="114"/>
      <c r="P1097" s="97"/>
    </row>
    <row r="1098" spans="1:16" ht="17.25" thickBot="1">
      <c r="A1098" s="927"/>
      <c r="B1098" s="924"/>
      <c r="C1098" s="897"/>
      <c r="D1098" s="94"/>
      <c r="E1098" s="96"/>
      <c r="F1098" s="93"/>
      <c r="G1098" s="924"/>
      <c r="H1098" s="900"/>
      <c r="I1098" s="94"/>
      <c r="J1098" s="114"/>
      <c r="K1098" s="97"/>
      <c r="L1098" s="924"/>
      <c r="M1098" s="903"/>
      <c r="N1098" s="94"/>
      <c r="O1098" s="114"/>
      <c r="P1098" s="97"/>
    </row>
    <row r="1099" spans="1:16">
      <c r="A1099" s="927"/>
      <c r="B1099" s="912" t="s">
        <v>129</v>
      </c>
      <c r="C1099" s="897"/>
      <c r="D1099" s="94"/>
      <c r="E1099" s="96"/>
      <c r="F1099" s="93"/>
      <c r="G1099" s="912" t="s">
        <v>129</v>
      </c>
      <c r="H1099" s="900"/>
      <c r="I1099" s="94"/>
      <c r="J1099" s="114"/>
      <c r="K1099" s="97"/>
      <c r="L1099" s="912" t="s">
        <v>129</v>
      </c>
      <c r="M1099" s="903"/>
      <c r="N1099" s="113"/>
      <c r="O1099" s="114"/>
      <c r="P1099" s="97"/>
    </row>
    <row r="1100" spans="1:16" ht="17.25" thickBot="1">
      <c r="A1100" s="927"/>
      <c r="B1100" s="913"/>
      <c r="C1100" s="897"/>
      <c r="D1100" s="94"/>
      <c r="E1100" s="96"/>
      <c r="F1100" s="93"/>
      <c r="G1100" s="913"/>
      <c r="H1100" s="900"/>
      <c r="I1100" s="94"/>
      <c r="J1100" s="114"/>
      <c r="K1100" s="97"/>
      <c r="L1100" s="913"/>
      <c r="M1100" s="903"/>
      <c r="N1100" s="94"/>
      <c r="O1100" s="114"/>
      <c r="P1100" s="97"/>
    </row>
    <row r="1101" spans="1:16">
      <c r="A1101" s="927"/>
      <c r="B1101" s="106"/>
      <c r="C1101" s="897"/>
      <c r="D1101" s="94"/>
      <c r="E1101" s="96"/>
      <c r="F1101" s="97"/>
      <c r="G1101" s="106"/>
      <c r="H1101" s="900"/>
      <c r="I1101" s="94"/>
      <c r="J1101" s="96"/>
      <c r="K1101" s="112"/>
      <c r="L1101" s="106"/>
      <c r="M1101" s="903"/>
      <c r="N1101" s="113"/>
      <c r="O1101" s="96"/>
      <c r="P1101" s="112"/>
    </row>
    <row r="1102" spans="1:16">
      <c r="A1102" s="927"/>
      <c r="B1102" s="107"/>
      <c r="C1102" s="897"/>
      <c r="D1102" s="94"/>
      <c r="E1102" s="96"/>
      <c r="F1102" s="93"/>
      <c r="G1102" s="107"/>
      <c r="H1102" s="900"/>
      <c r="I1102" s="94"/>
      <c r="J1102" s="96"/>
      <c r="K1102" s="97"/>
      <c r="L1102" s="107"/>
      <c r="M1102" s="903"/>
      <c r="N1102" s="113"/>
      <c r="O1102" s="114"/>
      <c r="P1102" s="97"/>
    </row>
    <row r="1103" spans="1:16">
      <c r="A1103" s="927"/>
      <c r="B1103" s="109"/>
      <c r="C1103" s="897"/>
      <c r="D1103" s="94"/>
      <c r="E1103" s="96"/>
      <c r="F1103" s="93"/>
      <c r="G1103" s="109"/>
      <c r="H1103" s="900"/>
      <c r="I1103" s="113"/>
      <c r="J1103" s="114"/>
      <c r="K1103" s="97"/>
      <c r="L1103" s="109"/>
      <c r="M1103" s="903"/>
      <c r="N1103" s="113"/>
      <c r="O1103" s="114"/>
      <c r="P1103" s="104"/>
    </row>
    <row r="1104" spans="1:16">
      <c r="A1104" s="927"/>
      <c r="B1104" s="110"/>
      <c r="C1104" s="897"/>
      <c r="D1104" s="94"/>
      <c r="E1104" s="96"/>
      <c r="F1104" s="93"/>
      <c r="G1104" s="110"/>
      <c r="H1104" s="900"/>
      <c r="I1104" s="113"/>
      <c r="J1104" s="114"/>
      <c r="K1104" s="104"/>
      <c r="L1104" s="110"/>
      <c r="M1104" s="903"/>
      <c r="N1104" s="111"/>
      <c r="O1104" s="96"/>
      <c r="P1104" s="97"/>
    </row>
    <row r="1105" spans="1:16">
      <c r="A1105" s="927"/>
      <c r="B1105" s="109"/>
      <c r="C1105" s="897"/>
      <c r="D1105" s="111"/>
      <c r="E1105" s="96"/>
      <c r="F1105" s="97"/>
      <c r="G1105" s="109"/>
      <c r="H1105" s="900"/>
      <c r="I1105" s="111"/>
      <c r="J1105" s="96"/>
      <c r="K1105" s="112"/>
      <c r="L1105" s="109"/>
      <c r="M1105" s="903"/>
      <c r="N1105" s="94"/>
      <c r="O1105" s="96"/>
      <c r="P1105" s="112"/>
    </row>
    <row r="1106" spans="1:16">
      <c r="A1106" s="927"/>
      <c r="B1106" s="110"/>
      <c r="C1106" s="897"/>
      <c r="D1106" s="94"/>
      <c r="E1106" s="96"/>
      <c r="F1106" s="108"/>
      <c r="G1106" s="110"/>
      <c r="H1106" s="900"/>
      <c r="I1106" s="94"/>
      <c r="J1106" s="96"/>
      <c r="K1106" s="97"/>
      <c r="L1106" s="110"/>
      <c r="M1106" s="903"/>
      <c r="N1106" s="113"/>
      <c r="O1106" s="114"/>
      <c r="P1106" s="97"/>
    </row>
    <row r="1107" spans="1:16">
      <c r="A1107" s="927"/>
      <c r="B1107" s="109"/>
      <c r="C1107" s="897"/>
      <c r="D1107" s="94"/>
      <c r="E1107" s="96"/>
      <c r="F1107" s="97"/>
      <c r="G1107" s="109"/>
      <c r="H1107" s="900"/>
      <c r="I1107" s="113"/>
      <c r="J1107" s="114"/>
      <c r="K1107" s="97"/>
      <c r="L1107" s="109"/>
      <c r="M1107" s="903"/>
      <c r="N1107" s="113"/>
      <c r="O1107" s="114"/>
      <c r="P1107" s="97"/>
    </row>
    <row r="1108" spans="1:16" ht="17.25" thickBot="1">
      <c r="A1108" s="927"/>
      <c r="B1108" s="110"/>
      <c r="C1108" s="910"/>
      <c r="D1108" s="115"/>
      <c r="E1108" s="116"/>
      <c r="F1108" s="117"/>
      <c r="G1108" s="110"/>
      <c r="H1108" s="900"/>
      <c r="I1108" s="115"/>
      <c r="J1108" s="116"/>
      <c r="K1108" s="117"/>
      <c r="L1108" s="110"/>
      <c r="M1108" s="903"/>
      <c r="N1108" s="115"/>
      <c r="O1108" s="116"/>
      <c r="P1108" s="117"/>
    </row>
    <row r="1109" spans="1:16">
      <c r="A1109" s="914" t="str">
        <f>TEXT(A1063,"AAAA")</f>
        <v>星期四</v>
      </c>
      <c r="B1109" s="109"/>
      <c r="C1109" s="896" t="s">
        <v>666</v>
      </c>
      <c r="D1109" s="118"/>
      <c r="E1109" s="119"/>
      <c r="F1109" s="97"/>
      <c r="G1109" s="109"/>
      <c r="H1109" s="899" t="s">
        <v>130</v>
      </c>
      <c r="I1109" s="118"/>
      <c r="J1109" s="119"/>
      <c r="K1109" s="97"/>
      <c r="L1109" s="109"/>
      <c r="M1109" s="902" t="s">
        <v>130</v>
      </c>
      <c r="N1109" s="118"/>
      <c r="O1109" s="119"/>
      <c r="P1109" s="97"/>
    </row>
    <row r="1110" spans="1:16">
      <c r="A1110" s="914"/>
      <c r="B1110" s="110"/>
      <c r="C1110" s="897"/>
      <c r="D1110" s="120"/>
      <c r="E1110" s="96"/>
      <c r="F1110" s="97"/>
      <c r="G1110" s="110"/>
      <c r="H1110" s="900"/>
      <c r="I1110" s="94"/>
      <c r="J1110" s="96"/>
      <c r="K1110" s="97"/>
      <c r="L1110" s="110"/>
      <c r="M1110" s="903"/>
      <c r="N1110" s="94"/>
      <c r="O1110" s="96"/>
      <c r="P1110" s="97"/>
    </row>
    <row r="1111" spans="1:16">
      <c r="A1111" s="914"/>
      <c r="B1111" s="109"/>
      <c r="C1111" s="897"/>
      <c r="D1111" s="120"/>
      <c r="E1111" s="96"/>
      <c r="F1111" s="97"/>
      <c r="G1111" s="109"/>
      <c r="H1111" s="900"/>
      <c r="I1111" s="94"/>
      <c r="J1111" s="96"/>
      <c r="K1111" s="97"/>
      <c r="L1111" s="109"/>
      <c r="M1111" s="903"/>
      <c r="N1111" s="94"/>
      <c r="O1111" s="96"/>
      <c r="P1111" s="97"/>
    </row>
    <row r="1112" spans="1:16">
      <c r="A1112" s="914"/>
      <c r="B1112" s="110"/>
      <c r="C1112" s="897"/>
      <c r="D1112" s="120"/>
      <c r="E1112" s="96"/>
      <c r="F1112" s="97"/>
      <c r="G1112" s="110"/>
      <c r="H1112" s="900"/>
      <c r="I1112" s="94"/>
      <c r="J1112" s="96"/>
      <c r="K1112" s="97"/>
      <c r="L1112" s="110"/>
      <c r="M1112" s="903"/>
      <c r="N1112" s="94"/>
      <c r="O1112" s="96"/>
      <c r="P1112" s="97"/>
    </row>
    <row r="1113" spans="1:16">
      <c r="A1113" s="914"/>
      <c r="B1113" s="109"/>
      <c r="C1113" s="897"/>
      <c r="D1113" s="120"/>
      <c r="E1113" s="96"/>
      <c r="F1113" s="97"/>
      <c r="G1113" s="109"/>
      <c r="H1113" s="900"/>
      <c r="I1113" s="94"/>
      <c r="J1113" s="96"/>
      <c r="K1113" s="97"/>
      <c r="L1113" s="109"/>
      <c r="M1113" s="903"/>
      <c r="N1113" s="94"/>
      <c r="O1113" s="96"/>
      <c r="P1113" s="97"/>
    </row>
    <row r="1114" spans="1:16">
      <c r="A1114" s="914"/>
      <c r="B1114" s="110"/>
      <c r="C1114" s="897"/>
      <c r="D1114" s="120"/>
      <c r="E1114" s="96"/>
      <c r="F1114" s="97"/>
      <c r="G1114" s="110"/>
      <c r="H1114" s="900"/>
      <c r="I1114" s="94"/>
      <c r="J1114" s="96"/>
      <c r="K1114" s="97"/>
      <c r="L1114" s="110"/>
      <c r="M1114" s="903"/>
      <c r="N1114" s="94"/>
      <c r="O1114" s="96"/>
      <c r="P1114" s="97"/>
    </row>
    <row r="1115" spans="1:16">
      <c r="A1115" s="914"/>
      <c r="B1115" s="109"/>
      <c r="C1115" s="897"/>
      <c r="D1115" s="120"/>
      <c r="E1115" s="96"/>
      <c r="F1115" s="97"/>
      <c r="G1115" s="109"/>
      <c r="H1115" s="900"/>
      <c r="I1115" s="94"/>
      <c r="J1115" s="96"/>
      <c r="K1115" s="97"/>
      <c r="L1115" s="109"/>
      <c r="M1115" s="903"/>
      <c r="N1115" s="94"/>
      <c r="O1115" s="96"/>
      <c r="P1115" s="97"/>
    </row>
    <row r="1116" spans="1:16">
      <c r="A1116" s="914"/>
      <c r="B1116" s="110"/>
      <c r="C1116" s="897"/>
      <c r="D1116" s="94"/>
      <c r="E1116" s="96"/>
      <c r="F1116" s="97"/>
      <c r="G1116" s="110"/>
      <c r="H1116" s="900"/>
      <c r="I1116" s="94"/>
      <c r="J1116" s="96"/>
      <c r="K1116" s="97"/>
      <c r="L1116" s="110"/>
      <c r="M1116" s="903"/>
      <c r="N1116" s="94"/>
      <c r="O1116" s="96"/>
      <c r="P1116" s="97"/>
    </row>
    <row r="1117" spans="1:16">
      <c r="A1117" s="914"/>
      <c r="B1117" s="107"/>
      <c r="C1117" s="897"/>
      <c r="D1117" s="113"/>
      <c r="E1117" s="114"/>
      <c r="F1117" s="104"/>
      <c r="G1117" s="107"/>
      <c r="H1117" s="900"/>
      <c r="I1117" s="113"/>
      <c r="J1117" s="114"/>
      <c r="K1117" s="97"/>
      <c r="L1117" s="107"/>
      <c r="M1117" s="903"/>
      <c r="N1117" s="113"/>
      <c r="O1117" s="114"/>
      <c r="P1117" s="97"/>
    </row>
    <row r="1118" spans="1:16" ht="17.25" thickBot="1">
      <c r="A1118" s="914"/>
      <c r="B1118" s="107"/>
      <c r="C1118" s="910"/>
      <c r="D1118" s="122" t="s">
        <v>132</v>
      </c>
      <c r="E1118" s="123" t="s">
        <v>133</v>
      </c>
      <c r="F1118" s="124"/>
      <c r="G1118" s="107"/>
      <c r="H1118" s="911"/>
      <c r="I1118" s="122" t="s">
        <v>132</v>
      </c>
      <c r="J1118" s="123" t="s">
        <v>133</v>
      </c>
      <c r="K1118" s="97"/>
      <c r="L1118" s="107"/>
      <c r="M1118" s="909"/>
      <c r="N1118" s="122" t="s">
        <v>132</v>
      </c>
      <c r="O1118" s="123" t="s">
        <v>133</v>
      </c>
      <c r="P1118" s="97"/>
    </row>
    <row r="1119" spans="1:16">
      <c r="A1119" s="105"/>
      <c r="B1119" s="109"/>
      <c r="C1119" s="896" t="s">
        <v>667</v>
      </c>
      <c r="D1119" s="118"/>
      <c r="E1119" s="119"/>
      <c r="F1119" s="125"/>
      <c r="G1119" s="109"/>
      <c r="H1119" s="899" t="s">
        <v>134</v>
      </c>
      <c r="I1119" s="118"/>
      <c r="J1119" s="119"/>
      <c r="K1119" s="125"/>
      <c r="L1119" s="109"/>
      <c r="M1119" s="902" t="s">
        <v>134</v>
      </c>
      <c r="N1119" s="118"/>
      <c r="O1119" s="119"/>
      <c r="P1119" s="125"/>
    </row>
    <row r="1120" spans="1:16">
      <c r="A1120" s="105"/>
      <c r="B1120" s="110"/>
      <c r="C1120" s="897"/>
      <c r="D1120" s="94"/>
      <c r="E1120" s="96"/>
      <c r="F1120" s="97"/>
      <c r="G1120" s="110"/>
      <c r="H1120" s="900"/>
      <c r="I1120" s="94"/>
      <c r="J1120" s="96"/>
      <c r="K1120" s="97"/>
      <c r="L1120" s="110"/>
      <c r="M1120" s="903"/>
      <c r="N1120" s="94"/>
      <c r="O1120" s="96"/>
      <c r="P1120" s="97"/>
    </row>
    <row r="1121" spans="1:16">
      <c r="A1121" s="105"/>
      <c r="B1121" s="126"/>
      <c r="C1121" s="897"/>
      <c r="D1121" s="94"/>
      <c r="E1121" s="96"/>
      <c r="F1121" s="97"/>
      <c r="G1121" s="126"/>
      <c r="H1121" s="900"/>
      <c r="I1121" s="94"/>
      <c r="J1121" s="96"/>
      <c r="K1121" s="97"/>
      <c r="L1121" s="126"/>
      <c r="M1121" s="903"/>
      <c r="N1121" s="94"/>
      <c r="O1121" s="96"/>
      <c r="P1121" s="128"/>
    </row>
    <row r="1122" spans="1:16">
      <c r="A1122" s="105"/>
      <c r="B1122" s="107"/>
      <c r="C1122" s="897"/>
      <c r="D1122" s="94"/>
      <c r="E1122" s="96"/>
      <c r="F1122" s="97"/>
      <c r="G1122" s="107"/>
      <c r="H1122" s="900"/>
      <c r="I1122" s="94"/>
      <c r="J1122" s="96"/>
      <c r="K1122" s="97"/>
      <c r="L1122" s="107"/>
      <c r="M1122" s="903"/>
      <c r="N1122" s="94"/>
      <c r="O1122" s="96"/>
      <c r="P1122" s="216"/>
    </row>
    <row r="1123" spans="1:16">
      <c r="A1123" s="105"/>
      <c r="B1123" s="109"/>
      <c r="C1123" s="897"/>
      <c r="D1123" s="94"/>
      <c r="E1123" s="96"/>
      <c r="F1123" s="97"/>
      <c r="G1123" s="109"/>
      <c r="H1123" s="900"/>
      <c r="I1123" s="94"/>
      <c r="J1123" s="96"/>
      <c r="K1123" s="97"/>
      <c r="L1123" s="109"/>
      <c r="M1123" s="903"/>
      <c r="N1123" s="94"/>
      <c r="O1123" s="96"/>
      <c r="P1123" s="97"/>
    </row>
    <row r="1124" spans="1:16">
      <c r="A1124" s="105"/>
      <c r="B1124" s="110"/>
      <c r="C1124" s="897"/>
      <c r="D1124" s="94"/>
      <c r="E1124" s="96"/>
      <c r="F1124" s="127"/>
      <c r="G1124" s="110"/>
      <c r="H1124" s="900"/>
      <c r="I1124" s="94"/>
      <c r="J1124" s="96"/>
      <c r="K1124" s="127"/>
      <c r="L1124" s="110"/>
      <c r="M1124" s="903"/>
      <c r="N1124" s="94"/>
      <c r="O1124" s="96"/>
      <c r="P1124" s="127"/>
    </row>
    <row r="1125" spans="1:16">
      <c r="A1125" s="105"/>
      <c r="B1125" s="109"/>
      <c r="C1125" s="897"/>
      <c r="D1125" s="94"/>
      <c r="E1125" s="96"/>
      <c r="F1125" s="128"/>
      <c r="G1125" s="109"/>
      <c r="H1125" s="900"/>
      <c r="I1125" s="94"/>
      <c r="J1125" s="96"/>
      <c r="K1125" s="128"/>
      <c r="L1125" s="109"/>
      <c r="M1125" s="903"/>
      <c r="N1125" s="94"/>
      <c r="O1125" s="96"/>
      <c r="P1125" s="128"/>
    </row>
    <row r="1126" spans="1:16">
      <c r="A1126" s="105"/>
      <c r="B1126" s="110"/>
      <c r="C1126" s="897"/>
      <c r="D1126" s="217"/>
      <c r="E1126" s="114"/>
      <c r="F1126" s="216"/>
      <c r="G1126" s="110"/>
      <c r="H1126" s="900"/>
      <c r="I1126" s="113"/>
      <c r="J1126" s="114"/>
      <c r="K1126" s="216"/>
      <c r="L1126" s="110"/>
      <c r="M1126" s="903"/>
      <c r="N1126" s="113"/>
      <c r="O1126" s="114"/>
      <c r="P1126" s="216"/>
    </row>
    <row r="1127" spans="1:16">
      <c r="A1127" s="105"/>
      <c r="B1127" s="109"/>
      <c r="C1127" s="897"/>
      <c r="D1127" s="217"/>
      <c r="E1127" s="114"/>
      <c r="F1127" s="216"/>
      <c r="G1127" s="109"/>
      <c r="H1127" s="900"/>
      <c r="I1127" s="113"/>
      <c r="J1127" s="114"/>
      <c r="K1127" s="216"/>
      <c r="L1127" s="109"/>
      <c r="M1127" s="903"/>
      <c r="N1127" s="113"/>
      <c r="O1127" s="114"/>
      <c r="P1127" s="216"/>
    </row>
    <row r="1128" spans="1:16" ht="17.25" thickBot="1">
      <c r="A1128" s="105"/>
      <c r="B1128" s="110"/>
      <c r="C1128" s="910"/>
      <c r="D1128" s="129"/>
      <c r="E1128" s="130"/>
      <c r="F1128" s="104"/>
      <c r="G1128" s="110"/>
      <c r="H1128" s="911"/>
      <c r="I1128" s="113"/>
      <c r="J1128" s="130"/>
      <c r="K1128" s="104"/>
      <c r="L1128" s="110"/>
      <c r="M1128" s="909"/>
      <c r="N1128" s="113"/>
      <c r="O1128" s="131"/>
      <c r="P1128" s="127"/>
    </row>
    <row r="1129" spans="1:16">
      <c r="A1129" s="132"/>
      <c r="B1129" s="109"/>
      <c r="C1129" s="896" t="s">
        <v>668</v>
      </c>
      <c r="D1129" s="118" t="s">
        <v>136</v>
      </c>
      <c r="E1129" s="133" t="s">
        <v>137</v>
      </c>
      <c r="F1129" s="125"/>
      <c r="G1129" s="109"/>
      <c r="H1129" s="899" t="s">
        <v>135</v>
      </c>
      <c r="I1129" s="118" t="s">
        <v>136</v>
      </c>
      <c r="J1129" s="133" t="s">
        <v>137</v>
      </c>
      <c r="K1129" s="125"/>
      <c r="L1129" s="109"/>
      <c r="M1129" s="902" t="s">
        <v>135</v>
      </c>
      <c r="N1129" s="118" t="s">
        <v>136</v>
      </c>
      <c r="O1129" s="133" t="s">
        <v>137</v>
      </c>
      <c r="P1129" s="125"/>
    </row>
    <row r="1130" spans="1:16">
      <c r="A1130" s="132"/>
      <c r="B1130" s="110"/>
      <c r="C1130" s="897"/>
      <c r="D1130" s="94" t="s">
        <v>141</v>
      </c>
      <c r="E1130" s="96" t="s">
        <v>142</v>
      </c>
      <c r="F1130" s="134"/>
      <c r="G1130" s="110"/>
      <c r="H1130" s="900"/>
      <c r="I1130" s="94" t="s">
        <v>141</v>
      </c>
      <c r="J1130" s="96" t="s">
        <v>142</v>
      </c>
      <c r="K1130" s="134"/>
      <c r="L1130" s="110"/>
      <c r="M1130" s="903"/>
      <c r="N1130" s="94" t="s">
        <v>141</v>
      </c>
      <c r="O1130" s="96" t="s">
        <v>142</v>
      </c>
      <c r="P1130" s="134"/>
    </row>
    <row r="1131" spans="1:16">
      <c r="A1131" s="132"/>
      <c r="B1131" s="135"/>
      <c r="C1131" s="897"/>
      <c r="D1131" s="94" t="s">
        <v>145</v>
      </c>
      <c r="E1131" s="96" t="s">
        <v>146</v>
      </c>
      <c r="F1131" s="97"/>
      <c r="G1131" s="135"/>
      <c r="H1131" s="900"/>
      <c r="I1131" s="94" t="s">
        <v>145</v>
      </c>
      <c r="J1131" s="96" t="s">
        <v>146</v>
      </c>
      <c r="K1131" s="97"/>
      <c r="L1131" s="135"/>
      <c r="M1131" s="903"/>
      <c r="N1131" s="94" t="s">
        <v>145</v>
      </c>
      <c r="O1131" s="96" t="s">
        <v>146</v>
      </c>
      <c r="P1131" s="97"/>
    </row>
    <row r="1132" spans="1:16">
      <c r="A1132" s="132"/>
      <c r="B1132" s="110"/>
      <c r="C1132" s="897"/>
      <c r="D1132" s="94" t="s">
        <v>147</v>
      </c>
      <c r="E1132" s="96" t="s">
        <v>148</v>
      </c>
      <c r="F1132" s="104"/>
      <c r="G1132" s="110"/>
      <c r="H1132" s="900"/>
      <c r="I1132" s="94" t="s">
        <v>147</v>
      </c>
      <c r="J1132" s="96" t="s">
        <v>148</v>
      </c>
      <c r="K1132" s="104"/>
      <c r="L1132" s="110"/>
      <c r="M1132" s="903"/>
      <c r="N1132" s="94" t="s">
        <v>147</v>
      </c>
      <c r="O1132" s="96" t="s">
        <v>148</v>
      </c>
      <c r="P1132" s="104"/>
    </row>
    <row r="1133" spans="1:16">
      <c r="A1133" s="132"/>
      <c r="B1133" s="135"/>
      <c r="C1133" s="897"/>
      <c r="D1133" s="94"/>
      <c r="E1133" s="114"/>
      <c r="F1133" s="136"/>
      <c r="G1133" s="135"/>
      <c r="H1133" s="900"/>
      <c r="I1133" s="94"/>
      <c r="J1133" s="114"/>
      <c r="K1133" s="136"/>
      <c r="L1133" s="135"/>
      <c r="M1133" s="903"/>
      <c r="N1133" s="94"/>
      <c r="O1133" s="114"/>
      <c r="P1133" s="136"/>
    </row>
    <row r="1134" spans="1:16">
      <c r="A1134" s="132"/>
      <c r="B1134" s="110"/>
      <c r="C1134" s="897"/>
      <c r="D1134" s="94"/>
      <c r="E1134" s="96"/>
      <c r="F1134" s="97"/>
      <c r="G1134" s="110"/>
      <c r="H1134" s="900"/>
      <c r="I1134" s="94"/>
      <c r="J1134" s="96"/>
      <c r="K1134" s="97"/>
      <c r="L1134" s="110"/>
      <c r="M1134" s="903"/>
      <c r="N1134" s="94"/>
      <c r="O1134" s="96"/>
      <c r="P1134" s="97"/>
    </row>
    <row r="1135" spans="1:16">
      <c r="A1135" s="132"/>
      <c r="B1135" s="135"/>
      <c r="C1135" s="897"/>
      <c r="D1135" s="94"/>
      <c r="E1135" s="114"/>
      <c r="F1135" s="136"/>
      <c r="G1135" s="135"/>
      <c r="H1135" s="900"/>
      <c r="I1135" s="94"/>
      <c r="J1135" s="114"/>
      <c r="K1135" s="136"/>
      <c r="L1135" s="135"/>
      <c r="M1135" s="903"/>
      <c r="N1135" s="94"/>
      <c r="O1135" s="114"/>
      <c r="P1135" s="136"/>
    </row>
    <row r="1136" spans="1:16">
      <c r="A1136" s="132"/>
      <c r="B1136" s="110"/>
      <c r="C1136" s="897"/>
      <c r="D1136" s="94"/>
      <c r="E1136" s="96"/>
      <c r="F1136" s="97"/>
      <c r="G1136" s="110"/>
      <c r="H1136" s="900"/>
      <c r="I1136" s="94"/>
      <c r="J1136" s="96"/>
      <c r="K1136" s="97"/>
      <c r="L1136" s="110"/>
      <c r="M1136" s="903"/>
      <c r="N1136" s="94"/>
      <c r="O1136" s="96"/>
      <c r="P1136" s="97"/>
    </row>
    <row r="1137" spans="1:16">
      <c r="A1137" s="132"/>
      <c r="B1137" s="135"/>
      <c r="C1137" s="897"/>
      <c r="D1137" s="94"/>
      <c r="E1137" s="96"/>
      <c r="F1137" s="97"/>
      <c r="G1137" s="135"/>
      <c r="H1137" s="900"/>
      <c r="I1137" s="94"/>
      <c r="J1137" s="96"/>
      <c r="K1137" s="97"/>
      <c r="L1137" s="135"/>
      <c r="M1137" s="903"/>
      <c r="N1137" s="94"/>
      <c r="O1137" s="96"/>
      <c r="P1137" s="97"/>
    </row>
    <row r="1138" spans="1:16" ht="17.25" thickBot="1">
      <c r="A1138" s="132"/>
      <c r="B1138" s="110"/>
      <c r="C1138" s="910"/>
      <c r="D1138" s="115"/>
      <c r="E1138" s="116"/>
      <c r="F1138" s="117"/>
      <c r="G1138" s="110"/>
      <c r="H1138" s="911"/>
      <c r="I1138" s="115"/>
      <c r="J1138" s="130"/>
      <c r="K1138" s="104"/>
      <c r="L1138" s="110"/>
      <c r="M1138" s="909"/>
      <c r="N1138" s="115"/>
      <c r="O1138" s="130"/>
      <c r="P1138" s="104"/>
    </row>
    <row r="1139" spans="1:16">
      <c r="A1139" s="132"/>
      <c r="B1139" s="135"/>
      <c r="C1139" s="896" t="s">
        <v>669</v>
      </c>
      <c r="D1139" s="137" t="s">
        <v>150</v>
      </c>
      <c r="E1139" s="138"/>
      <c r="F1139" s="139" t="s">
        <v>151</v>
      </c>
      <c r="G1139" s="135"/>
      <c r="H1139" s="899" t="s">
        <v>149</v>
      </c>
      <c r="I1139" s="137" t="s">
        <v>150</v>
      </c>
      <c r="J1139" s="138"/>
      <c r="K1139" s="139" t="s">
        <v>151</v>
      </c>
      <c r="L1139" s="135"/>
      <c r="M1139" s="902" t="s">
        <v>149</v>
      </c>
      <c r="N1139" s="137" t="s">
        <v>150</v>
      </c>
      <c r="O1139" s="138"/>
      <c r="P1139" s="139" t="s">
        <v>151</v>
      </c>
    </row>
    <row r="1140" spans="1:16">
      <c r="A1140" s="132"/>
      <c r="B1140" s="110"/>
      <c r="C1140" s="897"/>
      <c r="D1140" s="120"/>
      <c r="E1140" s="121"/>
      <c r="F1140" s="140"/>
      <c r="G1140" s="110"/>
      <c r="H1140" s="900"/>
      <c r="I1140" s="94"/>
      <c r="J1140" s="96"/>
      <c r="K1140" s="97"/>
      <c r="L1140" s="110"/>
      <c r="M1140" s="903"/>
      <c r="N1140" s="94"/>
      <c r="O1140" s="96"/>
      <c r="P1140" s="97"/>
    </row>
    <row r="1141" spans="1:16">
      <c r="A1141" s="132"/>
      <c r="B1141" s="135"/>
      <c r="C1141" s="897"/>
      <c r="D1141" s="94"/>
      <c r="E1141" s="96"/>
      <c r="F1141" s="97"/>
      <c r="G1141" s="135"/>
      <c r="H1141" s="900"/>
      <c r="I1141" s="94"/>
      <c r="J1141" s="96"/>
      <c r="K1141" s="97"/>
      <c r="L1141" s="135"/>
      <c r="M1141" s="903"/>
      <c r="N1141" s="94"/>
      <c r="O1141" s="96"/>
      <c r="P1141" s="97"/>
    </row>
    <row r="1142" spans="1:16">
      <c r="A1142" s="132"/>
      <c r="B1142" s="110"/>
      <c r="C1142" s="897"/>
      <c r="D1142" s="113"/>
      <c r="E1142" s="114"/>
      <c r="F1142" s="104"/>
      <c r="G1142" s="110"/>
      <c r="H1142" s="900"/>
      <c r="I1142" s="113"/>
      <c r="J1142" s="114"/>
      <c r="K1142" s="104"/>
      <c r="L1142" s="110"/>
      <c r="M1142" s="903"/>
      <c r="N1142" s="113"/>
      <c r="O1142" s="114"/>
      <c r="P1142" s="104"/>
    </row>
    <row r="1143" spans="1:16">
      <c r="A1143" s="905"/>
      <c r="B1143" s="135"/>
      <c r="C1143" s="897"/>
      <c r="D1143" s="94"/>
      <c r="E1143" s="96"/>
      <c r="F1143" s="97"/>
      <c r="G1143" s="135"/>
      <c r="H1143" s="900"/>
      <c r="I1143" s="94"/>
      <c r="J1143" s="96"/>
      <c r="K1143" s="97"/>
      <c r="L1143" s="135"/>
      <c r="M1143" s="903"/>
      <c r="N1143" s="94"/>
      <c r="O1143" s="96"/>
      <c r="P1143" s="97"/>
    </row>
    <row r="1144" spans="1:16">
      <c r="A1144" s="905"/>
      <c r="B1144" s="110"/>
      <c r="C1144" s="897"/>
      <c r="D1144" s="94"/>
      <c r="E1144" s="96"/>
      <c r="F1144" s="97"/>
      <c r="G1144" s="110"/>
      <c r="H1144" s="900"/>
      <c r="I1144" s="94"/>
      <c r="J1144" s="96"/>
      <c r="K1144" s="97"/>
      <c r="L1144" s="110"/>
      <c r="M1144" s="903"/>
      <c r="N1144" s="94"/>
      <c r="O1144" s="96"/>
      <c r="P1144" s="97"/>
    </row>
    <row r="1145" spans="1:16">
      <c r="A1145" s="905"/>
      <c r="B1145" s="135"/>
      <c r="C1145" s="897"/>
      <c r="D1145" s="113"/>
      <c r="E1145" s="114"/>
      <c r="F1145" s="104"/>
      <c r="G1145" s="135"/>
      <c r="H1145" s="900"/>
      <c r="I1145" s="113"/>
      <c r="J1145" s="114"/>
      <c r="K1145" s="104"/>
      <c r="L1145" s="135"/>
      <c r="M1145" s="903"/>
      <c r="N1145" s="113"/>
      <c r="O1145" s="114"/>
      <c r="P1145" s="104"/>
    </row>
    <row r="1146" spans="1:16" ht="17.25" thickBot="1">
      <c r="A1146" s="906"/>
      <c r="B1146" s="141"/>
      <c r="C1146" s="898"/>
      <c r="D1146" s="142"/>
      <c r="E1146" s="143"/>
      <c r="F1146" s="144"/>
      <c r="G1146" s="141"/>
      <c r="H1146" s="901"/>
      <c r="I1146" s="142"/>
      <c r="J1146" s="143"/>
      <c r="K1146" s="144"/>
      <c r="L1146" s="141"/>
      <c r="M1146" s="904"/>
      <c r="N1146" s="142"/>
      <c r="O1146" s="143"/>
      <c r="P1146" s="144"/>
    </row>
    <row r="1147" spans="1:16" s="146" customFormat="1" ht="27" customHeight="1" thickTop="1" thickBot="1">
      <c r="A1147" s="145"/>
      <c r="B1147" s="907" t="s">
        <v>152</v>
      </c>
      <c r="C1147" s="907"/>
      <c r="D1147" s="907"/>
      <c r="E1147" s="907"/>
      <c r="F1147" s="907"/>
      <c r="G1147" s="908" t="s">
        <v>153</v>
      </c>
      <c r="H1147" s="908"/>
      <c r="I1147" s="908"/>
      <c r="J1147" s="908"/>
      <c r="K1147" s="908"/>
      <c r="L1147" s="908"/>
      <c r="M1147" s="908"/>
      <c r="N1147" s="889" t="s">
        <v>154</v>
      </c>
      <c r="O1147" s="889"/>
      <c r="P1147" s="889"/>
    </row>
    <row r="1148" spans="1:16" s="159" customFormat="1" ht="21.75" customHeight="1" thickTop="1" thickBot="1">
      <c r="A1148" s="147" t="s">
        <v>0</v>
      </c>
      <c r="B1148" s="148"/>
      <c r="C1148" s="149" t="s">
        <v>155</v>
      </c>
      <c r="D1148" s="150" t="s">
        <v>156</v>
      </c>
      <c r="E1148" s="151" t="s">
        <v>157</v>
      </c>
      <c r="F1148" s="152" t="s">
        <v>158</v>
      </c>
      <c r="G1148" s="153" t="s">
        <v>159</v>
      </c>
      <c r="H1148" s="154" t="s">
        <v>150</v>
      </c>
      <c r="I1148" s="155" t="s">
        <v>156</v>
      </c>
      <c r="J1148" s="155" t="s">
        <v>157</v>
      </c>
      <c r="K1148" s="155" t="s">
        <v>158</v>
      </c>
      <c r="L1148" s="154" t="s">
        <v>160</v>
      </c>
      <c r="M1148" s="156" t="s">
        <v>161</v>
      </c>
      <c r="N1148" s="157" t="s">
        <v>155</v>
      </c>
      <c r="O1148" s="151" t="s">
        <v>157</v>
      </c>
      <c r="P1148" s="158" t="s">
        <v>158</v>
      </c>
    </row>
    <row r="1149" spans="1:16" s="172" customFormat="1" ht="17.25" thickTop="1">
      <c r="A1149" s="890">
        <f>A1063</f>
        <v>46184</v>
      </c>
      <c r="B1149" s="893" t="s">
        <v>670</v>
      </c>
      <c r="C1149" s="160"/>
      <c r="D1149" s="161"/>
      <c r="E1149" s="162"/>
      <c r="F1149" s="163"/>
      <c r="G1149" s="164"/>
      <c r="H1149" s="165"/>
      <c r="I1149" s="166"/>
      <c r="J1149" s="166"/>
      <c r="K1149" s="167"/>
      <c r="L1149" s="168"/>
      <c r="M1149" s="169"/>
      <c r="N1149" s="170"/>
      <c r="O1149" s="166"/>
      <c r="P1149" s="171"/>
    </row>
    <row r="1150" spans="1:16" s="172" customFormat="1">
      <c r="A1150" s="891"/>
      <c r="B1150" s="894"/>
      <c r="C1150" s="173"/>
      <c r="D1150" s="174"/>
      <c r="E1150" s="175"/>
      <c r="F1150" s="176"/>
      <c r="G1150" s="173"/>
      <c r="H1150" s="177"/>
      <c r="I1150" s="175"/>
      <c r="J1150" s="175"/>
      <c r="K1150" s="178"/>
      <c r="L1150" s="179"/>
      <c r="M1150" s="180"/>
      <c r="N1150" s="181"/>
      <c r="O1150" s="175"/>
      <c r="P1150" s="182"/>
    </row>
    <row r="1151" spans="1:16" s="172" customFormat="1">
      <c r="A1151" s="891"/>
      <c r="B1151" s="894"/>
      <c r="C1151" s="173"/>
      <c r="D1151" s="174"/>
      <c r="E1151" s="175"/>
      <c r="F1151" s="176"/>
      <c r="G1151" s="173"/>
      <c r="H1151" s="183"/>
      <c r="I1151" s="175"/>
      <c r="J1151" s="175"/>
      <c r="K1151" s="178"/>
      <c r="L1151" s="184"/>
      <c r="M1151" s="180"/>
      <c r="N1151" s="181"/>
      <c r="O1151" s="175"/>
      <c r="P1151" s="182"/>
    </row>
    <row r="1152" spans="1:16" s="172" customFormat="1">
      <c r="A1152" s="891"/>
      <c r="B1152" s="894"/>
      <c r="C1152" s="173"/>
      <c r="D1152" s="218"/>
      <c r="E1152" s="175"/>
      <c r="F1152" s="176"/>
      <c r="G1152" s="173"/>
      <c r="H1152" s="183"/>
      <c r="I1152" s="175"/>
      <c r="J1152" s="175"/>
      <c r="K1152" s="187"/>
      <c r="L1152" s="184"/>
      <c r="M1152" s="180"/>
      <c r="N1152" s="181"/>
      <c r="O1152" s="175"/>
      <c r="P1152" s="182"/>
    </row>
    <row r="1153" spans="1:16" s="172" customFormat="1">
      <c r="A1153" s="891"/>
      <c r="B1153" s="894"/>
      <c r="C1153" s="173"/>
      <c r="D1153" s="185"/>
      <c r="E1153" s="175"/>
      <c r="F1153" s="182"/>
      <c r="G1153" s="173"/>
      <c r="H1153" s="186"/>
      <c r="I1153" s="175"/>
      <c r="J1153" s="175"/>
      <c r="K1153" s="187"/>
      <c r="L1153" s="184"/>
      <c r="M1153" s="180"/>
      <c r="N1153" s="181"/>
      <c r="O1153" s="175"/>
      <c r="P1153" s="182"/>
    </row>
    <row r="1154" spans="1:16" s="172" customFormat="1">
      <c r="A1154" s="891"/>
      <c r="B1154" s="894"/>
      <c r="C1154" s="173"/>
      <c r="D1154" s="174"/>
      <c r="E1154" s="175"/>
      <c r="F1154" s="188"/>
      <c r="G1154" s="198"/>
      <c r="H1154" s="183"/>
      <c r="I1154" s="191"/>
      <c r="J1154" s="175"/>
      <c r="K1154" s="178"/>
      <c r="L1154" s="189"/>
      <c r="M1154" s="190"/>
      <c r="N1154" s="181"/>
      <c r="O1154" s="175"/>
      <c r="P1154" s="182"/>
    </row>
    <row r="1155" spans="1:16" s="172" customFormat="1">
      <c r="A1155" s="891"/>
      <c r="B1155" s="894"/>
      <c r="C1155" s="173"/>
      <c r="D1155" s="174"/>
      <c r="E1155" s="175"/>
      <c r="F1155" s="182"/>
      <c r="G1155" s="173"/>
      <c r="H1155" s="183"/>
      <c r="I1155" s="191"/>
      <c r="J1155" s="175"/>
      <c r="K1155" s="178"/>
      <c r="L1155" s="184"/>
      <c r="M1155" s="180"/>
      <c r="N1155" s="181"/>
      <c r="O1155" s="175"/>
      <c r="P1155" s="182"/>
    </row>
    <row r="1156" spans="1:16" s="172" customFormat="1">
      <c r="A1156" s="891"/>
      <c r="B1156" s="894"/>
      <c r="C1156" s="173"/>
      <c r="D1156" s="174"/>
      <c r="E1156" s="175"/>
      <c r="F1156" s="182"/>
      <c r="G1156" s="219"/>
      <c r="H1156" s="183"/>
      <c r="I1156" s="175"/>
      <c r="J1156" s="175"/>
      <c r="K1156" s="178"/>
      <c r="L1156" s="184"/>
      <c r="M1156" s="180"/>
      <c r="N1156" s="181"/>
      <c r="O1156" s="175"/>
      <c r="P1156" s="182"/>
    </row>
    <row r="1157" spans="1:16" s="172" customFormat="1">
      <c r="A1157" s="891"/>
      <c r="B1157" s="894"/>
      <c r="C1157" s="173"/>
      <c r="D1157" s="174"/>
      <c r="E1157" s="175"/>
      <c r="F1157" s="188"/>
      <c r="G1157" s="173"/>
      <c r="H1157" s="183"/>
      <c r="I1157" s="191"/>
      <c r="J1157" s="175"/>
      <c r="K1157" s="178"/>
      <c r="L1157" s="184"/>
      <c r="M1157" s="180"/>
      <c r="N1157" s="181"/>
      <c r="O1157" s="175"/>
      <c r="P1157" s="182"/>
    </row>
    <row r="1158" spans="1:16" s="172" customFormat="1">
      <c r="A1158" s="891"/>
      <c r="B1158" s="894"/>
      <c r="C1158" s="173"/>
      <c r="D1158" s="174"/>
      <c r="E1158" s="175"/>
      <c r="F1158" s="182"/>
      <c r="G1158" s="173"/>
      <c r="H1158" s="183"/>
      <c r="I1158" s="191"/>
      <c r="J1158" s="175"/>
      <c r="K1158" s="178"/>
      <c r="L1158" s="184"/>
      <c r="M1158" s="180"/>
      <c r="N1158" s="181"/>
      <c r="O1158" s="175"/>
      <c r="P1158" s="182"/>
    </row>
    <row r="1159" spans="1:16" s="172" customFormat="1">
      <c r="A1159" s="891"/>
      <c r="B1159" s="894"/>
      <c r="C1159" s="192"/>
      <c r="D1159" s="193"/>
      <c r="E1159" s="194"/>
      <c r="F1159" s="195"/>
      <c r="G1159" s="173"/>
      <c r="H1159" s="177"/>
      <c r="I1159" s="175"/>
      <c r="J1159" s="175"/>
      <c r="K1159" s="178"/>
      <c r="L1159" s="184"/>
      <c r="M1159" s="180"/>
      <c r="N1159" s="196"/>
      <c r="O1159" s="194"/>
      <c r="P1159" s="195"/>
    </row>
    <row r="1160" spans="1:16" s="172" customFormat="1">
      <c r="A1160" s="891"/>
      <c r="B1160" s="894"/>
      <c r="C1160" s="192"/>
      <c r="D1160" s="193"/>
      <c r="E1160" s="194"/>
      <c r="F1160" s="195"/>
      <c r="G1160" s="198"/>
      <c r="H1160" s="183"/>
      <c r="I1160" s="191"/>
      <c r="J1160" s="175"/>
      <c r="K1160" s="178"/>
      <c r="L1160" s="184"/>
      <c r="M1160" s="180"/>
      <c r="N1160" s="196"/>
      <c r="O1160" s="194"/>
      <c r="P1160" s="195"/>
    </row>
    <row r="1161" spans="1:16" s="172" customFormat="1">
      <c r="A1161" s="891"/>
      <c r="B1161" s="894"/>
      <c r="C1161" s="192"/>
      <c r="D1161" s="193"/>
      <c r="E1161" s="194"/>
      <c r="F1161" s="195"/>
      <c r="G1161" s="173"/>
      <c r="H1161" s="199"/>
      <c r="I1161" s="191"/>
      <c r="J1161" s="200"/>
      <c r="K1161" s="197"/>
      <c r="L1161" s="184"/>
      <c r="M1161" s="180"/>
      <c r="N1161" s="196"/>
      <c r="O1161" s="194"/>
      <c r="P1161" s="195"/>
    </row>
    <row r="1162" spans="1:16" s="172" customFormat="1">
      <c r="A1162" s="891"/>
      <c r="B1162" s="894"/>
      <c r="C1162" s="192"/>
      <c r="D1162" s="193"/>
      <c r="E1162" s="194"/>
      <c r="F1162" s="195"/>
      <c r="G1162" s="173"/>
      <c r="H1162" s="201"/>
      <c r="I1162" s="175"/>
      <c r="J1162" s="175"/>
      <c r="K1162" s="178"/>
      <c r="L1162" s="184"/>
      <c r="M1162" s="180"/>
      <c r="N1162" s="196"/>
      <c r="O1162" s="194"/>
      <c r="P1162" s="195"/>
    </row>
    <row r="1163" spans="1:16" s="172" customFormat="1">
      <c r="A1163" s="891"/>
      <c r="B1163" s="894"/>
      <c r="C1163" s="192"/>
      <c r="D1163" s="193"/>
      <c r="E1163" s="194"/>
      <c r="F1163" s="195"/>
      <c r="G1163" s="198"/>
      <c r="H1163" s="183"/>
      <c r="I1163" s="200"/>
      <c r="J1163" s="200"/>
      <c r="K1163" s="197"/>
      <c r="L1163" s="184"/>
      <c r="M1163" s="180"/>
      <c r="N1163" s="196"/>
      <c r="O1163" s="194"/>
      <c r="P1163" s="195"/>
    </row>
    <row r="1164" spans="1:16" s="172" customFormat="1">
      <c r="A1164" s="891"/>
      <c r="B1164" s="894"/>
      <c r="C1164" s="192"/>
      <c r="D1164" s="193"/>
      <c r="E1164" s="194"/>
      <c r="F1164" s="195"/>
      <c r="G1164" s="173"/>
      <c r="H1164" s="183"/>
      <c r="I1164" s="200"/>
      <c r="J1164" s="200"/>
      <c r="K1164" s="197"/>
      <c r="L1164" s="179"/>
      <c r="M1164" s="180"/>
      <c r="N1164" s="196"/>
      <c r="O1164" s="194"/>
      <c r="P1164" s="195"/>
    </row>
    <row r="1165" spans="1:16" s="172" customFormat="1">
      <c r="A1165" s="891"/>
      <c r="B1165" s="894"/>
      <c r="C1165" s="192"/>
      <c r="D1165" s="193"/>
      <c r="E1165" s="194"/>
      <c r="F1165" s="195"/>
      <c r="G1165" s="192"/>
      <c r="H1165" s="201"/>
      <c r="I1165" s="202"/>
      <c r="J1165" s="202"/>
      <c r="K1165" s="203"/>
      <c r="L1165" s="204"/>
      <c r="M1165" s="190"/>
      <c r="N1165" s="196"/>
      <c r="O1165" s="194"/>
      <c r="P1165" s="195"/>
    </row>
    <row r="1166" spans="1:16" s="172" customFormat="1">
      <c r="A1166" s="891"/>
      <c r="B1166" s="894"/>
      <c r="C1166" s="192"/>
      <c r="D1166" s="193"/>
      <c r="E1166" s="194"/>
      <c r="F1166" s="195"/>
      <c r="G1166" s="192"/>
      <c r="H1166" s="201"/>
      <c r="I1166" s="202"/>
      <c r="J1166" s="202"/>
      <c r="K1166" s="203"/>
      <c r="L1166" s="204"/>
      <c r="M1166" s="190"/>
      <c r="N1166" s="196"/>
      <c r="O1166" s="194"/>
      <c r="P1166" s="195"/>
    </row>
    <row r="1167" spans="1:16" s="172" customFormat="1">
      <c r="A1167" s="891"/>
      <c r="B1167" s="894"/>
      <c r="C1167" s="192"/>
      <c r="D1167" s="193"/>
      <c r="E1167" s="194"/>
      <c r="F1167" s="195"/>
      <c r="G1167" s="192"/>
      <c r="H1167" s="201"/>
      <c r="I1167" s="202"/>
      <c r="J1167" s="202"/>
      <c r="K1167" s="203"/>
      <c r="L1167" s="204"/>
      <c r="M1167" s="190"/>
      <c r="N1167" s="196"/>
      <c r="O1167" s="194"/>
      <c r="P1167" s="195"/>
    </row>
    <row r="1168" spans="1:16" s="172" customFormat="1" ht="17.25" thickBot="1">
      <c r="A1168" s="892"/>
      <c r="B1168" s="895"/>
      <c r="C1168" s="205"/>
      <c r="D1168" s="206"/>
      <c r="E1168" s="207"/>
      <c r="F1168" s="208"/>
      <c r="G1168" s="209"/>
      <c r="H1168" s="210"/>
      <c r="I1168" s="211"/>
      <c r="J1168" s="211"/>
      <c r="K1168" s="212"/>
      <c r="L1168" s="213"/>
      <c r="M1168" s="214"/>
      <c r="N1168" s="215"/>
      <c r="O1168" s="207"/>
      <c r="P1168" s="208"/>
    </row>
    <row r="1169" spans="1:16" s="71" customFormat="1" ht="18" customHeight="1" thickTop="1" thickBot="1">
      <c r="A1169" s="926">
        <f>A1063+1</f>
        <v>46185</v>
      </c>
      <c r="B1169" s="90" t="s">
        <v>162</v>
      </c>
      <c r="C1169" s="896" t="s">
        <v>665</v>
      </c>
      <c r="D1169" s="91" t="s">
        <v>114</v>
      </c>
      <c r="E1169" s="92" t="s">
        <v>164</v>
      </c>
      <c r="F1169" s="93"/>
      <c r="G1169" s="90" t="s">
        <v>162</v>
      </c>
      <c r="H1169" s="900" t="s">
        <v>163</v>
      </c>
      <c r="I1169" s="91" t="s">
        <v>114</v>
      </c>
      <c r="J1169" s="92" t="s">
        <v>164</v>
      </c>
      <c r="K1169" s="93"/>
      <c r="L1169" s="90" t="s">
        <v>162</v>
      </c>
      <c r="M1169" s="903" t="s">
        <v>163</v>
      </c>
      <c r="N1169" s="91" t="s">
        <v>114</v>
      </c>
      <c r="O1169" s="92" t="s">
        <v>164</v>
      </c>
      <c r="P1169" s="93"/>
    </row>
    <row r="1170" spans="1:16" ht="18" customHeight="1">
      <c r="A1170" s="927"/>
      <c r="B1170" s="928"/>
      <c r="C1170" s="897"/>
      <c r="D1170" s="94" t="s">
        <v>116</v>
      </c>
      <c r="E1170" s="95" t="s">
        <v>142</v>
      </c>
      <c r="F1170" s="93"/>
      <c r="G1170" s="928"/>
      <c r="H1170" s="900"/>
      <c r="I1170" s="94" t="s">
        <v>116</v>
      </c>
      <c r="J1170" s="95" t="s">
        <v>142</v>
      </c>
      <c r="K1170" s="93"/>
      <c r="L1170" s="928"/>
      <c r="M1170" s="903"/>
      <c r="N1170" s="94" t="s">
        <v>116</v>
      </c>
      <c r="O1170" s="95" t="s">
        <v>142</v>
      </c>
      <c r="P1170" s="93"/>
    </row>
    <row r="1171" spans="1:16" ht="17.25" thickBot="1">
      <c r="A1171" s="927"/>
      <c r="B1171" s="929"/>
      <c r="C1171" s="897"/>
      <c r="D1171" s="94" t="s">
        <v>165</v>
      </c>
      <c r="E1171" s="96" t="s">
        <v>166</v>
      </c>
      <c r="F1171" s="98"/>
      <c r="G1171" s="929"/>
      <c r="H1171" s="900"/>
      <c r="I1171" s="94" t="s">
        <v>165</v>
      </c>
      <c r="J1171" s="96" t="s">
        <v>166</v>
      </c>
      <c r="K1171" s="98"/>
      <c r="L1171" s="929"/>
      <c r="M1171" s="903"/>
      <c r="N1171" s="94" t="s">
        <v>165</v>
      </c>
      <c r="O1171" s="96" t="s">
        <v>166</v>
      </c>
      <c r="P1171" s="98"/>
    </row>
    <row r="1172" spans="1:16" ht="17.25" thickBot="1">
      <c r="A1172" s="927"/>
      <c r="B1172" s="90" t="s">
        <v>167</v>
      </c>
      <c r="C1172" s="897"/>
      <c r="D1172" s="94"/>
      <c r="E1172" s="96"/>
      <c r="F1172" s="97"/>
      <c r="G1172" s="90" t="s">
        <v>167</v>
      </c>
      <c r="H1172" s="900"/>
      <c r="I1172" s="94" t="s">
        <v>120</v>
      </c>
      <c r="J1172" s="96" t="s">
        <v>148</v>
      </c>
      <c r="K1172" s="97"/>
      <c r="L1172" s="90" t="s">
        <v>167</v>
      </c>
      <c r="M1172" s="903"/>
      <c r="N1172" s="94" t="s">
        <v>120</v>
      </c>
      <c r="O1172" s="96" t="s">
        <v>148</v>
      </c>
      <c r="P1172" s="97"/>
    </row>
    <row r="1173" spans="1:16">
      <c r="A1173" s="927"/>
      <c r="B1173" s="925"/>
      <c r="C1173" s="897"/>
      <c r="D1173" s="94"/>
      <c r="E1173" s="96"/>
      <c r="F1173" s="97"/>
      <c r="G1173" s="925"/>
      <c r="H1173" s="900"/>
      <c r="I1173" s="94"/>
      <c r="J1173" s="96"/>
      <c r="K1173" s="97"/>
      <c r="L1173" s="925"/>
      <c r="M1173" s="903"/>
      <c r="N1173" s="94"/>
      <c r="O1173" s="96"/>
      <c r="P1173" s="97"/>
    </row>
    <row r="1174" spans="1:16">
      <c r="A1174" s="927"/>
      <c r="B1174" s="918"/>
      <c r="C1174" s="897"/>
      <c r="D1174" s="94"/>
      <c r="E1174" s="96"/>
      <c r="F1174" s="97"/>
      <c r="G1174" s="918"/>
      <c r="H1174" s="900"/>
      <c r="I1174" s="94"/>
      <c r="J1174" s="96"/>
      <c r="K1174" s="97"/>
      <c r="L1174" s="918"/>
      <c r="M1174" s="903"/>
      <c r="N1174" s="94"/>
      <c r="O1174" s="96"/>
      <c r="P1174" s="97"/>
    </row>
    <row r="1175" spans="1:16">
      <c r="A1175" s="927"/>
      <c r="B1175" s="917"/>
      <c r="C1175" s="897"/>
      <c r="D1175" s="94"/>
      <c r="E1175" s="96"/>
      <c r="F1175" s="93"/>
      <c r="G1175" s="917"/>
      <c r="H1175" s="900"/>
      <c r="I1175" s="94"/>
      <c r="J1175" s="96"/>
      <c r="K1175" s="93"/>
      <c r="L1175" s="917"/>
      <c r="M1175" s="903"/>
      <c r="N1175" s="94"/>
      <c r="O1175" s="96"/>
      <c r="P1175" s="93"/>
    </row>
    <row r="1176" spans="1:16">
      <c r="A1176" s="927"/>
      <c r="B1176" s="918"/>
      <c r="C1176" s="897"/>
      <c r="D1176" s="94"/>
      <c r="E1176" s="96"/>
      <c r="F1176" s="99"/>
      <c r="G1176" s="918"/>
      <c r="H1176" s="900"/>
      <c r="I1176" s="94"/>
      <c r="J1176" s="96"/>
      <c r="K1176" s="99"/>
      <c r="L1176" s="918"/>
      <c r="M1176" s="903"/>
      <c r="N1176" s="94"/>
      <c r="O1176" s="96"/>
      <c r="P1176" s="93"/>
    </row>
    <row r="1177" spans="1:16">
      <c r="A1177" s="927"/>
      <c r="B1177" s="917"/>
      <c r="C1177" s="897"/>
      <c r="D1177" s="94"/>
      <c r="E1177" s="96"/>
      <c r="F1177" s="102"/>
      <c r="G1177" s="917"/>
      <c r="H1177" s="900"/>
      <c r="I1177" s="94"/>
      <c r="J1177" s="96"/>
      <c r="K1177" s="102"/>
      <c r="L1177" s="917"/>
      <c r="M1177" s="903"/>
      <c r="N1177" s="94"/>
      <c r="O1177" s="96"/>
      <c r="P1177" s="99"/>
    </row>
    <row r="1178" spans="1:16" ht="17.25" thickBot="1">
      <c r="A1178" s="927"/>
      <c r="B1178" s="918"/>
      <c r="C1178" s="897"/>
      <c r="D1178" s="94"/>
      <c r="E1178" s="96"/>
      <c r="F1178" s="99"/>
      <c r="G1178" s="918"/>
      <c r="H1178" s="900"/>
      <c r="I1178" s="94"/>
      <c r="J1178" s="96"/>
      <c r="K1178" s="99"/>
      <c r="L1178" s="918"/>
      <c r="M1178" s="903"/>
      <c r="N1178" s="94"/>
      <c r="O1178" s="96"/>
      <c r="P1178" s="99"/>
    </row>
    <row r="1179" spans="1:16" ht="17.25" thickBot="1">
      <c r="A1179" s="927"/>
      <c r="B1179" s="100" t="s">
        <v>168</v>
      </c>
      <c r="C1179" s="897"/>
      <c r="D1179" s="94"/>
      <c r="E1179" s="96"/>
      <c r="F1179" s="99"/>
      <c r="G1179" s="100" t="s">
        <v>168</v>
      </c>
      <c r="H1179" s="900"/>
      <c r="I1179" s="94"/>
      <c r="J1179" s="96"/>
      <c r="K1179" s="99"/>
      <c r="L1179" s="100" t="s">
        <v>168</v>
      </c>
      <c r="M1179" s="903"/>
      <c r="N1179" s="94"/>
      <c r="O1179" s="96"/>
      <c r="P1179" s="99"/>
    </row>
    <row r="1180" spans="1:16">
      <c r="A1180" s="927"/>
      <c r="B1180" s="919"/>
      <c r="C1180" s="897"/>
      <c r="D1180" s="94"/>
      <c r="E1180" s="96"/>
      <c r="F1180" s="99"/>
      <c r="G1180" s="919"/>
      <c r="H1180" s="900"/>
      <c r="I1180" s="94"/>
      <c r="J1180" s="96"/>
      <c r="K1180" s="99"/>
      <c r="L1180" s="919"/>
      <c r="M1180" s="903"/>
      <c r="N1180" s="94"/>
      <c r="O1180" s="96"/>
      <c r="P1180" s="99"/>
    </row>
    <row r="1181" spans="1:16">
      <c r="A1181" s="927"/>
      <c r="B1181" s="920"/>
      <c r="C1181" s="897"/>
      <c r="D1181" s="94"/>
      <c r="E1181" s="96"/>
      <c r="F1181" s="99"/>
      <c r="G1181" s="920"/>
      <c r="H1181" s="900"/>
      <c r="I1181" s="94"/>
      <c r="J1181" s="96"/>
      <c r="K1181" s="99"/>
      <c r="L1181" s="920"/>
      <c r="M1181" s="903"/>
      <c r="N1181" s="94"/>
      <c r="O1181" s="96"/>
      <c r="P1181" s="97"/>
    </row>
    <row r="1182" spans="1:16" ht="17.25" thickBot="1">
      <c r="A1182" s="927"/>
      <c r="B1182" s="921"/>
      <c r="C1182" s="897"/>
      <c r="D1182" s="94"/>
      <c r="E1182" s="96"/>
      <c r="F1182" s="97"/>
      <c r="G1182" s="921"/>
      <c r="H1182" s="900"/>
      <c r="I1182" s="94"/>
      <c r="J1182" s="96"/>
      <c r="K1182" s="97"/>
      <c r="L1182" s="921"/>
      <c r="M1182" s="903"/>
      <c r="N1182" s="94"/>
      <c r="O1182" s="96"/>
      <c r="P1182" s="97"/>
    </row>
    <row r="1183" spans="1:16" ht="17.25" thickBot="1">
      <c r="A1183" s="927"/>
      <c r="B1183" s="100" t="s">
        <v>123</v>
      </c>
      <c r="C1183" s="897"/>
      <c r="D1183" s="94"/>
      <c r="E1183" s="96"/>
      <c r="F1183" s="97"/>
      <c r="G1183" s="100" t="s">
        <v>123</v>
      </c>
      <c r="H1183" s="900"/>
      <c r="I1183" s="94"/>
      <c r="J1183" s="96"/>
      <c r="K1183" s="97"/>
      <c r="L1183" s="100" t="s">
        <v>123</v>
      </c>
      <c r="M1183" s="903"/>
      <c r="N1183" s="94"/>
      <c r="O1183" s="96"/>
      <c r="P1183" s="97"/>
    </row>
    <row r="1184" spans="1:16">
      <c r="A1184" s="927"/>
      <c r="B1184" s="932"/>
      <c r="C1184" s="897"/>
      <c r="D1184" s="94"/>
      <c r="E1184" s="96"/>
      <c r="F1184" s="97"/>
      <c r="G1184" s="932"/>
      <c r="H1184" s="900"/>
      <c r="I1184" s="94"/>
      <c r="J1184" s="96"/>
      <c r="K1184" s="97"/>
      <c r="L1184" s="932"/>
      <c r="M1184" s="903"/>
      <c r="N1184" s="94"/>
      <c r="O1184" s="96"/>
      <c r="P1184" s="97"/>
    </row>
    <row r="1185" spans="1:16">
      <c r="A1185" s="927"/>
      <c r="B1185" s="933"/>
      <c r="C1185" s="897"/>
      <c r="D1185" s="94"/>
      <c r="E1185" s="96"/>
      <c r="F1185" s="97"/>
      <c r="G1185" s="933"/>
      <c r="H1185" s="900"/>
      <c r="I1185" s="94"/>
      <c r="J1185" s="96"/>
      <c r="K1185" s="97"/>
      <c r="L1185" s="933"/>
      <c r="M1185" s="903"/>
      <c r="N1185" s="94"/>
      <c r="O1185" s="96"/>
      <c r="P1185" s="97"/>
    </row>
    <row r="1186" spans="1:16" ht="17.25" thickBot="1">
      <c r="A1186" s="927"/>
      <c r="B1186" s="934"/>
      <c r="C1186" s="897"/>
      <c r="D1186" s="94"/>
      <c r="E1186" s="96"/>
      <c r="F1186" s="97"/>
      <c r="G1186" s="934"/>
      <c r="H1186" s="900"/>
      <c r="I1186" s="94"/>
      <c r="J1186" s="96"/>
      <c r="K1186" s="97"/>
      <c r="L1186" s="934"/>
      <c r="M1186" s="903"/>
      <c r="N1186" s="94"/>
      <c r="O1186" s="96"/>
      <c r="P1186" s="97"/>
    </row>
    <row r="1187" spans="1:16">
      <c r="A1187" s="927"/>
      <c r="B1187" s="915" t="s">
        <v>124</v>
      </c>
      <c r="C1187" s="897"/>
      <c r="D1187" s="94"/>
      <c r="E1187" s="96"/>
      <c r="F1187" s="97"/>
      <c r="G1187" s="915" t="s">
        <v>124</v>
      </c>
      <c r="H1187" s="900"/>
      <c r="I1187" s="94"/>
      <c r="J1187" s="96"/>
      <c r="K1187" s="97"/>
      <c r="L1187" s="915" t="s">
        <v>124</v>
      </c>
      <c r="M1187" s="903"/>
      <c r="N1187" s="94"/>
      <c r="O1187" s="96"/>
      <c r="P1187" s="97"/>
    </row>
    <row r="1188" spans="1:16" ht="17.25" thickBot="1">
      <c r="A1188" s="927"/>
      <c r="B1188" s="916"/>
      <c r="C1188" s="897"/>
      <c r="D1188" s="94"/>
      <c r="E1188" s="96"/>
      <c r="F1188" s="97"/>
      <c r="G1188" s="916"/>
      <c r="H1188" s="900"/>
      <c r="I1188" s="94"/>
      <c r="J1188" s="96"/>
      <c r="K1188" s="97"/>
      <c r="L1188" s="916"/>
      <c r="M1188" s="903"/>
      <c r="N1188" s="94"/>
      <c r="O1188" s="96"/>
      <c r="P1188" s="93"/>
    </row>
    <row r="1189" spans="1:16" ht="17.25" thickTop="1">
      <c r="A1189" s="927"/>
      <c r="B1189" s="930" t="s">
        <v>125</v>
      </c>
      <c r="C1189" s="897"/>
      <c r="D1189" s="94"/>
      <c r="E1189" s="96"/>
      <c r="F1189" s="93"/>
      <c r="G1189" s="930" t="s">
        <v>125</v>
      </c>
      <c r="H1189" s="900"/>
      <c r="I1189" s="94"/>
      <c r="J1189" s="96"/>
      <c r="K1189" s="93"/>
      <c r="L1189" s="930" t="s">
        <v>125</v>
      </c>
      <c r="M1189" s="903"/>
      <c r="N1189" s="94"/>
      <c r="O1189" s="96"/>
      <c r="P1189" s="97"/>
    </row>
    <row r="1190" spans="1:16" ht="17.25" thickBot="1">
      <c r="A1190" s="927"/>
      <c r="B1190" s="913"/>
      <c r="C1190" s="897"/>
      <c r="D1190" s="94"/>
      <c r="E1190" s="96"/>
      <c r="F1190" s="93"/>
      <c r="G1190" s="913"/>
      <c r="H1190" s="900"/>
      <c r="I1190" s="94"/>
      <c r="J1190" s="96"/>
      <c r="K1190" s="93"/>
      <c r="L1190" s="913"/>
      <c r="M1190" s="903"/>
      <c r="N1190" s="94"/>
      <c r="O1190" s="96"/>
      <c r="P1190" s="101"/>
    </row>
    <row r="1191" spans="1:16">
      <c r="A1191" s="927"/>
      <c r="B1191" s="923"/>
      <c r="C1191" s="897"/>
      <c r="D1191" s="94"/>
      <c r="E1191" s="96"/>
      <c r="F1191" s="97"/>
      <c r="G1191" s="923"/>
      <c r="H1191" s="900"/>
      <c r="I1191" s="94"/>
      <c r="J1191" s="96"/>
      <c r="K1191" s="97"/>
      <c r="L1191" s="923"/>
      <c r="M1191" s="903"/>
      <c r="N1191" s="94"/>
      <c r="O1191" s="96"/>
      <c r="P1191" s="103"/>
    </row>
    <row r="1192" spans="1:16" ht="17.25" thickBot="1">
      <c r="A1192" s="927"/>
      <c r="B1192" s="931"/>
      <c r="C1192" s="897"/>
      <c r="D1192" s="94"/>
      <c r="E1192" s="96"/>
      <c r="F1192" s="97"/>
      <c r="G1192" s="931"/>
      <c r="H1192" s="900"/>
      <c r="I1192" s="94"/>
      <c r="J1192" s="96"/>
      <c r="K1192" s="97"/>
      <c r="L1192" s="931"/>
      <c r="M1192" s="903"/>
      <c r="N1192" s="94"/>
      <c r="O1192" s="96"/>
      <c r="P1192" s="104"/>
    </row>
    <row r="1193" spans="1:16">
      <c r="A1193" s="927"/>
      <c r="B1193" s="912" t="s">
        <v>126</v>
      </c>
      <c r="C1193" s="897"/>
      <c r="D1193" s="94"/>
      <c r="E1193" s="96"/>
      <c r="F1193" s="93"/>
      <c r="G1193" s="912" t="s">
        <v>126</v>
      </c>
      <c r="H1193" s="900"/>
      <c r="I1193" s="94"/>
      <c r="J1193" s="96"/>
      <c r="K1193" s="93"/>
      <c r="L1193" s="912" t="s">
        <v>126</v>
      </c>
      <c r="M1193" s="903"/>
      <c r="N1193" s="94"/>
      <c r="O1193" s="96"/>
      <c r="P1193" s="99"/>
    </row>
    <row r="1194" spans="1:16" ht="17.25" thickBot="1">
      <c r="A1194" s="927"/>
      <c r="B1194" s="913"/>
      <c r="C1194" s="897"/>
      <c r="D1194" s="94"/>
      <c r="E1194" s="96"/>
      <c r="F1194" s="101"/>
      <c r="G1194" s="913"/>
      <c r="H1194" s="900"/>
      <c r="I1194" s="94"/>
      <c r="J1194" s="96"/>
      <c r="K1194" s="101"/>
      <c r="L1194" s="913"/>
      <c r="M1194" s="903"/>
      <c r="N1194" s="94"/>
      <c r="O1194" s="96"/>
      <c r="P1194" s="104"/>
    </row>
    <row r="1195" spans="1:16">
      <c r="A1195" s="927"/>
      <c r="B1195" s="923"/>
      <c r="C1195" s="897"/>
      <c r="D1195" s="94"/>
      <c r="E1195" s="96"/>
      <c r="F1195" s="102"/>
      <c r="G1195" s="923"/>
      <c r="H1195" s="900"/>
      <c r="I1195" s="94"/>
      <c r="J1195" s="96"/>
      <c r="K1195" s="103"/>
      <c r="L1195" s="923"/>
      <c r="M1195" s="903"/>
      <c r="N1195" s="94"/>
      <c r="O1195" s="96"/>
      <c r="P1195" s="93"/>
    </row>
    <row r="1196" spans="1:16" ht="17.25" thickBot="1">
      <c r="A1196" s="927"/>
      <c r="B1196" s="924"/>
      <c r="C1196" s="897"/>
      <c r="D1196" s="94"/>
      <c r="E1196" s="96"/>
      <c r="F1196" s="99"/>
      <c r="G1196" s="924"/>
      <c r="H1196" s="900"/>
      <c r="I1196" s="94"/>
      <c r="J1196" s="96"/>
      <c r="K1196" s="104"/>
      <c r="L1196" s="924"/>
      <c r="M1196" s="903"/>
      <c r="N1196" s="94"/>
      <c r="O1196" s="96"/>
      <c r="P1196" s="97"/>
    </row>
    <row r="1197" spans="1:16">
      <c r="A1197" s="927"/>
      <c r="B1197" s="922" t="s">
        <v>127</v>
      </c>
      <c r="C1197" s="897"/>
      <c r="D1197" s="94"/>
      <c r="E1197" s="96"/>
      <c r="F1197" s="103"/>
      <c r="G1197" s="922" t="s">
        <v>127</v>
      </c>
      <c r="H1197" s="900"/>
      <c r="I1197" s="94"/>
      <c r="J1197" s="96"/>
      <c r="K1197" s="104"/>
      <c r="L1197" s="922" t="s">
        <v>127</v>
      </c>
      <c r="M1197" s="903"/>
      <c r="N1197" s="94"/>
      <c r="O1197" s="114"/>
      <c r="P1197" s="97"/>
    </row>
    <row r="1198" spans="1:16" ht="17.25" thickBot="1">
      <c r="A1198" s="927"/>
      <c r="B1198" s="913"/>
      <c r="C1198" s="897"/>
      <c r="D1198" s="94"/>
      <c r="E1198" s="96"/>
      <c r="F1198" s="104"/>
      <c r="G1198" s="913"/>
      <c r="H1198" s="900"/>
      <c r="I1198" s="94"/>
      <c r="J1198" s="96"/>
      <c r="K1198" s="99"/>
      <c r="L1198" s="913"/>
      <c r="M1198" s="903"/>
      <c r="N1198" s="113"/>
      <c r="O1198" s="96"/>
      <c r="P1198" s="112"/>
    </row>
    <row r="1199" spans="1:16">
      <c r="A1199" s="927"/>
      <c r="B1199" s="923"/>
      <c r="C1199" s="897"/>
      <c r="D1199" s="94"/>
      <c r="E1199" s="96"/>
      <c r="F1199" s="104"/>
      <c r="G1199" s="923"/>
      <c r="H1199" s="900"/>
      <c r="I1199" s="94"/>
      <c r="J1199" s="96"/>
      <c r="K1199" s="104"/>
      <c r="L1199" s="923"/>
      <c r="M1199" s="903"/>
      <c r="N1199" s="113"/>
      <c r="O1199" s="114"/>
      <c r="P1199" s="97"/>
    </row>
    <row r="1200" spans="1:16" ht="17.25" thickBot="1">
      <c r="A1200" s="927"/>
      <c r="B1200" s="924"/>
      <c r="C1200" s="897"/>
      <c r="D1200" s="94"/>
      <c r="E1200" s="96"/>
      <c r="F1200" s="99"/>
      <c r="G1200" s="924"/>
      <c r="H1200" s="900"/>
      <c r="I1200" s="94"/>
      <c r="J1200" s="96"/>
      <c r="K1200" s="93"/>
      <c r="L1200" s="924"/>
      <c r="M1200" s="903"/>
      <c r="N1200" s="94"/>
      <c r="O1200" s="114"/>
      <c r="P1200" s="104"/>
    </row>
    <row r="1201" spans="1:16">
      <c r="A1201" s="927"/>
      <c r="B1201" s="922" t="s">
        <v>128</v>
      </c>
      <c r="C1201" s="897"/>
      <c r="D1201" s="94"/>
      <c r="E1201" s="96"/>
      <c r="F1201" s="104"/>
      <c r="G1201" s="922" t="s">
        <v>128</v>
      </c>
      <c r="H1201" s="900"/>
      <c r="I1201" s="94"/>
      <c r="J1201" s="96"/>
      <c r="K1201" s="97"/>
      <c r="L1201" s="922" t="s">
        <v>128</v>
      </c>
      <c r="M1201" s="903"/>
      <c r="N1201" s="94"/>
      <c r="O1201" s="96"/>
      <c r="P1201" s="97"/>
    </row>
    <row r="1202" spans="1:16" ht="17.25" thickBot="1">
      <c r="A1202" s="927"/>
      <c r="B1202" s="913"/>
      <c r="C1202" s="897"/>
      <c r="D1202" s="94"/>
      <c r="E1202" s="96"/>
      <c r="F1202" s="93"/>
      <c r="G1202" s="913"/>
      <c r="H1202" s="900"/>
      <c r="I1202" s="94"/>
      <c r="J1202" s="114"/>
      <c r="K1202" s="97"/>
      <c r="L1202" s="913"/>
      <c r="M1202" s="903"/>
      <c r="N1202" s="113"/>
      <c r="O1202" s="114"/>
      <c r="P1202" s="97"/>
    </row>
    <row r="1203" spans="1:16">
      <c r="A1203" s="927"/>
      <c r="B1203" s="923"/>
      <c r="C1203" s="897"/>
      <c r="D1203" s="94"/>
      <c r="E1203" s="96"/>
      <c r="F1203" s="97"/>
      <c r="G1203" s="923"/>
      <c r="H1203" s="900"/>
      <c r="I1203" s="94"/>
      <c r="J1203" s="96"/>
      <c r="K1203" s="97"/>
      <c r="L1203" s="923"/>
      <c r="M1203" s="903"/>
      <c r="N1203" s="113"/>
      <c r="O1203" s="114"/>
      <c r="P1203" s="97"/>
    </row>
    <row r="1204" spans="1:16" ht="17.25" thickBot="1">
      <c r="A1204" s="927"/>
      <c r="B1204" s="924"/>
      <c r="C1204" s="897"/>
      <c r="D1204" s="94"/>
      <c r="E1204" s="96"/>
      <c r="F1204" s="93"/>
      <c r="G1204" s="924"/>
      <c r="H1204" s="900"/>
      <c r="I1204" s="94"/>
      <c r="J1204" s="114"/>
      <c r="K1204" s="97"/>
      <c r="L1204" s="924"/>
      <c r="M1204" s="903"/>
      <c r="N1204" s="94"/>
      <c r="O1204" s="114"/>
      <c r="P1204" s="97"/>
    </row>
    <row r="1205" spans="1:16">
      <c r="A1205" s="927"/>
      <c r="B1205" s="912" t="s">
        <v>129</v>
      </c>
      <c r="C1205" s="897"/>
      <c r="D1205" s="94"/>
      <c r="E1205" s="96"/>
      <c r="F1205" s="93"/>
      <c r="G1205" s="912" t="s">
        <v>129</v>
      </c>
      <c r="H1205" s="900"/>
      <c r="I1205" s="94"/>
      <c r="J1205" s="114"/>
      <c r="K1205" s="97"/>
      <c r="L1205" s="912" t="s">
        <v>129</v>
      </c>
      <c r="M1205" s="903"/>
      <c r="N1205" s="113"/>
      <c r="O1205" s="114"/>
      <c r="P1205" s="97"/>
    </row>
    <row r="1206" spans="1:16" ht="17.25" thickBot="1">
      <c r="A1206" s="927"/>
      <c r="B1206" s="913"/>
      <c r="C1206" s="897"/>
      <c r="D1206" s="94"/>
      <c r="E1206" s="96"/>
      <c r="F1206" s="93"/>
      <c r="G1206" s="913"/>
      <c r="H1206" s="900"/>
      <c r="I1206" s="94"/>
      <c r="J1206" s="114"/>
      <c r="K1206" s="97"/>
      <c r="L1206" s="913"/>
      <c r="M1206" s="903"/>
      <c r="N1206" s="94"/>
      <c r="O1206" s="114"/>
      <c r="P1206" s="97"/>
    </row>
    <row r="1207" spans="1:16">
      <c r="A1207" s="927"/>
      <c r="B1207" s="106"/>
      <c r="C1207" s="897"/>
      <c r="D1207" s="94"/>
      <c r="E1207" s="96"/>
      <c r="F1207" s="97"/>
      <c r="G1207" s="106"/>
      <c r="H1207" s="900"/>
      <c r="I1207" s="94"/>
      <c r="J1207" s="96"/>
      <c r="K1207" s="112"/>
      <c r="L1207" s="106"/>
      <c r="M1207" s="903"/>
      <c r="N1207" s="113"/>
      <c r="O1207" s="96"/>
      <c r="P1207" s="112"/>
    </row>
    <row r="1208" spans="1:16">
      <c r="A1208" s="927"/>
      <c r="B1208" s="107"/>
      <c r="C1208" s="897"/>
      <c r="D1208" s="94"/>
      <c r="E1208" s="96"/>
      <c r="F1208" s="93"/>
      <c r="G1208" s="107"/>
      <c r="H1208" s="900"/>
      <c r="I1208" s="94"/>
      <c r="J1208" s="96"/>
      <c r="K1208" s="97"/>
      <c r="L1208" s="107"/>
      <c r="M1208" s="903"/>
      <c r="N1208" s="113"/>
      <c r="O1208" s="114"/>
      <c r="P1208" s="97"/>
    </row>
    <row r="1209" spans="1:16">
      <c r="A1209" s="927"/>
      <c r="B1209" s="109"/>
      <c r="C1209" s="897"/>
      <c r="D1209" s="94"/>
      <c r="E1209" s="96"/>
      <c r="F1209" s="93"/>
      <c r="G1209" s="109"/>
      <c r="H1209" s="900"/>
      <c r="I1209" s="113"/>
      <c r="J1209" s="114"/>
      <c r="K1209" s="97"/>
      <c r="L1209" s="109"/>
      <c r="M1209" s="903"/>
      <c r="N1209" s="113"/>
      <c r="O1209" s="114"/>
      <c r="P1209" s="104"/>
    </row>
    <row r="1210" spans="1:16">
      <c r="A1210" s="927"/>
      <c r="B1210" s="110"/>
      <c r="C1210" s="897"/>
      <c r="D1210" s="94"/>
      <c r="E1210" s="96"/>
      <c r="F1210" s="93"/>
      <c r="G1210" s="110"/>
      <c r="H1210" s="900"/>
      <c r="I1210" s="113"/>
      <c r="J1210" s="114"/>
      <c r="K1210" s="104"/>
      <c r="L1210" s="110"/>
      <c r="M1210" s="903"/>
      <c r="N1210" s="111"/>
      <c r="O1210" s="96"/>
      <c r="P1210" s="97"/>
    </row>
    <row r="1211" spans="1:16">
      <c r="A1211" s="927"/>
      <c r="B1211" s="109"/>
      <c r="C1211" s="897"/>
      <c r="D1211" s="111"/>
      <c r="E1211" s="96"/>
      <c r="F1211" s="97"/>
      <c r="G1211" s="109"/>
      <c r="H1211" s="900"/>
      <c r="I1211" s="111"/>
      <c r="J1211" s="96"/>
      <c r="K1211" s="112"/>
      <c r="L1211" s="109"/>
      <c r="M1211" s="903"/>
      <c r="N1211" s="94"/>
      <c r="O1211" s="96"/>
      <c r="P1211" s="112"/>
    </row>
    <row r="1212" spans="1:16">
      <c r="A1212" s="927"/>
      <c r="B1212" s="110"/>
      <c r="C1212" s="897"/>
      <c r="D1212" s="94"/>
      <c r="E1212" s="96"/>
      <c r="F1212" s="108"/>
      <c r="G1212" s="110"/>
      <c r="H1212" s="900"/>
      <c r="I1212" s="94"/>
      <c r="J1212" s="96"/>
      <c r="K1212" s="97"/>
      <c r="L1212" s="110"/>
      <c r="M1212" s="903"/>
      <c r="N1212" s="113"/>
      <c r="O1212" s="114"/>
      <c r="P1212" s="97"/>
    </row>
    <row r="1213" spans="1:16">
      <c r="A1213" s="927"/>
      <c r="B1213" s="109"/>
      <c r="C1213" s="897"/>
      <c r="D1213" s="94"/>
      <c r="E1213" s="96"/>
      <c r="F1213" s="97"/>
      <c r="G1213" s="109"/>
      <c r="H1213" s="900"/>
      <c r="I1213" s="113"/>
      <c r="J1213" s="114"/>
      <c r="K1213" s="97"/>
      <c r="L1213" s="109"/>
      <c r="M1213" s="903"/>
      <c r="N1213" s="113"/>
      <c r="O1213" s="114"/>
      <c r="P1213" s="97"/>
    </row>
    <row r="1214" spans="1:16" ht="17.25" thickBot="1">
      <c r="A1214" s="927"/>
      <c r="B1214" s="110"/>
      <c r="C1214" s="910"/>
      <c r="D1214" s="115"/>
      <c r="E1214" s="116"/>
      <c r="F1214" s="117"/>
      <c r="G1214" s="110"/>
      <c r="H1214" s="900"/>
      <c r="I1214" s="115"/>
      <c r="J1214" s="116"/>
      <c r="K1214" s="117"/>
      <c r="L1214" s="110"/>
      <c r="M1214" s="903"/>
      <c r="N1214" s="115"/>
      <c r="O1214" s="116"/>
      <c r="P1214" s="117"/>
    </row>
    <row r="1215" spans="1:16">
      <c r="A1215" s="914" t="str">
        <f>TEXT(A1169,"AAAA")</f>
        <v>星期五</v>
      </c>
      <c r="B1215" s="109"/>
      <c r="C1215" s="896" t="s">
        <v>666</v>
      </c>
      <c r="D1215" s="118"/>
      <c r="E1215" s="119"/>
      <c r="F1215" s="97"/>
      <c r="G1215" s="109"/>
      <c r="H1215" s="899" t="s">
        <v>130</v>
      </c>
      <c r="I1215" s="118"/>
      <c r="J1215" s="119"/>
      <c r="K1215" s="97"/>
      <c r="L1215" s="109"/>
      <c r="M1215" s="902" t="s">
        <v>130</v>
      </c>
      <c r="N1215" s="118"/>
      <c r="O1215" s="119"/>
      <c r="P1215" s="97"/>
    </row>
    <row r="1216" spans="1:16">
      <c r="A1216" s="914"/>
      <c r="B1216" s="110"/>
      <c r="C1216" s="897"/>
      <c r="D1216" s="120"/>
      <c r="E1216" s="96"/>
      <c r="F1216" s="97"/>
      <c r="G1216" s="110"/>
      <c r="H1216" s="900"/>
      <c r="I1216" s="94"/>
      <c r="J1216" s="96"/>
      <c r="K1216" s="97"/>
      <c r="L1216" s="110"/>
      <c r="M1216" s="903"/>
      <c r="N1216" s="94"/>
      <c r="O1216" s="96"/>
      <c r="P1216" s="97"/>
    </row>
    <row r="1217" spans="1:16">
      <c r="A1217" s="914"/>
      <c r="B1217" s="109"/>
      <c r="C1217" s="897"/>
      <c r="D1217" s="120"/>
      <c r="E1217" s="96"/>
      <c r="F1217" s="97"/>
      <c r="G1217" s="109"/>
      <c r="H1217" s="900"/>
      <c r="I1217" s="94"/>
      <c r="J1217" s="96"/>
      <c r="K1217" s="97"/>
      <c r="L1217" s="109"/>
      <c r="M1217" s="903"/>
      <c r="N1217" s="94"/>
      <c r="O1217" s="96"/>
      <c r="P1217" s="97"/>
    </row>
    <row r="1218" spans="1:16">
      <c r="A1218" s="914"/>
      <c r="B1218" s="110"/>
      <c r="C1218" s="897"/>
      <c r="D1218" s="120"/>
      <c r="E1218" s="96"/>
      <c r="F1218" s="97"/>
      <c r="G1218" s="110"/>
      <c r="H1218" s="900"/>
      <c r="I1218" s="94"/>
      <c r="J1218" s="96"/>
      <c r="K1218" s="97"/>
      <c r="L1218" s="110"/>
      <c r="M1218" s="903"/>
      <c r="N1218" s="94"/>
      <c r="O1218" s="96"/>
      <c r="P1218" s="97"/>
    </row>
    <row r="1219" spans="1:16">
      <c r="A1219" s="914"/>
      <c r="B1219" s="109"/>
      <c r="C1219" s="897"/>
      <c r="D1219" s="120"/>
      <c r="E1219" s="96"/>
      <c r="F1219" s="97"/>
      <c r="G1219" s="109"/>
      <c r="H1219" s="900"/>
      <c r="I1219" s="94"/>
      <c r="J1219" s="96"/>
      <c r="K1219" s="97"/>
      <c r="L1219" s="109"/>
      <c r="M1219" s="903"/>
      <c r="N1219" s="94"/>
      <c r="O1219" s="96"/>
      <c r="P1219" s="97"/>
    </row>
    <row r="1220" spans="1:16">
      <c r="A1220" s="914"/>
      <c r="B1220" s="110"/>
      <c r="C1220" s="897"/>
      <c r="D1220" s="120"/>
      <c r="E1220" s="96"/>
      <c r="F1220" s="97"/>
      <c r="G1220" s="110"/>
      <c r="H1220" s="900"/>
      <c r="I1220" s="94"/>
      <c r="J1220" s="96"/>
      <c r="K1220" s="97"/>
      <c r="L1220" s="110"/>
      <c r="M1220" s="903"/>
      <c r="N1220" s="94"/>
      <c r="O1220" s="96"/>
      <c r="P1220" s="97"/>
    </row>
    <row r="1221" spans="1:16">
      <c r="A1221" s="914"/>
      <c r="B1221" s="109"/>
      <c r="C1221" s="897"/>
      <c r="D1221" s="120"/>
      <c r="E1221" s="96"/>
      <c r="F1221" s="97"/>
      <c r="G1221" s="109"/>
      <c r="H1221" s="900"/>
      <c r="I1221" s="94"/>
      <c r="J1221" s="96"/>
      <c r="K1221" s="97"/>
      <c r="L1221" s="109"/>
      <c r="M1221" s="903"/>
      <c r="N1221" s="94"/>
      <c r="O1221" s="96"/>
      <c r="P1221" s="97"/>
    </row>
    <row r="1222" spans="1:16">
      <c r="A1222" s="914"/>
      <c r="B1222" s="110"/>
      <c r="C1222" s="897"/>
      <c r="D1222" s="94"/>
      <c r="E1222" s="96"/>
      <c r="F1222" s="97"/>
      <c r="G1222" s="110"/>
      <c r="H1222" s="900"/>
      <c r="I1222" s="94"/>
      <c r="J1222" s="96"/>
      <c r="K1222" s="97"/>
      <c r="L1222" s="110"/>
      <c r="M1222" s="903"/>
      <c r="N1222" s="94"/>
      <c r="O1222" s="96"/>
      <c r="P1222" s="97"/>
    </row>
    <row r="1223" spans="1:16">
      <c r="A1223" s="914"/>
      <c r="B1223" s="107"/>
      <c r="C1223" s="897"/>
      <c r="D1223" s="113"/>
      <c r="E1223" s="114"/>
      <c r="F1223" s="104"/>
      <c r="G1223" s="107"/>
      <c r="H1223" s="900"/>
      <c r="I1223" s="113"/>
      <c r="J1223" s="114"/>
      <c r="K1223" s="97"/>
      <c r="L1223" s="107"/>
      <c r="M1223" s="903"/>
      <c r="N1223" s="113"/>
      <c r="O1223" s="114"/>
      <c r="P1223" s="97"/>
    </row>
    <row r="1224" spans="1:16" ht="17.25" thickBot="1">
      <c r="A1224" s="914"/>
      <c r="B1224" s="107"/>
      <c r="C1224" s="910"/>
      <c r="D1224" s="122" t="s">
        <v>132</v>
      </c>
      <c r="E1224" s="123" t="s">
        <v>133</v>
      </c>
      <c r="F1224" s="124"/>
      <c r="G1224" s="107"/>
      <c r="H1224" s="911"/>
      <c r="I1224" s="122" t="s">
        <v>132</v>
      </c>
      <c r="J1224" s="123" t="s">
        <v>133</v>
      </c>
      <c r="K1224" s="97"/>
      <c r="L1224" s="107"/>
      <c r="M1224" s="909"/>
      <c r="N1224" s="122" t="s">
        <v>132</v>
      </c>
      <c r="O1224" s="123" t="s">
        <v>133</v>
      </c>
      <c r="P1224" s="97"/>
    </row>
    <row r="1225" spans="1:16">
      <c r="A1225" s="105"/>
      <c r="B1225" s="109"/>
      <c r="C1225" s="896" t="s">
        <v>667</v>
      </c>
      <c r="D1225" s="118"/>
      <c r="E1225" s="119"/>
      <c r="F1225" s="125"/>
      <c r="G1225" s="109"/>
      <c r="H1225" s="899" t="s">
        <v>134</v>
      </c>
      <c r="I1225" s="118"/>
      <c r="J1225" s="119"/>
      <c r="K1225" s="125"/>
      <c r="L1225" s="109"/>
      <c r="M1225" s="902" t="s">
        <v>134</v>
      </c>
      <c r="N1225" s="118"/>
      <c r="O1225" s="119"/>
      <c r="P1225" s="125"/>
    </row>
    <row r="1226" spans="1:16">
      <c r="A1226" s="105"/>
      <c r="B1226" s="110"/>
      <c r="C1226" s="897"/>
      <c r="D1226" s="94"/>
      <c r="E1226" s="96"/>
      <c r="F1226" s="97"/>
      <c r="G1226" s="110"/>
      <c r="H1226" s="900"/>
      <c r="I1226" s="94"/>
      <c r="J1226" s="96"/>
      <c r="K1226" s="97"/>
      <c r="L1226" s="110"/>
      <c r="M1226" s="903"/>
      <c r="N1226" s="94"/>
      <c r="O1226" s="96"/>
      <c r="P1226" s="97"/>
    </row>
    <row r="1227" spans="1:16">
      <c r="A1227" s="105"/>
      <c r="B1227" s="126"/>
      <c r="C1227" s="897"/>
      <c r="D1227" s="94"/>
      <c r="E1227" s="96"/>
      <c r="F1227" s="97"/>
      <c r="G1227" s="126"/>
      <c r="H1227" s="900"/>
      <c r="I1227" s="94"/>
      <c r="J1227" s="96"/>
      <c r="K1227" s="97"/>
      <c r="L1227" s="126"/>
      <c r="M1227" s="903"/>
      <c r="N1227" s="94"/>
      <c r="O1227" s="96"/>
      <c r="P1227" s="128"/>
    </row>
    <row r="1228" spans="1:16">
      <c r="A1228" s="105"/>
      <c r="B1228" s="107"/>
      <c r="C1228" s="897"/>
      <c r="D1228" s="94"/>
      <c r="E1228" s="96"/>
      <c r="F1228" s="97"/>
      <c r="G1228" s="107"/>
      <c r="H1228" s="900"/>
      <c r="I1228" s="94"/>
      <c r="J1228" s="96"/>
      <c r="K1228" s="97"/>
      <c r="L1228" s="107"/>
      <c r="M1228" s="903"/>
      <c r="N1228" s="94"/>
      <c r="O1228" s="96"/>
      <c r="P1228" s="216"/>
    </row>
    <row r="1229" spans="1:16">
      <c r="A1229" s="105"/>
      <c r="B1229" s="109"/>
      <c r="C1229" s="897"/>
      <c r="D1229" s="94"/>
      <c r="E1229" s="96"/>
      <c r="F1229" s="97"/>
      <c r="G1229" s="109"/>
      <c r="H1229" s="900"/>
      <c r="I1229" s="94"/>
      <c r="J1229" s="96"/>
      <c r="K1229" s="97"/>
      <c r="L1229" s="109"/>
      <c r="M1229" s="903"/>
      <c r="N1229" s="94"/>
      <c r="O1229" s="96"/>
      <c r="P1229" s="97"/>
    </row>
    <row r="1230" spans="1:16">
      <c r="A1230" s="105"/>
      <c r="B1230" s="110"/>
      <c r="C1230" s="897"/>
      <c r="D1230" s="94"/>
      <c r="E1230" s="96"/>
      <c r="F1230" s="127"/>
      <c r="G1230" s="110"/>
      <c r="H1230" s="900"/>
      <c r="I1230" s="94"/>
      <c r="J1230" s="96"/>
      <c r="K1230" s="127"/>
      <c r="L1230" s="110"/>
      <c r="M1230" s="903"/>
      <c r="N1230" s="94"/>
      <c r="O1230" s="96"/>
      <c r="P1230" s="127"/>
    </row>
    <row r="1231" spans="1:16">
      <c r="A1231" s="105"/>
      <c r="B1231" s="109"/>
      <c r="C1231" s="897"/>
      <c r="D1231" s="94"/>
      <c r="E1231" s="96"/>
      <c r="F1231" s="128"/>
      <c r="G1231" s="109"/>
      <c r="H1231" s="900"/>
      <c r="I1231" s="94"/>
      <c r="J1231" s="96"/>
      <c r="K1231" s="128"/>
      <c r="L1231" s="109"/>
      <c r="M1231" s="903"/>
      <c r="N1231" s="94"/>
      <c r="O1231" s="96"/>
      <c r="P1231" s="128"/>
    </row>
    <row r="1232" spans="1:16">
      <c r="A1232" s="105"/>
      <c r="B1232" s="110"/>
      <c r="C1232" s="897"/>
      <c r="D1232" s="217"/>
      <c r="E1232" s="114"/>
      <c r="F1232" s="216"/>
      <c r="G1232" s="110"/>
      <c r="H1232" s="900"/>
      <c r="I1232" s="113"/>
      <c r="J1232" s="114"/>
      <c r="K1232" s="216"/>
      <c r="L1232" s="110"/>
      <c r="M1232" s="903"/>
      <c r="N1232" s="113"/>
      <c r="O1232" s="114"/>
      <c r="P1232" s="216"/>
    </row>
    <row r="1233" spans="1:16">
      <c r="A1233" s="105"/>
      <c r="B1233" s="109"/>
      <c r="C1233" s="897"/>
      <c r="D1233" s="217"/>
      <c r="E1233" s="114"/>
      <c r="F1233" s="216"/>
      <c r="G1233" s="109"/>
      <c r="H1233" s="900"/>
      <c r="I1233" s="113"/>
      <c r="J1233" s="114"/>
      <c r="K1233" s="216"/>
      <c r="L1233" s="109"/>
      <c r="M1233" s="903"/>
      <c r="N1233" s="113"/>
      <c r="O1233" s="114"/>
      <c r="P1233" s="216"/>
    </row>
    <row r="1234" spans="1:16" ht="17.25" thickBot="1">
      <c r="A1234" s="105"/>
      <c r="B1234" s="110"/>
      <c r="C1234" s="910"/>
      <c r="D1234" s="129"/>
      <c r="E1234" s="130"/>
      <c r="F1234" s="104"/>
      <c r="G1234" s="110"/>
      <c r="H1234" s="911"/>
      <c r="I1234" s="113"/>
      <c r="J1234" s="130"/>
      <c r="K1234" s="104"/>
      <c r="L1234" s="110"/>
      <c r="M1234" s="909"/>
      <c r="N1234" s="113"/>
      <c r="O1234" s="131"/>
      <c r="P1234" s="127"/>
    </row>
    <row r="1235" spans="1:16">
      <c r="A1235" s="132"/>
      <c r="B1235" s="109"/>
      <c r="C1235" s="896" t="s">
        <v>668</v>
      </c>
      <c r="D1235" s="118" t="s">
        <v>136</v>
      </c>
      <c r="E1235" s="133" t="s">
        <v>137</v>
      </c>
      <c r="F1235" s="125"/>
      <c r="G1235" s="109"/>
      <c r="H1235" s="899" t="s">
        <v>135</v>
      </c>
      <c r="I1235" s="118" t="s">
        <v>136</v>
      </c>
      <c r="J1235" s="133" t="s">
        <v>137</v>
      </c>
      <c r="K1235" s="125"/>
      <c r="L1235" s="109"/>
      <c r="M1235" s="902" t="s">
        <v>135</v>
      </c>
      <c r="N1235" s="118" t="s">
        <v>136</v>
      </c>
      <c r="O1235" s="133" t="s">
        <v>137</v>
      </c>
      <c r="P1235" s="125"/>
    </row>
    <row r="1236" spans="1:16">
      <c r="A1236" s="132"/>
      <c r="B1236" s="110"/>
      <c r="C1236" s="897"/>
      <c r="D1236" s="94" t="s">
        <v>141</v>
      </c>
      <c r="E1236" s="96" t="s">
        <v>142</v>
      </c>
      <c r="F1236" s="134"/>
      <c r="G1236" s="110"/>
      <c r="H1236" s="900"/>
      <c r="I1236" s="94" t="s">
        <v>141</v>
      </c>
      <c r="J1236" s="96" t="s">
        <v>142</v>
      </c>
      <c r="K1236" s="134"/>
      <c r="L1236" s="110"/>
      <c r="M1236" s="903"/>
      <c r="N1236" s="94" t="s">
        <v>141</v>
      </c>
      <c r="O1236" s="96" t="s">
        <v>142</v>
      </c>
      <c r="P1236" s="134"/>
    </row>
    <row r="1237" spans="1:16">
      <c r="A1237" s="132"/>
      <c r="B1237" s="135"/>
      <c r="C1237" s="897"/>
      <c r="D1237" s="94" t="s">
        <v>145</v>
      </c>
      <c r="E1237" s="96" t="s">
        <v>146</v>
      </c>
      <c r="F1237" s="97"/>
      <c r="G1237" s="135"/>
      <c r="H1237" s="900"/>
      <c r="I1237" s="94" t="s">
        <v>145</v>
      </c>
      <c r="J1237" s="96" t="s">
        <v>146</v>
      </c>
      <c r="K1237" s="97"/>
      <c r="L1237" s="135"/>
      <c r="M1237" s="903"/>
      <c r="N1237" s="94" t="s">
        <v>145</v>
      </c>
      <c r="O1237" s="96" t="s">
        <v>146</v>
      </c>
      <c r="P1237" s="97"/>
    </row>
    <row r="1238" spans="1:16">
      <c r="A1238" s="132"/>
      <c r="B1238" s="110"/>
      <c r="C1238" s="897"/>
      <c r="D1238" s="94" t="s">
        <v>147</v>
      </c>
      <c r="E1238" s="96" t="s">
        <v>148</v>
      </c>
      <c r="F1238" s="104"/>
      <c r="G1238" s="110"/>
      <c r="H1238" s="900"/>
      <c r="I1238" s="94" t="s">
        <v>147</v>
      </c>
      <c r="J1238" s="96" t="s">
        <v>148</v>
      </c>
      <c r="K1238" s="104"/>
      <c r="L1238" s="110"/>
      <c r="M1238" s="903"/>
      <c r="N1238" s="94" t="s">
        <v>147</v>
      </c>
      <c r="O1238" s="96" t="s">
        <v>148</v>
      </c>
      <c r="P1238" s="104"/>
    </row>
    <row r="1239" spans="1:16">
      <c r="A1239" s="132"/>
      <c r="B1239" s="135"/>
      <c r="C1239" s="897"/>
      <c r="D1239" s="94"/>
      <c r="E1239" s="114"/>
      <c r="F1239" s="136"/>
      <c r="G1239" s="135"/>
      <c r="H1239" s="900"/>
      <c r="I1239" s="94"/>
      <c r="J1239" s="114"/>
      <c r="K1239" s="136"/>
      <c r="L1239" s="135"/>
      <c r="M1239" s="903"/>
      <c r="N1239" s="94"/>
      <c r="O1239" s="114"/>
      <c r="P1239" s="136"/>
    </row>
    <row r="1240" spans="1:16">
      <c r="A1240" s="132"/>
      <c r="B1240" s="110"/>
      <c r="C1240" s="897"/>
      <c r="D1240" s="94"/>
      <c r="E1240" s="96"/>
      <c r="F1240" s="97"/>
      <c r="G1240" s="110"/>
      <c r="H1240" s="900"/>
      <c r="I1240" s="94"/>
      <c r="J1240" s="96"/>
      <c r="K1240" s="97"/>
      <c r="L1240" s="110"/>
      <c r="M1240" s="903"/>
      <c r="N1240" s="94"/>
      <c r="O1240" s="96"/>
      <c r="P1240" s="97"/>
    </row>
    <row r="1241" spans="1:16">
      <c r="A1241" s="132"/>
      <c r="B1241" s="135"/>
      <c r="C1241" s="897"/>
      <c r="D1241" s="94"/>
      <c r="E1241" s="114"/>
      <c r="F1241" s="136"/>
      <c r="G1241" s="135"/>
      <c r="H1241" s="900"/>
      <c r="I1241" s="94"/>
      <c r="J1241" s="114"/>
      <c r="K1241" s="136"/>
      <c r="L1241" s="135"/>
      <c r="M1241" s="903"/>
      <c r="N1241" s="94"/>
      <c r="O1241" s="114"/>
      <c r="P1241" s="136"/>
    </row>
    <row r="1242" spans="1:16">
      <c r="A1242" s="132"/>
      <c r="B1242" s="110"/>
      <c r="C1242" s="897"/>
      <c r="D1242" s="94"/>
      <c r="E1242" s="96"/>
      <c r="F1242" s="97"/>
      <c r="G1242" s="110"/>
      <c r="H1242" s="900"/>
      <c r="I1242" s="94"/>
      <c r="J1242" s="96"/>
      <c r="K1242" s="97"/>
      <c r="L1242" s="110"/>
      <c r="M1242" s="903"/>
      <c r="N1242" s="94"/>
      <c r="O1242" s="96"/>
      <c r="P1242" s="97"/>
    </row>
    <row r="1243" spans="1:16">
      <c r="A1243" s="132"/>
      <c r="B1243" s="135"/>
      <c r="C1243" s="897"/>
      <c r="D1243" s="94"/>
      <c r="E1243" s="96"/>
      <c r="F1243" s="97"/>
      <c r="G1243" s="135"/>
      <c r="H1243" s="900"/>
      <c r="I1243" s="94"/>
      <c r="J1243" s="96"/>
      <c r="K1243" s="97"/>
      <c r="L1243" s="135"/>
      <c r="M1243" s="903"/>
      <c r="N1243" s="94"/>
      <c r="O1243" s="96"/>
      <c r="P1243" s="97"/>
    </row>
    <row r="1244" spans="1:16" ht="17.25" thickBot="1">
      <c r="A1244" s="132"/>
      <c r="B1244" s="110"/>
      <c r="C1244" s="910"/>
      <c r="D1244" s="115"/>
      <c r="E1244" s="116"/>
      <c r="F1244" s="117"/>
      <c r="G1244" s="110"/>
      <c r="H1244" s="911"/>
      <c r="I1244" s="115"/>
      <c r="J1244" s="130"/>
      <c r="K1244" s="104"/>
      <c r="L1244" s="110"/>
      <c r="M1244" s="909"/>
      <c r="N1244" s="115"/>
      <c r="O1244" s="130"/>
      <c r="P1244" s="104"/>
    </row>
    <row r="1245" spans="1:16">
      <c r="A1245" s="132"/>
      <c r="B1245" s="135"/>
      <c r="C1245" s="896" t="s">
        <v>669</v>
      </c>
      <c r="D1245" s="137" t="s">
        <v>150</v>
      </c>
      <c r="E1245" s="138"/>
      <c r="F1245" s="139" t="s">
        <v>151</v>
      </c>
      <c r="G1245" s="135"/>
      <c r="H1245" s="899" t="s">
        <v>149</v>
      </c>
      <c r="I1245" s="137" t="s">
        <v>150</v>
      </c>
      <c r="J1245" s="138"/>
      <c r="K1245" s="139" t="s">
        <v>151</v>
      </c>
      <c r="L1245" s="135"/>
      <c r="M1245" s="902" t="s">
        <v>149</v>
      </c>
      <c r="N1245" s="137" t="s">
        <v>150</v>
      </c>
      <c r="O1245" s="138"/>
      <c r="P1245" s="139" t="s">
        <v>151</v>
      </c>
    </row>
    <row r="1246" spans="1:16">
      <c r="A1246" s="132"/>
      <c r="B1246" s="110"/>
      <c r="C1246" s="897"/>
      <c r="D1246" s="120"/>
      <c r="E1246" s="121"/>
      <c r="F1246" s="140"/>
      <c r="G1246" s="110"/>
      <c r="H1246" s="900"/>
      <c r="I1246" s="94"/>
      <c r="J1246" s="96"/>
      <c r="K1246" s="97"/>
      <c r="L1246" s="110"/>
      <c r="M1246" s="903"/>
      <c r="N1246" s="94"/>
      <c r="O1246" s="96"/>
      <c r="P1246" s="97"/>
    </row>
    <row r="1247" spans="1:16">
      <c r="A1247" s="132"/>
      <c r="B1247" s="135"/>
      <c r="C1247" s="897"/>
      <c r="D1247" s="94"/>
      <c r="E1247" s="96"/>
      <c r="F1247" s="97"/>
      <c r="G1247" s="135"/>
      <c r="H1247" s="900"/>
      <c r="I1247" s="94"/>
      <c r="J1247" s="96"/>
      <c r="K1247" s="97"/>
      <c r="L1247" s="135"/>
      <c r="M1247" s="903"/>
      <c r="N1247" s="94"/>
      <c r="O1247" s="96"/>
      <c r="P1247" s="97"/>
    </row>
    <row r="1248" spans="1:16">
      <c r="A1248" s="132"/>
      <c r="B1248" s="110"/>
      <c r="C1248" s="897"/>
      <c r="D1248" s="113"/>
      <c r="E1248" s="114"/>
      <c r="F1248" s="104"/>
      <c r="G1248" s="110"/>
      <c r="H1248" s="900"/>
      <c r="I1248" s="113"/>
      <c r="J1248" s="114"/>
      <c r="K1248" s="104"/>
      <c r="L1248" s="110"/>
      <c r="M1248" s="903"/>
      <c r="N1248" s="113"/>
      <c r="O1248" s="114"/>
      <c r="P1248" s="104"/>
    </row>
    <row r="1249" spans="1:16">
      <c r="A1249" s="905"/>
      <c r="B1249" s="135"/>
      <c r="C1249" s="897"/>
      <c r="D1249" s="94"/>
      <c r="E1249" s="96"/>
      <c r="F1249" s="97"/>
      <c r="G1249" s="135"/>
      <c r="H1249" s="900"/>
      <c r="I1249" s="94"/>
      <c r="J1249" s="96"/>
      <c r="K1249" s="97"/>
      <c r="L1249" s="135"/>
      <c r="M1249" s="903"/>
      <c r="N1249" s="94"/>
      <c r="O1249" s="96"/>
      <c r="P1249" s="97"/>
    </row>
    <row r="1250" spans="1:16">
      <c r="A1250" s="905"/>
      <c r="B1250" s="110"/>
      <c r="C1250" s="897"/>
      <c r="D1250" s="94"/>
      <c r="E1250" s="96"/>
      <c r="F1250" s="97"/>
      <c r="G1250" s="110"/>
      <c r="H1250" s="900"/>
      <c r="I1250" s="94"/>
      <c r="J1250" s="96"/>
      <c r="K1250" s="97"/>
      <c r="L1250" s="110"/>
      <c r="M1250" s="903"/>
      <c r="N1250" s="94"/>
      <c r="O1250" s="96"/>
      <c r="P1250" s="97"/>
    </row>
    <row r="1251" spans="1:16">
      <c r="A1251" s="905"/>
      <c r="B1251" s="135"/>
      <c r="C1251" s="897"/>
      <c r="D1251" s="113"/>
      <c r="E1251" s="114"/>
      <c r="F1251" s="104"/>
      <c r="G1251" s="135"/>
      <c r="H1251" s="900"/>
      <c r="I1251" s="113"/>
      <c r="J1251" s="114"/>
      <c r="K1251" s="104"/>
      <c r="L1251" s="135"/>
      <c r="M1251" s="903"/>
      <c r="N1251" s="113"/>
      <c r="O1251" s="114"/>
      <c r="P1251" s="104"/>
    </row>
    <row r="1252" spans="1:16" ht="17.25" thickBot="1">
      <c r="A1252" s="906"/>
      <c r="B1252" s="141"/>
      <c r="C1252" s="898"/>
      <c r="D1252" s="142"/>
      <c r="E1252" s="143"/>
      <c r="F1252" s="144"/>
      <c r="G1252" s="141"/>
      <c r="H1252" s="901"/>
      <c r="I1252" s="142"/>
      <c r="J1252" s="143"/>
      <c r="K1252" s="144"/>
      <c r="L1252" s="141"/>
      <c r="M1252" s="904"/>
      <c r="N1252" s="142"/>
      <c r="O1252" s="143"/>
      <c r="P1252" s="144"/>
    </row>
    <row r="1253" spans="1:16" s="146" customFormat="1" ht="27" customHeight="1" thickTop="1" thickBot="1">
      <c r="A1253" s="145"/>
      <c r="B1253" s="907" t="s">
        <v>152</v>
      </c>
      <c r="C1253" s="907"/>
      <c r="D1253" s="907"/>
      <c r="E1253" s="907"/>
      <c r="F1253" s="907"/>
      <c r="G1253" s="908" t="s">
        <v>153</v>
      </c>
      <c r="H1253" s="908"/>
      <c r="I1253" s="908"/>
      <c r="J1253" s="908"/>
      <c r="K1253" s="908"/>
      <c r="L1253" s="908"/>
      <c r="M1253" s="908"/>
      <c r="N1253" s="889" t="s">
        <v>154</v>
      </c>
      <c r="O1253" s="889"/>
      <c r="P1253" s="889"/>
    </row>
    <row r="1254" spans="1:16" s="159" customFormat="1" ht="21.75" customHeight="1" thickTop="1" thickBot="1">
      <c r="A1254" s="147" t="s">
        <v>0</v>
      </c>
      <c r="B1254" s="148"/>
      <c r="C1254" s="149" t="s">
        <v>155</v>
      </c>
      <c r="D1254" s="150" t="s">
        <v>156</v>
      </c>
      <c r="E1254" s="151" t="s">
        <v>157</v>
      </c>
      <c r="F1254" s="152" t="s">
        <v>158</v>
      </c>
      <c r="G1254" s="153" t="s">
        <v>159</v>
      </c>
      <c r="H1254" s="154" t="s">
        <v>150</v>
      </c>
      <c r="I1254" s="155" t="s">
        <v>156</v>
      </c>
      <c r="J1254" s="155" t="s">
        <v>157</v>
      </c>
      <c r="K1254" s="155" t="s">
        <v>158</v>
      </c>
      <c r="L1254" s="154" t="s">
        <v>160</v>
      </c>
      <c r="M1254" s="156" t="s">
        <v>161</v>
      </c>
      <c r="N1254" s="157" t="s">
        <v>155</v>
      </c>
      <c r="O1254" s="151" t="s">
        <v>157</v>
      </c>
      <c r="P1254" s="158" t="s">
        <v>158</v>
      </c>
    </row>
    <row r="1255" spans="1:16" s="172" customFormat="1" ht="17.25" thickTop="1">
      <c r="A1255" s="890">
        <f>A1169</f>
        <v>46185</v>
      </c>
      <c r="B1255" s="893" t="s">
        <v>670</v>
      </c>
      <c r="C1255" s="160"/>
      <c r="D1255" s="161"/>
      <c r="E1255" s="162"/>
      <c r="F1255" s="163"/>
      <c r="G1255" s="164"/>
      <c r="H1255" s="165"/>
      <c r="I1255" s="166"/>
      <c r="J1255" s="166"/>
      <c r="K1255" s="167"/>
      <c r="L1255" s="168"/>
      <c r="M1255" s="169"/>
      <c r="N1255" s="170"/>
      <c r="O1255" s="166"/>
      <c r="P1255" s="171"/>
    </row>
    <row r="1256" spans="1:16" s="172" customFormat="1">
      <c r="A1256" s="891"/>
      <c r="B1256" s="894"/>
      <c r="C1256" s="173"/>
      <c r="D1256" s="174"/>
      <c r="E1256" s="175"/>
      <c r="F1256" s="176"/>
      <c r="G1256" s="173"/>
      <c r="H1256" s="177"/>
      <c r="I1256" s="175"/>
      <c r="J1256" s="175"/>
      <c r="K1256" s="178"/>
      <c r="L1256" s="179"/>
      <c r="M1256" s="180"/>
      <c r="N1256" s="181"/>
      <c r="O1256" s="175"/>
      <c r="P1256" s="182"/>
    </row>
    <row r="1257" spans="1:16" s="172" customFormat="1">
      <c r="A1257" s="891"/>
      <c r="B1257" s="894"/>
      <c r="C1257" s="173"/>
      <c r="D1257" s="174"/>
      <c r="E1257" s="175"/>
      <c r="F1257" s="176"/>
      <c r="G1257" s="173"/>
      <c r="H1257" s="183"/>
      <c r="I1257" s="175"/>
      <c r="J1257" s="175"/>
      <c r="K1257" s="178"/>
      <c r="L1257" s="184"/>
      <c r="M1257" s="180"/>
      <c r="N1257" s="181"/>
      <c r="O1257" s="175"/>
      <c r="P1257" s="182"/>
    </row>
    <row r="1258" spans="1:16" s="172" customFormat="1">
      <c r="A1258" s="891"/>
      <c r="B1258" s="894"/>
      <c r="C1258" s="173"/>
      <c r="D1258" s="218"/>
      <c r="E1258" s="175"/>
      <c r="F1258" s="176"/>
      <c r="G1258" s="173"/>
      <c r="H1258" s="183"/>
      <c r="I1258" s="175"/>
      <c r="J1258" s="175"/>
      <c r="K1258" s="187"/>
      <c r="L1258" s="184"/>
      <c r="M1258" s="180"/>
      <c r="N1258" s="181"/>
      <c r="O1258" s="175"/>
      <c r="P1258" s="182"/>
    </row>
    <row r="1259" spans="1:16" s="172" customFormat="1">
      <c r="A1259" s="891"/>
      <c r="B1259" s="894"/>
      <c r="C1259" s="173"/>
      <c r="D1259" s="185"/>
      <c r="E1259" s="175"/>
      <c r="F1259" s="182"/>
      <c r="G1259" s="173"/>
      <c r="H1259" s="186"/>
      <c r="I1259" s="175"/>
      <c r="J1259" s="175"/>
      <c r="K1259" s="187"/>
      <c r="L1259" s="184"/>
      <c r="M1259" s="180"/>
      <c r="N1259" s="181"/>
      <c r="O1259" s="175"/>
      <c r="P1259" s="182"/>
    </row>
    <row r="1260" spans="1:16" s="172" customFormat="1">
      <c r="A1260" s="891"/>
      <c r="B1260" s="894"/>
      <c r="C1260" s="173"/>
      <c r="D1260" s="174"/>
      <c r="E1260" s="175"/>
      <c r="F1260" s="188"/>
      <c r="G1260" s="198"/>
      <c r="H1260" s="183"/>
      <c r="I1260" s="191"/>
      <c r="J1260" s="175"/>
      <c r="K1260" s="178"/>
      <c r="L1260" s="189"/>
      <c r="M1260" s="190"/>
      <c r="N1260" s="181"/>
      <c r="O1260" s="175"/>
      <c r="P1260" s="182"/>
    </row>
    <row r="1261" spans="1:16" s="172" customFormat="1">
      <c r="A1261" s="891"/>
      <c r="B1261" s="894"/>
      <c r="C1261" s="173"/>
      <c r="D1261" s="174"/>
      <c r="E1261" s="175"/>
      <c r="F1261" s="182"/>
      <c r="G1261" s="173"/>
      <c r="H1261" s="183"/>
      <c r="I1261" s="191"/>
      <c r="J1261" s="175"/>
      <c r="K1261" s="178"/>
      <c r="L1261" s="184"/>
      <c r="M1261" s="180"/>
      <c r="N1261" s="181"/>
      <c r="O1261" s="175"/>
      <c r="P1261" s="182"/>
    </row>
    <row r="1262" spans="1:16" s="172" customFormat="1">
      <c r="A1262" s="891"/>
      <c r="B1262" s="894"/>
      <c r="C1262" s="173"/>
      <c r="D1262" s="174"/>
      <c r="E1262" s="175"/>
      <c r="F1262" s="182"/>
      <c r="G1262" s="219"/>
      <c r="H1262" s="183"/>
      <c r="I1262" s="175"/>
      <c r="J1262" s="175"/>
      <c r="K1262" s="178"/>
      <c r="L1262" s="184"/>
      <c r="M1262" s="180"/>
      <c r="N1262" s="181"/>
      <c r="O1262" s="175"/>
      <c r="P1262" s="182"/>
    </row>
    <row r="1263" spans="1:16" s="172" customFormat="1">
      <c r="A1263" s="891"/>
      <c r="B1263" s="894"/>
      <c r="C1263" s="173"/>
      <c r="D1263" s="174"/>
      <c r="E1263" s="175"/>
      <c r="F1263" s="188"/>
      <c r="G1263" s="173"/>
      <c r="H1263" s="183"/>
      <c r="I1263" s="191"/>
      <c r="J1263" s="175"/>
      <c r="K1263" s="178"/>
      <c r="L1263" s="184"/>
      <c r="M1263" s="180"/>
      <c r="N1263" s="181"/>
      <c r="O1263" s="175"/>
      <c r="P1263" s="182"/>
    </row>
    <row r="1264" spans="1:16" s="172" customFormat="1">
      <c r="A1264" s="891"/>
      <c r="B1264" s="894"/>
      <c r="C1264" s="173"/>
      <c r="D1264" s="174"/>
      <c r="E1264" s="175"/>
      <c r="F1264" s="182"/>
      <c r="G1264" s="173"/>
      <c r="H1264" s="183"/>
      <c r="I1264" s="191"/>
      <c r="J1264" s="175"/>
      <c r="K1264" s="178"/>
      <c r="L1264" s="184"/>
      <c r="M1264" s="180"/>
      <c r="N1264" s="181"/>
      <c r="O1264" s="175"/>
      <c r="P1264" s="182"/>
    </row>
    <row r="1265" spans="1:16" s="172" customFormat="1">
      <c r="A1265" s="891"/>
      <c r="B1265" s="894"/>
      <c r="C1265" s="192"/>
      <c r="D1265" s="193"/>
      <c r="E1265" s="194"/>
      <c r="F1265" s="195"/>
      <c r="G1265" s="173"/>
      <c r="H1265" s="177"/>
      <c r="I1265" s="175"/>
      <c r="J1265" s="175"/>
      <c r="K1265" s="178"/>
      <c r="L1265" s="184"/>
      <c r="M1265" s="180"/>
      <c r="N1265" s="196"/>
      <c r="O1265" s="194"/>
      <c r="P1265" s="195"/>
    </row>
    <row r="1266" spans="1:16" s="172" customFormat="1">
      <c r="A1266" s="891"/>
      <c r="B1266" s="894"/>
      <c r="C1266" s="192"/>
      <c r="D1266" s="193"/>
      <c r="E1266" s="194"/>
      <c r="F1266" s="195"/>
      <c r="G1266" s="198"/>
      <c r="H1266" s="183"/>
      <c r="I1266" s="191"/>
      <c r="J1266" s="175"/>
      <c r="K1266" s="178"/>
      <c r="L1266" s="184"/>
      <c r="M1266" s="180"/>
      <c r="N1266" s="196"/>
      <c r="O1266" s="194"/>
      <c r="P1266" s="195"/>
    </row>
    <row r="1267" spans="1:16" s="172" customFormat="1">
      <c r="A1267" s="891"/>
      <c r="B1267" s="894"/>
      <c r="C1267" s="192"/>
      <c r="D1267" s="193"/>
      <c r="E1267" s="194"/>
      <c r="F1267" s="195"/>
      <c r="G1267" s="173"/>
      <c r="H1267" s="199"/>
      <c r="I1267" s="191"/>
      <c r="J1267" s="200"/>
      <c r="K1267" s="197"/>
      <c r="L1267" s="184"/>
      <c r="M1267" s="180"/>
      <c r="N1267" s="196"/>
      <c r="O1267" s="194"/>
      <c r="P1267" s="195"/>
    </row>
    <row r="1268" spans="1:16" s="172" customFormat="1">
      <c r="A1268" s="891"/>
      <c r="B1268" s="894"/>
      <c r="C1268" s="192"/>
      <c r="D1268" s="193"/>
      <c r="E1268" s="194"/>
      <c r="F1268" s="195"/>
      <c r="G1268" s="173"/>
      <c r="H1268" s="201"/>
      <c r="I1268" s="175"/>
      <c r="J1268" s="175"/>
      <c r="K1268" s="178"/>
      <c r="L1268" s="184"/>
      <c r="M1268" s="180"/>
      <c r="N1268" s="196"/>
      <c r="O1268" s="194"/>
      <c r="P1268" s="195"/>
    </row>
    <row r="1269" spans="1:16" s="172" customFormat="1">
      <c r="A1269" s="891"/>
      <c r="B1269" s="894"/>
      <c r="C1269" s="192"/>
      <c r="D1269" s="193"/>
      <c r="E1269" s="194"/>
      <c r="F1269" s="195"/>
      <c r="G1269" s="198"/>
      <c r="H1269" s="183"/>
      <c r="I1269" s="200"/>
      <c r="J1269" s="200"/>
      <c r="K1269" s="197"/>
      <c r="L1269" s="184"/>
      <c r="M1269" s="180"/>
      <c r="N1269" s="196"/>
      <c r="O1269" s="194"/>
      <c r="P1269" s="195"/>
    </row>
    <row r="1270" spans="1:16" s="172" customFormat="1">
      <c r="A1270" s="891"/>
      <c r="B1270" s="894"/>
      <c r="C1270" s="192"/>
      <c r="D1270" s="193"/>
      <c r="E1270" s="194"/>
      <c r="F1270" s="195"/>
      <c r="G1270" s="173"/>
      <c r="H1270" s="183"/>
      <c r="I1270" s="200"/>
      <c r="J1270" s="200"/>
      <c r="K1270" s="197"/>
      <c r="L1270" s="179"/>
      <c r="M1270" s="180"/>
      <c r="N1270" s="196"/>
      <c r="O1270" s="194"/>
      <c r="P1270" s="195"/>
    </row>
    <row r="1271" spans="1:16" s="172" customFormat="1">
      <c r="A1271" s="891"/>
      <c r="B1271" s="894"/>
      <c r="C1271" s="192"/>
      <c r="D1271" s="193"/>
      <c r="E1271" s="194"/>
      <c r="F1271" s="195"/>
      <c r="G1271" s="192"/>
      <c r="H1271" s="201"/>
      <c r="I1271" s="202"/>
      <c r="J1271" s="202"/>
      <c r="K1271" s="203"/>
      <c r="L1271" s="204"/>
      <c r="M1271" s="190"/>
      <c r="N1271" s="196"/>
      <c r="O1271" s="194"/>
      <c r="P1271" s="195"/>
    </row>
    <row r="1272" spans="1:16" s="172" customFormat="1">
      <c r="A1272" s="891"/>
      <c r="B1272" s="894"/>
      <c r="C1272" s="192"/>
      <c r="D1272" s="193"/>
      <c r="E1272" s="194"/>
      <c r="F1272" s="195"/>
      <c r="G1272" s="192"/>
      <c r="H1272" s="201"/>
      <c r="I1272" s="202"/>
      <c r="J1272" s="202"/>
      <c r="K1272" s="203"/>
      <c r="L1272" s="204"/>
      <c r="M1272" s="190"/>
      <c r="N1272" s="196"/>
      <c r="O1272" s="194"/>
      <c r="P1272" s="195"/>
    </row>
    <row r="1273" spans="1:16" s="172" customFormat="1">
      <c r="A1273" s="891"/>
      <c r="B1273" s="894"/>
      <c r="C1273" s="192"/>
      <c r="D1273" s="193"/>
      <c r="E1273" s="194"/>
      <c r="F1273" s="195"/>
      <c r="G1273" s="192"/>
      <c r="H1273" s="201"/>
      <c r="I1273" s="202"/>
      <c r="J1273" s="202"/>
      <c r="K1273" s="203"/>
      <c r="L1273" s="204"/>
      <c r="M1273" s="190"/>
      <c r="N1273" s="196"/>
      <c r="O1273" s="194"/>
      <c r="P1273" s="195"/>
    </row>
    <row r="1274" spans="1:16" s="172" customFormat="1" ht="17.25" thickBot="1">
      <c r="A1274" s="892"/>
      <c r="B1274" s="895"/>
      <c r="C1274" s="205"/>
      <c r="D1274" s="206"/>
      <c r="E1274" s="207"/>
      <c r="F1274" s="208"/>
      <c r="G1274" s="209"/>
      <c r="H1274" s="210"/>
      <c r="I1274" s="211"/>
      <c r="J1274" s="211"/>
      <c r="K1274" s="212"/>
      <c r="L1274" s="213"/>
      <c r="M1274" s="214"/>
      <c r="N1274" s="215"/>
      <c r="O1274" s="207"/>
      <c r="P1274" s="208"/>
    </row>
    <row r="1275" spans="1:16" s="71" customFormat="1" ht="18" customHeight="1" thickTop="1" thickBot="1">
      <c r="A1275" s="926">
        <f>A1169+1</f>
        <v>46186</v>
      </c>
      <c r="B1275" s="90" t="s">
        <v>162</v>
      </c>
      <c r="C1275" s="896" t="s">
        <v>665</v>
      </c>
      <c r="D1275" s="91" t="s">
        <v>114</v>
      </c>
      <c r="E1275" s="92" t="s">
        <v>164</v>
      </c>
      <c r="F1275" s="93"/>
      <c r="G1275" s="90" t="s">
        <v>162</v>
      </c>
      <c r="H1275" s="900" t="s">
        <v>163</v>
      </c>
      <c r="I1275" s="91" t="s">
        <v>114</v>
      </c>
      <c r="J1275" s="92" t="s">
        <v>164</v>
      </c>
      <c r="K1275" s="93"/>
      <c r="L1275" s="90" t="s">
        <v>162</v>
      </c>
      <c r="M1275" s="903" t="s">
        <v>163</v>
      </c>
      <c r="N1275" s="91" t="s">
        <v>114</v>
      </c>
      <c r="O1275" s="92" t="s">
        <v>164</v>
      </c>
      <c r="P1275" s="93"/>
    </row>
    <row r="1276" spans="1:16" ht="18" customHeight="1">
      <c r="A1276" s="927"/>
      <c r="B1276" s="928"/>
      <c r="C1276" s="897"/>
      <c r="D1276" s="94" t="s">
        <v>116</v>
      </c>
      <c r="E1276" s="95" t="s">
        <v>142</v>
      </c>
      <c r="F1276" s="93"/>
      <c r="G1276" s="928"/>
      <c r="H1276" s="900"/>
      <c r="I1276" s="94" t="s">
        <v>116</v>
      </c>
      <c r="J1276" s="95" t="s">
        <v>142</v>
      </c>
      <c r="K1276" s="93"/>
      <c r="L1276" s="928"/>
      <c r="M1276" s="903"/>
      <c r="N1276" s="94" t="s">
        <v>116</v>
      </c>
      <c r="O1276" s="95" t="s">
        <v>142</v>
      </c>
      <c r="P1276" s="93"/>
    </row>
    <row r="1277" spans="1:16" ht="17.25" thickBot="1">
      <c r="A1277" s="927"/>
      <c r="B1277" s="929"/>
      <c r="C1277" s="897"/>
      <c r="D1277" s="94" t="s">
        <v>165</v>
      </c>
      <c r="E1277" s="96" t="s">
        <v>166</v>
      </c>
      <c r="F1277" s="98"/>
      <c r="G1277" s="929"/>
      <c r="H1277" s="900"/>
      <c r="I1277" s="94" t="s">
        <v>165</v>
      </c>
      <c r="J1277" s="96" t="s">
        <v>166</v>
      </c>
      <c r="K1277" s="98"/>
      <c r="L1277" s="929"/>
      <c r="M1277" s="903"/>
      <c r="N1277" s="94" t="s">
        <v>165</v>
      </c>
      <c r="O1277" s="96" t="s">
        <v>166</v>
      </c>
      <c r="P1277" s="98"/>
    </row>
    <row r="1278" spans="1:16" ht="17.25" thickBot="1">
      <c r="A1278" s="927"/>
      <c r="B1278" s="90" t="s">
        <v>167</v>
      </c>
      <c r="C1278" s="897"/>
      <c r="D1278" s="94"/>
      <c r="E1278" s="96"/>
      <c r="F1278" s="97"/>
      <c r="G1278" s="90" t="s">
        <v>167</v>
      </c>
      <c r="H1278" s="900"/>
      <c r="I1278" s="94" t="s">
        <v>120</v>
      </c>
      <c r="J1278" s="96" t="s">
        <v>148</v>
      </c>
      <c r="K1278" s="97"/>
      <c r="L1278" s="90" t="s">
        <v>167</v>
      </c>
      <c r="M1278" s="903"/>
      <c r="N1278" s="94" t="s">
        <v>120</v>
      </c>
      <c r="O1278" s="96" t="s">
        <v>148</v>
      </c>
      <c r="P1278" s="97"/>
    </row>
    <row r="1279" spans="1:16">
      <c r="A1279" s="927"/>
      <c r="B1279" s="925"/>
      <c r="C1279" s="897"/>
      <c r="D1279" s="94"/>
      <c r="E1279" s="96"/>
      <c r="F1279" s="97"/>
      <c r="G1279" s="925"/>
      <c r="H1279" s="900"/>
      <c r="I1279" s="94"/>
      <c r="J1279" s="96"/>
      <c r="K1279" s="97"/>
      <c r="L1279" s="925"/>
      <c r="M1279" s="903"/>
      <c r="N1279" s="94"/>
      <c r="O1279" s="96"/>
      <c r="P1279" s="97"/>
    </row>
    <row r="1280" spans="1:16">
      <c r="A1280" s="927"/>
      <c r="B1280" s="918"/>
      <c r="C1280" s="897"/>
      <c r="D1280" s="94"/>
      <c r="E1280" s="96"/>
      <c r="F1280" s="97"/>
      <c r="G1280" s="918"/>
      <c r="H1280" s="900"/>
      <c r="I1280" s="94"/>
      <c r="J1280" s="96"/>
      <c r="K1280" s="97"/>
      <c r="L1280" s="918"/>
      <c r="M1280" s="903"/>
      <c r="N1280" s="94"/>
      <c r="O1280" s="96"/>
      <c r="P1280" s="97"/>
    </row>
    <row r="1281" spans="1:16">
      <c r="A1281" s="927"/>
      <c r="B1281" s="917"/>
      <c r="C1281" s="897"/>
      <c r="D1281" s="94"/>
      <c r="E1281" s="96"/>
      <c r="F1281" s="93"/>
      <c r="G1281" s="917"/>
      <c r="H1281" s="900"/>
      <c r="I1281" s="94"/>
      <c r="J1281" s="96"/>
      <c r="K1281" s="93"/>
      <c r="L1281" s="917"/>
      <c r="M1281" s="903"/>
      <c r="N1281" s="94"/>
      <c r="O1281" s="96"/>
      <c r="P1281" s="93"/>
    </row>
    <row r="1282" spans="1:16">
      <c r="A1282" s="927"/>
      <c r="B1282" s="918"/>
      <c r="C1282" s="897"/>
      <c r="D1282" s="94"/>
      <c r="E1282" s="96"/>
      <c r="F1282" s="99"/>
      <c r="G1282" s="918"/>
      <c r="H1282" s="900"/>
      <c r="I1282" s="94"/>
      <c r="J1282" s="96"/>
      <c r="K1282" s="99"/>
      <c r="L1282" s="918"/>
      <c r="M1282" s="903"/>
      <c r="N1282" s="94"/>
      <c r="O1282" s="96"/>
      <c r="P1282" s="93"/>
    </row>
    <row r="1283" spans="1:16">
      <c r="A1283" s="927"/>
      <c r="B1283" s="917"/>
      <c r="C1283" s="897"/>
      <c r="D1283" s="94"/>
      <c r="E1283" s="96"/>
      <c r="F1283" s="102"/>
      <c r="G1283" s="917"/>
      <c r="H1283" s="900"/>
      <c r="I1283" s="94"/>
      <c r="J1283" s="96"/>
      <c r="K1283" s="102"/>
      <c r="L1283" s="917"/>
      <c r="M1283" s="903"/>
      <c r="N1283" s="94"/>
      <c r="O1283" s="96"/>
      <c r="P1283" s="99"/>
    </row>
    <row r="1284" spans="1:16" ht="17.25" thickBot="1">
      <c r="A1284" s="927"/>
      <c r="B1284" s="918"/>
      <c r="C1284" s="897"/>
      <c r="D1284" s="94"/>
      <c r="E1284" s="96"/>
      <c r="F1284" s="99"/>
      <c r="G1284" s="918"/>
      <c r="H1284" s="900"/>
      <c r="I1284" s="94"/>
      <c r="J1284" s="96"/>
      <c r="K1284" s="99"/>
      <c r="L1284" s="918"/>
      <c r="M1284" s="903"/>
      <c r="N1284" s="94"/>
      <c r="O1284" s="96"/>
      <c r="P1284" s="99"/>
    </row>
    <row r="1285" spans="1:16" ht="17.25" thickBot="1">
      <c r="A1285" s="927"/>
      <c r="B1285" s="100" t="s">
        <v>168</v>
      </c>
      <c r="C1285" s="897"/>
      <c r="D1285" s="94"/>
      <c r="E1285" s="96"/>
      <c r="F1285" s="99"/>
      <c r="G1285" s="100" t="s">
        <v>168</v>
      </c>
      <c r="H1285" s="900"/>
      <c r="I1285" s="94"/>
      <c r="J1285" s="96"/>
      <c r="K1285" s="99"/>
      <c r="L1285" s="100" t="s">
        <v>168</v>
      </c>
      <c r="M1285" s="903"/>
      <c r="N1285" s="94"/>
      <c r="O1285" s="96"/>
      <c r="P1285" s="99"/>
    </row>
    <row r="1286" spans="1:16">
      <c r="A1286" s="927"/>
      <c r="B1286" s="919"/>
      <c r="C1286" s="897"/>
      <c r="D1286" s="94"/>
      <c r="E1286" s="96"/>
      <c r="F1286" s="99"/>
      <c r="G1286" s="919"/>
      <c r="H1286" s="900"/>
      <c r="I1286" s="94"/>
      <c r="J1286" s="96"/>
      <c r="K1286" s="99"/>
      <c r="L1286" s="919"/>
      <c r="M1286" s="903"/>
      <c r="N1286" s="94"/>
      <c r="O1286" s="96"/>
      <c r="P1286" s="99"/>
    </row>
    <row r="1287" spans="1:16">
      <c r="A1287" s="927"/>
      <c r="B1287" s="920"/>
      <c r="C1287" s="897"/>
      <c r="D1287" s="94"/>
      <c r="E1287" s="96"/>
      <c r="F1287" s="99"/>
      <c r="G1287" s="920"/>
      <c r="H1287" s="900"/>
      <c r="I1287" s="94"/>
      <c r="J1287" s="96"/>
      <c r="K1287" s="99"/>
      <c r="L1287" s="920"/>
      <c r="M1287" s="903"/>
      <c r="N1287" s="94"/>
      <c r="O1287" s="96"/>
      <c r="P1287" s="97"/>
    </row>
    <row r="1288" spans="1:16" ht="17.25" thickBot="1">
      <c r="A1288" s="927"/>
      <c r="B1288" s="921"/>
      <c r="C1288" s="897"/>
      <c r="D1288" s="94"/>
      <c r="E1288" s="96"/>
      <c r="F1288" s="97"/>
      <c r="G1288" s="921"/>
      <c r="H1288" s="900"/>
      <c r="I1288" s="94"/>
      <c r="J1288" s="96"/>
      <c r="K1288" s="97"/>
      <c r="L1288" s="921"/>
      <c r="M1288" s="903"/>
      <c r="N1288" s="94"/>
      <c r="O1288" s="96"/>
      <c r="P1288" s="97"/>
    </row>
    <row r="1289" spans="1:16" ht="17.25" thickBot="1">
      <c r="A1289" s="927"/>
      <c r="B1289" s="100" t="s">
        <v>123</v>
      </c>
      <c r="C1289" s="897"/>
      <c r="D1289" s="94"/>
      <c r="E1289" s="96"/>
      <c r="F1289" s="97"/>
      <c r="G1289" s="100" t="s">
        <v>123</v>
      </c>
      <c r="H1289" s="900"/>
      <c r="I1289" s="94"/>
      <c r="J1289" s="96"/>
      <c r="K1289" s="97"/>
      <c r="L1289" s="100" t="s">
        <v>123</v>
      </c>
      <c r="M1289" s="903"/>
      <c r="N1289" s="94"/>
      <c r="O1289" s="96"/>
      <c r="P1289" s="97"/>
    </row>
    <row r="1290" spans="1:16">
      <c r="A1290" s="927"/>
      <c r="B1290" s="932"/>
      <c r="C1290" s="897"/>
      <c r="D1290" s="94"/>
      <c r="E1290" s="96"/>
      <c r="F1290" s="97"/>
      <c r="G1290" s="932"/>
      <c r="H1290" s="900"/>
      <c r="I1290" s="94"/>
      <c r="J1290" s="96"/>
      <c r="K1290" s="97"/>
      <c r="L1290" s="932"/>
      <c r="M1290" s="903"/>
      <c r="N1290" s="94"/>
      <c r="O1290" s="96"/>
      <c r="P1290" s="97"/>
    </row>
    <row r="1291" spans="1:16">
      <c r="A1291" s="927"/>
      <c r="B1291" s="933"/>
      <c r="C1291" s="897"/>
      <c r="D1291" s="94"/>
      <c r="E1291" s="96"/>
      <c r="F1291" s="97"/>
      <c r="G1291" s="933"/>
      <c r="H1291" s="900"/>
      <c r="I1291" s="94"/>
      <c r="J1291" s="96"/>
      <c r="K1291" s="97"/>
      <c r="L1291" s="933"/>
      <c r="M1291" s="903"/>
      <c r="N1291" s="94"/>
      <c r="O1291" s="96"/>
      <c r="P1291" s="97"/>
    </row>
    <row r="1292" spans="1:16" ht="17.25" thickBot="1">
      <c r="A1292" s="927"/>
      <c r="B1292" s="934"/>
      <c r="C1292" s="897"/>
      <c r="D1292" s="94"/>
      <c r="E1292" s="96"/>
      <c r="F1292" s="97"/>
      <c r="G1292" s="934"/>
      <c r="H1292" s="900"/>
      <c r="I1292" s="94"/>
      <c r="J1292" s="96"/>
      <c r="K1292" s="97"/>
      <c r="L1292" s="934"/>
      <c r="M1292" s="903"/>
      <c r="N1292" s="94"/>
      <c r="O1292" s="96"/>
      <c r="P1292" s="97"/>
    </row>
    <row r="1293" spans="1:16">
      <c r="A1293" s="927"/>
      <c r="B1293" s="915" t="s">
        <v>124</v>
      </c>
      <c r="C1293" s="897"/>
      <c r="D1293" s="94"/>
      <c r="E1293" s="96"/>
      <c r="F1293" s="97"/>
      <c r="G1293" s="915" t="s">
        <v>124</v>
      </c>
      <c r="H1293" s="900"/>
      <c r="I1293" s="94"/>
      <c r="J1293" s="96"/>
      <c r="K1293" s="97"/>
      <c r="L1293" s="915" t="s">
        <v>124</v>
      </c>
      <c r="M1293" s="903"/>
      <c r="N1293" s="94"/>
      <c r="O1293" s="96"/>
      <c r="P1293" s="97"/>
    </row>
    <row r="1294" spans="1:16" ht="17.25" thickBot="1">
      <c r="A1294" s="927"/>
      <c r="B1294" s="916"/>
      <c r="C1294" s="897"/>
      <c r="D1294" s="94"/>
      <c r="E1294" s="96"/>
      <c r="F1294" s="97"/>
      <c r="G1294" s="916"/>
      <c r="H1294" s="900"/>
      <c r="I1294" s="94"/>
      <c r="J1294" s="96"/>
      <c r="K1294" s="97"/>
      <c r="L1294" s="916"/>
      <c r="M1294" s="903"/>
      <c r="N1294" s="94"/>
      <c r="O1294" s="96"/>
      <c r="P1294" s="93"/>
    </row>
    <row r="1295" spans="1:16" ht="17.25" thickTop="1">
      <c r="A1295" s="927"/>
      <c r="B1295" s="930" t="s">
        <v>125</v>
      </c>
      <c r="C1295" s="897"/>
      <c r="D1295" s="94"/>
      <c r="E1295" s="96"/>
      <c r="F1295" s="93"/>
      <c r="G1295" s="930" t="s">
        <v>125</v>
      </c>
      <c r="H1295" s="900"/>
      <c r="I1295" s="94"/>
      <c r="J1295" s="96"/>
      <c r="K1295" s="93"/>
      <c r="L1295" s="930" t="s">
        <v>125</v>
      </c>
      <c r="M1295" s="903"/>
      <c r="N1295" s="94"/>
      <c r="O1295" s="96"/>
      <c r="P1295" s="97"/>
    </row>
    <row r="1296" spans="1:16" ht="17.25" thickBot="1">
      <c r="A1296" s="927"/>
      <c r="B1296" s="913"/>
      <c r="C1296" s="897"/>
      <c r="D1296" s="94"/>
      <c r="E1296" s="96"/>
      <c r="F1296" s="93"/>
      <c r="G1296" s="913"/>
      <c r="H1296" s="900"/>
      <c r="I1296" s="94"/>
      <c r="J1296" s="96"/>
      <c r="K1296" s="93"/>
      <c r="L1296" s="913"/>
      <c r="M1296" s="903"/>
      <c r="N1296" s="94"/>
      <c r="O1296" s="96"/>
      <c r="P1296" s="101"/>
    </row>
    <row r="1297" spans="1:16">
      <c r="A1297" s="927"/>
      <c r="B1297" s="923"/>
      <c r="C1297" s="897"/>
      <c r="D1297" s="94"/>
      <c r="E1297" s="96"/>
      <c r="F1297" s="97"/>
      <c r="G1297" s="923"/>
      <c r="H1297" s="900"/>
      <c r="I1297" s="94"/>
      <c r="J1297" s="96"/>
      <c r="K1297" s="97"/>
      <c r="L1297" s="923"/>
      <c r="M1297" s="903"/>
      <c r="N1297" s="94"/>
      <c r="O1297" s="96"/>
      <c r="P1297" s="103"/>
    </row>
    <row r="1298" spans="1:16" ht="17.25" thickBot="1">
      <c r="A1298" s="927"/>
      <c r="B1298" s="931"/>
      <c r="C1298" s="897"/>
      <c r="D1298" s="94"/>
      <c r="E1298" s="96"/>
      <c r="F1298" s="97"/>
      <c r="G1298" s="931"/>
      <c r="H1298" s="900"/>
      <c r="I1298" s="94"/>
      <c r="J1298" s="96"/>
      <c r="K1298" s="97"/>
      <c r="L1298" s="931"/>
      <c r="M1298" s="903"/>
      <c r="N1298" s="94"/>
      <c r="O1298" s="96"/>
      <c r="P1298" s="104"/>
    </row>
    <row r="1299" spans="1:16">
      <c r="A1299" s="927"/>
      <c r="B1299" s="912" t="s">
        <v>126</v>
      </c>
      <c r="C1299" s="897"/>
      <c r="D1299" s="94"/>
      <c r="E1299" s="96"/>
      <c r="F1299" s="93"/>
      <c r="G1299" s="912" t="s">
        <v>126</v>
      </c>
      <c r="H1299" s="900"/>
      <c r="I1299" s="94"/>
      <c r="J1299" s="96"/>
      <c r="K1299" s="93"/>
      <c r="L1299" s="912" t="s">
        <v>126</v>
      </c>
      <c r="M1299" s="903"/>
      <c r="N1299" s="94"/>
      <c r="O1299" s="96"/>
      <c r="P1299" s="99"/>
    </row>
    <row r="1300" spans="1:16" ht="17.25" thickBot="1">
      <c r="A1300" s="927"/>
      <c r="B1300" s="913"/>
      <c r="C1300" s="897"/>
      <c r="D1300" s="94"/>
      <c r="E1300" s="96"/>
      <c r="F1300" s="101"/>
      <c r="G1300" s="913"/>
      <c r="H1300" s="900"/>
      <c r="I1300" s="94"/>
      <c r="J1300" s="96"/>
      <c r="K1300" s="101"/>
      <c r="L1300" s="913"/>
      <c r="M1300" s="903"/>
      <c r="N1300" s="94"/>
      <c r="O1300" s="96"/>
      <c r="P1300" s="104"/>
    </row>
    <row r="1301" spans="1:16">
      <c r="A1301" s="927"/>
      <c r="B1301" s="923"/>
      <c r="C1301" s="897"/>
      <c r="D1301" s="94"/>
      <c r="E1301" s="96"/>
      <c r="F1301" s="102"/>
      <c r="G1301" s="923"/>
      <c r="H1301" s="900"/>
      <c r="I1301" s="94"/>
      <c r="J1301" s="96"/>
      <c r="K1301" s="103"/>
      <c r="L1301" s="923"/>
      <c r="M1301" s="903"/>
      <c r="N1301" s="94"/>
      <c r="O1301" s="96"/>
      <c r="P1301" s="93"/>
    </row>
    <row r="1302" spans="1:16" ht="17.25" thickBot="1">
      <c r="A1302" s="927"/>
      <c r="B1302" s="924"/>
      <c r="C1302" s="897"/>
      <c r="D1302" s="94"/>
      <c r="E1302" s="96"/>
      <c r="F1302" s="99"/>
      <c r="G1302" s="924"/>
      <c r="H1302" s="900"/>
      <c r="I1302" s="94"/>
      <c r="J1302" s="96"/>
      <c r="K1302" s="104"/>
      <c r="L1302" s="924"/>
      <c r="M1302" s="903"/>
      <c r="N1302" s="94"/>
      <c r="O1302" s="96"/>
      <c r="P1302" s="97"/>
    </row>
    <row r="1303" spans="1:16">
      <c r="A1303" s="927"/>
      <c r="B1303" s="922" t="s">
        <v>127</v>
      </c>
      <c r="C1303" s="897"/>
      <c r="D1303" s="94"/>
      <c r="E1303" s="96"/>
      <c r="F1303" s="103"/>
      <c r="G1303" s="922" t="s">
        <v>127</v>
      </c>
      <c r="H1303" s="900"/>
      <c r="I1303" s="94"/>
      <c r="J1303" s="96"/>
      <c r="K1303" s="104"/>
      <c r="L1303" s="922" t="s">
        <v>127</v>
      </c>
      <c r="M1303" s="903"/>
      <c r="N1303" s="94"/>
      <c r="O1303" s="114"/>
      <c r="P1303" s="97"/>
    </row>
    <row r="1304" spans="1:16" ht="17.25" thickBot="1">
      <c r="A1304" s="927"/>
      <c r="B1304" s="913"/>
      <c r="C1304" s="897"/>
      <c r="D1304" s="94"/>
      <c r="E1304" s="96"/>
      <c r="F1304" s="104"/>
      <c r="G1304" s="913"/>
      <c r="H1304" s="900"/>
      <c r="I1304" s="94"/>
      <c r="J1304" s="96"/>
      <c r="K1304" s="99"/>
      <c r="L1304" s="913"/>
      <c r="M1304" s="903"/>
      <c r="N1304" s="113"/>
      <c r="O1304" s="96"/>
      <c r="P1304" s="112"/>
    </row>
    <row r="1305" spans="1:16">
      <c r="A1305" s="927"/>
      <c r="B1305" s="923"/>
      <c r="C1305" s="897"/>
      <c r="D1305" s="94"/>
      <c r="E1305" s="96"/>
      <c r="F1305" s="104"/>
      <c r="G1305" s="923"/>
      <c r="H1305" s="900"/>
      <c r="I1305" s="94"/>
      <c r="J1305" s="96"/>
      <c r="K1305" s="104"/>
      <c r="L1305" s="923"/>
      <c r="M1305" s="903"/>
      <c r="N1305" s="113"/>
      <c r="O1305" s="114"/>
      <c r="P1305" s="97"/>
    </row>
    <row r="1306" spans="1:16" ht="17.25" thickBot="1">
      <c r="A1306" s="927"/>
      <c r="B1306" s="924"/>
      <c r="C1306" s="897"/>
      <c r="D1306" s="94"/>
      <c r="E1306" s="96"/>
      <c r="F1306" s="99"/>
      <c r="G1306" s="924"/>
      <c r="H1306" s="900"/>
      <c r="I1306" s="94"/>
      <c r="J1306" s="96"/>
      <c r="K1306" s="93"/>
      <c r="L1306" s="924"/>
      <c r="M1306" s="903"/>
      <c r="N1306" s="94"/>
      <c r="O1306" s="114"/>
      <c r="P1306" s="104"/>
    </row>
    <row r="1307" spans="1:16">
      <c r="A1307" s="927"/>
      <c r="B1307" s="922" t="s">
        <v>128</v>
      </c>
      <c r="C1307" s="897"/>
      <c r="D1307" s="94"/>
      <c r="E1307" s="96"/>
      <c r="F1307" s="104"/>
      <c r="G1307" s="922" t="s">
        <v>128</v>
      </c>
      <c r="H1307" s="900"/>
      <c r="I1307" s="94"/>
      <c r="J1307" s="96"/>
      <c r="K1307" s="97"/>
      <c r="L1307" s="922" t="s">
        <v>128</v>
      </c>
      <c r="M1307" s="903"/>
      <c r="N1307" s="94"/>
      <c r="O1307" s="96"/>
      <c r="P1307" s="97"/>
    </row>
    <row r="1308" spans="1:16" ht="17.25" thickBot="1">
      <c r="A1308" s="927"/>
      <c r="B1308" s="913"/>
      <c r="C1308" s="897"/>
      <c r="D1308" s="94"/>
      <c r="E1308" s="96"/>
      <c r="F1308" s="93"/>
      <c r="G1308" s="913"/>
      <c r="H1308" s="900"/>
      <c r="I1308" s="94"/>
      <c r="J1308" s="114"/>
      <c r="K1308" s="97"/>
      <c r="L1308" s="913"/>
      <c r="M1308" s="903"/>
      <c r="N1308" s="113"/>
      <c r="O1308" s="114"/>
      <c r="P1308" s="97"/>
    </row>
    <row r="1309" spans="1:16">
      <c r="A1309" s="927"/>
      <c r="B1309" s="923"/>
      <c r="C1309" s="897"/>
      <c r="D1309" s="94"/>
      <c r="E1309" s="96"/>
      <c r="F1309" s="97"/>
      <c r="G1309" s="923"/>
      <c r="H1309" s="900"/>
      <c r="I1309" s="94"/>
      <c r="J1309" s="96"/>
      <c r="K1309" s="97"/>
      <c r="L1309" s="923"/>
      <c r="M1309" s="903"/>
      <c r="N1309" s="113"/>
      <c r="O1309" s="114"/>
      <c r="P1309" s="97"/>
    </row>
    <row r="1310" spans="1:16" ht="17.25" thickBot="1">
      <c r="A1310" s="927"/>
      <c r="B1310" s="924"/>
      <c r="C1310" s="897"/>
      <c r="D1310" s="94"/>
      <c r="E1310" s="96"/>
      <c r="F1310" s="93"/>
      <c r="G1310" s="924"/>
      <c r="H1310" s="900"/>
      <c r="I1310" s="94"/>
      <c r="J1310" s="114"/>
      <c r="K1310" s="97"/>
      <c r="L1310" s="924"/>
      <c r="M1310" s="903"/>
      <c r="N1310" s="94"/>
      <c r="O1310" s="114"/>
      <c r="P1310" s="97"/>
    </row>
    <row r="1311" spans="1:16">
      <c r="A1311" s="927"/>
      <c r="B1311" s="912" t="s">
        <v>129</v>
      </c>
      <c r="C1311" s="897"/>
      <c r="D1311" s="94"/>
      <c r="E1311" s="96"/>
      <c r="F1311" s="93"/>
      <c r="G1311" s="912" t="s">
        <v>129</v>
      </c>
      <c r="H1311" s="900"/>
      <c r="I1311" s="94"/>
      <c r="J1311" s="114"/>
      <c r="K1311" s="97"/>
      <c r="L1311" s="912" t="s">
        <v>129</v>
      </c>
      <c r="M1311" s="903"/>
      <c r="N1311" s="113"/>
      <c r="O1311" s="114"/>
      <c r="P1311" s="97"/>
    </row>
    <row r="1312" spans="1:16" ht="17.25" thickBot="1">
      <c r="A1312" s="927"/>
      <c r="B1312" s="913"/>
      <c r="C1312" s="897"/>
      <c r="D1312" s="94"/>
      <c r="E1312" s="96"/>
      <c r="F1312" s="93"/>
      <c r="G1312" s="913"/>
      <c r="H1312" s="900"/>
      <c r="I1312" s="94"/>
      <c r="J1312" s="114"/>
      <c r="K1312" s="97"/>
      <c r="L1312" s="913"/>
      <c r="M1312" s="903"/>
      <c r="N1312" s="94"/>
      <c r="O1312" s="114"/>
      <c r="P1312" s="97"/>
    </row>
    <row r="1313" spans="1:16">
      <c r="A1313" s="927"/>
      <c r="B1313" s="106"/>
      <c r="C1313" s="897"/>
      <c r="D1313" s="94"/>
      <c r="E1313" s="96"/>
      <c r="F1313" s="97"/>
      <c r="G1313" s="106"/>
      <c r="H1313" s="900"/>
      <c r="I1313" s="94"/>
      <c r="J1313" s="96"/>
      <c r="K1313" s="112"/>
      <c r="L1313" s="106"/>
      <c r="M1313" s="903"/>
      <c r="N1313" s="113"/>
      <c r="O1313" s="96"/>
      <c r="P1313" s="112"/>
    </row>
    <row r="1314" spans="1:16">
      <c r="A1314" s="927"/>
      <c r="B1314" s="107"/>
      <c r="C1314" s="897"/>
      <c r="D1314" s="94"/>
      <c r="E1314" s="96"/>
      <c r="F1314" s="93"/>
      <c r="G1314" s="107"/>
      <c r="H1314" s="900"/>
      <c r="I1314" s="94"/>
      <c r="J1314" s="96"/>
      <c r="K1314" s="97"/>
      <c r="L1314" s="107"/>
      <c r="M1314" s="903"/>
      <c r="N1314" s="113"/>
      <c r="O1314" s="114"/>
      <c r="P1314" s="97"/>
    </row>
    <row r="1315" spans="1:16">
      <c r="A1315" s="927"/>
      <c r="B1315" s="109"/>
      <c r="C1315" s="897"/>
      <c r="D1315" s="94"/>
      <c r="E1315" s="96"/>
      <c r="F1315" s="93"/>
      <c r="G1315" s="109"/>
      <c r="H1315" s="900"/>
      <c r="I1315" s="113"/>
      <c r="J1315" s="114"/>
      <c r="K1315" s="97"/>
      <c r="L1315" s="109"/>
      <c r="M1315" s="903"/>
      <c r="N1315" s="113"/>
      <c r="O1315" s="114"/>
      <c r="P1315" s="104"/>
    </row>
    <row r="1316" spans="1:16">
      <c r="A1316" s="927"/>
      <c r="B1316" s="110"/>
      <c r="C1316" s="897"/>
      <c r="D1316" s="94"/>
      <c r="E1316" s="96"/>
      <c r="F1316" s="93"/>
      <c r="G1316" s="110"/>
      <c r="H1316" s="900"/>
      <c r="I1316" s="113"/>
      <c r="J1316" s="114"/>
      <c r="K1316" s="104"/>
      <c r="L1316" s="110"/>
      <c r="M1316" s="903"/>
      <c r="N1316" s="111"/>
      <c r="O1316" s="96"/>
      <c r="P1316" s="97"/>
    </row>
    <row r="1317" spans="1:16">
      <c r="A1317" s="927"/>
      <c r="B1317" s="109"/>
      <c r="C1317" s="897"/>
      <c r="D1317" s="111"/>
      <c r="E1317" s="96"/>
      <c r="F1317" s="97"/>
      <c r="G1317" s="109"/>
      <c r="H1317" s="900"/>
      <c r="I1317" s="111"/>
      <c r="J1317" s="96"/>
      <c r="K1317" s="112"/>
      <c r="L1317" s="109"/>
      <c r="M1317" s="903"/>
      <c r="N1317" s="94"/>
      <c r="O1317" s="96"/>
      <c r="P1317" s="112"/>
    </row>
    <row r="1318" spans="1:16">
      <c r="A1318" s="927"/>
      <c r="B1318" s="110"/>
      <c r="C1318" s="897"/>
      <c r="D1318" s="94"/>
      <c r="E1318" s="96"/>
      <c r="F1318" s="108"/>
      <c r="G1318" s="110"/>
      <c r="H1318" s="900"/>
      <c r="I1318" s="94"/>
      <c r="J1318" s="96"/>
      <c r="K1318" s="97"/>
      <c r="L1318" s="110"/>
      <c r="M1318" s="903"/>
      <c r="N1318" s="113"/>
      <c r="O1318" s="114"/>
      <c r="P1318" s="97"/>
    </row>
    <row r="1319" spans="1:16">
      <c r="A1319" s="927"/>
      <c r="B1319" s="109"/>
      <c r="C1319" s="897"/>
      <c r="D1319" s="94"/>
      <c r="E1319" s="96"/>
      <c r="F1319" s="97"/>
      <c r="G1319" s="109"/>
      <c r="H1319" s="900"/>
      <c r="I1319" s="113"/>
      <c r="J1319" s="114"/>
      <c r="K1319" s="97"/>
      <c r="L1319" s="109"/>
      <c r="M1319" s="903"/>
      <c r="N1319" s="113"/>
      <c r="O1319" s="114"/>
      <c r="P1319" s="97"/>
    </row>
    <row r="1320" spans="1:16" ht="17.25" thickBot="1">
      <c r="A1320" s="927"/>
      <c r="B1320" s="110"/>
      <c r="C1320" s="910"/>
      <c r="D1320" s="115"/>
      <c r="E1320" s="116"/>
      <c r="F1320" s="117"/>
      <c r="G1320" s="110"/>
      <c r="H1320" s="900"/>
      <c r="I1320" s="115"/>
      <c r="J1320" s="116"/>
      <c r="K1320" s="117"/>
      <c r="L1320" s="110"/>
      <c r="M1320" s="903"/>
      <c r="N1320" s="115"/>
      <c r="O1320" s="116"/>
      <c r="P1320" s="117"/>
    </row>
    <row r="1321" spans="1:16">
      <c r="A1321" s="914" t="str">
        <f>TEXT(A1275,"AAAA")</f>
        <v>星期六</v>
      </c>
      <c r="B1321" s="109"/>
      <c r="C1321" s="896" t="s">
        <v>666</v>
      </c>
      <c r="D1321" s="118"/>
      <c r="E1321" s="119"/>
      <c r="F1321" s="97"/>
      <c r="G1321" s="109"/>
      <c r="H1321" s="899" t="s">
        <v>130</v>
      </c>
      <c r="I1321" s="118"/>
      <c r="J1321" s="119"/>
      <c r="K1321" s="97"/>
      <c r="L1321" s="109"/>
      <c r="M1321" s="902" t="s">
        <v>130</v>
      </c>
      <c r="N1321" s="118"/>
      <c r="O1321" s="119"/>
      <c r="P1321" s="97"/>
    </row>
    <row r="1322" spans="1:16">
      <c r="A1322" s="914"/>
      <c r="B1322" s="110"/>
      <c r="C1322" s="897"/>
      <c r="D1322" s="120"/>
      <c r="E1322" s="96"/>
      <c r="F1322" s="97"/>
      <c r="G1322" s="110"/>
      <c r="H1322" s="900"/>
      <c r="I1322" s="94"/>
      <c r="J1322" s="96"/>
      <c r="K1322" s="97"/>
      <c r="L1322" s="110"/>
      <c r="M1322" s="903"/>
      <c r="N1322" s="94"/>
      <c r="O1322" s="96"/>
      <c r="P1322" s="97"/>
    </row>
    <row r="1323" spans="1:16">
      <c r="A1323" s="914"/>
      <c r="B1323" s="109"/>
      <c r="C1323" s="897"/>
      <c r="D1323" s="120"/>
      <c r="E1323" s="96"/>
      <c r="F1323" s="97"/>
      <c r="G1323" s="109"/>
      <c r="H1323" s="900"/>
      <c r="I1323" s="94"/>
      <c r="J1323" s="96"/>
      <c r="K1323" s="97"/>
      <c r="L1323" s="109"/>
      <c r="M1323" s="903"/>
      <c r="N1323" s="94"/>
      <c r="O1323" s="96"/>
      <c r="P1323" s="97"/>
    </row>
    <row r="1324" spans="1:16">
      <c r="A1324" s="914"/>
      <c r="B1324" s="110"/>
      <c r="C1324" s="897"/>
      <c r="D1324" s="120"/>
      <c r="E1324" s="96"/>
      <c r="F1324" s="97"/>
      <c r="G1324" s="110"/>
      <c r="H1324" s="900"/>
      <c r="I1324" s="94"/>
      <c r="J1324" s="96"/>
      <c r="K1324" s="97"/>
      <c r="L1324" s="110"/>
      <c r="M1324" s="903"/>
      <c r="N1324" s="94"/>
      <c r="O1324" s="96"/>
      <c r="P1324" s="97"/>
    </row>
    <row r="1325" spans="1:16">
      <c r="A1325" s="914"/>
      <c r="B1325" s="109"/>
      <c r="C1325" s="897"/>
      <c r="D1325" s="120"/>
      <c r="E1325" s="96"/>
      <c r="F1325" s="97"/>
      <c r="G1325" s="109"/>
      <c r="H1325" s="900"/>
      <c r="I1325" s="94"/>
      <c r="J1325" s="96"/>
      <c r="K1325" s="97"/>
      <c r="L1325" s="109"/>
      <c r="M1325" s="903"/>
      <c r="N1325" s="94"/>
      <c r="O1325" s="96"/>
      <c r="P1325" s="97"/>
    </row>
    <row r="1326" spans="1:16">
      <c r="A1326" s="914"/>
      <c r="B1326" s="110"/>
      <c r="C1326" s="897"/>
      <c r="D1326" s="120"/>
      <c r="E1326" s="96"/>
      <c r="F1326" s="97"/>
      <c r="G1326" s="110"/>
      <c r="H1326" s="900"/>
      <c r="I1326" s="94"/>
      <c r="J1326" s="96"/>
      <c r="K1326" s="97"/>
      <c r="L1326" s="110"/>
      <c r="M1326" s="903"/>
      <c r="N1326" s="94"/>
      <c r="O1326" s="96"/>
      <c r="P1326" s="97"/>
    </row>
    <row r="1327" spans="1:16">
      <c r="A1327" s="914"/>
      <c r="B1327" s="109"/>
      <c r="C1327" s="897"/>
      <c r="D1327" s="120"/>
      <c r="E1327" s="96"/>
      <c r="F1327" s="97"/>
      <c r="G1327" s="109"/>
      <c r="H1327" s="900"/>
      <c r="I1327" s="94"/>
      <c r="J1327" s="96"/>
      <c r="K1327" s="97"/>
      <c r="L1327" s="109"/>
      <c r="M1327" s="903"/>
      <c r="N1327" s="94"/>
      <c r="O1327" s="96"/>
      <c r="P1327" s="97"/>
    </row>
    <row r="1328" spans="1:16">
      <c r="A1328" s="914"/>
      <c r="B1328" s="110"/>
      <c r="C1328" s="897"/>
      <c r="D1328" s="94"/>
      <c r="E1328" s="96"/>
      <c r="F1328" s="97"/>
      <c r="G1328" s="110"/>
      <c r="H1328" s="900"/>
      <c r="I1328" s="94"/>
      <c r="J1328" s="96"/>
      <c r="K1328" s="97"/>
      <c r="L1328" s="110"/>
      <c r="M1328" s="903"/>
      <c r="N1328" s="94"/>
      <c r="O1328" s="96"/>
      <c r="P1328" s="97"/>
    </row>
    <row r="1329" spans="1:16">
      <c r="A1329" s="914"/>
      <c r="B1329" s="107"/>
      <c r="C1329" s="897"/>
      <c r="D1329" s="113"/>
      <c r="E1329" s="114"/>
      <c r="F1329" s="104"/>
      <c r="G1329" s="107"/>
      <c r="H1329" s="900"/>
      <c r="I1329" s="113"/>
      <c r="J1329" s="114"/>
      <c r="K1329" s="97"/>
      <c r="L1329" s="107"/>
      <c r="M1329" s="903"/>
      <c r="N1329" s="113"/>
      <c r="O1329" s="114"/>
      <c r="P1329" s="97"/>
    </row>
    <row r="1330" spans="1:16" ht="17.25" thickBot="1">
      <c r="A1330" s="914"/>
      <c r="B1330" s="107"/>
      <c r="C1330" s="910"/>
      <c r="D1330" s="122" t="s">
        <v>132</v>
      </c>
      <c r="E1330" s="123" t="s">
        <v>133</v>
      </c>
      <c r="F1330" s="124"/>
      <c r="G1330" s="107"/>
      <c r="H1330" s="911"/>
      <c r="I1330" s="122" t="s">
        <v>132</v>
      </c>
      <c r="J1330" s="123" t="s">
        <v>133</v>
      </c>
      <c r="K1330" s="97"/>
      <c r="L1330" s="107"/>
      <c r="M1330" s="909"/>
      <c r="N1330" s="122" t="s">
        <v>132</v>
      </c>
      <c r="O1330" s="123" t="s">
        <v>133</v>
      </c>
      <c r="P1330" s="97"/>
    </row>
    <row r="1331" spans="1:16">
      <c r="A1331" s="105"/>
      <c r="B1331" s="109"/>
      <c r="C1331" s="896" t="s">
        <v>667</v>
      </c>
      <c r="D1331" s="118"/>
      <c r="E1331" s="119"/>
      <c r="F1331" s="125"/>
      <c r="G1331" s="109"/>
      <c r="H1331" s="899" t="s">
        <v>134</v>
      </c>
      <c r="I1331" s="118"/>
      <c r="J1331" s="119"/>
      <c r="K1331" s="125"/>
      <c r="L1331" s="109"/>
      <c r="M1331" s="902" t="s">
        <v>134</v>
      </c>
      <c r="N1331" s="118"/>
      <c r="O1331" s="119"/>
      <c r="P1331" s="125"/>
    </row>
    <row r="1332" spans="1:16">
      <c r="A1332" s="105"/>
      <c r="B1332" s="110"/>
      <c r="C1332" s="897"/>
      <c r="D1332" s="94"/>
      <c r="E1332" s="96"/>
      <c r="F1332" s="97"/>
      <c r="G1332" s="110"/>
      <c r="H1332" s="900"/>
      <c r="I1332" s="94"/>
      <c r="J1332" s="96"/>
      <c r="K1332" s="97"/>
      <c r="L1332" s="110"/>
      <c r="M1332" s="903"/>
      <c r="N1332" s="94"/>
      <c r="O1332" s="96"/>
      <c r="P1332" s="97"/>
    </row>
    <row r="1333" spans="1:16">
      <c r="A1333" s="105"/>
      <c r="B1333" s="126"/>
      <c r="C1333" s="897"/>
      <c r="D1333" s="94"/>
      <c r="E1333" s="96"/>
      <c r="F1333" s="97"/>
      <c r="G1333" s="126"/>
      <c r="H1333" s="900"/>
      <c r="I1333" s="94"/>
      <c r="J1333" s="96"/>
      <c r="K1333" s="97"/>
      <c r="L1333" s="126"/>
      <c r="M1333" s="903"/>
      <c r="N1333" s="94"/>
      <c r="O1333" s="96"/>
      <c r="P1333" s="128"/>
    </row>
    <row r="1334" spans="1:16">
      <c r="A1334" s="105"/>
      <c r="B1334" s="107"/>
      <c r="C1334" s="897"/>
      <c r="D1334" s="94"/>
      <c r="E1334" s="96"/>
      <c r="F1334" s="97"/>
      <c r="G1334" s="107"/>
      <c r="H1334" s="900"/>
      <c r="I1334" s="94"/>
      <c r="J1334" s="96"/>
      <c r="K1334" s="97"/>
      <c r="L1334" s="107"/>
      <c r="M1334" s="903"/>
      <c r="N1334" s="94"/>
      <c r="O1334" s="96"/>
      <c r="P1334" s="216"/>
    </row>
    <row r="1335" spans="1:16">
      <c r="A1335" s="105"/>
      <c r="B1335" s="109"/>
      <c r="C1335" s="897"/>
      <c r="D1335" s="94"/>
      <c r="E1335" s="96"/>
      <c r="F1335" s="97"/>
      <c r="G1335" s="109"/>
      <c r="H1335" s="900"/>
      <c r="I1335" s="94"/>
      <c r="J1335" s="96"/>
      <c r="K1335" s="97"/>
      <c r="L1335" s="109"/>
      <c r="M1335" s="903"/>
      <c r="N1335" s="94"/>
      <c r="O1335" s="96"/>
      <c r="P1335" s="97"/>
    </row>
    <row r="1336" spans="1:16">
      <c r="A1336" s="105"/>
      <c r="B1336" s="110"/>
      <c r="C1336" s="897"/>
      <c r="D1336" s="94"/>
      <c r="E1336" s="96"/>
      <c r="F1336" s="127"/>
      <c r="G1336" s="110"/>
      <c r="H1336" s="900"/>
      <c r="I1336" s="94"/>
      <c r="J1336" s="96"/>
      <c r="K1336" s="127"/>
      <c r="L1336" s="110"/>
      <c r="M1336" s="903"/>
      <c r="N1336" s="94"/>
      <c r="O1336" s="96"/>
      <c r="P1336" s="127"/>
    </row>
    <row r="1337" spans="1:16">
      <c r="A1337" s="105"/>
      <c r="B1337" s="109"/>
      <c r="C1337" s="897"/>
      <c r="D1337" s="94"/>
      <c r="E1337" s="96"/>
      <c r="F1337" s="128"/>
      <c r="G1337" s="109"/>
      <c r="H1337" s="900"/>
      <c r="I1337" s="94"/>
      <c r="J1337" s="96"/>
      <c r="K1337" s="128"/>
      <c r="L1337" s="109"/>
      <c r="M1337" s="903"/>
      <c r="N1337" s="94"/>
      <c r="O1337" s="96"/>
      <c r="P1337" s="128"/>
    </row>
    <row r="1338" spans="1:16">
      <c r="A1338" s="105"/>
      <c r="B1338" s="110"/>
      <c r="C1338" s="897"/>
      <c r="D1338" s="217"/>
      <c r="E1338" s="114"/>
      <c r="F1338" s="216"/>
      <c r="G1338" s="110"/>
      <c r="H1338" s="900"/>
      <c r="I1338" s="113"/>
      <c r="J1338" s="114"/>
      <c r="K1338" s="216"/>
      <c r="L1338" s="110"/>
      <c r="M1338" s="903"/>
      <c r="N1338" s="113"/>
      <c r="O1338" s="114"/>
      <c r="P1338" s="216"/>
    </row>
    <row r="1339" spans="1:16">
      <c r="A1339" s="105"/>
      <c r="B1339" s="109"/>
      <c r="C1339" s="897"/>
      <c r="D1339" s="217"/>
      <c r="E1339" s="114"/>
      <c r="F1339" s="216"/>
      <c r="G1339" s="109"/>
      <c r="H1339" s="900"/>
      <c r="I1339" s="113"/>
      <c r="J1339" s="114"/>
      <c r="K1339" s="216"/>
      <c r="L1339" s="109"/>
      <c r="M1339" s="903"/>
      <c r="N1339" s="113"/>
      <c r="O1339" s="114"/>
      <c r="P1339" s="216"/>
    </row>
    <row r="1340" spans="1:16" ht="17.25" thickBot="1">
      <c r="A1340" s="105"/>
      <c r="B1340" s="110"/>
      <c r="C1340" s="910"/>
      <c r="D1340" s="129"/>
      <c r="E1340" s="130"/>
      <c r="F1340" s="104"/>
      <c r="G1340" s="110"/>
      <c r="H1340" s="911"/>
      <c r="I1340" s="113"/>
      <c r="J1340" s="130"/>
      <c r="K1340" s="104"/>
      <c r="L1340" s="110"/>
      <c r="M1340" s="909"/>
      <c r="N1340" s="113"/>
      <c r="O1340" s="131"/>
      <c r="P1340" s="127"/>
    </row>
    <row r="1341" spans="1:16">
      <c r="A1341" s="132"/>
      <c r="B1341" s="109"/>
      <c r="C1341" s="896" t="s">
        <v>668</v>
      </c>
      <c r="D1341" s="118" t="s">
        <v>136</v>
      </c>
      <c r="E1341" s="133" t="s">
        <v>137</v>
      </c>
      <c r="F1341" s="125"/>
      <c r="G1341" s="109"/>
      <c r="H1341" s="899" t="s">
        <v>135</v>
      </c>
      <c r="I1341" s="118" t="s">
        <v>136</v>
      </c>
      <c r="J1341" s="133" t="s">
        <v>137</v>
      </c>
      <c r="K1341" s="125"/>
      <c r="L1341" s="109"/>
      <c r="M1341" s="902" t="s">
        <v>135</v>
      </c>
      <c r="N1341" s="118" t="s">
        <v>136</v>
      </c>
      <c r="O1341" s="133" t="s">
        <v>137</v>
      </c>
      <c r="P1341" s="125"/>
    </row>
    <row r="1342" spans="1:16">
      <c r="A1342" s="132"/>
      <c r="B1342" s="110"/>
      <c r="C1342" s="897"/>
      <c r="D1342" s="94" t="s">
        <v>141</v>
      </c>
      <c r="E1342" s="96" t="s">
        <v>142</v>
      </c>
      <c r="F1342" s="134"/>
      <c r="G1342" s="110"/>
      <c r="H1342" s="900"/>
      <c r="I1342" s="94" t="s">
        <v>141</v>
      </c>
      <c r="J1342" s="96" t="s">
        <v>142</v>
      </c>
      <c r="K1342" s="134"/>
      <c r="L1342" s="110"/>
      <c r="M1342" s="903"/>
      <c r="N1342" s="94" t="s">
        <v>141</v>
      </c>
      <c r="O1342" s="96" t="s">
        <v>142</v>
      </c>
      <c r="P1342" s="134"/>
    </row>
    <row r="1343" spans="1:16">
      <c r="A1343" s="132"/>
      <c r="B1343" s="135"/>
      <c r="C1343" s="897"/>
      <c r="D1343" s="94" t="s">
        <v>145</v>
      </c>
      <c r="E1343" s="96" t="s">
        <v>146</v>
      </c>
      <c r="F1343" s="97"/>
      <c r="G1343" s="135"/>
      <c r="H1343" s="900"/>
      <c r="I1343" s="94" t="s">
        <v>145</v>
      </c>
      <c r="J1343" s="96" t="s">
        <v>146</v>
      </c>
      <c r="K1343" s="97"/>
      <c r="L1343" s="135"/>
      <c r="M1343" s="903"/>
      <c r="N1343" s="94" t="s">
        <v>145</v>
      </c>
      <c r="O1343" s="96" t="s">
        <v>146</v>
      </c>
      <c r="P1343" s="97"/>
    </row>
    <row r="1344" spans="1:16">
      <c r="A1344" s="132"/>
      <c r="B1344" s="110"/>
      <c r="C1344" s="897"/>
      <c r="D1344" s="94" t="s">
        <v>147</v>
      </c>
      <c r="E1344" s="96" t="s">
        <v>148</v>
      </c>
      <c r="F1344" s="104"/>
      <c r="G1344" s="110"/>
      <c r="H1344" s="900"/>
      <c r="I1344" s="94" t="s">
        <v>147</v>
      </c>
      <c r="J1344" s="96" t="s">
        <v>148</v>
      </c>
      <c r="K1344" s="104"/>
      <c r="L1344" s="110"/>
      <c r="M1344" s="903"/>
      <c r="N1344" s="94" t="s">
        <v>147</v>
      </c>
      <c r="O1344" s="96" t="s">
        <v>148</v>
      </c>
      <c r="P1344" s="104"/>
    </row>
    <row r="1345" spans="1:16">
      <c r="A1345" s="132"/>
      <c r="B1345" s="135"/>
      <c r="C1345" s="897"/>
      <c r="D1345" s="94"/>
      <c r="E1345" s="114"/>
      <c r="F1345" s="136"/>
      <c r="G1345" s="135"/>
      <c r="H1345" s="900"/>
      <c r="I1345" s="94"/>
      <c r="J1345" s="114"/>
      <c r="K1345" s="136"/>
      <c r="L1345" s="135"/>
      <c r="M1345" s="903"/>
      <c r="N1345" s="94"/>
      <c r="O1345" s="114"/>
      <c r="P1345" s="136"/>
    </row>
    <row r="1346" spans="1:16">
      <c r="A1346" s="132"/>
      <c r="B1346" s="110"/>
      <c r="C1346" s="897"/>
      <c r="D1346" s="94"/>
      <c r="E1346" s="96"/>
      <c r="F1346" s="97"/>
      <c r="G1346" s="110"/>
      <c r="H1346" s="900"/>
      <c r="I1346" s="94"/>
      <c r="J1346" s="96"/>
      <c r="K1346" s="97"/>
      <c r="L1346" s="110"/>
      <c r="M1346" s="903"/>
      <c r="N1346" s="94"/>
      <c r="O1346" s="96"/>
      <c r="P1346" s="97"/>
    </row>
    <row r="1347" spans="1:16">
      <c r="A1347" s="132"/>
      <c r="B1347" s="135"/>
      <c r="C1347" s="897"/>
      <c r="D1347" s="94"/>
      <c r="E1347" s="114"/>
      <c r="F1347" s="136"/>
      <c r="G1347" s="135"/>
      <c r="H1347" s="900"/>
      <c r="I1347" s="94"/>
      <c r="J1347" s="114"/>
      <c r="K1347" s="136"/>
      <c r="L1347" s="135"/>
      <c r="M1347" s="903"/>
      <c r="N1347" s="94"/>
      <c r="O1347" s="114"/>
      <c r="P1347" s="136"/>
    </row>
    <row r="1348" spans="1:16">
      <c r="A1348" s="132"/>
      <c r="B1348" s="110"/>
      <c r="C1348" s="897"/>
      <c r="D1348" s="94"/>
      <c r="E1348" s="96"/>
      <c r="F1348" s="97"/>
      <c r="G1348" s="110"/>
      <c r="H1348" s="900"/>
      <c r="I1348" s="94"/>
      <c r="J1348" s="96"/>
      <c r="K1348" s="97"/>
      <c r="L1348" s="110"/>
      <c r="M1348" s="903"/>
      <c r="N1348" s="94"/>
      <c r="O1348" s="96"/>
      <c r="P1348" s="97"/>
    </row>
    <row r="1349" spans="1:16">
      <c r="A1349" s="132"/>
      <c r="B1349" s="135"/>
      <c r="C1349" s="897"/>
      <c r="D1349" s="94"/>
      <c r="E1349" s="96"/>
      <c r="F1349" s="97"/>
      <c r="G1349" s="135"/>
      <c r="H1349" s="900"/>
      <c r="I1349" s="94"/>
      <c r="J1349" s="96"/>
      <c r="K1349" s="97"/>
      <c r="L1349" s="135"/>
      <c r="M1349" s="903"/>
      <c r="N1349" s="94"/>
      <c r="O1349" s="96"/>
      <c r="P1349" s="97"/>
    </row>
    <row r="1350" spans="1:16" ht="17.25" thickBot="1">
      <c r="A1350" s="132"/>
      <c r="B1350" s="110"/>
      <c r="C1350" s="910"/>
      <c r="D1350" s="115"/>
      <c r="E1350" s="116"/>
      <c r="F1350" s="117"/>
      <c r="G1350" s="110"/>
      <c r="H1350" s="911"/>
      <c r="I1350" s="115"/>
      <c r="J1350" s="130"/>
      <c r="K1350" s="104"/>
      <c r="L1350" s="110"/>
      <c r="M1350" s="909"/>
      <c r="N1350" s="115"/>
      <c r="O1350" s="130"/>
      <c r="P1350" s="104"/>
    </row>
    <row r="1351" spans="1:16">
      <c r="A1351" s="132"/>
      <c r="B1351" s="135"/>
      <c r="C1351" s="896" t="s">
        <v>669</v>
      </c>
      <c r="D1351" s="137" t="s">
        <v>150</v>
      </c>
      <c r="E1351" s="138"/>
      <c r="F1351" s="139" t="s">
        <v>151</v>
      </c>
      <c r="G1351" s="135"/>
      <c r="H1351" s="899" t="s">
        <v>149</v>
      </c>
      <c r="I1351" s="137" t="s">
        <v>150</v>
      </c>
      <c r="J1351" s="138"/>
      <c r="K1351" s="139" t="s">
        <v>151</v>
      </c>
      <c r="L1351" s="135"/>
      <c r="M1351" s="902" t="s">
        <v>149</v>
      </c>
      <c r="N1351" s="137" t="s">
        <v>150</v>
      </c>
      <c r="O1351" s="138"/>
      <c r="P1351" s="139" t="s">
        <v>151</v>
      </c>
    </row>
    <row r="1352" spans="1:16">
      <c r="A1352" s="132"/>
      <c r="B1352" s="110"/>
      <c r="C1352" s="897"/>
      <c r="D1352" s="120"/>
      <c r="E1352" s="121"/>
      <c r="F1352" s="140"/>
      <c r="G1352" s="110"/>
      <c r="H1352" s="900"/>
      <c r="I1352" s="94"/>
      <c r="J1352" s="96"/>
      <c r="K1352" s="97"/>
      <c r="L1352" s="110"/>
      <c r="M1352" s="903"/>
      <c r="N1352" s="94"/>
      <c r="O1352" s="96"/>
      <c r="P1352" s="97"/>
    </row>
    <row r="1353" spans="1:16">
      <c r="A1353" s="132"/>
      <c r="B1353" s="135"/>
      <c r="C1353" s="897"/>
      <c r="D1353" s="94"/>
      <c r="E1353" s="96"/>
      <c r="F1353" s="97"/>
      <c r="G1353" s="135"/>
      <c r="H1353" s="900"/>
      <c r="I1353" s="94"/>
      <c r="J1353" s="96"/>
      <c r="K1353" s="97"/>
      <c r="L1353" s="135"/>
      <c r="M1353" s="903"/>
      <c r="N1353" s="94"/>
      <c r="O1353" s="96"/>
      <c r="P1353" s="97"/>
    </row>
    <row r="1354" spans="1:16">
      <c r="A1354" s="132"/>
      <c r="B1354" s="110"/>
      <c r="C1354" s="897"/>
      <c r="D1354" s="113"/>
      <c r="E1354" s="114"/>
      <c r="F1354" s="104"/>
      <c r="G1354" s="110"/>
      <c r="H1354" s="900"/>
      <c r="I1354" s="113"/>
      <c r="J1354" s="114"/>
      <c r="K1354" s="104"/>
      <c r="L1354" s="110"/>
      <c r="M1354" s="903"/>
      <c r="N1354" s="113"/>
      <c r="O1354" s="114"/>
      <c r="P1354" s="104"/>
    </row>
    <row r="1355" spans="1:16">
      <c r="A1355" s="905"/>
      <c r="B1355" s="135"/>
      <c r="C1355" s="897"/>
      <c r="D1355" s="94"/>
      <c r="E1355" s="96"/>
      <c r="F1355" s="97"/>
      <c r="G1355" s="135"/>
      <c r="H1355" s="900"/>
      <c r="I1355" s="94"/>
      <c r="J1355" s="96"/>
      <c r="K1355" s="97"/>
      <c r="L1355" s="135"/>
      <c r="M1355" s="903"/>
      <c r="N1355" s="94"/>
      <c r="O1355" s="96"/>
      <c r="P1355" s="97"/>
    </row>
    <row r="1356" spans="1:16">
      <c r="A1356" s="905"/>
      <c r="B1356" s="110"/>
      <c r="C1356" s="897"/>
      <c r="D1356" s="94"/>
      <c r="E1356" s="96"/>
      <c r="F1356" s="97"/>
      <c r="G1356" s="110"/>
      <c r="H1356" s="900"/>
      <c r="I1356" s="94"/>
      <c r="J1356" s="96"/>
      <c r="K1356" s="97"/>
      <c r="L1356" s="110"/>
      <c r="M1356" s="903"/>
      <c r="N1356" s="94"/>
      <c r="O1356" s="96"/>
      <c r="P1356" s="97"/>
    </row>
    <row r="1357" spans="1:16">
      <c r="A1357" s="905"/>
      <c r="B1357" s="135"/>
      <c r="C1357" s="897"/>
      <c r="D1357" s="113"/>
      <c r="E1357" s="114"/>
      <c r="F1357" s="104"/>
      <c r="G1357" s="135"/>
      <c r="H1357" s="900"/>
      <c r="I1357" s="113"/>
      <c r="J1357" s="114"/>
      <c r="K1357" s="104"/>
      <c r="L1357" s="135"/>
      <c r="M1357" s="903"/>
      <c r="N1357" s="113"/>
      <c r="O1357" s="114"/>
      <c r="P1357" s="104"/>
    </row>
    <row r="1358" spans="1:16" ht="17.25" thickBot="1">
      <c r="A1358" s="906"/>
      <c r="B1358" s="141"/>
      <c r="C1358" s="898"/>
      <c r="D1358" s="142"/>
      <c r="E1358" s="143"/>
      <c r="F1358" s="144"/>
      <c r="G1358" s="141"/>
      <c r="H1358" s="901"/>
      <c r="I1358" s="142"/>
      <c r="J1358" s="143"/>
      <c r="K1358" s="144"/>
      <c r="L1358" s="141"/>
      <c r="M1358" s="904"/>
      <c r="N1358" s="142"/>
      <c r="O1358" s="143"/>
      <c r="P1358" s="144"/>
    </row>
    <row r="1359" spans="1:16" s="146" customFormat="1" ht="27" customHeight="1" thickTop="1" thickBot="1">
      <c r="A1359" s="145"/>
      <c r="B1359" s="907" t="s">
        <v>152</v>
      </c>
      <c r="C1359" s="907"/>
      <c r="D1359" s="907"/>
      <c r="E1359" s="907"/>
      <c r="F1359" s="907"/>
      <c r="G1359" s="908" t="s">
        <v>153</v>
      </c>
      <c r="H1359" s="908"/>
      <c r="I1359" s="908"/>
      <c r="J1359" s="908"/>
      <c r="K1359" s="908"/>
      <c r="L1359" s="908"/>
      <c r="M1359" s="908"/>
      <c r="N1359" s="889" t="s">
        <v>154</v>
      </c>
      <c r="O1359" s="889"/>
      <c r="P1359" s="889"/>
    </row>
    <row r="1360" spans="1:16" s="159" customFormat="1" ht="21.75" customHeight="1" thickTop="1" thickBot="1">
      <c r="A1360" s="147" t="s">
        <v>0</v>
      </c>
      <c r="B1360" s="148"/>
      <c r="C1360" s="149" t="s">
        <v>155</v>
      </c>
      <c r="D1360" s="150" t="s">
        <v>156</v>
      </c>
      <c r="E1360" s="151" t="s">
        <v>157</v>
      </c>
      <c r="F1360" s="152" t="s">
        <v>158</v>
      </c>
      <c r="G1360" s="153" t="s">
        <v>159</v>
      </c>
      <c r="H1360" s="154" t="s">
        <v>150</v>
      </c>
      <c r="I1360" s="155" t="s">
        <v>156</v>
      </c>
      <c r="J1360" s="155" t="s">
        <v>157</v>
      </c>
      <c r="K1360" s="155" t="s">
        <v>158</v>
      </c>
      <c r="L1360" s="154" t="s">
        <v>160</v>
      </c>
      <c r="M1360" s="156" t="s">
        <v>161</v>
      </c>
      <c r="N1360" s="157" t="s">
        <v>155</v>
      </c>
      <c r="O1360" s="151" t="s">
        <v>157</v>
      </c>
      <c r="P1360" s="158" t="s">
        <v>158</v>
      </c>
    </row>
    <row r="1361" spans="1:16" s="172" customFormat="1" ht="17.25" thickTop="1">
      <c r="A1361" s="890">
        <f>A1275</f>
        <v>46186</v>
      </c>
      <c r="B1361" s="893" t="s">
        <v>670</v>
      </c>
      <c r="C1361" s="160"/>
      <c r="D1361" s="161"/>
      <c r="E1361" s="162"/>
      <c r="F1361" s="163"/>
      <c r="G1361" s="164"/>
      <c r="H1361" s="165"/>
      <c r="I1361" s="166"/>
      <c r="J1361" s="166"/>
      <c r="K1361" s="167"/>
      <c r="L1361" s="168"/>
      <c r="M1361" s="169"/>
      <c r="N1361" s="170"/>
      <c r="O1361" s="166"/>
      <c r="P1361" s="171"/>
    </row>
    <row r="1362" spans="1:16" s="172" customFormat="1">
      <c r="A1362" s="891"/>
      <c r="B1362" s="894"/>
      <c r="C1362" s="173"/>
      <c r="D1362" s="174"/>
      <c r="E1362" s="175"/>
      <c r="F1362" s="176"/>
      <c r="G1362" s="173"/>
      <c r="H1362" s="177"/>
      <c r="I1362" s="175"/>
      <c r="J1362" s="175"/>
      <c r="K1362" s="178"/>
      <c r="L1362" s="179"/>
      <c r="M1362" s="180"/>
      <c r="N1362" s="181"/>
      <c r="O1362" s="175"/>
      <c r="P1362" s="182"/>
    </row>
    <row r="1363" spans="1:16" s="172" customFormat="1">
      <c r="A1363" s="891"/>
      <c r="B1363" s="894"/>
      <c r="C1363" s="173"/>
      <c r="D1363" s="174"/>
      <c r="E1363" s="175"/>
      <c r="F1363" s="176"/>
      <c r="G1363" s="173"/>
      <c r="H1363" s="183"/>
      <c r="I1363" s="175"/>
      <c r="J1363" s="175"/>
      <c r="K1363" s="178"/>
      <c r="L1363" s="184"/>
      <c r="M1363" s="180"/>
      <c r="N1363" s="181"/>
      <c r="O1363" s="175"/>
      <c r="P1363" s="182"/>
    </row>
    <row r="1364" spans="1:16" s="172" customFormat="1">
      <c r="A1364" s="891"/>
      <c r="B1364" s="894"/>
      <c r="C1364" s="173"/>
      <c r="D1364" s="218"/>
      <c r="E1364" s="175"/>
      <c r="F1364" s="176"/>
      <c r="G1364" s="173"/>
      <c r="H1364" s="183"/>
      <c r="I1364" s="175"/>
      <c r="J1364" s="175"/>
      <c r="K1364" s="187"/>
      <c r="L1364" s="184"/>
      <c r="M1364" s="180"/>
      <c r="N1364" s="181"/>
      <c r="O1364" s="175"/>
      <c r="P1364" s="182"/>
    </row>
    <row r="1365" spans="1:16" s="172" customFormat="1">
      <c r="A1365" s="891"/>
      <c r="B1365" s="894"/>
      <c r="C1365" s="173"/>
      <c r="D1365" s="185"/>
      <c r="E1365" s="175"/>
      <c r="F1365" s="182"/>
      <c r="G1365" s="173"/>
      <c r="H1365" s="186"/>
      <c r="I1365" s="175"/>
      <c r="J1365" s="175"/>
      <c r="K1365" s="187"/>
      <c r="L1365" s="184"/>
      <c r="M1365" s="180"/>
      <c r="N1365" s="181"/>
      <c r="O1365" s="175"/>
      <c r="P1365" s="182"/>
    </row>
    <row r="1366" spans="1:16" s="172" customFormat="1">
      <c r="A1366" s="891"/>
      <c r="B1366" s="894"/>
      <c r="C1366" s="173"/>
      <c r="D1366" s="174"/>
      <c r="E1366" s="175"/>
      <c r="F1366" s="188"/>
      <c r="G1366" s="198"/>
      <c r="H1366" s="183"/>
      <c r="I1366" s="191"/>
      <c r="J1366" s="175"/>
      <c r="K1366" s="178"/>
      <c r="L1366" s="189"/>
      <c r="M1366" s="190"/>
      <c r="N1366" s="181"/>
      <c r="O1366" s="175"/>
      <c r="P1366" s="182"/>
    </row>
    <row r="1367" spans="1:16" s="172" customFormat="1">
      <c r="A1367" s="891"/>
      <c r="B1367" s="894"/>
      <c r="C1367" s="173"/>
      <c r="D1367" s="174"/>
      <c r="E1367" s="175"/>
      <c r="F1367" s="182"/>
      <c r="G1367" s="173"/>
      <c r="H1367" s="183"/>
      <c r="I1367" s="191"/>
      <c r="J1367" s="175"/>
      <c r="K1367" s="178"/>
      <c r="L1367" s="184"/>
      <c r="M1367" s="180"/>
      <c r="N1367" s="181"/>
      <c r="O1367" s="175"/>
      <c r="P1367" s="182"/>
    </row>
    <row r="1368" spans="1:16" s="172" customFormat="1">
      <c r="A1368" s="891"/>
      <c r="B1368" s="894"/>
      <c r="C1368" s="173"/>
      <c r="D1368" s="174"/>
      <c r="E1368" s="175"/>
      <c r="F1368" s="182"/>
      <c r="G1368" s="219"/>
      <c r="H1368" s="183"/>
      <c r="I1368" s="175"/>
      <c r="J1368" s="175"/>
      <c r="K1368" s="178"/>
      <c r="L1368" s="184"/>
      <c r="M1368" s="180"/>
      <c r="N1368" s="181"/>
      <c r="O1368" s="175"/>
      <c r="P1368" s="182"/>
    </row>
    <row r="1369" spans="1:16" s="172" customFormat="1">
      <c r="A1369" s="891"/>
      <c r="B1369" s="894"/>
      <c r="C1369" s="173"/>
      <c r="D1369" s="174"/>
      <c r="E1369" s="175"/>
      <c r="F1369" s="188"/>
      <c r="G1369" s="173"/>
      <c r="H1369" s="183"/>
      <c r="I1369" s="191"/>
      <c r="J1369" s="175"/>
      <c r="K1369" s="178"/>
      <c r="L1369" s="184"/>
      <c r="M1369" s="180"/>
      <c r="N1369" s="181"/>
      <c r="O1369" s="175"/>
      <c r="P1369" s="182"/>
    </row>
    <row r="1370" spans="1:16" s="172" customFormat="1">
      <c r="A1370" s="891"/>
      <c r="B1370" s="894"/>
      <c r="C1370" s="173"/>
      <c r="D1370" s="174"/>
      <c r="E1370" s="175"/>
      <c r="F1370" s="182"/>
      <c r="G1370" s="173"/>
      <c r="H1370" s="183"/>
      <c r="I1370" s="191"/>
      <c r="J1370" s="175"/>
      <c r="K1370" s="178"/>
      <c r="L1370" s="184"/>
      <c r="M1370" s="180"/>
      <c r="N1370" s="181"/>
      <c r="O1370" s="175"/>
      <c r="P1370" s="182"/>
    </row>
    <row r="1371" spans="1:16" s="172" customFormat="1">
      <c r="A1371" s="891"/>
      <c r="B1371" s="894"/>
      <c r="C1371" s="192"/>
      <c r="D1371" s="193"/>
      <c r="E1371" s="194"/>
      <c r="F1371" s="195"/>
      <c r="G1371" s="173"/>
      <c r="H1371" s="177"/>
      <c r="I1371" s="175"/>
      <c r="J1371" s="175"/>
      <c r="K1371" s="178"/>
      <c r="L1371" s="184"/>
      <c r="M1371" s="180"/>
      <c r="N1371" s="196"/>
      <c r="O1371" s="194"/>
      <c r="P1371" s="195"/>
    </row>
    <row r="1372" spans="1:16" s="172" customFormat="1">
      <c r="A1372" s="891"/>
      <c r="B1372" s="894"/>
      <c r="C1372" s="192"/>
      <c r="D1372" s="193"/>
      <c r="E1372" s="194"/>
      <c r="F1372" s="195"/>
      <c r="G1372" s="198"/>
      <c r="H1372" s="183"/>
      <c r="I1372" s="191"/>
      <c r="J1372" s="175"/>
      <c r="K1372" s="178"/>
      <c r="L1372" s="184"/>
      <c r="M1372" s="180"/>
      <c r="N1372" s="196"/>
      <c r="O1372" s="194"/>
      <c r="P1372" s="195"/>
    </row>
    <row r="1373" spans="1:16" s="172" customFormat="1">
      <c r="A1373" s="891"/>
      <c r="B1373" s="894"/>
      <c r="C1373" s="192"/>
      <c r="D1373" s="193"/>
      <c r="E1373" s="194"/>
      <c r="F1373" s="195"/>
      <c r="G1373" s="173"/>
      <c r="H1373" s="199"/>
      <c r="I1373" s="191"/>
      <c r="J1373" s="200"/>
      <c r="K1373" s="197"/>
      <c r="L1373" s="184"/>
      <c r="M1373" s="180"/>
      <c r="N1373" s="196"/>
      <c r="O1373" s="194"/>
      <c r="P1373" s="195"/>
    </row>
    <row r="1374" spans="1:16" s="172" customFormat="1">
      <c r="A1374" s="891"/>
      <c r="B1374" s="894"/>
      <c r="C1374" s="192"/>
      <c r="D1374" s="193"/>
      <c r="E1374" s="194"/>
      <c r="F1374" s="195"/>
      <c r="G1374" s="173"/>
      <c r="H1374" s="201"/>
      <c r="I1374" s="175"/>
      <c r="J1374" s="175"/>
      <c r="K1374" s="178"/>
      <c r="L1374" s="184"/>
      <c r="M1374" s="180"/>
      <c r="N1374" s="196"/>
      <c r="O1374" s="194"/>
      <c r="P1374" s="195"/>
    </row>
    <row r="1375" spans="1:16" s="172" customFormat="1">
      <c r="A1375" s="891"/>
      <c r="B1375" s="894"/>
      <c r="C1375" s="192"/>
      <c r="D1375" s="193"/>
      <c r="E1375" s="194"/>
      <c r="F1375" s="195"/>
      <c r="G1375" s="198"/>
      <c r="H1375" s="183"/>
      <c r="I1375" s="200"/>
      <c r="J1375" s="200"/>
      <c r="K1375" s="197"/>
      <c r="L1375" s="184"/>
      <c r="M1375" s="180"/>
      <c r="N1375" s="196"/>
      <c r="O1375" s="194"/>
      <c r="P1375" s="195"/>
    </row>
    <row r="1376" spans="1:16" s="172" customFormat="1">
      <c r="A1376" s="891"/>
      <c r="B1376" s="894"/>
      <c r="C1376" s="192"/>
      <c r="D1376" s="193"/>
      <c r="E1376" s="194"/>
      <c r="F1376" s="195"/>
      <c r="G1376" s="173"/>
      <c r="H1376" s="183"/>
      <c r="I1376" s="200"/>
      <c r="J1376" s="200"/>
      <c r="K1376" s="197"/>
      <c r="L1376" s="179"/>
      <c r="M1376" s="180"/>
      <c r="N1376" s="196"/>
      <c r="O1376" s="194"/>
      <c r="P1376" s="195"/>
    </row>
    <row r="1377" spans="1:16" s="172" customFormat="1">
      <c r="A1377" s="891"/>
      <c r="B1377" s="894"/>
      <c r="C1377" s="192"/>
      <c r="D1377" s="193"/>
      <c r="E1377" s="194"/>
      <c r="F1377" s="195"/>
      <c r="G1377" s="192"/>
      <c r="H1377" s="201"/>
      <c r="I1377" s="202"/>
      <c r="J1377" s="202"/>
      <c r="K1377" s="203"/>
      <c r="L1377" s="204"/>
      <c r="M1377" s="190"/>
      <c r="N1377" s="196"/>
      <c r="O1377" s="194"/>
      <c r="P1377" s="195"/>
    </row>
    <row r="1378" spans="1:16" s="172" customFormat="1">
      <c r="A1378" s="891"/>
      <c r="B1378" s="894"/>
      <c r="C1378" s="192"/>
      <c r="D1378" s="193"/>
      <c r="E1378" s="194"/>
      <c r="F1378" s="195"/>
      <c r="G1378" s="192"/>
      <c r="H1378" s="201"/>
      <c r="I1378" s="202"/>
      <c r="J1378" s="202"/>
      <c r="K1378" s="203"/>
      <c r="L1378" s="204"/>
      <c r="M1378" s="190"/>
      <c r="N1378" s="196"/>
      <c r="O1378" s="194"/>
      <c r="P1378" s="195"/>
    </row>
    <row r="1379" spans="1:16" s="172" customFormat="1">
      <c r="A1379" s="891"/>
      <c r="B1379" s="894"/>
      <c r="C1379" s="192"/>
      <c r="D1379" s="193"/>
      <c r="E1379" s="194"/>
      <c r="F1379" s="195"/>
      <c r="G1379" s="192"/>
      <c r="H1379" s="201"/>
      <c r="I1379" s="202"/>
      <c r="J1379" s="202"/>
      <c r="K1379" s="203"/>
      <c r="L1379" s="204"/>
      <c r="M1379" s="190"/>
      <c r="N1379" s="196"/>
      <c r="O1379" s="194"/>
      <c r="P1379" s="195"/>
    </row>
    <row r="1380" spans="1:16" s="172" customFormat="1" ht="17.25" thickBot="1">
      <c r="A1380" s="892"/>
      <c r="B1380" s="895"/>
      <c r="C1380" s="205"/>
      <c r="D1380" s="206"/>
      <c r="E1380" s="207"/>
      <c r="F1380" s="208"/>
      <c r="G1380" s="209"/>
      <c r="H1380" s="210"/>
      <c r="I1380" s="211"/>
      <c r="J1380" s="211"/>
      <c r="K1380" s="212"/>
      <c r="L1380" s="213"/>
      <c r="M1380" s="214"/>
      <c r="N1380" s="215"/>
      <c r="O1380" s="207"/>
      <c r="P1380" s="208"/>
    </row>
    <row r="1381" spans="1:16" s="71" customFormat="1" ht="18" customHeight="1" thickTop="1" thickBot="1">
      <c r="A1381" s="926">
        <f>A1275+1</f>
        <v>46187</v>
      </c>
      <c r="B1381" s="90" t="s">
        <v>162</v>
      </c>
      <c r="C1381" s="896" t="s">
        <v>665</v>
      </c>
      <c r="D1381" s="91" t="s">
        <v>114</v>
      </c>
      <c r="E1381" s="92" t="s">
        <v>164</v>
      </c>
      <c r="F1381" s="93"/>
      <c r="G1381" s="90" t="s">
        <v>162</v>
      </c>
      <c r="H1381" s="900" t="s">
        <v>163</v>
      </c>
      <c r="I1381" s="91" t="s">
        <v>114</v>
      </c>
      <c r="J1381" s="92" t="s">
        <v>164</v>
      </c>
      <c r="K1381" s="93"/>
      <c r="L1381" s="90" t="s">
        <v>162</v>
      </c>
      <c r="M1381" s="903" t="s">
        <v>163</v>
      </c>
      <c r="N1381" s="91" t="s">
        <v>114</v>
      </c>
      <c r="O1381" s="92" t="s">
        <v>164</v>
      </c>
      <c r="P1381" s="93"/>
    </row>
    <row r="1382" spans="1:16" ht="18" customHeight="1">
      <c r="A1382" s="927"/>
      <c r="B1382" s="928"/>
      <c r="C1382" s="897"/>
      <c r="D1382" s="94" t="s">
        <v>116</v>
      </c>
      <c r="E1382" s="95" t="s">
        <v>142</v>
      </c>
      <c r="F1382" s="93"/>
      <c r="G1382" s="928"/>
      <c r="H1382" s="900"/>
      <c r="I1382" s="94" t="s">
        <v>116</v>
      </c>
      <c r="J1382" s="95" t="s">
        <v>142</v>
      </c>
      <c r="K1382" s="93"/>
      <c r="L1382" s="928"/>
      <c r="M1382" s="903"/>
      <c r="N1382" s="94" t="s">
        <v>116</v>
      </c>
      <c r="O1382" s="95" t="s">
        <v>142</v>
      </c>
      <c r="P1382" s="93"/>
    </row>
    <row r="1383" spans="1:16" ht="17.25" thickBot="1">
      <c r="A1383" s="927"/>
      <c r="B1383" s="929"/>
      <c r="C1383" s="897"/>
      <c r="D1383" s="94" t="s">
        <v>165</v>
      </c>
      <c r="E1383" s="96" t="s">
        <v>166</v>
      </c>
      <c r="F1383" s="98"/>
      <c r="G1383" s="929"/>
      <c r="H1383" s="900"/>
      <c r="I1383" s="94" t="s">
        <v>165</v>
      </c>
      <c r="J1383" s="96" t="s">
        <v>166</v>
      </c>
      <c r="K1383" s="98"/>
      <c r="L1383" s="929"/>
      <c r="M1383" s="903"/>
      <c r="N1383" s="94" t="s">
        <v>165</v>
      </c>
      <c r="O1383" s="96" t="s">
        <v>166</v>
      </c>
      <c r="P1383" s="98"/>
    </row>
    <row r="1384" spans="1:16" ht="17.25" thickBot="1">
      <c r="A1384" s="927"/>
      <c r="B1384" s="90" t="s">
        <v>167</v>
      </c>
      <c r="C1384" s="897"/>
      <c r="D1384" s="94"/>
      <c r="E1384" s="96"/>
      <c r="F1384" s="97"/>
      <c r="G1384" s="90" t="s">
        <v>167</v>
      </c>
      <c r="H1384" s="900"/>
      <c r="I1384" s="94" t="s">
        <v>120</v>
      </c>
      <c r="J1384" s="96" t="s">
        <v>148</v>
      </c>
      <c r="K1384" s="97"/>
      <c r="L1384" s="90" t="s">
        <v>167</v>
      </c>
      <c r="M1384" s="903"/>
      <c r="N1384" s="94" t="s">
        <v>120</v>
      </c>
      <c r="O1384" s="96" t="s">
        <v>148</v>
      </c>
      <c r="P1384" s="97"/>
    </row>
    <row r="1385" spans="1:16">
      <c r="A1385" s="927"/>
      <c r="B1385" s="925"/>
      <c r="C1385" s="897"/>
      <c r="D1385" s="94"/>
      <c r="E1385" s="96"/>
      <c r="F1385" s="97"/>
      <c r="G1385" s="925"/>
      <c r="H1385" s="900"/>
      <c r="I1385" s="94"/>
      <c r="J1385" s="96"/>
      <c r="K1385" s="97"/>
      <c r="L1385" s="925"/>
      <c r="M1385" s="903"/>
      <c r="N1385" s="94"/>
      <c r="O1385" s="96"/>
      <c r="P1385" s="97"/>
    </row>
    <row r="1386" spans="1:16">
      <c r="A1386" s="927"/>
      <c r="B1386" s="918"/>
      <c r="C1386" s="897"/>
      <c r="D1386" s="94"/>
      <c r="E1386" s="96"/>
      <c r="F1386" s="97"/>
      <c r="G1386" s="918"/>
      <c r="H1386" s="900"/>
      <c r="I1386" s="94"/>
      <c r="J1386" s="96"/>
      <c r="K1386" s="97"/>
      <c r="L1386" s="918"/>
      <c r="M1386" s="903"/>
      <c r="N1386" s="94"/>
      <c r="O1386" s="96"/>
      <c r="P1386" s="97"/>
    </row>
    <row r="1387" spans="1:16">
      <c r="A1387" s="927"/>
      <c r="B1387" s="917"/>
      <c r="C1387" s="897"/>
      <c r="D1387" s="94"/>
      <c r="E1387" s="96"/>
      <c r="F1387" s="93"/>
      <c r="G1387" s="917"/>
      <c r="H1387" s="900"/>
      <c r="I1387" s="94"/>
      <c r="J1387" s="96"/>
      <c r="K1387" s="93"/>
      <c r="L1387" s="917"/>
      <c r="M1387" s="903"/>
      <c r="N1387" s="94"/>
      <c r="O1387" s="96"/>
      <c r="P1387" s="93"/>
    </row>
    <row r="1388" spans="1:16">
      <c r="A1388" s="927"/>
      <c r="B1388" s="918"/>
      <c r="C1388" s="897"/>
      <c r="D1388" s="94"/>
      <c r="E1388" s="96"/>
      <c r="F1388" s="99"/>
      <c r="G1388" s="918"/>
      <c r="H1388" s="900"/>
      <c r="I1388" s="94"/>
      <c r="J1388" s="96"/>
      <c r="K1388" s="99"/>
      <c r="L1388" s="918"/>
      <c r="M1388" s="903"/>
      <c r="N1388" s="94"/>
      <c r="O1388" s="96"/>
      <c r="P1388" s="93"/>
    </row>
    <row r="1389" spans="1:16">
      <c r="A1389" s="927"/>
      <c r="B1389" s="917"/>
      <c r="C1389" s="897"/>
      <c r="D1389" s="94"/>
      <c r="E1389" s="96"/>
      <c r="F1389" s="102"/>
      <c r="G1389" s="917"/>
      <c r="H1389" s="900"/>
      <c r="I1389" s="94"/>
      <c r="J1389" s="96"/>
      <c r="K1389" s="102"/>
      <c r="L1389" s="917"/>
      <c r="M1389" s="903"/>
      <c r="N1389" s="94"/>
      <c r="O1389" s="96"/>
      <c r="P1389" s="99"/>
    </row>
    <row r="1390" spans="1:16" ht="17.25" thickBot="1">
      <c r="A1390" s="927"/>
      <c r="B1390" s="918"/>
      <c r="C1390" s="897"/>
      <c r="D1390" s="94"/>
      <c r="E1390" s="96"/>
      <c r="F1390" s="99"/>
      <c r="G1390" s="918"/>
      <c r="H1390" s="900"/>
      <c r="I1390" s="94"/>
      <c r="J1390" s="96"/>
      <c r="K1390" s="99"/>
      <c r="L1390" s="918"/>
      <c r="M1390" s="903"/>
      <c r="N1390" s="94"/>
      <c r="O1390" s="96"/>
      <c r="P1390" s="99"/>
    </row>
    <row r="1391" spans="1:16" ht="17.25" thickBot="1">
      <c r="A1391" s="927"/>
      <c r="B1391" s="100" t="s">
        <v>168</v>
      </c>
      <c r="C1391" s="897"/>
      <c r="D1391" s="94"/>
      <c r="E1391" s="96"/>
      <c r="F1391" s="99"/>
      <c r="G1391" s="100" t="s">
        <v>168</v>
      </c>
      <c r="H1391" s="900"/>
      <c r="I1391" s="94"/>
      <c r="J1391" s="96"/>
      <c r="K1391" s="99"/>
      <c r="L1391" s="100" t="s">
        <v>168</v>
      </c>
      <c r="M1391" s="903"/>
      <c r="N1391" s="94"/>
      <c r="O1391" s="96"/>
      <c r="P1391" s="99"/>
    </row>
    <row r="1392" spans="1:16">
      <c r="A1392" s="927"/>
      <c r="B1392" s="919"/>
      <c r="C1392" s="897"/>
      <c r="D1392" s="94"/>
      <c r="E1392" s="96"/>
      <c r="F1392" s="99"/>
      <c r="G1392" s="919"/>
      <c r="H1392" s="900"/>
      <c r="I1392" s="94"/>
      <c r="J1392" s="96"/>
      <c r="K1392" s="99"/>
      <c r="L1392" s="919"/>
      <c r="M1392" s="903"/>
      <c r="N1392" s="94"/>
      <c r="O1392" s="96"/>
      <c r="P1392" s="99"/>
    </row>
    <row r="1393" spans="1:16">
      <c r="A1393" s="927"/>
      <c r="B1393" s="920"/>
      <c r="C1393" s="897"/>
      <c r="D1393" s="94"/>
      <c r="E1393" s="96"/>
      <c r="F1393" s="99"/>
      <c r="G1393" s="920"/>
      <c r="H1393" s="900"/>
      <c r="I1393" s="94"/>
      <c r="J1393" s="96"/>
      <c r="K1393" s="99"/>
      <c r="L1393" s="920"/>
      <c r="M1393" s="903"/>
      <c r="N1393" s="94"/>
      <c r="O1393" s="96"/>
      <c r="P1393" s="97"/>
    </row>
    <row r="1394" spans="1:16" ht="17.25" thickBot="1">
      <c r="A1394" s="927"/>
      <c r="B1394" s="921"/>
      <c r="C1394" s="897"/>
      <c r="D1394" s="94"/>
      <c r="E1394" s="96"/>
      <c r="F1394" s="97"/>
      <c r="G1394" s="921"/>
      <c r="H1394" s="900"/>
      <c r="I1394" s="94"/>
      <c r="J1394" s="96"/>
      <c r="K1394" s="97"/>
      <c r="L1394" s="921"/>
      <c r="M1394" s="903"/>
      <c r="N1394" s="94"/>
      <c r="O1394" s="96"/>
      <c r="P1394" s="97"/>
    </row>
    <row r="1395" spans="1:16" ht="17.25" thickBot="1">
      <c r="A1395" s="927"/>
      <c r="B1395" s="100" t="s">
        <v>123</v>
      </c>
      <c r="C1395" s="897"/>
      <c r="D1395" s="94"/>
      <c r="E1395" s="96"/>
      <c r="F1395" s="97"/>
      <c r="G1395" s="100" t="s">
        <v>123</v>
      </c>
      <c r="H1395" s="900"/>
      <c r="I1395" s="94"/>
      <c r="J1395" s="96"/>
      <c r="K1395" s="97"/>
      <c r="L1395" s="100" t="s">
        <v>123</v>
      </c>
      <c r="M1395" s="903"/>
      <c r="N1395" s="94"/>
      <c r="O1395" s="96"/>
      <c r="P1395" s="97"/>
    </row>
    <row r="1396" spans="1:16">
      <c r="A1396" s="927"/>
      <c r="B1396" s="932"/>
      <c r="C1396" s="897"/>
      <c r="D1396" s="94"/>
      <c r="E1396" s="96"/>
      <c r="F1396" s="97"/>
      <c r="G1396" s="932"/>
      <c r="H1396" s="900"/>
      <c r="I1396" s="94"/>
      <c r="J1396" s="96"/>
      <c r="K1396" s="97"/>
      <c r="L1396" s="932"/>
      <c r="M1396" s="903"/>
      <c r="N1396" s="94"/>
      <c r="O1396" s="96"/>
      <c r="P1396" s="97"/>
    </row>
    <row r="1397" spans="1:16">
      <c r="A1397" s="927"/>
      <c r="B1397" s="933"/>
      <c r="C1397" s="897"/>
      <c r="D1397" s="94"/>
      <c r="E1397" s="96"/>
      <c r="F1397" s="97"/>
      <c r="G1397" s="933"/>
      <c r="H1397" s="900"/>
      <c r="I1397" s="94"/>
      <c r="J1397" s="96"/>
      <c r="K1397" s="97"/>
      <c r="L1397" s="933"/>
      <c r="M1397" s="903"/>
      <c r="N1397" s="94"/>
      <c r="O1397" s="96"/>
      <c r="P1397" s="97"/>
    </row>
    <row r="1398" spans="1:16" ht="17.25" thickBot="1">
      <c r="A1398" s="927"/>
      <c r="B1398" s="934"/>
      <c r="C1398" s="897"/>
      <c r="D1398" s="94"/>
      <c r="E1398" s="96"/>
      <c r="F1398" s="97"/>
      <c r="G1398" s="934"/>
      <c r="H1398" s="900"/>
      <c r="I1398" s="94"/>
      <c r="J1398" s="96"/>
      <c r="K1398" s="97"/>
      <c r="L1398" s="934"/>
      <c r="M1398" s="903"/>
      <c r="N1398" s="94"/>
      <c r="O1398" s="96"/>
      <c r="P1398" s="97"/>
    </row>
    <row r="1399" spans="1:16">
      <c r="A1399" s="927"/>
      <c r="B1399" s="915" t="s">
        <v>124</v>
      </c>
      <c r="C1399" s="897"/>
      <c r="D1399" s="94"/>
      <c r="E1399" s="96"/>
      <c r="F1399" s="97"/>
      <c r="G1399" s="915" t="s">
        <v>124</v>
      </c>
      <c r="H1399" s="900"/>
      <c r="I1399" s="94"/>
      <c r="J1399" s="96"/>
      <c r="K1399" s="97"/>
      <c r="L1399" s="915" t="s">
        <v>124</v>
      </c>
      <c r="M1399" s="903"/>
      <c r="N1399" s="94"/>
      <c r="O1399" s="96"/>
      <c r="P1399" s="97"/>
    </row>
    <row r="1400" spans="1:16" ht="17.25" thickBot="1">
      <c r="A1400" s="927"/>
      <c r="B1400" s="916"/>
      <c r="C1400" s="897"/>
      <c r="D1400" s="94"/>
      <c r="E1400" s="96"/>
      <c r="F1400" s="97"/>
      <c r="G1400" s="916"/>
      <c r="H1400" s="900"/>
      <c r="I1400" s="94"/>
      <c r="J1400" s="96"/>
      <c r="K1400" s="97"/>
      <c r="L1400" s="916"/>
      <c r="M1400" s="903"/>
      <c r="N1400" s="94"/>
      <c r="O1400" s="96"/>
      <c r="P1400" s="93"/>
    </row>
    <row r="1401" spans="1:16" ht="17.25" thickTop="1">
      <c r="A1401" s="927"/>
      <c r="B1401" s="930" t="s">
        <v>125</v>
      </c>
      <c r="C1401" s="897"/>
      <c r="D1401" s="94"/>
      <c r="E1401" s="96"/>
      <c r="F1401" s="93"/>
      <c r="G1401" s="930" t="s">
        <v>125</v>
      </c>
      <c r="H1401" s="900"/>
      <c r="I1401" s="94"/>
      <c r="J1401" s="96"/>
      <c r="K1401" s="93"/>
      <c r="L1401" s="930" t="s">
        <v>125</v>
      </c>
      <c r="M1401" s="903"/>
      <c r="N1401" s="94"/>
      <c r="O1401" s="96"/>
      <c r="P1401" s="97"/>
    </row>
    <row r="1402" spans="1:16" ht="17.25" thickBot="1">
      <c r="A1402" s="927"/>
      <c r="B1402" s="913"/>
      <c r="C1402" s="897"/>
      <c r="D1402" s="94"/>
      <c r="E1402" s="96"/>
      <c r="F1402" s="93"/>
      <c r="G1402" s="913"/>
      <c r="H1402" s="900"/>
      <c r="I1402" s="94"/>
      <c r="J1402" s="96"/>
      <c r="K1402" s="93"/>
      <c r="L1402" s="913"/>
      <c r="M1402" s="903"/>
      <c r="N1402" s="94"/>
      <c r="O1402" s="96"/>
      <c r="P1402" s="101"/>
    </row>
    <row r="1403" spans="1:16">
      <c r="A1403" s="927"/>
      <c r="B1403" s="923"/>
      <c r="C1403" s="897"/>
      <c r="D1403" s="94"/>
      <c r="E1403" s="96"/>
      <c r="F1403" s="97"/>
      <c r="G1403" s="923"/>
      <c r="H1403" s="900"/>
      <c r="I1403" s="94"/>
      <c r="J1403" s="96"/>
      <c r="K1403" s="97"/>
      <c r="L1403" s="923"/>
      <c r="M1403" s="903"/>
      <c r="N1403" s="94"/>
      <c r="O1403" s="96"/>
      <c r="P1403" s="103"/>
    </row>
    <row r="1404" spans="1:16" ht="17.25" thickBot="1">
      <c r="A1404" s="927"/>
      <c r="B1404" s="931"/>
      <c r="C1404" s="897"/>
      <c r="D1404" s="94"/>
      <c r="E1404" s="96"/>
      <c r="F1404" s="97"/>
      <c r="G1404" s="931"/>
      <c r="H1404" s="900"/>
      <c r="I1404" s="94"/>
      <c r="J1404" s="96"/>
      <c r="K1404" s="97"/>
      <c r="L1404" s="931"/>
      <c r="M1404" s="903"/>
      <c r="N1404" s="94"/>
      <c r="O1404" s="96"/>
      <c r="P1404" s="104"/>
    </row>
    <row r="1405" spans="1:16">
      <c r="A1405" s="927"/>
      <c r="B1405" s="912" t="s">
        <v>126</v>
      </c>
      <c r="C1405" s="897"/>
      <c r="D1405" s="94"/>
      <c r="E1405" s="96"/>
      <c r="F1405" s="93"/>
      <c r="G1405" s="912" t="s">
        <v>126</v>
      </c>
      <c r="H1405" s="900"/>
      <c r="I1405" s="94"/>
      <c r="J1405" s="96"/>
      <c r="K1405" s="93"/>
      <c r="L1405" s="912" t="s">
        <v>126</v>
      </c>
      <c r="M1405" s="903"/>
      <c r="N1405" s="94"/>
      <c r="O1405" s="96"/>
      <c r="P1405" s="99"/>
    </row>
    <row r="1406" spans="1:16" ht="17.25" thickBot="1">
      <c r="A1406" s="927"/>
      <c r="B1406" s="913"/>
      <c r="C1406" s="897"/>
      <c r="D1406" s="94"/>
      <c r="E1406" s="96"/>
      <c r="F1406" s="101"/>
      <c r="G1406" s="913"/>
      <c r="H1406" s="900"/>
      <c r="I1406" s="94"/>
      <c r="J1406" s="96"/>
      <c r="K1406" s="101"/>
      <c r="L1406" s="913"/>
      <c r="M1406" s="903"/>
      <c r="N1406" s="94"/>
      <c r="O1406" s="96"/>
      <c r="P1406" s="104"/>
    </row>
    <row r="1407" spans="1:16">
      <c r="A1407" s="927"/>
      <c r="B1407" s="923"/>
      <c r="C1407" s="897"/>
      <c r="D1407" s="94"/>
      <c r="E1407" s="96"/>
      <c r="F1407" s="102"/>
      <c r="G1407" s="923"/>
      <c r="H1407" s="900"/>
      <c r="I1407" s="94"/>
      <c r="J1407" s="96"/>
      <c r="K1407" s="103"/>
      <c r="L1407" s="923"/>
      <c r="M1407" s="903"/>
      <c r="N1407" s="94"/>
      <c r="O1407" s="96"/>
      <c r="P1407" s="93"/>
    </row>
    <row r="1408" spans="1:16" ht="17.25" thickBot="1">
      <c r="A1408" s="927"/>
      <c r="B1408" s="924"/>
      <c r="C1408" s="897"/>
      <c r="D1408" s="94"/>
      <c r="E1408" s="96"/>
      <c r="F1408" s="99"/>
      <c r="G1408" s="924"/>
      <c r="H1408" s="900"/>
      <c r="I1408" s="94"/>
      <c r="J1408" s="96"/>
      <c r="K1408" s="104"/>
      <c r="L1408" s="924"/>
      <c r="M1408" s="903"/>
      <c r="N1408" s="94"/>
      <c r="O1408" s="96"/>
      <c r="P1408" s="97"/>
    </row>
    <row r="1409" spans="1:16">
      <c r="A1409" s="927"/>
      <c r="B1409" s="922" t="s">
        <v>127</v>
      </c>
      <c r="C1409" s="897"/>
      <c r="D1409" s="94"/>
      <c r="E1409" s="96"/>
      <c r="F1409" s="103"/>
      <c r="G1409" s="922" t="s">
        <v>127</v>
      </c>
      <c r="H1409" s="900"/>
      <c r="I1409" s="94"/>
      <c r="J1409" s="96"/>
      <c r="K1409" s="104"/>
      <c r="L1409" s="922" t="s">
        <v>127</v>
      </c>
      <c r="M1409" s="903"/>
      <c r="N1409" s="94"/>
      <c r="O1409" s="114"/>
      <c r="P1409" s="97"/>
    </row>
    <row r="1410" spans="1:16" ht="17.25" thickBot="1">
      <c r="A1410" s="927"/>
      <c r="B1410" s="913"/>
      <c r="C1410" s="897"/>
      <c r="D1410" s="94"/>
      <c r="E1410" s="96"/>
      <c r="F1410" s="104"/>
      <c r="G1410" s="913"/>
      <c r="H1410" s="900"/>
      <c r="I1410" s="94"/>
      <c r="J1410" s="96"/>
      <c r="K1410" s="99"/>
      <c r="L1410" s="913"/>
      <c r="M1410" s="903"/>
      <c r="N1410" s="113"/>
      <c r="O1410" s="96"/>
      <c r="P1410" s="112"/>
    </row>
    <row r="1411" spans="1:16">
      <c r="A1411" s="927"/>
      <c r="B1411" s="923"/>
      <c r="C1411" s="897"/>
      <c r="D1411" s="94"/>
      <c r="E1411" s="96"/>
      <c r="F1411" s="104"/>
      <c r="G1411" s="923"/>
      <c r="H1411" s="900"/>
      <c r="I1411" s="94"/>
      <c r="J1411" s="96"/>
      <c r="K1411" s="104"/>
      <c r="L1411" s="923"/>
      <c r="M1411" s="903"/>
      <c r="N1411" s="113"/>
      <c r="O1411" s="114"/>
      <c r="P1411" s="97"/>
    </row>
    <row r="1412" spans="1:16" ht="17.25" thickBot="1">
      <c r="A1412" s="927"/>
      <c r="B1412" s="924"/>
      <c r="C1412" s="897"/>
      <c r="D1412" s="94"/>
      <c r="E1412" s="96"/>
      <c r="F1412" s="99"/>
      <c r="G1412" s="924"/>
      <c r="H1412" s="900"/>
      <c r="I1412" s="94"/>
      <c r="J1412" s="96"/>
      <c r="K1412" s="93"/>
      <c r="L1412" s="924"/>
      <c r="M1412" s="903"/>
      <c r="N1412" s="94"/>
      <c r="O1412" s="114"/>
      <c r="P1412" s="104"/>
    </row>
    <row r="1413" spans="1:16">
      <c r="A1413" s="927"/>
      <c r="B1413" s="922" t="s">
        <v>128</v>
      </c>
      <c r="C1413" s="897"/>
      <c r="D1413" s="94"/>
      <c r="E1413" s="96"/>
      <c r="F1413" s="104"/>
      <c r="G1413" s="922" t="s">
        <v>128</v>
      </c>
      <c r="H1413" s="900"/>
      <c r="I1413" s="94"/>
      <c r="J1413" s="96"/>
      <c r="K1413" s="97"/>
      <c r="L1413" s="922" t="s">
        <v>128</v>
      </c>
      <c r="M1413" s="903"/>
      <c r="N1413" s="94"/>
      <c r="O1413" s="96"/>
      <c r="P1413" s="97"/>
    </row>
    <row r="1414" spans="1:16" ht="17.25" thickBot="1">
      <c r="A1414" s="927"/>
      <c r="B1414" s="913"/>
      <c r="C1414" s="897"/>
      <c r="D1414" s="94"/>
      <c r="E1414" s="96"/>
      <c r="F1414" s="93"/>
      <c r="G1414" s="913"/>
      <c r="H1414" s="900"/>
      <c r="I1414" s="94"/>
      <c r="J1414" s="114"/>
      <c r="K1414" s="97"/>
      <c r="L1414" s="913"/>
      <c r="M1414" s="903"/>
      <c r="N1414" s="113"/>
      <c r="O1414" s="114"/>
      <c r="P1414" s="97"/>
    </row>
    <row r="1415" spans="1:16">
      <c r="A1415" s="927"/>
      <c r="B1415" s="923"/>
      <c r="C1415" s="897"/>
      <c r="D1415" s="94"/>
      <c r="E1415" s="96"/>
      <c r="F1415" s="97"/>
      <c r="G1415" s="923"/>
      <c r="H1415" s="900"/>
      <c r="I1415" s="94"/>
      <c r="J1415" s="96"/>
      <c r="K1415" s="97"/>
      <c r="L1415" s="923"/>
      <c r="M1415" s="903"/>
      <c r="N1415" s="113"/>
      <c r="O1415" s="114"/>
      <c r="P1415" s="97"/>
    </row>
    <row r="1416" spans="1:16" ht="17.25" thickBot="1">
      <c r="A1416" s="927"/>
      <c r="B1416" s="924"/>
      <c r="C1416" s="897"/>
      <c r="D1416" s="94"/>
      <c r="E1416" s="96"/>
      <c r="F1416" s="93"/>
      <c r="G1416" s="924"/>
      <c r="H1416" s="900"/>
      <c r="I1416" s="94"/>
      <c r="J1416" s="114"/>
      <c r="K1416" s="97"/>
      <c r="L1416" s="924"/>
      <c r="M1416" s="903"/>
      <c r="N1416" s="94"/>
      <c r="O1416" s="114"/>
      <c r="P1416" s="97"/>
    </row>
    <row r="1417" spans="1:16">
      <c r="A1417" s="927"/>
      <c r="B1417" s="912" t="s">
        <v>129</v>
      </c>
      <c r="C1417" s="897"/>
      <c r="D1417" s="94"/>
      <c r="E1417" s="96"/>
      <c r="F1417" s="93"/>
      <c r="G1417" s="912" t="s">
        <v>129</v>
      </c>
      <c r="H1417" s="900"/>
      <c r="I1417" s="94"/>
      <c r="J1417" s="114"/>
      <c r="K1417" s="97"/>
      <c r="L1417" s="912" t="s">
        <v>129</v>
      </c>
      <c r="M1417" s="903"/>
      <c r="N1417" s="113"/>
      <c r="O1417" s="114"/>
      <c r="P1417" s="97"/>
    </row>
    <row r="1418" spans="1:16" ht="17.25" thickBot="1">
      <c r="A1418" s="927"/>
      <c r="B1418" s="913"/>
      <c r="C1418" s="897"/>
      <c r="D1418" s="94"/>
      <c r="E1418" s="96"/>
      <c r="F1418" s="93"/>
      <c r="G1418" s="913"/>
      <c r="H1418" s="900"/>
      <c r="I1418" s="94"/>
      <c r="J1418" s="114"/>
      <c r="K1418" s="97"/>
      <c r="L1418" s="913"/>
      <c r="M1418" s="903"/>
      <c r="N1418" s="94"/>
      <c r="O1418" s="114"/>
      <c r="P1418" s="97"/>
    </row>
    <row r="1419" spans="1:16">
      <c r="A1419" s="927"/>
      <c r="B1419" s="106"/>
      <c r="C1419" s="897"/>
      <c r="D1419" s="94"/>
      <c r="E1419" s="96"/>
      <c r="F1419" s="97"/>
      <c r="G1419" s="106"/>
      <c r="H1419" s="900"/>
      <c r="I1419" s="94"/>
      <c r="J1419" s="96"/>
      <c r="K1419" s="112"/>
      <c r="L1419" s="106"/>
      <c r="M1419" s="903"/>
      <c r="N1419" s="113"/>
      <c r="O1419" s="96"/>
      <c r="P1419" s="112"/>
    </row>
    <row r="1420" spans="1:16">
      <c r="A1420" s="927"/>
      <c r="B1420" s="107"/>
      <c r="C1420" s="897"/>
      <c r="D1420" s="94"/>
      <c r="E1420" s="96"/>
      <c r="F1420" s="93"/>
      <c r="G1420" s="107"/>
      <c r="H1420" s="900"/>
      <c r="I1420" s="94"/>
      <c r="J1420" s="96"/>
      <c r="K1420" s="97"/>
      <c r="L1420" s="107"/>
      <c r="M1420" s="903"/>
      <c r="N1420" s="113"/>
      <c r="O1420" s="114"/>
      <c r="P1420" s="97"/>
    </row>
    <row r="1421" spans="1:16">
      <c r="A1421" s="927"/>
      <c r="B1421" s="109"/>
      <c r="C1421" s="897"/>
      <c r="D1421" s="94"/>
      <c r="E1421" s="96"/>
      <c r="F1421" s="93"/>
      <c r="G1421" s="109"/>
      <c r="H1421" s="900"/>
      <c r="I1421" s="113"/>
      <c r="J1421" s="114"/>
      <c r="K1421" s="97"/>
      <c r="L1421" s="109"/>
      <c r="M1421" s="903"/>
      <c r="N1421" s="113"/>
      <c r="O1421" s="114"/>
      <c r="P1421" s="104"/>
    </row>
    <row r="1422" spans="1:16">
      <c r="A1422" s="927"/>
      <c r="B1422" s="110"/>
      <c r="C1422" s="897"/>
      <c r="D1422" s="94"/>
      <c r="E1422" s="96"/>
      <c r="F1422" s="93"/>
      <c r="G1422" s="110"/>
      <c r="H1422" s="900"/>
      <c r="I1422" s="113"/>
      <c r="J1422" s="114"/>
      <c r="K1422" s="104"/>
      <c r="L1422" s="110"/>
      <c r="M1422" s="903"/>
      <c r="N1422" s="111"/>
      <c r="O1422" s="96"/>
      <c r="P1422" s="97"/>
    </row>
    <row r="1423" spans="1:16">
      <c r="A1423" s="927"/>
      <c r="B1423" s="109"/>
      <c r="C1423" s="897"/>
      <c r="D1423" s="111"/>
      <c r="E1423" s="96"/>
      <c r="F1423" s="97"/>
      <c r="G1423" s="109"/>
      <c r="H1423" s="900"/>
      <c r="I1423" s="111"/>
      <c r="J1423" s="96"/>
      <c r="K1423" s="112"/>
      <c r="L1423" s="109"/>
      <c r="M1423" s="903"/>
      <c r="N1423" s="94"/>
      <c r="O1423" s="96"/>
      <c r="P1423" s="112"/>
    </row>
    <row r="1424" spans="1:16">
      <c r="A1424" s="927"/>
      <c r="B1424" s="110"/>
      <c r="C1424" s="897"/>
      <c r="D1424" s="94"/>
      <c r="E1424" s="96"/>
      <c r="F1424" s="108"/>
      <c r="G1424" s="110"/>
      <c r="H1424" s="900"/>
      <c r="I1424" s="94"/>
      <c r="J1424" s="96"/>
      <c r="K1424" s="97"/>
      <c r="L1424" s="110"/>
      <c r="M1424" s="903"/>
      <c r="N1424" s="113"/>
      <c r="O1424" s="114"/>
      <c r="P1424" s="97"/>
    </row>
    <row r="1425" spans="1:16">
      <c r="A1425" s="927"/>
      <c r="B1425" s="109"/>
      <c r="C1425" s="897"/>
      <c r="D1425" s="94"/>
      <c r="E1425" s="96"/>
      <c r="F1425" s="97"/>
      <c r="G1425" s="109"/>
      <c r="H1425" s="900"/>
      <c r="I1425" s="113"/>
      <c r="J1425" s="114"/>
      <c r="K1425" s="97"/>
      <c r="L1425" s="109"/>
      <c r="M1425" s="903"/>
      <c r="N1425" s="113"/>
      <c r="O1425" s="114"/>
      <c r="P1425" s="97"/>
    </row>
    <row r="1426" spans="1:16" ht="17.25" thickBot="1">
      <c r="A1426" s="927"/>
      <c r="B1426" s="110"/>
      <c r="C1426" s="910"/>
      <c r="D1426" s="115"/>
      <c r="E1426" s="116"/>
      <c r="F1426" s="117"/>
      <c r="G1426" s="110"/>
      <c r="H1426" s="900"/>
      <c r="I1426" s="115"/>
      <c r="J1426" s="116"/>
      <c r="K1426" s="117"/>
      <c r="L1426" s="110"/>
      <c r="M1426" s="903"/>
      <c r="N1426" s="115"/>
      <c r="O1426" s="116"/>
      <c r="P1426" s="117"/>
    </row>
    <row r="1427" spans="1:16">
      <c r="A1427" s="914" t="str">
        <f>TEXT(A1381,"AAAA")</f>
        <v>星期日</v>
      </c>
      <c r="B1427" s="109"/>
      <c r="C1427" s="896" t="s">
        <v>666</v>
      </c>
      <c r="D1427" s="118"/>
      <c r="E1427" s="119"/>
      <c r="F1427" s="97"/>
      <c r="G1427" s="109"/>
      <c r="H1427" s="899" t="s">
        <v>130</v>
      </c>
      <c r="I1427" s="118"/>
      <c r="J1427" s="119"/>
      <c r="K1427" s="97"/>
      <c r="L1427" s="109"/>
      <c r="M1427" s="902" t="s">
        <v>130</v>
      </c>
      <c r="N1427" s="118"/>
      <c r="O1427" s="119"/>
      <c r="P1427" s="97"/>
    </row>
    <row r="1428" spans="1:16">
      <c r="A1428" s="914"/>
      <c r="B1428" s="110"/>
      <c r="C1428" s="897"/>
      <c r="D1428" s="120"/>
      <c r="E1428" s="96"/>
      <c r="F1428" s="97"/>
      <c r="G1428" s="110"/>
      <c r="H1428" s="900"/>
      <c r="I1428" s="94"/>
      <c r="J1428" s="96"/>
      <c r="K1428" s="97"/>
      <c r="L1428" s="110"/>
      <c r="M1428" s="903"/>
      <c r="N1428" s="94"/>
      <c r="O1428" s="96"/>
      <c r="P1428" s="97"/>
    </row>
    <row r="1429" spans="1:16">
      <c r="A1429" s="914"/>
      <c r="B1429" s="109"/>
      <c r="C1429" s="897"/>
      <c r="D1429" s="120"/>
      <c r="E1429" s="96"/>
      <c r="F1429" s="97"/>
      <c r="G1429" s="109"/>
      <c r="H1429" s="900"/>
      <c r="I1429" s="94"/>
      <c r="J1429" s="96"/>
      <c r="K1429" s="97"/>
      <c r="L1429" s="109"/>
      <c r="M1429" s="903"/>
      <c r="N1429" s="94"/>
      <c r="O1429" s="96"/>
      <c r="P1429" s="97"/>
    </row>
    <row r="1430" spans="1:16">
      <c r="A1430" s="914"/>
      <c r="B1430" s="110"/>
      <c r="C1430" s="897"/>
      <c r="D1430" s="120"/>
      <c r="E1430" s="96"/>
      <c r="F1430" s="97"/>
      <c r="G1430" s="110"/>
      <c r="H1430" s="900"/>
      <c r="I1430" s="94"/>
      <c r="J1430" s="96"/>
      <c r="K1430" s="97"/>
      <c r="L1430" s="110"/>
      <c r="M1430" s="903"/>
      <c r="N1430" s="94"/>
      <c r="O1430" s="96"/>
      <c r="P1430" s="97"/>
    </row>
    <row r="1431" spans="1:16">
      <c r="A1431" s="914"/>
      <c r="B1431" s="109"/>
      <c r="C1431" s="897"/>
      <c r="D1431" s="120"/>
      <c r="E1431" s="96"/>
      <c r="F1431" s="97"/>
      <c r="G1431" s="109"/>
      <c r="H1431" s="900"/>
      <c r="I1431" s="94"/>
      <c r="J1431" s="96"/>
      <c r="K1431" s="97"/>
      <c r="L1431" s="109"/>
      <c r="M1431" s="903"/>
      <c r="N1431" s="94"/>
      <c r="O1431" s="96"/>
      <c r="P1431" s="97"/>
    </row>
    <row r="1432" spans="1:16">
      <c r="A1432" s="914"/>
      <c r="B1432" s="110"/>
      <c r="C1432" s="897"/>
      <c r="D1432" s="120"/>
      <c r="E1432" s="96"/>
      <c r="F1432" s="97"/>
      <c r="G1432" s="110"/>
      <c r="H1432" s="900"/>
      <c r="I1432" s="94"/>
      <c r="J1432" s="96"/>
      <c r="K1432" s="97"/>
      <c r="L1432" s="110"/>
      <c r="M1432" s="903"/>
      <c r="N1432" s="94"/>
      <c r="O1432" s="96"/>
      <c r="P1432" s="97"/>
    </row>
    <row r="1433" spans="1:16">
      <c r="A1433" s="914"/>
      <c r="B1433" s="109"/>
      <c r="C1433" s="897"/>
      <c r="D1433" s="120"/>
      <c r="E1433" s="96"/>
      <c r="F1433" s="97"/>
      <c r="G1433" s="109"/>
      <c r="H1433" s="900"/>
      <c r="I1433" s="94"/>
      <c r="J1433" s="96"/>
      <c r="K1433" s="97"/>
      <c r="L1433" s="109"/>
      <c r="M1433" s="903"/>
      <c r="N1433" s="94"/>
      <c r="O1433" s="96"/>
      <c r="P1433" s="97"/>
    </row>
    <row r="1434" spans="1:16">
      <c r="A1434" s="914"/>
      <c r="B1434" s="110"/>
      <c r="C1434" s="897"/>
      <c r="D1434" s="94"/>
      <c r="E1434" s="96"/>
      <c r="F1434" s="97"/>
      <c r="G1434" s="110"/>
      <c r="H1434" s="900"/>
      <c r="I1434" s="94"/>
      <c r="J1434" s="96"/>
      <c r="K1434" s="97"/>
      <c r="L1434" s="110"/>
      <c r="M1434" s="903"/>
      <c r="N1434" s="94"/>
      <c r="O1434" s="96"/>
      <c r="P1434" s="97"/>
    </row>
    <row r="1435" spans="1:16">
      <c r="A1435" s="914"/>
      <c r="B1435" s="107"/>
      <c r="C1435" s="897"/>
      <c r="D1435" s="113"/>
      <c r="E1435" s="114"/>
      <c r="F1435" s="104"/>
      <c r="G1435" s="107"/>
      <c r="H1435" s="900"/>
      <c r="I1435" s="113"/>
      <c r="J1435" s="114"/>
      <c r="K1435" s="97"/>
      <c r="L1435" s="107"/>
      <c r="M1435" s="903"/>
      <c r="N1435" s="113"/>
      <c r="O1435" s="114"/>
      <c r="P1435" s="97"/>
    </row>
    <row r="1436" spans="1:16" ht="17.25" thickBot="1">
      <c r="A1436" s="914"/>
      <c r="B1436" s="107"/>
      <c r="C1436" s="910"/>
      <c r="D1436" s="122" t="s">
        <v>132</v>
      </c>
      <c r="E1436" s="123" t="s">
        <v>133</v>
      </c>
      <c r="F1436" s="124"/>
      <c r="G1436" s="107"/>
      <c r="H1436" s="911"/>
      <c r="I1436" s="122" t="s">
        <v>132</v>
      </c>
      <c r="J1436" s="123" t="s">
        <v>133</v>
      </c>
      <c r="K1436" s="97"/>
      <c r="L1436" s="107"/>
      <c r="M1436" s="909"/>
      <c r="N1436" s="122" t="s">
        <v>132</v>
      </c>
      <c r="O1436" s="123" t="s">
        <v>133</v>
      </c>
      <c r="P1436" s="97"/>
    </row>
    <row r="1437" spans="1:16">
      <c r="A1437" s="105"/>
      <c r="B1437" s="109"/>
      <c r="C1437" s="896" t="s">
        <v>667</v>
      </c>
      <c r="D1437" s="118"/>
      <c r="E1437" s="119"/>
      <c r="F1437" s="125"/>
      <c r="G1437" s="109"/>
      <c r="H1437" s="899" t="s">
        <v>134</v>
      </c>
      <c r="I1437" s="118"/>
      <c r="J1437" s="119"/>
      <c r="K1437" s="125"/>
      <c r="L1437" s="109"/>
      <c r="M1437" s="902" t="s">
        <v>134</v>
      </c>
      <c r="N1437" s="118"/>
      <c r="O1437" s="119"/>
      <c r="P1437" s="125"/>
    </row>
    <row r="1438" spans="1:16">
      <c r="A1438" s="105"/>
      <c r="B1438" s="110"/>
      <c r="C1438" s="897"/>
      <c r="D1438" s="94"/>
      <c r="E1438" s="96"/>
      <c r="F1438" s="97"/>
      <c r="G1438" s="110"/>
      <c r="H1438" s="900"/>
      <c r="I1438" s="94"/>
      <c r="J1438" s="96"/>
      <c r="K1438" s="97"/>
      <c r="L1438" s="110"/>
      <c r="M1438" s="903"/>
      <c r="N1438" s="94"/>
      <c r="O1438" s="96"/>
      <c r="P1438" s="97"/>
    </row>
    <row r="1439" spans="1:16">
      <c r="A1439" s="105"/>
      <c r="B1439" s="126"/>
      <c r="C1439" s="897"/>
      <c r="D1439" s="94"/>
      <c r="E1439" s="96"/>
      <c r="F1439" s="97"/>
      <c r="G1439" s="126"/>
      <c r="H1439" s="900"/>
      <c r="I1439" s="94"/>
      <c r="J1439" s="96"/>
      <c r="K1439" s="97"/>
      <c r="L1439" s="126"/>
      <c r="M1439" s="903"/>
      <c r="N1439" s="94"/>
      <c r="O1439" s="96"/>
      <c r="P1439" s="128"/>
    </row>
    <row r="1440" spans="1:16">
      <c r="A1440" s="105"/>
      <c r="B1440" s="107"/>
      <c r="C1440" s="897"/>
      <c r="D1440" s="94"/>
      <c r="E1440" s="96"/>
      <c r="F1440" s="97"/>
      <c r="G1440" s="107"/>
      <c r="H1440" s="900"/>
      <c r="I1440" s="94"/>
      <c r="J1440" s="96"/>
      <c r="K1440" s="97"/>
      <c r="L1440" s="107"/>
      <c r="M1440" s="903"/>
      <c r="N1440" s="94"/>
      <c r="O1440" s="96"/>
      <c r="P1440" s="216"/>
    </row>
    <row r="1441" spans="1:16">
      <c r="A1441" s="105"/>
      <c r="B1441" s="109"/>
      <c r="C1441" s="897"/>
      <c r="D1441" s="94"/>
      <c r="E1441" s="96"/>
      <c r="F1441" s="97"/>
      <c r="G1441" s="109"/>
      <c r="H1441" s="900"/>
      <c r="I1441" s="94"/>
      <c r="J1441" s="96"/>
      <c r="K1441" s="97"/>
      <c r="L1441" s="109"/>
      <c r="M1441" s="903"/>
      <c r="N1441" s="94"/>
      <c r="O1441" s="96"/>
      <c r="P1441" s="97"/>
    </row>
    <row r="1442" spans="1:16">
      <c r="A1442" s="105"/>
      <c r="B1442" s="110"/>
      <c r="C1442" s="897"/>
      <c r="D1442" s="94"/>
      <c r="E1442" s="96"/>
      <c r="F1442" s="127"/>
      <c r="G1442" s="110"/>
      <c r="H1442" s="900"/>
      <c r="I1442" s="94"/>
      <c r="J1442" s="96"/>
      <c r="K1442" s="127"/>
      <c r="L1442" s="110"/>
      <c r="M1442" s="903"/>
      <c r="N1442" s="94"/>
      <c r="O1442" s="96"/>
      <c r="P1442" s="127"/>
    </row>
    <row r="1443" spans="1:16">
      <c r="A1443" s="105"/>
      <c r="B1443" s="109"/>
      <c r="C1443" s="897"/>
      <c r="D1443" s="94"/>
      <c r="E1443" s="96"/>
      <c r="F1443" s="128"/>
      <c r="G1443" s="109"/>
      <c r="H1443" s="900"/>
      <c r="I1443" s="94"/>
      <c r="J1443" s="96"/>
      <c r="K1443" s="128"/>
      <c r="L1443" s="109"/>
      <c r="M1443" s="903"/>
      <c r="N1443" s="94"/>
      <c r="O1443" s="96"/>
      <c r="P1443" s="128"/>
    </row>
    <row r="1444" spans="1:16">
      <c r="A1444" s="105"/>
      <c r="B1444" s="110"/>
      <c r="C1444" s="897"/>
      <c r="D1444" s="217"/>
      <c r="E1444" s="114"/>
      <c r="F1444" s="216"/>
      <c r="G1444" s="110"/>
      <c r="H1444" s="900"/>
      <c r="I1444" s="113"/>
      <c r="J1444" s="114"/>
      <c r="K1444" s="216"/>
      <c r="L1444" s="110"/>
      <c r="M1444" s="903"/>
      <c r="N1444" s="113"/>
      <c r="O1444" s="114"/>
      <c r="P1444" s="216"/>
    </row>
    <row r="1445" spans="1:16">
      <c r="A1445" s="105"/>
      <c r="B1445" s="109"/>
      <c r="C1445" s="897"/>
      <c r="D1445" s="217"/>
      <c r="E1445" s="114"/>
      <c r="F1445" s="216"/>
      <c r="G1445" s="109"/>
      <c r="H1445" s="900"/>
      <c r="I1445" s="113"/>
      <c r="J1445" s="114"/>
      <c r="K1445" s="216"/>
      <c r="L1445" s="109"/>
      <c r="M1445" s="903"/>
      <c r="N1445" s="113"/>
      <c r="O1445" s="114"/>
      <c r="P1445" s="216"/>
    </row>
    <row r="1446" spans="1:16" ht="17.25" thickBot="1">
      <c r="A1446" s="105"/>
      <c r="B1446" s="110"/>
      <c r="C1446" s="910"/>
      <c r="D1446" s="129"/>
      <c r="E1446" s="130"/>
      <c r="F1446" s="104"/>
      <c r="G1446" s="110"/>
      <c r="H1446" s="911"/>
      <c r="I1446" s="113"/>
      <c r="J1446" s="130"/>
      <c r="K1446" s="104"/>
      <c r="L1446" s="110"/>
      <c r="M1446" s="909"/>
      <c r="N1446" s="113"/>
      <c r="O1446" s="131"/>
      <c r="P1446" s="127"/>
    </row>
    <row r="1447" spans="1:16">
      <c r="A1447" s="132"/>
      <c r="B1447" s="109"/>
      <c r="C1447" s="896" t="s">
        <v>668</v>
      </c>
      <c r="D1447" s="118" t="s">
        <v>136</v>
      </c>
      <c r="E1447" s="133" t="s">
        <v>137</v>
      </c>
      <c r="F1447" s="125"/>
      <c r="G1447" s="109"/>
      <c r="H1447" s="899" t="s">
        <v>135</v>
      </c>
      <c r="I1447" s="118" t="s">
        <v>136</v>
      </c>
      <c r="J1447" s="133" t="s">
        <v>137</v>
      </c>
      <c r="K1447" s="125"/>
      <c r="L1447" s="109"/>
      <c r="M1447" s="902" t="s">
        <v>135</v>
      </c>
      <c r="N1447" s="118" t="s">
        <v>136</v>
      </c>
      <c r="O1447" s="133" t="s">
        <v>137</v>
      </c>
      <c r="P1447" s="125"/>
    </row>
    <row r="1448" spans="1:16">
      <c r="A1448" s="132"/>
      <c r="B1448" s="110"/>
      <c r="C1448" s="897"/>
      <c r="D1448" s="94" t="s">
        <v>141</v>
      </c>
      <c r="E1448" s="96" t="s">
        <v>142</v>
      </c>
      <c r="F1448" s="134"/>
      <c r="G1448" s="110"/>
      <c r="H1448" s="900"/>
      <c r="I1448" s="94" t="s">
        <v>141</v>
      </c>
      <c r="J1448" s="96" t="s">
        <v>142</v>
      </c>
      <c r="K1448" s="134"/>
      <c r="L1448" s="110"/>
      <c r="M1448" s="903"/>
      <c r="N1448" s="94" t="s">
        <v>141</v>
      </c>
      <c r="O1448" s="96" t="s">
        <v>142</v>
      </c>
      <c r="P1448" s="134"/>
    </row>
    <row r="1449" spans="1:16">
      <c r="A1449" s="132"/>
      <c r="B1449" s="135"/>
      <c r="C1449" s="897"/>
      <c r="D1449" s="94" t="s">
        <v>145</v>
      </c>
      <c r="E1449" s="96" t="s">
        <v>146</v>
      </c>
      <c r="F1449" s="97"/>
      <c r="G1449" s="135"/>
      <c r="H1449" s="900"/>
      <c r="I1449" s="94" t="s">
        <v>145</v>
      </c>
      <c r="J1449" s="96" t="s">
        <v>146</v>
      </c>
      <c r="K1449" s="97"/>
      <c r="L1449" s="135"/>
      <c r="M1449" s="903"/>
      <c r="N1449" s="94" t="s">
        <v>145</v>
      </c>
      <c r="O1449" s="96" t="s">
        <v>146</v>
      </c>
      <c r="P1449" s="97"/>
    </row>
    <row r="1450" spans="1:16">
      <c r="A1450" s="132"/>
      <c r="B1450" s="110"/>
      <c r="C1450" s="897"/>
      <c r="D1450" s="94" t="s">
        <v>147</v>
      </c>
      <c r="E1450" s="96" t="s">
        <v>148</v>
      </c>
      <c r="F1450" s="104"/>
      <c r="G1450" s="110"/>
      <c r="H1450" s="900"/>
      <c r="I1450" s="94" t="s">
        <v>147</v>
      </c>
      <c r="J1450" s="96" t="s">
        <v>148</v>
      </c>
      <c r="K1450" s="104"/>
      <c r="L1450" s="110"/>
      <c r="M1450" s="903"/>
      <c r="N1450" s="94" t="s">
        <v>147</v>
      </c>
      <c r="O1450" s="96" t="s">
        <v>148</v>
      </c>
      <c r="P1450" s="104"/>
    </row>
    <row r="1451" spans="1:16">
      <c r="A1451" s="132"/>
      <c r="B1451" s="135"/>
      <c r="C1451" s="897"/>
      <c r="D1451" s="94"/>
      <c r="E1451" s="114"/>
      <c r="F1451" s="136"/>
      <c r="G1451" s="135"/>
      <c r="H1451" s="900"/>
      <c r="I1451" s="94"/>
      <c r="J1451" s="114"/>
      <c r="K1451" s="136"/>
      <c r="L1451" s="135"/>
      <c r="M1451" s="903"/>
      <c r="N1451" s="94"/>
      <c r="O1451" s="114"/>
      <c r="P1451" s="136"/>
    </row>
    <row r="1452" spans="1:16">
      <c r="A1452" s="132"/>
      <c r="B1452" s="110"/>
      <c r="C1452" s="897"/>
      <c r="D1452" s="94"/>
      <c r="E1452" s="96"/>
      <c r="F1452" s="97"/>
      <c r="G1452" s="110"/>
      <c r="H1452" s="900"/>
      <c r="I1452" s="94"/>
      <c r="J1452" s="96"/>
      <c r="K1452" s="97"/>
      <c r="L1452" s="110"/>
      <c r="M1452" s="903"/>
      <c r="N1452" s="94"/>
      <c r="O1452" s="96"/>
      <c r="P1452" s="97"/>
    </row>
    <row r="1453" spans="1:16">
      <c r="A1453" s="132"/>
      <c r="B1453" s="135"/>
      <c r="C1453" s="897"/>
      <c r="D1453" s="94"/>
      <c r="E1453" s="114"/>
      <c r="F1453" s="136"/>
      <c r="G1453" s="135"/>
      <c r="H1453" s="900"/>
      <c r="I1453" s="94"/>
      <c r="J1453" s="114"/>
      <c r="K1453" s="136"/>
      <c r="L1453" s="135"/>
      <c r="M1453" s="903"/>
      <c r="N1453" s="94"/>
      <c r="O1453" s="114"/>
      <c r="P1453" s="136"/>
    </row>
    <row r="1454" spans="1:16">
      <c r="A1454" s="132"/>
      <c r="B1454" s="110"/>
      <c r="C1454" s="897"/>
      <c r="D1454" s="94"/>
      <c r="E1454" s="96"/>
      <c r="F1454" s="97"/>
      <c r="G1454" s="110"/>
      <c r="H1454" s="900"/>
      <c r="I1454" s="94"/>
      <c r="J1454" s="96"/>
      <c r="K1454" s="97"/>
      <c r="L1454" s="110"/>
      <c r="M1454" s="903"/>
      <c r="N1454" s="94"/>
      <c r="O1454" s="96"/>
      <c r="P1454" s="97"/>
    </row>
    <row r="1455" spans="1:16">
      <c r="A1455" s="132"/>
      <c r="B1455" s="135"/>
      <c r="C1455" s="897"/>
      <c r="D1455" s="94"/>
      <c r="E1455" s="96"/>
      <c r="F1455" s="97"/>
      <c r="G1455" s="135"/>
      <c r="H1455" s="900"/>
      <c r="I1455" s="94"/>
      <c r="J1455" s="96"/>
      <c r="K1455" s="97"/>
      <c r="L1455" s="135"/>
      <c r="M1455" s="903"/>
      <c r="N1455" s="94"/>
      <c r="O1455" s="96"/>
      <c r="P1455" s="97"/>
    </row>
    <row r="1456" spans="1:16" ht="17.25" thickBot="1">
      <c r="A1456" s="132"/>
      <c r="B1456" s="110"/>
      <c r="C1456" s="910"/>
      <c r="D1456" s="115"/>
      <c r="E1456" s="116"/>
      <c r="F1456" s="117"/>
      <c r="G1456" s="110"/>
      <c r="H1456" s="911"/>
      <c r="I1456" s="115"/>
      <c r="J1456" s="130"/>
      <c r="K1456" s="104"/>
      <c r="L1456" s="110"/>
      <c r="M1456" s="909"/>
      <c r="N1456" s="115"/>
      <c r="O1456" s="130"/>
      <c r="P1456" s="104"/>
    </row>
    <row r="1457" spans="1:16">
      <c r="A1457" s="132"/>
      <c r="B1457" s="135"/>
      <c r="C1457" s="896" t="s">
        <v>669</v>
      </c>
      <c r="D1457" s="137" t="s">
        <v>150</v>
      </c>
      <c r="E1457" s="138"/>
      <c r="F1457" s="139" t="s">
        <v>151</v>
      </c>
      <c r="G1457" s="135"/>
      <c r="H1457" s="899" t="s">
        <v>149</v>
      </c>
      <c r="I1457" s="137" t="s">
        <v>150</v>
      </c>
      <c r="J1457" s="138"/>
      <c r="K1457" s="139" t="s">
        <v>151</v>
      </c>
      <c r="L1457" s="135"/>
      <c r="M1457" s="902" t="s">
        <v>149</v>
      </c>
      <c r="N1457" s="137" t="s">
        <v>150</v>
      </c>
      <c r="O1457" s="138"/>
      <c r="P1457" s="139" t="s">
        <v>151</v>
      </c>
    </row>
    <row r="1458" spans="1:16">
      <c r="A1458" s="132"/>
      <c r="B1458" s="110"/>
      <c r="C1458" s="897"/>
      <c r="D1458" s="120"/>
      <c r="E1458" s="121"/>
      <c r="F1458" s="140"/>
      <c r="G1458" s="110"/>
      <c r="H1458" s="900"/>
      <c r="I1458" s="94"/>
      <c r="J1458" s="96"/>
      <c r="K1458" s="97"/>
      <c r="L1458" s="110"/>
      <c r="M1458" s="903"/>
      <c r="N1458" s="94"/>
      <c r="O1458" s="96"/>
      <c r="P1458" s="97"/>
    </row>
    <row r="1459" spans="1:16">
      <c r="A1459" s="132"/>
      <c r="B1459" s="135"/>
      <c r="C1459" s="897"/>
      <c r="D1459" s="94"/>
      <c r="E1459" s="96"/>
      <c r="F1459" s="97"/>
      <c r="G1459" s="135"/>
      <c r="H1459" s="900"/>
      <c r="I1459" s="94"/>
      <c r="J1459" s="96"/>
      <c r="K1459" s="97"/>
      <c r="L1459" s="135"/>
      <c r="M1459" s="903"/>
      <c r="N1459" s="94"/>
      <c r="O1459" s="96"/>
      <c r="P1459" s="97"/>
    </row>
    <row r="1460" spans="1:16">
      <c r="A1460" s="132"/>
      <c r="B1460" s="110"/>
      <c r="C1460" s="897"/>
      <c r="D1460" s="113"/>
      <c r="E1460" s="114"/>
      <c r="F1460" s="104"/>
      <c r="G1460" s="110"/>
      <c r="H1460" s="900"/>
      <c r="I1460" s="113"/>
      <c r="J1460" s="114"/>
      <c r="K1460" s="104"/>
      <c r="L1460" s="110"/>
      <c r="M1460" s="903"/>
      <c r="N1460" s="113"/>
      <c r="O1460" s="114"/>
      <c r="P1460" s="104"/>
    </row>
    <row r="1461" spans="1:16">
      <c r="A1461" s="905"/>
      <c r="B1461" s="135"/>
      <c r="C1461" s="897"/>
      <c r="D1461" s="94"/>
      <c r="E1461" s="96"/>
      <c r="F1461" s="97"/>
      <c r="G1461" s="135"/>
      <c r="H1461" s="900"/>
      <c r="I1461" s="94"/>
      <c r="J1461" s="96"/>
      <c r="K1461" s="97"/>
      <c r="L1461" s="135"/>
      <c r="M1461" s="903"/>
      <c r="N1461" s="94"/>
      <c r="O1461" s="96"/>
      <c r="P1461" s="97"/>
    </row>
    <row r="1462" spans="1:16">
      <c r="A1462" s="905"/>
      <c r="B1462" s="110"/>
      <c r="C1462" s="897"/>
      <c r="D1462" s="94"/>
      <c r="E1462" s="96"/>
      <c r="F1462" s="97"/>
      <c r="G1462" s="110"/>
      <c r="H1462" s="900"/>
      <c r="I1462" s="94"/>
      <c r="J1462" s="96"/>
      <c r="K1462" s="97"/>
      <c r="L1462" s="110"/>
      <c r="M1462" s="903"/>
      <c r="N1462" s="94"/>
      <c r="O1462" s="96"/>
      <c r="P1462" s="97"/>
    </row>
    <row r="1463" spans="1:16">
      <c r="A1463" s="905"/>
      <c r="B1463" s="135"/>
      <c r="C1463" s="897"/>
      <c r="D1463" s="113"/>
      <c r="E1463" s="114"/>
      <c r="F1463" s="104"/>
      <c r="G1463" s="135"/>
      <c r="H1463" s="900"/>
      <c r="I1463" s="113"/>
      <c r="J1463" s="114"/>
      <c r="K1463" s="104"/>
      <c r="L1463" s="135"/>
      <c r="M1463" s="903"/>
      <c r="N1463" s="113"/>
      <c r="O1463" s="114"/>
      <c r="P1463" s="104"/>
    </row>
    <row r="1464" spans="1:16" ht="17.25" thickBot="1">
      <c r="A1464" s="906"/>
      <c r="B1464" s="141"/>
      <c r="C1464" s="898"/>
      <c r="D1464" s="142"/>
      <c r="E1464" s="143"/>
      <c r="F1464" s="144"/>
      <c r="G1464" s="141"/>
      <c r="H1464" s="901"/>
      <c r="I1464" s="142"/>
      <c r="J1464" s="143"/>
      <c r="K1464" s="144"/>
      <c r="L1464" s="141"/>
      <c r="M1464" s="904"/>
      <c r="N1464" s="142"/>
      <c r="O1464" s="143"/>
      <c r="P1464" s="144"/>
    </row>
    <row r="1465" spans="1:16" s="146" customFormat="1" ht="27" customHeight="1" thickTop="1" thickBot="1">
      <c r="A1465" s="145"/>
      <c r="B1465" s="907" t="s">
        <v>152</v>
      </c>
      <c r="C1465" s="907"/>
      <c r="D1465" s="907"/>
      <c r="E1465" s="907"/>
      <c r="F1465" s="907"/>
      <c r="G1465" s="908" t="s">
        <v>153</v>
      </c>
      <c r="H1465" s="908"/>
      <c r="I1465" s="908"/>
      <c r="J1465" s="908"/>
      <c r="K1465" s="908"/>
      <c r="L1465" s="908"/>
      <c r="M1465" s="908"/>
      <c r="N1465" s="889" t="s">
        <v>154</v>
      </c>
      <c r="O1465" s="889"/>
      <c r="P1465" s="889"/>
    </row>
    <row r="1466" spans="1:16" s="159" customFormat="1" ht="21.75" customHeight="1" thickTop="1" thickBot="1">
      <c r="A1466" s="147" t="s">
        <v>0</v>
      </c>
      <c r="B1466" s="148"/>
      <c r="C1466" s="149" t="s">
        <v>155</v>
      </c>
      <c r="D1466" s="150" t="s">
        <v>156</v>
      </c>
      <c r="E1466" s="151" t="s">
        <v>157</v>
      </c>
      <c r="F1466" s="152" t="s">
        <v>158</v>
      </c>
      <c r="G1466" s="153" t="s">
        <v>159</v>
      </c>
      <c r="H1466" s="154" t="s">
        <v>150</v>
      </c>
      <c r="I1466" s="155" t="s">
        <v>156</v>
      </c>
      <c r="J1466" s="155" t="s">
        <v>157</v>
      </c>
      <c r="K1466" s="155" t="s">
        <v>158</v>
      </c>
      <c r="L1466" s="154" t="s">
        <v>160</v>
      </c>
      <c r="M1466" s="156" t="s">
        <v>161</v>
      </c>
      <c r="N1466" s="157" t="s">
        <v>155</v>
      </c>
      <c r="O1466" s="151" t="s">
        <v>157</v>
      </c>
      <c r="P1466" s="158" t="s">
        <v>158</v>
      </c>
    </row>
    <row r="1467" spans="1:16" s="172" customFormat="1" ht="17.25" thickTop="1">
      <c r="A1467" s="890">
        <f>A1381</f>
        <v>46187</v>
      </c>
      <c r="B1467" s="893" t="s">
        <v>670</v>
      </c>
      <c r="C1467" s="160"/>
      <c r="D1467" s="161"/>
      <c r="E1467" s="162"/>
      <c r="F1467" s="163"/>
      <c r="G1467" s="164"/>
      <c r="H1467" s="165"/>
      <c r="I1467" s="166"/>
      <c r="J1467" s="166"/>
      <c r="K1467" s="167"/>
      <c r="L1467" s="168"/>
      <c r="M1467" s="169"/>
      <c r="N1467" s="170"/>
      <c r="O1467" s="166"/>
      <c r="P1467" s="171"/>
    </row>
    <row r="1468" spans="1:16" s="172" customFormat="1">
      <c r="A1468" s="891"/>
      <c r="B1468" s="894"/>
      <c r="C1468" s="173"/>
      <c r="D1468" s="174"/>
      <c r="E1468" s="175"/>
      <c r="F1468" s="176"/>
      <c r="G1468" s="173"/>
      <c r="H1468" s="177"/>
      <c r="I1468" s="175"/>
      <c r="J1468" s="175"/>
      <c r="K1468" s="178"/>
      <c r="L1468" s="179"/>
      <c r="M1468" s="180"/>
      <c r="N1468" s="181"/>
      <c r="O1468" s="175"/>
      <c r="P1468" s="182"/>
    </row>
    <row r="1469" spans="1:16" s="172" customFormat="1">
      <c r="A1469" s="891"/>
      <c r="B1469" s="894"/>
      <c r="C1469" s="173"/>
      <c r="D1469" s="174"/>
      <c r="E1469" s="175"/>
      <c r="F1469" s="176"/>
      <c r="G1469" s="173"/>
      <c r="H1469" s="183"/>
      <c r="I1469" s="175"/>
      <c r="J1469" s="175"/>
      <c r="K1469" s="178"/>
      <c r="L1469" s="184"/>
      <c r="M1469" s="180"/>
      <c r="N1469" s="181"/>
      <c r="O1469" s="175"/>
      <c r="P1469" s="182"/>
    </row>
    <row r="1470" spans="1:16" s="172" customFormat="1">
      <c r="A1470" s="891"/>
      <c r="B1470" s="894"/>
      <c r="C1470" s="173"/>
      <c r="D1470" s="218"/>
      <c r="E1470" s="175"/>
      <c r="F1470" s="176"/>
      <c r="G1470" s="173"/>
      <c r="H1470" s="183"/>
      <c r="I1470" s="175"/>
      <c r="J1470" s="175"/>
      <c r="K1470" s="187"/>
      <c r="L1470" s="184"/>
      <c r="M1470" s="180"/>
      <c r="N1470" s="181"/>
      <c r="O1470" s="175"/>
      <c r="P1470" s="182"/>
    </row>
    <row r="1471" spans="1:16" s="172" customFormat="1">
      <c r="A1471" s="891"/>
      <c r="B1471" s="894"/>
      <c r="C1471" s="173"/>
      <c r="D1471" s="185"/>
      <c r="E1471" s="175"/>
      <c r="F1471" s="182"/>
      <c r="G1471" s="173"/>
      <c r="H1471" s="186"/>
      <c r="I1471" s="175"/>
      <c r="J1471" s="175"/>
      <c r="K1471" s="187"/>
      <c r="L1471" s="184"/>
      <c r="M1471" s="180"/>
      <c r="N1471" s="181"/>
      <c r="O1471" s="175"/>
      <c r="P1471" s="182"/>
    </row>
    <row r="1472" spans="1:16" s="172" customFormat="1">
      <c r="A1472" s="891"/>
      <c r="B1472" s="894"/>
      <c r="C1472" s="173"/>
      <c r="D1472" s="174"/>
      <c r="E1472" s="175"/>
      <c r="F1472" s="188"/>
      <c r="G1472" s="198"/>
      <c r="H1472" s="183"/>
      <c r="I1472" s="191"/>
      <c r="J1472" s="175"/>
      <c r="K1472" s="178"/>
      <c r="L1472" s="189"/>
      <c r="M1472" s="190"/>
      <c r="N1472" s="181"/>
      <c r="O1472" s="175"/>
      <c r="P1472" s="182"/>
    </row>
    <row r="1473" spans="1:16" s="172" customFormat="1">
      <c r="A1473" s="891"/>
      <c r="B1473" s="894"/>
      <c r="C1473" s="173"/>
      <c r="D1473" s="174"/>
      <c r="E1473" s="175"/>
      <c r="F1473" s="182"/>
      <c r="G1473" s="173"/>
      <c r="H1473" s="183"/>
      <c r="I1473" s="191"/>
      <c r="J1473" s="175"/>
      <c r="K1473" s="178"/>
      <c r="L1473" s="184"/>
      <c r="M1473" s="180"/>
      <c r="N1473" s="181"/>
      <c r="O1473" s="175"/>
      <c r="P1473" s="182"/>
    </row>
    <row r="1474" spans="1:16" s="172" customFormat="1">
      <c r="A1474" s="891"/>
      <c r="B1474" s="894"/>
      <c r="C1474" s="173"/>
      <c r="D1474" s="174"/>
      <c r="E1474" s="175"/>
      <c r="F1474" s="182"/>
      <c r="G1474" s="219"/>
      <c r="H1474" s="183"/>
      <c r="I1474" s="175"/>
      <c r="J1474" s="175"/>
      <c r="K1474" s="178"/>
      <c r="L1474" s="184"/>
      <c r="M1474" s="180"/>
      <c r="N1474" s="181"/>
      <c r="O1474" s="175"/>
      <c r="P1474" s="182"/>
    </row>
    <row r="1475" spans="1:16" s="172" customFormat="1">
      <c r="A1475" s="891"/>
      <c r="B1475" s="894"/>
      <c r="C1475" s="173"/>
      <c r="D1475" s="174"/>
      <c r="E1475" s="175"/>
      <c r="F1475" s="188"/>
      <c r="G1475" s="173"/>
      <c r="H1475" s="183"/>
      <c r="I1475" s="191"/>
      <c r="J1475" s="175"/>
      <c r="K1475" s="178"/>
      <c r="L1475" s="184"/>
      <c r="M1475" s="180"/>
      <c r="N1475" s="181"/>
      <c r="O1475" s="175"/>
      <c r="P1475" s="182"/>
    </row>
    <row r="1476" spans="1:16" s="172" customFormat="1">
      <c r="A1476" s="891"/>
      <c r="B1476" s="894"/>
      <c r="C1476" s="173"/>
      <c r="D1476" s="174"/>
      <c r="E1476" s="175"/>
      <c r="F1476" s="182"/>
      <c r="G1476" s="173"/>
      <c r="H1476" s="183"/>
      <c r="I1476" s="191"/>
      <c r="J1476" s="175"/>
      <c r="K1476" s="178"/>
      <c r="L1476" s="184"/>
      <c r="M1476" s="180"/>
      <c r="N1476" s="181"/>
      <c r="O1476" s="175"/>
      <c r="P1476" s="182"/>
    </row>
    <row r="1477" spans="1:16" s="172" customFormat="1">
      <c r="A1477" s="891"/>
      <c r="B1477" s="894"/>
      <c r="C1477" s="192"/>
      <c r="D1477" s="193"/>
      <c r="E1477" s="194"/>
      <c r="F1477" s="195"/>
      <c r="G1477" s="173"/>
      <c r="H1477" s="177"/>
      <c r="I1477" s="175"/>
      <c r="J1477" s="175"/>
      <c r="K1477" s="178"/>
      <c r="L1477" s="184"/>
      <c r="M1477" s="180"/>
      <c r="N1477" s="196"/>
      <c r="O1477" s="194"/>
      <c r="P1477" s="195"/>
    </row>
    <row r="1478" spans="1:16" s="172" customFormat="1">
      <c r="A1478" s="891"/>
      <c r="B1478" s="894"/>
      <c r="C1478" s="192"/>
      <c r="D1478" s="193"/>
      <c r="E1478" s="194"/>
      <c r="F1478" s="195"/>
      <c r="G1478" s="198"/>
      <c r="H1478" s="183"/>
      <c r="I1478" s="191"/>
      <c r="J1478" s="175"/>
      <c r="K1478" s="178"/>
      <c r="L1478" s="184"/>
      <c r="M1478" s="180"/>
      <c r="N1478" s="196"/>
      <c r="O1478" s="194"/>
      <c r="P1478" s="195"/>
    </row>
    <row r="1479" spans="1:16" s="172" customFormat="1">
      <c r="A1479" s="891"/>
      <c r="B1479" s="894"/>
      <c r="C1479" s="192"/>
      <c r="D1479" s="193"/>
      <c r="E1479" s="194"/>
      <c r="F1479" s="195"/>
      <c r="G1479" s="173"/>
      <c r="H1479" s="199"/>
      <c r="I1479" s="191"/>
      <c r="J1479" s="200"/>
      <c r="K1479" s="197"/>
      <c r="L1479" s="184"/>
      <c r="M1479" s="180"/>
      <c r="N1479" s="196"/>
      <c r="O1479" s="194"/>
      <c r="P1479" s="195"/>
    </row>
    <row r="1480" spans="1:16" s="172" customFormat="1">
      <c r="A1480" s="891"/>
      <c r="B1480" s="894"/>
      <c r="C1480" s="192"/>
      <c r="D1480" s="193"/>
      <c r="E1480" s="194"/>
      <c r="F1480" s="195"/>
      <c r="G1480" s="173"/>
      <c r="H1480" s="201"/>
      <c r="I1480" s="175"/>
      <c r="J1480" s="175"/>
      <c r="K1480" s="178"/>
      <c r="L1480" s="184"/>
      <c r="M1480" s="180"/>
      <c r="N1480" s="196"/>
      <c r="O1480" s="194"/>
      <c r="P1480" s="195"/>
    </row>
    <row r="1481" spans="1:16" s="172" customFormat="1">
      <c r="A1481" s="891"/>
      <c r="B1481" s="894"/>
      <c r="C1481" s="192"/>
      <c r="D1481" s="193"/>
      <c r="E1481" s="194"/>
      <c r="F1481" s="195"/>
      <c r="G1481" s="198"/>
      <c r="H1481" s="183"/>
      <c r="I1481" s="200"/>
      <c r="J1481" s="200"/>
      <c r="K1481" s="197"/>
      <c r="L1481" s="184"/>
      <c r="M1481" s="180"/>
      <c r="N1481" s="196"/>
      <c r="O1481" s="194"/>
      <c r="P1481" s="195"/>
    </row>
    <row r="1482" spans="1:16" s="172" customFormat="1">
      <c r="A1482" s="891"/>
      <c r="B1482" s="894"/>
      <c r="C1482" s="192"/>
      <c r="D1482" s="193"/>
      <c r="E1482" s="194"/>
      <c r="F1482" s="195"/>
      <c r="G1482" s="173"/>
      <c r="H1482" s="183"/>
      <c r="I1482" s="200"/>
      <c r="J1482" s="200"/>
      <c r="K1482" s="197"/>
      <c r="L1482" s="179"/>
      <c r="M1482" s="180"/>
      <c r="N1482" s="196"/>
      <c r="O1482" s="194"/>
      <c r="P1482" s="195"/>
    </row>
    <row r="1483" spans="1:16" s="172" customFormat="1">
      <c r="A1483" s="891"/>
      <c r="B1483" s="894"/>
      <c r="C1483" s="192"/>
      <c r="D1483" s="193"/>
      <c r="E1483" s="194"/>
      <c r="F1483" s="195"/>
      <c r="G1483" s="192"/>
      <c r="H1483" s="201"/>
      <c r="I1483" s="202"/>
      <c r="J1483" s="202"/>
      <c r="K1483" s="203"/>
      <c r="L1483" s="204"/>
      <c r="M1483" s="190"/>
      <c r="N1483" s="196"/>
      <c r="O1483" s="194"/>
      <c r="P1483" s="195"/>
    </row>
    <row r="1484" spans="1:16" s="172" customFormat="1">
      <c r="A1484" s="891"/>
      <c r="B1484" s="894"/>
      <c r="C1484" s="192"/>
      <c r="D1484" s="193"/>
      <c r="E1484" s="194"/>
      <c r="F1484" s="195"/>
      <c r="G1484" s="192"/>
      <c r="H1484" s="201"/>
      <c r="I1484" s="202"/>
      <c r="J1484" s="202"/>
      <c r="K1484" s="203"/>
      <c r="L1484" s="204"/>
      <c r="M1484" s="190"/>
      <c r="N1484" s="196"/>
      <c r="O1484" s="194"/>
      <c r="P1484" s="195"/>
    </row>
    <row r="1485" spans="1:16" s="172" customFormat="1">
      <c r="A1485" s="891"/>
      <c r="B1485" s="894"/>
      <c r="C1485" s="192"/>
      <c r="D1485" s="193"/>
      <c r="E1485" s="194"/>
      <c r="F1485" s="195"/>
      <c r="G1485" s="192"/>
      <c r="H1485" s="201"/>
      <c r="I1485" s="202"/>
      <c r="J1485" s="202"/>
      <c r="K1485" s="203"/>
      <c r="L1485" s="204"/>
      <c r="M1485" s="190"/>
      <c r="N1485" s="196"/>
      <c r="O1485" s="194"/>
      <c r="P1485" s="195"/>
    </row>
    <row r="1486" spans="1:16" s="172" customFormat="1" ht="17.25" thickBot="1">
      <c r="A1486" s="892"/>
      <c r="B1486" s="895"/>
      <c r="C1486" s="205"/>
      <c r="D1486" s="206"/>
      <c r="E1486" s="207"/>
      <c r="F1486" s="208"/>
      <c r="G1486" s="209"/>
      <c r="H1486" s="210"/>
      <c r="I1486" s="211"/>
      <c r="J1486" s="211"/>
      <c r="K1486" s="212"/>
      <c r="L1486" s="213"/>
      <c r="M1486" s="214"/>
      <c r="N1486" s="215"/>
      <c r="O1486" s="207"/>
      <c r="P1486" s="208"/>
    </row>
    <row r="1487" spans="1:16" s="71" customFormat="1" ht="18" customHeight="1" thickTop="1" thickBot="1">
      <c r="A1487" s="926">
        <f>A1381+1</f>
        <v>46188</v>
      </c>
      <c r="B1487" s="90" t="s">
        <v>162</v>
      </c>
      <c r="C1487" s="896" t="s">
        <v>665</v>
      </c>
      <c r="D1487" s="91" t="s">
        <v>114</v>
      </c>
      <c r="E1487" s="92" t="s">
        <v>164</v>
      </c>
      <c r="F1487" s="93"/>
      <c r="G1487" s="90" t="s">
        <v>162</v>
      </c>
      <c r="H1487" s="900" t="s">
        <v>163</v>
      </c>
      <c r="I1487" s="91" t="s">
        <v>114</v>
      </c>
      <c r="J1487" s="92" t="s">
        <v>164</v>
      </c>
      <c r="K1487" s="93"/>
      <c r="L1487" s="90" t="s">
        <v>162</v>
      </c>
      <c r="M1487" s="903" t="s">
        <v>163</v>
      </c>
      <c r="N1487" s="91" t="s">
        <v>114</v>
      </c>
      <c r="O1487" s="92" t="s">
        <v>164</v>
      </c>
      <c r="P1487" s="93"/>
    </row>
    <row r="1488" spans="1:16" ht="18" customHeight="1">
      <c r="A1488" s="927"/>
      <c r="B1488" s="928"/>
      <c r="C1488" s="897"/>
      <c r="D1488" s="94" t="s">
        <v>116</v>
      </c>
      <c r="E1488" s="95" t="s">
        <v>142</v>
      </c>
      <c r="F1488" s="93"/>
      <c r="G1488" s="928"/>
      <c r="H1488" s="900"/>
      <c r="I1488" s="94" t="s">
        <v>116</v>
      </c>
      <c r="J1488" s="95" t="s">
        <v>142</v>
      </c>
      <c r="K1488" s="93"/>
      <c r="L1488" s="928"/>
      <c r="M1488" s="903"/>
      <c r="N1488" s="94" t="s">
        <v>116</v>
      </c>
      <c r="O1488" s="95" t="s">
        <v>142</v>
      </c>
      <c r="P1488" s="93"/>
    </row>
    <row r="1489" spans="1:16" ht="17.25" thickBot="1">
      <c r="A1489" s="927"/>
      <c r="B1489" s="929"/>
      <c r="C1489" s="897"/>
      <c r="D1489" s="94" t="s">
        <v>165</v>
      </c>
      <c r="E1489" s="96" t="s">
        <v>166</v>
      </c>
      <c r="F1489" s="98"/>
      <c r="G1489" s="929"/>
      <c r="H1489" s="900"/>
      <c r="I1489" s="94" t="s">
        <v>165</v>
      </c>
      <c r="J1489" s="96" t="s">
        <v>166</v>
      </c>
      <c r="K1489" s="98"/>
      <c r="L1489" s="929"/>
      <c r="M1489" s="903"/>
      <c r="N1489" s="94" t="s">
        <v>165</v>
      </c>
      <c r="O1489" s="96" t="s">
        <v>166</v>
      </c>
      <c r="P1489" s="98"/>
    </row>
    <row r="1490" spans="1:16" ht="17.25" thickBot="1">
      <c r="A1490" s="927"/>
      <c r="B1490" s="90" t="s">
        <v>167</v>
      </c>
      <c r="C1490" s="897"/>
      <c r="D1490" s="94"/>
      <c r="E1490" s="96"/>
      <c r="F1490" s="97"/>
      <c r="G1490" s="90" t="s">
        <v>167</v>
      </c>
      <c r="H1490" s="900"/>
      <c r="I1490" s="94" t="s">
        <v>120</v>
      </c>
      <c r="J1490" s="96" t="s">
        <v>148</v>
      </c>
      <c r="K1490" s="97"/>
      <c r="L1490" s="90" t="s">
        <v>167</v>
      </c>
      <c r="M1490" s="903"/>
      <c r="N1490" s="94" t="s">
        <v>120</v>
      </c>
      <c r="O1490" s="96" t="s">
        <v>148</v>
      </c>
      <c r="P1490" s="97"/>
    </row>
    <row r="1491" spans="1:16">
      <c r="A1491" s="927"/>
      <c r="B1491" s="925"/>
      <c r="C1491" s="897"/>
      <c r="D1491" s="94"/>
      <c r="E1491" s="96"/>
      <c r="F1491" s="97"/>
      <c r="G1491" s="925"/>
      <c r="H1491" s="900"/>
      <c r="I1491" s="94"/>
      <c r="J1491" s="96"/>
      <c r="K1491" s="97"/>
      <c r="L1491" s="925"/>
      <c r="M1491" s="903"/>
      <c r="N1491" s="94"/>
      <c r="O1491" s="96"/>
      <c r="P1491" s="97"/>
    </row>
    <row r="1492" spans="1:16">
      <c r="A1492" s="927"/>
      <c r="B1492" s="918"/>
      <c r="C1492" s="897"/>
      <c r="D1492" s="94"/>
      <c r="E1492" s="96"/>
      <c r="F1492" s="97"/>
      <c r="G1492" s="918"/>
      <c r="H1492" s="900"/>
      <c r="I1492" s="94"/>
      <c r="J1492" s="96"/>
      <c r="K1492" s="97"/>
      <c r="L1492" s="918"/>
      <c r="M1492" s="903"/>
      <c r="N1492" s="94"/>
      <c r="O1492" s="96"/>
      <c r="P1492" s="97"/>
    </row>
    <row r="1493" spans="1:16">
      <c r="A1493" s="927"/>
      <c r="B1493" s="917"/>
      <c r="C1493" s="897"/>
      <c r="D1493" s="94"/>
      <c r="E1493" s="96"/>
      <c r="F1493" s="93"/>
      <c r="G1493" s="917"/>
      <c r="H1493" s="900"/>
      <c r="I1493" s="94"/>
      <c r="J1493" s="96"/>
      <c r="K1493" s="93"/>
      <c r="L1493" s="917"/>
      <c r="M1493" s="903"/>
      <c r="N1493" s="94"/>
      <c r="O1493" s="96"/>
      <c r="P1493" s="93"/>
    </row>
    <row r="1494" spans="1:16">
      <c r="A1494" s="927"/>
      <c r="B1494" s="918"/>
      <c r="C1494" s="897"/>
      <c r="D1494" s="94"/>
      <c r="E1494" s="96"/>
      <c r="F1494" s="99"/>
      <c r="G1494" s="918"/>
      <c r="H1494" s="900"/>
      <c r="I1494" s="94"/>
      <c r="J1494" s="96"/>
      <c r="K1494" s="99"/>
      <c r="L1494" s="918"/>
      <c r="M1494" s="903"/>
      <c r="N1494" s="94"/>
      <c r="O1494" s="96"/>
      <c r="P1494" s="93"/>
    </row>
    <row r="1495" spans="1:16">
      <c r="A1495" s="927"/>
      <c r="B1495" s="917"/>
      <c r="C1495" s="897"/>
      <c r="D1495" s="94"/>
      <c r="E1495" s="96"/>
      <c r="F1495" s="102"/>
      <c r="G1495" s="917"/>
      <c r="H1495" s="900"/>
      <c r="I1495" s="94"/>
      <c r="J1495" s="96"/>
      <c r="K1495" s="102"/>
      <c r="L1495" s="917"/>
      <c r="M1495" s="903"/>
      <c r="N1495" s="94"/>
      <c r="O1495" s="96"/>
      <c r="P1495" s="99"/>
    </row>
    <row r="1496" spans="1:16" ht="17.25" thickBot="1">
      <c r="A1496" s="927"/>
      <c r="B1496" s="918"/>
      <c r="C1496" s="897"/>
      <c r="D1496" s="94"/>
      <c r="E1496" s="96"/>
      <c r="F1496" s="99"/>
      <c r="G1496" s="918"/>
      <c r="H1496" s="900"/>
      <c r="I1496" s="94"/>
      <c r="J1496" s="96"/>
      <c r="K1496" s="99"/>
      <c r="L1496" s="918"/>
      <c r="M1496" s="903"/>
      <c r="N1496" s="94"/>
      <c r="O1496" s="96"/>
      <c r="P1496" s="99"/>
    </row>
    <row r="1497" spans="1:16" ht="17.25" thickBot="1">
      <c r="A1497" s="927"/>
      <c r="B1497" s="100" t="s">
        <v>168</v>
      </c>
      <c r="C1497" s="897"/>
      <c r="D1497" s="94"/>
      <c r="E1497" s="96"/>
      <c r="F1497" s="99"/>
      <c r="G1497" s="100" t="s">
        <v>168</v>
      </c>
      <c r="H1497" s="900"/>
      <c r="I1497" s="94"/>
      <c r="J1497" s="96"/>
      <c r="K1497" s="99"/>
      <c r="L1497" s="100" t="s">
        <v>168</v>
      </c>
      <c r="M1497" s="903"/>
      <c r="N1497" s="94"/>
      <c r="O1497" s="96"/>
      <c r="P1497" s="99"/>
    </row>
    <row r="1498" spans="1:16">
      <c r="A1498" s="927"/>
      <c r="B1498" s="919"/>
      <c r="C1498" s="897"/>
      <c r="D1498" s="94"/>
      <c r="E1498" s="96"/>
      <c r="F1498" s="99"/>
      <c r="G1498" s="919"/>
      <c r="H1498" s="900"/>
      <c r="I1498" s="94"/>
      <c r="J1498" s="96"/>
      <c r="K1498" s="99"/>
      <c r="L1498" s="919"/>
      <c r="M1498" s="903"/>
      <c r="N1498" s="94"/>
      <c r="O1498" s="96"/>
      <c r="P1498" s="99"/>
    </row>
    <row r="1499" spans="1:16">
      <c r="A1499" s="927"/>
      <c r="B1499" s="920"/>
      <c r="C1499" s="897"/>
      <c r="D1499" s="94"/>
      <c r="E1499" s="96"/>
      <c r="F1499" s="99"/>
      <c r="G1499" s="920"/>
      <c r="H1499" s="900"/>
      <c r="I1499" s="94"/>
      <c r="J1499" s="96"/>
      <c r="K1499" s="99"/>
      <c r="L1499" s="920"/>
      <c r="M1499" s="903"/>
      <c r="N1499" s="94"/>
      <c r="O1499" s="96"/>
      <c r="P1499" s="97"/>
    </row>
    <row r="1500" spans="1:16" ht="17.25" thickBot="1">
      <c r="A1500" s="927"/>
      <c r="B1500" s="921"/>
      <c r="C1500" s="897"/>
      <c r="D1500" s="94"/>
      <c r="E1500" s="96"/>
      <c r="F1500" s="97"/>
      <c r="G1500" s="921"/>
      <c r="H1500" s="900"/>
      <c r="I1500" s="94"/>
      <c r="J1500" s="96"/>
      <c r="K1500" s="97"/>
      <c r="L1500" s="921"/>
      <c r="M1500" s="903"/>
      <c r="N1500" s="94"/>
      <c r="O1500" s="96"/>
      <c r="P1500" s="97"/>
    </row>
    <row r="1501" spans="1:16" ht="17.25" thickBot="1">
      <c r="A1501" s="927"/>
      <c r="B1501" s="100" t="s">
        <v>123</v>
      </c>
      <c r="C1501" s="897"/>
      <c r="D1501" s="94"/>
      <c r="E1501" s="96"/>
      <c r="F1501" s="97"/>
      <c r="G1501" s="100" t="s">
        <v>123</v>
      </c>
      <c r="H1501" s="900"/>
      <c r="I1501" s="94"/>
      <c r="J1501" s="96"/>
      <c r="K1501" s="97"/>
      <c r="L1501" s="100" t="s">
        <v>123</v>
      </c>
      <c r="M1501" s="903"/>
      <c r="N1501" s="94"/>
      <c r="O1501" s="96"/>
      <c r="P1501" s="97"/>
    </row>
    <row r="1502" spans="1:16">
      <c r="A1502" s="927"/>
      <c r="B1502" s="932"/>
      <c r="C1502" s="897"/>
      <c r="D1502" s="94"/>
      <c r="E1502" s="96"/>
      <c r="F1502" s="97"/>
      <c r="G1502" s="932"/>
      <c r="H1502" s="900"/>
      <c r="I1502" s="94"/>
      <c r="J1502" s="96"/>
      <c r="K1502" s="97"/>
      <c r="L1502" s="932"/>
      <c r="M1502" s="903"/>
      <c r="N1502" s="94"/>
      <c r="O1502" s="96"/>
      <c r="P1502" s="97"/>
    </row>
    <row r="1503" spans="1:16">
      <c r="A1503" s="927"/>
      <c r="B1503" s="933"/>
      <c r="C1503" s="897"/>
      <c r="D1503" s="94"/>
      <c r="E1503" s="96"/>
      <c r="F1503" s="97"/>
      <c r="G1503" s="933"/>
      <c r="H1503" s="900"/>
      <c r="I1503" s="94"/>
      <c r="J1503" s="96"/>
      <c r="K1503" s="97"/>
      <c r="L1503" s="933"/>
      <c r="M1503" s="903"/>
      <c r="N1503" s="94"/>
      <c r="O1503" s="96"/>
      <c r="P1503" s="97"/>
    </row>
    <row r="1504" spans="1:16" ht="17.25" thickBot="1">
      <c r="A1504" s="927"/>
      <c r="B1504" s="934"/>
      <c r="C1504" s="897"/>
      <c r="D1504" s="94"/>
      <c r="E1504" s="96"/>
      <c r="F1504" s="97"/>
      <c r="G1504" s="934"/>
      <c r="H1504" s="900"/>
      <c r="I1504" s="94"/>
      <c r="J1504" s="96"/>
      <c r="K1504" s="97"/>
      <c r="L1504" s="934"/>
      <c r="M1504" s="903"/>
      <c r="N1504" s="94"/>
      <c r="O1504" s="96"/>
      <c r="P1504" s="97"/>
    </row>
    <row r="1505" spans="1:16">
      <c r="A1505" s="927"/>
      <c r="B1505" s="915" t="s">
        <v>124</v>
      </c>
      <c r="C1505" s="897"/>
      <c r="D1505" s="94"/>
      <c r="E1505" s="96"/>
      <c r="F1505" s="97"/>
      <c r="G1505" s="915" t="s">
        <v>124</v>
      </c>
      <c r="H1505" s="900"/>
      <c r="I1505" s="94"/>
      <c r="J1505" s="96"/>
      <c r="K1505" s="97"/>
      <c r="L1505" s="915" t="s">
        <v>124</v>
      </c>
      <c r="M1505" s="903"/>
      <c r="N1505" s="94"/>
      <c r="O1505" s="96"/>
      <c r="P1505" s="97"/>
    </row>
    <row r="1506" spans="1:16" ht="17.25" thickBot="1">
      <c r="A1506" s="927"/>
      <c r="B1506" s="916"/>
      <c r="C1506" s="897"/>
      <c r="D1506" s="94"/>
      <c r="E1506" s="96"/>
      <c r="F1506" s="97"/>
      <c r="G1506" s="916"/>
      <c r="H1506" s="900"/>
      <c r="I1506" s="94"/>
      <c r="J1506" s="96"/>
      <c r="K1506" s="97"/>
      <c r="L1506" s="916"/>
      <c r="M1506" s="903"/>
      <c r="N1506" s="94"/>
      <c r="O1506" s="96"/>
      <c r="P1506" s="93"/>
    </row>
    <row r="1507" spans="1:16" ht="17.25" thickTop="1">
      <c r="A1507" s="927"/>
      <c r="B1507" s="930" t="s">
        <v>125</v>
      </c>
      <c r="C1507" s="897"/>
      <c r="D1507" s="94"/>
      <c r="E1507" s="96"/>
      <c r="F1507" s="93"/>
      <c r="G1507" s="930" t="s">
        <v>125</v>
      </c>
      <c r="H1507" s="900"/>
      <c r="I1507" s="94"/>
      <c r="J1507" s="96"/>
      <c r="K1507" s="93"/>
      <c r="L1507" s="930" t="s">
        <v>125</v>
      </c>
      <c r="M1507" s="903"/>
      <c r="N1507" s="94"/>
      <c r="O1507" s="96"/>
      <c r="P1507" s="97"/>
    </row>
    <row r="1508" spans="1:16" ht="17.25" thickBot="1">
      <c r="A1508" s="927"/>
      <c r="B1508" s="913"/>
      <c r="C1508" s="897"/>
      <c r="D1508" s="94"/>
      <c r="E1508" s="96"/>
      <c r="F1508" s="93"/>
      <c r="G1508" s="913"/>
      <c r="H1508" s="900"/>
      <c r="I1508" s="94"/>
      <c r="J1508" s="96"/>
      <c r="K1508" s="93"/>
      <c r="L1508" s="913"/>
      <c r="M1508" s="903"/>
      <c r="N1508" s="94"/>
      <c r="O1508" s="96"/>
      <c r="P1508" s="101"/>
    </row>
    <row r="1509" spans="1:16">
      <c r="A1509" s="927"/>
      <c r="B1509" s="923"/>
      <c r="C1509" s="897"/>
      <c r="D1509" s="94"/>
      <c r="E1509" s="96"/>
      <c r="F1509" s="97"/>
      <c r="G1509" s="923"/>
      <c r="H1509" s="900"/>
      <c r="I1509" s="94"/>
      <c r="J1509" s="96"/>
      <c r="K1509" s="97"/>
      <c r="L1509" s="923"/>
      <c r="M1509" s="903"/>
      <c r="N1509" s="94"/>
      <c r="O1509" s="96"/>
      <c r="P1509" s="103"/>
    </row>
    <row r="1510" spans="1:16" ht="17.25" thickBot="1">
      <c r="A1510" s="927"/>
      <c r="B1510" s="931"/>
      <c r="C1510" s="897"/>
      <c r="D1510" s="94"/>
      <c r="E1510" s="96"/>
      <c r="F1510" s="97"/>
      <c r="G1510" s="931"/>
      <c r="H1510" s="900"/>
      <c r="I1510" s="94"/>
      <c r="J1510" s="96"/>
      <c r="K1510" s="97"/>
      <c r="L1510" s="931"/>
      <c r="M1510" s="903"/>
      <c r="N1510" s="94"/>
      <c r="O1510" s="96"/>
      <c r="P1510" s="104"/>
    </row>
    <row r="1511" spans="1:16">
      <c r="A1511" s="927"/>
      <c r="B1511" s="912" t="s">
        <v>126</v>
      </c>
      <c r="C1511" s="897"/>
      <c r="D1511" s="94"/>
      <c r="E1511" s="96"/>
      <c r="F1511" s="93"/>
      <c r="G1511" s="912" t="s">
        <v>126</v>
      </c>
      <c r="H1511" s="900"/>
      <c r="I1511" s="94"/>
      <c r="J1511" s="96"/>
      <c r="K1511" s="93"/>
      <c r="L1511" s="912" t="s">
        <v>126</v>
      </c>
      <c r="M1511" s="903"/>
      <c r="N1511" s="94"/>
      <c r="O1511" s="96"/>
      <c r="P1511" s="99"/>
    </row>
    <row r="1512" spans="1:16" ht="17.25" thickBot="1">
      <c r="A1512" s="927"/>
      <c r="B1512" s="913"/>
      <c r="C1512" s="897"/>
      <c r="D1512" s="94"/>
      <c r="E1512" s="96"/>
      <c r="F1512" s="101"/>
      <c r="G1512" s="913"/>
      <c r="H1512" s="900"/>
      <c r="I1512" s="94"/>
      <c r="J1512" s="96"/>
      <c r="K1512" s="101"/>
      <c r="L1512" s="913"/>
      <c r="M1512" s="903"/>
      <c r="N1512" s="94"/>
      <c r="O1512" s="96"/>
      <c r="P1512" s="104"/>
    </row>
    <row r="1513" spans="1:16">
      <c r="A1513" s="927"/>
      <c r="B1513" s="923"/>
      <c r="C1513" s="897"/>
      <c r="D1513" s="94"/>
      <c r="E1513" s="96"/>
      <c r="F1513" s="102"/>
      <c r="G1513" s="923"/>
      <c r="H1513" s="900"/>
      <c r="I1513" s="94"/>
      <c r="J1513" s="96"/>
      <c r="K1513" s="103"/>
      <c r="L1513" s="923"/>
      <c r="M1513" s="903"/>
      <c r="N1513" s="94"/>
      <c r="O1513" s="96"/>
      <c r="P1513" s="93"/>
    </row>
    <row r="1514" spans="1:16" ht="17.25" thickBot="1">
      <c r="A1514" s="927"/>
      <c r="B1514" s="924"/>
      <c r="C1514" s="897"/>
      <c r="D1514" s="94"/>
      <c r="E1514" s="96"/>
      <c r="F1514" s="99"/>
      <c r="G1514" s="924"/>
      <c r="H1514" s="900"/>
      <c r="I1514" s="94"/>
      <c r="J1514" s="96"/>
      <c r="K1514" s="104"/>
      <c r="L1514" s="924"/>
      <c r="M1514" s="903"/>
      <c r="N1514" s="94"/>
      <c r="O1514" s="96"/>
      <c r="P1514" s="97"/>
    </row>
    <row r="1515" spans="1:16">
      <c r="A1515" s="927"/>
      <c r="B1515" s="922" t="s">
        <v>127</v>
      </c>
      <c r="C1515" s="897"/>
      <c r="D1515" s="94"/>
      <c r="E1515" s="96"/>
      <c r="F1515" s="103"/>
      <c r="G1515" s="922" t="s">
        <v>127</v>
      </c>
      <c r="H1515" s="900"/>
      <c r="I1515" s="94"/>
      <c r="J1515" s="96"/>
      <c r="K1515" s="104"/>
      <c r="L1515" s="922" t="s">
        <v>127</v>
      </c>
      <c r="M1515" s="903"/>
      <c r="N1515" s="94"/>
      <c r="O1515" s="114"/>
      <c r="P1515" s="97"/>
    </row>
    <row r="1516" spans="1:16" ht="17.25" thickBot="1">
      <c r="A1516" s="927"/>
      <c r="B1516" s="913"/>
      <c r="C1516" s="897"/>
      <c r="D1516" s="94"/>
      <c r="E1516" s="96"/>
      <c r="F1516" s="104"/>
      <c r="G1516" s="913"/>
      <c r="H1516" s="900"/>
      <c r="I1516" s="94"/>
      <c r="J1516" s="96"/>
      <c r="K1516" s="99"/>
      <c r="L1516" s="913"/>
      <c r="M1516" s="903"/>
      <c r="N1516" s="113"/>
      <c r="O1516" s="96"/>
      <c r="P1516" s="112"/>
    </row>
    <row r="1517" spans="1:16">
      <c r="A1517" s="927"/>
      <c r="B1517" s="923"/>
      <c r="C1517" s="897"/>
      <c r="D1517" s="94"/>
      <c r="E1517" s="96"/>
      <c r="F1517" s="104"/>
      <c r="G1517" s="923"/>
      <c r="H1517" s="900"/>
      <c r="I1517" s="94"/>
      <c r="J1517" s="96"/>
      <c r="K1517" s="104"/>
      <c r="L1517" s="923"/>
      <c r="M1517" s="903"/>
      <c r="N1517" s="113"/>
      <c r="O1517" s="114"/>
      <c r="P1517" s="97"/>
    </row>
    <row r="1518" spans="1:16" ht="17.25" thickBot="1">
      <c r="A1518" s="927"/>
      <c r="B1518" s="924"/>
      <c r="C1518" s="897"/>
      <c r="D1518" s="94"/>
      <c r="E1518" s="96"/>
      <c r="F1518" s="99"/>
      <c r="G1518" s="924"/>
      <c r="H1518" s="900"/>
      <c r="I1518" s="94"/>
      <c r="J1518" s="96"/>
      <c r="K1518" s="93"/>
      <c r="L1518" s="924"/>
      <c r="M1518" s="903"/>
      <c r="N1518" s="94"/>
      <c r="O1518" s="114"/>
      <c r="P1518" s="104"/>
    </row>
    <row r="1519" spans="1:16">
      <c r="A1519" s="927"/>
      <c r="B1519" s="922" t="s">
        <v>128</v>
      </c>
      <c r="C1519" s="897"/>
      <c r="D1519" s="94"/>
      <c r="E1519" s="96"/>
      <c r="F1519" s="104"/>
      <c r="G1519" s="922" t="s">
        <v>128</v>
      </c>
      <c r="H1519" s="900"/>
      <c r="I1519" s="94"/>
      <c r="J1519" s="96"/>
      <c r="K1519" s="97"/>
      <c r="L1519" s="922" t="s">
        <v>128</v>
      </c>
      <c r="M1519" s="903"/>
      <c r="N1519" s="94"/>
      <c r="O1519" s="96"/>
      <c r="P1519" s="97"/>
    </row>
    <row r="1520" spans="1:16" ht="17.25" thickBot="1">
      <c r="A1520" s="927"/>
      <c r="B1520" s="913"/>
      <c r="C1520" s="897"/>
      <c r="D1520" s="94"/>
      <c r="E1520" s="96"/>
      <c r="F1520" s="93"/>
      <c r="G1520" s="913"/>
      <c r="H1520" s="900"/>
      <c r="I1520" s="94"/>
      <c r="J1520" s="114"/>
      <c r="K1520" s="97"/>
      <c r="L1520" s="913"/>
      <c r="M1520" s="903"/>
      <c r="N1520" s="113"/>
      <c r="O1520" s="114"/>
      <c r="P1520" s="97"/>
    </row>
    <row r="1521" spans="1:16">
      <c r="A1521" s="927"/>
      <c r="B1521" s="923"/>
      <c r="C1521" s="897"/>
      <c r="D1521" s="94"/>
      <c r="E1521" s="96"/>
      <c r="F1521" s="97"/>
      <c r="G1521" s="923"/>
      <c r="H1521" s="900"/>
      <c r="I1521" s="94"/>
      <c r="J1521" s="96"/>
      <c r="K1521" s="97"/>
      <c r="L1521" s="923"/>
      <c r="M1521" s="903"/>
      <c r="N1521" s="113"/>
      <c r="O1521" s="114"/>
      <c r="P1521" s="97"/>
    </row>
    <row r="1522" spans="1:16" ht="17.25" thickBot="1">
      <c r="A1522" s="927"/>
      <c r="B1522" s="924"/>
      <c r="C1522" s="897"/>
      <c r="D1522" s="94"/>
      <c r="E1522" s="96"/>
      <c r="F1522" s="93"/>
      <c r="G1522" s="924"/>
      <c r="H1522" s="900"/>
      <c r="I1522" s="94"/>
      <c r="J1522" s="114"/>
      <c r="K1522" s="97"/>
      <c r="L1522" s="924"/>
      <c r="M1522" s="903"/>
      <c r="N1522" s="94"/>
      <c r="O1522" s="114"/>
      <c r="P1522" s="97"/>
    </row>
    <row r="1523" spans="1:16">
      <c r="A1523" s="927"/>
      <c r="B1523" s="912" t="s">
        <v>129</v>
      </c>
      <c r="C1523" s="897"/>
      <c r="D1523" s="94"/>
      <c r="E1523" s="96"/>
      <c r="F1523" s="93"/>
      <c r="G1523" s="912" t="s">
        <v>129</v>
      </c>
      <c r="H1523" s="900"/>
      <c r="I1523" s="94"/>
      <c r="J1523" s="114"/>
      <c r="K1523" s="97"/>
      <c r="L1523" s="912" t="s">
        <v>129</v>
      </c>
      <c r="M1523" s="903"/>
      <c r="N1523" s="113"/>
      <c r="O1523" s="114"/>
      <c r="P1523" s="97"/>
    </row>
    <row r="1524" spans="1:16" ht="17.25" thickBot="1">
      <c r="A1524" s="927"/>
      <c r="B1524" s="913"/>
      <c r="C1524" s="897"/>
      <c r="D1524" s="94"/>
      <c r="E1524" s="96"/>
      <c r="F1524" s="93"/>
      <c r="G1524" s="913"/>
      <c r="H1524" s="900"/>
      <c r="I1524" s="94"/>
      <c r="J1524" s="114"/>
      <c r="K1524" s="97"/>
      <c r="L1524" s="913"/>
      <c r="M1524" s="903"/>
      <c r="N1524" s="94"/>
      <c r="O1524" s="114"/>
      <c r="P1524" s="97"/>
    </row>
    <row r="1525" spans="1:16">
      <c r="A1525" s="927"/>
      <c r="B1525" s="106"/>
      <c r="C1525" s="897"/>
      <c r="D1525" s="94"/>
      <c r="E1525" s="96"/>
      <c r="F1525" s="97"/>
      <c r="G1525" s="106"/>
      <c r="H1525" s="900"/>
      <c r="I1525" s="94"/>
      <c r="J1525" s="96"/>
      <c r="K1525" s="112"/>
      <c r="L1525" s="106"/>
      <c r="M1525" s="903"/>
      <c r="N1525" s="113"/>
      <c r="O1525" s="96"/>
      <c r="P1525" s="112"/>
    </row>
    <row r="1526" spans="1:16">
      <c r="A1526" s="927"/>
      <c r="B1526" s="107"/>
      <c r="C1526" s="897"/>
      <c r="D1526" s="94"/>
      <c r="E1526" s="96"/>
      <c r="F1526" s="93"/>
      <c r="G1526" s="107"/>
      <c r="H1526" s="900"/>
      <c r="I1526" s="94"/>
      <c r="J1526" s="96"/>
      <c r="K1526" s="97"/>
      <c r="L1526" s="107"/>
      <c r="M1526" s="903"/>
      <c r="N1526" s="113"/>
      <c r="O1526" s="114"/>
      <c r="P1526" s="97"/>
    </row>
    <row r="1527" spans="1:16">
      <c r="A1527" s="927"/>
      <c r="B1527" s="109"/>
      <c r="C1527" s="897"/>
      <c r="D1527" s="94"/>
      <c r="E1527" s="96"/>
      <c r="F1527" s="93"/>
      <c r="G1527" s="109"/>
      <c r="H1527" s="900"/>
      <c r="I1527" s="113"/>
      <c r="J1527" s="114"/>
      <c r="K1527" s="97"/>
      <c r="L1527" s="109"/>
      <c r="M1527" s="903"/>
      <c r="N1527" s="113"/>
      <c r="O1527" s="114"/>
      <c r="P1527" s="104"/>
    </row>
    <row r="1528" spans="1:16">
      <c r="A1528" s="927"/>
      <c r="B1528" s="110"/>
      <c r="C1528" s="897"/>
      <c r="D1528" s="94"/>
      <c r="E1528" s="96"/>
      <c r="F1528" s="93"/>
      <c r="G1528" s="110"/>
      <c r="H1528" s="900"/>
      <c r="I1528" s="113"/>
      <c r="J1528" s="114"/>
      <c r="K1528" s="104"/>
      <c r="L1528" s="110"/>
      <c r="M1528" s="903"/>
      <c r="N1528" s="111"/>
      <c r="O1528" s="96"/>
      <c r="P1528" s="97"/>
    </row>
    <row r="1529" spans="1:16">
      <c r="A1529" s="927"/>
      <c r="B1529" s="109"/>
      <c r="C1529" s="897"/>
      <c r="D1529" s="111"/>
      <c r="E1529" s="96"/>
      <c r="F1529" s="97"/>
      <c r="G1529" s="109"/>
      <c r="H1529" s="900"/>
      <c r="I1529" s="111"/>
      <c r="J1529" s="96"/>
      <c r="K1529" s="112"/>
      <c r="L1529" s="109"/>
      <c r="M1529" s="903"/>
      <c r="N1529" s="94"/>
      <c r="O1529" s="96"/>
      <c r="P1529" s="112"/>
    </row>
    <row r="1530" spans="1:16">
      <c r="A1530" s="927"/>
      <c r="B1530" s="110"/>
      <c r="C1530" s="897"/>
      <c r="D1530" s="94"/>
      <c r="E1530" s="96"/>
      <c r="F1530" s="108"/>
      <c r="G1530" s="110"/>
      <c r="H1530" s="900"/>
      <c r="I1530" s="94"/>
      <c r="J1530" s="96"/>
      <c r="K1530" s="97"/>
      <c r="L1530" s="110"/>
      <c r="M1530" s="903"/>
      <c r="N1530" s="113"/>
      <c r="O1530" s="114"/>
      <c r="P1530" s="97"/>
    </row>
    <row r="1531" spans="1:16">
      <c r="A1531" s="927"/>
      <c r="B1531" s="109"/>
      <c r="C1531" s="897"/>
      <c r="D1531" s="94"/>
      <c r="E1531" s="96"/>
      <c r="F1531" s="97"/>
      <c r="G1531" s="109"/>
      <c r="H1531" s="900"/>
      <c r="I1531" s="113"/>
      <c r="J1531" s="114"/>
      <c r="K1531" s="97"/>
      <c r="L1531" s="109"/>
      <c r="M1531" s="903"/>
      <c r="N1531" s="113"/>
      <c r="O1531" s="114"/>
      <c r="P1531" s="97"/>
    </row>
    <row r="1532" spans="1:16" ht="17.25" thickBot="1">
      <c r="A1532" s="927"/>
      <c r="B1532" s="110"/>
      <c r="C1532" s="910"/>
      <c r="D1532" s="115"/>
      <c r="E1532" s="116"/>
      <c r="F1532" s="117"/>
      <c r="G1532" s="110"/>
      <c r="H1532" s="900"/>
      <c r="I1532" s="115"/>
      <c r="J1532" s="116"/>
      <c r="K1532" s="117"/>
      <c r="L1532" s="110"/>
      <c r="M1532" s="903"/>
      <c r="N1532" s="115"/>
      <c r="O1532" s="116"/>
      <c r="P1532" s="117"/>
    </row>
    <row r="1533" spans="1:16">
      <c r="A1533" s="914" t="str">
        <f>TEXT(A1487,"AAAA")</f>
        <v>星期一</v>
      </c>
      <c r="B1533" s="109"/>
      <c r="C1533" s="896" t="s">
        <v>666</v>
      </c>
      <c r="D1533" s="118"/>
      <c r="E1533" s="119"/>
      <c r="F1533" s="97"/>
      <c r="G1533" s="109"/>
      <c r="H1533" s="899" t="s">
        <v>130</v>
      </c>
      <c r="I1533" s="118"/>
      <c r="J1533" s="119"/>
      <c r="K1533" s="97"/>
      <c r="L1533" s="109"/>
      <c r="M1533" s="902" t="s">
        <v>130</v>
      </c>
      <c r="N1533" s="118"/>
      <c r="O1533" s="119"/>
      <c r="P1533" s="97"/>
    </row>
    <row r="1534" spans="1:16">
      <c r="A1534" s="914"/>
      <c r="B1534" s="110"/>
      <c r="C1534" s="897"/>
      <c r="D1534" s="120"/>
      <c r="E1534" s="96"/>
      <c r="F1534" s="97"/>
      <c r="G1534" s="110"/>
      <c r="H1534" s="900"/>
      <c r="I1534" s="94"/>
      <c r="J1534" s="96"/>
      <c r="K1534" s="97"/>
      <c r="L1534" s="110"/>
      <c r="M1534" s="903"/>
      <c r="N1534" s="94"/>
      <c r="O1534" s="96"/>
      <c r="P1534" s="97"/>
    </row>
    <row r="1535" spans="1:16">
      <c r="A1535" s="914"/>
      <c r="B1535" s="109"/>
      <c r="C1535" s="897"/>
      <c r="D1535" s="120"/>
      <c r="E1535" s="96"/>
      <c r="F1535" s="97"/>
      <c r="G1535" s="109"/>
      <c r="H1535" s="900"/>
      <c r="I1535" s="94"/>
      <c r="J1535" s="96"/>
      <c r="K1535" s="97"/>
      <c r="L1535" s="109"/>
      <c r="M1535" s="903"/>
      <c r="N1535" s="94"/>
      <c r="O1535" s="96"/>
      <c r="P1535" s="97"/>
    </row>
    <row r="1536" spans="1:16">
      <c r="A1536" s="914"/>
      <c r="B1536" s="110"/>
      <c r="C1536" s="897"/>
      <c r="D1536" s="120"/>
      <c r="E1536" s="96"/>
      <c r="F1536" s="97"/>
      <c r="G1536" s="110"/>
      <c r="H1536" s="900"/>
      <c r="I1536" s="94"/>
      <c r="J1536" s="96"/>
      <c r="K1536" s="97"/>
      <c r="L1536" s="110"/>
      <c r="M1536" s="903"/>
      <c r="N1536" s="94"/>
      <c r="O1536" s="96"/>
      <c r="P1536" s="97"/>
    </row>
    <row r="1537" spans="1:16">
      <c r="A1537" s="914"/>
      <c r="B1537" s="109"/>
      <c r="C1537" s="897"/>
      <c r="D1537" s="120"/>
      <c r="E1537" s="96"/>
      <c r="F1537" s="97"/>
      <c r="G1537" s="109"/>
      <c r="H1537" s="900"/>
      <c r="I1537" s="94"/>
      <c r="J1537" s="96"/>
      <c r="K1537" s="97"/>
      <c r="L1537" s="109"/>
      <c r="M1537" s="903"/>
      <c r="N1537" s="94"/>
      <c r="O1537" s="96"/>
      <c r="P1537" s="97"/>
    </row>
    <row r="1538" spans="1:16">
      <c r="A1538" s="914"/>
      <c r="B1538" s="110"/>
      <c r="C1538" s="897"/>
      <c r="D1538" s="120"/>
      <c r="E1538" s="96"/>
      <c r="F1538" s="97"/>
      <c r="G1538" s="110"/>
      <c r="H1538" s="900"/>
      <c r="I1538" s="94"/>
      <c r="J1538" s="96"/>
      <c r="K1538" s="97"/>
      <c r="L1538" s="110"/>
      <c r="M1538" s="903"/>
      <c r="N1538" s="94"/>
      <c r="O1538" s="96"/>
      <c r="P1538" s="97"/>
    </row>
    <row r="1539" spans="1:16">
      <c r="A1539" s="914"/>
      <c r="B1539" s="109"/>
      <c r="C1539" s="897"/>
      <c r="D1539" s="120"/>
      <c r="E1539" s="96"/>
      <c r="F1539" s="97"/>
      <c r="G1539" s="109"/>
      <c r="H1539" s="900"/>
      <c r="I1539" s="94"/>
      <c r="J1539" s="96"/>
      <c r="K1539" s="97"/>
      <c r="L1539" s="109"/>
      <c r="M1539" s="903"/>
      <c r="N1539" s="94"/>
      <c r="O1539" s="96"/>
      <c r="P1539" s="97"/>
    </row>
    <row r="1540" spans="1:16">
      <c r="A1540" s="914"/>
      <c r="B1540" s="110"/>
      <c r="C1540" s="897"/>
      <c r="D1540" s="94"/>
      <c r="E1540" s="96"/>
      <c r="F1540" s="97"/>
      <c r="G1540" s="110"/>
      <c r="H1540" s="900"/>
      <c r="I1540" s="94"/>
      <c r="J1540" s="96"/>
      <c r="K1540" s="97"/>
      <c r="L1540" s="110"/>
      <c r="M1540" s="903"/>
      <c r="N1540" s="94"/>
      <c r="O1540" s="96"/>
      <c r="P1540" s="97"/>
    </row>
    <row r="1541" spans="1:16">
      <c r="A1541" s="914"/>
      <c r="B1541" s="107"/>
      <c r="C1541" s="897"/>
      <c r="D1541" s="113"/>
      <c r="E1541" s="114"/>
      <c r="F1541" s="104"/>
      <c r="G1541" s="107"/>
      <c r="H1541" s="900"/>
      <c r="I1541" s="113"/>
      <c r="J1541" s="114"/>
      <c r="K1541" s="97"/>
      <c r="L1541" s="107"/>
      <c r="M1541" s="903"/>
      <c r="N1541" s="113"/>
      <c r="O1541" s="114"/>
      <c r="P1541" s="97"/>
    </row>
    <row r="1542" spans="1:16" ht="17.25" thickBot="1">
      <c r="A1542" s="914"/>
      <c r="B1542" s="107"/>
      <c r="C1542" s="910"/>
      <c r="D1542" s="122" t="s">
        <v>132</v>
      </c>
      <c r="E1542" s="123" t="s">
        <v>133</v>
      </c>
      <c r="F1542" s="124"/>
      <c r="G1542" s="107"/>
      <c r="H1542" s="911"/>
      <c r="I1542" s="122" t="s">
        <v>132</v>
      </c>
      <c r="J1542" s="123" t="s">
        <v>133</v>
      </c>
      <c r="K1542" s="97"/>
      <c r="L1542" s="107"/>
      <c r="M1542" s="909"/>
      <c r="N1542" s="122" t="s">
        <v>132</v>
      </c>
      <c r="O1542" s="123" t="s">
        <v>133</v>
      </c>
      <c r="P1542" s="97"/>
    </row>
    <row r="1543" spans="1:16">
      <c r="A1543" s="105"/>
      <c r="B1543" s="109"/>
      <c r="C1543" s="896" t="s">
        <v>667</v>
      </c>
      <c r="D1543" s="118"/>
      <c r="E1543" s="119"/>
      <c r="F1543" s="125"/>
      <c r="G1543" s="109"/>
      <c r="H1543" s="899" t="s">
        <v>134</v>
      </c>
      <c r="I1543" s="118"/>
      <c r="J1543" s="119"/>
      <c r="K1543" s="125"/>
      <c r="L1543" s="109"/>
      <c r="M1543" s="902" t="s">
        <v>134</v>
      </c>
      <c r="N1543" s="118"/>
      <c r="O1543" s="119"/>
      <c r="P1543" s="125"/>
    </row>
    <row r="1544" spans="1:16">
      <c r="A1544" s="105"/>
      <c r="B1544" s="110"/>
      <c r="C1544" s="897"/>
      <c r="D1544" s="94"/>
      <c r="E1544" s="96"/>
      <c r="F1544" s="97"/>
      <c r="G1544" s="110"/>
      <c r="H1544" s="900"/>
      <c r="I1544" s="94"/>
      <c r="J1544" s="96"/>
      <c r="K1544" s="97"/>
      <c r="L1544" s="110"/>
      <c r="M1544" s="903"/>
      <c r="N1544" s="94"/>
      <c r="O1544" s="96"/>
      <c r="P1544" s="97"/>
    </row>
    <row r="1545" spans="1:16">
      <c r="A1545" s="105"/>
      <c r="B1545" s="126"/>
      <c r="C1545" s="897"/>
      <c r="D1545" s="94"/>
      <c r="E1545" s="96"/>
      <c r="F1545" s="97"/>
      <c r="G1545" s="126"/>
      <c r="H1545" s="900"/>
      <c r="I1545" s="94"/>
      <c r="J1545" s="96"/>
      <c r="K1545" s="97"/>
      <c r="L1545" s="126"/>
      <c r="M1545" s="903"/>
      <c r="N1545" s="94"/>
      <c r="O1545" s="96"/>
      <c r="P1545" s="128"/>
    </row>
    <row r="1546" spans="1:16">
      <c r="A1546" s="105"/>
      <c r="B1546" s="107"/>
      <c r="C1546" s="897"/>
      <c r="D1546" s="94"/>
      <c r="E1546" s="96"/>
      <c r="F1546" s="97"/>
      <c r="G1546" s="107"/>
      <c r="H1546" s="900"/>
      <c r="I1546" s="94"/>
      <c r="J1546" s="96"/>
      <c r="K1546" s="97"/>
      <c r="L1546" s="107"/>
      <c r="M1546" s="903"/>
      <c r="N1546" s="94"/>
      <c r="O1546" s="96"/>
      <c r="P1546" s="216"/>
    </row>
    <row r="1547" spans="1:16">
      <c r="A1547" s="105"/>
      <c r="B1547" s="109"/>
      <c r="C1547" s="897"/>
      <c r="D1547" s="94"/>
      <c r="E1547" s="96"/>
      <c r="F1547" s="97"/>
      <c r="G1547" s="109"/>
      <c r="H1547" s="900"/>
      <c r="I1547" s="94"/>
      <c r="J1547" s="96"/>
      <c r="K1547" s="97"/>
      <c r="L1547" s="109"/>
      <c r="M1547" s="903"/>
      <c r="N1547" s="94"/>
      <c r="O1547" s="96"/>
      <c r="P1547" s="97"/>
    </row>
    <row r="1548" spans="1:16">
      <c r="A1548" s="105"/>
      <c r="B1548" s="110"/>
      <c r="C1548" s="897"/>
      <c r="D1548" s="94"/>
      <c r="E1548" s="96"/>
      <c r="F1548" s="127"/>
      <c r="G1548" s="110"/>
      <c r="H1548" s="900"/>
      <c r="I1548" s="94"/>
      <c r="J1548" s="96"/>
      <c r="K1548" s="127"/>
      <c r="L1548" s="110"/>
      <c r="M1548" s="903"/>
      <c r="N1548" s="94"/>
      <c r="O1548" s="96"/>
      <c r="P1548" s="127"/>
    </row>
    <row r="1549" spans="1:16">
      <c r="A1549" s="105"/>
      <c r="B1549" s="109"/>
      <c r="C1549" s="897"/>
      <c r="D1549" s="94"/>
      <c r="E1549" s="96"/>
      <c r="F1549" s="128"/>
      <c r="G1549" s="109"/>
      <c r="H1549" s="900"/>
      <c r="I1549" s="94"/>
      <c r="J1549" s="96"/>
      <c r="K1549" s="128"/>
      <c r="L1549" s="109"/>
      <c r="M1549" s="903"/>
      <c r="N1549" s="94"/>
      <c r="O1549" s="96"/>
      <c r="P1549" s="128"/>
    </row>
    <row r="1550" spans="1:16">
      <c r="A1550" s="105"/>
      <c r="B1550" s="110"/>
      <c r="C1550" s="897"/>
      <c r="D1550" s="217"/>
      <c r="E1550" s="114"/>
      <c r="F1550" s="216"/>
      <c r="G1550" s="110"/>
      <c r="H1550" s="900"/>
      <c r="I1550" s="113"/>
      <c r="J1550" s="114"/>
      <c r="K1550" s="216"/>
      <c r="L1550" s="110"/>
      <c r="M1550" s="903"/>
      <c r="N1550" s="113"/>
      <c r="O1550" s="114"/>
      <c r="P1550" s="216"/>
    </row>
    <row r="1551" spans="1:16">
      <c r="A1551" s="105"/>
      <c r="B1551" s="109"/>
      <c r="C1551" s="897"/>
      <c r="D1551" s="217"/>
      <c r="E1551" s="114"/>
      <c r="F1551" s="216"/>
      <c r="G1551" s="109"/>
      <c r="H1551" s="900"/>
      <c r="I1551" s="113"/>
      <c r="J1551" s="114"/>
      <c r="K1551" s="216"/>
      <c r="L1551" s="109"/>
      <c r="M1551" s="903"/>
      <c r="N1551" s="113"/>
      <c r="O1551" s="114"/>
      <c r="P1551" s="216"/>
    </row>
    <row r="1552" spans="1:16" ht="17.25" thickBot="1">
      <c r="A1552" s="105"/>
      <c r="B1552" s="110"/>
      <c r="C1552" s="910"/>
      <c r="D1552" s="129"/>
      <c r="E1552" s="130"/>
      <c r="F1552" s="104"/>
      <c r="G1552" s="110"/>
      <c r="H1552" s="911"/>
      <c r="I1552" s="113"/>
      <c r="J1552" s="130"/>
      <c r="K1552" s="104"/>
      <c r="L1552" s="110"/>
      <c r="M1552" s="909"/>
      <c r="N1552" s="113"/>
      <c r="O1552" s="131"/>
      <c r="P1552" s="127"/>
    </row>
    <row r="1553" spans="1:16">
      <c r="A1553" s="132"/>
      <c r="B1553" s="109"/>
      <c r="C1553" s="896" t="s">
        <v>668</v>
      </c>
      <c r="D1553" s="118" t="s">
        <v>136</v>
      </c>
      <c r="E1553" s="133" t="s">
        <v>137</v>
      </c>
      <c r="F1553" s="125"/>
      <c r="G1553" s="109"/>
      <c r="H1553" s="899" t="s">
        <v>135</v>
      </c>
      <c r="I1553" s="118" t="s">
        <v>136</v>
      </c>
      <c r="J1553" s="133" t="s">
        <v>137</v>
      </c>
      <c r="K1553" s="125"/>
      <c r="L1553" s="109"/>
      <c r="M1553" s="902" t="s">
        <v>135</v>
      </c>
      <c r="N1553" s="118" t="s">
        <v>136</v>
      </c>
      <c r="O1553" s="133" t="s">
        <v>137</v>
      </c>
      <c r="P1553" s="125"/>
    </row>
    <row r="1554" spans="1:16">
      <c r="A1554" s="132"/>
      <c r="B1554" s="110"/>
      <c r="C1554" s="897"/>
      <c r="D1554" s="94" t="s">
        <v>141</v>
      </c>
      <c r="E1554" s="96" t="s">
        <v>142</v>
      </c>
      <c r="F1554" s="134"/>
      <c r="G1554" s="110"/>
      <c r="H1554" s="900"/>
      <c r="I1554" s="94" t="s">
        <v>141</v>
      </c>
      <c r="J1554" s="96" t="s">
        <v>142</v>
      </c>
      <c r="K1554" s="134"/>
      <c r="L1554" s="110"/>
      <c r="M1554" s="903"/>
      <c r="N1554" s="94" t="s">
        <v>141</v>
      </c>
      <c r="O1554" s="96" t="s">
        <v>142</v>
      </c>
      <c r="P1554" s="134"/>
    </row>
    <row r="1555" spans="1:16">
      <c r="A1555" s="132"/>
      <c r="B1555" s="135"/>
      <c r="C1555" s="897"/>
      <c r="D1555" s="94" t="s">
        <v>145</v>
      </c>
      <c r="E1555" s="96" t="s">
        <v>146</v>
      </c>
      <c r="F1555" s="97"/>
      <c r="G1555" s="135"/>
      <c r="H1555" s="900"/>
      <c r="I1555" s="94" t="s">
        <v>145</v>
      </c>
      <c r="J1555" s="96" t="s">
        <v>146</v>
      </c>
      <c r="K1555" s="97"/>
      <c r="L1555" s="135"/>
      <c r="M1555" s="903"/>
      <c r="N1555" s="94" t="s">
        <v>145</v>
      </c>
      <c r="O1555" s="96" t="s">
        <v>146</v>
      </c>
      <c r="P1555" s="97"/>
    </row>
    <row r="1556" spans="1:16">
      <c r="A1556" s="132"/>
      <c r="B1556" s="110"/>
      <c r="C1556" s="897"/>
      <c r="D1556" s="94" t="s">
        <v>147</v>
      </c>
      <c r="E1556" s="96" t="s">
        <v>148</v>
      </c>
      <c r="F1556" s="104"/>
      <c r="G1556" s="110"/>
      <c r="H1556" s="900"/>
      <c r="I1556" s="94" t="s">
        <v>147</v>
      </c>
      <c r="J1556" s="96" t="s">
        <v>148</v>
      </c>
      <c r="K1556" s="104"/>
      <c r="L1556" s="110"/>
      <c r="M1556" s="903"/>
      <c r="N1556" s="94" t="s">
        <v>147</v>
      </c>
      <c r="O1556" s="96" t="s">
        <v>148</v>
      </c>
      <c r="P1556" s="104"/>
    </row>
    <row r="1557" spans="1:16">
      <c r="A1557" s="132"/>
      <c r="B1557" s="135"/>
      <c r="C1557" s="897"/>
      <c r="D1557" s="94"/>
      <c r="E1557" s="114"/>
      <c r="F1557" s="136"/>
      <c r="G1557" s="135"/>
      <c r="H1557" s="900"/>
      <c r="I1557" s="94"/>
      <c r="J1557" s="114"/>
      <c r="K1557" s="136"/>
      <c r="L1557" s="135"/>
      <c r="M1557" s="903"/>
      <c r="N1557" s="94"/>
      <c r="O1557" s="114"/>
      <c r="P1557" s="136"/>
    </row>
    <row r="1558" spans="1:16">
      <c r="A1558" s="132"/>
      <c r="B1558" s="110"/>
      <c r="C1558" s="897"/>
      <c r="D1558" s="94"/>
      <c r="E1558" s="96"/>
      <c r="F1558" s="97"/>
      <c r="G1558" s="110"/>
      <c r="H1558" s="900"/>
      <c r="I1558" s="94"/>
      <c r="J1558" s="96"/>
      <c r="K1558" s="97"/>
      <c r="L1558" s="110"/>
      <c r="M1558" s="903"/>
      <c r="N1558" s="94"/>
      <c r="O1558" s="96"/>
      <c r="P1558" s="97"/>
    </row>
    <row r="1559" spans="1:16">
      <c r="A1559" s="132"/>
      <c r="B1559" s="135"/>
      <c r="C1559" s="897"/>
      <c r="D1559" s="94"/>
      <c r="E1559" s="114"/>
      <c r="F1559" s="136"/>
      <c r="G1559" s="135"/>
      <c r="H1559" s="900"/>
      <c r="I1559" s="94"/>
      <c r="J1559" s="114"/>
      <c r="K1559" s="136"/>
      <c r="L1559" s="135"/>
      <c r="M1559" s="903"/>
      <c r="N1559" s="94"/>
      <c r="O1559" s="114"/>
      <c r="P1559" s="136"/>
    </row>
    <row r="1560" spans="1:16">
      <c r="A1560" s="132"/>
      <c r="B1560" s="110"/>
      <c r="C1560" s="897"/>
      <c r="D1560" s="94"/>
      <c r="E1560" s="96"/>
      <c r="F1560" s="97"/>
      <c r="G1560" s="110"/>
      <c r="H1560" s="900"/>
      <c r="I1560" s="94"/>
      <c r="J1560" s="96"/>
      <c r="K1560" s="97"/>
      <c r="L1560" s="110"/>
      <c r="M1560" s="903"/>
      <c r="N1560" s="94"/>
      <c r="O1560" s="96"/>
      <c r="P1560" s="97"/>
    </row>
    <row r="1561" spans="1:16">
      <c r="A1561" s="132"/>
      <c r="B1561" s="135"/>
      <c r="C1561" s="897"/>
      <c r="D1561" s="94"/>
      <c r="E1561" s="96"/>
      <c r="F1561" s="97"/>
      <c r="G1561" s="135"/>
      <c r="H1561" s="900"/>
      <c r="I1561" s="94"/>
      <c r="J1561" s="96"/>
      <c r="K1561" s="97"/>
      <c r="L1561" s="135"/>
      <c r="M1561" s="903"/>
      <c r="N1561" s="94"/>
      <c r="O1561" s="96"/>
      <c r="P1561" s="97"/>
    </row>
    <row r="1562" spans="1:16" ht="17.25" thickBot="1">
      <c r="A1562" s="132"/>
      <c r="B1562" s="110"/>
      <c r="C1562" s="910"/>
      <c r="D1562" s="115"/>
      <c r="E1562" s="116"/>
      <c r="F1562" s="117"/>
      <c r="G1562" s="110"/>
      <c r="H1562" s="911"/>
      <c r="I1562" s="115"/>
      <c r="J1562" s="130"/>
      <c r="K1562" s="104"/>
      <c r="L1562" s="110"/>
      <c r="M1562" s="909"/>
      <c r="N1562" s="115"/>
      <c r="O1562" s="130"/>
      <c r="P1562" s="104"/>
    </row>
    <row r="1563" spans="1:16">
      <c r="A1563" s="132"/>
      <c r="B1563" s="135"/>
      <c r="C1563" s="896" t="s">
        <v>669</v>
      </c>
      <c r="D1563" s="137" t="s">
        <v>150</v>
      </c>
      <c r="E1563" s="138"/>
      <c r="F1563" s="139" t="s">
        <v>151</v>
      </c>
      <c r="G1563" s="135"/>
      <c r="H1563" s="899" t="s">
        <v>149</v>
      </c>
      <c r="I1563" s="137" t="s">
        <v>150</v>
      </c>
      <c r="J1563" s="138"/>
      <c r="K1563" s="139" t="s">
        <v>151</v>
      </c>
      <c r="L1563" s="135"/>
      <c r="M1563" s="902" t="s">
        <v>149</v>
      </c>
      <c r="N1563" s="137" t="s">
        <v>150</v>
      </c>
      <c r="O1563" s="138"/>
      <c r="P1563" s="139" t="s">
        <v>151</v>
      </c>
    </row>
    <row r="1564" spans="1:16">
      <c r="A1564" s="132"/>
      <c r="B1564" s="110"/>
      <c r="C1564" s="897"/>
      <c r="D1564" s="120"/>
      <c r="E1564" s="121"/>
      <c r="F1564" s="140"/>
      <c r="G1564" s="110"/>
      <c r="H1564" s="900"/>
      <c r="I1564" s="94"/>
      <c r="J1564" s="96"/>
      <c r="K1564" s="97"/>
      <c r="L1564" s="110"/>
      <c r="M1564" s="903"/>
      <c r="N1564" s="94"/>
      <c r="O1564" s="96"/>
      <c r="P1564" s="97"/>
    </row>
    <row r="1565" spans="1:16">
      <c r="A1565" s="132"/>
      <c r="B1565" s="135"/>
      <c r="C1565" s="897"/>
      <c r="D1565" s="94"/>
      <c r="E1565" s="96"/>
      <c r="F1565" s="97"/>
      <c r="G1565" s="135"/>
      <c r="H1565" s="900"/>
      <c r="I1565" s="94"/>
      <c r="J1565" s="96"/>
      <c r="K1565" s="97"/>
      <c r="L1565" s="135"/>
      <c r="M1565" s="903"/>
      <c r="N1565" s="94"/>
      <c r="O1565" s="96"/>
      <c r="P1565" s="97"/>
    </row>
    <row r="1566" spans="1:16">
      <c r="A1566" s="132"/>
      <c r="B1566" s="110"/>
      <c r="C1566" s="897"/>
      <c r="D1566" s="113"/>
      <c r="E1566" s="114"/>
      <c r="F1566" s="104"/>
      <c r="G1566" s="110"/>
      <c r="H1566" s="900"/>
      <c r="I1566" s="113"/>
      <c r="J1566" s="114"/>
      <c r="K1566" s="104"/>
      <c r="L1566" s="110"/>
      <c r="M1566" s="903"/>
      <c r="N1566" s="113"/>
      <c r="O1566" s="114"/>
      <c r="P1566" s="104"/>
    </row>
    <row r="1567" spans="1:16">
      <c r="A1567" s="905"/>
      <c r="B1567" s="135"/>
      <c r="C1567" s="897"/>
      <c r="D1567" s="94"/>
      <c r="E1567" s="96"/>
      <c r="F1567" s="97"/>
      <c r="G1567" s="135"/>
      <c r="H1567" s="900"/>
      <c r="I1567" s="94"/>
      <c r="J1567" s="96"/>
      <c r="K1567" s="97"/>
      <c r="L1567" s="135"/>
      <c r="M1567" s="903"/>
      <c r="N1567" s="94"/>
      <c r="O1567" s="96"/>
      <c r="P1567" s="97"/>
    </row>
    <row r="1568" spans="1:16">
      <c r="A1568" s="905"/>
      <c r="B1568" s="110"/>
      <c r="C1568" s="897"/>
      <c r="D1568" s="94"/>
      <c r="E1568" s="96"/>
      <c r="F1568" s="97"/>
      <c r="G1568" s="110"/>
      <c r="H1568" s="900"/>
      <c r="I1568" s="94"/>
      <c r="J1568" s="96"/>
      <c r="K1568" s="97"/>
      <c r="L1568" s="110"/>
      <c r="M1568" s="903"/>
      <c r="N1568" s="94"/>
      <c r="O1568" s="96"/>
      <c r="P1568" s="97"/>
    </row>
    <row r="1569" spans="1:16">
      <c r="A1569" s="905"/>
      <c r="B1569" s="135"/>
      <c r="C1569" s="897"/>
      <c r="D1569" s="113"/>
      <c r="E1569" s="114"/>
      <c r="F1569" s="104"/>
      <c r="G1569" s="135"/>
      <c r="H1569" s="900"/>
      <c r="I1569" s="113"/>
      <c r="J1569" s="114"/>
      <c r="K1569" s="104"/>
      <c r="L1569" s="135"/>
      <c r="M1569" s="903"/>
      <c r="N1569" s="113"/>
      <c r="O1569" s="114"/>
      <c r="P1569" s="104"/>
    </row>
    <row r="1570" spans="1:16" ht="17.25" thickBot="1">
      <c r="A1570" s="906"/>
      <c r="B1570" s="141"/>
      <c r="C1570" s="898"/>
      <c r="D1570" s="142"/>
      <c r="E1570" s="143"/>
      <c r="F1570" s="144"/>
      <c r="G1570" s="141"/>
      <c r="H1570" s="901"/>
      <c r="I1570" s="142"/>
      <c r="J1570" s="143"/>
      <c r="K1570" s="144"/>
      <c r="L1570" s="141"/>
      <c r="M1570" s="904"/>
      <c r="N1570" s="142"/>
      <c r="O1570" s="143"/>
      <c r="P1570" s="144"/>
    </row>
    <row r="1571" spans="1:16" s="146" customFormat="1" ht="27" customHeight="1" thickTop="1" thickBot="1">
      <c r="A1571" s="145"/>
      <c r="B1571" s="907" t="s">
        <v>152</v>
      </c>
      <c r="C1571" s="907"/>
      <c r="D1571" s="907"/>
      <c r="E1571" s="907"/>
      <c r="F1571" s="907"/>
      <c r="G1571" s="908" t="s">
        <v>153</v>
      </c>
      <c r="H1571" s="908"/>
      <c r="I1571" s="908"/>
      <c r="J1571" s="908"/>
      <c r="K1571" s="908"/>
      <c r="L1571" s="908"/>
      <c r="M1571" s="908"/>
      <c r="N1571" s="889" t="s">
        <v>154</v>
      </c>
      <c r="O1571" s="889"/>
      <c r="P1571" s="889"/>
    </row>
    <row r="1572" spans="1:16" s="159" customFormat="1" ht="21.75" customHeight="1" thickTop="1" thickBot="1">
      <c r="A1572" s="147" t="s">
        <v>0</v>
      </c>
      <c r="B1572" s="148"/>
      <c r="C1572" s="149" t="s">
        <v>155</v>
      </c>
      <c r="D1572" s="150" t="s">
        <v>156</v>
      </c>
      <c r="E1572" s="151" t="s">
        <v>157</v>
      </c>
      <c r="F1572" s="152" t="s">
        <v>158</v>
      </c>
      <c r="G1572" s="153" t="s">
        <v>159</v>
      </c>
      <c r="H1572" s="154" t="s">
        <v>150</v>
      </c>
      <c r="I1572" s="155" t="s">
        <v>156</v>
      </c>
      <c r="J1572" s="155" t="s">
        <v>157</v>
      </c>
      <c r="K1572" s="155" t="s">
        <v>158</v>
      </c>
      <c r="L1572" s="154" t="s">
        <v>160</v>
      </c>
      <c r="M1572" s="156" t="s">
        <v>161</v>
      </c>
      <c r="N1572" s="157" t="s">
        <v>155</v>
      </c>
      <c r="O1572" s="151" t="s">
        <v>157</v>
      </c>
      <c r="P1572" s="158" t="s">
        <v>158</v>
      </c>
    </row>
    <row r="1573" spans="1:16" s="172" customFormat="1" ht="17.25" thickTop="1">
      <c r="A1573" s="890">
        <f>A1487</f>
        <v>46188</v>
      </c>
      <c r="B1573" s="893" t="s">
        <v>670</v>
      </c>
      <c r="C1573" s="160"/>
      <c r="D1573" s="161"/>
      <c r="E1573" s="162"/>
      <c r="F1573" s="163"/>
      <c r="G1573" s="164"/>
      <c r="H1573" s="165"/>
      <c r="I1573" s="166"/>
      <c r="J1573" s="166"/>
      <c r="K1573" s="167"/>
      <c r="L1573" s="168"/>
      <c r="M1573" s="169"/>
      <c r="N1573" s="170"/>
      <c r="O1573" s="166"/>
      <c r="P1573" s="171"/>
    </row>
    <row r="1574" spans="1:16" s="172" customFormat="1">
      <c r="A1574" s="891"/>
      <c r="B1574" s="894"/>
      <c r="C1574" s="173"/>
      <c r="D1574" s="174"/>
      <c r="E1574" s="175"/>
      <c r="F1574" s="176"/>
      <c r="G1574" s="173"/>
      <c r="H1574" s="177"/>
      <c r="I1574" s="175"/>
      <c r="J1574" s="175"/>
      <c r="K1574" s="178"/>
      <c r="L1574" s="179"/>
      <c r="M1574" s="180"/>
      <c r="N1574" s="181"/>
      <c r="O1574" s="175"/>
      <c r="P1574" s="182"/>
    </row>
    <row r="1575" spans="1:16" s="172" customFormat="1">
      <c r="A1575" s="891"/>
      <c r="B1575" s="894"/>
      <c r="C1575" s="173"/>
      <c r="D1575" s="174"/>
      <c r="E1575" s="175"/>
      <c r="F1575" s="176"/>
      <c r="G1575" s="173"/>
      <c r="H1575" s="183"/>
      <c r="I1575" s="175"/>
      <c r="J1575" s="175"/>
      <c r="K1575" s="178"/>
      <c r="L1575" s="184"/>
      <c r="M1575" s="180"/>
      <c r="N1575" s="181"/>
      <c r="O1575" s="175"/>
      <c r="P1575" s="182"/>
    </row>
    <row r="1576" spans="1:16" s="172" customFormat="1">
      <c r="A1576" s="891"/>
      <c r="B1576" s="894"/>
      <c r="C1576" s="173"/>
      <c r="D1576" s="218"/>
      <c r="E1576" s="175"/>
      <c r="F1576" s="176"/>
      <c r="G1576" s="173"/>
      <c r="H1576" s="183"/>
      <c r="I1576" s="175"/>
      <c r="J1576" s="175"/>
      <c r="K1576" s="187"/>
      <c r="L1576" s="184"/>
      <c r="M1576" s="180"/>
      <c r="N1576" s="181"/>
      <c r="O1576" s="175"/>
      <c r="P1576" s="182"/>
    </row>
    <row r="1577" spans="1:16" s="172" customFormat="1">
      <c r="A1577" s="891"/>
      <c r="B1577" s="894"/>
      <c r="C1577" s="173"/>
      <c r="D1577" s="185"/>
      <c r="E1577" s="175"/>
      <c r="F1577" s="182"/>
      <c r="G1577" s="173"/>
      <c r="H1577" s="186"/>
      <c r="I1577" s="175"/>
      <c r="J1577" s="175"/>
      <c r="K1577" s="187"/>
      <c r="L1577" s="184"/>
      <c r="M1577" s="180"/>
      <c r="N1577" s="181"/>
      <c r="O1577" s="175"/>
      <c r="P1577" s="182"/>
    </row>
    <row r="1578" spans="1:16" s="172" customFormat="1">
      <c r="A1578" s="891"/>
      <c r="B1578" s="894"/>
      <c r="C1578" s="173"/>
      <c r="D1578" s="174"/>
      <c r="E1578" s="175"/>
      <c r="F1578" s="188"/>
      <c r="G1578" s="198"/>
      <c r="H1578" s="183"/>
      <c r="I1578" s="191"/>
      <c r="J1578" s="175"/>
      <c r="K1578" s="178"/>
      <c r="L1578" s="189"/>
      <c r="M1578" s="190"/>
      <c r="N1578" s="181"/>
      <c r="O1578" s="175"/>
      <c r="P1578" s="182"/>
    </row>
    <row r="1579" spans="1:16" s="172" customFormat="1">
      <c r="A1579" s="891"/>
      <c r="B1579" s="894"/>
      <c r="C1579" s="173"/>
      <c r="D1579" s="174"/>
      <c r="E1579" s="175"/>
      <c r="F1579" s="182"/>
      <c r="G1579" s="173"/>
      <c r="H1579" s="183"/>
      <c r="I1579" s="191"/>
      <c r="J1579" s="175"/>
      <c r="K1579" s="178"/>
      <c r="L1579" s="184"/>
      <c r="M1579" s="180"/>
      <c r="N1579" s="181"/>
      <c r="O1579" s="175"/>
      <c r="P1579" s="182"/>
    </row>
    <row r="1580" spans="1:16" s="172" customFormat="1">
      <c r="A1580" s="891"/>
      <c r="B1580" s="894"/>
      <c r="C1580" s="173"/>
      <c r="D1580" s="174"/>
      <c r="E1580" s="175"/>
      <c r="F1580" s="182"/>
      <c r="G1580" s="219"/>
      <c r="H1580" s="183"/>
      <c r="I1580" s="175"/>
      <c r="J1580" s="175"/>
      <c r="K1580" s="178"/>
      <c r="L1580" s="184"/>
      <c r="M1580" s="180"/>
      <c r="N1580" s="181"/>
      <c r="O1580" s="175"/>
      <c r="P1580" s="182"/>
    </row>
    <row r="1581" spans="1:16" s="172" customFormat="1">
      <c r="A1581" s="891"/>
      <c r="B1581" s="894"/>
      <c r="C1581" s="173"/>
      <c r="D1581" s="174"/>
      <c r="E1581" s="175"/>
      <c r="F1581" s="188"/>
      <c r="G1581" s="173"/>
      <c r="H1581" s="183"/>
      <c r="I1581" s="191"/>
      <c r="J1581" s="175"/>
      <c r="K1581" s="178"/>
      <c r="L1581" s="184"/>
      <c r="M1581" s="180"/>
      <c r="N1581" s="181"/>
      <c r="O1581" s="175"/>
      <c r="P1581" s="182"/>
    </row>
    <row r="1582" spans="1:16" s="172" customFormat="1">
      <c r="A1582" s="891"/>
      <c r="B1582" s="894"/>
      <c r="C1582" s="173"/>
      <c r="D1582" s="174"/>
      <c r="E1582" s="175"/>
      <c r="F1582" s="182"/>
      <c r="G1582" s="173"/>
      <c r="H1582" s="183"/>
      <c r="I1582" s="191"/>
      <c r="J1582" s="175"/>
      <c r="K1582" s="178"/>
      <c r="L1582" s="184"/>
      <c r="M1582" s="180"/>
      <c r="N1582" s="181"/>
      <c r="O1582" s="175"/>
      <c r="P1582" s="182"/>
    </row>
    <row r="1583" spans="1:16" s="172" customFormat="1">
      <c r="A1583" s="891"/>
      <c r="B1583" s="894"/>
      <c r="C1583" s="192"/>
      <c r="D1583" s="193"/>
      <c r="E1583" s="194"/>
      <c r="F1583" s="195"/>
      <c r="G1583" s="173"/>
      <c r="H1583" s="177"/>
      <c r="I1583" s="175"/>
      <c r="J1583" s="175"/>
      <c r="K1583" s="178"/>
      <c r="L1583" s="184"/>
      <c r="M1583" s="180"/>
      <c r="N1583" s="196"/>
      <c r="O1583" s="194"/>
      <c r="P1583" s="195"/>
    </row>
    <row r="1584" spans="1:16" s="172" customFormat="1">
      <c r="A1584" s="891"/>
      <c r="B1584" s="894"/>
      <c r="C1584" s="192"/>
      <c r="D1584" s="193"/>
      <c r="E1584" s="194"/>
      <c r="F1584" s="195"/>
      <c r="G1584" s="198"/>
      <c r="H1584" s="183"/>
      <c r="I1584" s="191"/>
      <c r="J1584" s="175"/>
      <c r="K1584" s="178"/>
      <c r="L1584" s="184"/>
      <c r="M1584" s="180"/>
      <c r="N1584" s="196"/>
      <c r="O1584" s="194"/>
      <c r="P1584" s="195"/>
    </row>
    <row r="1585" spans="1:16" s="172" customFormat="1">
      <c r="A1585" s="891"/>
      <c r="B1585" s="894"/>
      <c r="C1585" s="192"/>
      <c r="D1585" s="193"/>
      <c r="E1585" s="194"/>
      <c r="F1585" s="195"/>
      <c r="G1585" s="173"/>
      <c r="H1585" s="199"/>
      <c r="I1585" s="191"/>
      <c r="J1585" s="200"/>
      <c r="K1585" s="197"/>
      <c r="L1585" s="184"/>
      <c r="M1585" s="180"/>
      <c r="N1585" s="196"/>
      <c r="O1585" s="194"/>
      <c r="P1585" s="195"/>
    </row>
    <row r="1586" spans="1:16" s="172" customFormat="1">
      <c r="A1586" s="891"/>
      <c r="B1586" s="894"/>
      <c r="C1586" s="192"/>
      <c r="D1586" s="193"/>
      <c r="E1586" s="194"/>
      <c r="F1586" s="195"/>
      <c r="G1586" s="173"/>
      <c r="H1586" s="201"/>
      <c r="I1586" s="175"/>
      <c r="J1586" s="175"/>
      <c r="K1586" s="178"/>
      <c r="L1586" s="184"/>
      <c r="M1586" s="180"/>
      <c r="N1586" s="196"/>
      <c r="O1586" s="194"/>
      <c r="P1586" s="195"/>
    </row>
    <row r="1587" spans="1:16" s="172" customFormat="1">
      <c r="A1587" s="891"/>
      <c r="B1587" s="894"/>
      <c r="C1587" s="192"/>
      <c r="D1587" s="193"/>
      <c r="E1587" s="194"/>
      <c r="F1587" s="195"/>
      <c r="G1587" s="198"/>
      <c r="H1587" s="183"/>
      <c r="I1587" s="200"/>
      <c r="J1587" s="200"/>
      <c r="K1587" s="197"/>
      <c r="L1587" s="184"/>
      <c r="M1587" s="180"/>
      <c r="N1587" s="196"/>
      <c r="O1587" s="194"/>
      <c r="P1587" s="195"/>
    </row>
    <row r="1588" spans="1:16" s="172" customFormat="1">
      <c r="A1588" s="891"/>
      <c r="B1588" s="894"/>
      <c r="C1588" s="192"/>
      <c r="D1588" s="193"/>
      <c r="E1588" s="194"/>
      <c r="F1588" s="195"/>
      <c r="G1588" s="173"/>
      <c r="H1588" s="183"/>
      <c r="I1588" s="200"/>
      <c r="J1588" s="200"/>
      <c r="K1588" s="197"/>
      <c r="L1588" s="179"/>
      <c r="M1588" s="180"/>
      <c r="N1588" s="196"/>
      <c r="O1588" s="194"/>
      <c r="P1588" s="195"/>
    </row>
    <row r="1589" spans="1:16" s="172" customFormat="1">
      <c r="A1589" s="891"/>
      <c r="B1589" s="894"/>
      <c r="C1589" s="192"/>
      <c r="D1589" s="193"/>
      <c r="E1589" s="194"/>
      <c r="F1589" s="195"/>
      <c r="G1589" s="192"/>
      <c r="H1589" s="201"/>
      <c r="I1589" s="202"/>
      <c r="J1589" s="202"/>
      <c r="K1589" s="203"/>
      <c r="L1589" s="204"/>
      <c r="M1589" s="190"/>
      <c r="N1589" s="196"/>
      <c r="O1589" s="194"/>
      <c r="P1589" s="195"/>
    </row>
    <row r="1590" spans="1:16" s="172" customFormat="1">
      <c r="A1590" s="891"/>
      <c r="B1590" s="894"/>
      <c r="C1590" s="192"/>
      <c r="D1590" s="193"/>
      <c r="E1590" s="194"/>
      <c r="F1590" s="195"/>
      <c r="G1590" s="192"/>
      <c r="H1590" s="201"/>
      <c r="I1590" s="202"/>
      <c r="J1590" s="202"/>
      <c r="K1590" s="203"/>
      <c r="L1590" s="204"/>
      <c r="M1590" s="190"/>
      <c r="N1590" s="196"/>
      <c r="O1590" s="194"/>
      <c r="P1590" s="195"/>
    </row>
    <row r="1591" spans="1:16" s="172" customFormat="1">
      <c r="A1591" s="891"/>
      <c r="B1591" s="894"/>
      <c r="C1591" s="192"/>
      <c r="D1591" s="193"/>
      <c r="E1591" s="194"/>
      <c r="F1591" s="195"/>
      <c r="G1591" s="192"/>
      <c r="H1591" s="201"/>
      <c r="I1591" s="202"/>
      <c r="J1591" s="202"/>
      <c r="K1591" s="203"/>
      <c r="L1591" s="204"/>
      <c r="M1591" s="190"/>
      <c r="N1591" s="196"/>
      <c r="O1591" s="194"/>
      <c r="P1591" s="195"/>
    </row>
    <row r="1592" spans="1:16" s="172" customFormat="1" ht="17.25" thickBot="1">
      <c r="A1592" s="892"/>
      <c r="B1592" s="895"/>
      <c r="C1592" s="205"/>
      <c r="D1592" s="206"/>
      <c r="E1592" s="207"/>
      <c r="F1592" s="208"/>
      <c r="G1592" s="209"/>
      <c r="H1592" s="210"/>
      <c r="I1592" s="211"/>
      <c r="J1592" s="211"/>
      <c r="K1592" s="212"/>
      <c r="L1592" s="213"/>
      <c r="M1592" s="214"/>
      <c r="N1592" s="215"/>
      <c r="O1592" s="207"/>
      <c r="P1592" s="208"/>
    </row>
    <row r="1593" spans="1:16" s="71" customFormat="1" ht="18" customHeight="1" thickTop="1" thickBot="1">
      <c r="A1593" s="926">
        <f>A1487+1</f>
        <v>46189</v>
      </c>
      <c r="B1593" s="90" t="s">
        <v>162</v>
      </c>
      <c r="C1593" s="896" t="s">
        <v>665</v>
      </c>
      <c r="D1593" s="91" t="s">
        <v>114</v>
      </c>
      <c r="E1593" s="92" t="s">
        <v>164</v>
      </c>
      <c r="F1593" s="93"/>
      <c r="G1593" s="90" t="s">
        <v>162</v>
      </c>
      <c r="H1593" s="900" t="s">
        <v>163</v>
      </c>
      <c r="I1593" s="91" t="s">
        <v>114</v>
      </c>
      <c r="J1593" s="92" t="s">
        <v>164</v>
      </c>
      <c r="K1593" s="93"/>
      <c r="L1593" s="90" t="s">
        <v>162</v>
      </c>
      <c r="M1593" s="903" t="s">
        <v>163</v>
      </c>
      <c r="N1593" s="91" t="s">
        <v>114</v>
      </c>
      <c r="O1593" s="92" t="s">
        <v>164</v>
      </c>
      <c r="P1593" s="93"/>
    </row>
    <row r="1594" spans="1:16" ht="18" customHeight="1">
      <c r="A1594" s="927"/>
      <c r="B1594" s="928"/>
      <c r="C1594" s="897"/>
      <c r="D1594" s="94" t="s">
        <v>116</v>
      </c>
      <c r="E1594" s="95" t="s">
        <v>142</v>
      </c>
      <c r="F1594" s="93"/>
      <c r="G1594" s="928"/>
      <c r="H1594" s="900"/>
      <c r="I1594" s="94" t="s">
        <v>116</v>
      </c>
      <c r="J1594" s="95" t="s">
        <v>142</v>
      </c>
      <c r="K1594" s="93"/>
      <c r="L1594" s="928"/>
      <c r="M1594" s="903"/>
      <c r="N1594" s="94" t="s">
        <v>116</v>
      </c>
      <c r="O1594" s="95" t="s">
        <v>142</v>
      </c>
      <c r="P1594" s="93"/>
    </row>
    <row r="1595" spans="1:16" ht="17.25" thickBot="1">
      <c r="A1595" s="927"/>
      <c r="B1595" s="929"/>
      <c r="C1595" s="897"/>
      <c r="D1595" s="94" t="s">
        <v>165</v>
      </c>
      <c r="E1595" s="96" t="s">
        <v>166</v>
      </c>
      <c r="F1595" s="98"/>
      <c r="G1595" s="929"/>
      <c r="H1595" s="900"/>
      <c r="I1595" s="94" t="s">
        <v>165</v>
      </c>
      <c r="J1595" s="96" t="s">
        <v>166</v>
      </c>
      <c r="K1595" s="98"/>
      <c r="L1595" s="929"/>
      <c r="M1595" s="903"/>
      <c r="N1595" s="94" t="s">
        <v>165</v>
      </c>
      <c r="O1595" s="96" t="s">
        <v>166</v>
      </c>
      <c r="P1595" s="98"/>
    </row>
    <row r="1596" spans="1:16" ht="17.25" thickBot="1">
      <c r="A1596" s="927"/>
      <c r="B1596" s="90" t="s">
        <v>167</v>
      </c>
      <c r="C1596" s="897"/>
      <c r="D1596" s="94"/>
      <c r="E1596" s="96"/>
      <c r="F1596" s="97"/>
      <c r="G1596" s="90" t="s">
        <v>167</v>
      </c>
      <c r="H1596" s="900"/>
      <c r="I1596" s="94" t="s">
        <v>120</v>
      </c>
      <c r="J1596" s="96" t="s">
        <v>148</v>
      </c>
      <c r="K1596" s="97"/>
      <c r="L1596" s="90" t="s">
        <v>167</v>
      </c>
      <c r="M1596" s="903"/>
      <c r="N1596" s="94" t="s">
        <v>120</v>
      </c>
      <c r="O1596" s="96" t="s">
        <v>148</v>
      </c>
      <c r="P1596" s="97"/>
    </row>
    <row r="1597" spans="1:16">
      <c r="A1597" s="927"/>
      <c r="B1597" s="925"/>
      <c r="C1597" s="897"/>
      <c r="D1597" s="94"/>
      <c r="E1597" s="96"/>
      <c r="F1597" s="97"/>
      <c r="G1597" s="925"/>
      <c r="H1597" s="900"/>
      <c r="I1597" s="94"/>
      <c r="J1597" s="96"/>
      <c r="K1597" s="97"/>
      <c r="L1597" s="925"/>
      <c r="M1597" s="903"/>
      <c r="N1597" s="94"/>
      <c r="O1597" s="96"/>
      <c r="P1597" s="97"/>
    </row>
    <row r="1598" spans="1:16">
      <c r="A1598" s="927"/>
      <c r="B1598" s="918"/>
      <c r="C1598" s="897"/>
      <c r="D1598" s="94"/>
      <c r="E1598" s="96"/>
      <c r="F1598" s="97"/>
      <c r="G1598" s="918"/>
      <c r="H1598" s="900"/>
      <c r="I1598" s="94"/>
      <c r="J1598" s="96"/>
      <c r="K1598" s="97"/>
      <c r="L1598" s="918"/>
      <c r="M1598" s="903"/>
      <c r="N1598" s="94"/>
      <c r="O1598" s="96"/>
      <c r="P1598" s="97"/>
    </row>
    <row r="1599" spans="1:16">
      <c r="A1599" s="927"/>
      <c r="B1599" s="917"/>
      <c r="C1599" s="897"/>
      <c r="D1599" s="94"/>
      <c r="E1599" s="96"/>
      <c r="F1599" s="93"/>
      <c r="G1599" s="917"/>
      <c r="H1599" s="900"/>
      <c r="I1599" s="94"/>
      <c r="J1599" s="96"/>
      <c r="K1599" s="93"/>
      <c r="L1599" s="917"/>
      <c r="M1599" s="903"/>
      <c r="N1599" s="94"/>
      <c r="O1599" s="96"/>
      <c r="P1599" s="93"/>
    </row>
    <row r="1600" spans="1:16">
      <c r="A1600" s="927"/>
      <c r="B1600" s="918"/>
      <c r="C1600" s="897"/>
      <c r="D1600" s="94"/>
      <c r="E1600" s="96"/>
      <c r="F1600" s="99"/>
      <c r="G1600" s="918"/>
      <c r="H1600" s="900"/>
      <c r="I1600" s="94"/>
      <c r="J1600" s="96"/>
      <c r="K1600" s="99"/>
      <c r="L1600" s="918"/>
      <c r="M1600" s="903"/>
      <c r="N1600" s="94"/>
      <c r="O1600" s="96"/>
      <c r="P1600" s="93"/>
    </row>
    <row r="1601" spans="1:16">
      <c r="A1601" s="927"/>
      <c r="B1601" s="917"/>
      <c r="C1601" s="897"/>
      <c r="D1601" s="94"/>
      <c r="E1601" s="96"/>
      <c r="F1601" s="102"/>
      <c r="G1601" s="917"/>
      <c r="H1601" s="900"/>
      <c r="I1601" s="94"/>
      <c r="J1601" s="96"/>
      <c r="K1601" s="102"/>
      <c r="L1601" s="917"/>
      <c r="M1601" s="903"/>
      <c r="N1601" s="94"/>
      <c r="O1601" s="96"/>
      <c r="P1601" s="99"/>
    </row>
    <row r="1602" spans="1:16" ht="17.25" thickBot="1">
      <c r="A1602" s="927"/>
      <c r="B1602" s="918"/>
      <c r="C1602" s="897"/>
      <c r="D1602" s="94"/>
      <c r="E1602" s="96"/>
      <c r="F1602" s="99"/>
      <c r="G1602" s="918"/>
      <c r="H1602" s="900"/>
      <c r="I1602" s="94"/>
      <c r="J1602" s="96"/>
      <c r="K1602" s="99"/>
      <c r="L1602" s="918"/>
      <c r="M1602" s="903"/>
      <c r="N1602" s="94"/>
      <c r="O1602" s="96"/>
      <c r="P1602" s="99"/>
    </row>
    <row r="1603" spans="1:16" ht="17.25" thickBot="1">
      <c r="A1603" s="927"/>
      <c r="B1603" s="100" t="s">
        <v>168</v>
      </c>
      <c r="C1603" s="897"/>
      <c r="D1603" s="94"/>
      <c r="E1603" s="96"/>
      <c r="F1603" s="99"/>
      <c r="G1603" s="100" t="s">
        <v>168</v>
      </c>
      <c r="H1603" s="900"/>
      <c r="I1603" s="94"/>
      <c r="J1603" s="96"/>
      <c r="K1603" s="99"/>
      <c r="L1603" s="100" t="s">
        <v>168</v>
      </c>
      <c r="M1603" s="903"/>
      <c r="N1603" s="94"/>
      <c r="O1603" s="96"/>
      <c r="P1603" s="99"/>
    </row>
    <row r="1604" spans="1:16">
      <c r="A1604" s="927"/>
      <c r="B1604" s="919"/>
      <c r="C1604" s="897"/>
      <c r="D1604" s="94"/>
      <c r="E1604" s="96"/>
      <c r="F1604" s="99"/>
      <c r="G1604" s="919"/>
      <c r="H1604" s="900"/>
      <c r="I1604" s="94"/>
      <c r="J1604" s="96"/>
      <c r="K1604" s="99"/>
      <c r="L1604" s="919"/>
      <c r="M1604" s="903"/>
      <c r="N1604" s="94"/>
      <c r="O1604" s="96"/>
      <c r="P1604" s="99"/>
    </row>
    <row r="1605" spans="1:16">
      <c r="A1605" s="927"/>
      <c r="B1605" s="920"/>
      <c r="C1605" s="897"/>
      <c r="D1605" s="94"/>
      <c r="E1605" s="96"/>
      <c r="F1605" s="99"/>
      <c r="G1605" s="920"/>
      <c r="H1605" s="900"/>
      <c r="I1605" s="94"/>
      <c r="J1605" s="96"/>
      <c r="K1605" s="99"/>
      <c r="L1605" s="920"/>
      <c r="M1605" s="903"/>
      <c r="N1605" s="94"/>
      <c r="O1605" s="96"/>
      <c r="P1605" s="97"/>
    </row>
    <row r="1606" spans="1:16" ht="17.25" thickBot="1">
      <c r="A1606" s="927"/>
      <c r="B1606" s="921"/>
      <c r="C1606" s="897"/>
      <c r="D1606" s="94"/>
      <c r="E1606" s="96"/>
      <c r="F1606" s="97"/>
      <c r="G1606" s="921"/>
      <c r="H1606" s="900"/>
      <c r="I1606" s="94"/>
      <c r="J1606" s="96"/>
      <c r="K1606" s="97"/>
      <c r="L1606" s="921"/>
      <c r="M1606" s="903"/>
      <c r="N1606" s="94"/>
      <c r="O1606" s="96"/>
      <c r="P1606" s="97"/>
    </row>
    <row r="1607" spans="1:16" ht="17.25" thickBot="1">
      <c r="A1607" s="927"/>
      <c r="B1607" s="100" t="s">
        <v>123</v>
      </c>
      <c r="C1607" s="897"/>
      <c r="D1607" s="94"/>
      <c r="E1607" s="96"/>
      <c r="F1607" s="97"/>
      <c r="G1607" s="100" t="s">
        <v>123</v>
      </c>
      <c r="H1607" s="900"/>
      <c r="I1607" s="94"/>
      <c r="J1607" s="96"/>
      <c r="K1607" s="97"/>
      <c r="L1607" s="100" t="s">
        <v>123</v>
      </c>
      <c r="M1607" s="903"/>
      <c r="N1607" s="94"/>
      <c r="O1607" s="96"/>
      <c r="P1607" s="97"/>
    </row>
    <row r="1608" spans="1:16">
      <c r="A1608" s="927"/>
      <c r="B1608" s="932"/>
      <c r="C1608" s="897"/>
      <c r="D1608" s="94"/>
      <c r="E1608" s="96"/>
      <c r="F1608" s="97"/>
      <c r="G1608" s="932"/>
      <c r="H1608" s="900"/>
      <c r="I1608" s="94"/>
      <c r="J1608" s="96"/>
      <c r="K1608" s="97"/>
      <c r="L1608" s="932"/>
      <c r="M1608" s="903"/>
      <c r="N1608" s="94"/>
      <c r="O1608" s="96"/>
      <c r="P1608" s="97"/>
    </row>
    <row r="1609" spans="1:16">
      <c r="A1609" s="927"/>
      <c r="B1609" s="933"/>
      <c r="C1609" s="897"/>
      <c r="D1609" s="94"/>
      <c r="E1609" s="96"/>
      <c r="F1609" s="97"/>
      <c r="G1609" s="933"/>
      <c r="H1609" s="900"/>
      <c r="I1609" s="94"/>
      <c r="J1609" s="96"/>
      <c r="K1609" s="97"/>
      <c r="L1609" s="933"/>
      <c r="M1609" s="903"/>
      <c r="N1609" s="94"/>
      <c r="O1609" s="96"/>
      <c r="P1609" s="97"/>
    </row>
    <row r="1610" spans="1:16" ht="17.25" thickBot="1">
      <c r="A1610" s="927"/>
      <c r="B1610" s="934"/>
      <c r="C1610" s="897"/>
      <c r="D1610" s="94"/>
      <c r="E1610" s="96"/>
      <c r="F1610" s="97"/>
      <c r="G1610" s="934"/>
      <c r="H1610" s="900"/>
      <c r="I1610" s="94"/>
      <c r="J1610" s="96"/>
      <c r="K1610" s="97"/>
      <c r="L1610" s="934"/>
      <c r="M1610" s="903"/>
      <c r="N1610" s="94"/>
      <c r="O1610" s="96"/>
      <c r="P1610" s="97"/>
    </row>
    <row r="1611" spans="1:16">
      <c r="A1611" s="927"/>
      <c r="B1611" s="915" t="s">
        <v>124</v>
      </c>
      <c r="C1611" s="897"/>
      <c r="D1611" s="94"/>
      <c r="E1611" s="96"/>
      <c r="F1611" s="97"/>
      <c r="G1611" s="915" t="s">
        <v>124</v>
      </c>
      <c r="H1611" s="900"/>
      <c r="I1611" s="94"/>
      <c r="J1611" s="96"/>
      <c r="K1611" s="97"/>
      <c r="L1611" s="915" t="s">
        <v>124</v>
      </c>
      <c r="M1611" s="903"/>
      <c r="N1611" s="94"/>
      <c r="O1611" s="96"/>
      <c r="P1611" s="97"/>
    </row>
    <row r="1612" spans="1:16" ht="17.25" thickBot="1">
      <c r="A1612" s="927"/>
      <c r="B1612" s="916"/>
      <c r="C1612" s="897"/>
      <c r="D1612" s="94"/>
      <c r="E1612" s="96"/>
      <c r="F1612" s="97"/>
      <c r="G1612" s="916"/>
      <c r="H1612" s="900"/>
      <c r="I1612" s="94"/>
      <c r="J1612" s="96"/>
      <c r="K1612" s="97"/>
      <c r="L1612" s="916"/>
      <c r="M1612" s="903"/>
      <c r="N1612" s="94"/>
      <c r="O1612" s="96"/>
      <c r="P1612" s="93"/>
    </row>
    <row r="1613" spans="1:16" ht="17.25" thickTop="1">
      <c r="A1613" s="927"/>
      <c r="B1613" s="930" t="s">
        <v>125</v>
      </c>
      <c r="C1613" s="897"/>
      <c r="D1613" s="94"/>
      <c r="E1613" s="96"/>
      <c r="F1613" s="93"/>
      <c r="G1613" s="930" t="s">
        <v>125</v>
      </c>
      <c r="H1613" s="900"/>
      <c r="I1613" s="94"/>
      <c r="J1613" s="96"/>
      <c r="K1613" s="93"/>
      <c r="L1613" s="930" t="s">
        <v>125</v>
      </c>
      <c r="M1613" s="903"/>
      <c r="N1613" s="94"/>
      <c r="O1613" s="96"/>
      <c r="P1613" s="97"/>
    </row>
    <row r="1614" spans="1:16" ht="17.25" thickBot="1">
      <c r="A1614" s="927"/>
      <c r="B1614" s="913"/>
      <c r="C1614" s="897"/>
      <c r="D1614" s="94"/>
      <c r="E1614" s="96"/>
      <c r="F1614" s="93"/>
      <c r="G1614" s="913"/>
      <c r="H1614" s="900"/>
      <c r="I1614" s="94"/>
      <c r="J1614" s="96"/>
      <c r="K1614" s="93"/>
      <c r="L1614" s="913"/>
      <c r="M1614" s="903"/>
      <c r="N1614" s="94"/>
      <c r="O1614" s="96"/>
      <c r="P1614" s="101"/>
    </row>
    <row r="1615" spans="1:16">
      <c r="A1615" s="927"/>
      <c r="B1615" s="923"/>
      <c r="C1615" s="897"/>
      <c r="D1615" s="94"/>
      <c r="E1615" s="96"/>
      <c r="F1615" s="97"/>
      <c r="G1615" s="923"/>
      <c r="H1615" s="900"/>
      <c r="I1615" s="94"/>
      <c r="J1615" s="96"/>
      <c r="K1615" s="97"/>
      <c r="L1615" s="923"/>
      <c r="M1615" s="903"/>
      <c r="N1615" s="94"/>
      <c r="O1615" s="96"/>
      <c r="P1615" s="103"/>
    </row>
    <row r="1616" spans="1:16" ht="17.25" thickBot="1">
      <c r="A1616" s="927"/>
      <c r="B1616" s="931"/>
      <c r="C1616" s="897"/>
      <c r="D1616" s="94"/>
      <c r="E1616" s="96"/>
      <c r="F1616" s="97"/>
      <c r="G1616" s="931"/>
      <c r="H1616" s="900"/>
      <c r="I1616" s="94"/>
      <c r="J1616" s="96"/>
      <c r="K1616" s="97"/>
      <c r="L1616" s="931"/>
      <c r="M1616" s="903"/>
      <c r="N1616" s="94"/>
      <c r="O1616" s="96"/>
      <c r="P1616" s="104"/>
    </row>
    <row r="1617" spans="1:16">
      <c r="A1617" s="927"/>
      <c r="B1617" s="912" t="s">
        <v>126</v>
      </c>
      <c r="C1617" s="897"/>
      <c r="D1617" s="94"/>
      <c r="E1617" s="96"/>
      <c r="F1617" s="93"/>
      <c r="G1617" s="912" t="s">
        <v>126</v>
      </c>
      <c r="H1617" s="900"/>
      <c r="I1617" s="94"/>
      <c r="J1617" s="96"/>
      <c r="K1617" s="93"/>
      <c r="L1617" s="912" t="s">
        <v>126</v>
      </c>
      <c r="M1617" s="903"/>
      <c r="N1617" s="94"/>
      <c r="O1617" s="96"/>
      <c r="P1617" s="99"/>
    </row>
    <row r="1618" spans="1:16" ht="17.25" thickBot="1">
      <c r="A1618" s="927"/>
      <c r="B1618" s="913"/>
      <c r="C1618" s="897"/>
      <c r="D1618" s="94"/>
      <c r="E1618" s="96"/>
      <c r="F1618" s="101"/>
      <c r="G1618" s="913"/>
      <c r="H1618" s="900"/>
      <c r="I1618" s="94"/>
      <c r="J1618" s="96"/>
      <c r="K1618" s="101"/>
      <c r="L1618" s="913"/>
      <c r="M1618" s="903"/>
      <c r="N1618" s="94"/>
      <c r="O1618" s="96"/>
      <c r="P1618" s="104"/>
    </row>
    <row r="1619" spans="1:16">
      <c r="A1619" s="927"/>
      <c r="B1619" s="923"/>
      <c r="C1619" s="897"/>
      <c r="D1619" s="94"/>
      <c r="E1619" s="96"/>
      <c r="F1619" s="102"/>
      <c r="G1619" s="923"/>
      <c r="H1619" s="900"/>
      <c r="I1619" s="94"/>
      <c r="J1619" s="96"/>
      <c r="K1619" s="103"/>
      <c r="L1619" s="923"/>
      <c r="M1619" s="903"/>
      <c r="N1619" s="94"/>
      <c r="O1619" s="96"/>
      <c r="P1619" s="93"/>
    </row>
    <row r="1620" spans="1:16" ht="17.25" thickBot="1">
      <c r="A1620" s="927"/>
      <c r="B1620" s="924"/>
      <c r="C1620" s="897"/>
      <c r="D1620" s="94"/>
      <c r="E1620" s="96"/>
      <c r="F1620" s="99"/>
      <c r="G1620" s="924"/>
      <c r="H1620" s="900"/>
      <c r="I1620" s="94"/>
      <c r="J1620" s="96"/>
      <c r="K1620" s="104"/>
      <c r="L1620" s="924"/>
      <c r="M1620" s="903"/>
      <c r="N1620" s="94"/>
      <c r="O1620" s="96"/>
      <c r="P1620" s="97"/>
    </row>
    <row r="1621" spans="1:16">
      <c r="A1621" s="927"/>
      <c r="B1621" s="922" t="s">
        <v>127</v>
      </c>
      <c r="C1621" s="897"/>
      <c r="D1621" s="94"/>
      <c r="E1621" s="96"/>
      <c r="F1621" s="103"/>
      <c r="G1621" s="922" t="s">
        <v>127</v>
      </c>
      <c r="H1621" s="900"/>
      <c r="I1621" s="94"/>
      <c r="J1621" s="96"/>
      <c r="K1621" s="104"/>
      <c r="L1621" s="922" t="s">
        <v>127</v>
      </c>
      <c r="M1621" s="903"/>
      <c r="N1621" s="94"/>
      <c r="O1621" s="114"/>
      <c r="P1621" s="97"/>
    </row>
    <row r="1622" spans="1:16" ht="17.25" thickBot="1">
      <c r="A1622" s="927"/>
      <c r="B1622" s="913"/>
      <c r="C1622" s="897"/>
      <c r="D1622" s="94"/>
      <c r="E1622" s="96"/>
      <c r="F1622" s="104"/>
      <c r="G1622" s="913"/>
      <c r="H1622" s="900"/>
      <c r="I1622" s="94"/>
      <c r="J1622" s="96"/>
      <c r="K1622" s="99"/>
      <c r="L1622" s="913"/>
      <c r="M1622" s="903"/>
      <c r="N1622" s="113"/>
      <c r="O1622" s="96"/>
      <c r="P1622" s="112"/>
    </row>
    <row r="1623" spans="1:16">
      <c r="A1623" s="927"/>
      <c r="B1623" s="923"/>
      <c r="C1623" s="897"/>
      <c r="D1623" s="94"/>
      <c r="E1623" s="96"/>
      <c r="F1623" s="104"/>
      <c r="G1623" s="923"/>
      <c r="H1623" s="900"/>
      <c r="I1623" s="94"/>
      <c r="J1623" s="96"/>
      <c r="K1623" s="104"/>
      <c r="L1623" s="923"/>
      <c r="M1623" s="903"/>
      <c r="N1623" s="113"/>
      <c r="O1623" s="114"/>
      <c r="P1623" s="97"/>
    </row>
    <row r="1624" spans="1:16" ht="17.25" thickBot="1">
      <c r="A1624" s="927"/>
      <c r="B1624" s="924"/>
      <c r="C1624" s="897"/>
      <c r="D1624" s="94"/>
      <c r="E1624" s="96"/>
      <c r="F1624" s="99"/>
      <c r="G1624" s="924"/>
      <c r="H1624" s="900"/>
      <c r="I1624" s="94"/>
      <c r="J1624" s="96"/>
      <c r="K1624" s="93"/>
      <c r="L1624" s="924"/>
      <c r="M1624" s="903"/>
      <c r="N1624" s="94"/>
      <c r="O1624" s="114"/>
      <c r="P1624" s="104"/>
    </row>
    <row r="1625" spans="1:16">
      <c r="A1625" s="927"/>
      <c r="B1625" s="922" t="s">
        <v>128</v>
      </c>
      <c r="C1625" s="897"/>
      <c r="D1625" s="94"/>
      <c r="E1625" s="96"/>
      <c r="F1625" s="104"/>
      <c r="G1625" s="922" t="s">
        <v>128</v>
      </c>
      <c r="H1625" s="900"/>
      <c r="I1625" s="94"/>
      <c r="J1625" s="96"/>
      <c r="K1625" s="97"/>
      <c r="L1625" s="922" t="s">
        <v>128</v>
      </c>
      <c r="M1625" s="903"/>
      <c r="N1625" s="94"/>
      <c r="O1625" s="96"/>
      <c r="P1625" s="97"/>
    </row>
    <row r="1626" spans="1:16" ht="17.25" thickBot="1">
      <c r="A1626" s="927"/>
      <c r="B1626" s="913"/>
      <c r="C1626" s="897"/>
      <c r="D1626" s="94"/>
      <c r="E1626" s="96"/>
      <c r="F1626" s="93"/>
      <c r="G1626" s="913"/>
      <c r="H1626" s="900"/>
      <c r="I1626" s="94"/>
      <c r="J1626" s="114"/>
      <c r="K1626" s="97"/>
      <c r="L1626" s="913"/>
      <c r="M1626" s="903"/>
      <c r="N1626" s="113"/>
      <c r="O1626" s="114"/>
      <c r="P1626" s="97"/>
    </row>
    <row r="1627" spans="1:16">
      <c r="A1627" s="927"/>
      <c r="B1627" s="923"/>
      <c r="C1627" s="897"/>
      <c r="D1627" s="94"/>
      <c r="E1627" s="96"/>
      <c r="F1627" s="97"/>
      <c r="G1627" s="923"/>
      <c r="H1627" s="900"/>
      <c r="I1627" s="94"/>
      <c r="J1627" s="96"/>
      <c r="K1627" s="97"/>
      <c r="L1627" s="923"/>
      <c r="M1627" s="903"/>
      <c r="N1627" s="113"/>
      <c r="O1627" s="114"/>
      <c r="P1627" s="97"/>
    </row>
    <row r="1628" spans="1:16" ht="17.25" thickBot="1">
      <c r="A1628" s="927"/>
      <c r="B1628" s="924"/>
      <c r="C1628" s="897"/>
      <c r="D1628" s="94"/>
      <c r="E1628" s="96"/>
      <c r="F1628" s="93"/>
      <c r="G1628" s="924"/>
      <c r="H1628" s="900"/>
      <c r="I1628" s="94"/>
      <c r="J1628" s="114"/>
      <c r="K1628" s="97"/>
      <c r="L1628" s="924"/>
      <c r="M1628" s="903"/>
      <c r="N1628" s="94"/>
      <c r="O1628" s="114"/>
      <c r="P1628" s="97"/>
    </row>
    <row r="1629" spans="1:16">
      <c r="A1629" s="927"/>
      <c r="B1629" s="912" t="s">
        <v>129</v>
      </c>
      <c r="C1629" s="897"/>
      <c r="D1629" s="94"/>
      <c r="E1629" s="96"/>
      <c r="F1629" s="93"/>
      <c r="G1629" s="912" t="s">
        <v>129</v>
      </c>
      <c r="H1629" s="900"/>
      <c r="I1629" s="94"/>
      <c r="J1629" s="114"/>
      <c r="K1629" s="97"/>
      <c r="L1629" s="912" t="s">
        <v>129</v>
      </c>
      <c r="M1629" s="903"/>
      <c r="N1629" s="113"/>
      <c r="O1629" s="114"/>
      <c r="P1629" s="97"/>
    </row>
    <row r="1630" spans="1:16" ht="17.25" thickBot="1">
      <c r="A1630" s="927"/>
      <c r="B1630" s="913"/>
      <c r="C1630" s="897"/>
      <c r="D1630" s="94"/>
      <c r="E1630" s="96"/>
      <c r="F1630" s="93"/>
      <c r="G1630" s="913"/>
      <c r="H1630" s="900"/>
      <c r="I1630" s="94"/>
      <c r="J1630" s="114"/>
      <c r="K1630" s="97"/>
      <c r="L1630" s="913"/>
      <c r="M1630" s="903"/>
      <c r="N1630" s="94"/>
      <c r="O1630" s="114"/>
      <c r="P1630" s="97"/>
    </row>
    <row r="1631" spans="1:16">
      <c r="A1631" s="927"/>
      <c r="B1631" s="106"/>
      <c r="C1631" s="897"/>
      <c r="D1631" s="94"/>
      <c r="E1631" s="96"/>
      <c r="F1631" s="97"/>
      <c r="G1631" s="106"/>
      <c r="H1631" s="900"/>
      <c r="I1631" s="94"/>
      <c r="J1631" s="96"/>
      <c r="K1631" s="112"/>
      <c r="L1631" s="106"/>
      <c r="M1631" s="903"/>
      <c r="N1631" s="113"/>
      <c r="O1631" s="96"/>
      <c r="P1631" s="112"/>
    </row>
    <row r="1632" spans="1:16">
      <c r="A1632" s="927"/>
      <c r="B1632" s="107"/>
      <c r="C1632" s="897"/>
      <c r="D1632" s="94"/>
      <c r="E1632" s="96"/>
      <c r="F1632" s="93"/>
      <c r="G1632" s="107"/>
      <c r="H1632" s="900"/>
      <c r="I1632" s="94"/>
      <c r="J1632" s="96"/>
      <c r="K1632" s="97"/>
      <c r="L1632" s="107"/>
      <c r="M1632" s="903"/>
      <c r="N1632" s="113"/>
      <c r="O1632" s="114"/>
      <c r="P1632" s="97"/>
    </row>
    <row r="1633" spans="1:16">
      <c r="A1633" s="927"/>
      <c r="B1633" s="109"/>
      <c r="C1633" s="897"/>
      <c r="D1633" s="94"/>
      <c r="E1633" s="96"/>
      <c r="F1633" s="93"/>
      <c r="G1633" s="109"/>
      <c r="H1633" s="900"/>
      <c r="I1633" s="113"/>
      <c r="J1633" s="114"/>
      <c r="K1633" s="97"/>
      <c r="L1633" s="109"/>
      <c r="M1633" s="903"/>
      <c r="N1633" s="113"/>
      <c r="O1633" s="114"/>
      <c r="P1633" s="104"/>
    </row>
    <row r="1634" spans="1:16">
      <c r="A1634" s="927"/>
      <c r="B1634" s="110"/>
      <c r="C1634" s="897"/>
      <c r="D1634" s="94"/>
      <c r="E1634" s="96"/>
      <c r="F1634" s="93"/>
      <c r="G1634" s="110"/>
      <c r="H1634" s="900"/>
      <c r="I1634" s="113"/>
      <c r="J1634" s="114"/>
      <c r="K1634" s="104"/>
      <c r="L1634" s="110"/>
      <c r="M1634" s="903"/>
      <c r="N1634" s="111"/>
      <c r="O1634" s="96"/>
      <c r="P1634" s="97"/>
    </row>
    <row r="1635" spans="1:16">
      <c r="A1635" s="927"/>
      <c r="B1635" s="109"/>
      <c r="C1635" s="897"/>
      <c r="D1635" s="111"/>
      <c r="E1635" s="96"/>
      <c r="F1635" s="97"/>
      <c r="G1635" s="109"/>
      <c r="H1635" s="900"/>
      <c r="I1635" s="111"/>
      <c r="J1635" s="96"/>
      <c r="K1635" s="112"/>
      <c r="L1635" s="109"/>
      <c r="M1635" s="903"/>
      <c r="N1635" s="94"/>
      <c r="O1635" s="96"/>
      <c r="P1635" s="112"/>
    </row>
    <row r="1636" spans="1:16">
      <c r="A1636" s="927"/>
      <c r="B1636" s="110"/>
      <c r="C1636" s="897"/>
      <c r="D1636" s="94"/>
      <c r="E1636" s="96"/>
      <c r="F1636" s="108"/>
      <c r="G1636" s="110"/>
      <c r="H1636" s="900"/>
      <c r="I1636" s="94"/>
      <c r="J1636" s="96"/>
      <c r="K1636" s="97"/>
      <c r="L1636" s="110"/>
      <c r="M1636" s="903"/>
      <c r="N1636" s="113"/>
      <c r="O1636" s="114"/>
      <c r="P1636" s="97"/>
    </row>
    <row r="1637" spans="1:16">
      <c r="A1637" s="927"/>
      <c r="B1637" s="109"/>
      <c r="C1637" s="897"/>
      <c r="D1637" s="94"/>
      <c r="E1637" s="96"/>
      <c r="F1637" s="97"/>
      <c r="G1637" s="109"/>
      <c r="H1637" s="900"/>
      <c r="I1637" s="113"/>
      <c r="J1637" s="114"/>
      <c r="K1637" s="97"/>
      <c r="L1637" s="109"/>
      <c r="M1637" s="903"/>
      <c r="N1637" s="113"/>
      <c r="O1637" s="114"/>
      <c r="P1637" s="97"/>
    </row>
    <row r="1638" spans="1:16" ht="17.25" thickBot="1">
      <c r="A1638" s="927"/>
      <c r="B1638" s="110"/>
      <c r="C1638" s="910"/>
      <c r="D1638" s="115"/>
      <c r="E1638" s="116"/>
      <c r="F1638" s="117"/>
      <c r="G1638" s="110"/>
      <c r="H1638" s="900"/>
      <c r="I1638" s="115"/>
      <c r="J1638" s="116"/>
      <c r="K1638" s="117"/>
      <c r="L1638" s="110"/>
      <c r="M1638" s="903"/>
      <c r="N1638" s="115"/>
      <c r="O1638" s="116"/>
      <c r="P1638" s="117"/>
    </row>
    <row r="1639" spans="1:16">
      <c r="A1639" s="914" t="str">
        <f>TEXT(A1593,"AAAA")</f>
        <v>星期二</v>
      </c>
      <c r="B1639" s="109"/>
      <c r="C1639" s="896" t="s">
        <v>666</v>
      </c>
      <c r="D1639" s="118"/>
      <c r="E1639" s="119"/>
      <c r="F1639" s="97"/>
      <c r="G1639" s="109"/>
      <c r="H1639" s="899" t="s">
        <v>130</v>
      </c>
      <c r="I1639" s="118"/>
      <c r="J1639" s="119"/>
      <c r="K1639" s="97"/>
      <c r="L1639" s="109"/>
      <c r="M1639" s="902" t="s">
        <v>130</v>
      </c>
      <c r="N1639" s="118"/>
      <c r="O1639" s="119"/>
      <c r="P1639" s="97"/>
    </row>
    <row r="1640" spans="1:16">
      <c r="A1640" s="914"/>
      <c r="B1640" s="110"/>
      <c r="C1640" s="897"/>
      <c r="D1640" s="120"/>
      <c r="E1640" s="96"/>
      <c r="F1640" s="97"/>
      <c r="G1640" s="110"/>
      <c r="H1640" s="900"/>
      <c r="I1640" s="94"/>
      <c r="J1640" s="96"/>
      <c r="K1640" s="97"/>
      <c r="L1640" s="110"/>
      <c r="M1640" s="903"/>
      <c r="N1640" s="94"/>
      <c r="O1640" s="96"/>
      <c r="P1640" s="97"/>
    </row>
    <row r="1641" spans="1:16">
      <c r="A1641" s="914"/>
      <c r="B1641" s="109"/>
      <c r="C1641" s="897"/>
      <c r="D1641" s="120"/>
      <c r="E1641" s="96"/>
      <c r="F1641" s="97"/>
      <c r="G1641" s="109"/>
      <c r="H1641" s="900"/>
      <c r="I1641" s="94"/>
      <c r="J1641" s="96"/>
      <c r="K1641" s="97"/>
      <c r="L1641" s="109"/>
      <c r="M1641" s="903"/>
      <c r="N1641" s="94"/>
      <c r="O1641" s="96"/>
      <c r="P1641" s="97"/>
    </row>
    <row r="1642" spans="1:16">
      <c r="A1642" s="914"/>
      <c r="B1642" s="110"/>
      <c r="C1642" s="897"/>
      <c r="D1642" s="120"/>
      <c r="E1642" s="96"/>
      <c r="F1642" s="97"/>
      <c r="G1642" s="110"/>
      <c r="H1642" s="900"/>
      <c r="I1642" s="94"/>
      <c r="J1642" s="96"/>
      <c r="K1642" s="97"/>
      <c r="L1642" s="110"/>
      <c r="M1642" s="903"/>
      <c r="N1642" s="94"/>
      <c r="O1642" s="96"/>
      <c r="P1642" s="97"/>
    </row>
    <row r="1643" spans="1:16">
      <c r="A1643" s="914"/>
      <c r="B1643" s="109"/>
      <c r="C1643" s="897"/>
      <c r="D1643" s="120"/>
      <c r="E1643" s="96"/>
      <c r="F1643" s="97"/>
      <c r="G1643" s="109"/>
      <c r="H1643" s="900"/>
      <c r="I1643" s="94"/>
      <c r="J1643" s="96"/>
      <c r="K1643" s="97"/>
      <c r="L1643" s="109"/>
      <c r="M1643" s="903"/>
      <c r="N1643" s="94"/>
      <c r="O1643" s="96"/>
      <c r="P1643" s="97"/>
    </row>
    <row r="1644" spans="1:16">
      <c r="A1644" s="914"/>
      <c r="B1644" s="110"/>
      <c r="C1644" s="897"/>
      <c r="D1644" s="120"/>
      <c r="E1644" s="96"/>
      <c r="F1644" s="97"/>
      <c r="G1644" s="110"/>
      <c r="H1644" s="900"/>
      <c r="I1644" s="94"/>
      <c r="J1644" s="96"/>
      <c r="K1644" s="97"/>
      <c r="L1644" s="110"/>
      <c r="M1644" s="903"/>
      <c r="N1644" s="94"/>
      <c r="O1644" s="96"/>
      <c r="P1644" s="97"/>
    </row>
    <row r="1645" spans="1:16">
      <c r="A1645" s="914"/>
      <c r="B1645" s="109"/>
      <c r="C1645" s="897"/>
      <c r="D1645" s="120"/>
      <c r="E1645" s="96"/>
      <c r="F1645" s="97"/>
      <c r="G1645" s="109"/>
      <c r="H1645" s="900"/>
      <c r="I1645" s="94"/>
      <c r="J1645" s="96"/>
      <c r="K1645" s="97"/>
      <c r="L1645" s="109"/>
      <c r="M1645" s="903"/>
      <c r="N1645" s="94"/>
      <c r="O1645" s="96"/>
      <c r="P1645" s="97"/>
    </row>
    <row r="1646" spans="1:16">
      <c r="A1646" s="914"/>
      <c r="B1646" s="110"/>
      <c r="C1646" s="897"/>
      <c r="D1646" s="94"/>
      <c r="E1646" s="96"/>
      <c r="F1646" s="97"/>
      <c r="G1646" s="110"/>
      <c r="H1646" s="900"/>
      <c r="I1646" s="94"/>
      <c r="J1646" s="96"/>
      <c r="K1646" s="97"/>
      <c r="L1646" s="110"/>
      <c r="M1646" s="903"/>
      <c r="N1646" s="94"/>
      <c r="O1646" s="96"/>
      <c r="P1646" s="97"/>
    </row>
    <row r="1647" spans="1:16">
      <c r="A1647" s="914"/>
      <c r="B1647" s="107"/>
      <c r="C1647" s="897"/>
      <c r="D1647" s="113"/>
      <c r="E1647" s="114"/>
      <c r="F1647" s="104"/>
      <c r="G1647" s="107"/>
      <c r="H1647" s="900"/>
      <c r="I1647" s="113"/>
      <c r="J1647" s="114"/>
      <c r="K1647" s="97"/>
      <c r="L1647" s="107"/>
      <c r="M1647" s="903"/>
      <c r="N1647" s="113"/>
      <c r="O1647" s="114"/>
      <c r="P1647" s="97"/>
    </row>
    <row r="1648" spans="1:16" ht="17.25" thickBot="1">
      <c r="A1648" s="914"/>
      <c r="B1648" s="107"/>
      <c r="C1648" s="910"/>
      <c r="D1648" s="122" t="s">
        <v>132</v>
      </c>
      <c r="E1648" s="123" t="s">
        <v>133</v>
      </c>
      <c r="F1648" s="124"/>
      <c r="G1648" s="107"/>
      <c r="H1648" s="911"/>
      <c r="I1648" s="122" t="s">
        <v>132</v>
      </c>
      <c r="J1648" s="123" t="s">
        <v>133</v>
      </c>
      <c r="K1648" s="97"/>
      <c r="L1648" s="107"/>
      <c r="M1648" s="909"/>
      <c r="N1648" s="122" t="s">
        <v>132</v>
      </c>
      <c r="O1648" s="123" t="s">
        <v>133</v>
      </c>
      <c r="P1648" s="97"/>
    </row>
    <row r="1649" spans="1:16">
      <c r="A1649" s="105"/>
      <c r="B1649" s="109"/>
      <c r="C1649" s="896" t="s">
        <v>667</v>
      </c>
      <c r="D1649" s="118"/>
      <c r="E1649" s="119"/>
      <c r="F1649" s="125"/>
      <c r="G1649" s="109"/>
      <c r="H1649" s="899" t="s">
        <v>134</v>
      </c>
      <c r="I1649" s="118"/>
      <c r="J1649" s="119"/>
      <c r="K1649" s="125"/>
      <c r="L1649" s="109"/>
      <c r="M1649" s="902" t="s">
        <v>134</v>
      </c>
      <c r="N1649" s="118"/>
      <c r="O1649" s="119"/>
      <c r="P1649" s="125"/>
    </row>
    <row r="1650" spans="1:16">
      <c r="A1650" s="105"/>
      <c r="B1650" s="110"/>
      <c r="C1650" s="897"/>
      <c r="D1650" s="94"/>
      <c r="E1650" s="96"/>
      <c r="F1650" s="97"/>
      <c r="G1650" s="110"/>
      <c r="H1650" s="900"/>
      <c r="I1650" s="94"/>
      <c r="J1650" s="96"/>
      <c r="K1650" s="97"/>
      <c r="L1650" s="110"/>
      <c r="M1650" s="903"/>
      <c r="N1650" s="94"/>
      <c r="O1650" s="96"/>
      <c r="P1650" s="97"/>
    </row>
    <row r="1651" spans="1:16">
      <c r="A1651" s="105"/>
      <c r="B1651" s="126"/>
      <c r="C1651" s="897"/>
      <c r="D1651" s="94"/>
      <c r="E1651" s="96"/>
      <c r="F1651" s="97"/>
      <c r="G1651" s="126"/>
      <c r="H1651" s="900"/>
      <c r="I1651" s="94"/>
      <c r="J1651" s="96"/>
      <c r="K1651" s="97"/>
      <c r="L1651" s="126"/>
      <c r="M1651" s="903"/>
      <c r="N1651" s="94"/>
      <c r="O1651" s="96"/>
      <c r="P1651" s="128"/>
    </row>
    <row r="1652" spans="1:16">
      <c r="A1652" s="105"/>
      <c r="B1652" s="107"/>
      <c r="C1652" s="897"/>
      <c r="D1652" s="94"/>
      <c r="E1652" s="96"/>
      <c r="F1652" s="97"/>
      <c r="G1652" s="107"/>
      <c r="H1652" s="900"/>
      <c r="I1652" s="94"/>
      <c r="J1652" s="96"/>
      <c r="K1652" s="97"/>
      <c r="L1652" s="107"/>
      <c r="M1652" s="903"/>
      <c r="N1652" s="94"/>
      <c r="O1652" s="96"/>
      <c r="P1652" s="216"/>
    </row>
    <row r="1653" spans="1:16">
      <c r="A1653" s="105"/>
      <c r="B1653" s="109"/>
      <c r="C1653" s="897"/>
      <c r="D1653" s="94"/>
      <c r="E1653" s="96"/>
      <c r="F1653" s="97"/>
      <c r="G1653" s="109"/>
      <c r="H1653" s="900"/>
      <c r="I1653" s="94"/>
      <c r="J1653" s="96"/>
      <c r="K1653" s="97"/>
      <c r="L1653" s="109"/>
      <c r="M1653" s="903"/>
      <c r="N1653" s="94"/>
      <c r="O1653" s="96"/>
      <c r="P1653" s="97"/>
    </row>
    <row r="1654" spans="1:16">
      <c r="A1654" s="105"/>
      <c r="B1654" s="110"/>
      <c r="C1654" s="897"/>
      <c r="D1654" s="94"/>
      <c r="E1654" s="96"/>
      <c r="F1654" s="127"/>
      <c r="G1654" s="110"/>
      <c r="H1654" s="900"/>
      <c r="I1654" s="94"/>
      <c r="J1654" s="96"/>
      <c r="K1654" s="127"/>
      <c r="L1654" s="110"/>
      <c r="M1654" s="903"/>
      <c r="N1654" s="94"/>
      <c r="O1654" s="96"/>
      <c r="P1654" s="127"/>
    </row>
    <row r="1655" spans="1:16">
      <c r="A1655" s="105"/>
      <c r="B1655" s="109"/>
      <c r="C1655" s="897"/>
      <c r="D1655" s="94"/>
      <c r="E1655" s="96"/>
      <c r="F1655" s="128"/>
      <c r="G1655" s="109"/>
      <c r="H1655" s="900"/>
      <c r="I1655" s="94"/>
      <c r="J1655" s="96"/>
      <c r="K1655" s="128"/>
      <c r="L1655" s="109"/>
      <c r="M1655" s="903"/>
      <c r="N1655" s="94"/>
      <c r="O1655" s="96"/>
      <c r="P1655" s="128"/>
    </row>
    <row r="1656" spans="1:16">
      <c r="A1656" s="105"/>
      <c r="B1656" s="110"/>
      <c r="C1656" s="897"/>
      <c r="D1656" s="217"/>
      <c r="E1656" s="114"/>
      <c r="F1656" s="216"/>
      <c r="G1656" s="110"/>
      <c r="H1656" s="900"/>
      <c r="I1656" s="113"/>
      <c r="J1656" s="114"/>
      <c r="K1656" s="216"/>
      <c r="L1656" s="110"/>
      <c r="M1656" s="903"/>
      <c r="N1656" s="113"/>
      <c r="O1656" s="114"/>
      <c r="P1656" s="216"/>
    </row>
    <row r="1657" spans="1:16">
      <c r="A1657" s="105"/>
      <c r="B1657" s="109"/>
      <c r="C1657" s="897"/>
      <c r="D1657" s="217"/>
      <c r="E1657" s="114"/>
      <c r="F1657" s="216"/>
      <c r="G1657" s="109"/>
      <c r="H1657" s="900"/>
      <c r="I1657" s="113"/>
      <c r="J1657" s="114"/>
      <c r="K1657" s="216"/>
      <c r="L1657" s="109"/>
      <c r="M1657" s="903"/>
      <c r="N1657" s="113"/>
      <c r="O1657" s="114"/>
      <c r="P1657" s="216"/>
    </row>
    <row r="1658" spans="1:16" ht="17.25" thickBot="1">
      <c r="A1658" s="105"/>
      <c r="B1658" s="110"/>
      <c r="C1658" s="910"/>
      <c r="D1658" s="129"/>
      <c r="E1658" s="130"/>
      <c r="F1658" s="104"/>
      <c r="G1658" s="110"/>
      <c r="H1658" s="911"/>
      <c r="I1658" s="113"/>
      <c r="J1658" s="130"/>
      <c r="K1658" s="104"/>
      <c r="L1658" s="110"/>
      <c r="M1658" s="909"/>
      <c r="N1658" s="113"/>
      <c r="O1658" s="131"/>
      <c r="P1658" s="127"/>
    </row>
    <row r="1659" spans="1:16">
      <c r="A1659" s="132"/>
      <c r="B1659" s="109"/>
      <c r="C1659" s="896" t="s">
        <v>668</v>
      </c>
      <c r="D1659" s="118" t="s">
        <v>136</v>
      </c>
      <c r="E1659" s="133" t="s">
        <v>137</v>
      </c>
      <c r="F1659" s="125"/>
      <c r="G1659" s="109"/>
      <c r="H1659" s="899" t="s">
        <v>135</v>
      </c>
      <c r="I1659" s="118" t="s">
        <v>136</v>
      </c>
      <c r="J1659" s="133" t="s">
        <v>137</v>
      </c>
      <c r="K1659" s="125"/>
      <c r="L1659" s="109"/>
      <c r="M1659" s="902" t="s">
        <v>135</v>
      </c>
      <c r="N1659" s="118" t="s">
        <v>136</v>
      </c>
      <c r="O1659" s="133" t="s">
        <v>137</v>
      </c>
      <c r="P1659" s="125"/>
    </row>
    <row r="1660" spans="1:16">
      <c r="A1660" s="132"/>
      <c r="B1660" s="110"/>
      <c r="C1660" s="897"/>
      <c r="D1660" s="94" t="s">
        <v>141</v>
      </c>
      <c r="E1660" s="96" t="s">
        <v>142</v>
      </c>
      <c r="F1660" s="134"/>
      <c r="G1660" s="110"/>
      <c r="H1660" s="900"/>
      <c r="I1660" s="94" t="s">
        <v>141</v>
      </c>
      <c r="J1660" s="96" t="s">
        <v>142</v>
      </c>
      <c r="K1660" s="134"/>
      <c r="L1660" s="110"/>
      <c r="M1660" s="903"/>
      <c r="N1660" s="94" t="s">
        <v>141</v>
      </c>
      <c r="O1660" s="96" t="s">
        <v>142</v>
      </c>
      <c r="P1660" s="134"/>
    </row>
    <row r="1661" spans="1:16">
      <c r="A1661" s="132"/>
      <c r="B1661" s="135"/>
      <c r="C1661" s="897"/>
      <c r="D1661" s="94" t="s">
        <v>145</v>
      </c>
      <c r="E1661" s="96" t="s">
        <v>146</v>
      </c>
      <c r="F1661" s="97"/>
      <c r="G1661" s="135"/>
      <c r="H1661" s="900"/>
      <c r="I1661" s="94" t="s">
        <v>145</v>
      </c>
      <c r="J1661" s="96" t="s">
        <v>146</v>
      </c>
      <c r="K1661" s="97"/>
      <c r="L1661" s="135"/>
      <c r="M1661" s="903"/>
      <c r="N1661" s="94" t="s">
        <v>145</v>
      </c>
      <c r="O1661" s="96" t="s">
        <v>146</v>
      </c>
      <c r="P1661" s="97"/>
    </row>
    <row r="1662" spans="1:16">
      <c r="A1662" s="132"/>
      <c r="B1662" s="110"/>
      <c r="C1662" s="897"/>
      <c r="D1662" s="94" t="s">
        <v>147</v>
      </c>
      <c r="E1662" s="96" t="s">
        <v>148</v>
      </c>
      <c r="F1662" s="104"/>
      <c r="G1662" s="110"/>
      <c r="H1662" s="900"/>
      <c r="I1662" s="94" t="s">
        <v>147</v>
      </c>
      <c r="J1662" s="96" t="s">
        <v>148</v>
      </c>
      <c r="K1662" s="104"/>
      <c r="L1662" s="110"/>
      <c r="M1662" s="903"/>
      <c r="N1662" s="94" t="s">
        <v>147</v>
      </c>
      <c r="O1662" s="96" t="s">
        <v>148</v>
      </c>
      <c r="P1662" s="104"/>
    </row>
    <row r="1663" spans="1:16">
      <c r="A1663" s="132"/>
      <c r="B1663" s="135"/>
      <c r="C1663" s="897"/>
      <c r="D1663" s="94"/>
      <c r="E1663" s="114"/>
      <c r="F1663" s="136"/>
      <c r="G1663" s="135"/>
      <c r="H1663" s="900"/>
      <c r="I1663" s="94"/>
      <c r="J1663" s="114"/>
      <c r="K1663" s="136"/>
      <c r="L1663" s="135"/>
      <c r="M1663" s="903"/>
      <c r="N1663" s="94"/>
      <c r="O1663" s="114"/>
      <c r="P1663" s="136"/>
    </row>
    <row r="1664" spans="1:16">
      <c r="A1664" s="132"/>
      <c r="B1664" s="110"/>
      <c r="C1664" s="897"/>
      <c r="D1664" s="94"/>
      <c r="E1664" s="96"/>
      <c r="F1664" s="97"/>
      <c r="G1664" s="110"/>
      <c r="H1664" s="900"/>
      <c r="I1664" s="94"/>
      <c r="J1664" s="96"/>
      <c r="K1664" s="97"/>
      <c r="L1664" s="110"/>
      <c r="M1664" s="903"/>
      <c r="N1664" s="94"/>
      <c r="O1664" s="96"/>
      <c r="P1664" s="97"/>
    </row>
    <row r="1665" spans="1:16">
      <c r="A1665" s="132"/>
      <c r="B1665" s="135"/>
      <c r="C1665" s="897"/>
      <c r="D1665" s="94"/>
      <c r="E1665" s="114"/>
      <c r="F1665" s="136"/>
      <c r="G1665" s="135"/>
      <c r="H1665" s="900"/>
      <c r="I1665" s="94"/>
      <c r="J1665" s="114"/>
      <c r="K1665" s="136"/>
      <c r="L1665" s="135"/>
      <c r="M1665" s="903"/>
      <c r="N1665" s="94"/>
      <c r="O1665" s="114"/>
      <c r="P1665" s="136"/>
    </row>
    <row r="1666" spans="1:16">
      <c r="A1666" s="132"/>
      <c r="B1666" s="110"/>
      <c r="C1666" s="897"/>
      <c r="D1666" s="94"/>
      <c r="E1666" s="96"/>
      <c r="F1666" s="97"/>
      <c r="G1666" s="110"/>
      <c r="H1666" s="900"/>
      <c r="I1666" s="94"/>
      <c r="J1666" s="96"/>
      <c r="K1666" s="97"/>
      <c r="L1666" s="110"/>
      <c r="M1666" s="903"/>
      <c r="N1666" s="94"/>
      <c r="O1666" s="96"/>
      <c r="P1666" s="97"/>
    </row>
    <row r="1667" spans="1:16">
      <c r="A1667" s="132"/>
      <c r="B1667" s="135"/>
      <c r="C1667" s="897"/>
      <c r="D1667" s="94"/>
      <c r="E1667" s="96"/>
      <c r="F1667" s="97"/>
      <c r="G1667" s="135"/>
      <c r="H1667" s="900"/>
      <c r="I1667" s="94"/>
      <c r="J1667" s="96"/>
      <c r="K1667" s="97"/>
      <c r="L1667" s="135"/>
      <c r="M1667" s="903"/>
      <c r="N1667" s="94"/>
      <c r="O1667" s="96"/>
      <c r="P1667" s="97"/>
    </row>
    <row r="1668" spans="1:16" ht="17.25" thickBot="1">
      <c r="A1668" s="132"/>
      <c r="B1668" s="110"/>
      <c r="C1668" s="910"/>
      <c r="D1668" s="115"/>
      <c r="E1668" s="116"/>
      <c r="F1668" s="117"/>
      <c r="G1668" s="110"/>
      <c r="H1668" s="911"/>
      <c r="I1668" s="115"/>
      <c r="J1668" s="130"/>
      <c r="K1668" s="104"/>
      <c r="L1668" s="110"/>
      <c r="M1668" s="909"/>
      <c r="N1668" s="115"/>
      <c r="O1668" s="130"/>
      <c r="P1668" s="104"/>
    </row>
    <row r="1669" spans="1:16">
      <c r="A1669" s="132"/>
      <c r="B1669" s="135"/>
      <c r="C1669" s="896" t="s">
        <v>669</v>
      </c>
      <c r="D1669" s="137" t="s">
        <v>150</v>
      </c>
      <c r="E1669" s="138"/>
      <c r="F1669" s="139" t="s">
        <v>151</v>
      </c>
      <c r="G1669" s="135"/>
      <c r="H1669" s="899" t="s">
        <v>149</v>
      </c>
      <c r="I1669" s="137" t="s">
        <v>150</v>
      </c>
      <c r="J1669" s="138"/>
      <c r="K1669" s="139" t="s">
        <v>151</v>
      </c>
      <c r="L1669" s="135"/>
      <c r="M1669" s="902" t="s">
        <v>149</v>
      </c>
      <c r="N1669" s="137" t="s">
        <v>150</v>
      </c>
      <c r="O1669" s="138"/>
      <c r="P1669" s="139" t="s">
        <v>151</v>
      </c>
    </row>
    <row r="1670" spans="1:16">
      <c r="A1670" s="132"/>
      <c r="B1670" s="110"/>
      <c r="C1670" s="897"/>
      <c r="D1670" s="120"/>
      <c r="E1670" s="121"/>
      <c r="F1670" s="140"/>
      <c r="G1670" s="110"/>
      <c r="H1670" s="900"/>
      <c r="I1670" s="94"/>
      <c r="J1670" s="96"/>
      <c r="K1670" s="97"/>
      <c r="L1670" s="110"/>
      <c r="M1670" s="903"/>
      <c r="N1670" s="94"/>
      <c r="O1670" s="96"/>
      <c r="P1670" s="97"/>
    </row>
    <row r="1671" spans="1:16">
      <c r="A1671" s="132"/>
      <c r="B1671" s="135"/>
      <c r="C1671" s="897"/>
      <c r="D1671" s="94"/>
      <c r="E1671" s="96"/>
      <c r="F1671" s="97"/>
      <c r="G1671" s="135"/>
      <c r="H1671" s="900"/>
      <c r="I1671" s="94"/>
      <c r="J1671" s="96"/>
      <c r="K1671" s="97"/>
      <c r="L1671" s="135"/>
      <c r="M1671" s="903"/>
      <c r="N1671" s="94"/>
      <c r="O1671" s="96"/>
      <c r="P1671" s="97"/>
    </row>
    <row r="1672" spans="1:16">
      <c r="A1672" s="132"/>
      <c r="B1672" s="110"/>
      <c r="C1672" s="897"/>
      <c r="D1672" s="113"/>
      <c r="E1672" s="114"/>
      <c r="F1672" s="104"/>
      <c r="G1672" s="110"/>
      <c r="H1672" s="900"/>
      <c r="I1672" s="113"/>
      <c r="J1672" s="114"/>
      <c r="K1672" s="104"/>
      <c r="L1672" s="110"/>
      <c r="M1672" s="903"/>
      <c r="N1672" s="113"/>
      <c r="O1672" s="114"/>
      <c r="P1672" s="104"/>
    </row>
    <row r="1673" spans="1:16">
      <c r="A1673" s="905"/>
      <c r="B1673" s="135"/>
      <c r="C1673" s="897"/>
      <c r="D1673" s="94"/>
      <c r="E1673" s="96"/>
      <c r="F1673" s="97"/>
      <c r="G1673" s="135"/>
      <c r="H1673" s="900"/>
      <c r="I1673" s="94"/>
      <c r="J1673" s="96"/>
      <c r="K1673" s="97"/>
      <c r="L1673" s="135"/>
      <c r="M1673" s="903"/>
      <c r="N1673" s="94"/>
      <c r="O1673" s="96"/>
      <c r="P1673" s="97"/>
    </row>
    <row r="1674" spans="1:16">
      <c r="A1674" s="905"/>
      <c r="B1674" s="110"/>
      <c r="C1674" s="897"/>
      <c r="D1674" s="94"/>
      <c r="E1674" s="96"/>
      <c r="F1674" s="97"/>
      <c r="G1674" s="110"/>
      <c r="H1674" s="900"/>
      <c r="I1674" s="94"/>
      <c r="J1674" s="96"/>
      <c r="K1674" s="97"/>
      <c r="L1674" s="110"/>
      <c r="M1674" s="903"/>
      <c r="N1674" s="94"/>
      <c r="O1674" s="96"/>
      <c r="P1674" s="97"/>
    </row>
    <row r="1675" spans="1:16">
      <c r="A1675" s="905"/>
      <c r="B1675" s="135"/>
      <c r="C1675" s="897"/>
      <c r="D1675" s="113"/>
      <c r="E1675" s="114"/>
      <c r="F1675" s="104"/>
      <c r="G1675" s="135"/>
      <c r="H1675" s="900"/>
      <c r="I1675" s="113"/>
      <c r="J1675" s="114"/>
      <c r="K1675" s="104"/>
      <c r="L1675" s="135"/>
      <c r="M1675" s="903"/>
      <c r="N1675" s="113"/>
      <c r="O1675" s="114"/>
      <c r="P1675" s="104"/>
    </row>
    <row r="1676" spans="1:16" ht="17.25" thickBot="1">
      <c r="A1676" s="906"/>
      <c r="B1676" s="141"/>
      <c r="C1676" s="898"/>
      <c r="D1676" s="142"/>
      <c r="E1676" s="143"/>
      <c r="F1676" s="144"/>
      <c r="G1676" s="141"/>
      <c r="H1676" s="901"/>
      <c r="I1676" s="142"/>
      <c r="J1676" s="143"/>
      <c r="K1676" s="144"/>
      <c r="L1676" s="141"/>
      <c r="M1676" s="904"/>
      <c r="N1676" s="142"/>
      <c r="O1676" s="143"/>
      <c r="P1676" s="144"/>
    </row>
    <row r="1677" spans="1:16" s="146" customFormat="1" ht="27" customHeight="1" thickTop="1" thickBot="1">
      <c r="A1677" s="145"/>
      <c r="B1677" s="907" t="s">
        <v>152</v>
      </c>
      <c r="C1677" s="907"/>
      <c r="D1677" s="907"/>
      <c r="E1677" s="907"/>
      <c r="F1677" s="907"/>
      <c r="G1677" s="908" t="s">
        <v>153</v>
      </c>
      <c r="H1677" s="908"/>
      <c r="I1677" s="908"/>
      <c r="J1677" s="908"/>
      <c r="K1677" s="908"/>
      <c r="L1677" s="908"/>
      <c r="M1677" s="908"/>
      <c r="N1677" s="889" t="s">
        <v>154</v>
      </c>
      <c r="O1677" s="889"/>
      <c r="P1677" s="889"/>
    </row>
    <row r="1678" spans="1:16" s="159" customFormat="1" ht="21.75" customHeight="1" thickTop="1" thickBot="1">
      <c r="A1678" s="147" t="s">
        <v>0</v>
      </c>
      <c r="B1678" s="148"/>
      <c r="C1678" s="149" t="s">
        <v>155</v>
      </c>
      <c r="D1678" s="150" t="s">
        <v>156</v>
      </c>
      <c r="E1678" s="151" t="s">
        <v>157</v>
      </c>
      <c r="F1678" s="152" t="s">
        <v>158</v>
      </c>
      <c r="G1678" s="153" t="s">
        <v>159</v>
      </c>
      <c r="H1678" s="154" t="s">
        <v>150</v>
      </c>
      <c r="I1678" s="155" t="s">
        <v>156</v>
      </c>
      <c r="J1678" s="155" t="s">
        <v>157</v>
      </c>
      <c r="K1678" s="155" t="s">
        <v>158</v>
      </c>
      <c r="L1678" s="154" t="s">
        <v>160</v>
      </c>
      <c r="M1678" s="156" t="s">
        <v>161</v>
      </c>
      <c r="N1678" s="157" t="s">
        <v>155</v>
      </c>
      <c r="O1678" s="151" t="s">
        <v>157</v>
      </c>
      <c r="P1678" s="158" t="s">
        <v>158</v>
      </c>
    </row>
    <row r="1679" spans="1:16" s="172" customFormat="1" ht="17.25" thickTop="1">
      <c r="A1679" s="890">
        <f>A1593</f>
        <v>46189</v>
      </c>
      <c r="B1679" s="893" t="s">
        <v>670</v>
      </c>
      <c r="C1679" s="160"/>
      <c r="D1679" s="161"/>
      <c r="E1679" s="162"/>
      <c r="F1679" s="163"/>
      <c r="G1679" s="164"/>
      <c r="H1679" s="165"/>
      <c r="I1679" s="166"/>
      <c r="J1679" s="166"/>
      <c r="K1679" s="167"/>
      <c r="L1679" s="168"/>
      <c r="M1679" s="169"/>
      <c r="N1679" s="170"/>
      <c r="O1679" s="166"/>
      <c r="P1679" s="171"/>
    </row>
    <row r="1680" spans="1:16" s="172" customFormat="1">
      <c r="A1680" s="891"/>
      <c r="B1680" s="894"/>
      <c r="C1680" s="173"/>
      <c r="D1680" s="174"/>
      <c r="E1680" s="175"/>
      <c r="F1680" s="176"/>
      <c r="G1680" s="173"/>
      <c r="H1680" s="177"/>
      <c r="I1680" s="175"/>
      <c r="J1680" s="175"/>
      <c r="K1680" s="178"/>
      <c r="L1680" s="179"/>
      <c r="M1680" s="180"/>
      <c r="N1680" s="181"/>
      <c r="O1680" s="175"/>
      <c r="P1680" s="182"/>
    </row>
    <row r="1681" spans="1:16" s="172" customFormat="1">
      <c r="A1681" s="891"/>
      <c r="B1681" s="894"/>
      <c r="C1681" s="173"/>
      <c r="D1681" s="174"/>
      <c r="E1681" s="175"/>
      <c r="F1681" s="176"/>
      <c r="G1681" s="173"/>
      <c r="H1681" s="183"/>
      <c r="I1681" s="175"/>
      <c r="J1681" s="175"/>
      <c r="K1681" s="178"/>
      <c r="L1681" s="184"/>
      <c r="M1681" s="180"/>
      <c r="N1681" s="181"/>
      <c r="O1681" s="175"/>
      <c r="P1681" s="182"/>
    </row>
    <row r="1682" spans="1:16" s="172" customFormat="1">
      <c r="A1682" s="891"/>
      <c r="B1682" s="894"/>
      <c r="C1682" s="173"/>
      <c r="D1682" s="218"/>
      <c r="E1682" s="175"/>
      <c r="F1682" s="176"/>
      <c r="G1682" s="173"/>
      <c r="H1682" s="183"/>
      <c r="I1682" s="175"/>
      <c r="J1682" s="175"/>
      <c r="K1682" s="187"/>
      <c r="L1682" s="184"/>
      <c r="M1682" s="180"/>
      <c r="N1682" s="181"/>
      <c r="O1682" s="175"/>
      <c r="P1682" s="182"/>
    </row>
    <row r="1683" spans="1:16" s="172" customFormat="1">
      <c r="A1683" s="891"/>
      <c r="B1683" s="894"/>
      <c r="C1683" s="173"/>
      <c r="D1683" s="185"/>
      <c r="E1683" s="175"/>
      <c r="F1683" s="182"/>
      <c r="G1683" s="173"/>
      <c r="H1683" s="186"/>
      <c r="I1683" s="175"/>
      <c r="J1683" s="175"/>
      <c r="K1683" s="187"/>
      <c r="L1683" s="184"/>
      <c r="M1683" s="180"/>
      <c r="N1683" s="181"/>
      <c r="O1683" s="175"/>
      <c r="P1683" s="182"/>
    </row>
    <row r="1684" spans="1:16" s="172" customFormat="1">
      <c r="A1684" s="891"/>
      <c r="B1684" s="894"/>
      <c r="C1684" s="173"/>
      <c r="D1684" s="174"/>
      <c r="E1684" s="175"/>
      <c r="F1684" s="188"/>
      <c r="G1684" s="198"/>
      <c r="H1684" s="183"/>
      <c r="I1684" s="191"/>
      <c r="J1684" s="175"/>
      <c r="K1684" s="178"/>
      <c r="L1684" s="189"/>
      <c r="M1684" s="190"/>
      <c r="N1684" s="181"/>
      <c r="O1684" s="175"/>
      <c r="P1684" s="182"/>
    </row>
    <row r="1685" spans="1:16" s="172" customFormat="1">
      <c r="A1685" s="891"/>
      <c r="B1685" s="894"/>
      <c r="C1685" s="173"/>
      <c r="D1685" s="174"/>
      <c r="E1685" s="175"/>
      <c r="F1685" s="182"/>
      <c r="G1685" s="173"/>
      <c r="H1685" s="183"/>
      <c r="I1685" s="191"/>
      <c r="J1685" s="175"/>
      <c r="K1685" s="178"/>
      <c r="L1685" s="184"/>
      <c r="M1685" s="180"/>
      <c r="N1685" s="181"/>
      <c r="O1685" s="175"/>
      <c r="P1685" s="182"/>
    </row>
    <row r="1686" spans="1:16" s="172" customFormat="1">
      <c r="A1686" s="891"/>
      <c r="B1686" s="894"/>
      <c r="C1686" s="173"/>
      <c r="D1686" s="174"/>
      <c r="E1686" s="175"/>
      <c r="F1686" s="182"/>
      <c r="G1686" s="219"/>
      <c r="H1686" s="183"/>
      <c r="I1686" s="175"/>
      <c r="J1686" s="175"/>
      <c r="K1686" s="178"/>
      <c r="L1686" s="184"/>
      <c r="M1686" s="180"/>
      <c r="N1686" s="181"/>
      <c r="O1686" s="175"/>
      <c r="P1686" s="182"/>
    </row>
    <row r="1687" spans="1:16" s="172" customFormat="1">
      <c r="A1687" s="891"/>
      <c r="B1687" s="894"/>
      <c r="C1687" s="173"/>
      <c r="D1687" s="174"/>
      <c r="E1687" s="175"/>
      <c r="F1687" s="188"/>
      <c r="G1687" s="173"/>
      <c r="H1687" s="183"/>
      <c r="I1687" s="191"/>
      <c r="J1687" s="175"/>
      <c r="K1687" s="178"/>
      <c r="L1687" s="184"/>
      <c r="M1687" s="180"/>
      <c r="N1687" s="181"/>
      <c r="O1687" s="175"/>
      <c r="P1687" s="182"/>
    </row>
    <row r="1688" spans="1:16" s="172" customFormat="1">
      <c r="A1688" s="891"/>
      <c r="B1688" s="894"/>
      <c r="C1688" s="173"/>
      <c r="D1688" s="174"/>
      <c r="E1688" s="175"/>
      <c r="F1688" s="182"/>
      <c r="G1688" s="173"/>
      <c r="H1688" s="183"/>
      <c r="I1688" s="191"/>
      <c r="J1688" s="175"/>
      <c r="K1688" s="178"/>
      <c r="L1688" s="184"/>
      <c r="M1688" s="180"/>
      <c r="N1688" s="181"/>
      <c r="O1688" s="175"/>
      <c r="P1688" s="182"/>
    </row>
    <row r="1689" spans="1:16" s="172" customFormat="1">
      <c r="A1689" s="891"/>
      <c r="B1689" s="894"/>
      <c r="C1689" s="192"/>
      <c r="D1689" s="193"/>
      <c r="E1689" s="194"/>
      <c r="F1689" s="195"/>
      <c r="G1689" s="173"/>
      <c r="H1689" s="177"/>
      <c r="I1689" s="175"/>
      <c r="J1689" s="175"/>
      <c r="K1689" s="178"/>
      <c r="L1689" s="184"/>
      <c r="M1689" s="180"/>
      <c r="N1689" s="196"/>
      <c r="O1689" s="194"/>
      <c r="P1689" s="195"/>
    </row>
    <row r="1690" spans="1:16" s="172" customFormat="1">
      <c r="A1690" s="891"/>
      <c r="B1690" s="894"/>
      <c r="C1690" s="192"/>
      <c r="D1690" s="193"/>
      <c r="E1690" s="194"/>
      <c r="F1690" s="195"/>
      <c r="G1690" s="198"/>
      <c r="H1690" s="183"/>
      <c r="I1690" s="191"/>
      <c r="J1690" s="175"/>
      <c r="K1690" s="178"/>
      <c r="L1690" s="184"/>
      <c r="M1690" s="180"/>
      <c r="N1690" s="196"/>
      <c r="O1690" s="194"/>
      <c r="P1690" s="195"/>
    </row>
    <row r="1691" spans="1:16" s="172" customFormat="1">
      <c r="A1691" s="891"/>
      <c r="B1691" s="894"/>
      <c r="C1691" s="192"/>
      <c r="D1691" s="193"/>
      <c r="E1691" s="194"/>
      <c r="F1691" s="195"/>
      <c r="G1691" s="173"/>
      <c r="H1691" s="199"/>
      <c r="I1691" s="191"/>
      <c r="J1691" s="200"/>
      <c r="K1691" s="197"/>
      <c r="L1691" s="184"/>
      <c r="M1691" s="180"/>
      <c r="N1691" s="196"/>
      <c r="O1691" s="194"/>
      <c r="P1691" s="195"/>
    </row>
    <row r="1692" spans="1:16" s="172" customFormat="1">
      <c r="A1692" s="891"/>
      <c r="B1692" s="894"/>
      <c r="C1692" s="192"/>
      <c r="D1692" s="193"/>
      <c r="E1692" s="194"/>
      <c r="F1692" s="195"/>
      <c r="G1692" s="173"/>
      <c r="H1692" s="201"/>
      <c r="I1692" s="175"/>
      <c r="J1692" s="175"/>
      <c r="K1692" s="178"/>
      <c r="L1692" s="184"/>
      <c r="M1692" s="180"/>
      <c r="N1692" s="196"/>
      <c r="O1692" s="194"/>
      <c r="P1692" s="195"/>
    </row>
    <row r="1693" spans="1:16" s="172" customFormat="1">
      <c r="A1693" s="891"/>
      <c r="B1693" s="894"/>
      <c r="C1693" s="192"/>
      <c r="D1693" s="193"/>
      <c r="E1693" s="194"/>
      <c r="F1693" s="195"/>
      <c r="G1693" s="198"/>
      <c r="H1693" s="183"/>
      <c r="I1693" s="200"/>
      <c r="J1693" s="200"/>
      <c r="K1693" s="197"/>
      <c r="L1693" s="184"/>
      <c r="M1693" s="180"/>
      <c r="N1693" s="196"/>
      <c r="O1693" s="194"/>
      <c r="P1693" s="195"/>
    </row>
    <row r="1694" spans="1:16" s="172" customFormat="1">
      <c r="A1694" s="891"/>
      <c r="B1694" s="894"/>
      <c r="C1694" s="192"/>
      <c r="D1694" s="193"/>
      <c r="E1694" s="194"/>
      <c r="F1694" s="195"/>
      <c r="G1694" s="173"/>
      <c r="H1694" s="183"/>
      <c r="I1694" s="200"/>
      <c r="J1694" s="200"/>
      <c r="K1694" s="197"/>
      <c r="L1694" s="179"/>
      <c r="M1694" s="180"/>
      <c r="N1694" s="196"/>
      <c r="O1694" s="194"/>
      <c r="P1694" s="195"/>
    </row>
    <row r="1695" spans="1:16" s="172" customFormat="1">
      <c r="A1695" s="891"/>
      <c r="B1695" s="894"/>
      <c r="C1695" s="192"/>
      <c r="D1695" s="193"/>
      <c r="E1695" s="194"/>
      <c r="F1695" s="195"/>
      <c r="G1695" s="192"/>
      <c r="H1695" s="201"/>
      <c r="I1695" s="202"/>
      <c r="J1695" s="202"/>
      <c r="K1695" s="203"/>
      <c r="L1695" s="204"/>
      <c r="M1695" s="190"/>
      <c r="N1695" s="196"/>
      <c r="O1695" s="194"/>
      <c r="P1695" s="195"/>
    </row>
    <row r="1696" spans="1:16" s="172" customFormat="1">
      <c r="A1696" s="891"/>
      <c r="B1696" s="894"/>
      <c r="C1696" s="192"/>
      <c r="D1696" s="193"/>
      <c r="E1696" s="194"/>
      <c r="F1696" s="195"/>
      <c r="G1696" s="192"/>
      <c r="H1696" s="201"/>
      <c r="I1696" s="202"/>
      <c r="J1696" s="202"/>
      <c r="K1696" s="203"/>
      <c r="L1696" s="204"/>
      <c r="M1696" s="190"/>
      <c r="N1696" s="196"/>
      <c r="O1696" s="194"/>
      <c r="P1696" s="195"/>
    </row>
    <row r="1697" spans="1:16" s="172" customFormat="1">
      <c r="A1697" s="891"/>
      <c r="B1697" s="894"/>
      <c r="C1697" s="192"/>
      <c r="D1697" s="193"/>
      <c r="E1697" s="194"/>
      <c r="F1697" s="195"/>
      <c r="G1697" s="192"/>
      <c r="H1697" s="201"/>
      <c r="I1697" s="202"/>
      <c r="J1697" s="202"/>
      <c r="K1697" s="203"/>
      <c r="L1697" s="204"/>
      <c r="M1697" s="190"/>
      <c r="N1697" s="196"/>
      <c r="O1697" s="194"/>
      <c r="P1697" s="195"/>
    </row>
    <row r="1698" spans="1:16" s="172" customFormat="1" ht="17.25" thickBot="1">
      <c r="A1698" s="892"/>
      <c r="B1698" s="895"/>
      <c r="C1698" s="205"/>
      <c r="D1698" s="206"/>
      <c r="E1698" s="207"/>
      <c r="F1698" s="208"/>
      <c r="G1698" s="209"/>
      <c r="H1698" s="210"/>
      <c r="I1698" s="211"/>
      <c r="J1698" s="211"/>
      <c r="K1698" s="212"/>
      <c r="L1698" s="213"/>
      <c r="M1698" s="214"/>
      <c r="N1698" s="215"/>
      <c r="O1698" s="207"/>
      <c r="P1698" s="208"/>
    </row>
    <row r="1699" spans="1:16" s="71" customFormat="1" ht="18" customHeight="1" thickTop="1" thickBot="1">
      <c r="A1699" s="926">
        <f>A1593+1</f>
        <v>46190</v>
      </c>
      <c r="B1699" s="90" t="s">
        <v>162</v>
      </c>
      <c r="C1699" s="896" t="s">
        <v>665</v>
      </c>
      <c r="D1699" s="91" t="s">
        <v>114</v>
      </c>
      <c r="E1699" s="92" t="s">
        <v>164</v>
      </c>
      <c r="F1699" s="93"/>
      <c r="G1699" s="90" t="s">
        <v>162</v>
      </c>
      <c r="H1699" s="900" t="s">
        <v>163</v>
      </c>
      <c r="I1699" s="91" t="s">
        <v>114</v>
      </c>
      <c r="J1699" s="92" t="s">
        <v>164</v>
      </c>
      <c r="K1699" s="93"/>
      <c r="L1699" s="90" t="s">
        <v>162</v>
      </c>
      <c r="M1699" s="903" t="s">
        <v>163</v>
      </c>
      <c r="N1699" s="91" t="s">
        <v>114</v>
      </c>
      <c r="O1699" s="92" t="s">
        <v>164</v>
      </c>
      <c r="P1699" s="93"/>
    </row>
    <row r="1700" spans="1:16" ht="18" customHeight="1">
      <c r="A1700" s="927"/>
      <c r="B1700" s="928"/>
      <c r="C1700" s="897"/>
      <c r="D1700" s="94" t="s">
        <v>116</v>
      </c>
      <c r="E1700" s="95" t="s">
        <v>142</v>
      </c>
      <c r="F1700" s="93"/>
      <c r="G1700" s="928"/>
      <c r="H1700" s="900"/>
      <c r="I1700" s="94" t="s">
        <v>116</v>
      </c>
      <c r="J1700" s="95" t="s">
        <v>142</v>
      </c>
      <c r="K1700" s="93"/>
      <c r="L1700" s="928"/>
      <c r="M1700" s="903"/>
      <c r="N1700" s="94" t="s">
        <v>116</v>
      </c>
      <c r="O1700" s="95" t="s">
        <v>142</v>
      </c>
      <c r="P1700" s="93"/>
    </row>
    <row r="1701" spans="1:16" ht="17.25" thickBot="1">
      <c r="A1701" s="927"/>
      <c r="B1701" s="929"/>
      <c r="C1701" s="897"/>
      <c r="D1701" s="94" t="s">
        <v>165</v>
      </c>
      <c r="E1701" s="96" t="s">
        <v>166</v>
      </c>
      <c r="F1701" s="98"/>
      <c r="G1701" s="929"/>
      <c r="H1701" s="900"/>
      <c r="I1701" s="94" t="s">
        <v>165</v>
      </c>
      <c r="J1701" s="96" t="s">
        <v>166</v>
      </c>
      <c r="K1701" s="98"/>
      <c r="L1701" s="929"/>
      <c r="M1701" s="903"/>
      <c r="N1701" s="94" t="s">
        <v>165</v>
      </c>
      <c r="O1701" s="96" t="s">
        <v>166</v>
      </c>
      <c r="P1701" s="98"/>
    </row>
    <row r="1702" spans="1:16" ht="17.25" thickBot="1">
      <c r="A1702" s="927"/>
      <c r="B1702" s="90" t="s">
        <v>167</v>
      </c>
      <c r="C1702" s="897"/>
      <c r="D1702" s="94"/>
      <c r="E1702" s="96"/>
      <c r="F1702" s="97"/>
      <c r="G1702" s="90" t="s">
        <v>167</v>
      </c>
      <c r="H1702" s="900"/>
      <c r="I1702" s="94" t="s">
        <v>120</v>
      </c>
      <c r="J1702" s="96" t="s">
        <v>148</v>
      </c>
      <c r="K1702" s="97"/>
      <c r="L1702" s="90" t="s">
        <v>167</v>
      </c>
      <c r="M1702" s="903"/>
      <c r="N1702" s="94" t="s">
        <v>120</v>
      </c>
      <c r="O1702" s="96" t="s">
        <v>148</v>
      </c>
      <c r="P1702" s="97"/>
    </row>
    <row r="1703" spans="1:16">
      <c r="A1703" s="927"/>
      <c r="B1703" s="925"/>
      <c r="C1703" s="897"/>
      <c r="D1703" s="94"/>
      <c r="E1703" s="96"/>
      <c r="F1703" s="97"/>
      <c r="G1703" s="925"/>
      <c r="H1703" s="900"/>
      <c r="I1703" s="94"/>
      <c r="J1703" s="96"/>
      <c r="K1703" s="97"/>
      <c r="L1703" s="925"/>
      <c r="M1703" s="903"/>
      <c r="N1703" s="94"/>
      <c r="O1703" s="96"/>
      <c r="P1703" s="97"/>
    </row>
    <row r="1704" spans="1:16">
      <c r="A1704" s="927"/>
      <c r="B1704" s="918"/>
      <c r="C1704" s="897"/>
      <c r="D1704" s="94"/>
      <c r="E1704" s="96"/>
      <c r="F1704" s="97"/>
      <c r="G1704" s="918"/>
      <c r="H1704" s="900"/>
      <c r="I1704" s="94"/>
      <c r="J1704" s="96"/>
      <c r="K1704" s="97"/>
      <c r="L1704" s="918"/>
      <c r="M1704" s="903"/>
      <c r="N1704" s="94"/>
      <c r="O1704" s="96"/>
      <c r="P1704" s="97"/>
    </row>
    <row r="1705" spans="1:16">
      <c r="A1705" s="927"/>
      <c r="B1705" s="917"/>
      <c r="C1705" s="897"/>
      <c r="D1705" s="94"/>
      <c r="E1705" s="96"/>
      <c r="F1705" s="93"/>
      <c r="G1705" s="917"/>
      <c r="H1705" s="900"/>
      <c r="I1705" s="94"/>
      <c r="J1705" s="96"/>
      <c r="K1705" s="93"/>
      <c r="L1705" s="917"/>
      <c r="M1705" s="903"/>
      <c r="N1705" s="94"/>
      <c r="O1705" s="96"/>
      <c r="P1705" s="93"/>
    </row>
    <row r="1706" spans="1:16">
      <c r="A1706" s="927"/>
      <c r="B1706" s="918"/>
      <c r="C1706" s="897"/>
      <c r="D1706" s="94"/>
      <c r="E1706" s="96"/>
      <c r="F1706" s="99"/>
      <c r="G1706" s="918"/>
      <c r="H1706" s="900"/>
      <c r="I1706" s="94"/>
      <c r="J1706" s="96"/>
      <c r="K1706" s="99"/>
      <c r="L1706" s="918"/>
      <c r="M1706" s="903"/>
      <c r="N1706" s="94"/>
      <c r="O1706" s="96"/>
      <c r="P1706" s="93"/>
    </row>
    <row r="1707" spans="1:16">
      <c r="A1707" s="927"/>
      <c r="B1707" s="917"/>
      <c r="C1707" s="897"/>
      <c r="D1707" s="94"/>
      <c r="E1707" s="96"/>
      <c r="F1707" s="102"/>
      <c r="G1707" s="917"/>
      <c r="H1707" s="900"/>
      <c r="I1707" s="94"/>
      <c r="J1707" s="96"/>
      <c r="K1707" s="102"/>
      <c r="L1707" s="917"/>
      <c r="M1707" s="903"/>
      <c r="N1707" s="94"/>
      <c r="O1707" s="96"/>
      <c r="P1707" s="99"/>
    </row>
    <row r="1708" spans="1:16" ht="17.25" thickBot="1">
      <c r="A1708" s="927"/>
      <c r="B1708" s="918"/>
      <c r="C1708" s="897"/>
      <c r="D1708" s="94"/>
      <c r="E1708" s="96"/>
      <c r="F1708" s="99"/>
      <c r="G1708" s="918"/>
      <c r="H1708" s="900"/>
      <c r="I1708" s="94"/>
      <c r="J1708" s="96"/>
      <c r="K1708" s="99"/>
      <c r="L1708" s="918"/>
      <c r="M1708" s="903"/>
      <c r="N1708" s="94"/>
      <c r="O1708" s="96"/>
      <c r="P1708" s="99"/>
    </row>
    <row r="1709" spans="1:16" ht="17.25" thickBot="1">
      <c r="A1709" s="927"/>
      <c r="B1709" s="100" t="s">
        <v>168</v>
      </c>
      <c r="C1709" s="897"/>
      <c r="D1709" s="94"/>
      <c r="E1709" s="96"/>
      <c r="F1709" s="99"/>
      <c r="G1709" s="100" t="s">
        <v>168</v>
      </c>
      <c r="H1709" s="900"/>
      <c r="I1709" s="94"/>
      <c r="J1709" s="96"/>
      <c r="K1709" s="99"/>
      <c r="L1709" s="100" t="s">
        <v>168</v>
      </c>
      <c r="M1709" s="903"/>
      <c r="N1709" s="94"/>
      <c r="O1709" s="96"/>
      <c r="P1709" s="99"/>
    </row>
    <row r="1710" spans="1:16">
      <c r="A1710" s="927"/>
      <c r="B1710" s="919"/>
      <c r="C1710" s="897"/>
      <c r="D1710" s="94"/>
      <c r="E1710" s="96"/>
      <c r="F1710" s="99"/>
      <c r="G1710" s="919"/>
      <c r="H1710" s="900"/>
      <c r="I1710" s="94"/>
      <c r="J1710" s="96"/>
      <c r="K1710" s="99"/>
      <c r="L1710" s="919"/>
      <c r="M1710" s="903"/>
      <c r="N1710" s="94"/>
      <c r="O1710" s="96"/>
      <c r="P1710" s="99"/>
    </row>
    <row r="1711" spans="1:16">
      <c r="A1711" s="927"/>
      <c r="B1711" s="920"/>
      <c r="C1711" s="897"/>
      <c r="D1711" s="94"/>
      <c r="E1711" s="96"/>
      <c r="F1711" s="99"/>
      <c r="G1711" s="920"/>
      <c r="H1711" s="900"/>
      <c r="I1711" s="94"/>
      <c r="J1711" s="96"/>
      <c r="K1711" s="99"/>
      <c r="L1711" s="920"/>
      <c r="M1711" s="903"/>
      <c r="N1711" s="94"/>
      <c r="O1711" s="96"/>
      <c r="P1711" s="97"/>
    </row>
    <row r="1712" spans="1:16" ht="17.25" thickBot="1">
      <c r="A1712" s="927"/>
      <c r="B1712" s="921"/>
      <c r="C1712" s="897"/>
      <c r="D1712" s="94"/>
      <c r="E1712" s="96"/>
      <c r="F1712" s="97"/>
      <c r="G1712" s="921"/>
      <c r="H1712" s="900"/>
      <c r="I1712" s="94"/>
      <c r="J1712" s="96"/>
      <c r="K1712" s="97"/>
      <c r="L1712" s="921"/>
      <c r="M1712" s="903"/>
      <c r="N1712" s="94"/>
      <c r="O1712" s="96"/>
      <c r="P1712" s="97"/>
    </row>
    <row r="1713" spans="1:16" ht="17.25" thickBot="1">
      <c r="A1713" s="927"/>
      <c r="B1713" s="100" t="s">
        <v>123</v>
      </c>
      <c r="C1713" s="897"/>
      <c r="D1713" s="94"/>
      <c r="E1713" s="96"/>
      <c r="F1713" s="97"/>
      <c r="G1713" s="100" t="s">
        <v>123</v>
      </c>
      <c r="H1713" s="900"/>
      <c r="I1713" s="94"/>
      <c r="J1713" s="96"/>
      <c r="K1713" s="97"/>
      <c r="L1713" s="100" t="s">
        <v>123</v>
      </c>
      <c r="M1713" s="903"/>
      <c r="N1713" s="94"/>
      <c r="O1713" s="96"/>
      <c r="P1713" s="97"/>
    </row>
    <row r="1714" spans="1:16">
      <c r="A1714" s="927"/>
      <c r="B1714" s="932"/>
      <c r="C1714" s="897"/>
      <c r="D1714" s="94"/>
      <c r="E1714" s="96"/>
      <c r="F1714" s="97"/>
      <c r="G1714" s="932"/>
      <c r="H1714" s="900"/>
      <c r="I1714" s="94"/>
      <c r="J1714" s="96"/>
      <c r="K1714" s="97"/>
      <c r="L1714" s="932"/>
      <c r="M1714" s="903"/>
      <c r="N1714" s="94"/>
      <c r="O1714" s="96"/>
      <c r="P1714" s="97"/>
    </row>
    <row r="1715" spans="1:16">
      <c r="A1715" s="927"/>
      <c r="B1715" s="933"/>
      <c r="C1715" s="897"/>
      <c r="D1715" s="94"/>
      <c r="E1715" s="96"/>
      <c r="F1715" s="97"/>
      <c r="G1715" s="933"/>
      <c r="H1715" s="900"/>
      <c r="I1715" s="94"/>
      <c r="J1715" s="96"/>
      <c r="K1715" s="97"/>
      <c r="L1715" s="933"/>
      <c r="M1715" s="903"/>
      <c r="N1715" s="94"/>
      <c r="O1715" s="96"/>
      <c r="P1715" s="97"/>
    </row>
    <row r="1716" spans="1:16" ht="17.25" thickBot="1">
      <c r="A1716" s="927"/>
      <c r="B1716" s="934"/>
      <c r="C1716" s="897"/>
      <c r="D1716" s="94"/>
      <c r="E1716" s="96"/>
      <c r="F1716" s="97"/>
      <c r="G1716" s="934"/>
      <c r="H1716" s="900"/>
      <c r="I1716" s="94"/>
      <c r="J1716" s="96"/>
      <c r="K1716" s="97"/>
      <c r="L1716" s="934"/>
      <c r="M1716" s="903"/>
      <c r="N1716" s="94"/>
      <c r="O1716" s="96"/>
      <c r="P1716" s="97"/>
    </row>
    <row r="1717" spans="1:16">
      <c r="A1717" s="927"/>
      <c r="B1717" s="915" t="s">
        <v>124</v>
      </c>
      <c r="C1717" s="897"/>
      <c r="D1717" s="94"/>
      <c r="E1717" s="96"/>
      <c r="F1717" s="97"/>
      <c r="G1717" s="915" t="s">
        <v>124</v>
      </c>
      <c r="H1717" s="900"/>
      <c r="I1717" s="94"/>
      <c r="J1717" s="96"/>
      <c r="K1717" s="97"/>
      <c r="L1717" s="915" t="s">
        <v>124</v>
      </c>
      <c r="M1717" s="903"/>
      <c r="N1717" s="94"/>
      <c r="O1717" s="96"/>
      <c r="P1717" s="97"/>
    </row>
    <row r="1718" spans="1:16" ht="17.25" thickBot="1">
      <c r="A1718" s="927"/>
      <c r="B1718" s="916"/>
      <c r="C1718" s="897"/>
      <c r="D1718" s="94"/>
      <c r="E1718" s="96"/>
      <c r="F1718" s="97"/>
      <c r="G1718" s="916"/>
      <c r="H1718" s="900"/>
      <c r="I1718" s="94"/>
      <c r="J1718" s="96"/>
      <c r="K1718" s="97"/>
      <c r="L1718" s="916"/>
      <c r="M1718" s="903"/>
      <c r="N1718" s="94"/>
      <c r="O1718" s="96"/>
      <c r="P1718" s="93"/>
    </row>
    <row r="1719" spans="1:16" ht="17.25" thickTop="1">
      <c r="A1719" s="927"/>
      <c r="B1719" s="930" t="s">
        <v>125</v>
      </c>
      <c r="C1719" s="897"/>
      <c r="D1719" s="94"/>
      <c r="E1719" s="96"/>
      <c r="F1719" s="93"/>
      <c r="G1719" s="930" t="s">
        <v>125</v>
      </c>
      <c r="H1719" s="900"/>
      <c r="I1719" s="94"/>
      <c r="J1719" s="96"/>
      <c r="K1719" s="93"/>
      <c r="L1719" s="930" t="s">
        <v>125</v>
      </c>
      <c r="M1719" s="903"/>
      <c r="N1719" s="94"/>
      <c r="O1719" s="96"/>
      <c r="P1719" s="97"/>
    </row>
    <row r="1720" spans="1:16" ht="17.25" thickBot="1">
      <c r="A1720" s="927"/>
      <c r="B1720" s="913"/>
      <c r="C1720" s="897"/>
      <c r="D1720" s="94"/>
      <c r="E1720" s="96"/>
      <c r="F1720" s="93"/>
      <c r="G1720" s="913"/>
      <c r="H1720" s="900"/>
      <c r="I1720" s="94"/>
      <c r="J1720" s="96"/>
      <c r="K1720" s="93"/>
      <c r="L1720" s="913"/>
      <c r="M1720" s="903"/>
      <c r="N1720" s="94"/>
      <c r="O1720" s="96"/>
      <c r="P1720" s="101"/>
    </row>
    <row r="1721" spans="1:16">
      <c r="A1721" s="927"/>
      <c r="B1721" s="923"/>
      <c r="C1721" s="897"/>
      <c r="D1721" s="94"/>
      <c r="E1721" s="96"/>
      <c r="F1721" s="97"/>
      <c r="G1721" s="923"/>
      <c r="H1721" s="900"/>
      <c r="I1721" s="94"/>
      <c r="J1721" s="96"/>
      <c r="K1721" s="97"/>
      <c r="L1721" s="923"/>
      <c r="M1721" s="903"/>
      <c r="N1721" s="94"/>
      <c r="O1721" s="96"/>
      <c r="P1721" s="103"/>
    </row>
    <row r="1722" spans="1:16" ht="17.25" thickBot="1">
      <c r="A1722" s="927"/>
      <c r="B1722" s="931"/>
      <c r="C1722" s="897"/>
      <c r="D1722" s="94"/>
      <c r="E1722" s="96"/>
      <c r="F1722" s="97"/>
      <c r="G1722" s="931"/>
      <c r="H1722" s="900"/>
      <c r="I1722" s="94"/>
      <c r="J1722" s="96"/>
      <c r="K1722" s="97"/>
      <c r="L1722" s="931"/>
      <c r="M1722" s="903"/>
      <c r="N1722" s="94"/>
      <c r="O1722" s="96"/>
      <c r="P1722" s="104"/>
    </row>
    <row r="1723" spans="1:16">
      <c r="A1723" s="927"/>
      <c r="B1723" s="912" t="s">
        <v>126</v>
      </c>
      <c r="C1723" s="897"/>
      <c r="D1723" s="94"/>
      <c r="E1723" s="96"/>
      <c r="F1723" s="93"/>
      <c r="G1723" s="912" t="s">
        <v>126</v>
      </c>
      <c r="H1723" s="900"/>
      <c r="I1723" s="94"/>
      <c r="J1723" s="96"/>
      <c r="K1723" s="93"/>
      <c r="L1723" s="912" t="s">
        <v>126</v>
      </c>
      <c r="M1723" s="903"/>
      <c r="N1723" s="94"/>
      <c r="O1723" s="96"/>
      <c r="P1723" s="99"/>
    </row>
    <row r="1724" spans="1:16" ht="17.25" thickBot="1">
      <c r="A1724" s="927"/>
      <c r="B1724" s="913"/>
      <c r="C1724" s="897"/>
      <c r="D1724" s="94"/>
      <c r="E1724" s="96"/>
      <c r="F1724" s="101"/>
      <c r="G1724" s="913"/>
      <c r="H1724" s="900"/>
      <c r="I1724" s="94"/>
      <c r="J1724" s="96"/>
      <c r="K1724" s="101"/>
      <c r="L1724" s="913"/>
      <c r="M1724" s="903"/>
      <c r="N1724" s="94"/>
      <c r="O1724" s="96"/>
      <c r="P1724" s="104"/>
    </row>
    <row r="1725" spans="1:16">
      <c r="A1725" s="927"/>
      <c r="B1725" s="923"/>
      <c r="C1725" s="897"/>
      <c r="D1725" s="94"/>
      <c r="E1725" s="96"/>
      <c r="F1725" s="102"/>
      <c r="G1725" s="923"/>
      <c r="H1725" s="900"/>
      <c r="I1725" s="94"/>
      <c r="J1725" s="96"/>
      <c r="K1725" s="103"/>
      <c r="L1725" s="923"/>
      <c r="M1725" s="903"/>
      <c r="N1725" s="94"/>
      <c r="O1725" s="96"/>
      <c r="P1725" s="93"/>
    </row>
    <row r="1726" spans="1:16" ht="17.25" thickBot="1">
      <c r="A1726" s="927"/>
      <c r="B1726" s="924"/>
      <c r="C1726" s="897"/>
      <c r="D1726" s="94"/>
      <c r="E1726" s="96"/>
      <c r="F1726" s="99"/>
      <c r="G1726" s="924"/>
      <c r="H1726" s="900"/>
      <c r="I1726" s="94"/>
      <c r="J1726" s="96"/>
      <c r="K1726" s="104"/>
      <c r="L1726" s="924"/>
      <c r="M1726" s="903"/>
      <c r="N1726" s="94"/>
      <c r="O1726" s="96"/>
      <c r="P1726" s="97"/>
    </row>
    <row r="1727" spans="1:16">
      <c r="A1727" s="927"/>
      <c r="B1727" s="922" t="s">
        <v>127</v>
      </c>
      <c r="C1727" s="897"/>
      <c r="D1727" s="94"/>
      <c r="E1727" s="96"/>
      <c r="F1727" s="103"/>
      <c r="G1727" s="922" t="s">
        <v>127</v>
      </c>
      <c r="H1727" s="900"/>
      <c r="I1727" s="94"/>
      <c r="J1727" s="96"/>
      <c r="K1727" s="104"/>
      <c r="L1727" s="922" t="s">
        <v>127</v>
      </c>
      <c r="M1727" s="903"/>
      <c r="N1727" s="94"/>
      <c r="O1727" s="114"/>
      <c r="P1727" s="97"/>
    </row>
    <row r="1728" spans="1:16" ht="17.25" thickBot="1">
      <c r="A1728" s="927"/>
      <c r="B1728" s="913"/>
      <c r="C1728" s="897"/>
      <c r="D1728" s="94"/>
      <c r="E1728" s="96"/>
      <c r="F1728" s="104"/>
      <c r="G1728" s="913"/>
      <c r="H1728" s="900"/>
      <c r="I1728" s="94"/>
      <c r="J1728" s="96"/>
      <c r="K1728" s="99"/>
      <c r="L1728" s="913"/>
      <c r="M1728" s="903"/>
      <c r="N1728" s="113"/>
      <c r="O1728" s="96"/>
      <c r="P1728" s="112"/>
    </row>
    <row r="1729" spans="1:16">
      <c r="A1729" s="927"/>
      <c r="B1729" s="923"/>
      <c r="C1729" s="897"/>
      <c r="D1729" s="94"/>
      <c r="E1729" s="96"/>
      <c r="F1729" s="104"/>
      <c r="G1729" s="923"/>
      <c r="H1729" s="900"/>
      <c r="I1729" s="94"/>
      <c r="J1729" s="96"/>
      <c r="K1729" s="104"/>
      <c r="L1729" s="923"/>
      <c r="M1729" s="903"/>
      <c r="N1729" s="113"/>
      <c r="O1729" s="114"/>
      <c r="P1729" s="97"/>
    </row>
    <row r="1730" spans="1:16" ht="17.25" thickBot="1">
      <c r="A1730" s="927"/>
      <c r="B1730" s="924"/>
      <c r="C1730" s="897"/>
      <c r="D1730" s="94"/>
      <c r="E1730" s="96"/>
      <c r="F1730" s="99"/>
      <c r="G1730" s="924"/>
      <c r="H1730" s="900"/>
      <c r="I1730" s="94"/>
      <c r="J1730" s="96"/>
      <c r="K1730" s="93"/>
      <c r="L1730" s="924"/>
      <c r="M1730" s="903"/>
      <c r="N1730" s="94"/>
      <c r="O1730" s="114"/>
      <c r="P1730" s="104"/>
    </row>
    <row r="1731" spans="1:16">
      <c r="A1731" s="927"/>
      <c r="B1731" s="922" t="s">
        <v>128</v>
      </c>
      <c r="C1731" s="897"/>
      <c r="D1731" s="94"/>
      <c r="E1731" s="96"/>
      <c r="F1731" s="104"/>
      <c r="G1731" s="922" t="s">
        <v>128</v>
      </c>
      <c r="H1731" s="900"/>
      <c r="I1731" s="94"/>
      <c r="J1731" s="96"/>
      <c r="K1731" s="97"/>
      <c r="L1731" s="922" t="s">
        <v>128</v>
      </c>
      <c r="M1731" s="903"/>
      <c r="N1731" s="94"/>
      <c r="O1731" s="96"/>
      <c r="P1731" s="97"/>
    </row>
    <row r="1732" spans="1:16" ht="17.25" thickBot="1">
      <c r="A1732" s="927"/>
      <c r="B1732" s="913"/>
      <c r="C1732" s="897"/>
      <c r="D1732" s="94"/>
      <c r="E1732" s="96"/>
      <c r="F1732" s="93"/>
      <c r="G1732" s="913"/>
      <c r="H1732" s="900"/>
      <c r="I1732" s="94"/>
      <c r="J1732" s="114"/>
      <c r="K1732" s="97"/>
      <c r="L1732" s="913"/>
      <c r="M1732" s="903"/>
      <c r="N1732" s="113"/>
      <c r="O1732" s="114"/>
      <c r="P1732" s="97"/>
    </row>
    <row r="1733" spans="1:16">
      <c r="A1733" s="927"/>
      <c r="B1733" s="923"/>
      <c r="C1733" s="897"/>
      <c r="D1733" s="94"/>
      <c r="E1733" s="96"/>
      <c r="F1733" s="97"/>
      <c r="G1733" s="923"/>
      <c r="H1733" s="900"/>
      <c r="I1733" s="94"/>
      <c r="J1733" s="96"/>
      <c r="K1733" s="97"/>
      <c r="L1733" s="923"/>
      <c r="M1733" s="903"/>
      <c r="N1733" s="113"/>
      <c r="O1733" s="114"/>
      <c r="P1733" s="97"/>
    </row>
    <row r="1734" spans="1:16" ht="17.25" thickBot="1">
      <c r="A1734" s="927"/>
      <c r="B1734" s="924"/>
      <c r="C1734" s="897"/>
      <c r="D1734" s="94"/>
      <c r="E1734" s="96"/>
      <c r="F1734" s="93"/>
      <c r="G1734" s="924"/>
      <c r="H1734" s="900"/>
      <c r="I1734" s="94"/>
      <c r="J1734" s="114"/>
      <c r="K1734" s="97"/>
      <c r="L1734" s="924"/>
      <c r="M1734" s="903"/>
      <c r="N1734" s="94"/>
      <c r="O1734" s="114"/>
      <c r="P1734" s="97"/>
    </row>
    <row r="1735" spans="1:16">
      <c r="A1735" s="927"/>
      <c r="B1735" s="912" t="s">
        <v>129</v>
      </c>
      <c r="C1735" s="897"/>
      <c r="D1735" s="94"/>
      <c r="E1735" s="96"/>
      <c r="F1735" s="93"/>
      <c r="G1735" s="912" t="s">
        <v>129</v>
      </c>
      <c r="H1735" s="900"/>
      <c r="I1735" s="94"/>
      <c r="J1735" s="114"/>
      <c r="K1735" s="97"/>
      <c r="L1735" s="912" t="s">
        <v>129</v>
      </c>
      <c r="M1735" s="903"/>
      <c r="N1735" s="113"/>
      <c r="O1735" s="114"/>
      <c r="P1735" s="97"/>
    </row>
    <row r="1736" spans="1:16" ht="17.25" thickBot="1">
      <c r="A1736" s="927"/>
      <c r="B1736" s="913"/>
      <c r="C1736" s="897"/>
      <c r="D1736" s="94"/>
      <c r="E1736" s="96"/>
      <c r="F1736" s="93"/>
      <c r="G1736" s="913"/>
      <c r="H1736" s="900"/>
      <c r="I1736" s="94"/>
      <c r="J1736" s="114"/>
      <c r="K1736" s="97"/>
      <c r="L1736" s="913"/>
      <c r="M1736" s="903"/>
      <c r="N1736" s="94"/>
      <c r="O1736" s="114"/>
      <c r="P1736" s="97"/>
    </row>
    <row r="1737" spans="1:16">
      <c r="A1737" s="927"/>
      <c r="B1737" s="106"/>
      <c r="C1737" s="897"/>
      <c r="D1737" s="94"/>
      <c r="E1737" s="96"/>
      <c r="F1737" s="97"/>
      <c r="G1737" s="106"/>
      <c r="H1737" s="900"/>
      <c r="I1737" s="94"/>
      <c r="J1737" s="96"/>
      <c r="K1737" s="112"/>
      <c r="L1737" s="106"/>
      <c r="M1737" s="903"/>
      <c r="N1737" s="113"/>
      <c r="O1737" s="96"/>
      <c r="P1737" s="112"/>
    </row>
    <row r="1738" spans="1:16">
      <c r="A1738" s="927"/>
      <c r="B1738" s="107"/>
      <c r="C1738" s="897"/>
      <c r="D1738" s="94"/>
      <c r="E1738" s="96"/>
      <c r="F1738" s="93"/>
      <c r="G1738" s="107"/>
      <c r="H1738" s="900"/>
      <c r="I1738" s="94"/>
      <c r="J1738" s="96"/>
      <c r="K1738" s="97"/>
      <c r="L1738" s="107"/>
      <c r="M1738" s="903"/>
      <c r="N1738" s="113"/>
      <c r="O1738" s="114"/>
      <c r="P1738" s="97"/>
    </row>
    <row r="1739" spans="1:16">
      <c r="A1739" s="927"/>
      <c r="B1739" s="109"/>
      <c r="C1739" s="897"/>
      <c r="D1739" s="94"/>
      <c r="E1739" s="96"/>
      <c r="F1739" s="93"/>
      <c r="G1739" s="109"/>
      <c r="H1739" s="900"/>
      <c r="I1739" s="113"/>
      <c r="J1739" s="114"/>
      <c r="K1739" s="97"/>
      <c r="L1739" s="109"/>
      <c r="M1739" s="903"/>
      <c r="N1739" s="113"/>
      <c r="O1739" s="114"/>
      <c r="P1739" s="104"/>
    </row>
    <row r="1740" spans="1:16">
      <c r="A1740" s="927"/>
      <c r="B1740" s="110"/>
      <c r="C1740" s="897"/>
      <c r="D1740" s="94"/>
      <c r="E1740" s="96"/>
      <c r="F1740" s="93"/>
      <c r="G1740" s="110"/>
      <c r="H1740" s="900"/>
      <c r="I1740" s="113"/>
      <c r="J1740" s="114"/>
      <c r="K1740" s="104"/>
      <c r="L1740" s="110"/>
      <c r="M1740" s="903"/>
      <c r="N1740" s="111"/>
      <c r="O1740" s="96"/>
      <c r="P1740" s="97"/>
    </row>
    <row r="1741" spans="1:16">
      <c r="A1741" s="927"/>
      <c r="B1741" s="109"/>
      <c r="C1741" s="897"/>
      <c r="D1741" s="111"/>
      <c r="E1741" s="96"/>
      <c r="F1741" s="97"/>
      <c r="G1741" s="109"/>
      <c r="H1741" s="900"/>
      <c r="I1741" s="111"/>
      <c r="J1741" s="96"/>
      <c r="K1741" s="112"/>
      <c r="L1741" s="109"/>
      <c r="M1741" s="903"/>
      <c r="N1741" s="94"/>
      <c r="O1741" s="96"/>
      <c r="P1741" s="112"/>
    </row>
    <row r="1742" spans="1:16">
      <c r="A1742" s="927"/>
      <c r="B1742" s="110"/>
      <c r="C1742" s="897"/>
      <c r="D1742" s="94"/>
      <c r="E1742" s="96"/>
      <c r="F1742" s="108"/>
      <c r="G1742" s="110"/>
      <c r="H1742" s="900"/>
      <c r="I1742" s="94"/>
      <c r="J1742" s="96"/>
      <c r="K1742" s="97"/>
      <c r="L1742" s="110"/>
      <c r="M1742" s="903"/>
      <c r="N1742" s="113"/>
      <c r="O1742" s="114"/>
      <c r="P1742" s="97"/>
    </row>
    <row r="1743" spans="1:16">
      <c r="A1743" s="927"/>
      <c r="B1743" s="109"/>
      <c r="C1743" s="897"/>
      <c r="D1743" s="94"/>
      <c r="E1743" s="96"/>
      <c r="F1743" s="97"/>
      <c r="G1743" s="109"/>
      <c r="H1743" s="900"/>
      <c r="I1743" s="113"/>
      <c r="J1743" s="114"/>
      <c r="K1743" s="97"/>
      <c r="L1743" s="109"/>
      <c r="M1743" s="903"/>
      <c r="N1743" s="113"/>
      <c r="O1743" s="114"/>
      <c r="P1743" s="97"/>
    </row>
    <row r="1744" spans="1:16" ht="17.25" thickBot="1">
      <c r="A1744" s="927"/>
      <c r="B1744" s="110"/>
      <c r="C1744" s="910"/>
      <c r="D1744" s="115"/>
      <c r="E1744" s="116"/>
      <c r="F1744" s="117"/>
      <c r="G1744" s="110"/>
      <c r="H1744" s="900"/>
      <c r="I1744" s="115"/>
      <c r="J1744" s="116"/>
      <c r="K1744" s="117"/>
      <c r="L1744" s="110"/>
      <c r="M1744" s="903"/>
      <c r="N1744" s="115"/>
      <c r="O1744" s="116"/>
      <c r="P1744" s="117"/>
    </row>
    <row r="1745" spans="1:16">
      <c r="A1745" s="914" t="str">
        <f>TEXT(A1699,"AAAA")</f>
        <v>星期三</v>
      </c>
      <c r="B1745" s="109"/>
      <c r="C1745" s="896" t="s">
        <v>666</v>
      </c>
      <c r="D1745" s="118"/>
      <c r="E1745" s="119"/>
      <c r="F1745" s="97"/>
      <c r="G1745" s="109"/>
      <c r="H1745" s="899" t="s">
        <v>130</v>
      </c>
      <c r="I1745" s="118"/>
      <c r="J1745" s="119"/>
      <c r="K1745" s="97"/>
      <c r="L1745" s="109"/>
      <c r="M1745" s="902" t="s">
        <v>130</v>
      </c>
      <c r="N1745" s="118"/>
      <c r="O1745" s="119"/>
      <c r="P1745" s="97"/>
    </row>
    <row r="1746" spans="1:16">
      <c r="A1746" s="914"/>
      <c r="B1746" s="110"/>
      <c r="C1746" s="897"/>
      <c r="D1746" s="120"/>
      <c r="E1746" s="96"/>
      <c r="F1746" s="97"/>
      <c r="G1746" s="110"/>
      <c r="H1746" s="900"/>
      <c r="I1746" s="94"/>
      <c r="J1746" s="96"/>
      <c r="K1746" s="97"/>
      <c r="L1746" s="110"/>
      <c r="M1746" s="903"/>
      <c r="N1746" s="94"/>
      <c r="O1746" s="96"/>
      <c r="P1746" s="97"/>
    </row>
    <row r="1747" spans="1:16">
      <c r="A1747" s="914"/>
      <c r="B1747" s="109"/>
      <c r="C1747" s="897"/>
      <c r="D1747" s="120"/>
      <c r="E1747" s="96"/>
      <c r="F1747" s="97"/>
      <c r="G1747" s="109"/>
      <c r="H1747" s="900"/>
      <c r="I1747" s="94"/>
      <c r="J1747" s="96"/>
      <c r="K1747" s="97"/>
      <c r="L1747" s="109"/>
      <c r="M1747" s="903"/>
      <c r="N1747" s="94"/>
      <c r="O1747" s="96"/>
      <c r="P1747" s="97"/>
    </row>
    <row r="1748" spans="1:16">
      <c r="A1748" s="914"/>
      <c r="B1748" s="110"/>
      <c r="C1748" s="897"/>
      <c r="D1748" s="120"/>
      <c r="E1748" s="96"/>
      <c r="F1748" s="97"/>
      <c r="G1748" s="110"/>
      <c r="H1748" s="900"/>
      <c r="I1748" s="94"/>
      <c r="J1748" s="96"/>
      <c r="K1748" s="97"/>
      <c r="L1748" s="110"/>
      <c r="M1748" s="903"/>
      <c r="N1748" s="94"/>
      <c r="O1748" s="96"/>
      <c r="P1748" s="97"/>
    </row>
    <row r="1749" spans="1:16">
      <c r="A1749" s="914"/>
      <c r="B1749" s="109"/>
      <c r="C1749" s="897"/>
      <c r="D1749" s="120"/>
      <c r="E1749" s="96"/>
      <c r="F1749" s="97"/>
      <c r="G1749" s="109"/>
      <c r="H1749" s="900"/>
      <c r="I1749" s="94"/>
      <c r="J1749" s="96"/>
      <c r="K1749" s="97"/>
      <c r="L1749" s="109"/>
      <c r="M1749" s="903"/>
      <c r="N1749" s="94"/>
      <c r="O1749" s="96"/>
      <c r="P1749" s="97"/>
    </row>
    <row r="1750" spans="1:16">
      <c r="A1750" s="914"/>
      <c r="B1750" s="110"/>
      <c r="C1750" s="897"/>
      <c r="D1750" s="120"/>
      <c r="E1750" s="96"/>
      <c r="F1750" s="97"/>
      <c r="G1750" s="110"/>
      <c r="H1750" s="900"/>
      <c r="I1750" s="94"/>
      <c r="J1750" s="96"/>
      <c r="K1750" s="97"/>
      <c r="L1750" s="110"/>
      <c r="M1750" s="903"/>
      <c r="N1750" s="94"/>
      <c r="O1750" s="96"/>
      <c r="P1750" s="97"/>
    </row>
    <row r="1751" spans="1:16">
      <c r="A1751" s="914"/>
      <c r="B1751" s="109"/>
      <c r="C1751" s="897"/>
      <c r="D1751" s="120"/>
      <c r="E1751" s="96"/>
      <c r="F1751" s="97"/>
      <c r="G1751" s="109"/>
      <c r="H1751" s="900"/>
      <c r="I1751" s="94"/>
      <c r="J1751" s="96"/>
      <c r="K1751" s="97"/>
      <c r="L1751" s="109"/>
      <c r="M1751" s="903"/>
      <c r="N1751" s="94"/>
      <c r="O1751" s="96"/>
      <c r="P1751" s="97"/>
    </row>
    <row r="1752" spans="1:16">
      <c r="A1752" s="914"/>
      <c r="B1752" s="110"/>
      <c r="C1752" s="897"/>
      <c r="D1752" s="94"/>
      <c r="E1752" s="96"/>
      <c r="F1752" s="97"/>
      <c r="G1752" s="110"/>
      <c r="H1752" s="900"/>
      <c r="I1752" s="94"/>
      <c r="J1752" s="96"/>
      <c r="K1752" s="97"/>
      <c r="L1752" s="110"/>
      <c r="M1752" s="903"/>
      <c r="N1752" s="94"/>
      <c r="O1752" s="96"/>
      <c r="P1752" s="97"/>
    </row>
    <row r="1753" spans="1:16">
      <c r="A1753" s="914"/>
      <c r="B1753" s="107"/>
      <c r="C1753" s="897"/>
      <c r="D1753" s="113"/>
      <c r="E1753" s="114"/>
      <c r="F1753" s="104"/>
      <c r="G1753" s="107"/>
      <c r="H1753" s="900"/>
      <c r="I1753" s="113"/>
      <c r="J1753" s="114"/>
      <c r="K1753" s="97"/>
      <c r="L1753" s="107"/>
      <c r="M1753" s="903"/>
      <c r="N1753" s="113"/>
      <c r="O1753" s="114"/>
      <c r="P1753" s="97"/>
    </row>
    <row r="1754" spans="1:16" ht="17.25" thickBot="1">
      <c r="A1754" s="914"/>
      <c r="B1754" s="107"/>
      <c r="C1754" s="910"/>
      <c r="D1754" s="122" t="s">
        <v>132</v>
      </c>
      <c r="E1754" s="123" t="s">
        <v>133</v>
      </c>
      <c r="F1754" s="124"/>
      <c r="G1754" s="107"/>
      <c r="H1754" s="911"/>
      <c r="I1754" s="122" t="s">
        <v>132</v>
      </c>
      <c r="J1754" s="123" t="s">
        <v>133</v>
      </c>
      <c r="K1754" s="97"/>
      <c r="L1754" s="107"/>
      <c r="M1754" s="909"/>
      <c r="N1754" s="122" t="s">
        <v>132</v>
      </c>
      <c r="O1754" s="123" t="s">
        <v>133</v>
      </c>
      <c r="P1754" s="97"/>
    </row>
    <row r="1755" spans="1:16">
      <c r="A1755" s="105"/>
      <c r="B1755" s="109"/>
      <c r="C1755" s="896" t="s">
        <v>667</v>
      </c>
      <c r="D1755" s="118"/>
      <c r="E1755" s="119"/>
      <c r="F1755" s="125"/>
      <c r="G1755" s="109"/>
      <c r="H1755" s="899" t="s">
        <v>134</v>
      </c>
      <c r="I1755" s="118"/>
      <c r="J1755" s="119"/>
      <c r="K1755" s="125"/>
      <c r="L1755" s="109"/>
      <c r="M1755" s="902" t="s">
        <v>134</v>
      </c>
      <c r="N1755" s="118"/>
      <c r="O1755" s="119"/>
      <c r="P1755" s="125"/>
    </row>
    <row r="1756" spans="1:16">
      <c r="A1756" s="105"/>
      <c r="B1756" s="110"/>
      <c r="C1756" s="897"/>
      <c r="D1756" s="94"/>
      <c r="E1756" s="96"/>
      <c r="F1756" s="97"/>
      <c r="G1756" s="110"/>
      <c r="H1756" s="900"/>
      <c r="I1756" s="94"/>
      <c r="J1756" s="96"/>
      <c r="K1756" s="97"/>
      <c r="L1756" s="110"/>
      <c r="M1756" s="903"/>
      <c r="N1756" s="94"/>
      <c r="O1756" s="96"/>
      <c r="P1756" s="97"/>
    </row>
    <row r="1757" spans="1:16">
      <c r="A1757" s="105"/>
      <c r="B1757" s="126"/>
      <c r="C1757" s="897"/>
      <c r="D1757" s="94"/>
      <c r="E1757" s="96"/>
      <c r="F1757" s="97"/>
      <c r="G1757" s="126"/>
      <c r="H1757" s="900"/>
      <c r="I1757" s="94"/>
      <c r="J1757" s="96"/>
      <c r="K1757" s="97"/>
      <c r="L1757" s="126"/>
      <c r="M1757" s="903"/>
      <c r="N1757" s="94"/>
      <c r="O1757" s="96"/>
      <c r="P1757" s="128"/>
    </row>
    <row r="1758" spans="1:16">
      <c r="A1758" s="105"/>
      <c r="B1758" s="107"/>
      <c r="C1758" s="897"/>
      <c r="D1758" s="94"/>
      <c r="E1758" s="96"/>
      <c r="F1758" s="97"/>
      <c r="G1758" s="107"/>
      <c r="H1758" s="900"/>
      <c r="I1758" s="94"/>
      <c r="J1758" s="96"/>
      <c r="K1758" s="97"/>
      <c r="L1758" s="107"/>
      <c r="M1758" s="903"/>
      <c r="N1758" s="94"/>
      <c r="O1758" s="96"/>
      <c r="P1758" s="216"/>
    </row>
    <row r="1759" spans="1:16">
      <c r="A1759" s="105"/>
      <c r="B1759" s="109"/>
      <c r="C1759" s="897"/>
      <c r="D1759" s="94"/>
      <c r="E1759" s="96"/>
      <c r="F1759" s="97"/>
      <c r="G1759" s="109"/>
      <c r="H1759" s="900"/>
      <c r="I1759" s="94"/>
      <c r="J1759" s="96"/>
      <c r="K1759" s="97"/>
      <c r="L1759" s="109"/>
      <c r="M1759" s="903"/>
      <c r="N1759" s="94"/>
      <c r="O1759" s="96"/>
      <c r="P1759" s="97"/>
    </row>
    <row r="1760" spans="1:16">
      <c r="A1760" s="105"/>
      <c r="B1760" s="110"/>
      <c r="C1760" s="897"/>
      <c r="D1760" s="94"/>
      <c r="E1760" s="96"/>
      <c r="F1760" s="127"/>
      <c r="G1760" s="110"/>
      <c r="H1760" s="900"/>
      <c r="I1760" s="94"/>
      <c r="J1760" s="96"/>
      <c r="K1760" s="127"/>
      <c r="L1760" s="110"/>
      <c r="M1760" s="903"/>
      <c r="N1760" s="94"/>
      <c r="O1760" s="96"/>
      <c r="P1760" s="127"/>
    </row>
    <row r="1761" spans="1:16">
      <c r="A1761" s="105"/>
      <c r="B1761" s="109"/>
      <c r="C1761" s="897"/>
      <c r="D1761" s="94"/>
      <c r="E1761" s="96"/>
      <c r="F1761" s="128"/>
      <c r="G1761" s="109"/>
      <c r="H1761" s="900"/>
      <c r="I1761" s="94"/>
      <c r="J1761" s="96"/>
      <c r="K1761" s="128"/>
      <c r="L1761" s="109"/>
      <c r="M1761" s="903"/>
      <c r="N1761" s="94"/>
      <c r="O1761" s="96"/>
      <c r="P1761" s="128"/>
    </row>
    <row r="1762" spans="1:16">
      <c r="A1762" s="105"/>
      <c r="B1762" s="110"/>
      <c r="C1762" s="897"/>
      <c r="D1762" s="217"/>
      <c r="E1762" s="114"/>
      <c r="F1762" s="216"/>
      <c r="G1762" s="110"/>
      <c r="H1762" s="900"/>
      <c r="I1762" s="113"/>
      <c r="J1762" s="114"/>
      <c r="K1762" s="216"/>
      <c r="L1762" s="110"/>
      <c r="M1762" s="903"/>
      <c r="N1762" s="113"/>
      <c r="O1762" s="114"/>
      <c r="P1762" s="216"/>
    </row>
    <row r="1763" spans="1:16">
      <c r="A1763" s="105"/>
      <c r="B1763" s="109"/>
      <c r="C1763" s="897"/>
      <c r="D1763" s="217"/>
      <c r="E1763" s="114"/>
      <c r="F1763" s="216"/>
      <c r="G1763" s="109"/>
      <c r="H1763" s="900"/>
      <c r="I1763" s="113"/>
      <c r="J1763" s="114"/>
      <c r="K1763" s="216"/>
      <c r="L1763" s="109"/>
      <c r="M1763" s="903"/>
      <c r="N1763" s="113"/>
      <c r="O1763" s="114"/>
      <c r="P1763" s="216"/>
    </row>
    <row r="1764" spans="1:16" ht="17.25" thickBot="1">
      <c r="A1764" s="105"/>
      <c r="B1764" s="110"/>
      <c r="C1764" s="910"/>
      <c r="D1764" s="129"/>
      <c r="E1764" s="130"/>
      <c r="F1764" s="104"/>
      <c r="G1764" s="110"/>
      <c r="H1764" s="911"/>
      <c r="I1764" s="113"/>
      <c r="J1764" s="130"/>
      <c r="K1764" s="104"/>
      <c r="L1764" s="110"/>
      <c r="M1764" s="909"/>
      <c r="N1764" s="113"/>
      <c r="O1764" s="131"/>
      <c r="P1764" s="127"/>
    </row>
    <row r="1765" spans="1:16">
      <c r="A1765" s="132"/>
      <c r="B1765" s="109"/>
      <c r="C1765" s="896" t="s">
        <v>668</v>
      </c>
      <c r="D1765" s="118" t="s">
        <v>136</v>
      </c>
      <c r="E1765" s="133" t="s">
        <v>137</v>
      </c>
      <c r="F1765" s="125"/>
      <c r="G1765" s="109"/>
      <c r="H1765" s="899" t="s">
        <v>135</v>
      </c>
      <c r="I1765" s="118" t="s">
        <v>136</v>
      </c>
      <c r="J1765" s="133" t="s">
        <v>137</v>
      </c>
      <c r="K1765" s="125"/>
      <c r="L1765" s="109"/>
      <c r="M1765" s="902" t="s">
        <v>135</v>
      </c>
      <c r="N1765" s="118" t="s">
        <v>136</v>
      </c>
      <c r="O1765" s="133" t="s">
        <v>137</v>
      </c>
      <c r="P1765" s="125"/>
    </row>
    <row r="1766" spans="1:16">
      <c r="A1766" s="132"/>
      <c r="B1766" s="110"/>
      <c r="C1766" s="897"/>
      <c r="D1766" s="94" t="s">
        <v>141</v>
      </c>
      <c r="E1766" s="96" t="s">
        <v>142</v>
      </c>
      <c r="F1766" s="134"/>
      <c r="G1766" s="110"/>
      <c r="H1766" s="900"/>
      <c r="I1766" s="94" t="s">
        <v>141</v>
      </c>
      <c r="J1766" s="96" t="s">
        <v>142</v>
      </c>
      <c r="K1766" s="134"/>
      <c r="L1766" s="110"/>
      <c r="M1766" s="903"/>
      <c r="N1766" s="94" t="s">
        <v>141</v>
      </c>
      <c r="O1766" s="96" t="s">
        <v>142</v>
      </c>
      <c r="P1766" s="134"/>
    </row>
    <row r="1767" spans="1:16">
      <c r="A1767" s="132"/>
      <c r="B1767" s="135"/>
      <c r="C1767" s="897"/>
      <c r="D1767" s="94" t="s">
        <v>145</v>
      </c>
      <c r="E1767" s="96" t="s">
        <v>146</v>
      </c>
      <c r="F1767" s="97"/>
      <c r="G1767" s="135"/>
      <c r="H1767" s="900"/>
      <c r="I1767" s="94" t="s">
        <v>145</v>
      </c>
      <c r="J1767" s="96" t="s">
        <v>146</v>
      </c>
      <c r="K1767" s="97"/>
      <c r="L1767" s="135"/>
      <c r="M1767" s="903"/>
      <c r="N1767" s="94" t="s">
        <v>145</v>
      </c>
      <c r="O1767" s="96" t="s">
        <v>146</v>
      </c>
      <c r="P1767" s="97"/>
    </row>
    <row r="1768" spans="1:16">
      <c r="A1768" s="132"/>
      <c r="B1768" s="110"/>
      <c r="C1768" s="897"/>
      <c r="D1768" s="94" t="s">
        <v>147</v>
      </c>
      <c r="E1768" s="96" t="s">
        <v>148</v>
      </c>
      <c r="F1768" s="104"/>
      <c r="G1768" s="110"/>
      <c r="H1768" s="900"/>
      <c r="I1768" s="94" t="s">
        <v>147</v>
      </c>
      <c r="J1768" s="96" t="s">
        <v>148</v>
      </c>
      <c r="K1768" s="104"/>
      <c r="L1768" s="110"/>
      <c r="M1768" s="903"/>
      <c r="N1768" s="94" t="s">
        <v>147</v>
      </c>
      <c r="O1768" s="96" t="s">
        <v>148</v>
      </c>
      <c r="P1768" s="104"/>
    </row>
    <row r="1769" spans="1:16">
      <c r="A1769" s="132"/>
      <c r="B1769" s="135"/>
      <c r="C1769" s="897"/>
      <c r="D1769" s="94"/>
      <c r="E1769" s="114"/>
      <c r="F1769" s="136"/>
      <c r="G1769" s="135"/>
      <c r="H1769" s="900"/>
      <c r="I1769" s="94"/>
      <c r="J1769" s="114"/>
      <c r="K1769" s="136"/>
      <c r="L1769" s="135"/>
      <c r="M1769" s="903"/>
      <c r="N1769" s="94"/>
      <c r="O1769" s="114"/>
      <c r="P1769" s="136"/>
    </row>
    <row r="1770" spans="1:16">
      <c r="A1770" s="132"/>
      <c r="B1770" s="110"/>
      <c r="C1770" s="897"/>
      <c r="D1770" s="94"/>
      <c r="E1770" s="96"/>
      <c r="F1770" s="97"/>
      <c r="G1770" s="110"/>
      <c r="H1770" s="900"/>
      <c r="I1770" s="94"/>
      <c r="J1770" s="96"/>
      <c r="K1770" s="97"/>
      <c r="L1770" s="110"/>
      <c r="M1770" s="903"/>
      <c r="N1770" s="94"/>
      <c r="O1770" s="96"/>
      <c r="P1770" s="97"/>
    </row>
    <row r="1771" spans="1:16">
      <c r="A1771" s="132"/>
      <c r="B1771" s="135"/>
      <c r="C1771" s="897"/>
      <c r="D1771" s="94"/>
      <c r="E1771" s="114"/>
      <c r="F1771" s="136"/>
      <c r="G1771" s="135"/>
      <c r="H1771" s="900"/>
      <c r="I1771" s="94"/>
      <c r="J1771" s="114"/>
      <c r="K1771" s="136"/>
      <c r="L1771" s="135"/>
      <c r="M1771" s="903"/>
      <c r="N1771" s="94"/>
      <c r="O1771" s="114"/>
      <c r="P1771" s="136"/>
    </row>
    <row r="1772" spans="1:16">
      <c r="A1772" s="132"/>
      <c r="B1772" s="110"/>
      <c r="C1772" s="897"/>
      <c r="D1772" s="94"/>
      <c r="E1772" s="96"/>
      <c r="F1772" s="97"/>
      <c r="G1772" s="110"/>
      <c r="H1772" s="900"/>
      <c r="I1772" s="94"/>
      <c r="J1772" s="96"/>
      <c r="K1772" s="97"/>
      <c r="L1772" s="110"/>
      <c r="M1772" s="903"/>
      <c r="N1772" s="94"/>
      <c r="O1772" s="96"/>
      <c r="P1772" s="97"/>
    </row>
    <row r="1773" spans="1:16">
      <c r="A1773" s="132"/>
      <c r="B1773" s="135"/>
      <c r="C1773" s="897"/>
      <c r="D1773" s="94"/>
      <c r="E1773" s="96"/>
      <c r="F1773" s="97"/>
      <c r="G1773" s="135"/>
      <c r="H1773" s="900"/>
      <c r="I1773" s="94"/>
      <c r="J1773" s="96"/>
      <c r="K1773" s="97"/>
      <c r="L1773" s="135"/>
      <c r="M1773" s="903"/>
      <c r="N1773" s="94"/>
      <c r="O1773" s="96"/>
      <c r="P1773" s="97"/>
    </row>
    <row r="1774" spans="1:16" ht="17.25" thickBot="1">
      <c r="A1774" s="132"/>
      <c r="B1774" s="110"/>
      <c r="C1774" s="910"/>
      <c r="D1774" s="115"/>
      <c r="E1774" s="116"/>
      <c r="F1774" s="117"/>
      <c r="G1774" s="110"/>
      <c r="H1774" s="911"/>
      <c r="I1774" s="115"/>
      <c r="J1774" s="130"/>
      <c r="K1774" s="104"/>
      <c r="L1774" s="110"/>
      <c r="M1774" s="909"/>
      <c r="N1774" s="115"/>
      <c r="O1774" s="130"/>
      <c r="P1774" s="104"/>
    </row>
    <row r="1775" spans="1:16">
      <c r="A1775" s="132"/>
      <c r="B1775" s="135"/>
      <c r="C1775" s="896" t="s">
        <v>669</v>
      </c>
      <c r="D1775" s="137" t="s">
        <v>150</v>
      </c>
      <c r="E1775" s="138"/>
      <c r="F1775" s="139" t="s">
        <v>151</v>
      </c>
      <c r="G1775" s="135"/>
      <c r="H1775" s="899" t="s">
        <v>149</v>
      </c>
      <c r="I1775" s="137" t="s">
        <v>150</v>
      </c>
      <c r="J1775" s="138"/>
      <c r="K1775" s="139" t="s">
        <v>151</v>
      </c>
      <c r="L1775" s="135"/>
      <c r="M1775" s="902" t="s">
        <v>149</v>
      </c>
      <c r="N1775" s="137" t="s">
        <v>150</v>
      </c>
      <c r="O1775" s="138"/>
      <c r="P1775" s="139" t="s">
        <v>151</v>
      </c>
    </row>
    <row r="1776" spans="1:16">
      <c r="A1776" s="132"/>
      <c r="B1776" s="110"/>
      <c r="C1776" s="897"/>
      <c r="D1776" s="120"/>
      <c r="E1776" s="121"/>
      <c r="F1776" s="140"/>
      <c r="G1776" s="110"/>
      <c r="H1776" s="900"/>
      <c r="I1776" s="94"/>
      <c r="J1776" s="96"/>
      <c r="K1776" s="97"/>
      <c r="L1776" s="110"/>
      <c r="M1776" s="903"/>
      <c r="N1776" s="94"/>
      <c r="O1776" s="96"/>
      <c r="P1776" s="97"/>
    </row>
    <row r="1777" spans="1:16">
      <c r="A1777" s="132"/>
      <c r="B1777" s="135"/>
      <c r="C1777" s="897"/>
      <c r="D1777" s="94"/>
      <c r="E1777" s="96"/>
      <c r="F1777" s="97"/>
      <c r="G1777" s="135"/>
      <c r="H1777" s="900"/>
      <c r="I1777" s="94"/>
      <c r="J1777" s="96"/>
      <c r="K1777" s="97"/>
      <c r="L1777" s="135"/>
      <c r="M1777" s="903"/>
      <c r="N1777" s="94"/>
      <c r="O1777" s="96"/>
      <c r="P1777" s="97"/>
    </row>
    <row r="1778" spans="1:16">
      <c r="A1778" s="132"/>
      <c r="B1778" s="110"/>
      <c r="C1778" s="897"/>
      <c r="D1778" s="113"/>
      <c r="E1778" s="114"/>
      <c r="F1778" s="104"/>
      <c r="G1778" s="110"/>
      <c r="H1778" s="900"/>
      <c r="I1778" s="113"/>
      <c r="J1778" s="114"/>
      <c r="K1778" s="104"/>
      <c r="L1778" s="110"/>
      <c r="M1778" s="903"/>
      <c r="N1778" s="113"/>
      <c r="O1778" s="114"/>
      <c r="P1778" s="104"/>
    </row>
    <row r="1779" spans="1:16">
      <c r="A1779" s="905"/>
      <c r="B1779" s="135"/>
      <c r="C1779" s="897"/>
      <c r="D1779" s="94"/>
      <c r="E1779" s="96"/>
      <c r="F1779" s="97"/>
      <c r="G1779" s="135"/>
      <c r="H1779" s="900"/>
      <c r="I1779" s="94"/>
      <c r="J1779" s="96"/>
      <c r="K1779" s="97"/>
      <c r="L1779" s="135"/>
      <c r="M1779" s="903"/>
      <c r="N1779" s="94"/>
      <c r="O1779" s="96"/>
      <c r="P1779" s="97"/>
    </row>
    <row r="1780" spans="1:16">
      <c r="A1780" s="905"/>
      <c r="B1780" s="110"/>
      <c r="C1780" s="897"/>
      <c r="D1780" s="94"/>
      <c r="E1780" s="96"/>
      <c r="F1780" s="97"/>
      <c r="G1780" s="110"/>
      <c r="H1780" s="900"/>
      <c r="I1780" s="94"/>
      <c r="J1780" s="96"/>
      <c r="K1780" s="97"/>
      <c r="L1780" s="110"/>
      <c r="M1780" s="903"/>
      <c r="N1780" s="94"/>
      <c r="O1780" s="96"/>
      <c r="P1780" s="97"/>
    </row>
    <row r="1781" spans="1:16">
      <c r="A1781" s="905"/>
      <c r="B1781" s="135"/>
      <c r="C1781" s="897"/>
      <c r="D1781" s="113"/>
      <c r="E1781" s="114"/>
      <c r="F1781" s="104"/>
      <c r="G1781" s="135"/>
      <c r="H1781" s="900"/>
      <c r="I1781" s="113"/>
      <c r="J1781" s="114"/>
      <c r="K1781" s="104"/>
      <c r="L1781" s="135"/>
      <c r="M1781" s="903"/>
      <c r="N1781" s="113"/>
      <c r="O1781" s="114"/>
      <c r="P1781" s="104"/>
    </row>
    <row r="1782" spans="1:16" ht="17.25" thickBot="1">
      <c r="A1782" s="906"/>
      <c r="B1782" s="141"/>
      <c r="C1782" s="898"/>
      <c r="D1782" s="142"/>
      <c r="E1782" s="143"/>
      <c r="F1782" s="144"/>
      <c r="G1782" s="141"/>
      <c r="H1782" s="901"/>
      <c r="I1782" s="142"/>
      <c r="J1782" s="143"/>
      <c r="K1782" s="144"/>
      <c r="L1782" s="141"/>
      <c r="M1782" s="904"/>
      <c r="N1782" s="142"/>
      <c r="O1782" s="143"/>
      <c r="P1782" s="144"/>
    </row>
    <row r="1783" spans="1:16" s="146" customFormat="1" ht="27" customHeight="1" thickTop="1" thickBot="1">
      <c r="A1783" s="145"/>
      <c r="B1783" s="907" t="s">
        <v>152</v>
      </c>
      <c r="C1783" s="907"/>
      <c r="D1783" s="907"/>
      <c r="E1783" s="907"/>
      <c r="F1783" s="907"/>
      <c r="G1783" s="908" t="s">
        <v>153</v>
      </c>
      <c r="H1783" s="908"/>
      <c r="I1783" s="908"/>
      <c r="J1783" s="908"/>
      <c r="K1783" s="908"/>
      <c r="L1783" s="908"/>
      <c r="M1783" s="908"/>
      <c r="N1783" s="889" t="s">
        <v>154</v>
      </c>
      <c r="O1783" s="889"/>
      <c r="P1783" s="889"/>
    </row>
    <row r="1784" spans="1:16" s="159" customFormat="1" ht="21.75" customHeight="1" thickTop="1" thickBot="1">
      <c r="A1784" s="147" t="s">
        <v>0</v>
      </c>
      <c r="B1784" s="148"/>
      <c r="C1784" s="149" t="s">
        <v>155</v>
      </c>
      <c r="D1784" s="150" t="s">
        <v>156</v>
      </c>
      <c r="E1784" s="151" t="s">
        <v>157</v>
      </c>
      <c r="F1784" s="152" t="s">
        <v>158</v>
      </c>
      <c r="G1784" s="153" t="s">
        <v>159</v>
      </c>
      <c r="H1784" s="154" t="s">
        <v>150</v>
      </c>
      <c r="I1784" s="155" t="s">
        <v>156</v>
      </c>
      <c r="J1784" s="155" t="s">
        <v>157</v>
      </c>
      <c r="K1784" s="155" t="s">
        <v>158</v>
      </c>
      <c r="L1784" s="154" t="s">
        <v>160</v>
      </c>
      <c r="M1784" s="156" t="s">
        <v>161</v>
      </c>
      <c r="N1784" s="157" t="s">
        <v>155</v>
      </c>
      <c r="O1784" s="151" t="s">
        <v>157</v>
      </c>
      <c r="P1784" s="158" t="s">
        <v>158</v>
      </c>
    </row>
    <row r="1785" spans="1:16" s="172" customFormat="1" ht="17.25" thickTop="1">
      <c r="A1785" s="890">
        <f>A1699</f>
        <v>46190</v>
      </c>
      <c r="B1785" s="893" t="s">
        <v>670</v>
      </c>
      <c r="C1785" s="160"/>
      <c r="D1785" s="161"/>
      <c r="E1785" s="162"/>
      <c r="F1785" s="163"/>
      <c r="G1785" s="164"/>
      <c r="H1785" s="165"/>
      <c r="I1785" s="166"/>
      <c r="J1785" s="166"/>
      <c r="K1785" s="167"/>
      <c r="L1785" s="168"/>
      <c r="M1785" s="169"/>
      <c r="N1785" s="170"/>
      <c r="O1785" s="166"/>
      <c r="P1785" s="171"/>
    </row>
    <row r="1786" spans="1:16" s="172" customFormat="1">
      <c r="A1786" s="891"/>
      <c r="B1786" s="894"/>
      <c r="C1786" s="173"/>
      <c r="D1786" s="174"/>
      <c r="E1786" s="175"/>
      <c r="F1786" s="176"/>
      <c r="G1786" s="173"/>
      <c r="H1786" s="177"/>
      <c r="I1786" s="175"/>
      <c r="J1786" s="175"/>
      <c r="K1786" s="178"/>
      <c r="L1786" s="179"/>
      <c r="M1786" s="180"/>
      <c r="N1786" s="181"/>
      <c r="O1786" s="175"/>
      <c r="P1786" s="182"/>
    </row>
    <row r="1787" spans="1:16" s="172" customFormat="1">
      <c r="A1787" s="891"/>
      <c r="B1787" s="894"/>
      <c r="C1787" s="173"/>
      <c r="D1787" s="174"/>
      <c r="E1787" s="175"/>
      <c r="F1787" s="176"/>
      <c r="G1787" s="173"/>
      <c r="H1787" s="183"/>
      <c r="I1787" s="175"/>
      <c r="J1787" s="175"/>
      <c r="K1787" s="178"/>
      <c r="L1787" s="184"/>
      <c r="M1787" s="180"/>
      <c r="N1787" s="181"/>
      <c r="O1787" s="175"/>
      <c r="P1787" s="182"/>
    </row>
    <row r="1788" spans="1:16" s="172" customFormat="1">
      <c r="A1788" s="891"/>
      <c r="B1788" s="894"/>
      <c r="C1788" s="173"/>
      <c r="D1788" s="218"/>
      <c r="E1788" s="175"/>
      <c r="F1788" s="176"/>
      <c r="G1788" s="173"/>
      <c r="H1788" s="183"/>
      <c r="I1788" s="175"/>
      <c r="J1788" s="175"/>
      <c r="K1788" s="187"/>
      <c r="L1788" s="184"/>
      <c r="M1788" s="180"/>
      <c r="N1788" s="181"/>
      <c r="O1788" s="175"/>
      <c r="P1788" s="182"/>
    </row>
    <row r="1789" spans="1:16" s="172" customFormat="1">
      <c r="A1789" s="891"/>
      <c r="B1789" s="894"/>
      <c r="C1789" s="173"/>
      <c r="D1789" s="185"/>
      <c r="E1789" s="175"/>
      <c r="F1789" s="182"/>
      <c r="G1789" s="173"/>
      <c r="H1789" s="186"/>
      <c r="I1789" s="175"/>
      <c r="J1789" s="175"/>
      <c r="K1789" s="187"/>
      <c r="L1789" s="184"/>
      <c r="M1789" s="180"/>
      <c r="N1789" s="181"/>
      <c r="O1789" s="175"/>
      <c r="P1789" s="182"/>
    </row>
    <row r="1790" spans="1:16" s="172" customFormat="1">
      <c r="A1790" s="891"/>
      <c r="B1790" s="894"/>
      <c r="C1790" s="173"/>
      <c r="D1790" s="174"/>
      <c r="E1790" s="175"/>
      <c r="F1790" s="188"/>
      <c r="G1790" s="198"/>
      <c r="H1790" s="183"/>
      <c r="I1790" s="191"/>
      <c r="J1790" s="175"/>
      <c r="K1790" s="178"/>
      <c r="L1790" s="189"/>
      <c r="M1790" s="190"/>
      <c r="N1790" s="181"/>
      <c r="O1790" s="175"/>
      <c r="P1790" s="182"/>
    </row>
    <row r="1791" spans="1:16" s="172" customFormat="1">
      <c r="A1791" s="891"/>
      <c r="B1791" s="894"/>
      <c r="C1791" s="173"/>
      <c r="D1791" s="174"/>
      <c r="E1791" s="175"/>
      <c r="F1791" s="182"/>
      <c r="G1791" s="173"/>
      <c r="H1791" s="183"/>
      <c r="I1791" s="191"/>
      <c r="J1791" s="175"/>
      <c r="K1791" s="178"/>
      <c r="L1791" s="184"/>
      <c r="M1791" s="180"/>
      <c r="N1791" s="181"/>
      <c r="O1791" s="175"/>
      <c r="P1791" s="182"/>
    </row>
    <row r="1792" spans="1:16" s="172" customFormat="1">
      <c r="A1792" s="891"/>
      <c r="B1792" s="894"/>
      <c r="C1792" s="173"/>
      <c r="D1792" s="174"/>
      <c r="E1792" s="175"/>
      <c r="F1792" s="182"/>
      <c r="G1792" s="219"/>
      <c r="H1792" s="183"/>
      <c r="I1792" s="175"/>
      <c r="J1792" s="175"/>
      <c r="K1792" s="178"/>
      <c r="L1792" s="184"/>
      <c r="M1792" s="180"/>
      <c r="N1792" s="181"/>
      <c r="O1792" s="175"/>
      <c r="P1792" s="182"/>
    </row>
    <row r="1793" spans="1:16" s="172" customFormat="1">
      <c r="A1793" s="891"/>
      <c r="B1793" s="894"/>
      <c r="C1793" s="173"/>
      <c r="D1793" s="174"/>
      <c r="E1793" s="175"/>
      <c r="F1793" s="188"/>
      <c r="G1793" s="173"/>
      <c r="H1793" s="183"/>
      <c r="I1793" s="191"/>
      <c r="J1793" s="175"/>
      <c r="K1793" s="178"/>
      <c r="L1793" s="184"/>
      <c r="M1793" s="180"/>
      <c r="N1793" s="181"/>
      <c r="O1793" s="175"/>
      <c r="P1793" s="182"/>
    </row>
    <row r="1794" spans="1:16" s="172" customFormat="1">
      <c r="A1794" s="891"/>
      <c r="B1794" s="894"/>
      <c r="C1794" s="173"/>
      <c r="D1794" s="174"/>
      <c r="E1794" s="175"/>
      <c r="F1794" s="182"/>
      <c r="G1794" s="173"/>
      <c r="H1794" s="183"/>
      <c r="I1794" s="191"/>
      <c r="J1794" s="175"/>
      <c r="K1794" s="178"/>
      <c r="L1794" s="184"/>
      <c r="M1794" s="180"/>
      <c r="N1794" s="181"/>
      <c r="O1794" s="175"/>
      <c r="P1794" s="182"/>
    </row>
    <row r="1795" spans="1:16" s="172" customFormat="1">
      <c r="A1795" s="891"/>
      <c r="B1795" s="894"/>
      <c r="C1795" s="192"/>
      <c r="D1795" s="193"/>
      <c r="E1795" s="194"/>
      <c r="F1795" s="195"/>
      <c r="G1795" s="173"/>
      <c r="H1795" s="177"/>
      <c r="I1795" s="175"/>
      <c r="J1795" s="175"/>
      <c r="K1795" s="178"/>
      <c r="L1795" s="184"/>
      <c r="M1795" s="180"/>
      <c r="N1795" s="196"/>
      <c r="O1795" s="194"/>
      <c r="P1795" s="195"/>
    </row>
    <row r="1796" spans="1:16" s="172" customFormat="1">
      <c r="A1796" s="891"/>
      <c r="B1796" s="894"/>
      <c r="C1796" s="192"/>
      <c r="D1796" s="193"/>
      <c r="E1796" s="194"/>
      <c r="F1796" s="195"/>
      <c r="G1796" s="198"/>
      <c r="H1796" s="183"/>
      <c r="I1796" s="191"/>
      <c r="J1796" s="175"/>
      <c r="K1796" s="178"/>
      <c r="L1796" s="184"/>
      <c r="M1796" s="180"/>
      <c r="N1796" s="196"/>
      <c r="O1796" s="194"/>
      <c r="P1796" s="195"/>
    </row>
    <row r="1797" spans="1:16" s="172" customFormat="1">
      <c r="A1797" s="891"/>
      <c r="B1797" s="894"/>
      <c r="C1797" s="192"/>
      <c r="D1797" s="193"/>
      <c r="E1797" s="194"/>
      <c r="F1797" s="195"/>
      <c r="G1797" s="173"/>
      <c r="H1797" s="199"/>
      <c r="I1797" s="191"/>
      <c r="J1797" s="200"/>
      <c r="K1797" s="197"/>
      <c r="L1797" s="184"/>
      <c r="M1797" s="180"/>
      <c r="N1797" s="196"/>
      <c r="O1797" s="194"/>
      <c r="P1797" s="195"/>
    </row>
    <row r="1798" spans="1:16" s="172" customFormat="1">
      <c r="A1798" s="891"/>
      <c r="B1798" s="894"/>
      <c r="C1798" s="192"/>
      <c r="D1798" s="193"/>
      <c r="E1798" s="194"/>
      <c r="F1798" s="195"/>
      <c r="G1798" s="173"/>
      <c r="H1798" s="201"/>
      <c r="I1798" s="175"/>
      <c r="J1798" s="175"/>
      <c r="K1798" s="178"/>
      <c r="L1798" s="184"/>
      <c r="M1798" s="180"/>
      <c r="N1798" s="196"/>
      <c r="O1798" s="194"/>
      <c r="P1798" s="195"/>
    </row>
    <row r="1799" spans="1:16" s="172" customFormat="1">
      <c r="A1799" s="891"/>
      <c r="B1799" s="894"/>
      <c r="C1799" s="192"/>
      <c r="D1799" s="193"/>
      <c r="E1799" s="194"/>
      <c r="F1799" s="195"/>
      <c r="G1799" s="198"/>
      <c r="H1799" s="183"/>
      <c r="I1799" s="200"/>
      <c r="J1799" s="200"/>
      <c r="K1799" s="197"/>
      <c r="L1799" s="184"/>
      <c r="M1799" s="180"/>
      <c r="N1799" s="196"/>
      <c r="O1799" s="194"/>
      <c r="P1799" s="195"/>
    </row>
    <row r="1800" spans="1:16" s="172" customFormat="1">
      <c r="A1800" s="891"/>
      <c r="B1800" s="894"/>
      <c r="C1800" s="192"/>
      <c r="D1800" s="193"/>
      <c r="E1800" s="194"/>
      <c r="F1800" s="195"/>
      <c r="G1800" s="173"/>
      <c r="H1800" s="183"/>
      <c r="I1800" s="200"/>
      <c r="J1800" s="200"/>
      <c r="K1800" s="197"/>
      <c r="L1800" s="179"/>
      <c r="M1800" s="180"/>
      <c r="N1800" s="196"/>
      <c r="O1800" s="194"/>
      <c r="P1800" s="195"/>
    </row>
    <row r="1801" spans="1:16" s="172" customFormat="1">
      <c r="A1801" s="891"/>
      <c r="B1801" s="894"/>
      <c r="C1801" s="192"/>
      <c r="D1801" s="193"/>
      <c r="E1801" s="194"/>
      <c r="F1801" s="195"/>
      <c r="G1801" s="192"/>
      <c r="H1801" s="201"/>
      <c r="I1801" s="202"/>
      <c r="J1801" s="202"/>
      <c r="K1801" s="203"/>
      <c r="L1801" s="204"/>
      <c r="M1801" s="190"/>
      <c r="N1801" s="196"/>
      <c r="O1801" s="194"/>
      <c r="P1801" s="195"/>
    </row>
    <row r="1802" spans="1:16" s="172" customFormat="1">
      <c r="A1802" s="891"/>
      <c r="B1802" s="894"/>
      <c r="C1802" s="192"/>
      <c r="D1802" s="193"/>
      <c r="E1802" s="194"/>
      <c r="F1802" s="195"/>
      <c r="G1802" s="192"/>
      <c r="H1802" s="201"/>
      <c r="I1802" s="202"/>
      <c r="J1802" s="202"/>
      <c r="K1802" s="203"/>
      <c r="L1802" s="204"/>
      <c r="M1802" s="190"/>
      <c r="N1802" s="196"/>
      <c r="O1802" s="194"/>
      <c r="P1802" s="195"/>
    </row>
    <row r="1803" spans="1:16" s="172" customFormat="1">
      <c r="A1803" s="891"/>
      <c r="B1803" s="894"/>
      <c r="C1803" s="192"/>
      <c r="D1803" s="193"/>
      <c r="E1803" s="194"/>
      <c r="F1803" s="195"/>
      <c r="G1803" s="192"/>
      <c r="H1803" s="201"/>
      <c r="I1803" s="202"/>
      <c r="J1803" s="202"/>
      <c r="K1803" s="203"/>
      <c r="L1803" s="204"/>
      <c r="M1803" s="190"/>
      <c r="N1803" s="196"/>
      <c r="O1803" s="194"/>
      <c r="P1803" s="195"/>
    </row>
    <row r="1804" spans="1:16" s="172" customFormat="1" ht="17.25" thickBot="1">
      <c r="A1804" s="892"/>
      <c r="B1804" s="895"/>
      <c r="C1804" s="205"/>
      <c r="D1804" s="206"/>
      <c r="E1804" s="207"/>
      <c r="F1804" s="208"/>
      <c r="G1804" s="209"/>
      <c r="H1804" s="210"/>
      <c r="I1804" s="211"/>
      <c r="J1804" s="211"/>
      <c r="K1804" s="212"/>
      <c r="L1804" s="213"/>
      <c r="M1804" s="214"/>
      <c r="N1804" s="215"/>
      <c r="O1804" s="207"/>
      <c r="P1804" s="208"/>
    </row>
    <row r="1805" spans="1:16" s="71" customFormat="1" ht="18" customHeight="1" thickTop="1" thickBot="1">
      <c r="A1805" s="926">
        <f>A1699+1</f>
        <v>46191</v>
      </c>
      <c r="B1805" s="90" t="s">
        <v>162</v>
      </c>
      <c r="C1805" s="896" t="s">
        <v>665</v>
      </c>
      <c r="D1805" s="91" t="s">
        <v>114</v>
      </c>
      <c r="E1805" s="92" t="s">
        <v>164</v>
      </c>
      <c r="F1805" s="93"/>
      <c r="G1805" s="90" t="s">
        <v>162</v>
      </c>
      <c r="H1805" s="900" t="s">
        <v>163</v>
      </c>
      <c r="I1805" s="91" t="s">
        <v>114</v>
      </c>
      <c r="J1805" s="92" t="s">
        <v>164</v>
      </c>
      <c r="K1805" s="93"/>
      <c r="L1805" s="90" t="s">
        <v>162</v>
      </c>
      <c r="M1805" s="903" t="s">
        <v>163</v>
      </c>
      <c r="N1805" s="91" t="s">
        <v>114</v>
      </c>
      <c r="O1805" s="92" t="s">
        <v>164</v>
      </c>
      <c r="P1805" s="93"/>
    </row>
    <row r="1806" spans="1:16" ht="18" customHeight="1">
      <c r="A1806" s="927"/>
      <c r="B1806" s="928"/>
      <c r="C1806" s="897"/>
      <c r="D1806" s="94" t="s">
        <v>116</v>
      </c>
      <c r="E1806" s="95" t="s">
        <v>142</v>
      </c>
      <c r="F1806" s="93"/>
      <c r="G1806" s="928"/>
      <c r="H1806" s="900"/>
      <c r="I1806" s="94" t="s">
        <v>116</v>
      </c>
      <c r="J1806" s="95" t="s">
        <v>142</v>
      </c>
      <c r="K1806" s="93"/>
      <c r="L1806" s="928"/>
      <c r="M1806" s="903"/>
      <c r="N1806" s="94" t="s">
        <v>116</v>
      </c>
      <c r="O1806" s="95" t="s">
        <v>142</v>
      </c>
      <c r="P1806" s="93"/>
    </row>
    <row r="1807" spans="1:16" ht="17.25" thickBot="1">
      <c r="A1807" s="927"/>
      <c r="B1807" s="929"/>
      <c r="C1807" s="897"/>
      <c r="D1807" s="94" t="s">
        <v>165</v>
      </c>
      <c r="E1807" s="96" t="s">
        <v>166</v>
      </c>
      <c r="F1807" s="98"/>
      <c r="G1807" s="929"/>
      <c r="H1807" s="900"/>
      <c r="I1807" s="94" t="s">
        <v>165</v>
      </c>
      <c r="J1807" s="96" t="s">
        <v>166</v>
      </c>
      <c r="K1807" s="98"/>
      <c r="L1807" s="929"/>
      <c r="M1807" s="903"/>
      <c r="N1807" s="94" t="s">
        <v>165</v>
      </c>
      <c r="O1807" s="96" t="s">
        <v>166</v>
      </c>
      <c r="P1807" s="98"/>
    </row>
    <row r="1808" spans="1:16" ht="17.25" thickBot="1">
      <c r="A1808" s="927"/>
      <c r="B1808" s="90" t="s">
        <v>167</v>
      </c>
      <c r="C1808" s="897"/>
      <c r="D1808" s="94"/>
      <c r="E1808" s="96"/>
      <c r="F1808" s="97"/>
      <c r="G1808" s="90" t="s">
        <v>167</v>
      </c>
      <c r="H1808" s="900"/>
      <c r="I1808" s="94" t="s">
        <v>120</v>
      </c>
      <c r="J1808" s="96" t="s">
        <v>148</v>
      </c>
      <c r="K1808" s="97"/>
      <c r="L1808" s="90" t="s">
        <v>167</v>
      </c>
      <c r="M1808" s="903"/>
      <c r="N1808" s="94" t="s">
        <v>120</v>
      </c>
      <c r="O1808" s="96" t="s">
        <v>148</v>
      </c>
      <c r="P1808" s="97"/>
    </row>
    <row r="1809" spans="1:16">
      <c r="A1809" s="927"/>
      <c r="B1809" s="925"/>
      <c r="C1809" s="897"/>
      <c r="D1809" s="94"/>
      <c r="E1809" s="96"/>
      <c r="F1809" s="97"/>
      <c r="G1809" s="925"/>
      <c r="H1809" s="900"/>
      <c r="I1809" s="94"/>
      <c r="J1809" s="96"/>
      <c r="K1809" s="97"/>
      <c r="L1809" s="925"/>
      <c r="M1809" s="903"/>
      <c r="N1809" s="94"/>
      <c r="O1809" s="96"/>
      <c r="P1809" s="97"/>
    </row>
    <row r="1810" spans="1:16">
      <c r="A1810" s="927"/>
      <c r="B1810" s="918"/>
      <c r="C1810" s="897"/>
      <c r="D1810" s="94"/>
      <c r="E1810" s="96"/>
      <c r="F1810" s="97"/>
      <c r="G1810" s="918"/>
      <c r="H1810" s="900"/>
      <c r="I1810" s="94"/>
      <c r="J1810" s="96"/>
      <c r="K1810" s="97"/>
      <c r="L1810" s="918"/>
      <c r="M1810" s="903"/>
      <c r="N1810" s="94"/>
      <c r="O1810" s="96"/>
      <c r="P1810" s="97"/>
    </row>
    <row r="1811" spans="1:16">
      <c r="A1811" s="927"/>
      <c r="B1811" s="917"/>
      <c r="C1811" s="897"/>
      <c r="D1811" s="94"/>
      <c r="E1811" s="96"/>
      <c r="F1811" s="93"/>
      <c r="G1811" s="917"/>
      <c r="H1811" s="900"/>
      <c r="I1811" s="94"/>
      <c r="J1811" s="96"/>
      <c r="K1811" s="93"/>
      <c r="L1811" s="917"/>
      <c r="M1811" s="903"/>
      <c r="N1811" s="94"/>
      <c r="O1811" s="96"/>
      <c r="P1811" s="93"/>
    </row>
    <row r="1812" spans="1:16">
      <c r="A1812" s="927"/>
      <c r="B1812" s="918"/>
      <c r="C1812" s="897"/>
      <c r="D1812" s="94"/>
      <c r="E1812" s="96"/>
      <c r="F1812" s="99"/>
      <c r="G1812" s="918"/>
      <c r="H1812" s="900"/>
      <c r="I1812" s="94"/>
      <c r="J1812" s="96"/>
      <c r="K1812" s="99"/>
      <c r="L1812" s="918"/>
      <c r="M1812" s="903"/>
      <c r="N1812" s="94"/>
      <c r="O1812" s="96"/>
      <c r="P1812" s="93"/>
    </row>
    <row r="1813" spans="1:16">
      <c r="A1813" s="927"/>
      <c r="B1813" s="917"/>
      <c r="C1813" s="897"/>
      <c r="D1813" s="94"/>
      <c r="E1813" s="96"/>
      <c r="F1813" s="102"/>
      <c r="G1813" s="917"/>
      <c r="H1813" s="900"/>
      <c r="I1813" s="94"/>
      <c r="J1813" s="96"/>
      <c r="K1813" s="102"/>
      <c r="L1813" s="917"/>
      <c r="M1813" s="903"/>
      <c r="N1813" s="94"/>
      <c r="O1813" s="96"/>
      <c r="P1813" s="99"/>
    </row>
    <row r="1814" spans="1:16" ht="17.25" thickBot="1">
      <c r="A1814" s="927"/>
      <c r="B1814" s="918"/>
      <c r="C1814" s="897"/>
      <c r="D1814" s="94"/>
      <c r="E1814" s="96"/>
      <c r="F1814" s="99"/>
      <c r="G1814" s="918"/>
      <c r="H1814" s="900"/>
      <c r="I1814" s="94"/>
      <c r="J1814" s="96"/>
      <c r="K1814" s="99"/>
      <c r="L1814" s="918"/>
      <c r="M1814" s="903"/>
      <c r="N1814" s="94"/>
      <c r="O1814" s="96"/>
      <c r="P1814" s="99"/>
    </row>
    <row r="1815" spans="1:16" ht="17.25" thickBot="1">
      <c r="A1815" s="927"/>
      <c r="B1815" s="100" t="s">
        <v>168</v>
      </c>
      <c r="C1815" s="897"/>
      <c r="D1815" s="94"/>
      <c r="E1815" s="96"/>
      <c r="F1815" s="99"/>
      <c r="G1815" s="100" t="s">
        <v>168</v>
      </c>
      <c r="H1815" s="900"/>
      <c r="I1815" s="94"/>
      <c r="J1815" s="96"/>
      <c r="K1815" s="99"/>
      <c r="L1815" s="100" t="s">
        <v>168</v>
      </c>
      <c r="M1815" s="903"/>
      <c r="N1815" s="94"/>
      <c r="O1815" s="96"/>
      <c r="P1815" s="99"/>
    </row>
    <row r="1816" spans="1:16">
      <c r="A1816" s="927"/>
      <c r="B1816" s="919"/>
      <c r="C1816" s="897"/>
      <c r="D1816" s="94"/>
      <c r="E1816" s="96"/>
      <c r="F1816" s="99"/>
      <c r="G1816" s="919"/>
      <c r="H1816" s="900"/>
      <c r="I1816" s="94"/>
      <c r="J1816" s="96"/>
      <c r="K1816" s="99"/>
      <c r="L1816" s="919"/>
      <c r="M1816" s="903"/>
      <c r="N1816" s="94"/>
      <c r="O1816" s="96"/>
      <c r="P1816" s="99"/>
    </row>
    <row r="1817" spans="1:16">
      <c r="A1817" s="927"/>
      <c r="B1817" s="920"/>
      <c r="C1817" s="897"/>
      <c r="D1817" s="94"/>
      <c r="E1817" s="96"/>
      <c r="F1817" s="99"/>
      <c r="G1817" s="920"/>
      <c r="H1817" s="900"/>
      <c r="I1817" s="94"/>
      <c r="J1817" s="96"/>
      <c r="K1817" s="99"/>
      <c r="L1817" s="920"/>
      <c r="M1817" s="903"/>
      <c r="N1817" s="94"/>
      <c r="O1817" s="96"/>
      <c r="P1817" s="97"/>
    </row>
    <row r="1818" spans="1:16" ht="17.25" thickBot="1">
      <c r="A1818" s="927"/>
      <c r="B1818" s="921"/>
      <c r="C1818" s="897"/>
      <c r="D1818" s="94"/>
      <c r="E1818" s="96"/>
      <c r="F1818" s="97"/>
      <c r="G1818" s="921"/>
      <c r="H1818" s="900"/>
      <c r="I1818" s="94"/>
      <c r="J1818" s="96"/>
      <c r="K1818" s="97"/>
      <c r="L1818" s="921"/>
      <c r="M1818" s="903"/>
      <c r="N1818" s="94"/>
      <c r="O1818" s="96"/>
      <c r="P1818" s="97"/>
    </row>
    <row r="1819" spans="1:16" ht="17.25" thickBot="1">
      <c r="A1819" s="927"/>
      <c r="B1819" s="100" t="s">
        <v>123</v>
      </c>
      <c r="C1819" s="897"/>
      <c r="D1819" s="94"/>
      <c r="E1819" s="96"/>
      <c r="F1819" s="97"/>
      <c r="G1819" s="100" t="s">
        <v>123</v>
      </c>
      <c r="H1819" s="900"/>
      <c r="I1819" s="94"/>
      <c r="J1819" s="96"/>
      <c r="K1819" s="97"/>
      <c r="L1819" s="100" t="s">
        <v>123</v>
      </c>
      <c r="M1819" s="903"/>
      <c r="N1819" s="94"/>
      <c r="O1819" s="96"/>
      <c r="P1819" s="97"/>
    </row>
    <row r="1820" spans="1:16">
      <c r="A1820" s="927"/>
      <c r="B1820" s="932"/>
      <c r="C1820" s="897"/>
      <c r="D1820" s="94"/>
      <c r="E1820" s="96"/>
      <c r="F1820" s="97"/>
      <c r="G1820" s="932"/>
      <c r="H1820" s="900"/>
      <c r="I1820" s="94"/>
      <c r="J1820" s="96"/>
      <c r="K1820" s="97"/>
      <c r="L1820" s="932"/>
      <c r="M1820" s="903"/>
      <c r="N1820" s="94"/>
      <c r="O1820" s="96"/>
      <c r="P1820" s="97"/>
    </row>
    <row r="1821" spans="1:16">
      <c r="A1821" s="927"/>
      <c r="B1821" s="933"/>
      <c r="C1821" s="897"/>
      <c r="D1821" s="94"/>
      <c r="E1821" s="96"/>
      <c r="F1821" s="97"/>
      <c r="G1821" s="933"/>
      <c r="H1821" s="900"/>
      <c r="I1821" s="94"/>
      <c r="J1821" s="96"/>
      <c r="K1821" s="97"/>
      <c r="L1821" s="933"/>
      <c r="M1821" s="903"/>
      <c r="N1821" s="94"/>
      <c r="O1821" s="96"/>
      <c r="P1821" s="97"/>
    </row>
    <row r="1822" spans="1:16" ht="17.25" thickBot="1">
      <c r="A1822" s="927"/>
      <c r="B1822" s="934"/>
      <c r="C1822" s="897"/>
      <c r="D1822" s="94"/>
      <c r="E1822" s="96"/>
      <c r="F1822" s="97"/>
      <c r="G1822" s="934"/>
      <c r="H1822" s="900"/>
      <c r="I1822" s="94"/>
      <c r="J1822" s="96"/>
      <c r="K1822" s="97"/>
      <c r="L1822" s="934"/>
      <c r="M1822" s="903"/>
      <c r="N1822" s="94"/>
      <c r="O1822" s="96"/>
      <c r="P1822" s="97"/>
    </row>
    <row r="1823" spans="1:16">
      <c r="A1823" s="927"/>
      <c r="B1823" s="915" t="s">
        <v>124</v>
      </c>
      <c r="C1823" s="897"/>
      <c r="D1823" s="94"/>
      <c r="E1823" s="96"/>
      <c r="F1823" s="97"/>
      <c r="G1823" s="915" t="s">
        <v>124</v>
      </c>
      <c r="H1823" s="900"/>
      <c r="I1823" s="94"/>
      <c r="J1823" s="96"/>
      <c r="K1823" s="97"/>
      <c r="L1823" s="915" t="s">
        <v>124</v>
      </c>
      <c r="M1823" s="903"/>
      <c r="N1823" s="94"/>
      <c r="O1823" s="96"/>
      <c r="P1823" s="97"/>
    </row>
    <row r="1824" spans="1:16" ht="17.25" thickBot="1">
      <c r="A1824" s="927"/>
      <c r="B1824" s="916"/>
      <c r="C1824" s="897"/>
      <c r="D1824" s="94"/>
      <c r="E1824" s="96"/>
      <c r="F1824" s="97"/>
      <c r="G1824" s="916"/>
      <c r="H1824" s="900"/>
      <c r="I1824" s="94"/>
      <c r="J1824" s="96"/>
      <c r="K1824" s="97"/>
      <c r="L1824" s="916"/>
      <c r="M1824" s="903"/>
      <c r="N1824" s="94"/>
      <c r="O1824" s="96"/>
      <c r="P1824" s="93"/>
    </row>
    <row r="1825" spans="1:16" ht="17.25" thickTop="1">
      <c r="A1825" s="927"/>
      <c r="B1825" s="930" t="s">
        <v>125</v>
      </c>
      <c r="C1825" s="897"/>
      <c r="D1825" s="94"/>
      <c r="E1825" s="96"/>
      <c r="F1825" s="93"/>
      <c r="G1825" s="930" t="s">
        <v>125</v>
      </c>
      <c r="H1825" s="900"/>
      <c r="I1825" s="94"/>
      <c r="J1825" s="96"/>
      <c r="K1825" s="93"/>
      <c r="L1825" s="930" t="s">
        <v>125</v>
      </c>
      <c r="M1825" s="903"/>
      <c r="N1825" s="94"/>
      <c r="O1825" s="96"/>
      <c r="P1825" s="97"/>
    </row>
    <row r="1826" spans="1:16" ht="17.25" thickBot="1">
      <c r="A1826" s="927"/>
      <c r="B1826" s="913"/>
      <c r="C1826" s="897"/>
      <c r="D1826" s="94"/>
      <c r="E1826" s="96"/>
      <c r="F1826" s="93"/>
      <c r="G1826" s="913"/>
      <c r="H1826" s="900"/>
      <c r="I1826" s="94"/>
      <c r="J1826" s="96"/>
      <c r="K1826" s="93"/>
      <c r="L1826" s="913"/>
      <c r="M1826" s="903"/>
      <c r="N1826" s="94"/>
      <c r="O1826" s="96"/>
      <c r="P1826" s="101"/>
    </row>
    <row r="1827" spans="1:16">
      <c r="A1827" s="927"/>
      <c r="B1827" s="923"/>
      <c r="C1827" s="897"/>
      <c r="D1827" s="94"/>
      <c r="E1827" s="96"/>
      <c r="F1827" s="97"/>
      <c r="G1827" s="923"/>
      <c r="H1827" s="900"/>
      <c r="I1827" s="94"/>
      <c r="J1827" s="96"/>
      <c r="K1827" s="97"/>
      <c r="L1827" s="923"/>
      <c r="M1827" s="903"/>
      <c r="N1827" s="94"/>
      <c r="O1827" s="96"/>
      <c r="P1827" s="103"/>
    </row>
    <row r="1828" spans="1:16" ht="17.25" thickBot="1">
      <c r="A1828" s="927"/>
      <c r="B1828" s="931"/>
      <c r="C1828" s="897"/>
      <c r="D1828" s="94"/>
      <c r="E1828" s="96"/>
      <c r="F1828" s="97"/>
      <c r="G1828" s="931"/>
      <c r="H1828" s="900"/>
      <c r="I1828" s="94"/>
      <c r="J1828" s="96"/>
      <c r="K1828" s="97"/>
      <c r="L1828" s="931"/>
      <c r="M1828" s="903"/>
      <c r="N1828" s="94"/>
      <c r="O1828" s="96"/>
      <c r="P1828" s="104"/>
    </row>
    <row r="1829" spans="1:16">
      <c r="A1829" s="927"/>
      <c r="B1829" s="912" t="s">
        <v>126</v>
      </c>
      <c r="C1829" s="897"/>
      <c r="D1829" s="94"/>
      <c r="E1829" s="96"/>
      <c r="F1829" s="93"/>
      <c r="G1829" s="912" t="s">
        <v>126</v>
      </c>
      <c r="H1829" s="900"/>
      <c r="I1829" s="94"/>
      <c r="J1829" s="96"/>
      <c r="K1829" s="93"/>
      <c r="L1829" s="912" t="s">
        <v>126</v>
      </c>
      <c r="M1829" s="903"/>
      <c r="N1829" s="94"/>
      <c r="O1829" s="96"/>
      <c r="P1829" s="99"/>
    </row>
    <row r="1830" spans="1:16" ht="17.25" thickBot="1">
      <c r="A1830" s="927"/>
      <c r="B1830" s="913"/>
      <c r="C1830" s="897"/>
      <c r="D1830" s="94"/>
      <c r="E1830" s="96"/>
      <c r="F1830" s="101"/>
      <c r="G1830" s="913"/>
      <c r="H1830" s="900"/>
      <c r="I1830" s="94"/>
      <c r="J1830" s="96"/>
      <c r="K1830" s="101"/>
      <c r="L1830" s="913"/>
      <c r="M1830" s="903"/>
      <c r="N1830" s="94"/>
      <c r="O1830" s="96"/>
      <c r="P1830" s="104"/>
    </row>
    <row r="1831" spans="1:16">
      <c r="A1831" s="927"/>
      <c r="B1831" s="923"/>
      <c r="C1831" s="897"/>
      <c r="D1831" s="94"/>
      <c r="E1831" s="96"/>
      <c r="F1831" s="102"/>
      <c r="G1831" s="923"/>
      <c r="H1831" s="900"/>
      <c r="I1831" s="94"/>
      <c r="J1831" s="96"/>
      <c r="K1831" s="103"/>
      <c r="L1831" s="923"/>
      <c r="M1831" s="903"/>
      <c r="N1831" s="94"/>
      <c r="O1831" s="96"/>
      <c r="P1831" s="93"/>
    </row>
    <row r="1832" spans="1:16" ht="17.25" thickBot="1">
      <c r="A1832" s="927"/>
      <c r="B1832" s="924"/>
      <c r="C1832" s="897"/>
      <c r="D1832" s="94"/>
      <c r="E1832" s="96"/>
      <c r="F1832" s="99"/>
      <c r="G1832" s="924"/>
      <c r="H1832" s="900"/>
      <c r="I1832" s="94"/>
      <c r="J1832" s="96"/>
      <c r="K1832" s="104"/>
      <c r="L1832" s="924"/>
      <c r="M1832" s="903"/>
      <c r="N1832" s="94"/>
      <c r="O1832" s="96"/>
      <c r="P1832" s="97"/>
    </row>
    <row r="1833" spans="1:16">
      <c r="A1833" s="927"/>
      <c r="B1833" s="922" t="s">
        <v>127</v>
      </c>
      <c r="C1833" s="897"/>
      <c r="D1833" s="94"/>
      <c r="E1833" s="96"/>
      <c r="F1833" s="103"/>
      <c r="G1833" s="922" t="s">
        <v>127</v>
      </c>
      <c r="H1833" s="900"/>
      <c r="I1833" s="94"/>
      <c r="J1833" s="96"/>
      <c r="K1833" s="104"/>
      <c r="L1833" s="922" t="s">
        <v>127</v>
      </c>
      <c r="M1833" s="903"/>
      <c r="N1833" s="94"/>
      <c r="O1833" s="114"/>
      <c r="P1833" s="97"/>
    </row>
    <row r="1834" spans="1:16" ht="17.25" thickBot="1">
      <c r="A1834" s="927"/>
      <c r="B1834" s="913"/>
      <c r="C1834" s="897"/>
      <c r="D1834" s="94"/>
      <c r="E1834" s="96"/>
      <c r="F1834" s="104"/>
      <c r="G1834" s="913"/>
      <c r="H1834" s="900"/>
      <c r="I1834" s="94"/>
      <c r="J1834" s="96"/>
      <c r="K1834" s="99"/>
      <c r="L1834" s="913"/>
      <c r="M1834" s="903"/>
      <c r="N1834" s="113"/>
      <c r="O1834" s="96"/>
      <c r="P1834" s="112"/>
    </row>
    <row r="1835" spans="1:16">
      <c r="A1835" s="927"/>
      <c r="B1835" s="923"/>
      <c r="C1835" s="897"/>
      <c r="D1835" s="94"/>
      <c r="E1835" s="96"/>
      <c r="F1835" s="104"/>
      <c r="G1835" s="923"/>
      <c r="H1835" s="900"/>
      <c r="I1835" s="94"/>
      <c r="J1835" s="96"/>
      <c r="K1835" s="104"/>
      <c r="L1835" s="923"/>
      <c r="M1835" s="903"/>
      <c r="N1835" s="113"/>
      <c r="O1835" s="114"/>
      <c r="P1835" s="97"/>
    </row>
    <row r="1836" spans="1:16" ht="17.25" thickBot="1">
      <c r="A1836" s="927"/>
      <c r="B1836" s="924"/>
      <c r="C1836" s="897"/>
      <c r="D1836" s="94"/>
      <c r="E1836" s="96"/>
      <c r="F1836" s="99"/>
      <c r="G1836" s="924"/>
      <c r="H1836" s="900"/>
      <c r="I1836" s="94"/>
      <c r="J1836" s="96"/>
      <c r="K1836" s="93"/>
      <c r="L1836" s="924"/>
      <c r="M1836" s="903"/>
      <c r="N1836" s="94"/>
      <c r="O1836" s="114"/>
      <c r="P1836" s="104"/>
    </row>
    <row r="1837" spans="1:16">
      <c r="A1837" s="927"/>
      <c r="B1837" s="922" t="s">
        <v>128</v>
      </c>
      <c r="C1837" s="897"/>
      <c r="D1837" s="94"/>
      <c r="E1837" s="96"/>
      <c r="F1837" s="104"/>
      <c r="G1837" s="922" t="s">
        <v>128</v>
      </c>
      <c r="H1837" s="900"/>
      <c r="I1837" s="94"/>
      <c r="J1837" s="96"/>
      <c r="K1837" s="97"/>
      <c r="L1837" s="922" t="s">
        <v>128</v>
      </c>
      <c r="M1837" s="903"/>
      <c r="N1837" s="94"/>
      <c r="O1837" s="96"/>
      <c r="P1837" s="97"/>
    </row>
    <row r="1838" spans="1:16" ht="17.25" thickBot="1">
      <c r="A1838" s="927"/>
      <c r="B1838" s="913"/>
      <c r="C1838" s="897"/>
      <c r="D1838" s="94"/>
      <c r="E1838" s="96"/>
      <c r="F1838" s="93"/>
      <c r="G1838" s="913"/>
      <c r="H1838" s="900"/>
      <c r="I1838" s="94"/>
      <c r="J1838" s="114"/>
      <c r="K1838" s="97"/>
      <c r="L1838" s="913"/>
      <c r="M1838" s="903"/>
      <c r="N1838" s="113"/>
      <c r="O1838" s="114"/>
      <c r="P1838" s="97"/>
    </row>
    <row r="1839" spans="1:16">
      <c r="A1839" s="927"/>
      <c r="B1839" s="923"/>
      <c r="C1839" s="897"/>
      <c r="D1839" s="94"/>
      <c r="E1839" s="96"/>
      <c r="F1839" s="97"/>
      <c r="G1839" s="923"/>
      <c r="H1839" s="900"/>
      <c r="I1839" s="94"/>
      <c r="J1839" s="96"/>
      <c r="K1839" s="97"/>
      <c r="L1839" s="923"/>
      <c r="M1839" s="903"/>
      <c r="N1839" s="113"/>
      <c r="O1839" s="114"/>
      <c r="P1839" s="97"/>
    </row>
    <row r="1840" spans="1:16" ht="17.25" thickBot="1">
      <c r="A1840" s="927"/>
      <c r="B1840" s="924"/>
      <c r="C1840" s="897"/>
      <c r="D1840" s="94"/>
      <c r="E1840" s="96"/>
      <c r="F1840" s="93"/>
      <c r="G1840" s="924"/>
      <c r="H1840" s="900"/>
      <c r="I1840" s="94"/>
      <c r="J1840" s="114"/>
      <c r="K1840" s="97"/>
      <c r="L1840" s="924"/>
      <c r="M1840" s="903"/>
      <c r="N1840" s="94"/>
      <c r="O1840" s="114"/>
      <c r="P1840" s="97"/>
    </row>
    <row r="1841" spans="1:16">
      <c r="A1841" s="927"/>
      <c r="B1841" s="912" t="s">
        <v>129</v>
      </c>
      <c r="C1841" s="897"/>
      <c r="D1841" s="94"/>
      <c r="E1841" s="96"/>
      <c r="F1841" s="93"/>
      <c r="G1841" s="912" t="s">
        <v>129</v>
      </c>
      <c r="H1841" s="900"/>
      <c r="I1841" s="94"/>
      <c r="J1841" s="114"/>
      <c r="K1841" s="97"/>
      <c r="L1841" s="912" t="s">
        <v>129</v>
      </c>
      <c r="M1841" s="903"/>
      <c r="N1841" s="113"/>
      <c r="O1841" s="114"/>
      <c r="P1841" s="97"/>
    </row>
    <row r="1842" spans="1:16" ht="17.25" thickBot="1">
      <c r="A1842" s="927"/>
      <c r="B1842" s="913"/>
      <c r="C1842" s="897"/>
      <c r="D1842" s="94"/>
      <c r="E1842" s="96"/>
      <c r="F1842" s="93"/>
      <c r="G1842" s="913"/>
      <c r="H1842" s="900"/>
      <c r="I1842" s="94"/>
      <c r="J1842" s="114"/>
      <c r="K1842" s="97"/>
      <c r="L1842" s="913"/>
      <c r="M1842" s="903"/>
      <c r="N1842" s="94"/>
      <c r="O1842" s="114"/>
      <c r="P1842" s="97"/>
    </row>
    <row r="1843" spans="1:16">
      <c r="A1843" s="927"/>
      <c r="B1843" s="106"/>
      <c r="C1843" s="897"/>
      <c r="D1843" s="94"/>
      <c r="E1843" s="96"/>
      <c r="F1843" s="97"/>
      <c r="G1843" s="106"/>
      <c r="H1843" s="900"/>
      <c r="I1843" s="94"/>
      <c r="J1843" s="96"/>
      <c r="K1843" s="112"/>
      <c r="L1843" s="106"/>
      <c r="M1843" s="903"/>
      <c r="N1843" s="113"/>
      <c r="O1843" s="96"/>
      <c r="P1843" s="112"/>
    </row>
    <row r="1844" spans="1:16">
      <c r="A1844" s="927"/>
      <c r="B1844" s="107"/>
      <c r="C1844" s="897"/>
      <c r="D1844" s="94"/>
      <c r="E1844" s="96"/>
      <c r="F1844" s="93"/>
      <c r="G1844" s="107"/>
      <c r="H1844" s="900"/>
      <c r="I1844" s="94"/>
      <c r="J1844" s="96"/>
      <c r="K1844" s="97"/>
      <c r="L1844" s="107"/>
      <c r="M1844" s="903"/>
      <c r="N1844" s="113"/>
      <c r="O1844" s="114"/>
      <c r="P1844" s="97"/>
    </row>
    <row r="1845" spans="1:16">
      <c r="A1845" s="927"/>
      <c r="B1845" s="109"/>
      <c r="C1845" s="897"/>
      <c r="D1845" s="94"/>
      <c r="E1845" s="96"/>
      <c r="F1845" s="93"/>
      <c r="G1845" s="109"/>
      <c r="H1845" s="900"/>
      <c r="I1845" s="113"/>
      <c r="J1845" s="114"/>
      <c r="K1845" s="97"/>
      <c r="L1845" s="109"/>
      <c r="M1845" s="903"/>
      <c r="N1845" s="113"/>
      <c r="O1845" s="114"/>
      <c r="P1845" s="104"/>
    </row>
    <row r="1846" spans="1:16">
      <c r="A1846" s="927"/>
      <c r="B1846" s="110"/>
      <c r="C1846" s="897"/>
      <c r="D1846" s="94"/>
      <c r="E1846" s="96"/>
      <c r="F1846" s="93"/>
      <c r="G1846" s="110"/>
      <c r="H1846" s="900"/>
      <c r="I1846" s="113"/>
      <c r="J1846" s="114"/>
      <c r="K1846" s="104"/>
      <c r="L1846" s="110"/>
      <c r="M1846" s="903"/>
      <c r="N1846" s="111"/>
      <c r="O1846" s="96"/>
      <c r="P1846" s="97"/>
    </row>
    <row r="1847" spans="1:16">
      <c r="A1847" s="927"/>
      <c r="B1847" s="109"/>
      <c r="C1847" s="897"/>
      <c r="D1847" s="111"/>
      <c r="E1847" s="96"/>
      <c r="F1847" s="97"/>
      <c r="G1847" s="109"/>
      <c r="H1847" s="900"/>
      <c r="I1847" s="111"/>
      <c r="J1847" s="96"/>
      <c r="K1847" s="112"/>
      <c r="L1847" s="109"/>
      <c r="M1847" s="903"/>
      <c r="N1847" s="94"/>
      <c r="O1847" s="96"/>
      <c r="P1847" s="112"/>
    </row>
    <row r="1848" spans="1:16">
      <c r="A1848" s="927"/>
      <c r="B1848" s="110"/>
      <c r="C1848" s="897"/>
      <c r="D1848" s="94"/>
      <c r="E1848" s="96"/>
      <c r="F1848" s="108"/>
      <c r="G1848" s="110"/>
      <c r="H1848" s="900"/>
      <c r="I1848" s="94"/>
      <c r="J1848" s="96"/>
      <c r="K1848" s="97"/>
      <c r="L1848" s="110"/>
      <c r="M1848" s="903"/>
      <c r="N1848" s="113"/>
      <c r="O1848" s="114"/>
      <c r="P1848" s="97"/>
    </row>
    <row r="1849" spans="1:16">
      <c r="A1849" s="927"/>
      <c r="B1849" s="109"/>
      <c r="C1849" s="897"/>
      <c r="D1849" s="94"/>
      <c r="E1849" s="96"/>
      <c r="F1849" s="97"/>
      <c r="G1849" s="109"/>
      <c r="H1849" s="900"/>
      <c r="I1849" s="113"/>
      <c r="J1849" s="114"/>
      <c r="K1849" s="97"/>
      <c r="L1849" s="109"/>
      <c r="M1849" s="903"/>
      <c r="N1849" s="113"/>
      <c r="O1849" s="114"/>
      <c r="P1849" s="97"/>
    </row>
    <row r="1850" spans="1:16" ht="17.25" thickBot="1">
      <c r="A1850" s="927"/>
      <c r="B1850" s="110"/>
      <c r="C1850" s="910"/>
      <c r="D1850" s="115"/>
      <c r="E1850" s="116"/>
      <c r="F1850" s="117"/>
      <c r="G1850" s="110"/>
      <c r="H1850" s="900"/>
      <c r="I1850" s="115"/>
      <c r="J1850" s="116"/>
      <c r="K1850" s="117"/>
      <c r="L1850" s="110"/>
      <c r="M1850" s="903"/>
      <c r="N1850" s="115"/>
      <c r="O1850" s="116"/>
      <c r="P1850" s="117"/>
    </row>
    <row r="1851" spans="1:16">
      <c r="A1851" s="914" t="str">
        <f>TEXT(A1805,"AAAA")</f>
        <v>星期四</v>
      </c>
      <c r="B1851" s="109"/>
      <c r="C1851" s="896" t="s">
        <v>666</v>
      </c>
      <c r="D1851" s="118"/>
      <c r="E1851" s="119"/>
      <c r="F1851" s="97"/>
      <c r="G1851" s="109"/>
      <c r="H1851" s="899" t="s">
        <v>130</v>
      </c>
      <c r="I1851" s="118"/>
      <c r="J1851" s="119"/>
      <c r="K1851" s="97"/>
      <c r="L1851" s="109"/>
      <c r="M1851" s="902" t="s">
        <v>130</v>
      </c>
      <c r="N1851" s="118"/>
      <c r="O1851" s="119"/>
      <c r="P1851" s="97"/>
    </row>
    <row r="1852" spans="1:16">
      <c r="A1852" s="914"/>
      <c r="B1852" s="110"/>
      <c r="C1852" s="897"/>
      <c r="D1852" s="120"/>
      <c r="E1852" s="96"/>
      <c r="F1852" s="97"/>
      <c r="G1852" s="110"/>
      <c r="H1852" s="900"/>
      <c r="I1852" s="94"/>
      <c r="J1852" s="96"/>
      <c r="K1852" s="97"/>
      <c r="L1852" s="110"/>
      <c r="M1852" s="903"/>
      <c r="N1852" s="94"/>
      <c r="O1852" s="96"/>
      <c r="P1852" s="97"/>
    </row>
    <row r="1853" spans="1:16">
      <c r="A1853" s="914"/>
      <c r="B1853" s="109"/>
      <c r="C1853" s="897"/>
      <c r="D1853" s="120"/>
      <c r="E1853" s="96"/>
      <c r="F1853" s="97"/>
      <c r="G1853" s="109"/>
      <c r="H1853" s="900"/>
      <c r="I1853" s="94"/>
      <c r="J1853" s="96"/>
      <c r="K1853" s="97"/>
      <c r="L1853" s="109"/>
      <c r="M1853" s="903"/>
      <c r="N1853" s="94"/>
      <c r="O1853" s="96"/>
      <c r="P1853" s="97"/>
    </row>
    <row r="1854" spans="1:16">
      <c r="A1854" s="914"/>
      <c r="B1854" s="110"/>
      <c r="C1854" s="897"/>
      <c r="D1854" s="120"/>
      <c r="E1854" s="96"/>
      <c r="F1854" s="97"/>
      <c r="G1854" s="110"/>
      <c r="H1854" s="900"/>
      <c r="I1854" s="94"/>
      <c r="J1854" s="96"/>
      <c r="K1854" s="97"/>
      <c r="L1854" s="110"/>
      <c r="M1854" s="903"/>
      <c r="N1854" s="94"/>
      <c r="O1854" s="96"/>
      <c r="P1854" s="97"/>
    </row>
    <row r="1855" spans="1:16">
      <c r="A1855" s="914"/>
      <c r="B1855" s="109"/>
      <c r="C1855" s="897"/>
      <c r="D1855" s="120"/>
      <c r="E1855" s="96"/>
      <c r="F1855" s="97"/>
      <c r="G1855" s="109"/>
      <c r="H1855" s="900"/>
      <c r="I1855" s="94"/>
      <c r="J1855" s="96"/>
      <c r="K1855" s="97"/>
      <c r="L1855" s="109"/>
      <c r="M1855" s="903"/>
      <c r="N1855" s="94"/>
      <c r="O1855" s="96"/>
      <c r="P1855" s="97"/>
    </row>
    <row r="1856" spans="1:16">
      <c r="A1856" s="914"/>
      <c r="B1856" s="110"/>
      <c r="C1856" s="897"/>
      <c r="D1856" s="120"/>
      <c r="E1856" s="96"/>
      <c r="F1856" s="97"/>
      <c r="G1856" s="110"/>
      <c r="H1856" s="900"/>
      <c r="I1856" s="94"/>
      <c r="J1856" s="96"/>
      <c r="K1856" s="97"/>
      <c r="L1856" s="110"/>
      <c r="M1856" s="903"/>
      <c r="N1856" s="94"/>
      <c r="O1856" s="96"/>
      <c r="P1856" s="97"/>
    </row>
    <row r="1857" spans="1:16">
      <c r="A1857" s="914"/>
      <c r="B1857" s="109"/>
      <c r="C1857" s="897"/>
      <c r="D1857" s="120"/>
      <c r="E1857" s="96"/>
      <c r="F1857" s="97"/>
      <c r="G1857" s="109"/>
      <c r="H1857" s="900"/>
      <c r="I1857" s="94"/>
      <c r="J1857" s="96"/>
      <c r="K1857" s="97"/>
      <c r="L1857" s="109"/>
      <c r="M1857" s="903"/>
      <c r="N1857" s="94"/>
      <c r="O1857" s="96"/>
      <c r="P1857" s="97"/>
    </row>
    <row r="1858" spans="1:16">
      <c r="A1858" s="914"/>
      <c r="B1858" s="110"/>
      <c r="C1858" s="897"/>
      <c r="D1858" s="94"/>
      <c r="E1858" s="96"/>
      <c r="F1858" s="97"/>
      <c r="G1858" s="110"/>
      <c r="H1858" s="900"/>
      <c r="I1858" s="94"/>
      <c r="J1858" s="96"/>
      <c r="K1858" s="97"/>
      <c r="L1858" s="110"/>
      <c r="M1858" s="903"/>
      <c r="N1858" s="94"/>
      <c r="O1858" s="96"/>
      <c r="P1858" s="97"/>
    </row>
    <row r="1859" spans="1:16">
      <c r="A1859" s="914"/>
      <c r="B1859" s="107"/>
      <c r="C1859" s="897"/>
      <c r="D1859" s="113"/>
      <c r="E1859" s="114"/>
      <c r="F1859" s="104"/>
      <c r="G1859" s="107"/>
      <c r="H1859" s="900"/>
      <c r="I1859" s="113"/>
      <c r="J1859" s="114"/>
      <c r="K1859" s="97"/>
      <c r="L1859" s="107"/>
      <c r="M1859" s="903"/>
      <c r="N1859" s="113"/>
      <c r="O1859" s="114"/>
      <c r="P1859" s="97"/>
    </row>
    <row r="1860" spans="1:16" ht="17.25" thickBot="1">
      <c r="A1860" s="914"/>
      <c r="B1860" s="107"/>
      <c r="C1860" s="910"/>
      <c r="D1860" s="122" t="s">
        <v>132</v>
      </c>
      <c r="E1860" s="123" t="s">
        <v>133</v>
      </c>
      <c r="F1860" s="124"/>
      <c r="G1860" s="107"/>
      <c r="H1860" s="911"/>
      <c r="I1860" s="122" t="s">
        <v>132</v>
      </c>
      <c r="J1860" s="123" t="s">
        <v>133</v>
      </c>
      <c r="K1860" s="97"/>
      <c r="L1860" s="107"/>
      <c r="M1860" s="909"/>
      <c r="N1860" s="122" t="s">
        <v>132</v>
      </c>
      <c r="O1860" s="123" t="s">
        <v>133</v>
      </c>
      <c r="P1860" s="97"/>
    </row>
    <row r="1861" spans="1:16">
      <c r="A1861" s="105"/>
      <c r="B1861" s="109"/>
      <c r="C1861" s="896" t="s">
        <v>667</v>
      </c>
      <c r="D1861" s="118"/>
      <c r="E1861" s="119"/>
      <c r="F1861" s="125"/>
      <c r="G1861" s="109"/>
      <c r="H1861" s="899" t="s">
        <v>134</v>
      </c>
      <c r="I1861" s="118"/>
      <c r="J1861" s="119"/>
      <c r="K1861" s="125"/>
      <c r="L1861" s="109"/>
      <c r="M1861" s="902" t="s">
        <v>134</v>
      </c>
      <c r="N1861" s="118"/>
      <c r="O1861" s="119"/>
      <c r="P1861" s="125"/>
    </row>
    <row r="1862" spans="1:16">
      <c r="A1862" s="105"/>
      <c r="B1862" s="110"/>
      <c r="C1862" s="897"/>
      <c r="D1862" s="94"/>
      <c r="E1862" s="96"/>
      <c r="F1862" s="97"/>
      <c r="G1862" s="110"/>
      <c r="H1862" s="900"/>
      <c r="I1862" s="94"/>
      <c r="J1862" s="96"/>
      <c r="K1862" s="97"/>
      <c r="L1862" s="110"/>
      <c r="M1862" s="903"/>
      <c r="N1862" s="94"/>
      <c r="O1862" s="96"/>
      <c r="P1862" s="97"/>
    </row>
    <row r="1863" spans="1:16">
      <c r="A1863" s="105"/>
      <c r="B1863" s="126"/>
      <c r="C1863" s="897"/>
      <c r="D1863" s="94"/>
      <c r="E1863" s="96"/>
      <c r="F1863" s="97"/>
      <c r="G1863" s="126"/>
      <c r="H1863" s="900"/>
      <c r="I1863" s="94"/>
      <c r="J1863" s="96"/>
      <c r="K1863" s="97"/>
      <c r="L1863" s="126"/>
      <c r="M1863" s="903"/>
      <c r="N1863" s="94"/>
      <c r="O1863" s="96"/>
      <c r="P1863" s="128"/>
    </row>
    <row r="1864" spans="1:16">
      <c r="A1864" s="105"/>
      <c r="B1864" s="107"/>
      <c r="C1864" s="897"/>
      <c r="D1864" s="94"/>
      <c r="E1864" s="96"/>
      <c r="F1864" s="97"/>
      <c r="G1864" s="107"/>
      <c r="H1864" s="900"/>
      <c r="I1864" s="94"/>
      <c r="J1864" s="96"/>
      <c r="K1864" s="97"/>
      <c r="L1864" s="107"/>
      <c r="M1864" s="903"/>
      <c r="N1864" s="94"/>
      <c r="O1864" s="96"/>
      <c r="P1864" s="216"/>
    </row>
    <row r="1865" spans="1:16">
      <c r="A1865" s="105"/>
      <c r="B1865" s="109"/>
      <c r="C1865" s="897"/>
      <c r="D1865" s="94"/>
      <c r="E1865" s="96"/>
      <c r="F1865" s="97"/>
      <c r="G1865" s="109"/>
      <c r="H1865" s="900"/>
      <c r="I1865" s="94"/>
      <c r="J1865" s="96"/>
      <c r="K1865" s="97"/>
      <c r="L1865" s="109"/>
      <c r="M1865" s="903"/>
      <c r="N1865" s="94"/>
      <c r="O1865" s="96"/>
      <c r="P1865" s="97"/>
    </row>
    <row r="1866" spans="1:16">
      <c r="A1866" s="105"/>
      <c r="B1866" s="110"/>
      <c r="C1866" s="897"/>
      <c r="D1866" s="94"/>
      <c r="E1866" s="96"/>
      <c r="F1866" s="127"/>
      <c r="G1866" s="110"/>
      <c r="H1866" s="900"/>
      <c r="I1866" s="94"/>
      <c r="J1866" s="96"/>
      <c r="K1866" s="127"/>
      <c r="L1866" s="110"/>
      <c r="M1866" s="903"/>
      <c r="N1866" s="94"/>
      <c r="O1866" s="96"/>
      <c r="P1866" s="127"/>
    </row>
    <row r="1867" spans="1:16">
      <c r="A1867" s="105"/>
      <c r="B1867" s="109"/>
      <c r="C1867" s="897"/>
      <c r="D1867" s="94"/>
      <c r="E1867" s="96"/>
      <c r="F1867" s="128"/>
      <c r="G1867" s="109"/>
      <c r="H1867" s="900"/>
      <c r="I1867" s="94"/>
      <c r="J1867" s="96"/>
      <c r="K1867" s="128"/>
      <c r="L1867" s="109"/>
      <c r="M1867" s="903"/>
      <c r="N1867" s="94"/>
      <c r="O1867" s="96"/>
      <c r="P1867" s="128"/>
    </row>
    <row r="1868" spans="1:16">
      <c r="A1868" s="105"/>
      <c r="B1868" s="110"/>
      <c r="C1868" s="897"/>
      <c r="D1868" s="217"/>
      <c r="E1868" s="114"/>
      <c r="F1868" s="216"/>
      <c r="G1868" s="110"/>
      <c r="H1868" s="900"/>
      <c r="I1868" s="113"/>
      <c r="J1868" s="114"/>
      <c r="K1868" s="216"/>
      <c r="L1868" s="110"/>
      <c r="M1868" s="903"/>
      <c r="N1868" s="113"/>
      <c r="O1868" s="114"/>
      <c r="P1868" s="216"/>
    </row>
    <row r="1869" spans="1:16">
      <c r="A1869" s="105"/>
      <c r="B1869" s="109"/>
      <c r="C1869" s="897"/>
      <c r="D1869" s="217"/>
      <c r="E1869" s="114"/>
      <c r="F1869" s="216"/>
      <c r="G1869" s="109"/>
      <c r="H1869" s="900"/>
      <c r="I1869" s="113"/>
      <c r="J1869" s="114"/>
      <c r="K1869" s="216"/>
      <c r="L1869" s="109"/>
      <c r="M1869" s="903"/>
      <c r="N1869" s="113"/>
      <c r="O1869" s="114"/>
      <c r="P1869" s="216"/>
    </row>
    <row r="1870" spans="1:16" ht="17.25" thickBot="1">
      <c r="A1870" s="105"/>
      <c r="B1870" s="110"/>
      <c r="C1870" s="910"/>
      <c r="D1870" s="129"/>
      <c r="E1870" s="130"/>
      <c r="F1870" s="104"/>
      <c r="G1870" s="110"/>
      <c r="H1870" s="911"/>
      <c r="I1870" s="113"/>
      <c r="J1870" s="130"/>
      <c r="K1870" s="104"/>
      <c r="L1870" s="110"/>
      <c r="M1870" s="909"/>
      <c r="N1870" s="113"/>
      <c r="O1870" s="131"/>
      <c r="P1870" s="127"/>
    </row>
    <row r="1871" spans="1:16">
      <c r="A1871" s="132"/>
      <c r="B1871" s="109"/>
      <c r="C1871" s="896" t="s">
        <v>668</v>
      </c>
      <c r="D1871" s="118" t="s">
        <v>136</v>
      </c>
      <c r="E1871" s="133" t="s">
        <v>137</v>
      </c>
      <c r="F1871" s="125"/>
      <c r="G1871" s="109"/>
      <c r="H1871" s="899" t="s">
        <v>135</v>
      </c>
      <c r="I1871" s="118" t="s">
        <v>136</v>
      </c>
      <c r="J1871" s="133" t="s">
        <v>137</v>
      </c>
      <c r="K1871" s="125"/>
      <c r="L1871" s="109"/>
      <c r="M1871" s="902" t="s">
        <v>135</v>
      </c>
      <c r="N1871" s="118" t="s">
        <v>136</v>
      </c>
      <c r="O1871" s="133" t="s">
        <v>137</v>
      </c>
      <c r="P1871" s="125"/>
    </row>
    <row r="1872" spans="1:16">
      <c r="A1872" s="132"/>
      <c r="B1872" s="110"/>
      <c r="C1872" s="897"/>
      <c r="D1872" s="94" t="s">
        <v>141</v>
      </c>
      <c r="E1872" s="96" t="s">
        <v>142</v>
      </c>
      <c r="F1872" s="134"/>
      <c r="G1872" s="110"/>
      <c r="H1872" s="900"/>
      <c r="I1872" s="94" t="s">
        <v>141</v>
      </c>
      <c r="J1872" s="96" t="s">
        <v>142</v>
      </c>
      <c r="K1872" s="134"/>
      <c r="L1872" s="110"/>
      <c r="M1872" s="903"/>
      <c r="N1872" s="94" t="s">
        <v>141</v>
      </c>
      <c r="O1872" s="96" t="s">
        <v>142</v>
      </c>
      <c r="P1872" s="134"/>
    </row>
    <row r="1873" spans="1:16">
      <c r="A1873" s="132"/>
      <c r="B1873" s="135"/>
      <c r="C1873" s="897"/>
      <c r="D1873" s="94" t="s">
        <v>145</v>
      </c>
      <c r="E1873" s="96" t="s">
        <v>146</v>
      </c>
      <c r="F1873" s="97"/>
      <c r="G1873" s="135"/>
      <c r="H1873" s="900"/>
      <c r="I1873" s="94" t="s">
        <v>145</v>
      </c>
      <c r="J1873" s="96" t="s">
        <v>146</v>
      </c>
      <c r="K1873" s="97"/>
      <c r="L1873" s="135"/>
      <c r="M1873" s="903"/>
      <c r="N1873" s="94" t="s">
        <v>145</v>
      </c>
      <c r="O1873" s="96" t="s">
        <v>146</v>
      </c>
      <c r="P1873" s="97"/>
    </row>
    <row r="1874" spans="1:16">
      <c r="A1874" s="132"/>
      <c r="B1874" s="110"/>
      <c r="C1874" s="897"/>
      <c r="D1874" s="94" t="s">
        <v>147</v>
      </c>
      <c r="E1874" s="96" t="s">
        <v>148</v>
      </c>
      <c r="F1874" s="104"/>
      <c r="G1874" s="110"/>
      <c r="H1874" s="900"/>
      <c r="I1874" s="94" t="s">
        <v>147</v>
      </c>
      <c r="J1874" s="96" t="s">
        <v>148</v>
      </c>
      <c r="K1874" s="104"/>
      <c r="L1874" s="110"/>
      <c r="M1874" s="903"/>
      <c r="N1874" s="94" t="s">
        <v>147</v>
      </c>
      <c r="O1874" s="96" t="s">
        <v>148</v>
      </c>
      <c r="P1874" s="104"/>
    </row>
    <row r="1875" spans="1:16">
      <c r="A1875" s="132"/>
      <c r="B1875" s="135"/>
      <c r="C1875" s="897"/>
      <c r="D1875" s="94"/>
      <c r="E1875" s="114"/>
      <c r="F1875" s="136"/>
      <c r="G1875" s="135"/>
      <c r="H1875" s="900"/>
      <c r="I1875" s="94"/>
      <c r="J1875" s="114"/>
      <c r="K1875" s="136"/>
      <c r="L1875" s="135"/>
      <c r="M1875" s="903"/>
      <c r="N1875" s="94"/>
      <c r="O1875" s="114"/>
      <c r="P1875" s="136"/>
    </row>
    <row r="1876" spans="1:16">
      <c r="A1876" s="132"/>
      <c r="B1876" s="110"/>
      <c r="C1876" s="897"/>
      <c r="D1876" s="94"/>
      <c r="E1876" s="96"/>
      <c r="F1876" s="97"/>
      <c r="G1876" s="110"/>
      <c r="H1876" s="900"/>
      <c r="I1876" s="94"/>
      <c r="J1876" s="96"/>
      <c r="K1876" s="97"/>
      <c r="L1876" s="110"/>
      <c r="M1876" s="903"/>
      <c r="N1876" s="94"/>
      <c r="O1876" s="96"/>
      <c r="P1876" s="97"/>
    </row>
    <row r="1877" spans="1:16">
      <c r="A1877" s="132"/>
      <c r="B1877" s="135"/>
      <c r="C1877" s="897"/>
      <c r="D1877" s="94"/>
      <c r="E1877" s="114"/>
      <c r="F1877" s="136"/>
      <c r="G1877" s="135"/>
      <c r="H1877" s="900"/>
      <c r="I1877" s="94"/>
      <c r="J1877" s="114"/>
      <c r="K1877" s="136"/>
      <c r="L1877" s="135"/>
      <c r="M1877" s="903"/>
      <c r="N1877" s="94"/>
      <c r="O1877" s="114"/>
      <c r="P1877" s="136"/>
    </row>
    <row r="1878" spans="1:16">
      <c r="A1878" s="132"/>
      <c r="B1878" s="110"/>
      <c r="C1878" s="897"/>
      <c r="D1878" s="94"/>
      <c r="E1878" s="96"/>
      <c r="F1878" s="97"/>
      <c r="G1878" s="110"/>
      <c r="H1878" s="900"/>
      <c r="I1878" s="94"/>
      <c r="J1878" s="96"/>
      <c r="K1878" s="97"/>
      <c r="L1878" s="110"/>
      <c r="M1878" s="903"/>
      <c r="N1878" s="94"/>
      <c r="O1878" s="96"/>
      <c r="P1878" s="97"/>
    </row>
    <row r="1879" spans="1:16">
      <c r="A1879" s="132"/>
      <c r="B1879" s="135"/>
      <c r="C1879" s="897"/>
      <c r="D1879" s="94"/>
      <c r="E1879" s="96"/>
      <c r="F1879" s="97"/>
      <c r="G1879" s="135"/>
      <c r="H1879" s="900"/>
      <c r="I1879" s="94"/>
      <c r="J1879" s="96"/>
      <c r="K1879" s="97"/>
      <c r="L1879" s="135"/>
      <c r="M1879" s="903"/>
      <c r="N1879" s="94"/>
      <c r="O1879" s="96"/>
      <c r="P1879" s="97"/>
    </row>
    <row r="1880" spans="1:16" ht="17.25" thickBot="1">
      <c r="A1880" s="132"/>
      <c r="B1880" s="110"/>
      <c r="C1880" s="910"/>
      <c r="D1880" s="115"/>
      <c r="E1880" s="116"/>
      <c r="F1880" s="117"/>
      <c r="G1880" s="110"/>
      <c r="H1880" s="911"/>
      <c r="I1880" s="115"/>
      <c r="J1880" s="130"/>
      <c r="K1880" s="104"/>
      <c r="L1880" s="110"/>
      <c r="M1880" s="909"/>
      <c r="N1880" s="115"/>
      <c r="O1880" s="130"/>
      <c r="P1880" s="104"/>
    </row>
    <row r="1881" spans="1:16">
      <c r="A1881" s="132"/>
      <c r="B1881" s="135"/>
      <c r="C1881" s="896" t="s">
        <v>669</v>
      </c>
      <c r="D1881" s="137" t="s">
        <v>150</v>
      </c>
      <c r="E1881" s="138"/>
      <c r="F1881" s="139" t="s">
        <v>151</v>
      </c>
      <c r="G1881" s="135"/>
      <c r="H1881" s="899" t="s">
        <v>149</v>
      </c>
      <c r="I1881" s="137" t="s">
        <v>150</v>
      </c>
      <c r="J1881" s="138"/>
      <c r="K1881" s="139" t="s">
        <v>151</v>
      </c>
      <c r="L1881" s="135"/>
      <c r="M1881" s="902" t="s">
        <v>149</v>
      </c>
      <c r="N1881" s="137" t="s">
        <v>150</v>
      </c>
      <c r="O1881" s="138"/>
      <c r="P1881" s="139" t="s">
        <v>151</v>
      </c>
    </row>
    <row r="1882" spans="1:16">
      <c r="A1882" s="132"/>
      <c r="B1882" s="110"/>
      <c r="C1882" s="897"/>
      <c r="D1882" s="120"/>
      <c r="E1882" s="121"/>
      <c r="F1882" s="140"/>
      <c r="G1882" s="110"/>
      <c r="H1882" s="900"/>
      <c r="I1882" s="94"/>
      <c r="J1882" s="96"/>
      <c r="K1882" s="97"/>
      <c r="L1882" s="110"/>
      <c r="M1882" s="903"/>
      <c r="N1882" s="94"/>
      <c r="O1882" s="96"/>
      <c r="P1882" s="97"/>
    </row>
    <row r="1883" spans="1:16">
      <c r="A1883" s="132"/>
      <c r="B1883" s="135"/>
      <c r="C1883" s="897"/>
      <c r="D1883" s="94"/>
      <c r="E1883" s="96"/>
      <c r="F1883" s="97"/>
      <c r="G1883" s="135"/>
      <c r="H1883" s="900"/>
      <c r="I1883" s="94"/>
      <c r="J1883" s="96"/>
      <c r="K1883" s="97"/>
      <c r="L1883" s="135"/>
      <c r="M1883" s="903"/>
      <c r="N1883" s="94"/>
      <c r="O1883" s="96"/>
      <c r="P1883" s="97"/>
    </row>
    <row r="1884" spans="1:16">
      <c r="A1884" s="132"/>
      <c r="B1884" s="110"/>
      <c r="C1884" s="897"/>
      <c r="D1884" s="113"/>
      <c r="E1884" s="114"/>
      <c r="F1884" s="104"/>
      <c r="G1884" s="110"/>
      <c r="H1884" s="900"/>
      <c r="I1884" s="113"/>
      <c r="J1884" s="114"/>
      <c r="K1884" s="104"/>
      <c r="L1884" s="110"/>
      <c r="M1884" s="903"/>
      <c r="N1884" s="113"/>
      <c r="O1884" s="114"/>
      <c r="P1884" s="104"/>
    </row>
    <row r="1885" spans="1:16">
      <c r="A1885" s="905"/>
      <c r="B1885" s="135"/>
      <c r="C1885" s="897"/>
      <c r="D1885" s="94"/>
      <c r="E1885" s="96"/>
      <c r="F1885" s="97"/>
      <c r="G1885" s="135"/>
      <c r="H1885" s="900"/>
      <c r="I1885" s="94"/>
      <c r="J1885" s="96"/>
      <c r="K1885" s="97"/>
      <c r="L1885" s="135"/>
      <c r="M1885" s="903"/>
      <c r="N1885" s="94"/>
      <c r="O1885" s="96"/>
      <c r="P1885" s="97"/>
    </row>
    <row r="1886" spans="1:16">
      <c r="A1886" s="905"/>
      <c r="B1886" s="110"/>
      <c r="C1886" s="897"/>
      <c r="D1886" s="94"/>
      <c r="E1886" s="96"/>
      <c r="F1886" s="97"/>
      <c r="G1886" s="110"/>
      <c r="H1886" s="900"/>
      <c r="I1886" s="94"/>
      <c r="J1886" s="96"/>
      <c r="K1886" s="97"/>
      <c r="L1886" s="110"/>
      <c r="M1886" s="903"/>
      <c r="N1886" s="94"/>
      <c r="O1886" s="96"/>
      <c r="P1886" s="97"/>
    </row>
    <row r="1887" spans="1:16">
      <c r="A1887" s="905"/>
      <c r="B1887" s="135"/>
      <c r="C1887" s="897"/>
      <c r="D1887" s="113"/>
      <c r="E1887" s="114"/>
      <c r="F1887" s="104"/>
      <c r="G1887" s="135"/>
      <c r="H1887" s="900"/>
      <c r="I1887" s="113"/>
      <c r="J1887" s="114"/>
      <c r="K1887" s="104"/>
      <c r="L1887" s="135"/>
      <c r="M1887" s="903"/>
      <c r="N1887" s="113"/>
      <c r="O1887" s="114"/>
      <c r="P1887" s="104"/>
    </row>
    <row r="1888" spans="1:16" ht="17.25" thickBot="1">
      <c r="A1888" s="906"/>
      <c r="B1888" s="141"/>
      <c r="C1888" s="898"/>
      <c r="D1888" s="142"/>
      <c r="E1888" s="143"/>
      <c r="F1888" s="144"/>
      <c r="G1888" s="141"/>
      <c r="H1888" s="901"/>
      <c r="I1888" s="142"/>
      <c r="J1888" s="143"/>
      <c r="K1888" s="144"/>
      <c r="L1888" s="141"/>
      <c r="M1888" s="904"/>
      <c r="N1888" s="142"/>
      <c r="O1888" s="143"/>
      <c r="P1888" s="144"/>
    </row>
    <row r="1889" spans="1:16" s="146" customFormat="1" ht="27" customHeight="1" thickTop="1" thickBot="1">
      <c r="A1889" s="145"/>
      <c r="B1889" s="907" t="s">
        <v>152</v>
      </c>
      <c r="C1889" s="907"/>
      <c r="D1889" s="907"/>
      <c r="E1889" s="907"/>
      <c r="F1889" s="907"/>
      <c r="G1889" s="908" t="s">
        <v>153</v>
      </c>
      <c r="H1889" s="908"/>
      <c r="I1889" s="908"/>
      <c r="J1889" s="908"/>
      <c r="K1889" s="908"/>
      <c r="L1889" s="908"/>
      <c r="M1889" s="908"/>
      <c r="N1889" s="889" t="s">
        <v>154</v>
      </c>
      <c r="O1889" s="889"/>
      <c r="P1889" s="889"/>
    </row>
    <row r="1890" spans="1:16" s="159" customFormat="1" ht="21.75" customHeight="1" thickTop="1" thickBot="1">
      <c r="A1890" s="147" t="s">
        <v>0</v>
      </c>
      <c r="B1890" s="148"/>
      <c r="C1890" s="149" t="s">
        <v>155</v>
      </c>
      <c r="D1890" s="150" t="s">
        <v>156</v>
      </c>
      <c r="E1890" s="151" t="s">
        <v>157</v>
      </c>
      <c r="F1890" s="152" t="s">
        <v>158</v>
      </c>
      <c r="G1890" s="153" t="s">
        <v>159</v>
      </c>
      <c r="H1890" s="154" t="s">
        <v>150</v>
      </c>
      <c r="I1890" s="155" t="s">
        <v>156</v>
      </c>
      <c r="J1890" s="155" t="s">
        <v>157</v>
      </c>
      <c r="K1890" s="155" t="s">
        <v>158</v>
      </c>
      <c r="L1890" s="154" t="s">
        <v>160</v>
      </c>
      <c r="M1890" s="156" t="s">
        <v>161</v>
      </c>
      <c r="N1890" s="157" t="s">
        <v>155</v>
      </c>
      <c r="O1890" s="151" t="s">
        <v>157</v>
      </c>
      <c r="P1890" s="158" t="s">
        <v>158</v>
      </c>
    </row>
    <row r="1891" spans="1:16" s="172" customFormat="1" ht="17.25" thickTop="1">
      <c r="A1891" s="890">
        <f>A1805</f>
        <v>46191</v>
      </c>
      <c r="B1891" s="893" t="s">
        <v>670</v>
      </c>
      <c r="C1891" s="160" t="s">
        <v>851</v>
      </c>
      <c r="D1891" s="161" t="s">
        <v>978</v>
      </c>
      <c r="E1891" s="162" t="s">
        <v>137</v>
      </c>
      <c r="F1891" s="163" t="s">
        <v>1136</v>
      </c>
      <c r="G1891" s="164"/>
      <c r="H1891" s="165"/>
      <c r="I1891" s="166"/>
      <c r="J1891" s="166"/>
      <c r="K1891" s="167"/>
      <c r="L1891" s="168"/>
      <c r="M1891" s="169"/>
      <c r="N1891" s="170"/>
      <c r="O1891" s="166"/>
      <c r="P1891" s="171"/>
    </row>
    <row r="1892" spans="1:16" s="172" customFormat="1">
      <c r="A1892" s="891"/>
      <c r="B1892" s="894"/>
      <c r="C1892" s="173"/>
      <c r="D1892" s="174"/>
      <c r="E1892" s="175"/>
      <c r="F1892" s="176"/>
      <c r="G1892" s="173"/>
      <c r="H1892" s="177"/>
      <c r="I1892" s="175"/>
      <c r="J1892" s="175"/>
      <c r="K1892" s="178"/>
      <c r="L1892" s="179"/>
      <c r="M1892" s="180"/>
      <c r="N1892" s="181"/>
      <c r="O1892" s="175"/>
      <c r="P1892" s="182"/>
    </row>
    <row r="1893" spans="1:16" s="172" customFormat="1">
      <c r="A1893" s="891"/>
      <c r="B1893" s="894"/>
      <c r="C1893" s="173"/>
      <c r="D1893" s="174"/>
      <c r="E1893" s="175"/>
      <c r="F1893" s="176"/>
      <c r="G1893" s="173"/>
      <c r="H1893" s="183"/>
      <c r="I1893" s="175"/>
      <c r="J1893" s="175"/>
      <c r="K1893" s="178"/>
      <c r="L1893" s="184"/>
      <c r="M1893" s="180"/>
      <c r="N1893" s="181"/>
      <c r="O1893" s="175"/>
      <c r="P1893" s="182"/>
    </row>
    <row r="1894" spans="1:16" s="172" customFormat="1">
      <c r="A1894" s="891"/>
      <c r="B1894" s="894"/>
      <c r="C1894" s="173"/>
      <c r="D1894" s="218"/>
      <c r="E1894" s="175"/>
      <c r="F1894" s="176"/>
      <c r="G1894" s="173"/>
      <c r="H1894" s="183"/>
      <c r="I1894" s="175"/>
      <c r="J1894" s="175"/>
      <c r="K1894" s="187"/>
      <c r="L1894" s="184"/>
      <c r="M1894" s="180"/>
      <c r="N1894" s="181"/>
      <c r="O1894" s="175"/>
      <c r="P1894" s="182"/>
    </row>
    <row r="1895" spans="1:16" s="172" customFormat="1">
      <c r="A1895" s="891"/>
      <c r="B1895" s="894"/>
      <c r="C1895" s="173"/>
      <c r="D1895" s="185"/>
      <c r="E1895" s="175"/>
      <c r="F1895" s="182"/>
      <c r="G1895" s="173"/>
      <c r="H1895" s="186"/>
      <c r="I1895" s="175"/>
      <c r="J1895" s="175"/>
      <c r="K1895" s="187"/>
      <c r="L1895" s="184"/>
      <c r="M1895" s="180"/>
      <c r="N1895" s="181"/>
      <c r="O1895" s="175"/>
      <c r="P1895" s="182"/>
    </row>
    <row r="1896" spans="1:16" s="172" customFormat="1">
      <c r="A1896" s="891"/>
      <c r="B1896" s="894"/>
      <c r="C1896" s="173"/>
      <c r="D1896" s="174"/>
      <c r="E1896" s="175"/>
      <c r="F1896" s="188"/>
      <c r="G1896" s="198"/>
      <c r="H1896" s="183"/>
      <c r="I1896" s="191"/>
      <c r="J1896" s="175"/>
      <c r="K1896" s="178"/>
      <c r="L1896" s="189"/>
      <c r="M1896" s="190"/>
      <c r="N1896" s="181"/>
      <c r="O1896" s="175"/>
      <c r="P1896" s="182"/>
    </row>
    <row r="1897" spans="1:16" s="172" customFormat="1">
      <c r="A1897" s="891"/>
      <c r="B1897" s="894"/>
      <c r="C1897" s="173"/>
      <c r="D1897" s="174"/>
      <c r="E1897" s="175"/>
      <c r="F1897" s="182"/>
      <c r="G1897" s="173"/>
      <c r="H1897" s="183"/>
      <c r="I1897" s="191"/>
      <c r="J1897" s="175"/>
      <c r="K1897" s="178"/>
      <c r="L1897" s="184"/>
      <c r="M1897" s="180"/>
      <c r="N1897" s="181"/>
      <c r="O1897" s="175"/>
      <c r="P1897" s="182"/>
    </row>
    <row r="1898" spans="1:16" s="172" customFormat="1">
      <c r="A1898" s="891"/>
      <c r="B1898" s="894"/>
      <c r="C1898" s="173"/>
      <c r="D1898" s="174"/>
      <c r="E1898" s="175"/>
      <c r="F1898" s="182"/>
      <c r="G1898" s="219"/>
      <c r="H1898" s="183"/>
      <c r="I1898" s="175"/>
      <c r="J1898" s="175"/>
      <c r="K1898" s="178"/>
      <c r="L1898" s="184"/>
      <c r="M1898" s="180"/>
      <c r="N1898" s="181"/>
      <c r="O1898" s="175"/>
      <c r="P1898" s="182"/>
    </row>
    <row r="1899" spans="1:16" s="172" customFormat="1">
      <c r="A1899" s="891"/>
      <c r="B1899" s="894"/>
      <c r="C1899" s="173"/>
      <c r="D1899" s="174"/>
      <c r="E1899" s="175"/>
      <c r="F1899" s="188"/>
      <c r="G1899" s="173"/>
      <c r="H1899" s="183"/>
      <c r="I1899" s="191"/>
      <c r="J1899" s="175"/>
      <c r="K1899" s="178"/>
      <c r="L1899" s="184"/>
      <c r="M1899" s="180"/>
      <c r="N1899" s="181"/>
      <c r="O1899" s="175"/>
      <c r="P1899" s="182"/>
    </row>
    <row r="1900" spans="1:16" s="172" customFormat="1">
      <c r="A1900" s="891"/>
      <c r="B1900" s="894"/>
      <c r="C1900" s="173"/>
      <c r="D1900" s="174"/>
      <c r="E1900" s="175"/>
      <c r="F1900" s="182"/>
      <c r="G1900" s="173"/>
      <c r="H1900" s="183"/>
      <c r="I1900" s="191"/>
      <c r="J1900" s="175"/>
      <c r="K1900" s="178"/>
      <c r="L1900" s="184"/>
      <c r="M1900" s="180"/>
      <c r="N1900" s="181"/>
      <c r="O1900" s="175"/>
      <c r="P1900" s="182"/>
    </row>
    <row r="1901" spans="1:16" s="172" customFormat="1">
      <c r="A1901" s="891"/>
      <c r="B1901" s="894"/>
      <c r="C1901" s="192"/>
      <c r="D1901" s="193"/>
      <c r="E1901" s="194"/>
      <c r="F1901" s="195"/>
      <c r="G1901" s="173"/>
      <c r="H1901" s="177"/>
      <c r="I1901" s="175"/>
      <c r="J1901" s="175"/>
      <c r="K1901" s="178"/>
      <c r="L1901" s="184"/>
      <c r="M1901" s="180"/>
      <c r="N1901" s="196"/>
      <c r="O1901" s="194"/>
      <c r="P1901" s="195"/>
    </row>
    <row r="1902" spans="1:16" s="172" customFormat="1">
      <c r="A1902" s="891"/>
      <c r="B1902" s="894"/>
      <c r="C1902" s="192"/>
      <c r="D1902" s="193"/>
      <c r="E1902" s="194"/>
      <c r="F1902" s="195"/>
      <c r="G1902" s="198"/>
      <c r="H1902" s="183"/>
      <c r="I1902" s="191"/>
      <c r="J1902" s="175"/>
      <c r="K1902" s="178"/>
      <c r="L1902" s="184"/>
      <c r="M1902" s="180"/>
      <c r="N1902" s="196"/>
      <c r="O1902" s="194"/>
      <c r="P1902" s="195"/>
    </row>
    <row r="1903" spans="1:16" s="172" customFormat="1">
      <c r="A1903" s="891"/>
      <c r="B1903" s="894"/>
      <c r="C1903" s="192"/>
      <c r="D1903" s="193"/>
      <c r="E1903" s="194"/>
      <c r="F1903" s="195"/>
      <c r="G1903" s="173"/>
      <c r="H1903" s="199"/>
      <c r="I1903" s="191"/>
      <c r="J1903" s="200"/>
      <c r="K1903" s="197"/>
      <c r="L1903" s="184"/>
      <c r="M1903" s="180"/>
      <c r="N1903" s="196"/>
      <c r="O1903" s="194"/>
      <c r="P1903" s="195"/>
    </row>
    <row r="1904" spans="1:16" s="172" customFormat="1">
      <c r="A1904" s="891"/>
      <c r="B1904" s="894"/>
      <c r="C1904" s="192"/>
      <c r="D1904" s="193"/>
      <c r="E1904" s="194"/>
      <c r="F1904" s="195"/>
      <c r="G1904" s="173"/>
      <c r="H1904" s="201"/>
      <c r="I1904" s="175"/>
      <c r="J1904" s="175"/>
      <c r="K1904" s="178"/>
      <c r="L1904" s="184"/>
      <c r="M1904" s="180"/>
      <c r="N1904" s="196"/>
      <c r="O1904" s="194"/>
      <c r="P1904" s="195"/>
    </row>
    <row r="1905" spans="1:16" s="172" customFormat="1">
      <c r="A1905" s="891"/>
      <c r="B1905" s="894"/>
      <c r="C1905" s="192"/>
      <c r="D1905" s="193"/>
      <c r="E1905" s="194"/>
      <c r="F1905" s="195"/>
      <c r="G1905" s="198"/>
      <c r="H1905" s="183"/>
      <c r="I1905" s="200"/>
      <c r="J1905" s="200"/>
      <c r="K1905" s="197"/>
      <c r="L1905" s="184"/>
      <c r="M1905" s="180"/>
      <c r="N1905" s="196"/>
      <c r="O1905" s="194"/>
      <c r="P1905" s="195"/>
    </row>
    <row r="1906" spans="1:16" s="172" customFormat="1">
      <c r="A1906" s="891"/>
      <c r="B1906" s="894"/>
      <c r="C1906" s="192"/>
      <c r="D1906" s="193"/>
      <c r="E1906" s="194"/>
      <c r="F1906" s="195"/>
      <c r="G1906" s="173"/>
      <c r="H1906" s="183"/>
      <c r="I1906" s="200"/>
      <c r="J1906" s="200"/>
      <c r="K1906" s="197"/>
      <c r="L1906" s="179"/>
      <c r="M1906" s="180"/>
      <c r="N1906" s="196"/>
      <c r="O1906" s="194"/>
      <c r="P1906" s="195"/>
    </row>
    <row r="1907" spans="1:16" s="172" customFormat="1">
      <c r="A1907" s="891"/>
      <c r="B1907" s="894"/>
      <c r="C1907" s="192"/>
      <c r="D1907" s="193"/>
      <c r="E1907" s="194"/>
      <c r="F1907" s="195"/>
      <c r="G1907" s="192"/>
      <c r="H1907" s="201"/>
      <c r="I1907" s="202"/>
      <c r="J1907" s="202"/>
      <c r="K1907" s="203"/>
      <c r="L1907" s="204"/>
      <c r="M1907" s="190"/>
      <c r="N1907" s="196"/>
      <c r="O1907" s="194"/>
      <c r="P1907" s="195"/>
    </row>
    <row r="1908" spans="1:16" s="172" customFormat="1">
      <c r="A1908" s="891"/>
      <c r="B1908" s="894"/>
      <c r="C1908" s="192"/>
      <c r="D1908" s="193"/>
      <c r="E1908" s="194"/>
      <c r="F1908" s="195"/>
      <c r="G1908" s="192"/>
      <c r="H1908" s="201"/>
      <c r="I1908" s="202"/>
      <c r="J1908" s="202"/>
      <c r="K1908" s="203"/>
      <c r="L1908" s="204"/>
      <c r="M1908" s="190"/>
      <c r="N1908" s="196"/>
      <c r="O1908" s="194"/>
      <c r="P1908" s="195"/>
    </row>
    <row r="1909" spans="1:16" s="172" customFormat="1">
      <c r="A1909" s="891"/>
      <c r="B1909" s="894"/>
      <c r="C1909" s="192"/>
      <c r="D1909" s="193"/>
      <c r="E1909" s="194"/>
      <c r="F1909" s="195"/>
      <c r="G1909" s="192"/>
      <c r="H1909" s="201"/>
      <c r="I1909" s="202"/>
      <c r="J1909" s="202"/>
      <c r="K1909" s="203"/>
      <c r="L1909" s="204"/>
      <c r="M1909" s="190"/>
      <c r="N1909" s="196"/>
      <c r="O1909" s="194"/>
      <c r="P1909" s="195"/>
    </row>
    <row r="1910" spans="1:16" s="172" customFormat="1" ht="17.25" thickBot="1">
      <c r="A1910" s="892"/>
      <c r="B1910" s="895"/>
      <c r="C1910" s="205"/>
      <c r="D1910" s="206"/>
      <c r="E1910" s="207"/>
      <c r="F1910" s="208"/>
      <c r="G1910" s="209"/>
      <c r="H1910" s="210"/>
      <c r="I1910" s="211"/>
      <c r="J1910" s="211"/>
      <c r="K1910" s="212"/>
      <c r="L1910" s="213"/>
      <c r="M1910" s="214"/>
      <c r="N1910" s="215"/>
      <c r="O1910" s="207"/>
      <c r="P1910" s="208"/>
    </row>
    <row r="1911" spans="1:16" s="71" customFormat="1" ht="18" customHeight="1" thickTop="1" thickBot="1">
      <c r="A1911" s="926">
        <f>A1805+1</f>
        <v>46192</v>
      </c>
      <c r="B1911" s="90" t="s">
        <v>162</v>
      </c>
      <c r="C1911" s="896" t="s">
        <v>665</v>
      </c>
      <c r="D1911" s="91" t="s">
        <v>114</v>
      </c>
      <c r="E1911" s="92" t="s">
        <v>164</v>
      </c>
      <c r="F1911" s="93"/>
      <c r="G1911" s="90" t="s">
        <v>162</v>
      </c>
      <c r="H1911" s="900" t="s">
        <v>163</v>
      </c>
      <c r="I1911" s="91" t="s">
        <v>114</v>
      </c>
      <c r="J1911" s="92" t="s">
        <v>164</v>
      </c>
      <c r="K1911" s="93"/>
      <c r="L1911" s="90" t="s">
        <v>162</v>
      </c>
      <c r="M1911" s="903" t="s">
        <v>163</v>
      </c>
      <c r="N1911" s="91" t="s">
        <v>114</v>
      </c>
      <c r="O1911" s="92" t="s">
        <v>164</v>
      </c>
      <c r="P1911" s="93"/>
    </row>
    <row r="1912" spans="1:16" ht="18" customHeight="1">
      <c r="A1912" s="927"/>
      <c r="B1912" s="928"/>
      <c r="C1912" s="897"/>
      <c r="D1912" s="94" t="s">
        <v>116</v>
      </c>
      <c r="E1912" s="95" t="s">
        <v>142</v>
      </c>
      <c r="F1912" s="93"/>
      <c r="G1912" s="928"/>
      <c r="H1912" s="900"/>
      <c r="I1912" s="94" t="s">
        <v>116</v>
      </c>
      <c r="J1912" s="95" t="s">
        <v>142</v>
      </c>
      <c r="K1912" s="93"/>
      <c r="L1912" s="928"/>
      <c r="M1912" s="903"/>
      <c r="N1912" s="94" t="s">
        <v>116</v>
      </c>
      <c r="O1912" s="95" t="s">
        <v>142</v>
      </c>
      <c r="P1912" s="93"/>
    </row>
    <row r="1913" spans="1:16" ht="17.25" thickBot="1">
      <c r="A1913" s="927"/>
      <c r="B1913" s="929"/>
      <c r="C1913" s="897"/>
      <c r="D1913" s="94" t="s">
        <v>165</v>
      </c>
      <c r="E1913" s="96" t="s">
        <v>166</v>
      </c>
      <c r="F1913" s="98"/>
      <c r="G1913" s="929"/>
      <c r="H1913" s="900"/>
      <c r="I1913" s="94" t="s">
        <v>165</v>
      </c>
      <c r="J1913" s="96" t="s">
        <v>166</v>
      </c>
      <c r="K1913" s="98"/>
      <c r="L1913" s="929"/>
      <c r="M1913" s="903"/>
      <c r="N1913" s="94" t="s">
        <v>165</v>
      </c>
      <c r="O1913" s="96" t="s">
        <v>166</v>
      </c>
      <c r="P1913" s="98"/>
    </row>
    <row r="1914" spans="1:16" ht="17.25" thickBot="1">
      <c r="A1914" s="927"/>
      <c r="B1914" s="90" t="s">
        <v>167</v>
      </c>
      <c r="C1914" s="897"/>
      <c r="D1914" s="94"/>
      <c r="E1914" s="96"/>
      <c r="F1914" s="97"/>
      <c r="G1914" s="90" t="s">
        <v>167</v>
      </c>
      <c r="H1914" s="900"/>
      <c r="I1914" s="94" t="s">
        <v>120</v>
      </c>
      <c r="J1914" s="96" t="s">
        <v>148</v>
      </c>
      <c r="K1914" s="97"/>
      <c r="L1914" s="90" t="s">
        <v>167</v>
      </c>
      <c r="M1914" s="903"/>
      <c r="N1914" s="94" t="s">
        <v>120</v>
      </c>
      <c r="O1914" s="96" t="s">
        <v>148</v>
      </c>
      <c r="P1914" s="97"/>
    </row>
    <row r="1915" spans="1:16">
      <c r="A1915" s="927"/>
      <c r="B1915" s="925"/>
      <c r="C1915" s="897"/>
      <c r="D1915" s="94"/>
      <c r="E1915" s="96"/>
      <c r="F1915" s="97"/>
      <c r="G1915" s="925"/>
      <c r="H1915" s="900"/>
      <c r="I1915" s="94"/>
      <c r="J1915" s="96"/>
      <c r="K1915" s="97"/>
      <c r="L1915" s="925"/>
      <c r="M1915" s="903"/>
      <c r="N1915" s="94"/>
      <c r="O1915" s="96"/>
      <c r="P1915" s="97"/>
    </row>
    <row r="1916" spans="1:16">
      <c r="A1916" s="927"/>
      <c r="B1916" s="918"/>
      <c r="C1916" s="897"/>
      <c r="D1916" s="94"/>
      <c r="E1916" s="96"/>
      <c r="F1916" s="97"/>
      <c r="G1916" s="918"/>
      <c r="H1916" s="900"/>
      <c r="I1916" s="94"/>
      <c r="J1916" s="96"/>
      <c r="K1916" s="97"/>
      <c r="L1916" s="918"/>
      <c r="M1916" s="903"/>
      <c r="N1916" s="94"/>
      <c r="O1916" s="96"/>
      <c r="P1916" s="97"/>
    </row>
    <row r="1917" spans="1:16">
      <c r="A1917" s="927"/>
      <c r="B1917" s="917"/>
      <c r="C1917" s="897"/>
      <c r="D1917" s="94"/>
      <c r="E1917" s="96"/>
      <c r="F1917" s="93"/>
      <c r="G1917" s="917"/>
      <c r="H1917" s="900"/>
      <c r="I1917" s="94"/>
      <c r="J1917" s="96"/>
      <c r="K1917" s="93"/>
      <c r="L1917" s="917"/>
      <c r="M1917" s="903"/>
      <c r="N1917" s="94"/>
      <c r="O1917" s="96"/>
      <c r="P1917" s="93"/>
    </row>
    <row r="1918" spans="1:16">
      <c r="A1918" s="927"/>
      <c r="B1918" s="918"/>
      <c r="C1918" s="897"/>
      <c r="D1918" s="94"/>
      <c r="E1918" s="96"/>
      <c r="F1918" s="99"/>
      <c r="G1918" s="918"/>
      <c r="H1918" s="900"/>
      <c r="I1918" s="94"/>
      <c r="J1918" s="96"/>
      <c r="K1918" s="99"/>
      <c r="L1918" s="918"/>
      <c r="M1918" s="903"/>
      <c r="N1918" s="94"/>
      <c r="O1918" s="96"/>
      <c r="P1918" s="93"/>
    </row>
    <row r="1919" spans="1:16">
      <c r="A1919" s="927"/>
      <c r="B1919" s="917"/>
      <c r="C1919" s="897"/>
      <c r="D1919" s="94"/>
      <c r="E1919" s="96"/>
      <c r="F1919" s="102"/>
      <c r="G1919" s="917"/>
      <c r="H1919" s="900"/>
      <c r="I1919" s="94"/>
      <c r="J1919" s="96"/>
      <c r="K1919" s="102"/>
      <c r="L1919" s="917"/>
      <c r="M1919" s="903"/>
      <c r="N1919" s="94"/>
      <c r="O1919" s="96"/>
      <c r="P1919" s="99"/>
    </row>
    <row r="1920" spans="1:16" ht="17.25" thickBot="1">
      <c r="A1920" s="927"/>
      <c r="B1920" s="918"/>
      <c r="C1920" s="897"/>
      <c r="D1920" s="94"/>
      <c r="E1920" s="96"/>
      <c r="F1920" s="99"/>
      <c r="G1920" s="918"/>
      <c r="H1920" s="900"/>
      <c r="I1920" s="94"/>
      <c r="J1920" s="96"/>
      <c r="K1920" s="99"/>
      <c r="L1920" s="918"/>
      <c r="M1920" s="903"/>
      <c r="N1920" s="94"/>
      <c r="O1920" s="96"/>
      <c r="P1920" s="99"/>
    </row>
    <row r="1921" spans="1:16" ht="17.25" thickBot="1">
      <c r="A1921" s="927"/>
      <c r="B1921" s="100" t="s">
        <v>168</v>
      </c>
      <c r="C1921" s="897"/>
      <c r="D1921" s="94"/>
      <c r="E1921" s="96"/>
      <c r="F1921" s="99"/>
      <c r="G1921" s="100" t="s">
        <v>168</v>
      </c>
      <c r="H1921" s="900"/>
      <c r="I1921" s="94"/>
      <c r="J1921" s="96"/>
      <c r="K1921" s="99"/>
      <c r="L1921" s="100" t="s">
        <v>168</v>
      </c>
      <c r="M1921" s="903"/>
      <c r="N1921" s="94"/>
      <c r="O1921" s="96"/>
      <c r="P1921" s="99"/>
    </row>
    <row r="1922" spans="1:16">
      <c r="A1922" s="927"/>
      <c r="B1922" s="919"/>
      <c r="C1922" s="897"/>
      <c r="D1922" s="94"/>
      <c r="E1922" s="96"/>
      <c r="F1922" s="99"/>
      <c r="G1922" s="919"/>
      <c r="H1922" s="900"/>
      <c r="I1922" s="94"/>
      <c r="J1922" s="96"/>
      <c r="K1922" s="99"/>
      <c r="L1922" s="919"/>
      <c r="M1922" s="903"/>
      <c r="N1922" s="94"/>
      <c r="O1922" s="96"/>
      <c r="P1922" s="99"/>
    </row>
    <row r="1923" spans="1:16">
      <c r="A1923" s="927"/>
      <c r="B1923" s="920"/>
      <c r="C1923" s="897"/>
      <c r="D1923" s="94"/>
      <c r="E1923" s="96"/>
      <c r="F1923" s="99"/>
      <c r="G1923" s="920"/>
      <c r="H1923" s="900"/>
      <c r="I1923" s="94"/>
      <c r="J1923" s="96"/>
      <c r="K1923" s="99"/>
      <c r="L1923" s="920"/>
      <c r="M1923" s="903"/>
      <c r="N1923" s="94"/>
      <c r="O1923" s="96"/>
      <c r="P1923" s="97"/>
    </row>
    <row r="1924" spans="1:16" ht="17.25" thickBot="1">
      <c r="A1924" s="927"/>
      <c r="B1924" s="921"/>
      <c r="C1924" s="897"/>
      <c r="D1924" s="94"/>
      <c r="E1924" s="96"/>
      <c r="F1924" s="97"/>
      <c r="G1924" s="921"/>
      <c r="H1924" s="900"/>
      <c r="I1924" s="94"/>
      <c r="J1924" s="96"/>
      <c r="K1924" s="97"/>
      <c r="L1924" s="921"/>
      <c r="M1924" s="903"/>
      <c r="N1924" s="94"/>
      <c r="O1924" s="96"/>
      <c r="P1924" s="97"/>
    </row>
    <row r="1925" spans="1:16" ht="17.25" thickBot="1">
      <c r="A1925" s="927"/>
      <c r="B1925" s="100" t="s">
        <v>123</v>
      </c>
      <c r="C1925" s="897"/>
      <c r="D1925" s="94"/>
      <c r="E1925" s="96"/>
      <c r="F1925" s="97"/>
      <c r="G1925" s="100" t="s">
        <v>123</v>
      </c>
      <c r="H1925" s="900"/>
      <c r="I1925" s="94"/>
      <c r="J1925" s="96"/>
      <c r="K1925" s="97"/>
      <c r="L1925" s="100" t="s">
        <v>123</v>
      </c>
      <c r="M1925" s="903"/>
      <c r="N1925" s="94"/>
      <c r="O1925" s="96"/>
      <c r="P1925" s="97"/>
    </row>
    <row r="1926" spans="1:16">
      <c r="A1926" s="927"/>
      <c r="B1926" s="932"/>
      <c r="C1926" s="897"/>
      <c r="D1926" s="94"/>
      <c r="E1926" s="96"/>
      <c r="F1926" s="97"/>
      <c r="G1926" s="932"/>
      <c r="H1926" s="900"/>
      <c r="I1926" s="94"/>
      <c r="J1926" s="96"/>
      <c r="K1926" s="97"/>
      <c r="L1926" s="932"/>
      <c r="M1926" s="903"/>
      <c r="N1926" s="94"/>
      <c r="O1926" s="96"/>
      <c r="P1926" s="97"/>
    </row>
    <row r="1927" spans="1:16">
      <c r="A1927" s="927"/>
      <c r="B1927" s="933"/>
      <c r="C1927" s="897"/>
      <c r="D1927" s="94"/>
      <c r="E1927" s="96"/>
      <c r="F1927" s="97"/>
      <c r="G1927" s="933"/>
      <c r="H1927" s="900"/>
      <c r="I1927" s="94"/>
      <c r="J1927" s="96"/>
      <c r="K1927" s="97"/>
      <c r="L1927" s="933"/>
      <c r="M1927" s="903"/>
      <c r="N1927" s="94"/>
      <c r="O1927" s="96"/>
      <c r="P1927" s="97"/>
    </row>
    <row r="1928" spans="1:16" ht="17.25" thickBot="1">
      <c r="A1928" s="927"/>
      <c r="B1928" s="934"/>
      <c r="C1928" s="897"/>
      <c r="D1928" s="94"/>
      <c r="E1928" s="96"/>
      <c r="F1928" s="97"/>
      <c r="G1928" s="934"/>
      <c r="H1928" s="900"/>
      <c r="I1928" s="94"/>
      <c r="J1928" s="96"/>
      <c r="K1928" s="97"/>
      <c r="L1928" s="934"/>
      <c r="M1928" s="903"/>
      <c r="N1928" s="94"/>
      <c r="O1928" s="96"/>
      <c r="P1928" s="97"/>
    </row>
    <row r="1929" spans="1:16">
      <c r="A1929" s="927"/>
      <c r="B1929" s="915" t="s">
        <v>124</v>
      </c>
      <c r="C1929" s="897"/>
      <c r="D1929" s="94"/>
      <c r="E1929" s="96"/>
      <c r="F1929" s="97"/>
      <c r="G1929" s="915" t="s">
        <v>124</v>
      </c>
      <c r="H1929" s="900"/>
      <c r="I1929" s="94"/>
      <c r="J1929" s="96"/>
      <c r="K1929" s="97"/>
      <c r="L1929" s="915" t="s">
        <v>124</v>
      </c>
      <c r="M1929" s="903"/>
      <c r="N1929" s="94"/>
      <c r="O1929" s="96"/>
      <c r="P1929" s="97"/>
    </row>
    <row r="1930" spans="1:16" ht="17.25" thickBot="1">
      <c r="A1930" s="927"/>
      <c r="B1930" s="916"/>
      <c r="C1930" s="897"/>
      <c r="D1930" s="94"/>
      <c r="E1930" s="96"/>
      <c r="F1930" s="97"/>
      <c r="G1930" s="916"/>
      <c r="H1930" s="900"/>
      <c r="I1930" s="94"/>
      <c r="J1930" s="96"/>
      <c r="K1930" s="97"/>
      <c r="L1930" s="916"/>
      <c r="M1930" s="903"/>
      <c r="N1930" s="94"/>
      <c r="O1930" s="96"/>
      <c r="P1930" s="93"/>
    </row>
    <row r="1931" spans="1:16" ht="17.25" thickTop="1">
      <c r="A1931" s="927"/>
      <c r="B1931" s="930" t="s">
        <v>125</v>
      </c>
      <c r="C1931" s="897"/>
      <c r="D1931" s="94"/>
      <c r="E1931" s="96"/>
      <c r="F1931" s="93"/>
      <c r="G1931" s="930" t="s">
        <v>125</v>
      </c>
      <c r="H1931" s="900"/>
      <c r="I1931" s="94"/>
      <c r="J1931" s="96"/>
      <c r="K1931" s="93"/>
      <c r="L1931" s="930" t="s">
        <v>125</v>
      </c>
      <c r="M1931" s="903"/>
      <c r="N1931" s="94"/>
      <c r="O1931" s="96"/>
      <c r="P1931" s="97"/>
    </row>
    <row r="1932" spans="1:16" ht="17.25" thickBot="1">
      <c r="A1932" s="927"/>
      <c r="B1932" s="913"/>
      <c r="C1932" s="897"/>
      <c r="D1932" s="94"/>
      <c r="E1932" s="96"/>
      <c r="F1932" s="93"/>
      <c r="G1932" s="913"/>
      <c r="H1932" s="900"/>
      <c r="I1932" s="94"/>
      <c r="J1932" s="96"/>
      <c r="K1932" s="93"/>
      <c r="L1932" s="913"/>
      <c r="M1932" s="903"/>
      <c r="N1932" s="94"/>
      <c r="O1932" s="96"/>
      <c r="P1932" s="101"/>
    </row>
    <row r="1933" spans="1:16">
      <c r="A1933" s="927"/>
      <c r="B1933" s="923"/>
      <c r="C1933" s="897"/>
      <c r="D1933" s="94"/>
      <c r="E1933" s="96"/>
      <c r="F1933" s="97"/>
      <c r="G1933" s="923"/>
      <c r="H1933" s="900"/>
      <c r="I1933" s="94"/>
      <c r="J1933" s="96"/>
      <c r="K1933" s="97"/>
      <c r="L1933" s="923"/>
      <c r="M1933" s="903"/>
      <c r="N1933" s="94"/>
      <c r="O1933" s="96"/>
      <c r="P1933" s="103"/>
    </row>
    <row r="1934" spans="1:16" ht="17.25" thickBot="1">
      <c r="A1934" s="927"/>
      <c r="B1934" s="931"/>
      <c r="C1934" s="897"/>
      <c r="D1934" s="94"/>
      <c r="E1934" s="96"/>
      <c r="F1934" s="97"/>
      <c r="G1934" s="931"/>
      <c r="H1934" s="900"/>
      <c r="I1934" s="94"/>
      <c r="J1934" s="96"/>
      <c r="K1934" s="97"/>
      <c r="L1934" s="931"/>
      <c r="M1934" s="903"/>
      <c r="N1934" s="94"/>
      <c r="O1934" s="96"/>
      <c r="P1934" s="104"/>
    </row>
    <row r="1935" spans="1:16">
      <c r="A1935" s="927"/>
      <c r="B1935" s="912" t="s">
        <v>126</v>
      </c>
      <c r="C1935" s="897"/>
      <c r="D1935" s="94"/>
      <c r="E1935" s="96"/>
      <c r="F1935" s="93"/>
      <c r="G1935" s="912" t="s">
        <v>126</v>
      </c>
      <c r="H1935" s="900"/>
      <c r="I1935" s="94"/>
      <c r="J1935" s="96"/>
      <c r="K1935" s="93"/>
      <c r="L1935" s="912" t="s">
        <v>126</v>
      </c>
      <c r="M1935" s="903"/>
      <c r="N1935" s="94"/>
      <c r="O1935" s="96"/>
      <c r="P1935" s="99"/>
    </row>
    <row r="1936" spans="1:16" ht="17.25" thickBot="1">
      <c r="A1936" s="927"/>
      <c r="B1936" s="913"/>
      <c r="C1936" s="897"/>
      <c r="D1936" s="94"/>
      <c r="E1936" s="96"/>
      <c r="F1936" s="101"/>
      <c r="G1936" s="913"/>
      <c r="H1936" s="900"/>
      <c r="I1936" s="94"/>
      <c r="J1936" s="96"/>
      <c r="K1936" s="101"/>
      <c r="L1936" s="913"/>
      <c r="M1936" s="903"/>
      <c r="N1936" s="94"/>
      <c r="O1936" s="96"/>
      <c r="P1936" s="104"/>
    </row>
    <row r="1937" spans="1:16">
      <c r="A1937" s="927"/>
      <c r="B1937" s="923"/>
      <c r="C1937" s="897"/>
      <c r="D1937" s="94"/>
      <c r="E1937" s="96"/>
      <c r="F1937" s="102"/>
      <c r="G1937" s="923"/>
      <c r="H1937" s="900"/>
      <c r="I1937" s="94"/>
      <c r="J1937" s="96"/>
      <c r="K1937" s="103"/>
      <c r="L1937" s="923"/>
      <c r="M1937" s="903"/>
      <c r="N1937" s="94"/>
      <c r="O1937" s="96"/>
      <c r="P1937" s="93"/>
    </row>
    <row r="1938" spans="1:16" ht="17.25" thickBot="1">
      <c r="A1938" s="927"/>
      <c r="B1938" s="924"/>
      <c r="C1938" s="897"/>
      <c r="D1938" s="94"/>
      <c r="E1938" s="96"/>
      <c r="F1938" s="99"/>
      <c r="G1938" s="924"/>
      <c r="H1938" s="900"/>
      <c r="I1938" s="94"/>
      <c r="J1938" s="96"/>
      <c r="K1938" s="104"/>
      <c r="L1938" s="924"/>
      <c r="M1938" s="903"/>
      <c r="N1938" s="94"/>
      <c r="O1938" s="96"/>
      <c r="P1938" s="97"/>
    </row>
    <row r="1939" spans="1:16">
      <c r="A1939" s="927"/>
      <c r="B1939" s="922" t="s">
        <v>127</v>
      </c>
      <c r="C1939" s="897"/>
      <c r="D1939" s="94"/>
      <c r="E1939" s="96"/>
      <c r="F1939" s="103"/>
      <c r="G1939" s="922" t="s">
        <v>127</v>
      </c>
      <c r="H1939" s="900"/>
      <c r="I1939" s="94"/>
      <c r="J1939" s="96"/>
      <c r="K1939" s="104"/>
      <c r="L1939" s="922" t="s">
        <v>127</v>
      </c>
      <c r="M1939" s="903"/>
      <c r="N1939" s="94"/>
      <c r="O1939" s="114"/>
      <c r="P1939" s="97"/>
    </row>
    <row r="1940" spans="1:16" ht="17.25" thickBot="1">
      <c r="A1940" s="927"/>
      <c r="B1940" s="913"/>
      <c r="C1940" s="897"/>
      <c r="D1940" s="94"/>
      <c r="E1940" s="96"/>
      <c r="F1940" s="104"/>
      <c r="G1940" s="913"/>
      <c r="H1940" s="900"/>
      <c r="I1940" s="94"/>
      <c r="J1940" s="96"/>
      <c r="K1940" s="99"/>
      <c r="L1940" s="913"/>
      <c r="M1940" s="903"/>
      <c r="N1940" s="113"/>
      <c r="O1940" s="96"/>
      <c r="P1940" s="112"/>
    </row>
    <row r="1941" spans="1:16">
      <c r="A1941" s="927"/>
      <c r="B1941" s="923"/>
      <c r="C1941" s="897"/>
      <c r="D1941" s="94"/>
      <c r="E1941" s="96"/>
      <c r="F1941" s="104"/>
      <c r="G1941" s="923"/>
      <c r="H1941" s="900"/>
      <c r="I1941" s="94"/>
      <c r="J1941" s="96"/>
      <c r="K1941" s="104"/>
      <c r="L1941" s="923"/>
      <c r="M1941" s="903"/>
      <c r="N1941" s="113"/>
      <c r="O1941" s="114"/>
      <c r="P1941" s="97"/>
    </row>
    <row r="1942" spans="1:16" ht="17.25" thickBot="1">
      <c r="A1942" s="927"/>
      <c r="B1942" s="924"/>
      <c r="C1942" s="897"/>
      <c r="D1942" s="94"/>
      <c r="E1942" s="96"/>
      <c r="F1942" s="99"/>
      <c r="G1942" s="924"/>
      <c r="H1942" s="900"/>
      <c r="I1942" s="94"/>
      <c r="J1942" s="96"/>
      <c r="K1942" s="93"/>
      <c r="L1942" s="924"/>
      <c r="M1942" s="903"/>
      <c r="N1942" s="94"/>
      <c r="O1942" s="114"/>
      <c r="P1942" s="104"/>
    </row>
    <row r="1943" spans="1:16">
      <c r="A1943" s="927"/>
      <c r="B1943" s="922" t="s">
        <v>128</v>
      </c>
      <c r="C1943" s="897"/>
      <c r="D1943" s="94"/>
      <c r="E1943" s="96"/>
      <c r="F1943" s="104"/>
      <c r="G1943" s="922" t="s">
        <v>128</v>
      </c>
      <c r="H1943" s="900"/>
      <c r="I1943" s="94"/>
      <c r="J1943" s="96"/>
      <c r="K1943" s="97"/>
      <c r="L1943" s="922" t="s">
        <v>128</v>
      </c>
      <c r="M1943" s="903"/>
      <c r="N1943" s="94"/>
      <c r="O1943" s="96"/>
      <c r="P1943" s="97"/>
    </row>
    <row r="1944" spans="1:16" ht="17.25" thickBot="1">
      <c r="A1944" s="927"/>
      <c r="B1944" s="913"/>
      <c r="C1944" s="897"/>
      <c r="D1944" s="94"/>
      <c r="E1944" s="96"/>
      <c r="F1944" s="93"/>
      <c r="G1944" s="913"/>
      <c r="H1944" s="900"/>
      <c r="I1944" s="94"/>
      <c r="J1944" s="114"/>
      <c r="K1944" s="97"/>
      <c r="L1944" s="913"/>
      <c r="M1944" s="903"/>
      <c r="N1944" s="113"/>
      <c r="O1944" s="114"/>
      <c r="P1944" s="97"/>
    </row>
    <row r="1945" spans="1:16">
      <c r="A1945" s="927"/>
      <c r="B1945" s="923"/>
      <c r="C1945" s="897"/>
      <c r="D1945" s="94"/>
      <c r="E1945" s="96"/>
      <c r="F1945" s="97"/>
      <c r="G1945" s="923"/>
      <c r="H1945" s="900"/>
      <c r="I1945" s="94"/>
      <c r="J1945" s="96"/>
      <c r="K1945" s="97"/>
      <c r="L1945" s="923"/>
      <c r="M1945" s="903"/>
      <c r="N1945" s="113"/>
      <c r="O1945" s="114"/>
      <c r="P1945" s="97"/>
    </row>
    <row r="1946" spans="1:16" ht="17.25" thickBot="1">
      <c r="A1946" s="927"/>
      <c r="B1946" s="924"/>
      <c r="C1946" s="897"/>
      <c r="D1946" s="94"/>
      <c r="E1946" s="96"/>
      <c r="F1946" s="93"/>
      <c r="G1946" s="924"/>
      <c r="H1946" s="900"/>
      <c r="I1946" s="94"/>
      <c r="J1946" s="114"/>
      <c r="K1946" s="97"/>
      <c r="L1946" s="924"/>
      <c r="M1946" s="903"/>
      <c r="N1946" s="94"/>
      <c r="O1946" s="114"/>
      <c r="P1946" s="97"/>
    </row>
    <row r="1947" spans="1:16">
      <c r="A1947" s="927"/>
      <c r="B1947" s="912" t="s">
        <v>129</v>
      </c>
      <c r="C1947" s="897"/>
      <c r="D1947" s="94"/>
      <c r="E1947" s="96"/>
      <c r="F1947" s="93"/>
      <c r="G1947" s="912" t="s">
        <v>129</v>
      </c>
      <c r="H1947" s="900"/>
      <c r="I1947" s="94"/>
      <c r="J1947" s="114"/>
      <c r="K1947" s="97"/>
      <c r="L1947" s="912" t="s">
        <v>129</v>
      </c>
      <c r="M1947" s="903"/>
      <c r="N1947" s="113"/>
      <c r="O1947" s="114"/>
      <c r="P1947" s="97"/>
    </row>
    <row r="1948" spans="1:16" ht="17.25" thickBot="1">
      <c r="A1948" s="927"/>
      <c r="B1948" s="913"/>
      <c r="C1948" s="897"/>
      <c r="D1948" s="94"/>
      <c r="E1948" s="96"/>
      <c r="F1948" s="93"/>
      <c r="G1948" s="913"/>
      <c r="H1948" s="900"/>
      <c r="I1948" s="94"/>
      <c r="J1948" s="114"/>
      <c r="K1948" s="97"/>
      <c r="L1948" s="913"/>
      <c r="M1948" s="903"/>
      <c r="N1948" s="94"/>
      <c r="O1948" s="114"/>
      <c r="P1948" s="97"/>
    </row>
    <row r="1949" spans="1:16">
      <c r="A1949" s="927"/>
      <c r="B1949" s="106"/>
      <c r="C1949" s="897"/>
      <c r="D1949" s="94"/>
      <c r="E1949" s="96"/>
      <c r="F1949" s="97"/>
      <c r="G1949" s="106"/>
      <c r="H1949" s="900"/>
      <c r="I1949" s="94"/>
      <c r="J1949" s="96"/>
      <c r="K1949" s="112"/>
      <c r="L1949" s="106"/>
      <c r="M1949" s="903"/>
      <c r="N1949" s="113"/>
      <c r="O1949" s="96"/>
      <c r="P1949" s="112"/>
    </row>
    <row r="1950" spans="1:16">
      <c r="A1950" s="927"/>
      <c r="B1950" s="107"/>
      <c r="C1950" s="897"/>
      <c r="D1950" s="94"/>
      <c r="E1950" s="96"/>
      <c r="F1950" s="93"/>
      <c r="G1950" s="107"/>
      <c r="H1950" s="900"/>
      <c r="I1950" s="94"/>
      <c r="J1950" s="96"/>
      <c r="K1950" s="97"/>
      <c r="L1950" s="107"/>
      <c r="M1950" s="903"/>
      <c r="N1950" s="113"/>
      <c r="O1950" s="114"/>
      <c r="P1950" s="97"/>
    </row>
    <row r="1951" spans="1:16">
      <c r="A1951" s="927"/>
      <c r="B1951" s="109"/>
      <c r="C1951" s="897"/>
      <c r="D1951" s="94"/>
      <c r="E1951" s="96"/>
      <c r="F1951" s="93"/>
      <c r="G1951" s="109"/>
      <c r="H1951" s="900"/>
      <c r="I1951" s="113"/>
      <c r="J1951" s="114"/>
      <c r="K1951" s="97"/>
      <c r="L1951" s="109"/>
      <c r="M1951" s="903"/>
      <c r="N1951" s="113"/>
      <c r="O1951" s="114"/>
      <c r="P1951" s="104"/>
    </row>
    <row r="1952" spans="1:16">
      <c r="A1952" s="927"/>
      <c r="B1952" s="110"/>
      <c r="C1952" s="897"/>
      <c r="D1952" s="94"/>
      <c r="E1952" s="96"/>
      <c r="F1952" s="93"/>
      <c r="G1952" s="110"/>
      <c r="H1952" s="900"/>
      <c r="I1952" s="113"/>
      <c r="J1952" s="114"/>
      <c r="K1952" s="104"/>
      <c r="L1952" s="110"/>
      <c r="M1952" s="903"/>
      <c r="N1952" s="111"/>
      <c r="O1952" s="96"/>
      <c r="P1952" s="97"/>
    </row>
    <row r="1953" spans="1:16">
      <c r="A1953" s="927"/>
      <c r="B1953" s="109"/>
      <c r="C1953" s="897"/>
      <c r="D1953" s="111"/>
      <c r="E1953" s="96"/>
      <c r="F1953" s="97"/>
      <c r="G1953" s="109"/>
      <c r="H1953" s="900"/>
      <c r="I1953" s="111"/>
      <c r="J1953" s="96"/>
      <c r="K1953" s="112"/>
      <c r="L1953" s="109"/>
      <c r="M1953" s="903"/>
      <c r="N1953" s="94"/>
      <c r="O1953" s="96"/>
      <c r="P1953" s="112"/>
    </row>
    <row r="1954" spans="1:16">
      <c r="A1954" s="927"/>
      <c r="B1954" s="110"/>
      <c r="C1954" s="897"/>
      <c r="D1954" s="94"/>
      <c r="E1954" s="96"/>
      <c r="F1954" s="108"/>
      <c r="G1954" s="110"/>
      <c r="H1954" s="900"/>
      <c r="I1954" s="94"/>
      <c r="J1954" s="96"/>
      <c r="K1954" s="97"/>
      <c r="L1954" s="110"/>
      <c r="M1954" s="903"/>
      <c r="N1954" s="113"/>
      <c r="O1954" s="114"/>
      <c r="P1954" s="97"/>
    </row>
    <row r="1955" spans="1:16">
      <c r="A1955" s="927"/>
      <c r="B1955" s="109"/>
      <c r="C1955" s="897"/>
      <c r="D1955" s="94"/>
      <c r="E1955" s="96"/>
      <c r="F1955" s="97"/>
      <c r="G1955" s="109"/>
      <c r="H1955" s="900"/>
      <c r="I1955" s="113"/>
      <c r="J1955" s="114"/>
      <c r="K1955" s="97"/>
      <c r="L1955" s="109"/>
      <c r="M1955" s="903"/>
      <c r="N1955" s="113"/>
      <c r="O1955" s="114"/>
      <c r="P1955" s="97"/>
    </row>
    <row r="1956" spans="1:16" ht="17.25" thickBot="1">
      <c r="A1956" s="927"/>
      <c r="B1956" s="110"/>
      <c r="C1956" s="910"/>
      <c r="D1956" s="115"/>
      <c r="E1956" s="116"/>
      <c r="F1956" s="117"/>
      <c r="G1956" s="110"/>
      <c r="H1956" s="900"/>
      <c r="I1956" s="115"/>
      <c r="J1956" s="116"/>
      <c r="K1956" s="117"/>
      <c r="L1956" s="110"/>
      <c r="M1956" s="903"/>
      <c r="N1956" s="115"/>
      <c r="O1956" s="116"/>
      <c r="P1956" s="117"/>
    </row>
    <row r="1957" spans="1:16">
      <c r="A1957" s="914" t="str">
        <f>TEXT(A1911,"AAAA")</f>
        <v>星期五</v>
      </c>
      <c r="B1957" s="109"/>
      <c r="C1957" s="896" t="s">
        <v>666</v>
      </c>
      <c r="D1957" s="118"/>
      <c r="E1957" s="119"/>
      <c r="F1957" s="97"/>
      <c r="G1957" s="109"/>
      <c r="H1957" s="899" t="s">
        <v>130</v>
      </c>
      <c r="I1957" s="118"/>
      <c r="J1957" s="119"/>
      <c r="K1957" s="97"/>
      <c r="L1957" s="109"/>
      <c r="M1957" s="902" t="s">
        <v>130</v>
      </c>
      <c r="N1957" s="118"/>
      <c r="O1957" s="119"/>
      <c r="P1957" s="97"/>
    </row>
    <row r="1958" spans="1:16">
      <c r="A1958" s="914"/>
      <c r="B1958" s="110"/>
      <c r="C1958" s="897"/>
      <c r="D1958" s="120"/>
      <c r="E1958" s="96"/>
      <c r="F1958" s="97"/>
      <c r="G1958" s="110"/>
      <c r="H1958" s="900"/>
      <c r="I1958" s="94"/>
      <c r="J1958" s="96"/>
      <c r="K1958" s="97"/>
      <c r="L1958" s="110"/>
      <c r="M1958" s="903"/>
      <c r="N1958" s="94"/>
      <c r="O1958" s="96"/>
      <c r="P1958" s="97"/>
    </row>
    <row r="1959" spans="1:16">
      <c r="A1959" s="914"/>
      <c r="B1959" s="109"/>
      <c r="C1959" s="897"/>
      <c r="D1959" s="120"/>
      <c r="E1959" s="96"/>
      <c r="F1959" s="97"/>
      <c r="G1959" s="109"/>
      <c r="H1959" s="900"/>
      <c r="I1959" s="94"/>
      <c r="J1959" s="96"/>
      <c r="K1959" s="97"/>
      <c r="L1959" s="109"/>
      <c r="M1959" s="903"/>
      <c r="N1959" s="94"/>
      <c r="O1959" s="96"/>
      <c r="P1959" s="97"/>
    </row>
    <row r="1960" spans="1:16">
      <c r="A1960" s="914"/>
      <c r="B1960" s="110"/>
      <c r="C1960" s="897"/>
      <c r="D1960" s="120"/>
      <c r="E1960" s="96"/>
      <c r="F1960" s="97"/>
      <c r="G1960" s="110"/>
      <c r="H1960" s="900"/>
      <c r="I1960" s="94"/>
      <c r="J1960" s="96"/>
      <c r="K1960" s="97"/>
      <c r="L1960" s="110"/>
      <c r="M1960" s="903"/>
      <c r="N1960" s="94"/>
      <c r="O1960" s="96"/>
      <c r="P1960" s="97"/>
    </row>
    <row r="1961" spans="1:16">
      <c r="A1961" s="914"/>
      <c r="B1961" s="109"/>
      <c r="C1961" s="897"/>
      <c r="D1961" s="120"/>
      <c r="E1961" s="96"/>
      <c r="F1961" s="97"/>
      <c r="G1961" s="109"/>
      <c r="H1961" s="900"/>
      <c r="I1961" s="94"/>
      <c r="J1961" s="96"/>
      <c r="K1961" s="97"/>
      <c r="L1961" s="109"/>
      <c r="M1961" s="903"/>
      <c r="N1961" s="94"/>
      <c r="O1961" s="96"/>
      <c r="P1961" s="97"/>
    </row>
    <row r="1962" spans="1:16">
      <c r="A1962" s="914"/>
      <c r="B1962" s="110"/>
      <c r="C1962" s="897"/>
      <c r="D1962" s="120"/>
      <c r="E1962" s="96"/>
      <c r="F1962" s="97"/>
      <c r="G1962" s="110"/>
      <c r="H1962" s="900"/>
      <c r="I1962" s="94"/>
      <c r="J1962" s="96"/>
      <c r="K1962" s="97"/>
      <c r="L1962" s="110"/>
      <c r="M1962" s="903"/>
      <c r="N1962" s="94"/>
      <c r="O1962" s="96"/>
      <c r="P1962" s="97"/>
    </row>
    <row r="1963" spans="1:16">
      <c r="A1963" s="914"/>
      <c r="B1963" s="109"/>
      <c r="C1963" s="897"/>
      <c r="D1963" s="120"/>
      <c r="E1963" s="96"/>
      <c r="F1963" s="97"/>
      <c r="G1963" s="109"/>
      <c r="H1963" s="900"/>
      <c r="I1963" s="94"/>
      <c r="J1963" s="96"/>
      <c r="K1963" s="97"/>
      <c r="L1963" s="109"/>
      <c r="M1963" s="903"/>
      <c r="N1963" s="94"/>
      <c r="O1963" s="96"/>
      <c r="P1963" s="97"/>
    </row>
    <row r="1964" spans="1:16">
      <c r="A1964" s="914"/>
      <c r="B1964" s="110"/>
      <c r="C1964" s="897"/>
      <c r="D1964" s="94"/>
      <c r="E1964" s="96"/>
      <c r="F1964" s="97"/>
      <c r="G1964" s="110"/>
      <c r="H1964" s="900"/>
      <c r="I1964" s="94"/>
      <c r="J1964" s="96"/>
      <c r="K1964" s="97"/>
      <c r="L1964" s="110"/>
      <c r="M1964" s="903"/>
      <c r="N1964" s="94"/>
      <c r="O1964" s="96"/>
      <c r="P1964" s="97"/>
    </row>
    <row r="1965" spans="1:16">
      <c r="A1965" s="914"/>
      <c r="B1965" s="107"/>
      <c r="C1965" s="897"/>
      <c r="D1965" s="113"/>
      <c r="E1965" s="114"/>
      <c r="F1965" s="104"/>
      <c r="G1965" s="107"/>
      <c r="H1965" s="900"/>
      <c r="I1965" s="113"/>
      <c r="J1965" s="114"/>
      <c r="K1965" s="97"/>
      <c r="L1965" s="107"/>
      <c r="M1965" s="903"/>
      <c r="N1965" s="113"/>
      <c r="O1965" s="114"/>
      <c r="P1965" s="97"/>
    </row>
    <row r="1966" spans="1:16" ht="17.25" thickBot="1">
      <c r="A1966" s="914"/>
      <c r="B1966" s="107"/>
      <c r="C1966" s="910"/>
      <c r="D1966" s="122" t="s">
        <v>132</v>
      </c>
      <c r="E1966" s="123" t="s">
        <v>133</v>
      </c>
      <c r="F1966" s="124"/>
      <c r="G1966" s="107"/>
      <c r="H1966" s="911"/>
      <c r="I1966" s="122" t="s">
        <v>132</v>
      </c>
      <c r="J1966" s="123" t="s">
        <v>133</v>
      </c>
      <c r="K1966" s="97"/>
      <c r="L1966" s="107"/>
      <c r="M1966" s="909"/>
      <c r="N1966" s="122" t="s">
        <v>132</v>
      </c>
      <c r="O1966" s="123" t="s">
        <v>133</v>
      </c>
      <c r="P1966" s="97"/>
    </row>
    <row r="1967" spans="1:16">
      <c r="A1967" s="105"/>
      <c r="B1967" s="109"/>
      <c r="C1967" s="896" t="s">
        <v>667</v>
      </c>
      <c r="D1967" s="118"/>
      <c r="E1967" s="119"/>
      <c r="F1967" s="125"/>
      <c r="G1967" s="109"/>
      <c r="H1967" s="899" t="s">
        <v>134</v>
      </c>
      <c r="I1967" s="118"/>
      <c r="J1967" s="119"/>
      <c r="K1967" s="125"/>
      <c r="L1967" s="109"/>
      <c r="M1967" s="902" t="s">
        <v>134</v>
      </c>
      <c r="N1967" s="118"/>
      <c r="O1967" s="119"/>
      <c r="P1967" s="125"/>
    </row>
    <row r="1968" spans="1:16">
      <c r="A1968" s="105"/>
      <c r="B1968" s="110"/>
      <c r="C1968" s="897"/>
      <c r="D1968" s="94"/>
      <c r="E1968" s="96"/>
      <c r="F1968" s="97"/>
      <c r="G1968" s="110"/>
      <c r="H1968" s="900"/>
      <c r="I1968" s="94"/>
      <c r="J1968" s="96"/>
      <c r="K1968" s="97"/>
      <c r="L1968" s="110"/>
      <c r="M1968" s="903"/>
      <c r="N1968" s="94"/>
      <c r="O1968" s="96"/>
      <c r="P1968" s="97"/>
    </row>
    <row r="1969" spans="1:16">
      <c r="A1969" s="105"/>
      <c r="B1969" s="126"/>
      <c r="C1969" s="897"/>
      <c r="D1969" s="94"/>
      <c r="E1969" s="96"/>
      <c r="F1969" s="97"/>
      <c r="G1969" s="126"/>
      <c r="H1969" s="900"/>
      <c r="I1969" s="94"/>
      <c r="J1969" s="96"/>
      <c r="K1969" s="97"/>
      <c r="L1969" s="126"/>
      <c r="M1969" s="903"/>
      <c r="N1969" s="94"/>
      <c r="O1969" s="96"/>
      <c r="P1969" s="128"/>
    </row>
    <row r="1970" spans="1:16">
      <c r="A1970" s="105"/>
      <c r="B1970" s="107"/>
      <c r="C1970" s="897"/>
      <c r="D1970" s="94"/>
      <c r="E1970" s="96"/>
      <c r="F1970" s="97"/>
      <c r="G1970" s="107"/>
      <c r="H1970" s="900"/>
      <c r="I1970" s="94"/>
      <c r="J1970" s="96"/>
      <c r="K1970" s="97"/>
      <c r="L1970" s="107"/>
      <c r="M1970" s="903"/>
      <c r="N1970" s="94"/>
      <c r="O1970" s="96"/>
      <c r="P1970" s="216"/>
    </row>
    <row r="1971" spans="1:16">
      <c r="A1971" s="105"/>
      <c r="B1971" s="109"/>
      <c r="C1971" s="897"/>
      <c r="D1971" s="94"/>
      <c r="E1971" s="96"/>
      <c r="F1971" s="97"/>
      <c r="G1971" s="109"/>
      <c r="H1971" s="900"/>
      <c r="I1971" s="94"/>
      <c r="J1971" s="96"/>
      <c r="K1971" s="97"/>
      <c r="L1971" s="109"/>
      <c r="M1971" s="903"/>
      <c r="N1971" s="94"/>
      <c r="O1971" s="96"/>
      <c r="P1971" s="97"/>
    </row>
    <row r="1972" spans="1:16">
      <c r="A1972" s="105"/>
      <c r="B1972" s="110"/>
      <c r="C1972" s="897"/>
      <c r="D1972" s="94"/>
      <c r="E1972" s="96"/>
      <c r="F1972" s="127"/>
      <c r="G1972" s="110"/>
      <c r="H1972" s="900"/>
      <c r="I1972" s="94"/>
      <c r="J1972" s="96"/>
      <c r="K1972" s="127"/>
      <c r="L1972" s="110"/>
      <c r="M1972" s="903"/>
      <c r="N1972" s="94"/>
      <c r="O1972" s="96"/>
      <c r="P1972" s="127"/>
    </row>
    <row r="1973" spans="1:16">
      <c r="A1973" s="105"/>
      <c r="B1973" s="109"/>
      <c r="C1973" s="897"/>
      <c r="D1973" s="94"/>
      <c r="E1973" s="96"/>
      <c r="F1973" s="128"/>
      <c r="G1973" s="109"/>
      <c r="H1973" s="900"/>
      <c r="I1973" s="94"/>
      <c r="J1973" s="96"/>
      <c r="K1973" s="128"/>
      <c r="L1973" s="109"/>
      <c r="M1973" s="903"/>
      <c r="N1973" s="94"/>
      <c r="O1973" s="96"/>
      <c r="P1973" s="128"/>
    </row>
    <row r="1974" spans="1:16">
      <c r="A1974" s="105"/>
      <c r="B1974" s="110"/>
      <c r="C1974" s="897"/>
      <c r="D1974" s="217"/>
      <c r="E1974" s="114"/>
      <c r="F1974" s="216"/>
      <c r="G1974" s="110"/>
      <c r="H1974" s="900"/>
      <c r="I1974" s="113"/>
      <c r="J1974" s="114"/>
      <c r="K1974" s="216"/>
      <c r="L1974" s="110"/>
      <c r="M1974" s="903"/>
      <c r="N1974" s="113"/>
      <c r="O1974" s="114"/>
      <c r="P1974" s="216"/>
    </row>
    <row r="1975" spans="1:16">
      <c r="A1975" s="105"/>
      <c r="B1975" s="109"/>
      <c r="C1975" s="897"/>
      <c r="D1975" s="217"/>
      <c r="E1975" s="114"/>
      <c r="F1975" s="216"/>
      <c r="G1975" s="109"/>
      <c r="H1975" s="900"/>
      <c r="I1975" s="113"/>
      <c r="J1975" s="114"/>
      <c r="K1975" s="216"/>
      <c r="L1975" s="109"/>
      <c r="M1975" s="903"/>
      <c r="N1975" s="113"/>
      <c r="O1975" s="114"/>
      <c r="P1975" s="216"/>
    </row>
    <row r="1976" spans="1:16" ht="17.25" thickBot="1">
      <c r="A1976" s="105"/>
      <c r="B1976" s="110"/>
      <c r="C1976" s="910"/>
      <c r="D1976" s="129"/>
      <c r="E1976" s="130"/>
      <c r="F1976" s="104"/>
      <c r="G1976" s="110"/>
      <c r="H1976" s="911"/>
      <c r="I1976" s="113"/>
      <c r="J1976" s="130"/>
      <c r="K1976" s="104"/>
      <c r="L1976" s="110"/>
      <c r="M1976" s="909"/>
      <c r="N1976" s="113"/>
      <c r="O1976" s="131"/>
      <c r="P1976" s="127"/>
    </row>
    <row r="1977" spans="1:16">
      <c r="A1977" s="132"/>
      <c r="B1977" s="109"/>
      <c r="C1977" s="896" t="s">
        <v>668</v>
      </c>
      <c r="D1977" s="118" t="s">
        <v>136</v>
      </c>
      <c r="E1977" s="133" t="s">
        <v>137</v>
      </c>
      <c r="F1977" s="125"/>
      <c r="G1977" s="109"/>
      <c r="H1977" s="899" t="s">
        <v>135</v>
      </c>
      <c r="I1977" s="118" t="s">
        <v>136</v>
      </c>
      <c r="J1977" s="133" t="s">
        <v>137</v>
      </c>
      <c r="K1977" s="125"/>
      <c r="L1977" s="109"/>
      <c r="M1977" s="902" t="s">
        <v>135</v>
      </c>
      <c r="N1977" s="118" t="s">
        <v>136</v>
      </c>
      <c r="O1977" s="133" t="s">
        <v>137</v>
      </c>
      <c r="P1977" s="125"/>
    </row>
    <row r="1978" spans="1:16">
      <c r="A1978" s="132"/>
      <c r="B1978" s="110"/>
      <c r="C1978" s="897"/>
      <c r="D1978" s="94" t="s">
        <v>141</v>
      </c>
      <c r="E1978" s="96" t="s">
        <v>142</v>
      </c>
      <c r="F1978" s="134"/>
      <c r="G1978" s="110"/>
      <c r="H1978" s="900"/>
      <c r="I1978" s="94" t="s">
        <v>141</v>
      </c>
      <c r="J1978" s="96" t="s">
        <v>142</v>
      </c>
      <c r="K1978" s="134"/>
      <c r="L1978" s="110"/>
      <c r="M1978" s="903"/>
      <c r="N1978" s="94" t="s">
        <v>141</v>
      </c>
      <c r="O1978" s="96" t="s">
        <v>142</v>
      </c>
      <c r="P1978" s="134"/>
    </row>
    <row r="1979" spans="1:16">
      <c r="A1979" s="132"/>
      <c r="B1979" s="135"/>
      <c r="C1979" s="897"/>
      <c r="D1979" s="94" t="s">
        <v>145</v>
      </c>
      <c r="E1979" s="96" t="s">
        <v>146</v>
      </c>
      <c r="F1979" s="97"/>
      <c r="G1979" s="135"/>
      <c r="H1979" s="900"/>
      <c r="I1979" s="94" t="s">
        <v>145</v>
      </c>
      <c r="J1979" s="96" t="s">
        <v>146</v>
      </c>
      <c r="K1979" s="97"/>
      <c r="L1979" s="135"/>
      <c r="M1979" s="903"/>
      <c r="N1979" s="94" t="s">
        <v>145</v>
      </c>
      <c r="O1979" s="96" t="s">
        <v>146</v>
      </c>
      <c r="P1979" s="97"/>
    </row>
    <row r="1980" spans="1:16">
      <c r="A1980" s="132"/>
      <c r="B1980" s="110"/>
      <c r="C1980" s="897"/>
      <c r="D1980" s="94" t="s">
        <v>147</v>
      </c>
      <c r="E1980" s="96" t="s">
        <v>148</v>
      </c>
      <c r="F1980" s="104"/>
      <c r="G1980" s="110"/>
      <c r="H1980" s="900"/>
      <c r="I1980" s="94" t="s">
        <v>147</v>
      </c>
      <c r="J1980" s="96" t="s">
        <v>148</v>
      </c>
      <c r="K1980" s="104"/>
      <c r="L1980" s="110"/>
      <c r="M1980" s="903"/>
      <c r="N1980" s="94" t="s">
        <v>147</v>
      </c>
      <c r="O1980" s="96" t="s">
        <v>148</v>
      </c>
      <c r="P1980" s="104"/>
    </row>
    <row r="1981" spans="1:16">
      <c r="A1981" s="132"/>
      <c r="B1981" s="135"/>
      <c r="C1981" s="897"/>
      <c r="D1981" s="94"/>
      <c r="E1981" s="114"/>
      <c r="F1981" s="136"/>
      <c r="G1981" s="135"/>
      <c r="H1981" s="900"/>
      <c r="I1981" s="94"/>
      <c r="J1981" s="114"/>
      <c r="K1981" s="136"/>
      <c r="L1981" s="135"/>
      <c r="M1981" s="903"/>
      <c r="N1981" s="94"/>
      <c r="O1981" s="114"/>
      <c r="P1981" s="136"/>
    </row>
    <row r="1982" spans="1:16">
      <c r="A1982" s="132"/>
      <c r="B1982" s="110"/>
      <c r="C1982" s="897"/>
      <c r="D1982" s="94"/>
      <c r="E1982" s="96"/>
      <c r="F1982" s="97"/>
      <c r="G1982" s="110"/>
      <c r="H1982" s="900"/>
      <c r="I1982" s="94"/>
      <c r="J1982" s="96"/>
      <c r="K1982" s="97"/>
      <c r="L1982" s="110"/>
      <c r="M1982" s="903"/>
      <c r="N1982" s="94"/>
      <c r="O1982" s="96"/>
      <c r="P1982" s="97"/>
    </row>
    <row r="1983" spans="1:16">
      <c r="A1983" s="132"/>
      <c r="B1983" s="135"/>
      <c r="C1983" s="897"/>
      <c r="D1983" s="94"/>
      <c r="E1983" s="114"/>
      <c r="F1983" s="136"/>
      <c r="G1983" s="135"/>
      <c r="H1983" s="900"/>
      <c r="I1983" s="94"/>
      <c r="J1983" s="114"/>
      <c r="K1983" s="136"/>
      <c r="L1983" s="135"/>
      <c r="M1983" s="903"/>
      <c r="N1983" s="94"/>
      <c r="O1983" s="114"/>
      <c r="P1983" s="136"/>
    </row>
    <row r="1984" spans="1:16">
      <c r="A1984" s="132"/>
      <c r="B1984" s="110"/>
      <c r="C1984" s="897"/>
      <c r="D1984" s="94"/>
      <c r="E1984" s="96"/>
      <c r="F1984" s="97"/>
      <c r="G1984" s="110"/>
      <c r="H1984" s="900"/>
      <c r="I1984" s="94"/>
      <c r="J1984" s="96"/>
      <c r="K1984" s="97"/>
      <c r="L1984" s="110"/>
      <c r="M1984" s="903"/>
      <c r="N1984" s="94"/>
      <c r="O1984" s="96"/>
      <c r="P1984" s="97"/>
    </row>
    <row r="1985" spans="1:16">
      <c r="A1985" s="132"/>
      <c r="B1985" s="135"/>
      <c r="C1985" s="897"/>
      <c r="D1985" s="94"/>
      <c r="E1985" s="96"/>
      <c r="F1985" s="97"/>
      <c r="G1985" s="135"/>
      <c r="H1985" s="900"/>
      <c r="I1985" s="94"/>
      <c r="J1985" s="96"/>
      <c r="K1985" s="97"/>
      <c r="L1985" s="135"/>
      <c r="M1985" s="903"/>
      <c r="N1985" s="94"/>
      <c r="O1985" s="96"/>
      <c r="P1985" s="97"/>
    </row>
    <row r="1986" spans="1:16" ht="17.25" thickBot="1">
      <c r="A1986" s="132"/>
      <c r="B1986" s="110"/>
      <c r="C1986" s="910"/>
      <c r="D1986" s="115"/>
      <c r="E1986" s="116"/>
      <c r="F1986" s="117"/>
      <c r="G1986" s="110"/>
      <c r="H1986" s="911"/>
      <c r="I1986" s="115"/>
      <c r="J1986" s="130"/>
      <c r="K1986" s="104"/>
      <c r="L1986" s="110"/>
      <c r="M1986" s="909"/>
      <c r="N1986" s="115"/>
      <c r="O1986" s="130"/>
      <c r="P1986" s="104"/>
    </row>
    <row r="1987" spans="1:16">
      <c r="A1987" s="132"/>
      <c r="B1987" s="135"/>
      <c r="C1987" s="896" t="s">
        <v>669</v>
      </c>
      <c r="D1987" s="137" t="s">
        <v>150</v>
      </c>
      <c r="E1987" s="138"/>
      <c r="F1987" s="139" t="s">
        <v>151</v>
      </c>
      <c r="G1987" s="135"/>
      <c r="H1987" s="899" t="s">
        <v>149</v>
      </c>
      <c r="I1987" s="137" t="s">
        <v>150</v>
      </c>
      <c r="J1987" s="138"/>
      <c r="K1987" s="139" t="s">
        <v>151</v>
      </c>
      <c r="L1987" s="135"/>
      <c r="M1987" s="902" t="s">
        <v>149</v>
      </c>
      <c r="N1987" s="137" t="s">
        <v>150</v>
      </c>
      <c r="O1987" s="138"/>
      <c r="P1987" s="139" t="s">
        <v>151</v>
      </c>
    </row>
    <row r="1988" spans="1:16">
      <c r="A1988" s="132"/>
      <c r="B1988" s="110"/>
      <c r="C1988" s="897"/>
      <c r="D1988" s="120"/>
      <c r="E1988" s="121"/>
      <c r="F1988" s="140"/>
      <c r="G1988" s="110"/>
      <c r="H1988" s="900"/>
      <c r="I1988" s="94"/>
      <c r="J1988" s="96"/>
      <c r="K1988" s="97"/>
      <c r="L1988" s="110"/>
      <c r="M1988" s="903"/>
      <c r="N1988" s="94"/>
      <c r="O1988" s="96"/>
      <c r="P1988" s="97"/>
    </row>
    <row r="1989" spans="1:16">
      <c r="A1989" s="132"/>
      <c r="B1989" s="135"/>
      <c r="C1989" s="897"/>
      <c r="D1989" s="94"/>
      <c r="E1989" s="96"/>
      <c r="F1989" s="97"/>
      <c r="G1989" s="135"/>
      <c r="H1989" s="900"/>
      <c r="I1989" s="94"/>
      <c r="J1989" s="96"/>
      <c r="K1989" s="97"/>
      <c r="L1989" s="135"/>
      <c r="M1989" s="903"/>
      <c r="N1989" s="94"/>
      <c r="O1989" s="96"/>
      <c r="P1989" s="97"/>
    </row>
    <row r="1990" spans="1:16">
      <c r="A1990" s="132"/>
      <c r="B1990" s="110"/>
      <c r="C1990" s="897"/>
      <c r="D1990" s="113"/>
      <c r="E1990" s="114"/>
      <c r="F1990" s="104"/>
      <c r="G1990" s="110"/>
      <c r="H1990" s="900"/>
      <c r="I1990" s="113"/>
      <c r="J1990" s="114"/>
      <c r="K1990" s="104"/>
      <c r="L1990" s="110"/>
      <c r="M1990" s="903"/>
      <c r="N1990" s="113"/>
      <c r="O1990" s="114"/>
      <c r="P1990" s="104"/>
    </row>
    <row r="1991" spans="1:16">
      <c r="A1991" s="905"/>
      <c r="B1991" s="135"/>
      <c r="C1991" s="897"/>
      <c r="D1991" s="94"/>
      <c r="E1991" s="96"/>
      <c r="F1991" s="97"/>
      <c r="G1991" s="135"/>
      <c r="H1991" s="900"/>
      <c r="I1991" s="94"/>
      <c r="J1991" s="96"/>
      <c r="K1991" s="97"/>
      <c r="L1991" s="135"/>
      <c r="M1991" s="903"/>
      <c r="N1991" s="94"/>
      <c r="O1991" s="96"/>
      <c r="P1991" s="97"/>
    </row>
    <row r="1992" spans="1:16">
      <c r="A1992" s="905"/>
      <c r="B1992" s="110"/>
      <c r="C1992" s="897"/>
      <c r="D1992" s="94"/>
      <c r="E1992" s="96"/>
      <c r="F1992" s="97"/>
      <c r="G1992" s="110"/>
      <c r="H1992" s="900"/>
      <c r="I1992" s="94"/>
      <c r="J1992" s="96"/>
      <c r="K1992" s="97"/>
      <c r="L1992" s="110"/>
      <c r="M1992" s="903"/>
      <c r="N1992" s="94"/>
      <c r="O1992" s="96"/>
      <c r="P1992" s="97"/>
    </row>
    <row r="1993" spans="1:16">
      <c r="A1993" s="905"/>
      <c r="B1993" s="135"/>
      <c r="C1993" s="897"/>
      <c r="D1993" s="113"/>
      <c r="E1993" s="114"/>
      <c r="F1993" s="104"/>
      <c r="G1993" s="135"/>
      <c r="H1993" s="900"/>
      <c r="I1993" s="113"/>
      <c r="J1993" s="114"/>
      <c r="K1993" s="104"/>
      <c r="L1993" s="135"/>
      <c r="M1993" s="903"/>
      <c r="N1993" s="113"/>
      <c r="O1993" s="114"/>
      <c r="P1993" s="104"/>
    </row>
    <row r="1994" spans="1:16" ht="17.25" thickBot="1">
      <c r="A1994" s="906"/>
      <c r="B1994" s="141"/>
      <c r="C1994" s="898"/>
      <c r="D1994" s="142"/>
      <c r="E1994" s="143"/>
      <c r="F1994" s="144"/>
      <c r="G1994" s="141"/>
      <c r="H1994" s="901"/>
      <c r="I1994" s="142"/>
      <c r="J1994" s="143"/>
      <c r="K1994" s="144"/>
      <c r="L1994" s="141"/>
      <c r="M1994" s="904"/>
      <c r="N1994" s="142"/>
      <c r="O1994" s="143"/>
      <c r="P1994" s="144"/>
    </row>
    <row r="1995" spans="1:16" s="146" customFormat="1" ht="27" customHeight="1" thickTop="1" thickBot="1">
      <c r="A1995" s="145"/>
      <c r="B1995" s="907" t="s">
        <v>152</v>
      </c>
      <c r="C1995" s="907"/>
      <c r="D1995" s="907"/>
      <c r="E1995" s="907"/>
      <c r="F1995" s="907"/>
      <c r="G1995" s="908" t="s">
        <v>153</v>
      </c>
      <c r="H1995" s="908"/>
      <c r="I1995" s="908"/>
      <c r="J1995" s="908"/>
      <c r="K1995" s="908"/>
      <c r="L1995" s="908"/>
      <c r="M1995" s="908"/>
      <c r="N1995" s="889" t="s">
        <v>154</v>
      </c>
      <c r="O1995" s="889"/>
      <c r="P1995" s="889"/>
    </row>
    <row r="1996" spans="1:16" s="159" customFormat="1" ht="21.75" customHeight="1" thickTop="1" thickBot="1">
      <c r="A1996" s="147" t="s">
        <v>0</v>
      </c>
      <c r="B1996" s="148"/>
      <c r="C1996" s="149" t="s">
        <v>155</v>
      </c>
      <c r="D1996" s="150" t="s">
        <v>156</v>
      </c>
      <c r="E1996" s="151" t="s">
        <v>157</v>
      </c>
      <c r="F1996" s="152" t="s">
        <v>158</v>
      </c>
      <c r="G1996" s="153" t="s">
        <v>159</v>
      </c>
      <c r="H1996" s="154" t="s">
        <v>150</v>
      </c>
      <c r="I1996" s="155" t="s">
        <v>156</v>
      </c>
      <c r="J1996" s="155" t="s">
        <v>157</v>
      </c>
      <c r="K1996" s="155" t="s">
        <v>158</v>
      </c>
      <c r="L1996" s="154" t="s">
        <v>160</v>
      </c>
      <c r="M1996" s="156" t="s">
        <v>161</v>
      </c>
      <c r="N1996" s="157" t="s">
        <v>155</v>
      </c>
      <c r="O1996" s="151" t="s">
        <v>157</v>
      </c>
      <c r="P1996" s="158" t="s">
        <v>158</v>
      </c>
    </row>
    <row r="1997" spans="1:16" s="172" customFormat="1" ht="17.25" thickTop="1">
      <c r="A1997" s="890">
        <f>A1911</f>
        <v>46192</v>
      </c>
      <c r="B1997" s="893" t="s">
        <v>670</v>
      </c>
      <c r="C1997" s="160" t="s">
        <v>851</v>
      </c>
      <c r="D1997" s="161" t="s">
        <v>978</v>
      </c>
      <c r="E1997" s="162" t="s">
        <v>137</v>
      </c>
      <c r="F1997" s="163" t="s">
        <v>1136</v>
      </c>
      <c r="G1997" s="164"/>
      <c r="H1997" s="165"/>
      <c r="I1997" s="166"/>
      <c r="J1997" s="166"/>
      <c r="K1997" s="167"/>
      <c r="L1997" s="168"/>
      <c r="M1997" s="169"/>
      <c r="N1997" s="170"/>
      <c r="O1997" s="166"/>
      <c r="P1997" s="171"/>
    </row>
    <row r="1998" spans="1:16" s="172" customFormat="1">
      <c r="A1998" s="891"/>
      <c r="B1998" s="894"/>
      <c r="C1998" s="173"/>
      <c r="D1998" s="174"/>
      <c r="E1998" s="175"/>
      <c r="F1998" s="176"/>
      <c r="G1998" s="173"/>
      <c r="H1998" s="177"/>
      <c r="I1998" s="175"/>
      <c r="J1998" s="175"/>
      <c r="K1998" s="178"/>
      <c r="L1998" s="179"/>
      <c r="M1998" s="180"/>
      <c r="N1998" s="181"/>
      <c r="O1998" s="175"/>
      <c r="P1998" s="182"/>
    </row>
    <row r="1999" spans="1:16" s="172" customFormat="1">
      <c r="A1999" s="891"/>
      <c r="B1999" s="894"/>
      <c r="C1999" s="173"/>
      <c r="D1999" s="174"/>
      <c r="E1999" s="175"/>
      <c r="F1999" s="176"/>
      <c r="G1999" s="173"/>
      <c r="H1999" s="183"/>
      <c r="I1999" s="175"/>
      <c r="J1999" s="175"/>
      <c r="K1999" s="178"/>
      <c r="L1999" s="184"/>
      <c r="M1999" s="180"/>
      <c r="N1999" s="181"/>
      <c r="O1999" s="175"/>
      <c r="P1999" s="182"/>
    </row>
    <row r="2000" spans="1:16" s="172" customFormat="1">
      <c r="A2000" s="891"/>
      <c r="B2000" s="894"/>
      <c r="C2000" s="173"/>
      <c r="D2000" s="218"/>
      <c r="E2000" s="175"/>
      <c r="F2000" s="176"/>
      <c r="G2000" s="173"/>
      <c r="H2000" s="183"/>
      <c r="I2000" s="175"/>
      <c r="J2000" s="175"/>
      <c r="K2000" s="187"/>
      <c r="L2000" s="184"/>
      <c r="M2000" s="180"/>
      <c r="N2000" s="181"/>
      <c r="O2000" s="175"/>
      <c r="P2000" s="182"/>
    </row>
    <row r="2001" spans="1:16" s="172" customFormat="1">
      <c r="A2001" s="891"/>
      <c r="B2001" s="894"/>
      <c r="C2001" s="173"/>
      <c r="D2001" s="185"/>
      <c r="E2001" s="175"/>
      <c r="F2001" s="182"/>
      <c r="G2001" s="173"/>
      <c r="H2001" s="186"/>
      <c r="I2001" s="175"/>
      <c r="J2001" s="175"/>
      <c r="K2001" s="187"/>
      <c r="L2001" s="184"/>
      <c r="M2001" s="180"/>
      <c r="N2001" s="181"/>
      <c r="O2001" s="175"/>
      <c r="P2001" s="182"/>
    </row>
    <row r="2002" spans="1:16" s="172" customFormat="1">
      <c r="A2002" s="891"/>
      <c r="B2002" s="894"/>
      <c r="C2002" s="173"/>
      <c r="D2002" s="174"/>
      <c r="E2002" s="175"/>
      <c r="F2002" s="188"/>
      <c r="G2002" s="198"/>
      <c r="H2002" s="183"/>
      <c r="I2002" s="191"/>
      <c r="J2002" s="175"/>
      <c r="K2002" s="178"/>
      <c r="L2002" s="189"/>
      <c r="M2002" s="190"/>
      <c r="N2002" s="181"/>
      <c r="O2002" s="175"/>
      <c r="P2002" s="182"/>
    </row>
    <row r="2003" spans="1:16" s="172" customFormat="1">
      <c r="A2003" s="891"/>
      <c r="B2003" s="894"/>
      <c r="C2003" s="173"/>
      <c r="D2003" s="174"/>
      <c r="E2003" s="175"/>
      <c r="F2003" s="182"/>
      <c r="G2003" s="173"/>
      <c r="H2003" s="183"/>
      <c r="I2003" s="191"/>
      <c r="J2003" s="175"/>
      <c r="K2003" s="178"/>
      <c r="L2003" s="184"/>
      <c r="M2003" s="180"/>
      <c r="N2003" s="181"/>
      <c r="O2003" s="175"/>
      <c r="P2003" s="182"/>
    </row>
    <row r="2004" spans="1:16" s="172" customFormat="1">
      <c r="A2004" s="891"/>
      <c r="B2004" s="894"/>
      <c r="C2004" s="173"/>
      <c r="D2004" s="174"/>
      <c r="E2004" s="175"/>
      <c r="F2004" s="182"/>
      <c r="G2004" s="219"/>
      <c r="H2004" s="183"/>
      <c r="I2004" s="175"/>
      <c r="J2004" s="175"/>
      <c r="K2004" s="178"/>
      <c r="L2004" s="184"/>
      <c r="M2004" s="180"/>
      <c r="N2004" s="181"/>
      <c r="O2004" s="175"/>
      <c r="P2004" s="182"/>
    </row>
    <row r="2005" spans="1:16" s="172" customFormat="1">
      <c r="A2005" s="891"/>
      <c r="B2005" s="894"/>
      <c r="C2005" s="173"/>
      <c r="D2005" s="174"/>
      <c r="E2005" s="175"/>
      <c r="F2005" s="188"/>
      <c r="G2005" s="173"/>
      <c r="H2005" s="183"/>
      <c r="I2005" s="191"/>
      <c r="J2005" s="175"/>
      <c r="K2005" s="178"/>
      <c r="L2005" s="184"/>
      <c r="M2005" s="180"/>
      <c r="N2005" s="181"/>
      <c r="O2005" s="175"/>
      <c r="P2005" s="182"/>
    </row>
    <row r="2006" spans="1:16" s="172" customFormat="1">
      <c r="A2006" s="891"/>
      <c r="B2006" s="894"/>
      <c r="C2006" s="173"/>
      <c r="D2006" s="174"/>
      <c r="E2006" s="175"/>
      <c r="F2006" s="182"/>
      <c r="G2006" s="173"/>
      <c r="H2006" s="183"/>
      <c r="I2006" s="191"/>
      <c r="J2006" s="175"/>
      <c r="K2006" s="178"/>
      <c r="L2006" s="184"/>
      <c r="M2006" s="180"/>
      <c r="N2006" s="181"/>
      <c r="O2006" s="175"/>
      <c r="P2006" s="182"/>
    </row>
    <row r="2007" spans="1:16" s="172" customFormat="1">
      <c r="A2007" s="891"/>
      <c r="B2007" s="894"/>
      <c r="C2007" s="192"/>
      <c r="D2007" s="193"/>
      <c r="E2007" s="194"/>
      <c r="F2007" s="195"/>
      <c r="G2007" s="173"/>
      <c r="H2007" s="177"/>
      <c r="I2007" s="175"/>
      <c r="J2007" s="175"/>
      <c r="K2007" s="178"/>
      <c r="L2007" s="184"/>
      <c r="M2007" s="180"/>
      <c r="N2007" s="196"/>
      <c r="O2007" s="194"/>
      <c r="P2007" s="195"/>
    </row>
    <row r="2008" spans="1:16" s="172" customFormat="1">
      <c r="A2008" s="891"/>
      <c r="B2008" s="894"/>
      <c r="C2008" s="192"/>
      <c r="D2008" s="193"/>
      <c r="E2008" s="194"/>
      <c r="F2008" s="195"/>
      <c r="G2008" s="198"/>
      <c r="H2008" s="183"/>
      <c r="I2008" s="191"/>
      <c r="J2008" s="175"/>
      <c r="K2008" s="178"/>
      <c r="L2008" s="184"/>
      <c r="M2008" s="180"/>
      <c r="N2008" s="196"/>
      <c r="O2008" s="194"/>
      <c r="P2008" s="195"/>
    </row>
    <row r="2009" spans="1:16" s="172" customFormat="1">
      <c r="A2009" s="891"/>
      <c r="B2009" s="894"/>
      <c r="C2009" s="192"/>
      <c r="D2009" s="193"/>
      <c r="E2009" s="194"/>
      <c r="F2009" s="195"/>
      <c r="G2009" s="173"/>
      <c r="H2009" s="199"/>
      <c r="I2009" s="191"/>
      <c r="J2009" s="200"/>
      <c r="K2009" s="197"/>
      <c r="L2009" s="184"/>
      <c r="M2009" s="180"/>
      <c r="N2009" s="196"/>
      <c r="O2009" s="194"/>
      <c r="P2009" s="195"/>
    </row>
    <row r="2010" spans="1:16" s="172" customFormat="1">
      <c r="A2010" s="891"/>
      <c r="B2010" s="894"/>
      <c r="C2010" s="192"/>
      <c r="D2010" s="193"/>
      <c r="E2010" s="194"/>
      <c r="F2010" s="195"/>
      <c r="G2010" s="173"/>
      <c r="H2010" s="201"/>
      <c r="I2010" s="175"/>
      <c r="J2010" s="175"/>
      <c r="K2010" s="178"/>
      <c r="L2010" s="184"/>
      <c r="M2010" s="180"/>
      <c r="N2010" s="196"/>
      <c r="O2010" s="194"/>
      <c r="P2010" s="195"/>
    </row>
    <row r="2011" spans="1:16" s="172" customFormat="1">
      <c r="A2011" s="891"/>
      <c r="B2011" s="894"/>
      <c r="C2011" s="192"/>
      <c r="D2011" s="193"/>
      <c r="E2011" s="194"/>
      <c r="F2011" s="195"/>
      <c r="G2011" s="198"/>
      <c r="H2011" s="183"/>
      <c r="I2011" s="200"/>
      <c r="J2011" s="200"/>
      <c r="K2011" s="197"/>
      <c r="L2011" s="184"/>
      <c r="M2011" s="180"/>
      <c r="N2011" s="196"/>
      <c r="O2011" s="194"/>
      <c r="P2011" s="195"/>
    </row>
    <row r="2012" spans="1:16" s="172" customFormat="1">
      <c r="A2012" s="891"/>
      <c r="B2012" s="894"/>
      <c r="C2012" s="192"/>
      <c r="D2012" s="193"/>
      <c r="E2012" s="194"/>
      <c r="F2012" s="195"/>
      <c r="G2012" s="173"/>
      <c r="H2012" s="183"/>
      <c r="I2012" s="200"/>
      <c r="J2012" s="200"/>
      <c r="K2012" s="197"/>
      <c r="L2012" s="179"/>
      <c r="M2012" s="180"/>
      <c r="N2012" s="196"/>
      <c r="O2012" s="194"/>
      <c r="P2012" s="195"/>
    </row>
    <row r="2013" spans="1:16" s="172" customFormat="1">
      <c r="A2013" s="891"/>
      <c r="B2013" s="894"/>
      <c r="C2013" s="192"/>
      <c r="D2013" s="193"/>
      <c r="E2013" s="194"/>
      <c r="F2013" s="195"/>
      <c r="G2013" s="192"/>
      <c r="H2013" s="201"/>
      <c r="I2013" s="202"/>
      <c r="J2013" s="202"/>
      <c r="K2013" s="203"/>
      <c r="L2013" s="204"/>
      <c r="M2013" s="190"/>
      <c r="N2013" s="196"/>
      <c r="O2013" s="194"/>
      <c r="P2013" s="195"/>
    </row>
    <row r="2014" spans="1:16" s="172" customFormat="1">
      <c r="A2014" s="891"/>
      <c r="B2014" s="894"/>
      <c r="C2014" s="192"/>
      <c r="D2014" s="193"/>
      <c r="E2014" s="194"/>
      <c r="F2014" s="195"/>
      <c r="G2014" s="192"/>
      <c r="H2014" s="201"/>
      <c r="I2014" s="202"/>
      <c r="J2014" s="202"/>
      <c r="K2014" s="203"/>
      <c r="L2014" s="204"/>
      <c r="M2014" s="190"/>
      <c r="N2014" s="196"/>
      <c r="O2014" s="194"/>
      <c r="P2014" s="195"/>
    </row>
    <row r="2015" spans="1:16" s="172" customFormat="1">
      <c r="A2015" s="891"/>
      <c r="B2015" s="894"/>
      <c r="C2015" s="192"/>
      <c r="D2015" s="193"/>
      <c r="E2015" s="194"/>
      <c r="F2015" s="195"/>
      <c r="G2015" s="192"/>
      <c r="H2015" s="201"/>
      <c r="I2015" s="202"/>
      <c r="J2015" s="202"/>
      <c r="K2015" s="203"/>
      <c r="L2015" s="204"/>
      <c r="M2015" s="190"/>
      <c r="N2015" s="196"/>
      <c r="O2015" s="194"/>
      <c r="P2015" s="195"/>
    </row>
    <row r="2016" spans="1:16" s="172" customFormat="1" ht="17.25" thickBot="1">
      <c r="A2016" s="892"/>
      <c r="B2016" s="895"/>
      <c r="C2016" s="205"/>
      <c r="D2016" s="206"/>
      <c r="E2016" s="207"/>
      <c r="F2016" s="208"/>
      <c r="G2016" s="209"/>
      <c r="H2016" s="210"/>
      <c r="I2016" s="211"/>
      <c r="J2016" s="211"/>
      <c r="K2016" s="212"/>
      <c r="L2016" s="213"/>
      <c r="M2016" s="214"/>
      <c r="N2016" s="215"/>
      <c r="O2016" s="207"/>
      <c r="P2016" s="208"/>
    </row>
    <row r="2017" spans="1:16" s="71" customFormat="1" ht="18" customHeight="1" thickTop="1" thickBot="1">
      <c r="A2017" s="926">
        <f>A1911+1</f>
        <v>46193</v>
      </c>
      <c r="B2017" s="90" t="s">
        <v>162</v>
      </c>
      <c r="C2017" s="896" t="s">
        <v>665</v>
      </c>
      <c r="D2017" s="91" t="s">
        <v>114</v>
      </c>
      <c r="E2017" s="92" t="s">
        <v>164</v>
      </c>
      <c r="F2017" s="93"/>
      <c r="G2017" s="90" t="s">
        <v>162</v>
      </c>
      <c r="H2017" s="900" t="s">
        <v>163</v>
      </c>
      <c r="I2017" s="91" t="s">
        <v>114</v>
      </c>
      <c r="J2017" s="92" t="s">
        <v>164</v>
      </c>
      <c r="K2017" s="93"/>
      <c r="L2017" s="90" t="s">
        <v>162</v>
      </c>
      <c r="M2017" s="903" t="s">
        <v>163</v>
      </c>
      <c r="N2017" s="91" t="s">
        <v>114</v>
      </c>
      <c r="O2017" s="92" t="s">
        <v>164</v>
      </c>
      <c r="P2017" s="93"/>
    </row>
    <row r="2018" spans="1:16" ht="18" customHeight="1">
      <c r="A2018" s="927"/>
      <c r="B2018" s="928"/>
      <c r="C2018" s="897"/>
      <c r="D2018" s="94" t="s">
        <v>116</v>
      </c>
      <c r="E2018" s="95" t="s">
        <v>142</v>
      </c>
      <c r="F2018" s="93"/>
      <c r="G2018" s="928"/>
      <c r="H2018" s="900"/>
      <c r="I2018" s="94" t="s">
        <v>116</v>
      </c>
      <c r="J2018" s="95" t="s">
        <v>142</v>
      </c>
      <c r="K2018" s="93"/>
      <c r="L2018" s="928"/>
      <c r="M2018" s="903"/>
      <c r="N2018" s="94" t="s">
        <v>116</v>
      </c>
      <c r="O2018" s="95" t="s">
        <v>142</v>
      </c>
      <c r="P2018" s="93"/>
    </row>
    <row r="2019" spans="1:16" ht="17.25" thickBot="1">
      <c r="A2019" s="927"/>
      <c r="B2019" s="929"/>
      <c r="C2019" s="897"/>
      <c r="D2019" s="94" t="s">
        <v>165</v>
      </c>
      <c r="E2019" s="96" t="s">
        <v>166</v>
      </c>
      <c r="F2019" s="98"/>
      <c r="G2019" s="929"/>
      <c r="H2019" s="900"/>
      <c r="I2019" s="94" t="s">
        <v>165</v>
      </c>
      <c r="J2019" s="96" t="s">
        <v>166</v>
      </c>
      <c r="K2019" s="98"/>
      <c r="L2019" s="929"/>
      <c r="M2019" s="903"/>
      <c r="N2019" s="94" t="s">
        <v>165</v>
      </c>
      <c r="O2019" s="96" t="s">
        <v>166</v>
      </c>
      <c r="P2019" s="98"/>
    </row>
    <row r="2020" spans="1:16" ht="17.25" thickBot="1">
      <c r="A2020" s="927"/>
      <c r="B2020" s="90" t="s">
        <v>167</v>
      </c>
      <c r="C2020" s="897"/>
      <c r="D2020" s="94"/>
      <c r="E2020" s="96"/>
      <c r="F2020" s="97"/>
      <c r="G2020" s="90" t="s">
        <v>167</v>
      </c>
      <c r="H2020" s="900"/>
      <c r="I2020" s="94" t="s">
        <v>120</v>
      </c>
      <c r="J2020" s="96" t="s">
        <v>148</v>
      </c>
      <c r="K2020" s="97"/>
      <c r="L2020" s="90" t="s">
        <v>167</v>
      </c>
      <c r="M2020" s="903"/>
      <c r="N2020" s="94" t="s">
        <v>120</v>
      </c>
      <c r="O2020" s="96" t="s">
        <v>148</v>
      </c>
      <c r="P2020" s="97"/>
    </row>
    <row r="2021" spans="1:16">
      <c r="A2021" s="927"/>
      <c r="B2021" s="925"/>
      <c r="C2021" s="897"/>
      <c r="D2021" s="94"/>
      <c r="E2021" s="96"/>
      <c r="F2021" s="97"/>
      <c r="G2021" s="925"/>
      <c r="H2021" s="900"/>
      <c r="I2021" s="94"/>
      <c r="J2021" s="96"/>
      <c r="K2021" s="97"/>
      <c r="L2021" s="925"/>
      <c r="M2021" s="903"/>
      <c r="N2021" s="94"/>
      <c r="O2021" s="96"/>
      <c r="P2021" s="97"/>
    </row>
    <row r="2022" spans="1:16">
      <c r="A2022" s="927"/>
      <c r="B2022" s="918"/>
      <c r="C2022" s="897"/>
      <c r="D2022" s="94"/>
      <c r="E2022" s="96"/>
      <c r="F2022" s="97"/>
      <c r="G2022" s="918"/>
      <c r="H2022" s="900"/>
      <c r="I2022" s="94"/>
      <c r="J2022" s="96"/>
      <c r="K2022" s="97"/>
      <c r="L2022" s="918"/>
      <c r="M2022" s="903"/>
      <c r="N2022" s="94"/>
      <c r="O2022" s="96"/>
      <c r="P2022" s="97"/>
    </row>
    <row r="2023" spans="1:16">
      <c r="A2023" s="927"/>
      <c r="B2023" s="917"/>
      <c r="C2023" s="897"/>
      <c r="D2023" s="94"/>
      <c r="E2023" s="96"/>
      <c r="F2023" s="93"/>
      <c r="G2023" s="917"/>
      <c r="H2023" s="900"/>
      <c r="I2023" s="94"/>
      <c r="J2023" s="96"/>
      <c r="K2023" s="93"/>
      <c r="L2023" s="917"/>
      <c r="M2023" s="903"/>
      <c r="N2023" s="94"/>
      <c r="O2023" s="96"/>
      <c r="P2023" s="93"/>
    </row>
    <row r="2024" spans="1:16">
      <c r="A2024" s="927"/>
      <c r="B2024" s="918"/>
      <c r="C2024" s="897"/>
      <c r="D2024" s="94"/>
      <c r="E2024" s="96"/>
      <c r="F2024" s="99"/>
      <c r="G2024" s="918"/>
      <c r="H2024" s="900"/>
      <c r="I2024" s="94"/>
      <c r="J2024" s="96"/>
      <c r="K2024" s="99"/>
      <c r="L2024" s="918"/>
      <c r="M2024" s="903"/>
      <c r="N2024" s="94"/>
      <c r="O2024" s="96"/>
      <c r="P2024" s="93"/>
    </row>
    <row r="2025" spans="1:16">
      <c r="A2025" s="927"/>
      <c r="B2025" s="917"/>
      <c r="C2025" s="897"/>
      <c r="D2025" s="94"/>
      <c r="E2025" s="96"/>
      <c r="F2025" s="102"/>
      <c r="G2025" s="917"/>
      <c r="H2025" s="900"/>
      <c r="I2025" s="94"/>
      <c r="J2025" s="96"/>
      <c r="K2025" s="102"/>
      <c r="L2025" s="917"/>
      <c r="M2025" s="903"/>
      <c r="N2025" s="94"/>
      <c r="O2025" s="96"/>
      <c r="P2025" s="99"/>
    </row>
    <row r="2026" spans="1:16" ht="17.25" thickBot="1">
      <c r="A2026" s="927"/>
      <c r="B2026" s="918"/>
      <c r="C2026" s="897"/>
      <c r="D2026" s="94"/>
      <c r="E2026" s="96"/>
      <c r="F2026" s="99"/>
      <c r="G2026" s="918"/>
      <c r="H2026" s="900"/>
      <c r="I2026" s="94"/>
      <c r="J2026" s="96"/>
      <c r="K2026" s="99"/>
      <c r="L2026" s="918"/>
      <c r="M2026" s="903"/>
      <c r="N2026" s="94"/>
      <c r="O2026" s="96"/>
      <c r="P2026" s="99"/>
    </row>
    <row r="2027" spans="1:16" ht="17.25" thickBot="1">
      <c r="A2027" s="927"/>
      <c r="B2027" s="100" t="s">
        <v>168</v>
      </c>
      <c r="C2027" s="897"/>
      <c r="D2027" s="94"/>
      <c r="E2027" s="96"/>
      <c r="F2027" s="99"/>
      <c r="G2027" s="100" t="s">
        <v>168</v>
      </c>
      <c r="H2027" s="900"/>
      <c r="I2027" s="94"/>
      <c r="J2027" s="96"/>
      <c r="K2027" s="99"/>
      <c r="L2027" s="100" t="s">
        <v>168</v>
      </c>
      <c r="M2027" s="903"/>
      <c r="N2027" s="94"/>
      <c r="O2027" s="96"/>
      <c r="P2027" s="99"/>
    </row>
    <row r="2028" spans="1:16">
      <c r="A2028" s="927"/>
      <c r="B2028" s="919"/>
      <c r="C2028" s="897"/>
      <c r="D2028" s="94"/>
      <c r="E2028" s="96"/>
      <c r="F2028" s="99"/>
      <c r="G2028" s="919"/>
      <c r="H2028" s="900"/>
      <c r="I2028" s="94"/>
      <c r="J2028" s="96"/>
      <c r="K2028" s="99"/>
      <c r="L2028" s="919"/>
      <c r="M2028" s="903"/>
      <c r="N2028" s="94"/>
      <c r="O2028" s="96"/>
      <c r="P2028" s="99"/>
    </row>
    <row r="2029" spans="1:16">
      <c r="A2029" s="927"/>
      <c r="B2029" s="920"/>
      <c r="C2029" s="897"/>
      <c r="D2029" s="94"/>
      <c r="E2029" s="96"/>
      <c r="F2029" s="99"/>
      <c r="G2029" s="920"/>
      <c r="H2029" s="900"/>
      <c r="I2029" s="94"/>
      <c r="J2029" s="96"/>
      <c r="K2029" s="99"/>
      <c r="L2029" s="920"/>
      <c r="M2029" s="903"/>
      <c r="N2029" s="94"/>
      <c r="O2029" s="96"/>
      <c r="P2029" s="97"/>
    </row>
    <row r="2030" spans="1:16" ht="17.25" thickBot="1">
      <c r="A2030" s="927"/>
      <c r="B2030" s="921"/>
      <c r="C2030" s="897"/>
      <c r="D2030" s="94"/>
      <c r="E2030" s="96"/>
      <c r="F2030" s="97"/>
      <c r="G2030" s="921"/>
      <c r="H2030" s="900"/>
      <c r="I2030" s="94"/>
      <c r="J2030" s="96"/>
      <c r="K2030" s="97"/>
      <c r="L2030" s="921"/>
      <c r="M2030" s="903"/>
      <c r="N2030" s="94"/>
      <c r="O2030" s="96"/>
      <c r="P2030" s="97"/>
    </row>
    <row r="2031" spans="1:16" ht="17.25" thickBot="1">
      <c r="A2031" s="927"/>
      <c r="B2031" s="100" t="s">
        <v>123</v>
      </c>
      <c r="C2031" s="897"/>
      <c r="D2031" s="94"/>
      <c r="E2031" s="96"/>
      <c r="F2031" s="97"/>
      <c r="G2031" s="100" t="s">
        <v>123</v>
      </c>
      <c r="H2031" s="900"/>
      <c r="I2031" s="94"/>
      <c r="J2031" s="96"/>
      <c r="K2031" s="97"/>
      <c r="L2031" s="100" t="s">
        <v>123</v>
      </c>
      <c r="M2031" s="903"/>
      <c r="N2031" s="94"/>
      <c r="O2031" s="96"/>
      <c r="P2031" s="97"/>
    </row>
    <row r="2032" spans="1:16">
      <c r="A2032" s="927"/>
      <c r="B2032" s="932"/>
      <c r="C2032" s="897"/>
      <c r="D2032" s="94"/>
      <c r="E2032" s="96"/>
      <c r="F2032" s="97"/>
      <c r="G2032" s="932"/>
      <c r="H2032" s="900"/>
      <c r="I2032" s="94"/>
      <c r="J2032" s="96"/>
      <c r="K2032" s="97"/>
      <c r="L2032" s="932"/>
      <c r="M2032" s="903"/>
      <c r="N2032" s="94"/>
      <c r="O2032" s="96"/>
      <c r="P2032" s="97"/>
    </row>
    <row r="2033" spans="1:16">
      <c r="A2033" s="927"/>
      <c r="B2033" s="933"/>
      <c r="C2033" s="897"/>
      <c r="D2033" s="94"/>
      <c r="E2033" s="96"/>
      <c r="F2033" s="97"/>
      <c r="G2033" s="933"/>
      <c r="H2033" s="900"/>
      <c r="I2033" s="94"/>
      <c r="J2033" s="96"/>
      <c r="K2033" s="97"/>
      <c r="L2033" s="933"/>
      <c r="M2033" s="903"/>
      <c r="N2033" s="94"/>
      <c r="O2033" s="96"/>
      <c r="P2033" s="97"/>
    </row>
    <row r="2034" spans="1:16" ht="17.25" thickBot="1">
      <c r="A2034" s="927"/>
      <c r="B2034" s="934"/>
      <c r="C2034" s="897"/>
      <c r="D2034" s="94"/>
      <c r="E2034" s="96"/>
      <c r="F2034" s="97"/>
      <c r="G2034" s="934"/>
      <c r="H2034" s="900"/>
      <c r="I2034" s="94"/>
      <c r="J2034" s="96"/>
      <c r="K2034" s="97"/>
      <c r="L2034" s="934"/>
      <c r="M2034" s="903"/>
      <c r="N2034" s="94"/>
      <c r="O2034" s="96"/>
      <c r="P2034" s="97"/>
    </row>
    <row r="2035" spans="1:16">
      <c r="A2035" s="927"/>
      <c r="B2035" s="915" t="s">
        <v>124</v>
      </c>
      <c r="C2035" s="897"/>
      <c r="D2035" s="94"/>
      <c r="E2035" s="96"/>
      <c r="F2035" s="97"/>
      <c r="G2035" s="915" t="s">
        <v>124</v>
      </c>
      <c r="H2035" s="900"/>
      <c r="I2035" s="94"/>
      <c r="J2035" s="96"/>
      <c r="K2035" s="97"/>
      <c r="L2035" s="915" t="s">
        <v>124</v>
      </c>
      <c r="M2035" s="903"/>
      <c r="N2035" s="94"/>
      <c r="O2035" s="96"/>
      <c r="P2035" s="97"/>
    </row>
    <row r="2036" spans="1:16" ht="17.25" thickBot="1">
      <c r="A2036" s="927"/>
      <c r="B2036" s="916"/>
      <c r="C2036" s="897"/>
      <c r="D2036" s="94"/>
      <c r="E2036" s="96"/>
      <c r="F2036" s="97"/>
      <c r="G2036" s="916"/>
      <c r="H2036" s="900"/>
      <c r="I2036" s="94"/>
      <c r="J2036" s="96"/>
      <c r="K2036" s="97"/>
      <c r="L2036" s="916"/>
      <c r="M2036" s="903"/>
      <c r="N2036" s="94"/>
      <c r="O2036" s="96"/>
      <c r="P2036" s="93"/>
    </row>
    <row r="2037" spans="1:16" ht="17.25" thickTop="1">
      <c r="A2037" s="927"/>
      <c r="B2037" s="930" t="s">
        <v>125</v>
      </c>
      <c r="C2037" s="897"/>
      <c r="D2037" s="94"/>
      <c r="E2037" s="96"/>
      <c r="F2037" s="93"/>
      <c r="G2037" s="930" t="s">
        <v>125</v>
      </c>
      <c r="H2037" s="900"/>
      <c r="I2037" s="94"/>
      <c r="J2037" s="96"/>
      <c r="K2037" s="93"/>
      <c r="L2037" s="930" t="s">
        <v>125</v>
      </c>
      <c r="M2037" s="903"/>
      <c r="N2037" s="94"/>
      <c r="O2037" s="96"/>
      <c r="P2037" s="97"/>
    </row>
    <row r="2038" spans="1:16" ht="17.25" thickBot="1">
      <c r="A2038" s="927"/>
      <c r="B2038" s="913"/>
      <c r="C2038" s="897"/>
      <c r="D2038" s="94"/>
      <c r="E2038" s="96"/>
      <c r="F2038" s="93"/>
      <c r="G2038" s="913"/>
      <c r="H2038" s="900"/>
      <c r="I2038" s="94"/>
      <c r="J2038" s="96"/>
      <c r="K2038" s="93"/>
      <c r="L2038" s="913"/>
      <c r="M2038" s="903"/>
      <c r="N2038" s="94"/>
      <c r="O2038" s="96"/>
      <c r="P2038" s="101"/>
    </row>
    <row r="2039" spans="1:16">
      <c r="A2039" s="927"/>
      <c r="B2039" s="923"/>
      <c r="C2039" s="897"/>
      <c r="D2039" s="94"/>
      <c r="E2039" s="96"/>
      <c r="F2039" s="97"/>
      <c r="G2039" s="923"/>
      <c r="H2039" s="900"/>
      <c r="I2039" s="94"/>
      <c r="J2039" s="96"/>
      <c r="K2039" s="97"/>
      <c r="L2039" s="923"/>
      <c r="M2039" s="903"/>
      <c r="N2039" s="94"/>
      <c r="O2039" s="96"/>
      <c r="P2039" s="103"/>
    </row>
    <row r="2040" spans="1:16" ht="17.25" thickBot="1">
      <c r="A2040" s="927"/>
      <c r="B2040" s="931"/>
      <c r="C2040" s="897"/>
      <c r="D2040" s="94"/>
      <c r="E2040" s="96"/>
      <c r="F2040" s="97"/>
      <c r="G2040" s="931"/>
      <c r="H2040" s="900"/>
      <c r="I2040" s="94"/>
      <c r="J2040" s="96"/>
      <c r="K2040" s="97"/>
      <c r="L2040" s="931"/>
      <c r="M2040" s="903"/>
      <c r="N2040" s="94"/>
      <c r="O2040" s="96"/>
      <c r="P2040" s="104"/>
    </row>
    <row r="2041" spans="1:16">
      <c r="A2041" s="927"/>
      <c r="B2041" s="912" t="s">
        <v>126</v>
      </c>
      <c r="C2041" s="897"/>
      <c r="D2041" s="94"/>
      <c r="E2041" s="96"/>
      <c r="F2041" s="93"/>
      <c r="G2041" s="912" t="s">
        <v>126</v>
      </c>
      <c r="H2041" s="900"/>
      <c r="I2041" s="94"/>
      <c r="J2041" s="96"/>
      <c r="K2041" s="93"/>
      <c r="L2041" s="912" t="s">
        <v>126</v>
      </c>
      <c r="M2041" s="903"/>
      <c r="N2041" s="94"/>
      <c r="O2041" s="96"/>
      <c r="P2041" s="99"/>
    </row>
    <row r="2042" spans="1:16" ht="17.25" thickBot="1">
      <c r="A2042" s="927"/>
      <c r="B2042" s="913"/>
      <c r="C2042" s="897"/>
      <c r="D2042" s="94"/>
      <c r="E2042" s="96"/>
      <c r="F2042" s="101"/>
      <c r="G2042" s="913"/>
      <c r="H2042" s="900"/>
      <c r="I2042" s="94"/>
      <c r="J2042" s="96"/>
      <c r="K2042" s="101"/>
      <c r="L2042" s="913"/>
      <c r="M2042" s="903"/>
      <c r="N2042" s="94"/>
      <c r="O2042" s="96"/>
      <c r="P2042" s="104"/>
    </row>
    <row r="2043" spans="1:16">
      <c r="A2043" s="927"/>
      <c r="B2043" s="923"/>
      <c r="C2043" s="897"/>
      <c r="D2043" s="94"/>
      <c r="E2043" s="96"/>
      <c r="F2043" s="102"/>
      <c r="G2043" s="923"/>
      <c r="H2043" s="900"/>
      <c r="I2043" s="94"/>
      <c r="J2043" s="96"/>
      <c r="K2043" s="103"/>
      <c r="L2043" s="923"/>
      <c r="M2043" s="903"/>
      <c r="N2043" s="94"/>
      <c r="O2043" s="96"/>
      <c r="P2043" s="93"/>
    </row>
    <row r="2044" spans="1:16" ht="17.25" thickBot="1">
      <c r="A2044" s="927"/>
      <c r="B2044" s="924"/>
      <c r="C2044" s="897"/>
      <c r="D2044" s="94"/>
      <c r="E2044" s="96"/>
      <c r="F2044" s="99"/>
      <c r="G2044" s="924"/>
      <c r="H2044" s="900"/>
      <c r="I2044" s="94"/>
      <c r="J2044" s="96"/>
      <c r="K2044" s="104"/>
      <c r="L2044" s="924"/>
      <c r="M2044" s="903"/>
      <c r="N2044" s="94"/>
      <c r="O2044" s="96"/>
      <c r="P2044" s="97"/>
    </row>
    <row r="2045" spans="1:16">
      <c r="A2045" s="927"/>
      <c r="B2045" s="922" t="s">
        <v>127</v>
      </c>
      <c r="C2045" s="897"/>
      <c r="D2045" s="94"/>
      <c r="E2045" s="96"/>
      <c r="F2045" s="103"/>
      <c r="G2045" s="922" t="s">
        <v>127</v>
      </c>
      <c r="H2045" s="900"/>
      <c r="I2045" s="94"/>
      <c r="J2045" s="96"/>
      <c r="K2045" s="104"/>
      <c r="L2045" s="922" t="s">
        <v>127</v>
      </c>
      <c r="M2045" s="903"/>
      <c r="N2045" s="94"/>
      <c r="O2045" s="114"/>
      <c r="P2045" s="97"/>
    </row>
    <row r="2046" spans="1:16" ht="17.25" thickBot="1">
      <c r="A2046" s="927"/>
      <c r="B2046" s="913"/>
      <c r="C2046" s="897"/>
      <c r="D2046" s="94"/>
      <c r="E2046" s="96"/>
      <c r="F2046" s="104"/>
      <c r="G2046" s="913"/>
      <c r="H2046" s="900"/>
      <c r="I2046" s="94"/>
      <c r="J2046" s="96"/>
      <c r="K2046" s="99"/>
      <c r="L2046" s="913"/>
      <c r="M2046" s="903"/>
      <c r="N2046" s="113"/>
      <c r="O2046" s="96"/>
      <c r="P2046" s="112"/>
    </row>
    <row r="2047" spans="1:16">
      <c r="A2047" s="927"/>
      <c r="B2047" s="923"/>
      <c r="C2047" s="897"/>
      <c r="D2047" s="94"/>
      <c r="E2047" s="96"/>
      <c r="F2047" s="104"/>
      <c r="G2047" s="923"/>
      <c r="H2047" s="900"/>
      <c r="I2047" s="94"/>
      <c r="J2047" s="96"/>
      <c r="K2047" s="104"/>
      <c r="L2047" s="923"/>
      <c r="M2047" s="903"/>
      <c r="N2047" s="113"/>
      <c r="O2047" s="114"/>
      <c r="P2047" s="97"/>
    </row>
    <row r="2048" spans="1:16" ht="17.25" thickBot="1">
      <c r="A2048" s="927"/>
      <c r="B2048" s="924"/>
      <c r="C2048" s="897"/>
      <c r="D2048" s="94"/>
      <c r="E2048" s="96"/>
      <c r="F2048" s="99"/>
      <c r="G2048" s="924"/>
      <c r="H2048" s="900"/>
      <c r="I2048" s="94"/>
      <c r="J2048" s="96"/>
      <c r="K2048" s="93"/>
      <c r="L2048" s="924"/>
      <c r="M2048" s="903"/>
      <c r="N2048" s="94"/>
      <c r="O2048" s="114"/>
      <c r="P2048" s="104"/>
    </row>
    <row r="2049" spans="1:16">
      <c r="A2049" s="927"/>
      <c r="B2049" s="922" t="s">
        <v>128</v>
      </c>
      <c r="C2049" s="897"/>
      <c r="D2049" s="94"/>
      <c r="E2049" s="96"/>
      <c r="F2049" s="104"/>
      <c r="G2049" s="922" t="s">
        <v>128</v>
      </c>
      <c r="H2049" s="900"/>
      <c r="I2049" s="94"/>
      <c r="J2049" s="96"/>
      <c r="K2049" s="97"/>
      <c r="L2049" s="922" t="s">
        <v>128</v>
      </c>
      <c r="M2049" s="903"/>
      <c r="N2049" s="94"/>
      <c r="O2049" s="96"/>
      <c r="P2049" s="97"/>
    </row>
    <row r="2050" spans="1:16" ht="17.25" thickBot="1">
      <c r="A2050" s="927"/>
      <c r="B2050" s="913"/>
      <c r="C2050" s="897"/>
      <c r="D2050" s="94"/>
      <c r="E2050" s="96"/>
      <c r="F2050" s="93"/>
      <c r="G2050" s="913"/>
      <c r="H2050" s="900"/>
      <c r="I2050" s="94"/>
      <c r="J2050" s="114"/>
      <c r="K2050" s="97"/>
      <c r="L2050" s="913"/>
      <c r="M2050" s="903"/>
      <c r="N2050" s="113"/>
      <c r="O2050" s="114"/>
      <c r="P2050" s="97"/>
    </row>
    <row r="2051" spans="1:16">
      <c r="A2051" s="927"/>
      <c r="B2051" s="923"/>
      <c r="C2051" s="897"/>
      <c r="D2051" s="94"/>
      <c r="E2051" s="96"/>
      <c r="F2051" s="97"/>
      <c r="G2051" s="923"/>
      <c r="H2051" s="900"/>
      <c r="I2051" s="94"/>
      <c r="J2051" s="96"/>
      <c r="K2051" s="97"/>
      <c r="L2051" s="923"/>
      <c r="M2051" s="903"/>
      <c r="N2051" s="113"/>
      <c r="O2051" s="114"/>
      <c r="P2051" s="97"/>
    </row>
    <row r="2052" spans="1:16" ht="17.25" thickBot="1">
      <c r="A2052" s="927"/>
      <c r="B2052" s="924"/>
      <c r="C2052" s="897"/>
      <c r="D2052" s="94"/>
      <c r="E2052" s="96"/>
      <c r="F2052" s="93"/>
      <c r="G2052" s="924"/>
      <c r="H2052" s="900"/>
      <c r="I2052" s="94"/>
      <c r="J2052" s="114"/>
      <c r="K2052" s="97"/>
      <c r="L2052" s="924"/>
      <c r="M2052" s="903"/>
      <c r="N2052" s="94"/>
      <c r="O2052" s="114"/>
      <c r="P2052" s="97"/>
    </row>
    <row r="2053" spans="1:16">
      <c r="A2053" s="927"/>
      <c r="B2053" s="912" t="s">
        <v>129</v>
      </c>
      <c r="C2053" s="897"/>
      <c r="D2053" s="94"/>
      <c r="E2053" s="96"/>
      <c r="F2053" s="93"/>
      <c r="G2053" s="912" t="s">
        <v>129</v>
      </c>
      <c r="H2053" s="900"/>
      <c r="I2053" s="94"/>
      <c r="J2053" s="114"/>
      <c r="K2053" s="97"/>
      <c r="L2053" s="912" t="s">
        <v>129</v>
      </c>
      <c r="M2053" s="903"/>
      <c r="N2053" s="113"/>
      <c r="O2053" s="114"/>
      <c r="P2053" s="97"/>
    </row>
    <row r="2054" spans="1:16" ht="17.25" thickBot="1">
      <c r="A2054" s="927"/>
      <c r="B2054" s="913"/>
      <c r="C2054" s="897"/>
      <c r="D2054" s="94"/>
      <c r="E2054" s="96"/>
      <c r="F2054" s="93"/>
      <c r="G2054" s="913"/>
      <c r="H2054" s="900"/>
      <c r="I2054" s="94"/>
      <c r="J2054" s="114"/>
      <c r="K2054" s="97"/>
      <c r="L2054" s="913"/>
      <c r="M2054" s="903"/>
      <c r="N2054" s="94"/>
      <c r="O2054" s="114"/>
      <c r="P2054" s="97"/>
    </row>
    <row r="2055" spans="1:16">
      <c r="A2055" s="927"/>
      <c r="B2055" s="106"/>
      <c r="C2055" s="897"/>
      <c r="D2055" s="94"/>
      <c r="E2055" s="96"/>
      <c r="F2055" s="97"/>
      <c r="G2055" s="106"/>
      <c r="H2055" s="900"/>
      <c r="I2055" s="94"/>
      <c r="J2055" s="96"/>
      <c r="K2055" s="112"/>
      <c r="L2055" s="106"/>
      <c r="M2055" s="903"/>
      <c r="N2055" s="113"/>
      <c r="O2055" s="96"/>
      <c r="P2055" s="112"/>
    </row>
    <row r="2056" spans="1:16">
      <c r="A2056" s="927"/>
      <c r="B2056" s="107"/>
      <c r="C2056" s="897"/>
      <c r="D2056" s="94"/>
      <c r="E2056" s="96"/>
      <c r="F2056" s="93"/>
      <c r="G2056" s="107"/>
      <c r="H2056" s="900"/>
      <c r="I2056" s="94"/>
      <c r="J2056" s="96"/>
      <c r="K2056" s="97"/>
      <c r="L2056" s="107"/>
      <c r="M2056" s="903"/>
      <c r="N2056" s="113"/>
      <c r="O2056" s="114"/>
      <c r="P2056" s="97"/>
    </row>
    <row r="2057" spans="1:16">
      <c r="A2057" s="927"/>
      <c r="B2057" s="109"/>
      <c r="C2057" s="897"/>
      <c r="D2057" s="94"/>
      <c r="E2057" s="96"/>
      <c r="F2057" s="93"/>
      <c r="G2057" s="109"/>
      <c r="H2057" s="900"/>
      <c r="I2057" s="113"/>
      <c r="J2057" s="114"/>
      <c r="K2057" s="97"/>
      <c r="L2057" s="109"/>
      <c r="M2057" s="903"/>
      <c r="N2057" s="113"/>
      <c r="O2057" s="114"/>
      <c r="P2057" s="104"/>
    </row>
    <row r="2058" spans="1:16">
      <c r="A2058" s="927"/>
      <c r="B2058" s="110"/>
      <c r="C2058" s="897"/>
      <c r="D2058" s="94"/>
      <c r="E2058" s="96"/>
      <c r="F2058" s="93"/>
      <c r="G2058" s="110"/>
      <c r="H2058" s="900"/>
      <c r="I2058" s="113"/>
      <c r="J2058" s="114"/>
      <c r="K2058" s="104"/>
      <c r="L2058" s="110"/>
      <c r="M2058" s="903"/>
      <c r="N2058" s="111"/>
      <c r="O2058" s="96"/>
      <c r="P2058" s="97"/>
    </row>
    <row r="2059" spans="1:16">
      <c r="A2059" s="927"/>
      <c r="B2059" s="109"/>
      <c r="C2059" s="897"/>
      <c r="D2059" s="111"/>
      <c r="E2059" s="96"/>
      <c r="F2059" s="97"/>
      <c r="G2059" s="109"/>
      <c r="H2059" s="900"/>
      <c r="I2059" s="111"/>
      <c r="J2059" s="96"/>
      <c r="K2059" s="112"/>
      <c r="L2059" s="109"/>
      <c r="M2059" s="903"/>
      <c r="N2059" s="94"/>
      <c r="O2059" s="96"/>
      <c r="P2059" s="112"/>
    </row>
    <row r="2060" spans="1:16">
      <c r="A2060" s="927"/>
      <c r="B2060" s="110"/>
      <c r="C2060" s="897"/>
      <c r="D2060" s="94"/>
      <c r="E2060" s="96"/>
      <c r="F2060" s="108"/>
      <c r="G2060" s="110"/>
      <c r="H2060" s="900"/>
      <c r="I2060" s="94"/>
      <c r="J2060" s="96"/>
      <c r="K2060" s="97"/>
      <c r="L2060" s="110"/>
      <c r="M2060" s="903"/>
      <c r="N2060" s="113"/>
      <c r="O2060" s="114"/>
      <c r="P2060" s="97"/>
    </row>
    <row r="2061" spans="1:16">
      <c r="A2061" s="927"/>
      <c r="B2061" s="109"/>
      <c r="C2061" s="897"/>
      <c r="D2061" s="94"/>
      <c r="E2061" s="96"/>
      <c r="F2061" s="97"/>
      <c r="G2061" s="109"/>
      <c r="H2061" s="900"/>
      <c r="I2061" s="113"/>
      <c r="J2061" s="114"/>
      <c r="K2061" s="97"/>
      <c r="L2061" s="109"/>
      <c r="M2061" s="903"/>
      <c r="N2061" s="113"/>
      <c r="O2061" s="114"/>
      <c r="P2061" s="97"/>
    </row>
    <row r="2062" spans="1:16" ht="17.25" thickBot="1">
      <c r="A2062" s="927"/>
      <c r="B2062" s="110"/>
      <c r="C2062" s="910"/>
      <c r="D2062" s="115"/>
      <c r="E2062" s="116"/>
      <c r="F2062" s="117"/>
      <c r="G2062" s="110"/>
      <c r="H2062" s="900"/>
      <c r="I2062" s="115"/>
      <c r="J2062" s="116"/>
      <c r="K2062" s="117"/>
      <c r="L2062" s="110"/>
      <c r="M2062" s="903"/>
      <c r="N2062" s="115"/>
      <c r="O2062" s="116"/>
      <c r="P2062" s="117"/>
    </row>
    <row r="2063" spans="1:16">
      <c r="A2063" s="914" t="str">
        <f>TEXT(A2017,"AAAA")</f>
        <v>星期六</v>
      </c>
      <c r="B2063" s="109"/>
      <c r="C2063" s="896" t="s">
        <v>666</v>
      </c>
      <c r="D2063" s="118"/>
      <c r="E2063" s="119"/>
      <c r="F2063" s="97"/>
      <c r="G2063" s="109"/>
      <c r="H2063" s="899" t="s">
        <v>130</v>
      </c>
      <c r="I2063" s="118"/>
      <c r="J2063" s="119"/>
      <c r="K2063" s="97"/>
      <c r="L2063" s="109"/>
      <c r="M2063" s="902" t="s">
        <v>130</v>
      </c>
      <c r="N2063" s="118"/>
      <c r="O2063" s="119"/>
      <c r="P2063" s="97"/>
    </row>
    <row r="2064" spans="1:16">
      <c r="A2064" s="914"/>
      <c r="B2064" s="110"/>
      <c r="C2064" s="897"/>
      <c r="D2064" s="120"/>
      <c r="E2064" s="96"/>
      <c r="F2064" s="97"/>
      <c r="G2064" s="110"/>
      <c r="H2064" s="900"/>
      <c r="I2064" s="94"/>
      <c r="J2064" s="96"/>
      <c r="K2064" s="97"/>
      <c r="L2064" s="110"/>
      <c r="M2064" s="903"/>
      <c r="N2064" s="94"/>
      <c r="O2064" s="96"/>
      <c r="P2064" s="97"/>
    </row>
    <row r="2065" spans="1:16">
      <c r="A2065" s="914"/>
      <c r="B2065" s="109"/>
      <c r="C2065" s="897"/>
      <c r="D2065" s="120"/>
      <c r="E2065" s="96"/>
      <c r="F2065" s="97"/>
      <c r="G2065" s="109"/>
      <c r="H2065" s="900"/>
      <c r="I2065" s="94"/>
      <c r="J2065" s="96"/>
      <c r="K2065" s="97"/>
      <c r="L2065" s="109"/>
      <c r="M2065" s="903"/>
      <c r="N2065" s="94"/>
      <c r="O2065" s="96"/>
      <c r="P2065" s="97"/>
    </row>
    <row r="2066" spans="1:16">
      <c r="A2066" s="914"/>
      <c r="B2066" s="110"/>
      <c r="C2066" s="897"/>
      <c r="D2066" s="120"/>
      <c r="E2066" s="96"/>
      <c r="F2066" s="97"/>
      <c r="G2066" s="110"/>
      <c r="H2066" s="900"/>
      <c r="I2066" s="94"/>
      <c r="J2066" s="96"/>
      <c r="K2066" s="97"/>
      <c r="L2066" s="110"/>
      <c r="M2066" s="903"/>
      <c r="N2066" s="94"/>
      <c r="O2066" s="96"/>
      <c r="P2066" s="97"/>
    </row>
    <row r="2067" spans="1:16">
      <c r="A2067" s="914"/>
      <c r="B2067" s="109"/>
      <c r="C2067" s="897"/>
      <c r="D2067" s="120"/>
      <c r="E2067" s="96"/>
      <c r="F2067" s="97"/>
      <c r="G2067" s="109"/>
      <c r="H2067" s="900"/>
      <c r="I2067" s="94"/>
      <c r="J2067" s="96"/>
      <c r="K2067" s="97"/>
      <c r="L2067" s="109"/>
      <c r="M2067" s="903"/>
      <c r="N2067" s="94"/>
      <c r="O2067" s="96"/>
      <c r="P2067" s="97"/>
    </row>
    <row r="2068" spans="1:16">
      <c r="A2068" s="914"/>
      <c r="B2068" s="110"/>
      <c r="C2068" s="897"/>
      <c r="D2068" s="120"/>
      <c r="E2068" s="96"/>
      <c r="F2068" s="97"/>
      <c r="G2068" s="110"/>
      <c r="H2068" s="900"/>
      <c r="I2068" s="94"/>
      <c r="J2068" s="96"/>
      <c r="K2068" s="97"/>
      <c r="L2068" s="110"/>
      <c r="M2068" s="903"/>
      <c r="N2068" s="94"/>
      <c r="O2068" s="96"/>
      <c r="P2068" s="97"/>
    </row>
    <row r="2069" spans="1:16">
      <c r="A2069" s="914"/>
      <c r="B2069" s="109"/>
      <c r="C2069" s="897"/>
      <c r="D2069" s="120"/>
      <c r="E2069" s="96"/>
      <c r="F2069" s="97"/>
      <c r="G2069" s="109"/>
      <c r="H2069" s="900"/>
      <c r="I2069" s="94"/>
      <c r="J2069" s="96"/>
      <c r="K2069" s="97"/>
      <c r="L2069" s="109"/>
      <c r="M2069" s="903"/>
      <c r="N2069" s="94"/>
      <c r="O2069" s="96"/>
      <c r="P2069" s="97"/>
    </row>
    <row r="2070" spans="1:16">
      <c r="A2070" s="914"/>
      <c r="B2070" s="110"/>
      <c r="C2070" s="897"/>
      <c r="D2070" s="94"/>
      <c r="E2070" s="96"/>
      <c r="F2070" s="97"/>
      <c r="G2070" s="110"/>
      <c r="H2070" s="900"/>
      <c r="I2070" s="94"/>
      <c r="J2070" s="96"/>
      <c r="K2070" s="97"/>
      <c r="L2070" s="110"/>
      <c r="M2070" s="903"/>
      <c r="N2070" s="94"/>
      <c r="O2070" s="96"/>
      <c r="P2070" s="97"/>
    </row>
    <row r="2071" spans="1:16">
      <c r="A2071" s="914"/>
      <c r="B2071" s="107"/>
      <c r="C2071" s="897"/>
      <c r="D2071" s="113"/>
      <c r="E2071" s="114"/>
      <c r="F2071" s="104"/>
      <c r="G2071" s="107"/>
      <c r="H2071" s="900"/>
      <c r="I2071" s="113"/>
      <c r="J2071" s="114"/>
      <c r="K2071" s="97"/>
      <c r="L2071" s="107"/>
      <c r="M2071" s="903"/>
      <c r="N2071" s="113"/>
      <c r="O2071" s="114"/>
      <c r="P2071" s="97"/>
    </row>
    <row r="2072" spans="1:16" ht="17.25" thickBot="1">
      <c r="A2072" s="914"/>
      <c r="B2072" s="107"/>
      <c r="C2072" s="910"/>
      <c r="D2072" s="122" t="s">
        <v>132</v>
      </c>
      <c r="E2072" s="123" t="s">
        <v>133</v>
      </c>
      <c r="F2072" s="124"/>
      <c r="G2072" s="107"/>
      <c r="H2072" s="911"/>
      <c r="I2072" s="122" t="s">
        <v>132</v>
      </c>
      <c r="J2072" s="123" t="s">
        <v>133</v>
      </c>
      <c r="K2072" s="97"/>
      <c r="L2072" s="107"/>
      <c r="M2072" s="909"/>
      <c r="N2072" s="122" t="s">
        <v>132</v>
      </c>
      <c r="O2072" s="123" t="s">
        <v>133</v>
      </c>
      <c r="P2072" s="97"/>
    </row>
    <row r="2073" spans="1:16">
      <c r="A2073" s="105"/>
      <c r="B2073" s="109"/>
      <c r="C2073" s="896" t="s">
        <v>667</v>
      </c>
      <c r="D2073" s="118"/>
      <c r="E2073" s="119"/>
      <c r="F2073" s="125"/>
      <c r="G2073" s="109"/>
      <c r="H2073" s="899" t="s">
        <v>134</v>
      </c>
      <c r="I2073" s="118"/>
      <c r="J2073" s="119"/>
      <c r="K2073" s="125"/>
      <c r="L2073" s="109"/>
      <c r="M2073" s="902" t="s">
        <v>134</v>
      </c>
      <c r="N2073" s="118"/>
      <c r="O2073" s="119"/>
      <c r="P2073" s="125"/>
    </row>
    <row r="2074" spans="1:16">
      <c r="A2074" s="105"/>
      <c r="B2074" s="110"/>
      <c r="C2074" s="897"/>
      <c r="D2074" s="94"/>
      <c r="E2074" s="96"/>
      <c r="F2074" s="97"/>
      <c r="G2074" s="110"/>
      <c r="H2074" s="900"/>
      <c r="I2074" s="94"/>
      <c r="J2074" s="96"/>
      <c r="K2074" s="97"/>
      <c r="L2074" s="110"/>
      <c r="M2074" s="903"/>
      <c r="N2074" s="94"/>
      <c r="O2074" s="96"/>
      <c r="P2074" s="97"/>
    </row>
    <row r="2075" spans="1:16">
      <c r="A2075" s="105"/>
      <c r="B2075" s="126"/>
      <c r="C2075" s="897"/>
      <c r="D2075" s="94"/>
      <c r="E2075" s="96"/>
      <c r="F2075" s="97"/>
      <c r="G2075" s="126"/>
      <c r="H2075" s="900"/>
      <c r="I2075" s="94"/>
      <c r="J2075" s="96"/>
      <c r="K2075" s="97"/>
      <c r="L2075" s="126"/>
      <c r="M2075" s="903"/>
      <c r="N2075" s="94"/>
      <c r="O2075" s="96"/>
      <c r="P2075" s="128"/>
    </row>
    <row r="2076" spans="1:16">
      <c r="A2076" s="105"/>
      <c r="B2076" s="107"/>
      <c r="C2076" s="897"/>
      <c r="D2076" s="94"/>
      <c r="E2076" s="96"/>
      <c r="F2076" s="97"/>
      <c r="G2076" s="107"/>
      <c r="H2076" s="900"/>
      <c r="I2076" s="94"/>
      <c r="J2076" s="96"/>
      <c r="K2076" s="97"/>
      <c r="L2076" s="107"/>
      <c r="M2076" s="903"/>
      <c r="N2076" s="94"/>
      <c r="O2076" s="96"/>
      <c r="P2076" s="216"/>
    </row>
    <row r="2077" spans="1:16">
      <c r="A2077" s="105"/>
      <c r="B2077" s="109"/>
      <c r="C2077" s="897"/>
      <c r="D2077" s="94"/>
      <c r="E2077" s="96"/>
      <c r="F2077" s="97"/>
      <c r="G2077" s="109"/>
      <c r="H2077" s="900"/>
      <c r="I2077" s="94"/>
      <c r="J2077" s="96"/>
      <c r="K2077" s="97"/>
      <c r="L2077" s="109"/>
      <c r="M2077" s="903"/>
      <c r="N2077" s="94"/>
      <c r="O2077" s="96"/>
      <c r="P2077" s="97"/>
    </row>
    <row r="2078" spans="1:16">
      <c r="A2078" s="105"/>
      <c r="B2078" s="110"/>
      <c r="C2078" s="897"/>
      <c r="D2078" s="94"/>
      <c r="E2078" s="96"/>
      <c r="F2078" s="127"/>
      <c r="G2078" s="110"/>
      <c r="H2078" s="900"/>
      <c r="I2078" s="94"/>
      <c r="J2078" s="96"/>
      <c r="K2078" s="127"/>
      <c r="L2078" s="110"/>
      <c r="M2078" s="903"/>
      <c r="N2078" s="94"/>
      <c r="O2078" s="96"/>
      <c r="P2078" s="127"/>
    </row>
    <row r="2079" spans="1:16">
      <c r="A2079" s="105"/>
      <c r="B2079" s="109"/>
      <c r="C2079" s="897"/>
      <c r="D2079" s="94"/>
      <c r="E2079" s="96"/>
      <c r="F2079" s="128"/>
      <c r="G2079" s="109"/>
      <c r="H2079" s="900"/>
      <c r="I2079" s="94"/>
      <c r="J2079" s="96"/>
      <c r="K2079" s="128"/>
      <c r="L2079" s="109"/>
      <c r="M2079" s="903"/>
      <c r="N2079" s="94"/>
      <c r="O2079" s="96"/>
      <c r="P2079" s="128"/>
    </row>
    <row r="2080" spans="1:16">
      <c r="A2080" s="105"/>
      <c r="B2080" s="110"/>
      <c r="C2080" s="897"/>
      <c r="D2080" s="217"/>
      <c r="E2080" s="114"/>
      <c r="F2080" s="216"/>
      <c r="G2080" s="110"/>
      <c r="H2080" s="900"/>
      <c r="I2080" s="113"/>
      <c r="J2080" s="114"/>
      <c r="K2080" s="216"/>
      <c r="L2080" s="110"/>
      <c r="M2080" s="903"/>
      <c r="N2080" s="113"/>
      <c r="O2080" s="114"/>
      <c r="P2080" s="216"/>
    </row>
    <row r="2081" spans="1:16">
      <c r="A2081" s="105"/>
      <c r="B2081" s="109"/>
      <c r="C2081" s="897"/>
      <c r="D2081" s="217"/>
      <c r="E2081" s="114"/>
      <c r="F2081" s="216"/>
      <c r="G2081" s="109"/>
      <c r="H2081" s="900"/>
      <c r="I2081" s="113"/>
      <c r="J2081" s="114"/>
      <c r="K2081" s="216"/>
      <c r="L2081" s="109"/>
      <c r="M2081" s="903"/>
      <c r="N2081" s="113"/>
      <c r="O2081" s="114"/>
      <c r="P2081" s="216"/>
    </row>
    <row r="2082" spans="1:16" ht="17.25" thickBot="1">
      <c r="A2082" s="105"/>
      <c r="B2082" s="110"/>
      <c r="C2082" s="910"/>
      <c r="D2082" s="129"/>
      <c r="E2082" s="130"/>
      <c r="F2082" s="104"/>
      <c r="G2082" s="110"/>
      <c r="H2082" s="911"/>
      <c r="I2082" s="113"/>
      <c r="J2082" s="130"/>
      <c r="K2082" s="104"/>
      <c r="L2082" s="110"/>
      <c r="M2082" s="909"/>
      <c r="N2082" s="113"/>
      <c r="O2082" s="131"/>
      <c r="P2082" s="127"/>
    </row>
    <row r="2083" spans="1:16">
      <c r="A2083" s="132"/>
      <c r="B2083" s="109"/>
      <c r="C2083" s="896" t="s">
        <v>668</v>
      </c>
      <c r="D2083" s="118" t="s">
        <v>136</v>
      </c>
      <c r="E2083" s="133" t="s">
        <v>137</v>
      </c>
      <c r="F2083" s="125"/>
      <c r="G2083" s="109"/>
      <c r="H2083" s="899" t="s">
        <v>135</v>
      </c>
      <c r="I2083" s="118" t="s">
        <v>136</v>
      </c>
      <c r="J2083" s="133" t="s">
        <v>137</v>
      </c>
      <c r="K2083" s="125"/>
      <c r="L2083" s="109"/>
      <c r="M2083" s="902" t="s">
        <v>135</v>
      </c>
      <c r="N2083" s="118" t="s">
        <v>136</v>
      </c>
      <c r="O2083" s="133" t="s">
        <v>137</v>
      </c>
      <c r="P2083" s="125"/>
    </row>
    <row r="2084" spans="1:16">
      <c r="A2084" s="132"/>
      <c r="B2084" s="110"/>
      <c r="C2084" s="897"/>
      <c r="D2084" s="94" t="s">
        <v>141</v>
      </c>
      <c r="E2084" s="96" t="s">
        <v>142</v>
      </c>
      <c r="F2084" s="134"/>
      <c r="G2084" s="110"/>
      <c r="H2084" s="900"/>
      <c r="I2084" s="94" t="s">
        <v>141</v>
      </c>
      <c r="J2084" s="96" t="s">
        <v>142</v>
      </c>
      <c r="K2084" s="134"/>
      <c r="L2084" s="110"/>
      <c r="M2084" s="903"/>
      <c r="N2084" s="94" t="s">
        <v>141</v>
      </c>
      <c r="O2084" s="96" t="s">
        <v>142</v>
      </c>
      <c r="P2084" s="134"/>
    </row>
    <row r="2085" spans="1:16">
      <c r="A2085" s="132"/>
      <c r="B2085" s="135"/>
      <c r="C2085" s="897"/>
      <c r="D2085" s="94" t="s">
        <v>145</v>
      </c>
      <c r="E2085" s="96" t="s">
        <v>146</v>
      </c>
      <c r="F2085" s="97"/>
      <c r="G2085" s="135"/>
      <c r="H2085" s="900"/>
      <c r="I2085" s="94" t="s">
        <v>145</v>
      </c>
      <c r="J2085" s="96" t="s">
        <v>146</v>
      </c>
      <c r="K2085" s="97"/>
      <c r="L2085" s="135"/>
      <c r="M2085" s="903"/>
      <c r="N2085" s="94" t="s">
        <v>145</v>
      </c>
      <c r="O2085" s="96" t="s">
        <v>146</v>
      </c>
      <c r="P2085" s="97"/>
    </row>
    <row r="2086" spans="1:16">
      <c r="A2086" s="132"/>
      <c r="B2086" s="110"/>
      <c r="C2086" s="897"/>
      <c r="D2086" s="94" t="s">
        <v>147</v>
      </c>
      <c r="E2086" s="96" t="s">
        <v>148</v>
      </c>
      <c r="F2086" s="104"/>
      <c r="G2086" s="110"/>
      <c r="H2086" s="900"/>
      <c r="I2086" s="94" t="s">
        <v>147</v>
      </c>
      <c r="J2086" s="96" t="s">
        <v>148</v>
      </c>
      <c r="K2086" s="104"/>
      <c r="L2086" s="110"/>
      <c r="M2086" s="903"/>
      <c r="N2086" s="94" t="s">
        <v>147</v>
      </c>
      <c r="O2086" s="96" t="s">
        <v>148</v>
      </c>
      <c r="P2086" s="104"/>
    </row>
    <row r="2087" spans="1:16">
      <c r="A2087" s="132"/>
      <c r="B2087" s="135"/>
      <c r="C2087" s="897"/>
      <c r="D2087" s="94"/>
      <c r="E2087" s="114"/>
      <c r="F2087" s="136"/>
      <c r="G2087" s="135"/>
      <c r="H2087" s="900"/>
      <c r="I2087" s="94"/>
      <c r="J2087" s="114"/>
      <c r="K2087" s="136"/>
      <c r="L2087" s="135"/>
      <c r="M2087" s="903"/>
      <c r="N2087" s="94"/>
      <c r="O2087" s="114"/>
      <c r="P2087" s="136"/>
    </row>
    <row r="2088" spans="1:16">
      <c r="A2088" s="132"/>
      <c r="B2088" s="110"/>
      <c r="C2088" s="897"/>
      <c r="D2088" s="94"/>
      <c r="E2088" s="96"/>
      <c r="F2088" s="97"/>
      <c r="G2088" s="110"/>
      <c r="H2088" s="900"/>
      <c r="I2088" s="94"/>
      <c r="J2088" s="96"/>
      <c r="K2088" s="97"/>
      <c r="L2088" s="110"/>
      <c r="M2088" s="903"/>
      <c r="N2088" s="94"/>
      <c r="O2088" s="96"/>
      <c r="P2088" s="97"/>
    </row>
    <row r="2089" spans="1:16">
      <c r="A2089" s="132"/>
      <c r="B2089" s="135"/>
      <c r="C2089" s="897"/>
      <c r="D2089" s="94"/>
      <c r="E2089" s="114"/>
      <c r="F2089" s="136"/>
      <c r="G2089" s="135"/>
      <c r="H2089" s="900"/>
      <c r="I2089" s="94"/>
      <c r="J2089" s="114"/>
      <c r="K2089" s="136"/>
      <c r="L2089" s="135"/>
      <c r="M2089" s="903"/>
      <c r="N2089" s="94"/>
      <c r="O2089" s="114"/>
      <c r="P2089" s="136"/>
    </row>
    <row r="2090" spans="1:16">
      <c r="A2090" s="132"/>
      <c r="B2090" s="110"/>
      <c r="C2090" s="897"/>
      <c r="D2090" s="94"/>
      <c r="E2090" s="96"/>
      <c r="F2090" s="97"/>
      <c r="G2090" s="110"/>
      <c r="H2090" s="900"/>
      <c r="I2090" s="94"/>
      <c r="J2090" s="96"/>
      <c r="K2090" s="97"/>
      <c r="L2090" s="110"/>
      <c r="M2090" s="903"/>
      <c r="N2090" s="94"/>
      <c r="O2090" s="96"/>
      <c r="P2090" s="97"/>
    </row>
    <row r="2091" spans="1:16">
      <c r="A2091" s="132"/>
      <c r="B2091" s="135"/>
      <c r="C2091" s="897"/>
      <c r="D2091" s="94"/>
      <c r="E2091" s="96"/>
      <c r="F2091" s="97"/>
      <c r="G2091" s="135"/>
      <c r="H2091" s="900"/>
      <c r="I2091" s="94"/>
      <c r="J2091" s="96"/>
      <c r="K2091" s="97"/>
      <c r="L2091" s="135"/>
      <c r="M2091" s="903"/>
      <c r="N2091" s="94"/>
      <c r="O2091" s="96"/>
      <c r="P2091" s="97"/>
    </row>
    <row r="2092" spans="1:16" ht="17.25" thickBot="1">
      <c r="A2092" s="132"/>
      <c r="B2092" s="110"/>
      <c r="C2092" s="910"/>
      <c r="D2092" s="115"/>
      <c r="E2092" s="116"/>
      <c r="F2092" s="117"/>
      <c r="G2092" s="110"/>
      <c r="H2092" s="911"/>
      <c r="I2092" s="115"/>
      <c r="J2092" s="130"/>
      <c r="K2092" s="104"/>
      <c r="L2092" s="110"/>
      <c r="M2092" s="909"/>
      <c r="N2092" s="115"/>
      <c r="O2092" s="130"/>
      <c r="P2092" s="104"/>
    </row>
    <row r="2093" spans="1:16">
      <c r="A2093" s="132"/>
      <c r="B2093" s="135"/>
      <c r="C2093" s="896" t="s">
        <v>669</v>
      </c>
      <c r="D2093" s="137" t="s">
        <v>150</v>
      </c>
      <c r="E2093" s="138"/>
      <c r="F2093" s="139" t="s">
        <v>151</v>
      </c>
      <c r="G2093" s="135"/>
      <c r="H2093" s="899" t="s">
        <v>149</v>
      </c>
      <c r="I2093" s="137" t="s">
        <v>150</v>
      </c>
      <c r="J2093" s="138"/>
      <c r="K2093" s="139" t="s">
        <v>151</v>
      </c>
      <c r="L2093" s="135"/>
      <c r="M2093" s="902" t="s">
        <v>149</v>
      </c>
      <c r="N2093" s="137" t="s">
        <v>150</v>
      </c>
      <c r="O2093" s="138"/>
      <c r="P2093" s="139" t="s">
        <v>151</v>
      </c>
    </row>
    <row r="2094" spans="1:16">
      <c r="A2094" s="132"/>
      <c r="B2094" s="110"/>
      <c r="C2094" s="897"/>
      <c r="D2094" s="120"/>
      <c r="E2094" s="121"/>
      <c r="F2094" s="140"/>
      <c r="G2094" s="110"/>
      <c r="H2094" s="900"/>
      <c r="I2094" s="94"/>
      <c r="J2094" s="96"/>
      <c r="K2094" s="97"/>
      <c r="L2094" s="110"/>
      <c r="M2094" s="903"/>
      <c r="N2094" s="94"/>
      <c r="O2094" s="96"/>
      <c r="P2094" s="97"/>
    </row>
    <row r="2095" spans="1:16">
      <c r="A2095" s="132"/>
      <c r="B2095" s="135"/>
      <c r="C2095" s="897"/>
      <c r="D2095" s="94"/>
      <c r="E2095" s="96"/>
      <c r="F2095" s="97"/>
      <c r="G2095" s="135"/>
      <c r="H2095" s="900"/>
      <c r="I2095" s="94"/>
      <c r="J2095" s="96"/>
      <c r="K2095" s="97"/>
      <c r="L2095" s="135"/>
      <c r="M2095" s="903"/>
      <c r="N2095" s="94"/>
      <c r="O2095" s="96"/>
      <c r="P2095" s="97"/>
    </row>
    <row r="2096" spans="1:16">
      <c r="A2096" s="132"/>
      <c r="B2096" s="110"/>
      <c r="C2096" s="897"/>
      <c r="D2096" s="113"/>
      <c r="E2096" s="114"/>
      <c r="F2096" s="104"/>
      <c r="G2096" s="110"/>
      <c r="H2096" s="900"/>
      <c r="I2096" s="113"/>
      <c r="J2096" s="114"/>
      <c r="K2096" s="104"/>
      <c r="L2096" s="110"/>
      <c r="M2096" s="903"/>
      <c r="N2096" s="113"/>
      <c r="O2096" s="114"/>
      <c r="P2096" s="104"/>
    </row>
    <row r="2097" spans="1:16">
      <c r="A2097" s="905"/>
      <c r="B2097" s="135"/>
      <c r="C2097" s="897"/>
      <c r="D2097" s="94"/>
      <c r="E2097" s="96"/>
      <c r="F2097" s="97"/>
      <c r="G2097" s="135"/>
      <c r="H2097" s="900"/>
      <c r="I2097" s="94"/>
      <c r="J2097" s="96"/>
      <c r="K2097" s="97"/>
      <c r="L2097" s="135"/>
      <c r="M2097" s="903"/>
      <c r="N2097" s="94"/>
      <c r="O2097" s="96"/>
      <c r="P2097" s="97"/>
    </row>
    <row r="2098" spans="1:16">
      <c r="A2098" s="905"/>
      <c r="B2098" s="110"/>
      <c r="C2098" s="897"/>
      <c r="D2098" s="94"/>
      <c r="E2098" s="96"/>
      <c r="F2098" s="97"/>
      <c r="G2098" s="110"/>
      <c r="H2098" s="900"/>
      <c r="I2098" s="94"/>
      <c r="J2098" s="96"/>
      <c r="K2098" s="97"/>
      <c r="L2098" s="110"/>
      <c r="M2098" s="903"/>
      <c r="N2098" s="94"/>
      <c r="O2098" s="96"/>
      <c r="P2098" s="97"/>
    </row>
    <row r="2099" spans="1:16">
      <c r="A2099" s="905"/>
      <c r="B2099" s="135"/>
      <c r="C2099" s="897"/>
      <c r="D2099" s="113"/>
      <c r="E2099" s="114"/>
      <c r="F2099" s="104"/>
      <c r="G2099" s="135"/>
      <c r="H2099" s="900"/>
      <c r="I2099" s="113"/>
      <c r="J2099" s="114"/>
      <c r="K2099" s="104"/>
      <c r="L2099" s="135"/>
      <c r="M2099" s="903"/>
      <c r="N2099" s="113"/>
      <c r="O2099" s="114"/>
      <c r="P2099" s="104"/>
    </row>
    <row r="2100" spans="1:16" ht="17.25" thickBot="1">
      <c r="A2100" s="906"/>
      <c r="B2100" s="141"/>
      <c r="C2100" s="898"/>
      <c r="D2100" s="142"/>
      <c r="E2100" s="143"/>
      <c r="F2100" s="144"/>
      <c r="G2100" s="141"/>
      <c r="H2100" s="901"/>
      <c r="I2100" s="142"/>
      <c r="J2100" s="143"/>
      <c r="K2100" s="144"/>
      <c r="L2100" s="141"/>
      <c r="M2100" s="904"/>
      <c r="N2100" s="142"/>
      <c r="O2100" s="143"/>
      <c r="P2100" s="144"/>
    </row>
    <row r="2101" spans="1:16" s="146" customFormat="1" ht="27" customHeight="1" thickTop="1" thickBot="1">
      <c r="A2101" s="145"/>
      <c r="B2101" s="907" t="s">
        <v>152</v>
      </c>
      <c r="C2101" s="907"/>
      <c r="D2101" s="907"/>
      <c r="E2101" s="907"/>
      <c r="F2101" s="907"/>
      <c r="G2101" s="908" t="s">
        <v>153</v>
      </c>
      <c r="H2101" s="908"/>
      <c r="I2101" s="908"/>
      <c r="J2101" s="908"/>
      <c r="K2101" s="908"/>
      <c r="L2101" s="908"/>
      <c r="M2101" s="908"/>
      <c r="N2101" s="889" t="s">
        <v>154</v>
      </c>
      <c r="O2101" s="889"/>
      <c r="P2101" s="889"/>
    </row>
    <row r="2102" spans="1:16" s="159" customFormat="1" ht="21.75" customHeight="1" thickTop="1" thickBot="1">
      <c r="A2102" s="147" t="s">
        <v>0</v>
      </c>
      <c r="B2102" s="148"/>
      <c r="C2102" s="149" t="s">
        <v>155</v>
      </c>
      <c r="D2102" s="150" t="s">
        <v>156</v>
      </c>
      <c r="E2102" s="151" t="s">
        <v>157</v>
      </c>
      <c r="F2102" s="152" t="s">
        <v>158</v>
      </c>
      <c r="G2102" s="153" t="s">
        <v>159</v>
      </c>
      <c r="H2102" s="154" t="s">
        <v>150</v>
      </c>
      <c r="I2102" s="155" t="s">
        <v>156</v>
      </c>
      <c r="J2102" s="155" t="s">
        <v>157</v>
      </c>
      <c r="K2102" s="155" t="s">
        <v>158</v>
      </c>
      <c r="L2102" s="154" t="s">
        <v>160</v>
      </c>
      <c r="M2102" s="156" t="s">
        <v>161</v>
      </c>
      <c r="N2102" s="157" t="s">
        <v>155</v>
      </c>
      <c r="O2102" s="151" t="s">
        <v>157</v>
      </c>
      <c r="P2102" s="158" t="s">
        <v>158</v>
      </c>
    </row>
    <row r="2103" spans="1:16" s="172" customFormat="1" ht="17.25" thickTop="1">
      <c r="A2103" s="890">
        <f>A2017</f>
        <v>46193</v>
      </c>
      <c r="B2103" s="893" t="s">
        <v>670</v>
      </c>
      <c r="C2103" s="160" t="s">
        <v>851</v>
      </c>
      <c r="D2103" s="161" t="s">
        <v>978</v>
      </c>
      <c r="E2103" s="162" t="s">
        <v>137</v>
      </c>
      <c r="F2103" s="163" t="s">
        <v>1136</v>
      </c>
      <c r="G2103" s="164"/>
      <c r="H2103" s="165"/>
      <c r="I2103" s="166"/>
      <c r="J2103" s="166"/>
      <c r="K2103" s="167"/>
      <c r="L2103" s="168"/>
      <c r="M2103" s="169"/>
      <c r="N2103" s="170"/>
      <c r="O2103" s="166"/>
      <c r="P2103" s="171"/>
    </row>
    <row r="2104" spans="1:16" s="172" customFormat="1">
      <c r="A2104" s="891"/>
      <c r="B2104" s="894"/>
      <c r="C2104" s="173"/>
      <c r="D2104" s="174"/>
      <c r="E2104" s="175"/>
      <c r="F2104" s="176"/>
      <c r="G2104" s="173"/>
      <c r="H2104" s="177"/>
      <c r="I2104" s="175"/>
      <c r="J2104" s="175"/>
      <c r="K2104" s="178"/>
      <c r="L2104" s="179"/>
      <c r="M2104" s="180"/>
      <c r="N2104" s="181"/>
      <c r="O2104" s="175"/>
      <c r="P2104" s="182"/>
    </row>
    <row r="2105" spans="1:16" s="172" customFormat="1">
      <c r="A2105" s="891"/>
      <c r="B2105" s="894"/>
      <c r="C2105" s="173"/>
      <c r="D2105" s="174"/>
      <c r="E2105" s="175"/>
      <c r="F2105" s="176"/>
      <c r="G2105" s="173"/>
      <c r="H2105" s="183"/>
      <c r="I2105" s="175"/>
      <c r="J2105" s="175"/>
      <c r="K2105" s="178"/>
      <c r="L2105" s="184"/>
      <c r="M2105" s="180"/>
      <c r="N2105" s="181"/>
      <c r="O2105" s="175"/>
      <c r="P2105" s="182"/>
    </row>
    <row r="2106" spans="1:16" s="172" customFormat="1">
      <c r="A2106" s="891"/>
      <c r="B2106" s="894"/>
      <c r="C2106" s="173"/>
      <c r="D2106" s="218"/>
      <c r="E2106" s="175"/>
      <c r="F2106" s="176"/>
      <c r="G2106" s="173"/>
      <c r="H2106" s="183"/>
      <c r="I2106" s="175"/>
      <c r="J2106" s="175"/>
      <c r="K2106" s="187"/>
      <c r="L2106" s="184"/>
      <c r="M2106" s="180"/>
      <c r="N2106" s="181"/>
      <c r="O2106" s="175"/>
      <c r="P2106" s="182"/>
    </row>
    <row r="2107" spans="1:16" s="172" customFormat="1">
      <c r="A2107" s="891"/>
      <c r="B2107" s="894"/>
      <c r="C2107" s="173"/>
      <c r="D2107" s="185"/>
      <c r="E2107" s="175"/>
      <c r="F2107" s="182"/>
      <c r="G2107" s="173"/>
      <c r="H2107" s="186"/>
      <c r="I2107" s="175"/>
      <c r="J2107" s="175"/>
      <c r="K2107" s="187"/>
      <c r="L2107" s="184"/>
      <c r="M2107" s="180"/>
      <c r="N2107" s="181"/>
      <c r="O2107" s="175"/>
      <c r="P2107" s="182"/>
    </row>
    <row r="2108" spans="1:16" s="172" customFormat="1">
      <c r="A2108" s="891"/>
      <c r="B2108" s="894"/>
      <c r="C2108" s="173"/>
      <c r="D2108" s="174"/>
      <c r="E2108" s="175"/>
      <c r="F2108" s="188"/>
      <c r="G2108" s="198"/>
      <c r="H2108" s="183"/>
      <c r="I2108" s="191"/>
      <c r="J2108" s="175"/>
      <c r="K2108" s="178"/>
      <c r="L2108" s="189"/>
      <c r="M2108" s="190"/>
      <c r="N2108" s="181"/>
      <c r="O2108" s="175"/>
      <c r="P2108" s="182"/>
    </row>
    <row r="2109" spans="1:16" s="172" customFormat="1">
      <c r="A2109" s="891"/>
      <c r="B2109" s="894"/>
      <c r="C2109" s="173"/>
      <c r="D2109" s="174"/>
      <c r="E2109" s="175"/>
      <c r="F2109" s="182"/>
      <c r="G2109" s="173"/>
      <c r="H2109" s="183"/>
      <c r="I2109" s="191"/>
      <c r="J2109" s="175"/>
      <c r="K2109" s="178"/>
      <c r="L2109" s="184"/>
      <c r="M2109" s="180"/>
      <c r="N2109" s="181"/>
      <c r="O2109" s="175"/>
      <c r="P2109" s="182"/>
    </row>
    <row r="2110" spans="1:16" s="172" customFormat="1">
      <c r="A2110" s="891"/>
      <c r="B2110" s="894"/>
      <c r="C2110" s="173"/>
      <c r="D2110" s="174"/>
      <c r="E2110" s="175"/>
      <c r="F2110" s="182"/>
      <c r="G2110" s="219"/>
      <c r="H2110" s="183"/>
      <c r="I2110" s="175"/>
      <c r="J2110" s="175"/>
      <c r="K2110" s="178"/>
      <c r="L2110" s="184"/>
      <c r="M2110" s="180"/>
      <c r="N2110" s="181"/>
      <c r="O2110" s="175"/>
      <c r="P2110" s="182"/>
    </row>
    <row r="2111" spans="1:16" s="172" customFormat="1">
      <c r="A2111" s="891"/>
      <c r="B2111" s="894"/>
      <c r="C2111" s="173"/>
      <c r="D2111" s="174"/>
      <c r="E2111" s="175"/>
      <c r="F2111" s="188"/>
      <c r="G2111" s="173"/>
      <c r="H2111" s="183"/>
      <c r="I2111" s="191"/>
      <c r="J2111" s="175"/>
      <c r="K2111" s="178"/>
      <c r="L2111" s="184"/>
      <c r="M2111" s="180"/>
      <c r="N2111" s="181"/>
      <c r="O2111" s="175"/>
      <c r="P2111" s="182"/>
    </row>
    <row r="2112" spans="1:16" s="172" customFormat="1">
      <c r="A2112" s="891"/>
      <c r="B2112" s="894"/>
      <c r="C2112" s="173"/>
      <c r="D2112" s="174"/>
      <c r="E2112" s="175"/>
      <c r="F2112" s="182"/>
      <c r="G2112" s="173"/>
      <c r="H2112" s="183"/>
      <c r="I2112" s="191"/>
      <c r="J2112" s="175"/>
      <c r="K2112" s="178"/>
      <c r="L2112" s="184"/>
      <c r="M2112" s="180"/>
      <c r="N2112" s="181"/>
      <c r="O2112" s="175"/>
      <c r="P2112" s="182"/>
    </row>
    <row r="2113" spans="1:16" s="172" customFormat="1">
      <c r="A2113" s="891"/>
      <c r="B2113" s="894"/>
      <c r="C2113" s="192"/>
      <c r="D2113" s="193"/>
      <c r="E2113" s="194"/>
      <c r="F2113" s="195"/>
      <c r="G2113" s="173"/>
      <c r="H2113" s="177"/>
      <c r="I2113" s="175"/>
      <c r="J2113" s="175"/>
      <c r="K2113" s="178"/>
      <c r="L2113" s="184"/>
      <c r="M2113" s="180"/>
      <c r="N2113" s="196"/>
      <c r="O2113" s="194"/>
      <c r="P2113" s="195"/>
    </row>
    <row r="2114" spans="1:16" s="172" customFormat="1">
      <c r="A2114" s="891"/>
      <c r="B2114" s="894"/>
      <c r="C2114" s="192"/>
      <c r="D2114" s="193"/>
      <c r="E2114" s="194"/>
      <c r="F2114" s="195"/>
      <c r="G2114" s="198"/>
      <c r="H2114" s="183"/>
      <c r="I2114" s="191"/>
      <c r="J2114" s="175"/>
      <c r="K2114" s="178"/>
      <c r="L2114" s="184"/>
      <c r="M2114" s="180"/>
      <c r="N2114" s="196"/>
      <c r="O2114" s="194"/>
      <c r="P2114" s="195"/>
    </row>
    <row r="2115" spans="1:16" s="172" customFormat="1">
      <c r="A2115" s="891"/>
      <c r="B2115" s="894"/>
      <c r="C2115" s="192"/>
      <c r="D2115" s="193"/>
      <c r="E2115" s="194"/>
      <c r="F2115" s="195"/>
      <c r="G2115" s="173"/>
      <c r="H2115" s="199"/>
      <c r="I2115" s="191"/>
      <c r="J2115" s="200"/>
      <c r="K2115" s="197"/>
      <c r="L2115" s="184"/>
      <c r="M2115" s="180"/>
      <c r="N2115" s="196"/>
      <c r="O2115" s="194"/>
      <c r="P2115" s="195"/>
    </row>
    <row r="2116" spans="1:16" s="172" customFormat="1">
      <c r="A2116" s="891"/>
      <c r="B2116" s="894"/>
      <c r="C2116" s="192"/>
      <c r="D2116" s="193"/>
      <c r="E2116" s="194"/>
      <c r="F2116" s="195"/>
      <c r="G2116" s="173"/>
      <c r="H2116" s="201"/>
      <c r="I2116" s="175"/>
      <c r="J2116" s="175"/>
      <c r="K2116" s="178"/>
      <c r="L2116" s="184"/>
      <c r="M2116" s="180"/>
      <c r="N2116" s="196"/>
      <c r="O2116" s="194"/>
      <c r="P2116" s="195"/>
    </row>
    <row r="2117" spans="1:16" s="172" customFormat="1">
      <c r="A2117" s="891"/>
      <c r="B2117" s="894"/>
      <c r="C2117" s="192"/>
      <c r="D2117" s="193"/>
      <c r="E2117" s="194"/>
      <c r="F2117" s="195"/>
      <c r="G2117" s="198"/>
      <c r="H2117" s="183"/>
      <c r="I2117" s="200"/>
      <c r="J2117" s="200"/>
      <c r="K2117" s="197"/>
      <c r="L2117" s="184"/>
      <c r="M2117" s="180"/>
      <c r="N2117" s="196"/>
      <c r="O2117" s="194"/>
      <c r="P2117" s="195"/>
    </row>
    <row r="2118" spans="1:16" s="172" customFormat="1">
      <c r="A2118" s="891"/>
      <c r="B2118" s="894"/>
      <c r="C2118" s="192"/>
      <c r="D2118" s="193"/>
      <c r="E2118" s="194"/>
      <c r="F2118" s="195"/>
      <c r="G2118" s="173"/>
      <c r="H2118" s="183"/>
      <c r="I2118" s="200"/>
      <c r="J2118" s="200"/>
      <c r="K2118" s="197"/>
      <c r="L2118" s="179"/>
      <c r="M2118" s="180"/>
      <c r="N2118" s="196"/>
      <c r="O2118" s="194"/>
      <c r="P2118" s="195"/>
    </row>
    <row r="2119" spans="1:16" s="172" customFormat="1">
      <c r="A2119" s="891"/>
      <c r="B2119" s="894"/>
      <c r="C2119" s="192"/>
      <c r="D2119" s="193"/>
      <c r="E2119" s="194"/>
      <c r="F2119" s="195"/>
      <c r="G2119" s="192"/>
      <c r="H2119" s="201"/>
      <c r="I2119" s="202"/>
      <c r="J2119" s="202"/>
      <c r="K2119" s="203"/>
      <c r="L2119" s="204"/>
      <c r="M2119" s="190"/>
      <c r="N2119" s="196"/>
      <c r="O2119" s="194"/>
      <c r="P2119" s="195"/>
    </row>
    <row r="2120" spans="1:16" s="172" customFormat="1">
      <c r="A2120" s="891"/>
      <c r="B2120" s="894"/>
      <c r="C2120" s="192"/>
      <c r="D2120" s="193"/>
      <c r="E2120" s="194"/>
      <c r="F2120" s="195"/>
      <c r="G2120" s="192"/>
      <c r="H2120" s="201"/>
      <c r="I2120" s="202"/>
      <c r="J2120" s="202"/>
      <c r="K2120" s="203"/>
      <c r="L2120" s="204"/>
      <c r="M2120" s="190"/>
      <c r="N2120" s="196"/>
      <c r="O2120" s="194"/>
      <c r="P2120" s="195"/>
    </row>
    <row r="2121" spans="1:16" s="172" customFormat="1">
      <c r="A2121" s="891"/>
      <c r="B2121" s="894"/>
      <c r="C2121" s="192"/>
      <c r="D2121" s="193"/>
      <c r="E2121" s="194"/>
      <c r="F2121" s="195"/>
      <c r="G2121" s="192"/>
      <c r="H2121" s="201"/>
      <c r="I2121" s="202"/>
      <c r="J2121" s="202"/>
      <c r="K2121" s="203"/>
      <c r="L2121" s="204"/>
      <c r="M2121" s="190"/>
      <c r="N2121" s="196"/>
      <c r="O2121" s="194"/>
      <c r="P2121" s="195"/>
    </row>
    <row r="2122" spans="1:16" s="172" customFormat="1" ht="17.25" thickBot="1">
      <c r="A2122" s="892"/>
      <c r="B2122" s="895"/>
      <c r="C2122" s="205"/>
      <c r="D2122" s="206"/>
      <c r="E2122" s="207"/>
      <c r="F2122" s="208"/>
      <c r="G2122" s="209"/>
      <c r="H2122" s="210"/>
      <c r="I2122" s="211"/>
      <c r="J2122" s="211"/>
      <c r="K2122" s="212"/>
      <c r="L2122" s="213"/>
      <c r="M2122" s="214"/>
      <c r="N2122" s="215"/>
      <c r="O2122" s="207"/>
      <c r="P2122" s="208"/>
    </row>
    <row r="2123" spans="1:16" s="71" customFormat="1" ht="18" customHeight="1" thickTop="1" thickBot="1">
      <c r="A2123" s="926">
        <f>A2017+1</f>
        <v>46194</v>
      </c>
      <c r="B2123" s="90" t="s">
        <v>162</v>
      </c>
      <c r="C2123" s="896" t="s">
        <v>665</v>
      </c>
      <c r="D2123" s="91" t="s">
        <v>114</v>
      </c>
      <c r="E2123" s="92" t="s">
        <v>164</v>
      </c>
      <c r="F2123" s="93"/>
      <c r="G2123" s="90" t="s">
        <v>162</v>
      </c>
      <c r="H2123" s="900" t="s">
        <v>163</v>
      </c>
      <c r="I2123" s="91" t="s">
        <v>114</v>
      </c>
      <c r="J2123" s="92" t="s">
        <v>164</v>
      </c>
      <c r="K2123" s="93"/>
      <c r="L2123" s="90" t="s">
        <v>162</v>
      </c>
      <c r="M2123" s="903" t="s">
        <v>163</v>
      </c>
      <c r="N2123" s="91" t="s">
        <v>114</v>
      </c>
      <c r="O2123" s="92" t="s">
        <v>164</v>
      </c>
      <c r="P2123" s="93"/>
    </row>
    <row r="2124" spans="1:16" ht="18" customHeight="1">
      <c r="A2124" s="927"/>
      <c r="B2124" s="928"/>
      <c r="C2124" s="897"/>
      <c r="D2124" s="94" t="s">
        <v>116</v>
      </c>
      <c r="E2124" s="95" t="s">
        <v>142</v>
      </c>
      <c r="F2124" s="93"/>
      <c r="G2124" s="928"/>
      <c r="H2124" s="900"/>
      <c r="I2124" s="94" t="s">
        <v>116</v>
      </c>
      <c r="J2124" s="95" t="s">
        <v>142</v>
      </c>
      <c r="K2124" s="93"/>
      <c r="L2124" s="928"/>
      <c r="M2124" s="903"/>
      <c r="N2124" s="94" t="s">
        <v>116</v>
      </c>
      <c r="O2124" s="95" t="s">
        <v>142</v>
      </c>
      <c r="P2124" s="93"/>
    </row>
    <row r="2125" spans="1:16" ht="17.25" thickBot="1">
      <c r="A2125" s="927"/>
      <c r="B2125" s="929"/>
      <c r="C2125" s="897"/>
      <c r="D2125" s="94" t="s">
        <v>165</v>
      </c>
      <c r="E2125" s="96" t="s">
        <v>166</v>
      </c>
      <c r="F2125" s="98"/>
      <c r="G2125" s="929"/>
      <c r="H2125" s="900"/>
      <c r="I2125" s="94" t="s">
        <v>165</v>
      </c>
      <c r="J2125" s="96" t="s">
        <v>166</v>
      </c>
      <c r="K2125" s="98"/>
      <c r="L2125" s="929"/>
      <c r="M2125" s="903"/>
      <c r="N2125" s="94" t="s">
        <v>165</v>
      </c>
      <c r="O2125" s="96" t="s">
        <v>166</v>
      </c>
      <c r="P2125" s="98"/>
    </row>
    <row r="2126" spans="1:16" ht="17.25" thickBot="1">
      <c r="A2126" s="927"/>
      <c r="B2126" s="90" t="s">
        <v>167</v>
      </c>
      <c r="C2126" s="897"/>
      <c r="D2126" s="94"/>
      <c r="E2126" s="96"/>
      <c r="F2126" s="97"/>
      <c r="G2126" s="90" t="s">
        <v>167</v>
      </c>
      <c r="H2126" s="900"/>
      <c r="I2126" s="94" t="s">
        <v>120</v>
      </c>
      <c r="J2126" s="96" t="s">
        <v>148</v>
      </c>
      <c r="K2126" s="97"/>
      <c r="L2126" s="90" t="s">
        <v>167</v>
      </c>
      <c r="M2126" s="903"/>
      <c r="N2126" s="94" t="s">
        <v>120</v>
      </c>
      <c r="O2126" s="96" t="s">
        <v>148</v>
      </c>
      <c r="P2126" s="97"/>
    </row>
    <row r="2127" spans="1:16">
      <c r="A2127" s="927"/>
      <c r="B2127" s="925"/>
      <c r="C2127" s="897"/>
      <c r="D2127" s="94"/>
      <c r="E2127" s="96"/>
      <c r="F2127" s="97"/>
      <c r="G2127" s="925"/>
      <c r="H2127" s="900"/>
      <c r="I2127" s="94"/>
      <c r="J2127" s="96"/>
      <c r="K2127" s="97"/>
      <c r="L2127" s="925"/>
      <c r="M2127" s="903"/>
      <c r="N2127" s="94"/>
      <c r="O2127" s="96"/>
      <c r="P2127" s="97"/>
    </row>
    <row r="2128" spans="1:16">
      <c r="A2128" s="927"/>
      <c r="B2128" s="918"/>
      <c r="C2128" s="897"/>
      <c r="D2128" s="94"/>
      <c r="E2128" s="96"/>
      <c r="F2128" s="97"/>
      <c r="G2128" s="918"/>
      <c r="H2128" s="900"/>
      <c r="I2128" s="94"/>
      <c r="J2128" s="96"/>
      <c r="K2128" s="97"/>
      <c r="L2128" s="918"/>
      <c r="M2128" s="903"/>
      <c r="N2128" s="94"/>
      <c r="O2128" s="96"/>
      <c r="P2128" s="97"/>
    </row>
    <row r="2129" spans="1:16">
      <c r="A2129" s="927"/>
      <c r="B2129" s="917"/>
      <c r="C2129" s="897"/>
      <c r="D2129" s="94"/>
      <c r="E2129" s="96"/>
      <c r="F2129" s="93"/>
      <c r="G2129" s="917"/>
      <c r="H2129" s="900"/>
      <c r="I2129" s="94"/>
      <c r="J2129" s="96"/>
      <c r="K2129" s="93"/>
      <c r="L2129" s="917"/>
      <c r="M2129" s="903"/>
      <c r="N2129" s="94"/>
      <c r="O2129" s="96"/>
      <c r="P2129" s="93"/>
    </row>
    <row r="2130" spans="1:16">
      <c r="A2130" s="927"/>
      <c r="B2130" s="918"/>
      <c r="C2130" s="897"/>
      <c r="D2130" s="94"/>
      <c r="E2130" s="96"/>
      <c r="F2130" s="99"/>
      <c r="G2130" s="918"/>
      <c r="H2130" s="900"/>
      <c r="I2130" s="94"/>
      <c r="J2130" s="96"/>
      <c r="K2130" s="99"/>
      <c r="L2130" s="918"/>
      <c r="M2130" s="903"/>
      <c r="N2130" s="94"/>
      <c r="O2130" s="96"/>
      <c r="P2130" s="93"/>
    </row>
    <row r="2131" spans="1:16">
      <c r="A2131" s="927"/>
      <c r="B2131" s="917"/>
      <c r="C2131" s="897"/>
      <c r="D2131" s="94"/>
      <c r="E2131" s="96"/>
      <c r="F2131" s="102"/>
      <c r="G2131" s="917"/>
      <c r="H2131" s="900"/>
      <c r="I2131" s="94"/>
      <c r="J2131" s="96"/>
      <c r="K2131" s="102"/>
      <c r="L2131" s="917"/>
      <c r="M2131" s="903"/>
      <c r="N2131" s="94"/>
      <c r="O2131" s="96"/>
      <c r="P2131" s="99"/>
    </row>
    <row r="2132" spans="1:16" ht="17.25" thickBot="1">
      <c r="A2132" s="927"/>
      <c r="B2132" s="918"/>
      <c r="C2132" s="897"/>
      <c r="D2132" s="94"/>
      <c r="E2132" s="96"/>
      <c r="F2132" s="99"/>
      <c r="G2132" s="918"/>
      <c r="H2132" s="900"/>
      <c r="I2132" s="94"/>
      <c r="J2132" s="96"/>
      <c r="K2132" s="99"/>
      <c r="L2132" s="918"/>
      <c r="M2132" s="903"/>
      <c r="N2132" s="94"/>
      <c r="O2132" s="96"/>
      <c r="P2132" s="99"/>
    </row>
    <row r="2133" spans="1:16" ht="17.25" thickBot="1">
      <c r="A2133" s="927"/>
      <c r="B2133" s="100" t="s">
        <v>168</v>
      </c>
      <c r="C2133" s="897"/>
      <c r="D2133" s="94"/>
      <c r="E2133" s="96"/>
      <c r="F2133" s="99"/>
      <c r="G2133" s="100" t="s">
        <v>168</v>
      </c>
      <c r="H2133" s="900"/>
      <c r="I2133" s="94"/>
      <c r="J2133" s="96"/>
      <c r="K2133" s="99"/>
      <c r="L2133" s="100" t="s">
        <v>168</v>
      </c>
      <c r="M2133" s="903"/>
      <c r="N2133" s="94"/>
      <c r="O2133" s="96"/>
      <c r="P2133" s="99"/>
    </row>
    <row r="2134" spans="1:16">
      <c r="A2134" s="927"/>
      <c r="B2134" s="919"/>
      <c r="C2134" s="897"/>
      <c r="D2134" s="94"/>
      <c r="E2134" s="96"/>
      <c r="F2134" s="99"/>
      <c r="G2134" s="919"/>
      <c r="H2134" s="900"/>
      <c r="I2134" s="94"/>
      <c r="J2134" s="96"/>
      <c r="K2134" s="99"/>
      <c r="L2134" s="919"/>
      <c r="M2134" s="903"/>
      <c r="N2134" s="94"/>
      <c r="O2134" s="96"/>
      <c r="P2134" s="99"/>
    </row>
    <row r="2135" spans="1:16">
      <c r="A2135" s="927"/>
      <c r="B2135" s="920"/>
      <c r="C2135" s="897"/>
      <c r="D2135" s="94"/>
      <c r="E2135" s="96"/>
      <c r="F2135" s="99"/>
      <c r="G2135" s="920"/>
      <c r="H2135" s="900"/>
      <c r="I2135" s="94"/>
      <c r="J2135" s="96"/>
      <c r="K2135" s="99"/>
      <c r="L2135" s="920"/>
      <c r="M2135" s="903"/>
      <c r="N2135" s="94"/>
      <c r="O2135" s="96"/>
      <c r="P2135" s="97"/>
    </row>
    <row r="2136" spans="1:16" ht="17.25" thickBot="1">
      <c r="A2136" s="927"/>
      <c r="B2136" s="921"/>
      <c r="C2136" s="897"/>
      <c r="D2136" s="94"/>
      <c r="E2136" s="96"/>
      <c r="F2136" s="97"/>
      <c r="G2136" s="921"/>
      <c r="H2136" s="900"/>
      <c r="I2136" s="94"/>
      <c r="J2136" s="96"/>
      <c r="K2136" s="97"/>
      <c r="L2136" s="921"/>
      <c r="M2136" s="903"/>
      <c r="N2136" s="94"/>
      <c r="O2136" s="96"/>
      <c r="P2136" s="97"/>
    </row>
    <row r="2137" spans="1:16" ht="17.25" thickBot="1">
      <c r="A2137" s="927"/>
      <c r="B2137" s="100" t="s">
        <v>123</v>
      </c>
      <c r="C2137" s="897"/>
      <c r="D2137" s="94"/>
      <c r="E2137" s="96"/>
      <c r="F2137" s="97"/>
      <c r="G2137" s="100" t="s">
        <v>123</v>
      </c>
      <c r="H2137" s="900"/>
      <c r="I2137" s="94"/>
      <c r="J2137" s="96"/>
      <c r="K2137" s="97"/>
      <c r="L2137" s="100" t="s">
        <v>123</v>
      </c>
      <c r="M2137" s="903"/>
      <c r="N2137" s="94"/>
      <c r="O2137" s="96"/>
      <c r="P2137" s="97"/>
    </row>
    <row r="2138" spans="1:16">
      <c r="A2138" s="927"/>
      <c r="B2138" s="932"/>
      <c r="C2138" s="897"/>
      <c r="D2138" s="94"/>
      <c r="E2138" s="96"/>
      <c r="F2138" s="97"/>
      <c r="G2138" s="932"/>
      <c r="H2138" s="900"/>
      <c r="I2138" s="94"/>
      <c r="J2138" s="96"/>
      <c r="K2138" s="97"/>
      <c r="L2138" s="932"/>
      <c r="M2138" s="903"/>
      <c r="N2138" s="94"/>
      <c r="O2138" s="96"/>
      <c r="P2138" s="97"/>
    </row>
    <row r="2139" spans="1:16">
      <c r="A2139" s="927"/>
      <c r="B2139" s="933"/>
      <c r="C2139" s="897"/>
      <c r="D2139" s="94"/>
      <c r="E2139" s="96"/>
      <c r="F2139" s="97"/>
      <c r="G2139" s="933"/>
      <c r="H2139" s="900"/>
      <c r="I2139" s="94"/>
      <c r="J2139" s="96"/>
      <c r="K2139" s="97"/>
      <c r="L2139" s="933"/>
      <c r="M2139" s="903"/>
      <c r="N2139" s="94"/>
      <c r="O2139" s="96"/>
      <c r="P2139" s="97"/>
    </row>
    <row r="2140" spans="1:16" ht="17.25" thickBot="1">
      <c r="A2140" s="927"/>
      <c r="B2140" s="934"/>
      <c r="C2140" s="897"/>
      <c r="D2140" s="94"/>
      <c r="E2140" s="96"/>
      <c r="F2140" s="97"/>
      <c r="G2140" s="934"/>
      <c r="H2140" s="900"/>
      <c r="I2140" s="94"/>
      <c r="J2140" s="96"/>
      <c r="K2140" s="97"/>
      <c r="L2140" s="934"/>
      <c r="M2140" s="903"/>
      <c r="N2140" s="94"/>
      <c r="O2140" s="96"/>
      <c r="P2140" s="97"/>
    </row>
    <row r="2141" spans="1:16">
      <c r="A2141" s="927"/>
      <c r="B2141" s="915" t="s">
        <v>124</v>
      </c>
      <c r="C2141" s="897"/>
      <c r="D2141" s="94"/>
      <c r="E2141" s="96"/>
      <c r="F2141" s="97"/>
      <c r="G2141" s="915" t="s">
        <v>124</v>
      </c>
      <c r="H2141" s="900"/>
      <c r="I2141" s="94"/>
      <c r="J2141" s="96"/>
      <c r="K2141" s="97"/>
      <c r="L2141" s="915" t="s">
        <v>124</v>
      </c>
      <c r="M2141" s="903"/>
      <c r="N2141" s="94"/>
      <c r="O2141" s="96"/>
      <c r="P2141" s="97"/>
    </row>
    <row r="2142" spans="1:16" ht="17.25" thickBot="1">
      <c r="A2142" s="927"/>
      <c r="B2142" s="916"/>
      <c r="C2142" s="897"/>
      <c r="D2142" s="94"/>
      <c r="E2142" s="96"/>
      <c r="F2142" s="97"/>
      <c r="G2142" s="916"/>
      <c r="H2142" s="900"/>
      <c r="I2142" s="94"/>
      <c r="J2142" s="96"/>
      <c r="K2142" s="97"/>
      <c r="L2142" s="916"/>
      <c r="M2142" s="903"/>
      <c r="N2142" s="94"/>
      <c r="O2142" s="96"/>
      <c r="P2142" s="93"/>
    </row>
    <row r="2143" spans="1:16" ht="17.25" thickTop="1">
      <c r="A2143" s="927"/>
      <c r="B2143" s="930" t="s">
        <v>125</v>
      </c>
      <c r="C2143" s="897"/>
      <c r="D2143" s="94"/>
      <c r="E2143" s="96"/>
      <c r="F2143" s="93"/>
      <c r="G2143" s="930" t="s">
        <v>125</v>
      </c>
      <c r="H2143" s="900"/>
      <c r="I2143" s="94"/>
      <c r="J2143" s="96"/>
      <c r="K2143" s="93"/>
      <c r="L2143" s="930" t="s">
        <v>125</v>
      </c>
      <c r="M2143" s="903"/>
      <c r="N2143" s="94"/>
      <c r="O2143" s="96"/>
      <c r="P2143" s="97"/>
    </row>
    <row r="2144" spans="1:16" ht="17.25" thickBot="1">
      <c r="A2144" s="927"/>
      <c r="B2144" s="913"/>
      <c r="C2144" s="897"/>
      <c r="D2144" s="94"/>
      <c r="E2144" s="96"/>
      <c r="F2144" s="93"/>
      <c r="G2144" s="913"/>
      <c r="H2144" s="900"/>
      <c r="I2144" s="94"/>
      <c r="J2144" s="96"/>
      <c r="K2144" s="93"/>
      <c r="L2144" s="913"/>
      <c r="M2144" s="903"/>
      <c r="N2144" s="94"/>
      <c r="O2144" s="96"/>
      <c r="P2144" s="101"/>
    </row>
    <row r="2145" spans="1:16">
      <c r="A2145" s="927"/>
      <c r="B2145" s="923"/>
      <c r="C2145" s="897"/>
      <c r="D2145" s="94"/>
      <c r="E2145" s="96"/>
      <c r="F2145" s="97"/>
      <c r="G2145" s="923"/>
      <c r="H2145" s="900"/>
      <c r="I2145" s="94"/>
      <c r="J2145" s="96"/>
      <c r="K2145" s="97"/>
      <c r="L2145" s="923"/>
      <c r="M2145" s="903"/>
      <c r="N2145" s="94"/>
      <c r="O2145" s="96"/>
      <c r="P2145" s="103"/>
    </row>
    <row r="2146" spans="1:16" ht="17.25" thickBot="1">
      <c r="A2146" s="927"/>
      <c r="B2146" s="931"/>
      <c r="C2146" s="897"/>
      <c r="D2146" s="94"/>
      <c r="E2146" s="96"/>
      <c r="F2146" s="97"/>
      <c r="G2146" s="931"/>
      <c r="H2146" s="900"/>
      <c r="I2146" s="94"/>
      <c r="J2146" s="96"/>
      <c r="K2146" s="97"/>
      <c r="L2146" s="931"/>
      <c r="M2146" s="903"/>
      <c r="N2146" s="94"/>
      <c r="O2146" s="96"/>
      <c r="P2146" s="104"/>
    </row>
    <row r="2147" spans="1:16">
      <c r="A2147" s="927"/>
      <c r="B2147" s="912" t="s">
        <v>126</v>
      </c>
      <c r="C2147" s="897"/>
      <c r="D2147" s="94"/>
      <c r="E2147" s="96"/>
      <c r="F2147" s="93"/>
      <c r="G2147" s="912" t="s">
        <v>126</v>
      </c>
      <c r="H2147" s="900"/>
      <c r="I2147" s="94"/>
      <c r="J2147" s="96"/>
      <c r="K2147" s="93"/>
      <c r="L2147" s="912" t="s">
        <v>126</v>
      </c>
      <c r="M2147" s="903"/>
      <c r="N2147" s="94"/>
      <c r="O2147" s="96"/>
      <c r="P2147" s="99"/>
    </row>
    <row r="2148" spans="1:16" ht="17.25" thickBot="1">
      <c r="A2148" s="927"/>
      <c r="B2148" s="913"/>
      <c r="C2148" s="897"/>
      <c r="D2148" s="94"/>
      <c r="E2148" s="96"/>
      <c r="F2148" s="101"/>
      <c r="G2148" s="913"/>
      <c r="H2148" s="900"/>
      <c r="I2148" s="94"/>
      <c r="J2148" s="96"/>
      <c r="K2148" s="101"/>
      <c r="L2148" s="913"/>
      <c r="M2148" s="903"/>
      <c r="N2148" s="94"/>
      <c r="O2148" s="96"/>
      <c r="P2148" s="104"/>
    </row>
    <row r="2149" spans="1:16">
      <c r="A2149" s="927"/>
      <c r="B2149" s="923"/>
      <c r="C2149" s="897"/>
      <c r="D2149" s="94"/>
      <c r="E2149" s="96"/>
      <c r="F2149" s="102"/>
      <c r="G2149" s="923"/>
      <c r="H2149" s="900"/>
      <c r="I2149" s="94"/>
      <c r="J2149" s="96"/>
      <c r="K2149" s="103"/>
      <c r="L2149" s="923"/>
      <c r="M2149" s="903"/>
      <c r="N2149" s="94"/>
      <c r="O2149" s="96"/>
      <c r="P2149" s="93"/>
    </row>
    <row r="2150" spans="1:16" ht="17.25" thickBot="1">
      <c r="A2150" s="927"/>
      <c r="B2150" s="924"/>
      <c r="C2150" s="897"/>
      <c r="D2150" s="94"/>
      <c r="E2150" s="96"/>
      <c r="F2150" s="99"/>
      <c r="G2150" s="924"/>
      <c r="H2150" s="900"/>
      <c r="I2150" s="94"/>
      <c r="J2150" s="96"/>
      <c r="K2150" s="104"/>
      <c r="L2150" s="924"/>
      <c r="M2150" s="903"/>
      <c r="N2150" s="94"/>
      <c r="O2150" s="96"/>
      <c r="P2150" s="97"/>
    </row>
    <row r="2151" spans="1:16">
      <c r="A2151" s="927"/>
      <c r="B2151" s="922" t="s">
        <v>127</v>
      </c>
      <c r="C2151" s="897"/>
      <c r="D2151" s="94"/>
      <c r="E2151" s="96"/>
      <c r="F2151" s="103"/>
      <c r="G2151" s="922" t="s">
        <v>127</v>
      </c>
      <c r="H2151" s="900"/>
      <c r="I2151" s="94"/>
      <c r="J2151" s="96"/>
      <c r="K2151" s="104"/>
      <c r="L2151" s="922" t="s">
        <v>127</v>
      </c>
      <c r="M2151" s="903"/>
      <c r="N2151" s="94"/>
      <c r="O2151" s="114"/>
      <c r="P2151" s="97"/>
    </row>
    <row r="2152" spans="1:16" ht="17.25" thickBot="1">
      <c r="A2152" s="927"/>
      <c r="B2152" s="913"/>
      <c r="C2152" s="897"/>
      <c r="D2152" s="94"/>
      <c r="E2152" s="96"/>
      <c r="F2152" s="104"/>
      <c r="G2152" s="913"/>
      <c r="H2152" s="900"/>
      <c r="I2152" s="94"/>
      <c r="J2152" s="96"/>
      <c r="K2152" s="99"/>
      <c r="L2152" s="913"/>
      <c r="M2152" s="903"/>
      <c r="N2152" s="113"/>
      <c r="O2152" s="96"/>
      <c r="P2152" s="112"/>
    </row>
    <row r="2153" spans="1:16">
      <c r="A2153" s="927"/>
      <c r="B2153" s="923"/>
      <c r="C2153" s="897"/>
      <c r="D2153" s="94"/>
      <c r="E2153" s="96"/>
      <c r="F2153" s="104"/>
      <c r="G2153" s="923"/>
      <c r="H2153" s="900"/>
      <c r="I2153" s="94"/>
      <c r="J2153" s="96"/>
      <c r="K2153" s="104"/>
      <c r="L2153" s="923"/>
      <c r="M2153" s="903"/>
      <c r="N2153" s="113"/>
      <c r="O2153" s="114"/>
      <c r="P2153" s="97"/>
    </row>
    <row r="2154" spans="1:16" ht="17.25" thickBot="1">
      <c r="A2154" s="927"/>
      <c r="B2154" s="924"/>
      <c r="C2154" s="897"/>
      <c r="D2154" s="94"/>
      <c r="E2154" s="96"/>
      <c r="F2154" s="99"/>
      <c r="G2154" s="924"/>
      <c r="H2154" s="900"/>
      <c r="I2154" s="94"/>
      <c r="J2154" s="96"/>
      <c r="K2154" s="93"/>
      <c r="L2154" s="924"/>
      <c r="M2154" s="903"/>
      <c r="N2154" s="94"/>
      <c r="O2154" s="114"/>
      <c r="P2154" s="104"/>
    </row>
    <row r="2155" spans="1:16">
      <c r="A2155" s="927"/>
      <c r="B2155" s="922" t="s">
        <v>128</v>
      </c>
      <c r="C2155" s="897"/>
      <c r="D2155" s="94"/>
      <c r="E2155" s="96"/>
      <c r="F2155" s="104"/>
      <c r="G2155" s="922" t="s">
        <v>128</v>
      </c>
      <c r="H2155" s="900"/>
      <c r="I2155" s="94"/>
      <c r="J2155" s="96"/>
      <c r="K2155" s="97"/>
      <c r="L2155" s="922" t="s">
        <v>128</v>
      </c>
      <c r="M2155" s="903"/>
      <c r="N2155" s="94"/>
      <c r="O2155" s="96"/>
      <c r="P2155" s="97"/>
    </row>
    <row r="2156" spans="1:16" ht="17.25" thickBot="1">
      <c r="A2156" s="927"/>
      <c r="B2156" s="913"/>
      <c r="C2156" s="897"/>
      <c r="D2156" s="94"/>
      <c r="E2156" s="96"/>
      <c r="F2156" s="93"/>
      <c r="G2156" s="913"/>
      <c r="H2156" s="900"/>
      <c r="I2156" s="94"/>
      <c r="J2156" s="114"/>
      <c r="K2156" s="97"/>
      <c r="L2156" s="913"/>
      <c r="M2156" s="903"/>
      <c r="N2156" s="113"/>
      <c r="O2156" s="114"/>
      <c r="P2156" s="97"/>
    </row>
    <row r="2157" spans="1:16">
      <c r="A2157" s="927"/>
      <c r="B2157" s="923"/>
      <c r="C2157" s="897"/>
      <c r="D2157" s="94"/>
      <c r="E2157" s="96"/>
      <c r="F2157" s="97"/>
      <c r="G2157" s="923"/>
      <c r="H2157" s="900"/>
      <c r="I2157" s="94"/>
      <c r="J2157" s="96"/>
      <c r="K2157" s="97"/>
      <c r="L2157" s="923"/>
      <c r="M2157" s="903"/>
      <c r="N2157" s="113"/>
      <c r="O2157" s="114"/>
      <c r="P2157" s="97"/>
    </row>
    <row r="2158" spans="1:16" ht="17.25" thickBot="1">
      <c r="A2158" s="927"/>
      <c r="B2158" s="924"/>
      <c r="C2158" s="897"/>
      <c r="D2158" s="94"/>
      <c r="E2158" s="96"/>
      <c r="F2158" s="93"/>
      <c r="G2158" s="924"/>
      <c r="H2158" s="900"/>
      <c r="I2158" s="94"/>
      <c r="J2158" s="114"/>
      <c r="K2158" s="97"/>
      <c r="L2158" s="924"/>
      <c r="M2158" s="903"/>
      <c r="N2158" s="94"/>
      <c r="O2158" s="114"/>
      <c r="P2158" s="97"/>
    </row>
    <row r="2159" spans="1:16">
      <c r="A2159" s="927"/>
      <c r="B2159" s="912" t="s">
        <v>129</v>
      </c>
      <c r="C2159" s="897"/>
      <c r="D2159" s="94"/>
      <c r="E2159" s="96"/>
      <c r="F2159" s="93"/>
      <c r="G2159" s="912" t="s">
        <v>129</v>
      </c>
      <c r="H2159" s="900"/>
      <c r="I2159" s="94"/>
      <c r="J2159" s="114"/>
      <c r="K2159" s="97"/>
      <c r="L2159" s="912" t="s">
        <v>129</v>
      </c>
      <c r="M2159" s="903"/>
      <c r="N2159" s="113"/>
      <c r="O2159" s="114"/>
      <c r="P2159" s="97"/>
    </row>
    <row r="2160" spans="1:16" ht="17.25" thickBot="1">
      <c r="A2160" s="927"/>
      <c r="B2160" s="913"/>
      <c r="C2160" s="897"/>
      <c r="D2160" s="94"/>
      <c r="E2160" s="96"/>
      <c r="F2160" s="93"/>
      <c r="G2160" s="913"/>
      <c r="H2160" s="900"/>
      <c r="I2160" s="94"/>
      <c r="J2160" s="114"/>
      <c r="K2160" s="97"/>
      <c r="L2160" s="913"/>
      <c r="M2160" s="903"/>
      <c r="N2160" s="94"/>
      <c r="O2160" s="114"/>
      <c r="P2160" s="97"/>
    </row>
    <row r="2161" spans="1:16">
      <c r="A2161" s="927"/>
      <c r="B2161" s="106"/>
      <c r="C2161" s="897"/>
      <c r="D2161" s="94"/>
      <c r="E2161" s="96"/>
      <c r="F2161" s="97"/>
      <c r="G2161" s="106"/>
      <c r="H2161" s="900"/>
      <c r="I2161" s="94"/>
      <c r="J2161" s="96"/>
      <c r="K2161" s="112"/>
      <c r="L2161" s="106"/>
      <c r="M2161" s="903"/>
      <c r="N2161" s="113"/>
      <c r="O2161" s="96"/>
      <c r="P2161" s="112"/>
    </row>
    <row r="2162" spans="1:16">
      <c r="A2162" s="927"/>
      <c r="B2162" s="107"/>
      <c r="C2162" s="897"/>
      <c r="D2162" s="94"/>
      <c r="E2162" s="96"/>
      <c r="F2162" s="93"/>
      <c r="G2162" s="107"/>
      <c r="H2162" s="900"/>
      <c r="I2162" s="94"/>
      <c r="J2162" s="96"/>
      <c r="K2162" s="97"/>
      <c r="L2162" s="107"/>
      <c r="M2162" s="903"/>
      <c r="N2162" s="113"/>
      <c r="O2162" s="114"/>
      <c r="P2162" s="97"/>
    </row>
    <row r="2163" spans="1:16">
      <c r="A2163" s="927"/>
      <c r="B2163" s="109"/>
      <c r="C2163" s="897"/>
      <c r="D2163" s="94"/>
      <c r="E2163" s="96"/>
      <c r="F2163" s="93"/>
      <c r="G2163" s="109"/>
      <c r="H2163" s="900"/>
      <c r="I2163" s="113"/>
      <c r="J2163" s="114"/>
      <c r="K2163" s="97"/>
      <c r="L2163" s="109"/>
      <c r="M2163" s="903"/>
      <c r="N2163" s="113"/>
      <c r="O2163" s="114"/>
      <c r="P2163" s="104"/>
    </row>
    <row r="2164" spans="1:16">
      <c r="A2164" s="927"/>
      <c r="B2164" s="110"/>
      <c r="C2164" s="897"/>
      <c r="D2164" s="94"/>
      <c r="E2164" s="96"/>
      <c r="F2164" s="93"/>
      <c r="G2164" s="110"/>
      <c r="H2164" s="900"/>
      <c r="I2164" s="113"/>
      <c r="J2164" s="114"/>
      <c r="K2164" s="104"/>
      <c r="L2164" s="110"/>
      <c r="M2164" s="903"/>
      <c r="N2164" s="111"/>
      <c r="O2164" s="96"/>
      <c r="P2164" s="97"/>
    </row>
    <row r="2165" spans="1:16">
      <c r="A2165" s="927"/>
      <c r="B2165" s="109"/>
      <c r="C2165" s="897"/>
      <c r="D2165" s="111"/>
      <c r="E2165" s="96"/>
      <c r="F2165" s="97"/>
      <c r="G2165" s="109"/>
      <c r="H2165" s="900"/>
      <c r="I2165" s="111"/>
      <c r="J2165" s="96"/>
      <c r="K2165" s="112"/>
      <c r="L2165" s="109"/>
      <c r="M2165" s="903"/>
      <c r="N2165" s="94"/>
      <c r="O2165" s="96"/>
      <c r="P2165" s="112"/>
    </row>
    <row r="2166" spans="1:16">
      <c r="A2166" s="927"/>
      <c r="B2166" s="110"/>
      <c r="C2166" s="897"/>
      <c r="D2166" s="94"/>
      <c r="E2166" s="96"/>
      <c r="F2166" s="108"/>
      <c r="G2166" s="110"/>
      <c r="H2166" s="900"/>
      <c r="I2166" s="94"/>
      <c r="J2166" s="96"/>
      <c r="K2166" s="97"/>
      <c r="L2166" s="110"/>
      <c r="M2166" s="903"/>
      <c r="N2166" s="113"/>
      <c r="O2166" s="114"/>
      <c r="P2166" s="97"/>
    </row>
    <row r="2167" spans="1:16">
      <c r="A2167" s="927"/>
      <c r="B2167" s="109"/>
      <c r="C2167" s="897"/>
      <c r="D2167" s="94"/>
      <c r="E2167" s="96"/>
      <c r="F2167" s="97"/>
      <c r="G2167" s="109"/>
      <c r="H2167" s="900"/>
      <c r="I2167" s="113"/>
      <c r="J2167" s="114"/>
      <c r="K2167" s="97"/>
      <c r="L2167" s="109"/>
      <c r="M2167" s="903"/>
      <c r="N2167" s="113"/>
      <c r="O2167" s="114"/>
      <c r="P2167" s="97"/>
    </row>
    <row r="2168" spans="1:16" ht="17.25" thickBot="1">
      <c r="A2168" s="927"/>
      <c r="B2168" s="110"/>
      <c r="C2168" s="910"/>
      <c r="D2168" s="115"/>
      <c r="E2168" s="116"/>
      <c r="F2168" s="117"/>
      <c r="G2168" s="110"/>
      <c r="H2168" s="900"/>
      <c r="I2168" s="115"/>
      <c r="J2168" s="116"/>
      <c r="K2168" s="117"/>
      <c r="L2168" s="110"/>
      <c r="M2168" s="903"/>
      <c r="N2168" s="115"/>
      <c r="O2168" s="116"/>
      <c r="P2168" s="117"/>
    </row>
    <row r="2169" spans="1:16">
      <c r="A2169" s="914" t="str">
        <f>TEXT(A2123,"AAAA")</f>
        <v>星期日</v>
      </c>
      <c r="B2169" s="109"/>
      <c r="C2169" s="896" t="s">
        <v>666</v>
      </c>
      <c r="D2169" s="118"/>
      <c r="E2169" s="119"/>
      <c r="F2169" s="97"/>
      <c r="G2169" s="109"/>
      <c r="H2169" s="899" t="s">
        <v>130</v>
      </c>
      <c r="I2169" s="118"/>
      <c r="J2169" s="119"/>
      <c r="K2169" s="97"/>
      <c r="L2169" s="109"/>
      <c r="M2169" s="902" t="s">
        <v>130</v>
      </c>
      <c r="N2169" s="118"/>
      <c r="O2169" s="119"/>
      <c r="P2169" s="97"/>
    </row>
    <row r="2170" spans="1:16">
      <c r="A2170" s="914"/>
      <c r="B2170" s="110"/>
      <c r="C2170" s="897"/>
      <c r="D2170" s="120"/>
      <c r="E2170" s="96"/>
      <c r="F2170" s="97"/>
      <c r="G2170" s="110"/>
      <c r="H2170" s="900"/>
      <c r="I2170" s="94"/>
      <c r="J2170" s="96"/>
      <c r="K2170" s="97"/>
      <c r="L2170" s="110"/>
      <c r="M2170" s="903"/>
      <c r="N2170" s="94"/>
      <c r="O2170" s="96"/>
      <c r="P2170" s="97"/>
    </row>
    <row r="2171" spans="1:16">
      <c r="A2171" s="914"/>
      <c r="B2171" s="109"/>
      <c r="C2171" s="897"/>
      <c r="D2171" s="120"/>
      <c r="E2171" s="96"/>
      <c r="F2171" s="97"/>
      <c r="G2171" s="109"/>
      <c r="H2171" s="900"/>
      <c r="I2171" s="94"/>
      <c r="J2171" s="96"/>
      <c r="K2171" s="97"/>
      <c r="L2171" s="109"/>
      <c r="M2171" s="903"/>
      <c r="N2171" s="94"/>
      <c r="O2171" s="96"/>
      <c r="P2171" s="97"/>
    </row>
    <row r="2172" spans="1:16">
      <c r="A2172" s="914"/>
      <c r="B2172" s="110"/>
      <c r="C2172" s="897"/>
      <c r="D2172" s="120"/>
      <c r="E2172" s="96"/>
      <c r="F2172" s="97"/>
      <c r="G2172" s="110"/>
      <c r="H2172" s="900"/>
      <c r="I2172" s="94"/>
      <c r="J2172" s="96"/>
      <c r="K2172" s="97"/>
      <c r="L2172" s="110"/>
      <c r="M2172" s="903"/>
      <c r="N2172" s="94"/>
      <c r="O2172" s="96"/>
      <c r="P2172" s="97"/>
    </row>
    <row r="2173" spans="1:16">
      <c r="A2173" s="914"/>
      <c r="B2173" s="109"/>
      <c r="C2173" s="897"/>
      <c r="D2173" s="120"/>
      <c r="E2173" s="96"/>
      <c r="F2173" s="97"/>
      <c r="G2173" s="109"/>
      <c r="H2173" s="900"/>
      <c r="I2173" s="94"/>
      <c r="J2173" s="96"/>
      <c r="K2173" s="97"/>
      <c r="L2173" s="109"/>
      <c r="M2173" s="903"/>
      <c r="N2173" s="94"/>
      <c r="O2173" s="96"/>
      <c r="P2173" s="97"/>
    </row>
    <row r="2174" spans="1:16">
      <c r="A2174" s="914"/>
      <c r="B2174" s="110"/>
      <c r="C2174" s="897"/>
      <c r="D2174" s="120"/>
      <c r="E2174" s="96"/>
      <c r="F2174" s="97"/>
      <c r="G2174" s="110"/>
      <c r="H2174" s="900"/>
      <c r="I2174" s="94"/>
      <c r="J2174" s="96"/>
      <c r="K2174" s="97"/>
      <c r="L2174" s="110"/>
      <c r="M2174" s="903"/>
      <c r="N2174" s="94"/>
      <c r="O2174" s="96"/>
      <c r="P2174" s="97"/>
    </row>
    <row r="2175" spans="1:16">
      <c r="A2175" s="914"/>
      <c r="B2175" s="109"/>
      <c r="C2175" s="897"/>
      <c r="D2175" s="120"/>
      <c r="E2175" s="96"/>
      <c r="F2175" s="97"/>
      <c r="G2175" s="109"/>
      <c r="H2175" s="900"/>
      <c r="I2175" s="94"/>
      <c r="J2175" s="96"/>
      <c r="K2175" s="97"/>
      <c r="L2175" s="109"/>
      <c r="M2175" s="903"/>
      <c r="N2175" s="94"/>
      <c r="O2175" s="96"/>
      <c r="P2175" s="97"/>
    </row>
    <row r="2176" spans="1:16">
      <c r="A2176" s="914"/>
      <c r="B2176" s="110"/>
      <c r="C2176" s="897"/>
      <c r="D2176" s="94"/>
      <c r="E2176" s="96"/>
      <c r="F2176" s="97"/>
      <c r="G2176" s="110"/>
      <c r="H2176" s="900"/>
      <c r="I2176" s="94"/>
      <c r="J2176" s="96"/>
      <c r="K2176" s="97"/>
      <c r="L2176" s="110"/>
      <c r="M2176" s="903"/>
      <c r="N2176" s="94"/>
      <c r="O2176" s="96"/>
      <c r="P2176" s="97"/>
    </row>
    <row r="2177" spans="1:16">
      <c r="A2177" s="914"/>
      <c r="B2177" s="107"/>
      <c r="C2177" s="897"/>
      <c r="D2177" s="113"/>
      <c r="E2177" s="114"/>
      <c r="F2177" s="104"/>
      <c r="G2177" s="107"/>
      <c r="H2177" s="900"/>
      <c r="I2177" s="113"/>
      <c r="J2177" s="114"/>
      <c r="K2177" s="97"/>
      <c r="L2177" s="107"/>
      <c r="M2177" s="903"/>
      <c r="N2177" s="113"/>
      <c r="O2177" s="114"/>
      <c r="P2177" s="97"/>
    </row>
    <row r="2178" spans="1:16" ht="17.25" thickBot="1">
      <c r="A2178" s="914"/>
      <c r="B2178" s="107"/>
      <c r="C2178" s="910"/>
      <c r="D2178" s="122" t="s">
        <v>132</v>
      </c>
      <c r="E2178" s="123" t="s">
        <v>133</v>
      </c>
      <c r="F2178" s="124"/>
      <c r="G2178" s="107"/>
      <c r="H2178" s="911"/>
      <c r="I2178" s="122" t="s">
        <v>132</v>
      </c>
      <c r="J2178" s="123" t="s">
        <v>133</v>
      </c>
      <c r="K2178" s="97"/>
      <c r="L2178" s="107"/>
      <c r="M2178" s="909"/>
      <c r="N2178" s="122" t="s">
        <v>132</v>
      </c>
      <c r="O2178" s="123" t="s">
        <v>133</v>
      </c>
      <c r="P2178" s="97"/>
    </row>
    <row r="2179" spans="1:16">
      <c r="A2179" s="105"/>
      <c r="B2179" s="109"/>
      <c r="C2179" s="896" t="s">
        <v>667</v>
      </c>
      <c r="D2179" s="118"/>
      <c r="E2179" s="119"/>
      <c r="F2179" s="125"/>
      <c r="G2179" s="109"/>
      <c r="H2179" s="899" t="s">
        <v>134</v>
      </c>
      <c r="I2179" s="118"/>
      <c r="J2179" s="119"/>
      <c r="K2179" s="125"/>
      <c r="L2179" s="109"/>
      <c r="M2179" s="902" t="s">
        <v>134</v>
      </c>
      <c r="N2179" s="118"/>
      <c r="O2179" s="119"/>
      <c r="P2179" s="125"/>
    </row>
    <row r="2180" spans="1:16">
      <c r="A2180" s="105"/>
      <c r="B2180" s="110"/>
      <c r="C2180" s="897"/>
      <c r="D2180" s="94"/>
      <c r="E2180" s="96"/>
      <c r="F2180" s="97"/>
      <c r="G2180" s="110"/>
      <c r="H2180" s="900"/>
      <c r="I2180" s="94"/>
      <c r="J2180" s="96"/>
      <c r="K2180" s="97"/>
      <c r="L2180" s="110"/>
      <c r="M2180" s="903"/>
      <c r="N2180" s="94"/>
      <c r="O2180" s="96"/>
      <c r="P2180" s="97"/>
    </row>
    <row r="2181" spans="1:16">
      <c r="A2181" s="105"/>
      <c r="B2181" s="126"/>
      <c r="C2181" s="897"/>
      <c r="D2181" s="94"/>
      <c r="E2181" s="96"/>
      <c r="F2181" s="97"/>
      <c r="G2181" s="126"/>
      <c r="H2181" s="900"/>
      <c r="I2181" s="94"/>
      <c r="J2181" s="96"/>
      <c r="K2181" s="97"/>
      <c r="L2181" s="126"/>
      <c r="M2181" s="903"/>
      <c r="N2181" s="94"/>
      <c r="O2181" s="96"/>
      <c r="P2181" s="128"/>
    </row>
    <row r="2182" spans="1:16">
      <c r="A2182" s="105"/>
      <c r="B2182" s="107"/>
      <c r="C2182" s="897"/>
      <c r="D2182" s="94"/>
      <c r="E2182" s="96"/>
      <c r="F2182" s="97"/>
      <c r="G2182" s="107"/>
      <c r="H2182" s="900"/>
      <c r="I2182" s="94"/>
      <c r="J2182" s="96"/>
      <c r="K2182" s="97"/>
      <c r="L2182" s="107"/>
      <c r="M2182" s="903"/>
      <c r="N2182" s="94"/>
      <c r="O2182" s="96"/>
      <c r="P2182" s="216"/>
    </row>
    <row r="2183" spans="1:16">
      <c r="A2183" s="105"/>
      <c r="B2183" s="109"/>
      <c r="C2183" s="897"/>
      <c r="D2183" s="94"/>
      <c r="E2183" s="96"/>
      <c r="F2183" s="97"/>
      <c r="G2183" s="109"/>
      <c r="H2183" s="900"/>
      <c r="I2183" s="94"/>
      <c r="J2183" s="96"/>
      <c r="K2183" s="97"/>
      <c r="L2183" s="109"/>
      <c r="M2183" s="903"/>
      <c r="N2183" s="94"/>
      <c r="O2183" s="96"/>
      <c r="P2183" s="97"/>
    </row>
    <row r="2184" spans="1:16">
      <c r="A2184" s="105"/>
      <c r="B2184" s="110"/>
      <c r="C2184" s="897"/>
      <c r="D2184" s="94"/>
      <c r="E2184" s="96"/>
      <c r="F2184" s="127"/>
      <c r="G2184" s="110"/>
      <c r="H2184" s="900"/>
      <c r="I2184" s="94"/>
      <c r="J2184" s="96"/>
      <c r="K2184" s="127"/>
      <c r="L2184" s="110"/>
      <c r="M2184" s="903"/>
      <c r="N2184" s="94"/>
      <c r="O2184" s="96"/>
      <c r="P2184" s="127"/>
    </row>
    <row r="2185" spans="1:16">
      <c r="A2185" s="105"/>
      <c r="B2185" s="109"/>
      <c r="C2185" s="897"/>
      <c r="D2185" s="94"/>
      <c r="E2185" s="96"/>
      <c r="F2185" s="128"/>
      <c r="G2185" s="109"/>
      <c r="H2185" s="900"/>
      <c r="I2185" s="94"/>
      <c r="J2185" s="96"/>
      <c r="K2185" s="128"/>
      <c r="L2185" s="109"/>
      <c r="M2185" s="903"/>
      <c r="N2185" s="94"/>
      <c r="O2185" s="96"/>
      <c r="P2185" s="128"/>
    </row>
    <row r="2186" spans="1:16">
      <c r="A2186" s="105"/>
      <c r="B2186" s="110"/>
      <c r="C2186" s="897"/>
      <c r="D2186" s="217"/>
      <c r="E2186" s="114"/>
      <c r="F2186" s="216"/>
      <c r="G2186" s="110"/>
      <c r="H2186" s="900"/>
      <c r="I2186" s="113"/>
      <c r="J2186" s="114"/>
      <c r="K2186" s="216"/>
      <c r="L2186" s="110"/>
      <c r="M2186" s="903"/>
      <c r="N2186" s="113"/>
      <c r="O2186" s="114"/>
      <c r="P2186" s="216"/>
    </row>
    <row r="2187" spans="1:16">
      <c r="A2187" s="105"/>
      <c r="B2187" s="109"/>
      <c r="C2187" s="897"/>
      <c r="D2187" s="217"/>
      <c r="E2187" s="114"/>
      <c r="F2187" s="216"/>
      <c r="G2187" s="109"/>
      <c r="H2187" s="900"/>
      <c r="I2187" s="113"/>
      <c r="J2187" s="114"/>
      <c r="K2187" s="216"/>
      <c r="L2187" s="109"/>
      <c r="M2187" s="903"/>
      <c r="N2187" s="113"/>
      <c r="O2187" s="114"/>
      <c r="P2187" s="216"/>
    </row>
    <row r="2188" spans="1:16" ht="17.25" thickBot="1">
      <c r="A2188" s="105"/>
      <c r="B2188" s="110"/>
      <c r="C2188" s="910"/>
      <c r="D2188" s="129"/>
      <c r="E2188" s="130"/>
      <c r="F2188" s="104"/>
      <c r="G2188" s="110"/>
      <c r="H2188" s="911"/>
      <c r="I2188" s="113"/>
      <c r="J2188" s="130"/>
      <c r="K2188" s="104"/>
      <c r="L2188" s="110"/>
      <c r="M2188" s="909"/>
      <c r="N2188" s="113"/>
      <c r="O2188" s="131"/>
      <c r="P2188" s="127"/>
    </row>
    <row r="2189" spans="1:16">
      <c r="A2189" s="132"/>
      <c r="B2189" s="109"/>
      <c r="C2189" s="896" t="s">
        <v>668</v>
      </c>
      <c r="D2189" s="118" t="s">
        <v>136</v>
      </c>
      <c r="E2189" s="133" t="s">
        <v>137</v>
      </c>
      <c r="F2189" s="125"/>
      <c r="G2189" s="109"/>
      <c r="H2189" s="899" t="s">
        <v>135</v>
      </c>
      <c r="I2189" s="118" t="s">
        <v>136</v>
      </c>
      <c r="J2189" s="133" t="s">
        <v>137</v>
      </c>
      <c r="K2189" s="125"/>
      <c r="L2189" s="109"/>
      <c r="M2189" s="902" t="s">
        <v>135</v>
      </c>
      <c r="N2189" s="118" t="s">
        <v>136</v>
      </c>
      <c r="O2189" s="133" t="s">
        <v>137</v>
      </c>
      <c r="P2189" s="125"/>
    </row>
    <row r="2190" spans="1:16">
      <c r="A2190" s="132"/>
      <c r="B2190" s="110"/>
      <c r="C2190" s="897"/>
      <c r="D2190" s="94" t="s">
        <v>141</v>
      </c>
      <c r="E2190" s="96" t="s">
        <v>142</v>
      </c>
      <c r="F2190" s="134"/>
      <c r="G2190" s="110"/>
      <c r="H2190" s="900"/>
      <c r="I2190" s="94" t="s">
        <v>141</v>
      </c>
      <c r="J2190" s="96" t="s">
        <v>142</v>
      </c>
      <c r="K2190" s="134"/>
      <c r="L2190" s="110"/>
      <c r="M2190" s="903"/>
      <c r="N2190" s="94" t="s">
        <v>141</v>
      </c>
      <c r="O2190" s="96" t="s">
        <v>142</v>
      </c>
      <c r="P2190" s="134"/>
    </row>
    <row r="2191" spans="1:16">
      <c r="A2191" s="132"/>
      <c r="B2191" s="135"/>
      <c r="C2191" s="897"/>
      <c r="D2191" s="94" t="s">
        <v>145</v>
      </c>
      <c r="E2191" s="96" t="s">
        <v>146</v>
      </c>
      <c r="F2191" s="97"/>
      <c r="G2191" s="135"/>
      <c r="H2191" s="900"/>
      <c r="I2191" s="94" t="s">
        <v>145</v>
      </c>
      <c r="J2191" s="96" t="s">
        <v>146</v>
      </c>
      <c r="K2191" s="97"/>
      <c r="L2191" s="135"/>
      <c r="M2191" s="903"/>
      <c r="N2191" s="94" t="s">
        <v>145</v>
      </c>
      <c r="O2191" s="96" t="s">
        <v>146</v>
      </c>
      <c r="P2191" s="97"/>
    </row>
    <row r="2192" spans="1:16">
      <c r="A2192" s="132"/>
      <c r="B2192" s="110"/>
      <c r="C2192" s="897"/>
      <c r="D2192" s="94" t="s">
        <v>147</v>
      </c>
      <c r="E2192" s="96" t="s">
        <v>148</v>
      </c>
      <c r="F2192" s="104"/>
      <c r="G2192" s="110"/>
      <c r="H2192" s="900"/>
      <c r="I2192" s="94" t="s">
        <v>147</v>
      </c>
      <c r="J2192" s="96" t="s">
        <v>148</v>
      </c>
      <c r="K2192" s="104"/>
      <c r="L2192" s="110"/>
      <c r="M2192" s="903"/>
      <c r="N2192" s="94" t="s">
        <v>147</v>
      </c>
      <c r="O2192" s="96" t="s">
        <v>148</v>
      </c>
      <c r="P2192" s="104"/>
    </row>
    <row r="2193" spans="1:16">
      <c r="A2193" s="132"/>
      <c r="B2193" s="135"/>
      <c r="C2193" s="897"/>
      <c r="D2193" s="94"/>
      <c r="E2193" s="114"/>
      <c r="F2193" s="136"/>
      <c r="G2193" s="135"/>
      <c r="H2193" s="900"/>
      <c r="I2193" s="94"/>
      <c r="J2193" s="114"/>
      <c r="K2193" s="136"/>
      <c r="L2193" s="135"/>
      <c r="M2193" s="903"/>
      <c r="N2193" s="94"/>
      <c r="O2193" s="114"/>
      <c r="P2193" s="136"/>
    </row>
    <row r="2194" spans="1:16">
      <c r="A2194" s="132"/>
      <c r="B2194" s="110"/>
      <c r="C2194" s="897"/>
      <c r="D2194" s="94"/>
      <c r="E2194" s="96"/>
      <c r="F2194" s="97"/>
      <c r="G2194" s="110"/>
      <c r="H2194" s="900"/>
      <c r="I2194" s="94"/>
      <c r="J2194" s="96"/>
      <c r="K2194" s="97"/>
      <c r="L2194" s="110"/>
      <c r="M2194" s="903"/>
      <c r="N2194" s="94"/>
      <c r="O2194" s="96"/>
      <c r="P2194" s="97"/>
    </row>
    <row r="2195" spans="1:16">
      <c r="A2195" s="132"/>
      <c r="B2195" s="135"/>
      <c r="C2195" s="897"/>
      <c r="D2195" s="94"/>
      <c r="E2195" s="114"/>
      <c r="F2195" s="136"/>
      <c r="G2195" s="135"/>
      <c r="H2195" s="900"/>
      <c r="I2195" s="94"/>
      <c r="J2195" s="114"/>
      <c r="K2195" s="136"/>
      <c r="L2195" s="135"/>
      <c r="M2195" s="903"/>
      <c r="N2195" s="94"/>
      <c r="O2195" s="114"/>
      <c r="P2195" s="136"/>
    </row>
    <row r="2196" spans="1:16">
      <c r="A2196" s="132"/>
      <c r="B2196" s="110"/>
      <c r="C2196" s="897"/>
      <c r="D2196" s="94"/>
      <c r="E2196" s="96"/>
      <c r="F2196" s="97"/>
      <c r="G2196" s="110"/>
      <c r="H2196" s="900"/>
      <c r="I2196" s="94"/>
      <c r="J2196" s="96"/>
      <c r="K2196" s="97"/>
      <c r="L2196" s="110"/>
      <c r="M2196" s="903"/>
      <c r="N2196" s="94"/>
      <c r="O2196" s="96"/>
      <c r="P2196" s="97"/>
    </row>
    <row r="2197" spans="1:16">
      <c r="A2197" s="132"/>
      <c r="B2197" s="135"/>
      <c r="C2197" s="897"/>
      <c r="D2197" s="94"/>
      <c r="E2197" s="96"/>
      <c r="F2197" s="97"/>
      <c r="G2197" s="135"/>
      <c r="H2197" s="900"/>
      <c r="I2197" s="94"/>
      <c r="J2197" s="96"/>
      <c r="K2197" s="97"/>
      <c r="L2197" s="135"/>
      <c r="M2197" s="903"/>
      <c r="N2197" s="94"/>
      <c r="O2197" s="96"/>
      <c r="P2197" s="97"/>
    </row>
    <row r="2198" spans="1:16" ht="17.25" thickBot="1">
      <c r="A2198" s="132"/>
      <c r="B2198" s="110"/>
      <c r="C2198" s="910"/>
      <c r="D2198" s="115"/>
      <c r="E2198" s="116"/>
      <c r="F2198" s="117"/>
      <c r="G2198" s="110"/>
      <c r="H2198" s="911"/>
      <c r="I2198" s="115"/>
      <c r="J2198" s="130"/>
      <c r="K2198" s="104"/>
      <c r="L2198" s="110"/>
      <c r="M2198" s="909"/>
      <c r="N2198" s="115"/>
      <c r="O2198" s="130"/>
      <c r="P2198" s="104"/>
    </row>
    <row r="2199" spans="1:16">
      <c r="A2199" s="132"/>
      <c r="B2199" s="135"/>
      <c r="C2199" s="896" t="s">
        <v>669</v>
      </c>
      <c r="D2199" s="137" t="s">
        <v>150</v>
      </c>
      <c r="E2199" s="138"/>
      <c r="F2199" s="139" t="s">
        <v>151</v>
      </c>
      <c r="G2199" s="135"/>
      <c r="H2199" s="899" t="s">
        <v>149</v>
      </c>
      <c r="I2199" s="137" t="s">
        <v>150</v>
      </c>
      <c r="J2199" s="138"/>
      <c r="K2199" s="139" t="s">
        <v>151</v>
      </c>
      <c r="L2199" s="135"/>
      <c r="M2199" s="902" t="s">
        <v>149</v>
      </c>
      <c r="N2199" s="137" t="s">
        <v>150</v>
      </c>
      <c r="O2199" s="138"/>
      <c r="P2199" s="139" t="s">
        <v>151</v>
      </c>
    </row>
    <row r="2200" spans="1:16">
      <c r="A2200" s="132"/>
      <c r="B2200" s="110"/>
      <c r="C2200" s="897"/>
      <c r="D2200" s="120"/>
      <c r="E2200" s="121"/>
      <c r="F2200" s="140"/>
      <c r="G2200" s="110"/>
      <c r="H2200" s="900"/>
      <c r="I2200" s="94"/>
      <c r="J2200" s="96"/>
      <c r="K2200" s="97"/>
      <c r="L2200" s="110"/>
      <c r="M2200" s="903"/>
      <c r="N2200" s="94"/>
      <c r="O2200" s="96"/>
      <c r="P2200" s="97"/>
    </row>
    <row r="2201" spans="1:16">
      <c r="A2201" s="132"/>
      <c r="B2201" s="135"/>
      <c r="C2201" s="897"/>
      <c r="D2201" s="94"/>
      <c r="E2201" s="96"/>
      <c r="F2201" s="97"/>
      <c r="G2201" s="135"/>
      <c r="H2201" s="900"/>
      <c r="I2201" s="94"/>
      <c r="J2201" s="96"/>
      <c r="K2201" s="97"/>
      <c r="L2201" s="135"/>
      <c r="M2201" s="903"/>
      <c r="N2201" s="94"/>
      <c r="O2201" s="96"/>
      <c r="P2201" s="97"/>
    </row>
    <row r="2202" spans="1:16">
      <c r="A2202" s="132"/>
      <c r="B2202" s="110"/>
      <c r="C2202" s="897"/>
      <c r="D2202" s="113"/>
      <c r="E2202" s="114"/>
      <c r="F2202" s="104"/>
      <c r="G2202" s="110"/>
      <c r="H2202" s="900"/>
      <c r="I2202" s="113"/>
      <c r="J2202" s="114"/>
      <c r="K2202" s="104"/>
      <c r="L2202" s="110"/>
      <c r="M2202" s="903"/>
      <c r="N2202" s="113"/>
      <c r="O2202" s="114"/>
      <c r="P2202" s="104"/>
    </row>
    <row r="2203" spans="1:16">
      <c r="A2203" s="905"/>
      <c r="B2203" s="135"/>
      <c r="C2203" s="897"/>
      <c r="D2203" s="94"/>
      <c r="E2203" s="96"/>
      <c r="F2203" s="97"/>
      <c r="G2203" s="135"/>
      <c r="H2203" s="900"/>
      <c r="I2203" s="94"/>
      <c r="J2203" s="96"/>
      <c r="K2203" s="97"/>
      <c r="L2203" s="135"/>
      <c r="M2203" s="903"/>
      <c r="N2203" s="94"/>
      <c r="O2203" s="96"/>
      <c r="P2203" s="97"/>
    </row>
    <row r="2204" spans="1:16">
      <c r="A2204" s="905"/>
      <c r="B2204" s="110"/>
      <c r="C2204" s="897"/>
      <c r="D2204" s="94"/>
      <c r="E2204" s="96"/>
      <c r="F2204" s="97"/>
      <c r="G2204" s="110"/>
      <c r="H2204" s="900"/>
      <c r="I2204" s="94"/>
      <c r="J2204" s="96"/>
      <c r="K2204" s="97"/>
      <c r="L2204" s="110"/>
      <c r="M2204" s="903"/>
      <c r="N2204" s="94"/>
      <c r="O2204" s="96"/>
      <c r="P2204" s="97"/>
    </row>
    <row r="2205" spans="1:16">
      <c r="A2205" s="905"/>
      <c r="B2205" s="135"/>
      <c r="C2205" s="897"/>
      <c r="D2205" s="113"/>
      <c r="E2205" s="114"/>
      <c r="F2205" s="104"/>
      <c r="G2205" s="135"/>
      <c r="H2205" s="900"/>
      <c r="I2205" s="113"/>
      <c r="J2205" s="114"/>
      <c r="K2205" s="104"/>
      <c r="L2205" s="135"/>
      <c r="M2205" s="903"/>
      <c r="N2205" s="113"/>
      <c r="O2205" s="114"/>
      <c r="P2205" s="104"/>
    </row>
    <row r="2206" spans="1:16" ht="17.25" thickBot="1">
      <c r="A2206" s="906"/>
      <c r="B2206" s="141"/>
      <c r="C2206" s="898"/>
      <c r="D2206" s="142"/>
      <c r="E2206" s="143"/>
      <c r="F2206" s="144"/>
      <c r="G2206" s="141"/>
      <c r="H2206" s="901"/>
      <c r="I2206" s="142"/>
      <c r="J2206" s="143"/>
      <c r="K2206" s="144"/>
      <c r="L2206" s="141"/>
      <c r="M2206" s="904"/>
      <c r="N2206" s="142"/>
      <c r="O2206" s="143"/>
      <c r="P2206" s="144"/>
    </row>
    <row r="2207" spans="1:16" s="146" customFormat="1" ht="27" customHeight="1" thickTop="1" thickBot="1">
      <c r="A2207" s="145"/>
      <c r="B2207" s="907" t="s">
        <v>152</v>
      </c>
      <c r="C2207" s="907"/>
      <c r="D2207" s="907"/>
      <c r="E2207" s="907"/>
      <c r="F2207" s="907"/>
      <c r="G2207" s="908" t="s">
        <v>153</v>
      </c>
      <c r="H2207" s="908"/>
      <c r="I2207" s="908"/>
      <c r="J2207" s="908"/>
      <c r="K2207" s="908"/>
      <c r="L2207" s="908"/>
      <c r="M2207" s="908"/>
      <c r="N2207" s="889" t="s">
        <v>154</v>
      </c>
      <c r="O2207" s="889"/>
      <c r="P2207" s="889"/>
    </row>
    <row r="2208" spans="1:16" s="159" customFormat="1" ht="21.75" customHeight="1" thickTop="1" thickBot="1">
      <c r="A2208" s="147" t="s">
        <v>0</v>
      </c>
      <c r="B2208" s="148"/>
      <c r="C2208" s="149" t="s">
        <v>155</v>
      </c>
      <c r="D2208" s="150" t="s">
        <v>156</v>
      </c>
      <c r="E2208" s="151" t="s">
        <v>157</v>
      </c>
      <c r="F2208" s="152" t="s">
        <v>158</v>
      </c>
      <c r="G2208" s="153" t="s">
        <v>159</v>
      </c>
      <c r="H2208" s="154" t="s">
        <v>150</v>
      </c>
      <c r="I2208" s="155" t="s">
        <v>156</v>
      </c>
      <c r="J2208" s="155" t="s">
        <v>157</v>
      </c>
      <c r="K2208" s="155" t="s">
        <v>158</v>
      </c>
      <c r="L2208" s="154" t="s">
        <v>160</v>
      </c>
      <c r="M2208" s="156" t="s">
        <v>161</v>
      </c>
      <c r="N2208" s="157" t="s">
        <v>155</v>
      </c>
      <c r="O2208" s="151" t="s">
        <v>157</v>
      </c>
      <c r="P2208" s="158" t="s">
        <v>158</v>
      </c>
    </row>
    <row r="2209" spans="1:16" s="172" customFormat="1" ht="17.25" thickTop="1">
      <c r="A2209" s="890">
        <f>A2123</f>
        <v>46194</v>
      </c>
      <c r="B2209" s="893" t="s">
        <v>670</v>
      </c>
      <c r="C2209" s="160"/>
      <c r="D2209" s="161"/>
      <c r="E2209" s="162"/>
      <c r="F2209" s="163"/>
      <c r="G2209" s="164"/>
      <c r="H2209" s="165"/>
      <c r="I2209" s="166"/>
      <c r="J2209" s="166"/>
      <c r="K2209" s="167"/>
      <c r="L2209" s="168"/>
      <c r="M2209" s="169"/>
      <c r="N2209" s="170"/>
      <c r="O2209" s="166"/>
      <c r="P2209" s="171"/>
    </row>
    <row r="2210" spans="1:16" s="172" customFormat="1">
      <c r="A2210" s="891"/>
      <c r="B2210" s="894"/>
      <c r="C2210" s="173"/>
      <c r="D2210" s="174"/>
      <c r="E2210" s="175"/>
      <c r="F2210" s="176"/>
      <c r="G2210" s="173"/>
      <c r="H2210" s="177"/>
      <c r="I2210" s="175"/>
      <c r="J2210" s="175"/>
      <c r="K2210" s="178"/>
      <c r="L2210" s="179"/>
      <c r="M2210" s="180"/>
      <c r="N2210" s="181"/>
      <c r="O2210" s="175"/>
      <c r="P2210" s="182"/>
    </row>
    <row r="2211" spans="1:16" s="172" customFormat="1">
      <c r="A2211" s="891"/>
      <c r="B2211" s="894"/>
      <c r="C2211" s="173"/>
      <c r="D2211" s="174"/>
      <c r="E2211" s="175"/>
      <c r="F2211" s="176"/>
      <c r="G2211" s="173"/>
      <c r="H2211" s="183"/>
      <c r="I2211" s="175"/>
      <c r="J2211" s="175"/>
      <c r="K2211" s="178"/>
      <c r="L2211" s="184"/>
      <c r="M2211" s="180"/>
      <c r="N2211" s="181"/>
      <c r="O2211" s="175"/>
      <c r="P2211" s="182"/>
    </row>
    <row r="2212" spans="1:16" s="172" customFormat="1">
      <c r="A2212" s="891"/>
      <c r="B2212" s="894"/>
      <c r="C2212" s="173"/>
      <c r="D2212" s="218"/>
      <c r="E2212" s="175"/>
      <c r="F2212" s="176"/>
      <c r="G2212" s="173"/>
      <c r="H2212" s="183"/>
      <c r="I2212" s="175"/>
      <c r="J2212" s="175"/>
      <c r="K2212" s="187"/>
      <c r="L2212" s="184"/>
      <c r="M2212" s="180"/>
      <c r="N2212" s="181"/>
      <c r="O2212" s="175"/>
      <c r="P2212" s="182"/>
    </row>
    <row r="2213" spans="1:16" s="172" customFormat="1">
      <c r="A2213" s="891"/>
      <c r="B2213" s="894"/>
      <c r="C2213" s="173"/>
      <c r="D2213" s="185"/>
      <c r="E2213" s="175"/>
      <c r="F2213" s="182"/>
      <c r="G2213" s="173"/>
      <c r="H2213" s="186"/>
      <c r="I2213" s="175"/>
      <c r="J2213" s="175"/>
      <c r="K2213" s="187"/>
      <c r="L2213" s="184"/>
      <c r="M2213" s="180"/>
      <c r="N2213" s="181"/>
      <c r="O2213" s="175"/>
      <c r="P2213" s="182"/>
    </row>
    <row r="2214" spans="1:16" s="172" customFormat="1">
      <c r="A2214" s="891"/>
      <c r="B2214" s="894"/>
      <c r="C2214" s="173"/>
      <c r="D2214" s="174"/>
      <c r="E2214" s="175"/>
      <c r="F2214" s="188"/>
      <c r="G2214" s="198"/>
      <c r="H2214" s="183"/>
      <c r="I2214" s="191"/>
      <c r="J2214" s="175"/>
      <c r="K2214" s="178"/>
      <c r="L2214" s="189"/>
      <c r="M2214" s="190"/>
      <c r="N2214" s="181"/>
      <c r="O2214" s="175"/>
      <c r="P2214" s="182"/>
    </row>
    <row r="2215" spans="1:16" s="172" customFormat="1">
      <c r="A2215" s="891"/>
      <c r="B2215" s="894"/>
      <c r="C2215" s="173"/>
      <c r="D2215" s="174"/>
      <c r="E2215" s="175"/>
      <c r="F2215" s="182"/>
      <c r="G2215" s="173"/>
      <c r="H2215" s="183"/>
      <c r="I2215" s="191"/>
      <c r="J2215" s="175"/>
      <c r="K2215" s="178"/>
      <c r="L2215" s="184"/>
      <c r="M2215" s="180"/>
      <c r="N2215" s="181"/>
      <c r="O2215" s="175"/>
      <c r="P2215" s="182"/>
    </row>
    <row r="2216" spans="1:16" s="172" customFormat="1">
      <c r="A2216" s="891"/>
      <c r="B2216" s="894"/>
      <c r="C2216" s="173"/>
      <c r="D2216" s="174"/>
      <c r="E2216" s="175"/>
      <c r="F2216" s="182"/>
      <c r="G2216" s="219"/>
      <c r="H2216" s="183"/>
      <c r="I2216" s="175"/>
      <c r="J2216" s="175"/>
      <c r="K2216" s="178"/>
      <c r="L2216" s="184"/>
      <c r="M2216" s="180"/>
      <c r="N2216" s="181"/>
      <c r="O2216" s="175"/>
      <c r="P2216" s="182"/>
    </row>
    <row r="2217" spans="1:16" s="172" customFormat="1">
      <c r="A2217" s="891"/>
      <c r="B2217" s="894"/>
      <c r="C2217" s="173"/>
      <c r="D2217" s="174"/>
      <c r="E2217" s="175"/>
      <c r="F2217" s="188"/>
      <c r="G2217" s="173"/>
      <c r="H2217" s="183"/>
      <c r="I2217" s="191"/>
      <c r="J2217" s="175"/>
      <c r="K2217" s="178"/>
      <c r="L2217" s="184"/>
      <c r="M2217" s="180"/>
      <c r="N2217" s="181"/>
      <c r="O2217" s="175"/>
      <c r="P2217" s="182"/>
    </row>
    <row r="2218" spans="1:16" s="172" customFormat="1">
      <c r="A2218" s="891"/>
      <c r="B2218" s="894"/>
      <c r="C2218" s="173"/>
      <c r="D2218" s="174"/>
      <c r="E2218" s="175"/>
      <c r="F2218" s="182"/>
      <c r="G2218" s="173"/>
      <c r="H2218" s="183"/>
      <c r="I2218" s="191"/>
      <c r="J2218" s="175"/>
      <c r="K2218" s="178"/>
      <c r="L2218" s="184"/>
      <c r="M2218" s="180"/>
      <c r="N2218" s="181"/>
      <c r="O2218" s="175"/>
      <c r="P2218" s="182"/>
    </row>
    <row r="2219" spans="1:16" s="172" customFormat="1">
      <c r="A2219" s="891"/>
      <c r="B2219" s="894"/>
      <c r="C2219" s="192"/>
      <c r="D2219" s="193"/>
      <c r="E2219" s="194"/>
      <c r="F2219" s="195"/>
      <c r="G2219" s="173"/>
      <c r="H2219" s="177"/>
      <c r="I2219" s="175"/>
      <c r="J2219" s="175"/>
      <c r="K2219" s="178"/>
      <c r="L2219" s="184"/>
      <c r="M2219" s="180"/>
      <c r="N2219" s="196"/>
      <c r="O2219" s="194"/>
      <c r="P2219" s="195"/>
    </row>
    <row r="2220" spans="1:16" s="172" customFormat="1">
      <c r="A2220" s="891"/>
      <c r="B2220" s="894"/>
      <c r="C2220" s="192"/>
      <c r="D2220" s="193"/>
      <c r="E2220" s="194"/>
      <c r="F2220" s="195"/>
      <c r="G2220" s="198"/>
      <c r="H2220" s="183"/>
      <c r="I2220" s="191"/>
      <c r="J2220" s="175"/>
      <c r="K2220" s="178"/>
      <c r="L2220" s="184"/>
      <c r="M2220" s="180"/>
      <c r="N2220" s="196"/>
      <c r="O2220" s="194"/>
      <c r="P2220" s="195"/>
    </row>
    <row r="2221" spans="1:16" s="172" customFormat="1">
      <c r="A2221" s="891"/>
      <c r="B2221" s="894"/>
      <c r="C2221" s="192"/>
      <c r="D2221" s="193"/>
      <c r="E2221" s="194"/>
      <c r="F2221" s="195"/>
      <c r="G2221" s="173"/>
      <c r="H2221" s="199"/>
      <c r="I2221" s="191"/>
      <c r="J2221" s="200"/>
      <c r="K2221" s="197"/>
      <c r="L2221" s="184"/>
      <c r="M2221" s="180"/>
      <c r="N2221" s="196"/>
      <c r="O2221" s="194"/>
      <c r="P2221" s="195"/>
    </row>
    <row r="2222" spans="1:16" s="172" customFormat="1">
      <c r="A2222" s="891"/>
      <c r="B2222" s="894"/>
      <c r="C2222" s="192"/>
      <c r="D2222" s="193"/>
      <c r="E2222" s="194"/>
      <c r="F2222" s="195"/>
      <c r="G2222" s="173"/>
      <c r="H2222" s="201"/>
      <c r="I2222" s="175"/>
      <c r="J2222" s="175"/>
      <c r="K2222" s="178"/>
      <c r="L2222" s="184"/>
      <c r="M2222" s="180"/>
      <c r="N2222" s="196"/>
      <c r="O2222" s="194"/>
      <c r="P2222" s="195"/>
    </row>
    <row r="2223" spans="1:16" s="172" customFormat="1">
      <c r="A2223" s="891"/>
      <c r="B2223" s="894"/>
      <c r="C2223" s="192"/>
      <c r="D2223" s="193"/>
      <c r="E2223" s="194"/>
      <c r="F2223" s="195"/>
      <c r="G2223" s="198"/>
      <c r="H2223" s="183"/>
      <c r="I2223" s="200"/>
      <c r="J2223" s="200"/>
      <c r="K2223" s="197"/>
      <c r="L2223" s="184"/>
      <c r="M2223" s="180"/>
      <c r="N2223" s="196"/>
      <c r="O2223" s="194"/>
      <c r="P2223" s="195"/>
    </row>
    <row r="2224" spans="1:16" s="172" customFormat="1">
      <c r="A2224" s="891"/>
      <c r="B2224" s="894"/>
      <c r="C2224" s="192"/>
      <c r="D2224" s="193"/>
      <c r="E2224" s="194"/>
      <c r="F2224" s="195"/>
      <c r="G2224" s="173"/>
      <c r="H2224" s="183"/>
      <c r="I2224" s="200"/>
      <c r="J2224" s="200"/>
      <c r="K2224" s="197"/>
      <c r="L2224" s="179"/>
      <c r="M2224" s="180"/>
      <c r="N2224" s="196"/>
      <c r="O2224" s="194"/>
      <c r="P2224" s="195"/>
    </row>
    <row r="2225" spans="1:16" s="172" customFormat="1">
      <c r="A2225" s="891"/>
      <c r="B2225" s="894"/>
      <c r="C2225" s="192"/>
      <c r="D2225" s="193"/>
      <c r="E2225" s="194"/>
      <c r="F2225" s="195"/>
      <c r="G2225" s="192"/>
      <c r="H2225" s="201"/>
      <c r="I2225" s="202"/>
      <c r="J2225" s="202"/>
      <c r="K2225" s="203"/>
      <c r="L2225" s="204"/>
      <c r="M2225" s="190"/>
      <c r="N2225" s="196"/>
      <c r="O2225" s="194"/>
      <c r="P2225" s="195"/>
    </row>
    <row r="2226" spans="1:16" s="172" customFormat="1">
      <c r="A2226" s="891"/>
      <c r="B2226" s="894"/>
      <c r="C2226" s="192"/>
      <c r="D2226" s="193"/>
      <c r="E2226" s="194"/>
      <c r="F2226" s="195"/>
      <c r="G2226" s="192"/>
      <c r="H2226" s="201"/>
      <c r="I2226" s="202"/>
      <c r="J2226" s="202"/>
      <c r="K2226" s="203"/>
      <c r="L2226" s="204"/>
      <c r="M2226" s="190"/>
      <c r="N2226" s="196"/>
      <c r="O2226" s="194"/>
      <c r="P2226" s="195"/>
    </row>
    <row r="2227" spans="1:16" s="172" customFormat="1">
      <c r="A2227" s="891"/>
      <c r="B2227" s="894"/>
      <c r="C2227" s="192"/>
      <c r="D2227" s="193"/>
      <c r="E2227" s="194"/>
      <c r="F2227" s="195"/>
      <c r="G2227" s="192"/>
      <c r="H2227" s="201"/>
      <c r="I2227" s="202"/>
      <c r="J2227" s="202"/>
      <c r="K2227" s="203"/>
      <c r="L2227" s="204"/>
      <c r="M2227" s="190"/>
      <c r="N2227" s="196"/>
      <c r="O2227" s="194"/>
      <c r="P2227" s="195"/>
    </row>
    <row r="2228" spans="1:16" s="172" customFormat="1" ht="17.25" thickBot="1">
      <c r="A2228" s="892"/>
      <c r="B2228" s="895"/>
      <c r="C2228" s="205"/>
      <c r="D2228" s="206"/>
      <c r="E2228" s="207"/>
      <c r="F2228" s="208"/>
      <c r="G2228" s="209"/>
      <c r="H2228" s="210"/>
      <c r="I2228" s="211"/>
      <c r="J2228" s="211"/>
      <c r="K2228" s="212"/>
      <c r="L2228" s="213"/>
      <c r="M2228" s="214"/>
      <c r="N2228" s="215"/>
      <c r="O2228" s="207"/>
      <c r="P2228" s="208"/>
    </row>
    <row r="2229" spans="1:16" s="71" customFormat="1" ht="18" customHeight="1" thickTop="1" thickBot="1">
      <c r="A2229" s="926">
        <f>A2123+1</f>
        <v>46195</v>
      </c>
      <c r="B2229" s="90" t="s">
        <v>162</v>
      </c>
      <c r="C2229" s="896" t="s">
        <v>665</v>
      </c>
      <c r="D2229" s="91" t="s">
        <v>114</v>
      </c>
      <c r="E2229" s="92" t="s">
        <v>164</v>
      </c>
      <c r="F2229" s="93"/>
      <c r="G2229" s="90" t="s">
        <v>162</v>
      </c>
      <c r="H2229" s="900" t="s">
        <v>163</v>
      </c>
      <c r="I2229" s="91" t="s">
        <v>114</v>
      </c>
      <c r="J2229" s="92" t="s">
        <v>164</v>
      </c>
      <c r="K2229" s="93"/>
      <c r="L2229" s="90" t="s">
        <v>162</v>
      </c>
      <c r="M2229" s="903" t="s">
        <v>163</v>
      </c>
      <c r="N2229" s="91" t="s">
        <v>114</v>
      </c>
      <c r="O2229" s="92" t="s">
        <v>164</v>
      </c>
      <c r="P2229" s="93"/>
    </row>
    <row r="2230" spans="1:16" ht="18" customHeight="1">
      <c r="A2230" s="927"/>
      <c r="B2230" s="928"/>
      <c r="C2230" s="897"/>
      <c r="D2230" s="94" t="s">
        <v>116</v>
      </c>
      <c r="E2230" s="95" t="s">
        <v>142</v>
      </c>
      <c r="F2230" s="93"/>
      <c r="G2230" s="928"/>
      <c r="H2230" s="900"/>
      <c r="I2230" s="94" t="s">
        <v>116</v>
      </c>
      <c r="J2230" s="95" t="s">
        <v>142</v>
      </c>
      <c r="K2230" s="93"/>
      <c r="L2230" s="928"/>
      <c r="M2230" s="903"/>
      <c r="N2230" s="94" t="s">
        <v>116</v>
      </c>
      <c r="O2230" s="95" t="s">
        <v>142</v>
      </c>
      <c r="P2230" s="93"/>
    </row>
    <row r="2231" spans="1:16" ht="17.25" thickBot="1">
      <c r="A2231" s="927"/>
      <c r="B2231" s="929"/>
      <c r="C2231" s="897"/>
      <c r="D2231" s="94" t="s">
        <v>165</v>
      </c>
      <c r="E2231" s="96" t="s">
        <v>166</v>
      </c>
      <c r="F2231" s="98"/>
      <c r="G2231" s="929"/>
      <c r="H2231" s="900"/>
      <c r="I2231" s="94" t="s">
        <v>165</v>
      </c>
      <c r="J2231" s="96" t="s">
        <v>166</v>
      </c>
      <c r="K2231" s="98"/>
      <c r="L2231" s="929"/>
      <c r="M2231" s="903"/>
      <c r="N2231" s="94" t="s">
        <v>165</v>
      </c>
      <c r="O2231" s="96" t="s">
        <v>166</v>
      </c>
      <c r="P2231" s="98"/>
    </row>
    <row r="2232" spans="1:16" ht="17.25" thickBot="1">
      <c r="A2232" s="927"/>
      <c r="B2232" s="90" t="s">
        <v>167</v>
      </c>
      <c r="C2232" s="897"/>
      <c r="D2232" s="94"/>
      <c r="E2232" s="96"/>
      <c r="F2232" s="97"/>
      <c r="G2232" s="90" t="s">
        <v>167</v>
      </c>
      <c r="H2232" s="900"/>
      <c r="I2232" s="94" t="s">
        <v>120</v>
      </c>
      <c r="J2232" s="96" t="s">
        <v>148</v>
      </c>
      <c r="K2232" s="97"/>
      <c r="L2232" s="90" t="s">
        <v>167</v>
      </c>
      <c r="M2232" s="903"/>
      <c r="N2232" s="94" t="s">
        <v>120</v>
      </c>
      <c r="O2232" s="96" t="s">
        <v>148</v>
      </c>
      <c r="P2232" s="97"/>
    </row>
    <row r="2233" spans="1:16">
      <c r="A2233" s="927"/>
      <c r="B2233" s="925"/>
      <c r="C2233" s="897"/>
      <c r="D2233" s="94"/>
      <c r="E2233" s="96"/>
      <c r="F2233" s="97"/>
      <c r="G2233" s="925"/>
      <c r="H2233" s="900"/>
      <c r="I2233" s="94"/>
      <c r="J2233" s="96"/>
      <c r="K2233" s="97"/>
      <c r="L2233" s="925"/>
      <c r="M2233" s="903"/>
      <c r="N2233" s="94"/>
      <c r="O2233" s="96"/>
      <c r="P2233" s="97"/>
    </row>
    <row r="2234" spans="1:16">
      <c r="A2234" s="927"/>
      <c r="B2234" s="918"/>
      <c r="C2234" s="897"/>
      <c r="D2234" s="94"/>
      <c r="E2234" s="96"/>
      <c r="F2234" s="97"/>
      <c r="G2234" s="918"/>
      <c r="H2234" s="900"/>
      <c r="I2234" s="94"/>
      <c r="J2234" s="96"/>
      <c r="K2234" s="97"/>
      <c r="L2234" s="918"/>
      <c r="M2234" s="903"/>
      <c r="N2234" s="94"/>
      <c r="O2234" s="96"/>
      <c r="P2234" s="97"/>
    </row>
    <row r="2235" spans="1:16">
      <c r="A2235" s="927"/>
      <c r="B2235" s="917"/>
      <c r="C2235" s="897"/>
      <c r="D2235" s="94"/>
      <c r="E2235" s="96"/>
      <c r="F2235" s="93"/>
      <c r="G2235" s="917"/>
      <c r="H2235" s="900"/>
      <c r="I2235" s="94"/>
      <c r="J2235" s="96"/>
      <c r="K2235" s="93"/>
      <c r="L2235" s="917"/>
      <c r="M2235" s="903"/>
      <c r="N2235" s="94"/>
      <c r="O2235" s="96"/>
      <c r="P2235" s="93"/>
    </row>
    <row r="2236" spans="1:16">
      <c r="A2236" s="927"/>
      <c r="B2236" s="918"/>
      <c r="C2236" s="897"/>
      <c r="D2236" s="94"/>
      <c r="E2236" s="96"/>
      <c r="F2236" s="99"/>
      <c r="G2236" s="918"/>
      <c r="H2236" s="900"/>
      <c r="I2236" s="94"/>
      <c r="J2236" s="96"/>
      <c r="K2236" s="99"/>
      <c r="L2236" s="918"/>
      <c r="M2236" s="903"/>
      <c r="N2236" s="94"/>
      <c r="O2236" s="96"/>
      <c r="P2236" s="93"/>
    </row>
    <row r="2237" spans="1:16">
      <c r="A2237" s="927"/>
      <c r="B2237" s="917"/>
      <c r="C2237" s="897"/>
      <c r="D2237" s="94"/>
      <c r="E2237" s="96"/>
      <c r="F2237" s="102"/>
      <c r="G2237" s="917"/>
      <c r="H2237" s="900"/>
      <c r="I2237" s="94"/>
      <c r="J2237" s="96"/>
      <c r="K2237" s="102"/>
      <c r="L2237" s="917"/>
      <c r="M2237" s="903"/>
      <c r="N2237" s="94"/>
      <c r="O2237" s="96"/>
      <c r="P2237" s="99"/>
    </row>
    <row r="2238" spans="1:16" ht="17.25" thickBot="1">
      <c r="A2238" s="927"/>
      <c r="B2238" s="918"/>
      <c r="C2238" s="897"/>
      <c r="D2238" s="94"/>
      <c r="E2238" s="96"/>
      <c r="F2238" s="99"/>
      <c r="G2238" s="918"/>
      <c r="H2238" s="900"/>
      <c r="I2238" s="94"/>
      <c r="J2238" s="96"/>
      <c r="K2238" s="99"/>
      <c r="L2238" s="918"/>
      <c r="M2238" s="903"/>
      <c r="N2238" s="94"/>
      <c r="O2238" s="96"/>
      <c r="P2238" s="99"/>
    </row>
    <row r="2239" spans="1:16" ht="17.25" thickBot="1">
      <c r="A2239" s="927"/>
      <c r="B2239" s="100" t="s">
        <v>168</v>
      </c>
      <c r="C2239" s="897"/>
      <c r="D2239" s="94"/>
      <c r="E2239" s="96"/>
      <c r="F2239" s="99"/>
      <c r="G2239" s="100" t="s">
        <v>168</v>
      </c>
      <c r="H2239" s="900"/>
      <c r="I2239" s="94"/>
      <c r="J2239" s="96"/>
      <c r="K2239" s="99"/>
      <c r="L2239" s="100" t="s">
        <v>168</v>
      </c>
      <c r="M2239" s="903"/>
      <c r="N2239" s="94"/>
      <c r="O2239" s="96"/>
      <c r="P2239" s="99"/>
    </row>
    <row r="2240" spans="1:16">
      <c r="A2240" s="927"/>
      <c r="B2240" s="919"/>
      <c r="C2240" s="897"/>
      <c r="D2240" s="94"/>
      <c r="E2240" s="96"/>
      <c r="F2240" s="99"/>
      <c r="G2240" s="919"/>
      <c r="H2240" s="900"/>
      <c r="I2240" s="94"/>
      <c r="J2240" s="96"/>
      <c r="K2240" s="99"/>
      <c r="L2240" s="919"/>
      <c r="M2240" s="903"/>
      <c r="N2240" s="94"/>
      <c r="O2240" s="96"/>
      <c r="P2240" s="99"/>
    </row>
    <row r="2241" spans="1:16">
      <c r="A2241" s="927"/>
      <c r="B2241" s="920"/>
      <c r="C2241" s="897"/>
      <c r="D2241" s="94"/>
      <c r="E2241" s="96"/>
      <c r="F2241" s="99"/>
      <c r="G2241" s="920"/>
      <c r="H2241" s="900"/>
      <c r="I2241" s="94"/>
      <c r="J2241" s="96"/>
      <c r="K2241" s="99"/>
      <c r="L2241" s="920"/>
      <c r="M2241" s="903"/>
      <c r="N2241" s="94"/>
      <c r="O2241" s="96"/>
      <c r="P2241" s="97"/>
    </row>
    <row r="2242" spans="1:16" ht="17.25" thickBot="1">
      <c r="A2242" s="927"/>
      <c r="B2242" s="921"/>
      <c r="C2242" s="897"/>
      <c r="D2242" s="94"/>
      <c r="E2242" s="96"/>
      <c r="F2242" s="97"/>
      <c r="G2242" s="921"/>
      <c r="H2242" s="900"/>
      <c r="I2242" s="94"/>
      <c r="J2242" s="96"/>
      <c r="K2242" s="97"/>
      <c r="L2242" s="921"/>
      <c r="M2242" s="903"/>
      <c r="N2242" s="94"/>
      <c r="O2242" s="96"/>
      <c r="P2242" s="97"/>
    </row>
    <row r="2243" spans="1:16" ht="17.25" thickBot="1">
      <c r="A2243" s="927"/>
      <c r="B2243" s="100" t="s">
        <v>123</v>
      </c>
      <c r="C2243" s="897"/>
      <c r="D2243" s="94"/>
      <c r="E2243" s="96"/>
      <c r="F2243" s="97"/>
      <c r="G2243" s="100" t="s">
        <v>123</v>
      </c>
      <c r="H2243" s="900"/>
      <c r="I2243" s="94"/>
      <c r="J2243" s="96"/>
      <c r="K2243" s="97"/>
      <c r="L2243" s="100" t="s">
        <v>123</v>
      </c>
      <c r="M2243" s="903"/>
      <c r="N2243" s="94"/>
      <c r="O2243" s="96"/>
      <c r="P2243" s="97"/>
    </row>
    <row r="2244" spans="1:16">
      <c r="A2244" s="927"/>
      <c r="B2244" s="932"/>
      <c r="C2244" s="897"/>
      <c r="D2244" s="94"/>
      <c r="E2244" s="96"/>
      <c r="F2244" s="97"/>
      <c r="G2244" s="932"/>
      <c r="H2244" s="900"/>
      <c r="I2244" s="94"/>
      <c r="J2244" s="96"/>
      <c r="K2244" s="97"/>
      <c r="L2244" s="932"/>
      <c r="M2244" s="903"/>
      <c r="N2244" s="94"/>
      <c r="O2244" s="96"/>
      <c r="P2244" s="97"/>
    </row>
    <row r="2245" spans="1:16">
      <c r="A2245" s="927"/>
      <c r="B2245" s="933"/>
      <c r="C2245" s="897"/>
      <c r="D2245" s="94"/>
      <c r="E2245" s="96"/>
      <c r="F2245" s="97"/>
      <c r="G2245" s="933"/>
      <c r="H2245" s="900"/>
      <c r="I2245" s="94"/>
      <c r="J2245" s="96"/>
      <c r="K2245" s="97"/>
      <c r="L2245" s="933"/>
      <c r="M2245" s="903"/>
      <c r="N2245" s="94"/>
      <c r="O2245" s="96"/>
      <c r="P2245" s="97"/>
    </row>
    <row r="2246" spans="1:16" ht="17.25" thickBot="1">
      <c r="A2246" s="927"/>
      <c r="B2246" s="934"/>
      <c r="C2246" s="897"/>
      <c r="D2246" s="94"/>
      <c r="E2246" s="96"/>
      <c r="F2246" s="97"/>
      <c r="G2246" s="934"/>
      <c r="H2246" s="900"/>
      <c r="I2246" s="94"/>
      <c r="J2246" s="96"/>
      <c r="K2246" s="97"/>
      <c r="L2246" s="934"/>
      <c r="M2246" s="903"/>
      <c r="N2246" s="94"/>
      <c r="O2246" s="96"/>
      <c r="P2246" s="97"/>
    </row>
    <row r="2247" spans="1:16">
      <c r="A2247" s="927"/>
      <c r="B2247" s="915" t="s">
        <v>124</v>
      </c>
      <c r="C2247" s="897"/>
      <c r="D2247" s="94"/>
      <c r="E2247" s="96"/>
      <c r="F2247" s="97"/>
      <c r="G2247" s="915" t="s">
        <v>124</v>
      </c>
      <c r="H2247" s="900"/>
      <c r="I2247" s="94"/>
      <c r="J2247" s="96"/>
      <c r="K2247" s="97"/>
      <c r="L2247" s="915" t="s">
        <v>124</v>
      </c>
      <c r="M2247" s="903"/>
      <c r="N2247" s="94"/>
      <c r="O2247" s="96"/>
      <c r="P2247" s="97"/>
    </row>
    <row r="2248" spans="1:16" ht="17.25" thickBot="1">
      <c r="A2248" s="927"/>
      <c r="B2248" s="916"/>
      <c r="C2248" s="897"/>
      <c r="D2248" s="94"/>
      <c r="E2248" s="96"/>
      <c r="F2248" s="97"/>
      <c r="G2248" s="916"/>
      <c r="H2248" s="900"/>
      <c r="I2248" s="94"/>
      <c r="J2248" s="96"/>
      <c r="K2248" s="97"/>
      <c r="L2248" s="916"/>
      <c r="M2248" s="903"/>
      <c r="N2248" s="94"/>
      <c r="O2248" s="96"/>
      <c r="P2248" s="93"/>
    </row>
    <row r="2249" spans="1:16" ht="17.25" thickTop="1">
      <c r="A2249" s="927"/>
      <c r="B2249" s="930" t="s">
        <v>125</v>
      </c>
      <c r="C2249" s="897"/>
      <c r="D2249" s="94"/>
      <c r="E2249" s="96"/>
      <c r="F2249" s="93"/>
      <c r="G2249" s="930" t="s">
        <v>125</v>
      </c>
      <c r="H2249" s="900"/>
      <c r="I2249" s="94"/>
      <c r="J2249" s="96"/>
      <c r="K2249" s="93"/>
      <c r="L2249" s="930" t="s">
        <v>125</v>
      </c>
      <c r="M2249" s="903"/>
      <c r="N2249" s="94"/>
      <c r="O2249" s="96"/>
      <c r="P2249" s="97"/>
    </row>
    <row r="2250" spans="1:16" ht="17.25" thickBot="1">
      <c r="A2250" s="927"/>
      <c r="B2250" s="913"/>
      <c r="C2250" s="897"/>
      <c r="D2250" s="94"/>
      <c r="E2250" s="96"/>
      <c r="F2250" s="93"/>
      <c r="G2250" s="913"/>
      <c r="H2250" s="900"/>
      <c r="I2250" s="94"/>
      <c r="J2250" s="96"/>
      <c r="K2250" s="93"/>
      <c r="L2250" s="913"/>
      <c r="M2250" s="903"/>
      <c r="N2250" s="94"/>
      <c r="O2250" s="96"/>
      <c r="P2250" s="101"/>
    </row>
    <row r="2251" spans="1:16">
      <c r="A2251" s="927"/>
      <c r="B2251" s="923"/>
      <c r="C2251" s="897"/>
      <c r="D2251" s="94"/>
      <c r="E2251" s="96"/>
      <c r="F2251" s="97"/>
      <c r="G2251" s="923"/>
      <c r="H2251" s="900"/>
      <c r="I2251" s="94"/>
      <c r="J2251" s="96"/>
      <c r="K2251" s="97"/>
      <c r="L2251" s="923"/>
      <c r="M2251" s="903"/>
      <c r="N2251" s="94"/>
      <c r="O2251" s="96"/>
      <c r="P2251" s="103"/>
    </row>
    <row r="2252" spans="1:16" ht="17.25" thickBot="1">
      <c r="A2252" s="927"/>
      <c r="B2252" s="931"/>
      <c r="C2252" s="897"/>
      <c r="D2252" s="94"/>
      <c r="E2252" s="96"/>
      <c r="F2252" s="97"/>
      <c r="G2252" s="931"/>
      <c r="H2252" s="900"/>
      <c r="I2252" s="94"/>
      <c r="J2252" s="96"/>
      <c r="K2252" s="97"/>
      <c r="L2252" s="931"/>
      <c r="M2252" s="903"/>
      <c r="N2252" s="94"/>
      <c r="O2252" s="96"/>
      <c r="P2252" s="104"/>
    </row>
    <row r="2253" spans="1:16">
      <c r="A2253" s="927"/>
      <c r="B2253" s="912" t="s">
        <v>126</v>
      </c>
      <c r="C2253" s="897"/>
      <c r="D2253" s="94"/>
      <c r="E2253" s="96"/>
      <c r="F2253" s="93"/>
      <c r="G2253" s="912" t="s">
        <v>126</v>
      </c>
      <c r="H2253" s="900"/>
      <c r="I2253" s="94"/>
      <c r="J2253" s="96"/>
      <c r="K2253" s="93"/>
      <c r="L2253" s="912" t="s">
        <v>126</v>
      </c>
      <c r="M2253" s="903"/>
      <c r="N2253" s="94"/>
      <c r="O2253" s="96"/>
      <c r="P2253" s="99"/>
    </row>
    <row r="2254" spans="1:16" ht="17.25" thickBot="1">
      <c r="A2254" s="927"/>
      <c r="B2254" s="913"/>
      <c r="C2254" s="897"/>
      <c r="D2254" s="94"/>
      <c r="E2254" s="96"/>
      <c r="F2254" s="101"/>
      <c r="G2254" s="913"/>
      <c r="H2254" s="900"/>
      <c r="I2254" s="94"/>
      <c r="J2254" s="96"/>
      <c r="K2254" s="101"/>
      <c r="L2254" s="913"/>
      <c r="M2254" s="903"/>
      <c r="N2254" s="94"/>
      <c r="O2254" s="96"/>
      <c r="P2254" s="104"/>
    </row>
    <row r="2255" spans="1:16">
      <c r="A2255" s="927"/>
      <c r="B2255" s="923"/>
      <c r="C2255" s="897"/>
      <c r="D2255" s="94"/>
      <c r="E2255" s="96"/>
      <c r="F2255" s="102"/>
      <c r="G2255" s="923"/>
      <c r="H2255" s="900"/>
      <c r="I2255" s="94"/>
      <c r="J2255" s="96"/>
      <c r="K2255" s="103"/>
      <c r="L2255" s="923"/>
      <c r="M2255" s="903"/>
      <c r="N2255" s="94"/>
      <c r="O2255" s="96"/>
      <c r="P2255" s="93"/>
    </row>
    <row r="2256" spans="1:16" ht="17.25" thickBot="1">
      <c r="A2256" s="927"/>
      <c r="B2256" s="924"/>
      <c r="C2256" s="897"/>
      <c r="D2256" s="94"/>
      <c r="E2256" s="96"/>
      <c r="F2256" s="99"/>
      <c r="G2256" s="924"/>
      <c r="H2256" s="900"/>
      <c r="I2256" s="94"/>
      <c r="J2256" s="96"/>
      <c r="K2256" s="104"/>
      <c r="L2256" s="924"/>
      <c r="M2256" s="903"/>
      <c r="N2256" s="94"/>
      <c r="O2256" s="96"/>
      <c r="P2256" s="97"/>
    </row>
    <row r="2257" spans="1:16">
      <c r="A2257" s="927"/>
      <c r="B2257" s="922" t="s">
        <v>127</v>
      </c>
      <c r="C2257" s="897"/>
      <c r="D2257" s="94"/>
      <c r="E2257" s="96"/>
      <c r="F2257" s="103"/>
      <c r="G2257" s="922" t="s">
        <v>127</v>
      </c>
      <c r="H2257" s="900"/>
      <c r="I2257" s="94"/>
      <c r="J2257" s="96"/>
      <c r="K2257" s="104"/>
      <c r="L2257" s="922" t="s">
        <v>127</v>
      </c>
      <c r="M2257" s="903"/>
      <c r="N2257" s="94"/>
      <c r="O2257" s="114"/>
      <c r="P2257" s="97"/>
    </row>
    <row r="2258" spans="1:16" ht="17.25" thickBot="1">
      <c r="A2258" s="927"/>
      <c r="B2258" s="913"/>
      <c r="C2258" s="897"/>
      <c r="D2258" s="94"/>
      <c r="E2258" s="96"/>
      <c r="F2258" s="104"/>
      <c r="G2258" s="913"/>
      <c r="H2258" s="900"/>
      <c r="I2258" s="94"/>
      <c r="J2258" s="96"/>
      <c r="K2258" s="99"/>
      <c r="L2258" s="913"/>
      <c r="M2258" s="903"/>
      <c r="N2258" s="113"/>
      <c r="O2258" s="96"/>
      <c r="P2258" s="112"/>
    </row>
    <row r="2259" spans="1:16">
      <c r="A2259" s="927"/>
      <c r="B2259" s="923"/>
      <c r="C2259" s="897"/>
      <c r="D2259" s="94"/>
      <c r="E2259" s="96"/>
      <c r="F2259" s="104"/>
      <c r="G2259" s="923"/>
      <c r="H2259" s="900"/>
      <c r="I2259" s="94"/>
      <c r="J2259" s="96"/>
      <c r="K2259" s="104"/>
      <c r="L2259" s="923"/>
      <c r="M2259" s="903"/>
      <c r="N2259" s="113"/>
      <c r="O2259" s="114"/>
      <c r="P2259" s="97"/>
    </row>
    <row r="2260" spans="1:16" ht="17.25" thickBot="1">
      <c r="A2260" s="927"/>
      <c r="B2260" s="924"/>
      <c r="C2260" s="897"/>
      <c r="D2260" s="94"/>
      <c r="E2260" s="96"/>
      <c r="F2260" s="99"/>
      <c r="G2260" s="924"/>
      <c r="H2260" s="900"/>
      <c r="I2260" s="94"/>
      <c r="J2260" s="96"/>
      <c r="K2260" s="93"/>
      <c r="L2260" s="924"/>
      <c r="M2260" s="903"/>
      <c r="N2260" s="94"/>
      <c r="O2260" s="114"/>
      <c r="P2260" s="104"/>
    </row>
    <row r="2261" spans="1:16">
      <c r="A2261" s="927"/>
      <c r="B2261" s="922" t="s">
        <v>128</v>
      </c>
      <c r="C2261" s="897"/>
      <c r="D2261" s="94"/>
      <c r="E2261" s="96"/>
      <c r="F2261" s="104"/>
      <c r="G2261" s="922" t="s">
        <v>128</v>
      </c>
      <c r="H2261" s="900"/>
      <c r="I2261" s="94"/>
      <c r="J2261" s="96"/>
      <c r="K2261" s="97"/>
      <c r="L2261" s="922" t="s">
        <v>128</v>
      </c>
      <c r="M2261" s="903"/>
      <c r="N2261" s="94"/>
      <c r="O2261" s="96"/>
      <c r="P2261" s="97"/>
    </row>
    <row r="2262" spans="1:16" ht="17.25" thickBot="1">
      <c r="A2262" s="927"/>
      <c r="B2262" s="913"/>
      <c r="C2262" s="897"/>
      <c r="D2262" s="94"/>
      <c r="E2262" s="96"/>
      <c r="F2262" s="93"/>
      <c r="G2262" s="913"/>
      <c r="H2262" s="900"/>
      <c r="I2262" s="94"/>
      <c r="J2262" s="114"/>
      <c r="K2262" s="97"/>
      <c r="L2262" s="913"/>
      <c r="M2262" s="903"/>
      <c r="N2262" s="113"/>
      <c r="O2262" s="114"/>
      <c r="P2262" s="97"/>
    </row>
    <row r="2263" spans="1:16">
      <c r="A2263" s="927"/>
      <c r="B2263" s="923"/>
      <c r="C2263" s="897"/>
      <c r="D2263" s="94"/>
      <c r="E2263" s="96"/>
      <c r="F2263" s="97"/>
      <c r="G2263" s="923"/>
      <c r="H2263" s="900"/>
      <c r="I2263" s="94"/>
      <c r="J2263" s="96"/>
      <c r="K2263" s="97"/>
      <c r="L2263" s="923"/>
      <c r="M2263" s="903"/>
      <c r="N2263" s="113"/>
      <c r="O2263" s="114"/>
      <c r="P2263" s="97"/>
    </row>
    <row r="2264" spans="1:16" ht="17.25" thickBot="1">
      <c r="A2264" s="927"/>
      <c r="B2264" s="924"/>
      <c r="C2264" s="897"/>
      <c r="D2264" s="94"/>
      <c r="E2264" s="96"/>
      <c r="F2264" s="93"/>
      <c r="G2264" s="924"/>
      <c r="H2264" s="900"/>
      <c r="I2264" s="94"/>
      <c r="J2264" s="114"/>
      <c r="K2264" s="97"/>
      <c r="L2264" s="924"/>
      <c r="M2264" s="903"/>
      <c r="N2264" s="94"/>
      <c r="O2264" s="114"/>
      <c r="P2264" s="97"/>
    </row>
    <row r="2265" spans="1:16">
      <c r="A2265" s="927"/>
      <c r="B2265" s="912" t="s">
        <v>129</v>
      </c>
      <c r="C2265" s="897"/>
      <c r="D2265" s="94"/>
      <c r="E2265" s="96"/>
      <c r="F2265" s="93"/>
      <c r="G2265" s="912" t="s">
        <v>129</v>
      </c>
      <c r="H2265" s="900"/>
      <c r="I2265" s="94"/>
      <c r="J2265" s="114"/>
      <c r="K2265" s="97"/>
      <c r="L2265" s="912" t="s">
        <v>129</v>
      </c>
      <c r="M2265" s="903"/>
      <c r="N2265" s="113"/>
      <c r="O2265" s="114"/>
      <c r="P2265" s="97"/>
    </row>
    <row r="2266" spans="1:16" ht="17.25" thickBot="1">
      <c r="A2266" s="927"/>
      <c r="B2266" s="913"/>
      <c r="C2266" s="897"/>
      <c r="D2266" s="94"/>
      <c r="E2266" s="96"/>
      <c r="F2266" s="93"/>
      <c r="G2266" s="913"/>
      <c r="H2266" s="900"/>
      <c r="I2266" s="94"/>
      <c r="J2266" s="114"/>
      <c r="K2266" s="97"/>
      <c r="L2266" s="913"/>
      <c r="M2266" s="903"/>
      <c r="N2266" s="94"/>
      <c r="O2266" s="114"/>
      <c r="P2266" s="97"/>
    </row>
    <row r="2267" spans="1:16">
      <c r="A2267" s="927"/>
      <c r="B2267" s="106"/>
      <c r="C2267" s="897"/>
      <c r="D2267" s="94"/>
      <c r="E2267" s="96"/>
      <c r="F2267" s="97"/>
      <c r="G2267" s="106"/>
      <c r="H2267" s="900"/>
      <c r="I2267" s="94"/>
      <c r="J2267" s="96"/>
      <c r="K2267" s="112"/>
      <c r="L2267" s="106"/>
      <c r="M2267" s="903"/>
      <c r="N2267" s="113"/>
      <c r="O2267" s="96"/>
      <c r="P2267" s="112"/>
    </row>
    <row r="2268" spans="1:16">
      <c r="A2268" s="927"/>
      <c r="B2268" s="107"/>
      <c r="C2268" s="897"/>
      <c r="D2268" s="94"/>
      <c r="E2268" s="96"/>
      <c r="F2268" s="93"/>
      <c r="G2268" s="107"/>
      <c r="H2268" s="900"/>
      <c r="I2268" s="94"/>
      <c r="J2268" s="96"/>
      <c r="K2268" s="97"/>
      <c r="L2268" s="107"/>
      <c r="M2268" s="903"/>
      <c r="N2268" s="113"/>
      <c r="O2268" s="114"/>
      <c r="P2268" s="97"/>
    </row>
    <row r="2269" spans="1:16">
      <c r="A2269" s="927"/>
      <c r="B2269" s="109"/>
      <c r="C2269" s="897"/>
      <c r="D2269" s="94"/>
      <c r="E2269" s="96"/>
      <c r="F2269" s="93"/>
      <c r="G2269" s="109"/>
      <c r="H2269" s="900"/>
      <c r="I2269" s="113"/>
      <c r="J2269" s="114"/>
      <c r="K2269" s="97"/>
      <c r="L2269" s="109"/>
      <c r="M2269" s="903"/>
      <c r="N2269" s="113"/>
      <c r="O2269" s="114"/>
      <c r="P2269" s="104"/>
    </row>
    <row r="2270" spans="1:16">
      <c r="A2270" s="927"/>
      <c r="B2270" s="110"/>
      <c r="C2270" s="897"/>
      <c r="D2270" s="94"/>
      <c r="E2270" s="96"/>
      <c r="F2270" s="93"/>
      <c r="G2270" s="110"/>
      <c r="H2270" s="900"/>
      <c r="I2270" s="113"/>
      <c r="J2270" s="114"/>
      <c r="K2270" s="104"/>
      <c r="L2270" s="110"/>
      <c r="M2270" s="903"/>
      <c r="N2270" s="111"/>
      <c r="O2270" s="96"/>
      <c r="P2270" s="97"/>
    </row>
    <row r="2271" spans="1:16">
      <c r="A2271" s="927"/>
      <c r="B2271" s="109"/>
      <c r="C2271" s="897"/>
      <c r="D2271" s="111"/>
      <c r="E2271" s="96"/>
      <c r="F2271" s="97"/>
      <c r="G2271" s="109"/>
      <c r="H2271" s="900"/>
      <c r="I2271" s="111"/>
      <c r="J2271" s="96"/>
      <c r="K2271" s="112"/>
      <c r="L2271" s="109"/>
      <c r="M2271" s="903"/>
      <c r="N2271" s="94"/>
      <c r="O2271" s="96"/>
      <c r="P2271" s="112"/>
    </row>
    <row r="2272" spans="1:16">
      <c r="A2272" s="927"/>
      <c r="B2272" s="110"/>
      <c r="C2272" s="897"/>
      <c r="D2272" s="94"/>
      <c r="E2272" s="96"/>
      <c r="F2272" s="108"/>
      <c r="G2272" s="110"/>
      <c r="H2272" s="900"/>
      <c r="I2272" s="94"/>
      <c r="J2272" s="96"/>
      <c r="K2272" s="97"/>
      <c r="L2272" s="110"/>
      <c r="M2272" s="903"/>
      <c r="N2272" s="113"/>
      <c r="O2272" s="114"/>
      <c r="P2272" s="97"/>
    </row>
    <row r="2273" spans="1:16">
      <c r="A2273" s="927"/>
      <c r="B2273" s="109"/>
      <c r="C2273" s="897"/>
      <c r="D2273" s="94"/>
      <c r="E2273" s="96"/>
      <c r="F2273" s="97"/>
      <c r="G2273" s="109"/>
      <c r="H2273" s="900"/>
      <c r="I2273" s="113"/>
      <c r="J2273" s="114"/>
      <c r="K2273" s="97"/>
      <c r="L2273" s="109"/>
      <c r="M2273" s="903"/>
      <c r="N2273" s="113"/>
      <c r="O2273" s="114"/>
      <c r="P2273" s="97"/>
    </row>
    <row r="2274" spans="1:16" ht="17.25" thickBot="1">
      <c r="A2274" s="927"/>
      <c r="B2274" s="110"/>
      <c r="C2274" s="910"/>
      <c r="D2274" s="115"/>
      <c r="E2274" s="116"/>
      <c r="F2274" s="117"/>
      <c r="G2274" s="110"/>
      <c r="H2274" s="900"/>
      <c r="I2274" s="115"/>
      <c r="J2274" s="116"/>
      <c r="K2274" s="117"/>
      <c r="L2274" s="110"/>
      <c r="M2274" s="903"/>
      <c r="N2274" s="115"/>
      <c r="O2274" s="116"/>
      <c r="P2274" s="117"/>
    </row>
    <row r="2275" spans="1:16">
      <c r="A2275" s="914" t="str">
        <f>TEXT(A2229,"AAAA")</f>
        <v>星期一</v>
      </c>
      <c r="B2275" s="109"/>
      <c r="C2275" s="896" t="s">
        <v>666</v>
      </c>
      <c r="D2275" s="118"/>
      <c r="E2275" s="119"/>
      <c r="F2275" s="97"/>
      <c r="G2275" s="109"/>
      <c r="H2275" s="899" t="s">
        <v>130</v>
      </c>
      <c r="I2275" s="118"/>
      <c r="J2275" s="119"/>
      <c r="K2275" s="97"/>
      <c r="L2275" s="109"/>
      <c r="M2275" s="902" t="s">
        <v>130</v>
      </c>
      <c r="N2275" s="118"/>
      <c r="O2275" s="119"/>
      <c r="P2275" s="97"/>
    </row>
    <row r="2276" spans="1:16">
      <c r="A2276" s="914"/>
      <c r="B2276" s="110"/>
      <c r="C2276" s="897"/>
      <c r="D2276" s="120"/>
      <c r="E2276" s="96"/>
      <c r="F2276" s="97"/>
      <c r="G2276" s="110"/>
      <c r="H2276" s="900"/>
      <c r="I2276" s="94"/>
      <c r="J2276" s="96"/>
      <c r="K2276" s="97"/>
      <c r="L2276" s="110"/>
      <c r="M2276" s="903"/>
      <c r="N2276" s="94"/>
      <c r="O2276" s="96"/>
      <c r="P2276" s="97"/>
    </row>
    <row r="2277" spans="1:16">
      <c r="A2277" s="914"/>
      <c r="B2277" s="109"/>
      <c r="C2277" s="897"/>
      <c r="D2277" s="120"/>
      <c r="E2277" s="96"/>
      <c r="F2277" s="97"/>
      <c r="G2277" s="109"/>
      <c r="H2277" s="900"/>
      <c r="I2277" s="94"/>
      <c r="J2277" s="96"/>
      <c r="K2277" s="97"/>
      <c r="L2277" s="109"/>
      <c r="M2277" s="903"/>
      <c r="N2277" s="94"/>
      <c r="O2277" s="96"/>
      <c r="P2277" s="97"/>
    </row>
    <row r="2278" spans="1:16">
      <c r="A2278" s="914"/>
      <c r="B2278" s="110"/>
      <c r="C2278" s="897"/>
      <c r="D2278" s="120"/>
      <c r="E2278" s="96"/>
      <c r="F2278" s="97"/>
      <c r="G2278" s="110"/>
      <c r="H2278" s="900"/>
      <c r="I2278" s="94"/>
      <c r="J2278" s="96"/>
      <c r="K2278" s="97"/>
      <c r="L2278" s="110"/>
      <c r="M2278" s="903"/>
      <c r="N2278" s="94"/>
      <c r="O2278" s="96"/>
      <c r="P2278" s="97"/>
    </row>
    <row r="2279" spans="1:16">
      <c r="A2279" s="914"/>
      <c r="B2279" s="109"/>
      <c r="C2279" s="897"/>
      <c r="D2279" s="120"/>
      <c r="E2279" s="96"/>
      <c r="F2279" s="97"/>
      <c r="G2279" s="109"/>
      <c r="H2279" s="900"/>
      <c r="I2279" s="94"/>
      <c r="J2279" s="96"/>
      <c r="K2279" s="97"/>
      <c r="L2279" s="109"/>
      <c r="M2279" s="903"/>
      <c r="N2279" s="94"/>
      <c r="O2279" s="96"/>
      <c r="P2279" s="97"/>
    </row>
    <row r="2280" spans="1:16">
      <c r="A2280" s="914"/>
      <c r="B2280" s="110"/>
      <c r="C2280" s="897"/>
      <c r="D2280" s="120"/>
      <c r="E2280" s="96"/>
      <c r="F2280" s="97"/>
      <c r="G2280" s="110"/>
      <c r="H2280" s="900"/>
      <c r="I2280" s="94"/>
      <c r="J2280" s="96"/>
      <c r="K2280" s="97"/>
      <c r="L2280" s="110"/>
      <c r="M2280" s="903"/>
      <c r="N2280" s="94"/>
      <c r="O2280" s="96"/>
      <c r="P2280" s="97"/>
    </row>
    <row r="2281" spans="1:16">
      <c r="A2281" s="914"/>
      <c r="B2281" s="109"/>
      <c r="C2281" s="897"/>
      <c r="D2281" s="120"/>
      <c r="E2281" s="96"/>
      <c r="F2281" s="97"/>
      <c r="G2281" s="109"/>
      <c r="H2281" s="900"/>
      <c r="I2281" s="94"/>
      <c r="J2281" s="96"/>
      <c r="K2281" s="97"/>
      <c r="L2281" s="109"/>
      <c r="M2281" s="903"/>
      <c r="N2281" s="94"/>
      <c r="O2281" s="96"/>
      <c r="P2281" s="97"/>
    </row>
    <row r="2282" spans="1:16">
      <c r="A2282" s="914"/>
      <c r="B2282" s="110"/>
      <c r="C2282" s="897"/>
      <c r="D2282" s="94"/>
      <c r="E2282" s="96"/>
      <c r="F2282" s="97"/>
      <c r="G2282" s="110"/>
      <c r="H2282" s="900"/>
      <c r="I2282" s="94"/>
      <c r="J2282" s="96"/>
      <c r="K2282" s="97"/>
      <c r="L2282" s="110"/>
      <c r="M2282" s="903"/>
      <c r="N2282" s="94"/>
      <c r="O2282" s="96"/>
      <c r="P2282" s="97"/>
    </row>
    <row r="2283" spans="1:16">
      <c r="A2283" s="914"/>
      <c r="B2283" s="107"/>
      <c r="C2283" s="897"/>
      <c r="D2283" s="113"/>
      <c r="E2283" s="114"/>
      <c r="F2283" s="104"/>
      <c r="G2283" s="107"/>
      <c r="H2283" s="900"/>
      <c r="I2283" s="113"/>
      <c r="J2283" s="114"/>
      <c r="K2283" s="97"/>
      <c r="L2283" s="107"/>
      <c r="M2283" s="903"/>
      <c r="N2283" s="113"/>
      <c r="O2283" s="114"/>
      <c r="P2283" s="97"/>
    </row>
    <row r="2284" spans="1:16" ht="17.25" thickBot="1">
      <c r="A2284" s="914"/>
      <c r="B2284" s="107"/>
      <c r="C2284" s="910"/>
      <c r="D2284" s="122" t="s">
        <v>132</v>
      </c>
      <c r="E2284" s="123" t="s">
        <v>133</v>
      </c>
      <c r="F2284" s="124"/>
      <c r="G2284" s="107"/>
      <c r="H2284" s="911"/>
      <c r="I2284" s="122" t="s">
        <v>132</v>
      </c>
      <c r="J2284" s="123" t="s">
        <v>133</v>
      </c>
      <c r="K2284" s="97"/>
      <c r="L2284" s="107"/>
      <c r="M2284" s="909"/>
      <c r="N2284" s="122" t="s">
        <v>132</v>
      </c>
      <c r="O2284" s="123" t="s">
        <v>133</v>
      </c>
      <c r="P2284" s="97"/>
    </row>
    <row r="2285" spans="1:16">
      <c r="A2285" s="105"/>
      <c r="B2285" s="109"/>
      <c r="C2285" s="896" t="s">
        <v>667</v>
      </c>
      <c r="D2285" s="118"/>
      <c r="E2285" s="119"/>
      <c r="F2285" s="125"/>
      <c r="G2285" s="109"/>
      <c r="H2285" s="899" t="s">
        <v>134</v>
      </c>
      <c r="I2285" s="118"/>
      <c r="J2285" s="119"/>
      <c r="K2285" s="125"/>
      <c r="L2285" s="109"/>
      <c r="M2285" s="902" t="s">
        <v>134</v>
      </c>
      <c r="N2285" s="118"/>
      <c r="O2285" s="119"/>
      <c r="P2285" s="125"/>
    </row>
    <row r="2286" spans="1:16">
      <c r="A2286" s="105"/>
      <c r="B2286" s="110"/>
      <c r="C2286" s="897"/>
      <c r="D2286" s="94"/>
      <c r="E2286" s="96"/>
      <c r="F2286" s="97"/>
      <c r="G2286" s="110"/>
      <c r="H2286" s="900"/>
      <c r="I2286" s="94"/>
      <c r="J2286" s="96"/>
      <c r="K2286" s="97"/>
      <c r="L2286" s="110"/>
      <c r="M2286" s="903"/>
      <c r="N2286" s="94"/>
      <c r="O2286" s="96"/>
      <c r="P2286" s="97"/>
    </row>
    <row r="2287" spans="1:16">
      <c r="A2287" s="105"/>
      <c r="B2287" s="126"/>
      <c r="C2287" s="897"/>
      <c r="D2287" s="94"/>
      <c r="E2287" s="96"/>
      <c r="F2287" s="97"/>
      <c r="G2287" s="126"/>
      <c r="H2287" s="900"/>
      <c r="I2287" s="94"/>
      <c r="J2287" s="96"/>
      <c r="K2287" s="97"/>
      <c r="L2287" s="126"/>
      <c r="M2287" s="903"/>
      <c r="N2287" s="94"/>
      <c r="O2287" s="96"/>
      <c r="P2287" s="128"/>
    </row>
    <row r="2288" spans="1:16">
      <c r="A2288" s="105"/>
      <c r="B2288" s="107"/>
      <c r="C2288" s="897"/>
      <c r="D2288" s="94"/>
      <c r="E2288" s="96"/>
      <c r="F2288" s="97"/>
      <c r="G2288" s="107"/>
      <c r="H2288" s="900"/>
      <c r="I2288" s="94"/>
      <c r="J2288" s="96"/>
      <c r="K2288" s="97"/>
      <c r="L2288" s="107"/>
      <c r="M2288" s="903"/>
      <c r="N2288" s="94"/>
      <c r="O2288" s="96"/>
      <c r="P2288" s="216"/>
    </row>
    <row r="2289" spans="1:16">
      <c r="A2289" s="105"/>
      <c r="B2289" s="109"/>
      <c r="C2289" s="897"/>
      <c r="D2289" s="94"/>
      <c r="E2289" s="96"/>
      <c r="F2289" s="97"/>
      <c r="G2289" s="109"/>
      <c r="H2289" s="900"/>
      <c r="I2289" s="94"/>
      <c r="J2289" s="96"/>
      <c r="K2289" s="97"/>
      <c r="L2289" s="109"/>
      <c r="M2289" s="903"/>
      <c r="N2289" s="94"/>
      <c r="O2289" s="96"/>
      <c r="P2289" s="97"/>
    </row>
    <row r="2290" spans="1:16">
      <c r="A2290" s="105"/>
      <c r="B2290" s="110"/>
      <c r="C2290" s="897"/>
      <c r="D2290" s="94"/>
      <c r="E2290" s="96"/>
      <c r="F2290" s="127"/>
      <c r="G2290" s="110"/>
      <c r="H2290" s="900"/>
      <c r="I2290" s="94"/>
      <c r="J2290" s="96"/>
      <c r="K2290" s="127"/>
      <c r="L2290" s="110"/>
      <c r="M2290" s="903"/>
      <c r="N2290" s="94"/>
      <c r="O2290" s="96"/>
      <c r="P2290" s="127"/>
    </row>
    <row r="2291" spans="1:16">
      <c r="A2291" s="105"/>
      <c r="B2291" s="109"/>
      <c r="C2291" s="897"/>
      <c r="D2291" s="94"/>
      <c r="E2291" s="96"/>
      <c r="F2291" s="128"/>
      <c r="G2291" s="109"/>
      <c r="H2291" s="900"/>
      <c r="I2291" s="94"/>
      <c r="J2291" s="96"/>
      <c r="K2291" s="128"/>
      <c r="L2291" s="109"/>
      <c r="M2291" s="903"/>
      <c r="N2291" s="94"/>
      <c r="O2291" s="96"/>
      <c r="P2291" s="128"/>
    </row>
    <row r="2292" spans="1:16">
      <c r="A2292" s="105"/>
      <c r="B2292" s="110"/>
      <c r="C2292" s="897"/>
      <c r="D2292" s="217"/>
      <c r="E2292" s="114"/>
      <c r="F2292" s="216"/>
      <c r="G2292" s="110"/>
      <c r="H2292" s="900"/>
      <c r="I2292" s="113"/>
      <c r="J2292" s="114"/>
      <c r="K2292" s="216"/>
      <c r="L2292" s="110"/>
      <c r="M2292" s="903"/>
      <c r="N2292" s="113"/>
      <c r="O2292" s="114"/>
      <c r="P2292" s="216"/>
    </row>
    <row r="2293" spans="1:16">
      <c r="A2293" s="105"/>
      <c r="B2293" s="109"/>
      <c r="C2293" s="897"/>
      <c r="D2293" s="217"/>
      <c r="E2293" s="114"/>
      <c r="F2293" s="216"/>
      <c r="G2293" s="109"/>
      <c r="H2293" s="900"/>
      <c r="I2293" s="113"/>
      <c r="J2293" s="114"/>
      <c r="K2293" s="216"/>
      <c r="L2293" s="109"/>
      <c r="M2293" s="903"/>
      <c r="N2293" s="113"/>
      <c r="O2293" s="114"/>
      <c r="P2293" s="216"/>
    </row>
    <row r="2294" spans="1:16" ht="17.25" thickBot="1">
      <c r="A2294" s="105"/>
      <c r="B2294" s="110"/>
      <c r="C2294" s="910"/>
      <c r="D2294" s="129"/>
      <c r="E2294" s="130"/>
      <c r="F2294" s="104"/>
      <c r="G2294" s="110"/>
      <c r="H2294" s="911"/>
      <c r="I2294" s="113"/>
      <c r="J2294" s="130"/>
      <c r="K2294" s="104"/>
      <c r="L2294" s="110"/>
      <c r="M2294" s="909"/>
      <c r="N2294" s="113"/>
      <c r="O2294" s="131"/>
      <c r="P2294" s="127"/>
    </row>
    <row r="2295" spans="1:16">
      <c r="A2295" s="132"/>
      <c r="B2295" s="109"/>
      <c r="C2295" s="896" t="s">
        <v>668</v>
      </c>
      <c r="D2295" s="118" t="s">
        <v>136</v>
      </c>
      <c r="E2295" s="133" t="s">
        <v>137</v>
      </c>
      <c r="F2295" s="125"/>
      <c r="G2295" s="109"/>
      <c r="H2295" s="899" t="s">
        <v>135</v>
      </c>
      <c r="I2295" s="118" t="s">
        <v>136</v>
      </c>
      <c r="J2295" s="133" t="s">
        <v>137</v>
      </c>
      <c r="K2295" s="125"/>
      <c r="L2295" s="109"/>
      <c r="M2295" s="902" t="s">
        <v>135</v>
      </c>
      <c r="N2295" s="118" t="s">
        <v>136</v>
      </c>
      <c r="O2295" s="133" t="s">
        <v>137</v>
      </c>
      <c r="P2295" s="125"/>
    </row>
    <row r="2296" spans="1:16">
      <c r="A2296" s="132"/>
      <c r="B2296" s="110"/>
      <c r="C2296" s="897"/>
      <c r="D2296" s="94" t="s">
        <v>141</v>
      </c>
      <c r="E2296" s="96" t="s">
        <v>142</v>
      </c>
      <c r="F2296" s="134"/>
      <c r="G2296" s="110"/>
      <c r="H2296" s="900"/>
      <c r="I2296" s="94" t="s">
        <v>141</v>
      </c>
      <c r="J2296" s="96" t="s">
        <v>142</v>
      </c>
      <c r="K2296" s="134"/>
      <c r="L2296" s="110"/>
      <c r="M2296" s="903"/>
      <c r="N2296" s="94" t="s">
        <v>141</v>
      </c>
      <c r="O2296" s="96" t="s">
        <v>142</v>
      </c>
      <c r="P2296" s="134"/>
    </row>
    <row r="2297" spans="1:16">
      <c r="A2297" s="132"/>
      <c r="B2297" s="135"/>
      <c r="C2297" s="897"/>
      <c r="D2297" s="94" t="s">
        <v>145</v>
      </c>
      <c r="E2297" s="96" t="s">
        <v>146</v>
      </c>
      <c r="F2297" s="97"/>
      <c r="G2297" s="135"/>
      <c r="H2297" s="900"/>
      <c r="I2297" s="94" t="s">
        <v>145</v>
      </c>
      <c r="J2297" s="96" t="s">
        <v>146</v>
      </c>
      <c r="K2297" s="97"/>
      <c r="L2297" s="135"/>
      <c r="M2297" s="903"/>
      <c r="N2297" s="94" t="s">
        <v>145</v>
      </c>
      <c r="O2297" s="96" t="s">
        <v>146</v>
      </c>
      <c r="P2297" s="97"/>
    </row>
    <row r="2298" spans="1:16">
      <c r="A2298" s="132"/>
      <c r="B2298" s="110"/>
      <c r="C2298" s="897"/>
      <c r="D2298" s="94" t="s">
        <v>147</v>
      </c>
      <c r="E2298" s="96" t="s">
        <v>148</v>
      </c>
      <c r="F2298" s="104"/>
      <c r="G2298" s="110"/>
      <c r="H2298" s="900"/>
      <c r="I2298" s="94" t="s">
        <v>147</v>
      </c>
      <c r="J2298" s="96" t="s">
        <v>148</v>
      </c>
      <c r="K2298" s="104"/>
      <c r="L2298" s="110"/>
      <c r="M2298" s="903"/>
      <c r="N2298" s="94" t="s">
        <v>147</v>
      </c>
      <c r="O2298" s="96" t="s">
        <v>148</v>
      </c>
      <c r="P2298" s="104"/>
    </row>
    <row r="2299" spans="1:16">
      <c r="A2299" s="132"/>
      <c r="B2299" s="135"/>
      <c r="C2299" s="897"/>
      <c r="D2299" s="94"/>
      <c r="E2299" s="114"/>
      <c r="F2299" s="136"/>
      <c r="G2299" s="135"/>
      <c r="H2299" s="900"/>
      <c r="I2299" s="94"/>
      <c r="J2299" s="114"/>
      <c r="K2299" s="136"/>
      <c r="L2299" s="135"/>
      <c r="M2299" s="903"/>
      <c r="N2299" s="94"/>
      <c r="O2299" s="114"/>
      <c r="P2299" s="136"/>
    </row>
    <row r="2300" spans="1:16">
      <c r="A2300" s="132"/>
      <c r="B2300" s="110"/>
      <c r="C2300" s="897"/>
      <c r="D2300" s="94"/>
      <c r="E2300" s="96"/>
      <c r="F2300" s="97"/>
      <c r="G2300" s="110"/>
      <c r="H2300" s="900"/>
      <c r="I2300" s="94"/>
      <c r="J2300" s="96"/>
      <c r="K2300" s="97"/>
      <c r="L2300" s="110"/>
      <c r="M2300" s="903"/>
      <c r="N2300" s="94"/>
      <c r="O2300" s="96"/>
      <c r="P2300" s="97"/>
    </row>
    <row r="2301" spans="1:16">
      <c r="A2301" s="132"/>
      <c r="B2301" s="135"/>
      <c r="C2301" s="897"/>
      <c r="D2301" s="94"/>
      <c r="E2301" s="114"/>
      <c r="F2301" s="136"/>
      <c r="G2301" s="135"/>
      <c r="H2301" s="900"/>
      <c r="I2301" s="94"/>
      <c r="J2301" s="114"/>
      <c r="K2301" s="136"/>
      <c r="L2301" s="135"/>
      <c r="M2301" s="903"/>
      <c r="N2301" s="94"/>
      <c r="O2301" s="114"/>
      <c r="P2301" s="136"/>
    </row>
    <row r="2302" spans="1:16">
      <c r="A2302" s="132"/>
      <c r="B2302" s="110"/>
      <c r="C2302" s="897"/>
      <c r="D2302" s="94"/>
      <c r="E2302" s="96"/>
      <c r="F2302" s="97"/>
      <c r="G2302" s="110"/>
      <c r="H2302" s="900"/>
      <c r="I2302" s="94"/>
      <c r="J2302" s="96"/>
      <c r="K2302" s="97"/>
      <c r="L2302" s="110"/>
      <c r="M2302" s="903"/>
      <c r="N2302" s="94"/>
      <c r="O2302" s="96"/>
      <c r="P2302" s="97"/>
    </row>
    <row r="2303" spans="1:16">
      <c r="A2303" s="132"/>
      <c r="B2303" s="135"/>
      <c r="C2303" s="897"/>
      <c r="D2303" s="94"/>
      <c r="E2303" s="96"/>
      <c r="F2303" s="97"/>
      <c r="G2303" s="135"/>
      <c r="H2303" s="900"/>
      <c r="I2303" s="94"/>
      <c r="J2303" s="96"/>
      <c r="K2303" s="97"/>
      <c r="L2303" s="135"/>
      <c r="M2303" s="903"/>
      <c r="N2303" s="94"/>
      <c r="O2303" s="96"/>
      <c r="P2303" s="97"/>
    </row>
    <row r="2304" spans="1:16" ht="17.25" thickBot="1">
      <c r="A2304" s="132"/>
      <c r="B2304" s="110"/>
      <c r="C2304" s="910"/>
      <c r="D2304" s="115"/>
      <c r="E2304" s="116"/>
      <c r="F2304" s="117"/>
      <c r="G2304" s="110"/>
      <c r="H2304" s="911"/>
      <c r="I2304" s="115"/>
      <c r="J2304" s="130"/>
      <c r="K2304" s="104"/>
      <c r="L2304" s="110"/>
      <c r="M2304" s="909"/>
      <c r="N2304" s="115"/>
      <c r="O2304" s="130"/>
      <c r="P2304" s="104"/>
    </row>
    <row r="2305" spans="1:16">
      <c r="A2305" s="132"/>
      <c r="B2305" s="135"/>
      <c r="C2305" s="896" t="s">
        <v>669</v>
      </c>
      <c r="D2305" s="137" t="s">
        <v>150</v>
      </c>
      <c r="E2305" s="138"/>
      <c r="F2305" s="139" t="s">
        <v>151</v>
      </c>
      <c r="G2305" s="135"/>
      <c r="H2305" s="899" t="s">
        <v>149</v>
      </c>
      <c r="I2305" s="137" t="s">
        <v>150</v>
      </c>
      <c r="J2305" s="138"/>
      <c r="K2305" s="139" t="s">
        <v>151</v>
      </c>
      <c r="L2305" s="135"/>
      <c r="M2305" s="902" t="s">
        <v>149</v>
      </c>
      <c r="N2305" s="137" t="s">
        <v>150</v>
      </c>
      <c r="O2305" s="138"/>
      <c r="P2305" s="139" t="s">
        <v>151</v>
      </c>
    </row>
    <row r="2306" spans="1:16">
      <c r="A2306" s="132"/>
      <c r="B2306" s="110"/>
      <c r="C2306" s="897"/>
      <c r="D2306" s="120"/>
      <c r="E2306" s="121"/>
      <c r="F2306" s="140"/>
      <c r="G2306" s="110"/>
      <c r="H2306" s="900"/>
      <c r="I2306" s="94"/>
      <c r="J2306" s="96"/>
      <c r="K2306" s="97"/>
      <c r="L2306" s="110"/>
      <c r="M2306" s="903"/>
      <c r="N2306" s="94"/>
      <c r="O2306" s="96"/>
      <c r="P2306" s="97"/>
    </row>
    <row r="2307" spans="1:16">
      <c r="A2307" s="132"/>
      <c r="B2307" s="135"/>
      <c r="C2307" s="897"/>
      <c r="D2307" s="94"/>
      <c r="E2307" s="96"/>
      <c r="F2307" s="97"/>
      <c r="G2307" s="135"/>
      <c r="H2307" s="900"/>
      <c r="I2307" s="94"/>
      <c r="J2307" s="96"/>
      <c r="K2307" s="97"/>
      <c r="L2307" s="135"/>
      <c r="M2307" s="903"/>
      <c r="N2307" s="94"/>
      <c r="O2307" s="96"/>
      <c r="P2307" s="97"/>
    </row>
    <row r="2308" spans="1:16">
      <c r="A2308" s="132"/>
      <c r="B2308" s="110"/>
      <c r="C2308" s="897"/>
      <c r="D2308" s="113"/>
      <c r="E2308" s="114"/>
      <c r="F2308" s="104"/>
      <c r="G2308" s="110"/>
      <c r="H2308" s="900"/>
      <c r="I2308" s="113"/>
      <c r="J2308" s="114"/>
      <c r="K2308" s="104"/>
      <c r="L2308" s="110"/>
      <c r="M2308" s="903"/>
      <c r="N2308" s="113"/>
      <c r="O2308" s="114"/>
      <c r="P2308" s="104"/>
    </row>
    <row r="2309" spans="1:16">
      <c r="A2309" s="905"/>
      <c r="B2309" s="135"/>
      <c r="C2309" s="897"/>
      <c r="D2309" s="94"/>
      <c r="E2309" s="96"/>
      <c r="F2309" s="97"/>
      <c r="G2309" s="135"/>
      <c r="H2309" s="900"/>
      <c r="I2309" s="94"/>
      <c r="J2309" s="96"/>
      <c r="K2309" s="97"/>
      <c r="L2309" s="135"/>
      <c r="M2309" s="903"/>
      <c r="N2309" s="94"/>
      <c r="O2309" s="96"/>
      <c r="P2309" s="97"/>
    </row>
    <row r="2310" spans="1:16">
      <c r="A2310" s="905"/>
      <c r="B2310" s="110"/>
      <c r="C2310" s="897"/>
      <c r="D2310" s="94"/>
      <c r="E2310" s="96"/>
      <c r="F2310" s="97"/>
      <c r="G2310" s="110"/>
      <c r="H2310" s="900"/>
      <c r="I2310" s="94"/>
      <c r="J2310" s="96"/>
      <c r="K2310" s="97"/>
      <c r="L2310" s="110"/>
      <c r="M2310" s="903"/>
      <c r="N2310" s="94"/>
      <c r="O2310" s="96"/>
      <c r="P2310" s="97"/>
    </row>
    <row r="2311" spans="1:16">
      <c r="A2311" s="905"/>
      <c r="B2311" s="135"/>
      <c r="C2311" s="897"/>
      <c r="D2311" s="113"/>
      <c r="E2311" s="114"/>
      <c r="F2311" s="104"/>
      <c r="G2311" s="135"/>
      <c r="H2311" s="900"/>
      <c r="I2311" s="113"/>
      <c r="J2311" s="114"/>
      <c r="K2311" s="104"/>
      <c r="L2311" s="135"/>
      <c r="M2311" s="903"/>
      <c r="N2311" s="113"/>
      <c r="O2311" s="114"/>
      <c r="P2311" s="104"/>
    </row>
    <row r="2312" spans="1:16" ht="17.25" thickBot="1">
      <c r="A2312" s="906"/>
      <c r="B2312" s="141"/>
      <c r="C2312" s="898"/>
      <c r="D2312" s="142"/>
      <c r="E2312" s="143"/>
      <c r="F2312" s="144"/>
      <c r="G2312" s="141"/>
      <c r="H2312" s="901"/>
      <c r="I2312" s="142"/>
      <c r="J2312" s="143"/>
      <c r="K2312" s="144"/>
      <c r="L2312" s="141"/>
      <c r="M2312" s="904"/>
      <c r="N2312" s="142"/>
      <c r="O2312" s="143"/>
      <c r="P2312" s="144"/>
    </row>
    <row r="2313" spans="1:16" s="146" customFormat="1" ht="27" customHeight="1" thickTop="1" thickBot="1">
      <c r="A2313" s="145"/>
      <c r="B2313" s="907" t="s">
        <v>152</v>
      </c>
      <c r="C2313" s="907"/>
      <c r="D2313" s="907"/>
      <c r="E2313" s="907"/>
      <c r="F2313" s="907"/>
      <c r="G2313" s="908" t="s">
        <v>153</v>
      </c>
      <c r="H2313" s="908"/>
      <c r="I2313" s="908"/>
      <c r="J2313" s="908"/>
      <c r="K2313" s="908"/>
      <c r="L2313" s="908"/>
      <c r="M2313" s="908"/>
      <c r="N2313" s="889" t="s">
        <v>154</v>
      </c>
      <c r="O2313" s="889"/>
      <c r="P2313" s="889"/>
    </row>
    <row r="2314" spans="1:16" s="159" customFormat="1" ht="21.75" customHeight="1" thickTop="1" thickBot="1">
      <c r="A2314" s="147" t="s">
        <v>0</v>
      </c>
      <c r="B2314" s="148"/>
      <c r="C2314" s="149" t="s">
        <v>155</v>
      </c>
      <c r="D2314" s="150" t="s">
        <v>156</v>
      </c>
      <c r="E2314" s="151" t="s">
        <v>157</v>
      </c>
      <c r="F2314" s="152" t="s">
        <v>158</v>
      </c>
      <c r="G2314" s="153" t="s">
        <v>159</v>
      </c>
      <c r="H2314" s="154" t="s">
        <v>150</v>
      </c>
      <c r="I2314" s="155" t="s">
        <v>156</v>
      </c>
      <c r="J2314" s="155" t="s">
        <v>157</v>
      </c>
      <c r="K2314" s="155" t="s">
        <v>158</v>
      </c>
      <c r="L2314" s="154" t="s">
        <v>160</v>
      </c>
      <c r="M2314" s="156" t="s">
        <v>161</v>
      </c>
      <c r="N2314" s="157" t="s">
        <v>155</v>
      </c>
      <c r="O2314" s="151" t="s">
        <v>157</v>
      </c>
      <c r="P2314" s="158" t="s">
        <v>158</v>
      </c>
    </row>
    <row r="2315" spans="1:16" s="172" customFormat="1" ht="17.25" thickTop="1">
      <c r="A2315" s="890">
        <f>A2229</f>
        <v>46195</v>
      </c>
      <c r="B2315" s="893" t="s">
        <v>670</v>
      </c>
      <c r="C2315" s="160"/>
      <c r="D2315" s="161"/>
      <c r="E2315" s="162"/>
      <c r="F2315" s="163"/>
      <c r="G2315" s="164"/>
      <c r="H2315" s="165"/>
      <c r="I2315" s="166"/>
      <c r="J2315" s="166"/>
      <c r="K2315" s="167"/>
      <c r="L2315" s="168"/>
      <c r="M2315" s="169"/>
      <c r="N2315" s="170"/>
      <c r="O2315" s="166"/>
      <c r="P2315" s="171"/>
    </row>
    <row r="2316" spans="1:16" s="172" customFormat="1">
      <c r="A2316" s="891"/>
      <c r="B2316" s="894"/>
      <c r="C2316" s="173"/>
      <c r="D2316" s="174"/>
      <c r="E2316" s="175"/>
      <c r="F2316" s="176"/>
      <c r="G2316" s="173"/>
      <c r="H2316" s="177"/>
      <c r="I2316" s="175"/>
      <c r="J2316" s="175"/>
      <c r="K2316" s="178"/>
      <c r="L2316" s="179"/>
      <c r="M2316" s="180"/>
      <c r="N2316" s="181"/>
      <c r="O2316" s="175"/>
      <c r="P2316" s="182"/>
    </row>
    <row r="2317" spans="1:16" s="172" customFormat="1">
      <c r="A2317" s="891"/>
      <c r="B2317" s="894"/>
      <c r="C2317" s="173"/>
      <c r="D2317" s="174"/>
      <c r="E2317" s="175"/>
      <c r="F2317" s="176"/>
      <c r="G2317" s="173"/>
      <c r="H2317" s="183"/>
      <c r="I2317" s="175"/>
      <c r="J2317" s="175"/>
      <c r="K2317" s="178"/>
      <c r="L2317" s="184"/>
      <c r="M2317" s="180"/>
      <c r="N2317" s="181"/>
      <c r="O2317" s="175"/>
      <c r="P2317" s="182"/>
    </row>
    <row r="2318" spans="1:16" s="172" customFormat="1">
      <c r="A2318" s="891"/>
      <c r="B2318" s="894"/>
      <c r="C2318" s="173"/>
      <c r="D2318" s="218"/>
      <c r="E2318" s="175"/>
      <c r="F2318" s="176"/>
      <c r="G2318" s="173"/>
      <c r="H2318" s="183"/>
      <c r="I2318" s="175"/>
      <c r="J2318" s="175"/>
      <c r="K2318" s="187"/>
      <c r="L2318" s="184"/>
      <c r="M2318" s="180"/>
      <c r="N2318" s="181"/>
      <c r="O2318" s="175"/>
      <c r="P2318" s="182"/>
    </row>
    <row r="2319" spans="1:16" s="172" customFormat="1">
      <c r="A2319" s="891"/>
      <c r="B2319" s="894"/>
      <c r="C2319" s="173"/>
      <c r="D2319" s="185"/>
      <c r="E2319" s="175"/>
      <c r="F2319" s="182"/>
      <c r="G2319" s="173"/>
      <c r="H2319" s="186"/>
      <c r="I2319" s="175"/>
      <c r="J2319" s="175"/>
      <c r="K2319" s="187"/>
      <c r="L2319" s="184"/>
      <c r="M2319" s="180"/>
      <c r="N2319" s="181"/>
      <c r="O2319" s="175"/>
      <c r="P2319" s="182"/>
    </row>
    <row r="2320" spans="1:16" s="172" customFormat="1">
      <c r="A2320" s="891"/>
      <c r="B2320" s="894"/>
      <c r="C2320" s="173"/>
      <c r="D2320" s="174"/>
      <c r="E2320" s="175"/>
      <c r="F2320" s="188"/>
      <c r="G2320" s="198"/>
      <c r="H2320" s="183"/>
      <c r="I2320" s="191"/>
      <c r="J2320" s="175"/>
      <c r="K2320" s="178"/>
      <c r="L2320" s="189"/>
      <c r="M2320" s="190"/>
      <c r="N2320" s="181"/>
      <c r="O2320" s="175"/>
      <c r="P2320" s="182"/>
    </row>
    <row r="2321" spans="1:16" s="172" customFormat="1">
      <c r="A2321" s="891"/>
      <c r="B2321" s="894"/>
      <c r="C2321" s="173"/>
      <c r="D2321" s="174"/>
      <c r="E2321" s="175"/>
      <c r="F2321" s="182"/>
      <c r="G2321" s="173"/>
      <c r="H2321" s="183"/>
      <c r="I2321" s="191"/>
      <c r="J2321" s="175"/>
      <c r="K2321" s="178"/>
      <c r="L2321" s="184"/>
      <c r="M2321" s="180"/>
      <c r="N2321" s="181"/>
      <c r="O2321" s="175"/>
      <c r="P2321" s="182"/>
    </row>
    <row r="2322" spans="1:16" s="172" customFormat="1">
      <c r="A2322" s="891"/>
      <c r="B2322" s="894"/>
      <c r="C2322" s="173"/>
      <c r="D2322" s="174"/>
      <c r="E2322" s="175"/>
      <c r="F2322" s="182"/>
      <c r="G2322" s="219"/>
      <c r="H2322" s="183"/>
      <c r="I2322" s="175"/>
      <c r="J2322" s="175"/>
      <c r="K2322" s="178"/>
      <c r="L2322" s="184"/>
      <c r="M2322" s="180"/>
      <c r="N2322" s="181"/>
      <c r="O2322" s="175"/>
      <c r="P2322" s="182"/>
    </row>
    <row r="2323" spans="1:16" s="172" customFormat="1">
      <c r="A2323" s="891"/>
      <c r="B2323" s="894"/>
      <c r="C2323" s="173"/>
      <c r="D2323" s="174"/>
      <c r="E2323" s="175"/>
      <c r="F2323" s="188"/>
      <c r="G2323" s="173"/>
      <c r="H2323" s="183"/>
      <c r="I2323" s="191"/>
      <c r="J2323" s="175"/>
      <c r="K2323" s="178"/>
      <c r="L2323" s="184"/>
      <c r="M2323" s="180"/>
      <c r="N2323" s="181"/>
      <c r="O2323" s="175"/>
      <c r="P2323" s="182"/>
    </row>
    <row r="2324" spans="1:16" s="172" customFormat="1">
      <c r="A2324" s="891"/>
      <c r="B2324" s="894"/>
      <c r="C2324" s="173"/>
      <c r="D2324" s="174"/>
      <c r="E2324" s="175"/>
      <c r="F2324" s="182"/>
      <c r="G2324" s="173"/>
      <c r="H2324" s="183"/>
      <c r="I2324" s="191"/>
      <c r="J2324" s="175"/>
      <c r="K2324" s="178"/>
      <c r="L2324" s="184"/>
      <c r="M2324" s="180"/>
      <c r="N2324" s="181"/>
      <c r="O2324" s="175"/>
      <c r="P2324" s="182"/>
    </row>
    <row r="2325" spans="1:16" s="172" customFormat="1">
      <c r="A2325" s="891"/>
      <c r="B2325" s="894"/>
      <c r="C2325" s="192"/>
      <c r="D2325" s="193"/>
      <c r="E2325" s="194"/>
      <c r="F2325" s="195"/>
      <c r="G2325" s="173"/>
      <c r="H2325" s="177"/>
      <c r="I2325" s="175"/>
      <c r="J2325" s="175"/>
      <c r="K2325" s="178"/>
      <c r="L2325" s="184"/>
      <c r="M2325" s="180"/>
      <c r="N2325" s="196"/>
      <c r="O2325" s="194"/>
      <c r="P2325" s="195"/>
    </row>
    <row r="2326" spans="1:16" s="172" customFormat="1">
      <c r="A2326" s="891"/>
      <c r="B2326" s="894"/>
      <c r="C2326" s="192"/>
      <c r="D2326" s="193"/>
      <c r="E2326" s="194"/>
      <c r="F2326" s="195"/>
      <c r="G2326" s="198"/>
      <c r="H2326" s="183"/>
      <c r="I2326" s="191"/>
      <c r="J2326" s="175"/>
      <c r="K2326" s="178"/>
      <c r="L2326" s="184"/>
      <c r="M2326" s="180"/>
      <c r="N2326" s="196"/>
      <c r="O2326" s="194"/>
      <c r="P2326" s="195"/>
    </row>
    <row r="2327" spans="1:16" s="172" customFormat="1">
      <c r="A2327" s="891"/>
      <c r="B2327" s="894"/>
      <c r="C2327" s="192"/>
      <c r="D2327" s="193"/>
      <c r="E2327" s="194"/>
      <c r="F2327" s="195"/>
      <c r="G2327" s="173"/>
      <c r="H2327" s="199"/>
      <c r="I2327" s="191"/>
      <c r="J2327" s="200"/>
      <c r="K2327" s="197"/>
      <c r="L2327" s="184"/>
      <c r="M2327" s="180"/>
      <c r="N2327" s="196"/>
      <c r="O2327" s="194"/>
      <c r="P2327" s="195"/>
    </row>
    <row r="2328" spans="1:16" s="172" customFormat="1">
      <c r="A2328" s="891"/>
      <c r="B2328" s="894"/>
      <c r="C2328" s="192"/>
      <c r="D2328" s="193"/>
      <c r="E2328" s="194"/>
      <c r="F2328" s="195"/>
      <c r="G2328" s="173"/>
      <c r="H2328" s="201"/>
      <c r="I2328" s="175"/>
      <c r="J2328" s="175"/>
      <c r="K2328" s="178"/>
      <c r="L2328" s="184"/>
      <c r="M2328" s="180"/>
      <c r="N2328" s="196"/>
      <c r="O2328" s="194"/>
      <c r="P2328" s="195"/>
    </row>
    <row r="2329" spans="1:16" s="172" customFormat="1">
      <c r="A2329" s="891"/>
      <c r="B2329" s="894"/>
      <c r="C2329" s="192"/>
      <c r="D2329" s="193"/>
      <c r="E2329" s="194"/>
      <c r="F2329" s="195"/>
      <c r="G2329" s="198"/>
      <c r="H2329" s="183"/>
      <c r="I2329" s="200"/>
      <c r="J2329" s="200"/>
      <c r="K2329" s="197"/>
      <c r="L2329" s="184"/>
      <c r="M2329" s="180"/>
      <c r="N2329" s="196"/>
      <c r="O2329" s="194"/>
      <c r="P2329" s="195"/>
    </row>
    <row r="2330" spans="1:16" s="172" customFormat="1">
      <c r="A2330" s="891"/>
      <c r="B2330" s="894"/>
      <c r="C2330" s="192"/>
      <c r="D2330" s="193"/>
      <c r="E2330" s="194"/>
      <c r="F2330" s="195"/>
      <c r="G2330" s="173"/>
      <c r="H2330" s="183"/>
      <c r="I2330" s="200"/>
      <c r="J2330" s="200"/>
      <c r="K2330" s="197"/>
      <c r="L2330" s="179"/>
      <c r="M2330" s="180"/>
      <c r="N2330" s="196"/>
      <c r="O2330" s="194"/>
      <c r="P2330" s="195"/>
    </row>
    <row r="2331" spans="1:16" s="172" customFormat="1">
      <c r="A2331" s="891"/>
      <c r="B2331" s="894"/>
      <c r="C2331" s="192"/>
      <c r="D2331" s="193"/>
      <c r="E2331" s="194"/>
      <c r="F2331" s="195"/>
      <c r="G2331" s="192"/>
      <c r="H2331" s="201"/>
      <c r="I2331" s="202"/>
      <c r="J2331" s="202"/>
      <c r="K2331" s="203"/>
      <c r="L2331" s="204"/>
      <c r="M2331" s="190"/>
      <c r="N2331" s="196"/>
      <c r="O2331" s="194"/>
      <c r="P2331" s="195"/>
    </row>
    <row r="2332" spans="1:16" s="172" customFormat="1">
      <c r="A2332" s="891"/>
      <c r="B2332" s="894"/>
      <c r="C2332" s="192"/>
      <c r="D2332" s="193"/>
      <c r="E2332" s="194"/>
      <c r="F2332" s="195"/>
      <c r="G2332" s="192"/>
      <c r="H2332" s="201"/>
      <c r="I2332" s="202"/>
      <c r="J2332" s="202"/>
      <c r="K2332" s="203"/>
      <c r="L2332" s="204"/>
      <c r="M2332" s="190"/>
      <c r="N2332" s="196"/>
      <c r="O2332" s="194"/>
      <c r="P2332" s="195"/>
    </row>
    <row r="2333" spans="1:16" s="172" customFormat="1">
      <c r="A2333" s="891"/>
      <c r="B2333" s="894"/>
      <c r="C2333" s="192"/>
      <c r="D2333" s="193"/>
      <c r="E2333" s="194"/>
      <c r="F2333" s="195"/>
      <c r="G2333" s="192"/>
      <c r="H2333" s="201"/>
      <c r="I2333" s="202"/>
      <c r="J2333" s="202"/>
      <c r="K2333" s="203"/>
      <c r="L2333" s="204"/>
      <c r="M2333" s="190"/>
      <c r="N2333" s="196"/>
      <c r="O2333" s="194"/>
      <c r="P2333" s="195"/>
    </row>
    <row r="2334" spans="1:16" s="172" customFormat="1" ht="17.25" thickBot="1">
      <c r="A2334" s="892"/>
      <c r="B2334" s="895"/>
      <c r="C2334" s="205"/>
      <c r="D2334" s="206"/>
      <c r="E2334" s="207"/>
      <c r="F2334" s="208"/>
      <c r="G2334" s="209"/>
      <c r="H2334" s="210"/>
      <c r="I2334" s="211"/>
      <c r="J2334" s="211"/>
      <c r="K2334" s="212"/>
      <c r="L2334" s="213"/>
      <c r="M2334" s="214"/>
      <c r="N2334" s="215"/>
      <c r="O2334" s="207"/>
      <c r="P2334" s="208"/>
    </row>
    <row r="2335" spans="1:16" s="71" customFormat="1" ht="18" customHeight="1" thickTop="1" thickBot="1">
      <c r="A2335" s="926">
        <f>A2229+1</f>
        <v>46196</v>
      </c>
      <c r="B2335" s="90" t="s">
        <v>162</v>
      </c>
      <c r="C2335" s="896" t="s">
        <v>665</v>
      </c>
      <c r="D2335" s="91" t="s">
        <v>114</v>
      </c>
      <c r="E2335" s="92" t="s">
        <v>164</v>
      </c>
      <c r="F2335" s="93"/>
      <c r="G2335" s="90" t="s">
        <v>162</v>
      </c>
      <c r="H2335" s="900" t="s">
        <v>163</v>
      </c>
      <c r="I2335" s="91" t="s">
        <v>114</v>
      </c>
      <c r="J2335" s="92" t="s">
        <v>164</v>
      </c>
      <c r="K2335" s="93"/>
      <c r="L2335" s="90" t="s">
        <v>162</v>
      </c>
      <c r="M2335" s="903" t="s">
        <v>163</v>
      </c>
      <c r="N2335" s="91" t="s">
        <v>114</v>
      </c>
      <c r="O2335" s="92" t="s">
        <v>164</v>
      </c>
      <c r="P2335" s="93"/>
    </row>
    <row r="2336" spans="1:16" ht="18" customHeight="1">
      <c r="A2336" s="927"/>
      <c r="B2336" s="928"/>
      <c r="C2336" s="897"/>
      <c r="D2336" s="94" t="s">
        <v>116</v>
      </c>
      <c r="E2336" s="95" t="s">
        <v>142</v>
      </c>
      <c r="F2336" s="93"/>
      <c r="G2336" s="928"/>
      <c r="H2336" s="900"/>
      <c r="I2336" s="94" t="s">
        <v>116</v>
      </c>
      <c r="J2336" s="95" t="s">
        <v>142</v>
      </c>
      <c r="K2336" s="93"/>
      <c r="L2336" s="928"/>
      <c r="M2336" s="903"/>
      <c r="N2336" s="94" t="s">
        <v>116</v>
      </c>
      <c r="O2336" s="95" t="s">
        <v>142</v>
      </c>
      <c r="P2336" s="93"/>
    </row>
    <row r="2337" spans="1:16" ht="17.25" thickBot="1">
      <c r="A2337" s="927"/>
      <c r="B2337" s="929"/>
      <c r="C2337" s="897"/>
      <c r="D2337" s="94" t="s">
        <v>165</v>
      </c>
      <c r="E2337" s="96" t="s">
        <v>166</v>
      </c>
      <c r="F2337" s="98"/>
      <c r="G2337" s="929"/>
      <c r="H2337" s="900"/>
      <c r="I2337" s="94" t="s">
        <v>165</v>
      </c>
      <c r="J2337" s="96" t="s">
        <v>166</v>
      </c>
      <c r="K2337" s="98"/>
      <c r="L2337" s="929"/>
      <c r="M2337" s="903"/>
      <c r="N2337" s="94" t="s">
        <v>165</v>
      </c>
      <c r="O2337" s="96" t="s">
        <v>166</v>
      </c>
      <c r="P2337" s="98"/>
    </row>
    <row r="2338" spans="1:16" ht="17.25" thickBot="1">
      <c r="A2338" s="927"/>
      <c r="B2338" s="90" t="s">
        <v>167</v>
      </c>
      <c r="C2338" s="897"/>
      <c r="D2338" s="94"/>
      <c r="E2338" s="96"/>
      <c r="F2338" s="97"/>
      <c r="G2338" s="90" t="s">
        <v>167</v>
      </c>
      <c r="H2338" s="900"/>
      <c r="I2338" s="94" t="s">
        <v>120</v>
      </c>
      <c r="J2338" s="96" t="s">
        <v>148</v>
      </c>
      <c r="K2338" s="97"/>
      <c r="L2338" s="90" t="s">
        <v>167</v>
      </c>
      <c r="M2338" s="903"/>
      <c r="N2338" s="94" t="s">
        <v>120</v>
      </c>
      <c r="O2338" s="96" t="s">
        <v>148</v>
      </c>
      <c r="P2338" s="97"/>
    </row>
    <row r="2339" spans="1:16">
      <c r="A2339" s="927"/>
      <c r="B2339" s="925"/>
      <c r="C2339" s="897"/>
      <c r="D2339" s="94"/>
      <c r="E2339" s="96"/>
      <c r="F2339" s="97"/>
      <c r="G2339" s="925"/>
      <c r="H2339" s="900"/>
      <c r="I2339" s="94"/>
      <c r="J2339" s="96"/>
      <c r="K2339" s="97"/>
      <c r="L2339" s="925"/>
      <c r="M2339" s="903"/>
      <c r="N2339" s="94"/>
      <c r="O2339" s="96"/>
      <c r="P2339" s="97"/>
    </row>
    <row r="2340" spans="1:16">
      <c r="A2340" s="927"/>
      <c r="B2340" s="918"/>
      <c r="C2340" s="897"/>
      <c r="D2340" s="94"/>
      <c r="E2340" s="96"/>
      <c r="F2340" s="97"/>
      <c r="G2340" s="918"/>
      <c r="H2340" s="900"/>
      <c r="I2340" s="94"/>
      <c r="J2340" s="96"/>
      <c r="K2340" s="97"/>
      <c r="L2340" s="918"/>
      <c r="M2340" s="903"/>
      <c r="N2340" s="94"/>
      <c r="O2340" s="96"/>
      <c r="P2340" s="97"/>
    </row>
    <row r="2341" spans="1:16">
      <c r="A2341" s="927"/>
      <c r="B2341" s="917"/>
      <c r="C2341" s="897"/>
      <c r="D2341" s="94"/>
      <c r="E2341" s="96"/>
      <c r="F2341" s="93"/>
      <c r="G2341" s="917"/>
      <c r="H2341" s="900"/>
      <c r="I2341" s="94"/>
      <c r="J2341" s="96"/>
      <c r="K2341" s="93"/>
      <c r="L2341" s="917"/>
      <c r="M2341" s="903"/>
      <c r="N2341" s="94"/>
      <c r="O2341" s="96"/>
      <c r="P2341" s="93"/>
    </row>
    <row r="2342" spans="1:16">
      <c r="A2342" s="927"/>
      <c r="B2342" s="918"/>
      <c r="C2342" s="897"/>
      <c r="D2342" s="94"/>
      <c r="E2342" s="96"/>
      <c r="F2342" s="99"/>
      <c r="G2342" s="918"/>
      <c r="H2342" s="900"/>
      <c r="I2342" s="94"/>
      <c r="J2342" s="96"/>
      <c r="K2342" s="99"/>
      <c r="L2342" s="918"/>
      <c r="M2342" s="903"/>
      <c r="N2342" s="94"/>
      <c r="O2342" s="96"/>
      <c r="P2342" s="93"/>
    </row>
    <row r="2343" spans="1:16">
      <c r="A2343" s="927"/>
      <c r="B2343" s="917"/>
      <c r="C2343" s="897"/>
      <c r="D2343" s="94"/>
      <c r="E2343" s="96"/>
      <c r="F2343" s="102"/>
      <c r="G2343" s="917"/>
      <c r="H2343" s="900"/>
      <c r="I2343" s="94"/>
      <c r="J2343" s="96"/>
      <c r="K2343" s="102"/>
      <c r="L2343" s="917"/>
      <c r="M2343" s="903"/>
      <c r="N2343" s="94"/>
      <c r="O2343" s="96"/>
      <c r="P2343" s="99"/>
    </row>
    <row r="2344" spans="1:16" ht="17.25" thickBot="1">
      <c r="A2344" s="927"/>
      <c r="B2344" s="918"/>
      <c r="C2344" s="897"/>
      <c r="D2344" s="94"/>
      <c r="E2344" s="96"/>
      <c r="F2344" s="99"/>
      <c r="G2344" s="918"/>
      <c r="H2344" s="900"/>
      <c r="I2344" s="94"/>
      <c r="J2344" s="96"/>
      <c r="K2344" s="99"/>
      <c r="L2344" s="918"/>
      <c r="M2344" s="903"/>
      <c r="N2344" s="94"/>
      <c r="O2344" s="96"/>
      <c r="P2344" s="99"/>
    </row>
    <row r="2345" spans="1:16" ht="17.25" thickBot="1">
      <c r="A2345" s="927"/>
      <c r="B2345" s="100" t="s">
        <v>168</v>
      </c>
      <c r="C2345" s="897"/>
      <c r="D2345" s="94"/>
      <c r="E2345" s="96"/>
      <c r="F2345" s="99"/>
      <c r="G2345" s="100" t="s">
        <v>168</v>
      </c>
      <c r="H2345" s="900"/>
      <c r="I2345" s="94"/>
      <c r="J2345" s="96"/>
      <c r="K2345" s="99"/>
      <c r="L2345" s="100" t="s">
        <v>168</v>
      </c>
      <c r="M2345" s="903"/>
      <c r="N2345" s="94"/>
      <c r="O2345" s="96"/>
      <c r="P2345" s="99"/>
    </row>
    <row r="2346" spans="1:16">
      <c r="A2346" s="927"/>
      <c r="B2346" s="919"/>
      <c r="C2346" s="897"/>
      <c r="D2346" s="94"/>
      <c r="E2346" s="96"/>
      <c r="F2346" s="99"/>
      <c r="G2346" s="919"/>
      <c r="H2346" s="900"/>
      <c r="I2346" s="94"/>
      <c r="J2346" s="96"/>
      <c r="K2346" s="99"/>
      <c r="L2346" s="919"/>
      <c r="M2346" s="903"/>
      <c r="N2346" s="94"/>
      <c r="O2346" s="96"/>
      <c r="P2346" s="99"/>
    </row>
    <row r="2347" spans="1:16">
      <c r="A2347" s="927"/>
      <c r="B2347" s="920"/>
      <c r="C2347" s="897"/>
      <c r="D2347" s="94"/>
      <c r="E2347" s="96"/>
      <c r="F2347" s="99"/>
      <c r="G2347" s="920"/>
      <c r="H2347" s="900"/>
      <c r="I2347" s="94"/>
      <c r="J2347" s="96"/>
      <c r="K2347" s="99"/>
      <c r="L2347" s="920"/>
      <c r="M2347" s="903"/>
      <c r="N2347" s="94"/>
      <c r="O2347" s="96"/>
      <c r="P2347" s="97"/>
    </row>
    <row r="2348" spans="1:16" ht="17.25" thickBot="1">
      <c r="A2348" s="927"/>
      <c r="B2348" s="921"/>
      <c r="C2348" s="897"/>
      <c r="D2348" s="94"/>
      <c r="E2348" s="96"/>
      <c r="F2348" s="97"/>
      <c r="G2348" s="921"/>
      <c r="H2348" s="900"/>
      <c r="I2348" s="94"/>
      <c r="J2348" s="96"/>
      <c r="K2348" s="97"/>
      <c r="L2348" s="921"/>
      <c r="M2348" s="903"/>
      <c r="N2348" s="94"/>
      <c r="O2348" s="96"/>
      <c r="P2348" s="97"/>
    </row>
    <row r="2349" spans="1:16" ht="17.25" thickBot="1">
      <c r="A2349" s="927"/>
      <c r="B2349" s="100" t="s">
        <v>123</v>
      </c>
      <c r="C2349" s="897"/>
      <c r="D2349" s="94"/>
      <c r="E2349" s="96"/>
      <c r="F2349" s="97"/>
      <c r="G2349" s="100" t="s">
        <v>123</v>
      </c>
      <c r="H2349" s="900"/>
      <c r="I2349" s="94"/>
      <c r="J2349" s="96"/>
      <c r="K2349" s="97"/>
      <c r="L2349" s="100" t="s">
        <v>123</v>
      </c>
      <c r="M2349" s="903"/>
      <c r="N2349" s="94"/>
      <c r="O2349" s="96"/>
      <c r="P2349" s="97"/>
    </row>
    <row r="2350" spans="1:16">
      <c r="A2350" s="927"/>
      <c r="B2350" s="932"/>
      <c r="C2350" s="897"/>
      <c r="D2350" s="94"/>
      <c r="E2350" s="96"/>
      <c r="F2350" s="97"/>
      <c r="G2350" s="932"/>
      <c r="H2350" s="900"/>
      <c r="I2350" s="94"/>
      <c r="J2350" s="96"/>
      <c r="K2350" s="97"/>
      <c r="L2350" s="932"/>
      <c r="M2350" s="903"/>
      <c r="N2350" s="94"/>
      <c r="O2350" s="96"/>
      <c r="P2350" s="97"/>
    </row>
    <row r="2351" spans="1:16">
      <c r="A2351" s="927"/>
      <c r="B2351" s="933"/>
      <c r="C2351" s="897"/>
      <c r="D2351" s="94"/>
      <c r="E2351" s="96"/>
      <c r="F2351" s="97"/>
      <c r="G2351" s="933"/>
      <c r="H2351" s="900"/>
      <c r="I2351" s="94"/>
      <c r="J2351" s="96"/>
      <c r="K2351" s="97"/>
      <c r="L2351" s="933"/>
      <c r="M2351" s="903"/>
      <c r="N2351" s="94"/>
      <c r="O2351" s="96"/>
      <c r="P2351" s="97"/>
    </row>
    <row r="2352" spans="1:16" ht="17.25" thickBot="1">
      <c r="A2352" s="927"/>
      <c r="B2352" s="934"/>
      <c r="C2352" s="897"/>
      <c r="D2352" s="94"/>
      <c r="E2352" s="96"/>
      <c r="F2352" s="97"/>
      <c r="G2352" s="934"/>
      <c r="H2352" s="900"/>
      <c r="I2352" s="94"/>
      <c r="J2352" s="96"/>
      <c r="K2352" s="97"/>
      <c r="L2352" s="934"/>
      <c r="M2352" s="903"/>
      <c r="N2352" s="94"/>
      <c r="O2352" s="96"/>
      <c r="P2352" s="97"/>
    </row>
    <row r="2353" spans="1:16">
      <c r="A2353" s="927"/>
      <c r="B2353" s="915" t="s">
        <v>124</v>
      </c>
      <c r="C2353" s="897"/>
      <c r="D2353" s="94"/>
      <c r="E2353" s="96"/>
      <c r="F2353" s="97"/>
      <c r="G2353" s="915" t="s">
        <v>124</v>
      </c>
      <c r="H2353" s="900"/>
      <c r="I2353" s="94"/>
      <c r="J2353" s="96"/>
      <c r="K2353" s="97"/>
      <c r="L2353" s="915" t="s">
        <v>124</v>
      </c>
      <c r="M2353" s="903"/>
      <c r="N2353" s="94"/>
      <c r="O2353" s="96"/>
      <c r="P2353" s="97"/>
    </row>
    <row r="2354" spans="1:16" ht="17.25" thickBot="1">
      <c r="A2354" s="927"/>
      <c r="B2354" s="916"/>
      <c r="C2354" s="897"/>
      <c r="D2354" s="94"/>
      <c r="E2354" s="96"/>
      <c r="F2354" s="97"/>
      <c r="G2354" s="916"/>
      <c r="H2354" s="900"/>
      <c r="I2354" s="94"/>
      <c r="J2354" s="96"/>
      <c r="K2354" s="97"/>
      <c r="L2354" s="916"/>
      <c r="M2354" s="903"/>
      <c r="N2354" s="94"/>
      <c r="O2354" s="96"/>
      <c r="P2354" s="93"/>
    </row>
    <row r="2355" spans="1:16" ht="17.25" thickTop="1">
      <c r="A2355" s="927"/>
      <c r="B2355" s="930" t="s">
        <v>125</v>
      </c>
      <c r="C2355" s="897"/>
      <c r="D2355" s="94"/>
      <c r="E2355" s="96"/>
      <c r="F2355" s="93"/>
      <c r="G2355" s="930" t="s">
        <v>125</v>
      </c>
      <c r="H2355" s="900"/>
      <c r="I2355" s="94"/>
      <c r="J2355" s="96"/>
      <c r="K2355" s="93"/>
      <c r="L2355" s="930" t="s">
        <v>125</v>
      </c>
      <c r="M2355" s="903"/>
      <c r="N2355" s="94"/>
      <c r="O2355" s="96"/>
      <c r="P2355" s="97"/>
    </row>
    <row r="2356" spans="1:16" ht="17.25" thickBot="1">
      <c r="A2356" s="927"/>
      <c r="B2356" s="913"/>
      <c r="C2356" s="897"/>
      <c r="D2356" s="94"/>
      <c r="E2356" s="96"/>
      <c r="F2356" s="93"/>
      <c r="G2356" s="913"/>
      <c r="H2356" s="900"/>
      <c r="I2356" s="94"/>
      <c r="J2356" s="96"/>
      <c r="K2356" s="93"/>
      <c r="L2356" s="913"/>
      <c r="M2356" s="903"/>
      <c r="N2356" s="94"/>
      <c r="O2356" s="96"/>
      <c r="P2356" s="101"/>
    </row>
    <row r="2357" spans="1:16">
      <c r="A2357" s="927"/>
      <c r="B2357" s="923"/>
      <c r="C2357" s="897"/>
      <c r="D2357" s="94"/>
      <c r="E2357" s="96"/>
      <c r="F2357" s="97"/>
      <c r="G2357" s="923"/>
      <c r="H2357" s="900"/>
      <c r="I2357" s="94"/>
      <c r="J2357" s="96"/>
      <c r="K2357" s="97"/>
      <c r="L2357" s="923"/>
      <c r="M2357" s="903"/>
      <c r="N2357" s="94"/>
      <c r="O2357" s="96"/>
      <c r="P2357" s="103"/>
    </row>
    <row r="2358" spans="1:16" ht="17.25" thickBot="1">
      <c r="A2358" s="927"/>
      <c r="B2358" s="931"/>
      <c r="C2358" s="897"/>
      <c r="D2358" s="94"/>
      <c r="E2358" s="96"/>
      <c r="F2358" s="97"/>
      <c r="G2358" s="931"/>
      <c r="H2358" s="900"/>
      <c r="I2358" s="94"/>
      <c r="J2358" s="96"/>
      <c r="K2358" s="97"/>
      <c r="L2358" s="931"/>
      <c r="M2358" s="903"/>
      <c r="N2358" s="94"/>
      <c r="O2358" s="96"/>
      <c r="P2358" s="104"/>
    </row>
    <row r="2359" spans="1:16">
      <c r="A2359" s="927"/>
      <c r="B2359" s="912" t="s">
        <v>126</v>
      </c>
      <c r="C2359" s="897"/>
      <c r="D2359" s="94"/>
      <c r="E2359" s="96"/>
      <c r="F2359" s="93"/>
      <c r="G2359" s="912" t="s">
        <v>126</v>
      </c>
      <c r="H2359" s="900"/>
      <c r="I2359" s="94"/>
      <c r="J2359" s="96"/>
      <c r="K2359" s="93"/>
      <c r="L2359" s="912" t="s">
        <v>126</v>
      </c>
      <c r="M2359" s="903"/>
      <c r="N2359" s="94"/>
      <c r="O2359" s="96"/>
      <c r="P2359" s="99"/>
    </row>
    <row r="2360" spans="1:16" ht="17.25" thickBot="1">
      <c r="A2360" s="927"/>
      <c r="B2360" s="913"/>
      <c r="C2360" s="897"/>
      <c r="D2360" s="94"/>
      <c r="E2360" s="96"/>
      <c r="F2360" s="101"/>
      <c r="G2360" s="913"/>
      <c r="H2360" s="900"/>
      <c r="I2360" s="94"/>
      <c r="J2360" s="96"/>
      <c r="K2360" s="101"/>
      <c r="L2360" s="913"/>
      <c r="M2360" s="903"/>
      <c r="N2360" s="94"/>
      <c r="O2360" s="96"/>
      <c r="P2360" s="104"/>
    </row>
    <row r="2361" spans="1:16">
      <c r="A2361" s="927"/>
      <c r="B2361" s="923"/>
      <c r="C2361" s="897"/>
      <c r="D2361" s="94"/>
      <c r="E2361" s="96"/>
      <c r="F2361" s="102"/>
      <c r="G2361" s="923"/>
      <c r="H2361" s="900"/>
      <c r="I2361" s="94"/>
      <c r="J2361" s="96"/>
      <c r="K2361" s="103"/>
      <c r="L2361" s="923"/>
      <c r="M2361" s="903"/>
      <c r="N2361" s="94"/>
      <c r="O2361" s="96"/>
      <c r="P2361" s="93"/>
    </row>
    <row r="2362" spans="1:16" ht="17.25" thickBot="1">
      <c r="A2362" s="927"/>
      <c r="B2362" s="924"/>
      <c r="C2362" s="897"/>
      <c r="D2362" s="94"/>
      <c r="E2362" s="96"/>
      <c r="F2362" s="99"/>
      <c r="G2362" s="924"/>
      <c r="H2362" s="900"/>
      <c r="I2362" s="94"/>
      <c r="J2362" s="96"/>
      <c r="K2362" s="104"/>
      <c r="L2362" s="924"/>
      <c r="M2362" s="903"/>
      <c r="N2362" s="94"/>
      <c r="O2362" s="96"/>
      <c r="P2362" s="97"/>
    </row>
    <row r="2363" spans="1:16">
      <c r="A2363" s="927"/>
      <c r="B2363" s="922" t="s">
        <v>127</v>
      </c>
      <c r="C2363" s="897"/>
      <c r="D2363" s="94"/>
      <c r="E2363" s="96"/>
      <c r="F2363" s="103"/>
      <c r="G2363" s="922" t="s">
        <v>127</v>
      </c>
      <c r="H2363" s="900"/>
      <c r="I2363" s="94"/>
      <c r="J2363" s="96"/>
      <c r="K2363" s="104"/>
      <c r="L2363" s="922" t="s">
        <v>127</v>
      </c>
      <c r="M2363" s="903"/>
      <c r="N2363" s="94"/>
      <c r="O2363" s="114"/>
      <c r="P2363" s="97"/>
    </row>
    <row r="2364" spans="1:16" ht="17.25" thickBot="1">
      <c r="A2364" s="927"/>
      <c r="B2364" s="913"/>
      <c r="C2364" s="897"/>
      <c r="D2364" s="94"/>
      <c r="E2364" s="96"/>
      <c r="F2364" s="104"/>
      <c r="G2364" s="913"/>
      <c r="H2364" s="900"/>
      <c r="I2364" s="94"/>
      <c r="J2364" s="96"/>
      <c r="K2364" s="99"/>
      <c r="L2364" s="913"/>
      <c r="M2364" s="903"/>
      <c r="N2364" s="113"/>
      <c r="O2364" s="96"/>
      <c r="P2364" s="112"/>
    </row>
    <row r="2365" spans="1:16">
      <c r="A2365" s="927"/>
      <c r="B2365" s="923"/>
      <c r="C2365" s="897"/>
      <c r="D2365" s="94"/>
      <c r="E2365" s="96"/>
      <c r="F2365" s="104"/>
      <c r="G2365" s="923"/>
      <c r="H2365" s="900"/>
      <c r="I2365" s="94"/>
      <c r="J2365" s="96"/>
      <c r="K2365" s="104"/>
      <c r="L2365" s="923"/>
      <c r="M2365" s="903"/>
      <c r="N2365" s="113"/>
      <c r="O2365" s="114"/>
      <c r="P2365" s="97"/>
    </row>
    <row r="2366" spans="1:16" ht="17.25" thickBot="1">
      <c r="A2366" s="927"/>
      <c r="B2366" s="924"/>
      <c r="C2366" s="897"/>
      <c r="D2366" s="94"/>
      <c r="E2366" s="96"/>
      <c r="F2366" s="99"/>
      <c r="G2366" s="924"/>
      <c r="H2366" s="900"/>
      <c r="I2366" s="94"/>
      <c r="J2366" s="96"/>
      <c r="K2366" s="93"/>
      <c r="L2366" s="924"/>
      <c r="M2366" s="903"/>
      <c r="N2366" s="94"/>
      <c r="O2366" s="114"/>
      <c r="P2366" s="104"/>
    </row>
    <row r="2367" spans="1:16">
      <c r="A2367" s="927"/>
      <c r="B2367" s="922" t="s">
        <v>128</v>
      </c>
      <c r="C2367" s="897"/>
      <c r="D2367" s="94"/>
      <c r="E2367" s="96"/>
      <c r="F2367" s="104"/>
      <c r="G2367" s="922" t="s">
        <v>128</v>
      </c>
      <c r="H2367" s="900"/>
      <c r="I2367" s="94"/>
      <c r="J2367" s="96"/>
      <c r="K2367" s="97"/>
      <c r="L2367" s="922" t="s">
        <v>128</v>
      </c>
      <c r="M2367" s="903"/>
      <c r="N2367" s="94"/>
      <c r="O2367" s="96"/>
      <c r="P2367" s="97"/>
    </row>
    <row r="2368" spans="1:16" ht="17.25" thickBot="1">
      <c r="A2368" s="927"/>
      <c r="B2368" s="913"/>
      <c r="C2368" s="897"/>
      <c r="D2368" s="94"/>
      <c r="E2368" s="96"/>
      <c r="F2368" s="93"/>
      <c r="G2368" s="913"/>
      <c r="H2368" s="900"/>
      <c r="I2368" s="94"/>
      <c r="J2368" s="114"/>
      <c r="K2368" s="97"/>
      <c r="L2368" s="913"/>
      <c r="M2368" s="903"/>
      <c r="N2368" s="113"/>
      <c r="O2368" s="114"/>
      <c r="P2368" s="97"/>
    </row>
    <row r="2369" spans="1:16">
      <c r="A2369" s="927"/>
      <c r="B2369" s="923"/>
      <c r="C2369" s="897"/>
      <c r="D2369" s="94"/>
      <c r="E2369" s="96"/>
      <c r="F2369" s="97"/>
      <c r="G2369" s="923"/>
      <c r="H2369" s="900"/>
      <c r="I2369" s="94"/>
      <c r="J2369" s="96"/>
      <c r="K2369" s="97"/>
      <c r="L2369" s="923"/>
      <c r="M2369" s="903"/>
      <c r="N2369" s="113"/>
      <c r="O2369" s="114"/>
      <c r="P2369" s="97"/>
    </row>
    <row r="2370" spans="1:16" ht="17.25" thickBot="1">
      <c r="A2370" s="927"/>
      <c r="B2370" s="924"/>
      <c r="C2370" s="897"/>
      <c r="D2370" s="94"/>
      <c r="E2370" s="96"/>
      <c r="F2370" s="93"/>
      <c r="G2370" s="924"/>
      <c r="H2370" s="900"/>
      <c r="I2370" s="94"/>
      <c r="J2370" s="114"/>
      <c r="K2370" s="97"/>
      <c r="L2370" s="924"/>
      <c r="M2370" s="903"/>
      <c r="N2370" s="94"/>
      <c r="O2370" s="114"/>
      <c r="P2370" s="97"/>
    </row>
    <row r="2371" spans="1:16">
      <c r="A2371" s="927"/>
      <c r="B2371" s="912" t="s">
        <v>129</v>
      </c>
      <c r="C2371" s="897"/>
      <c r="D2371" s="94"/>
      <c r="E2371" s="96"/>
      <c r="F2371" s="93"/>
      <c r="G2371" s="912" t="s">
        <v>129</v>
      </c>
      <c r="H2371" s="900"/>
      <c r="I2371" s="94"/>
      <c r="J2371" s="114"/>
      <c r="K2371" s="97"/>
      <c r="L2371" s="912" t="s">
        <v>129</v>
      </c>
      <c r="M2371" s="903"/>
      <c r="N2371" s="113"/>
      <c r="O2371" s="114"/>
      <c r="P2371" s="97"/>
    </row>
    <row r="2372" spans="1:16" ht="17.25" thickBot="1">
      <c r="A2372" s="927"/>
      <c r="B2372" s="913"/>
      <c r="C2372" s="897"/>
      <c r="D2372" s="94"/>
      <c r="E2372" s="96"/>
      <c r="F2372" s="93"/>
      <c r="G2372" s="913"/>
      <c r="H2372" s="900"/>
      <c r="I2372" s="94"/>
      <c r="J2372" s="114"/>
      <c r="K2372" s="97"/>
      <c r="L2372" s="913"/>
      <c r="M2372" s="903"/>
      <c r="N2372" s="94"/>
      <c r="O2372" s="114"/>
      <c r="P2372" s="97"/>
    </row>
    <row r="2373" spans="1:16">
      <c r="A2373" s="927"/>
      <c r="B2373" s="106"/>
      <c r="C2373" s="897"/>
      <c r="D2373" s="94"/>
      <c r="E2373" s="96"/>
      <c r="F2373" s="97"/>
      <c r="G2373" s="106"/>
      <c r="H2373" s="900"/>
      <c r="I2373" s="94"/>
      <c r="J2373" s="96"/>
      <c r="K2373" s="112"/>
      <c r="L2373" s="106"/>
      <c r="M2373" s="903"/>
      <c r="N2373" s="113"/>
      <c r="O2373" s="96"/>
      <c r="P2373" s="112"/>
    </row>
    <row r="2374" spans="1:16">
      <c r="A2374" s="927"/>
      <c r="B2374" s="107"/>
      <c r="C2374" s="897"/>
      <c r="D2374" s="94"/>
      <c r="E2374" s="96"/>
      <c r="F2374" s="93"/>
      <c r="G2374" s="107"/>
      <c r="H2374" s="900"/>
      <c r="I2374" s="94"/>
      <c r="J2374" s="96"/>
      <c r="K2374" s="97"/>
      <c r="L2374" s="107"/>
      <c r="M2374" s="903"/>
      <c r="N2374" s="113"/>
      <c r="O2374" s="114"/>
      <c r="P2374" s="97"/>
    </row>
    <row r="2375" spans="1:16">
      <c r="A2375" s="927"/>
      <c r="B2375" s="109"/>
      <c r="C2375" s="897"/>
      <c r="D2375" s="94"/>
      <c r="E2375" s="96"/>
      <c r="F2375" s="93"/>
      <c r="G2375" s="109"/>
      <c r="H2375" s="900"/>
      <c r="I2375" s="113"/>
      <c r="J2375" s="114"/>
      <c r="K2375" s="97"/>
      <c r="L2375" s="109"/>
      <c r="M2375" s="903"/>
      <c r="N2375" s="113"/>
      <c r="O2375" s="114"/>
      <c r="P2375" s="104"/>
    </row>
    <row r="2376" spans="1:16">
      <c r="A2376" s="927"/>
      <c r="B2376" s="110"/>
      <c r="C2376" s="897"/>
      <c r="D2376" s="94"/>
      <c r="E2376" s="96"/>
      <c r="F2376" s="93"/>
      <c r="G2376" s="110"/>
      <c r="H2376" s="900"/>
      <c r="I2376" s="113"/>
      <c r="J2376" s="114"/>
      <c r="K2376" s="104"/>
      <c r="L2376" s="110"/>
      <c r="M2376" s="903"/>
      <c r="N2376" s="111"/>
      <c r="O2376" s="96"/>
      <c r="P2376" s="97"/>
    </row>
    <row r="2377" spans="1:16">
      <c r="A2377" s="927"/>
      <c r="B2377" s="109"/>
      <c r="C2377" s="897"/>
      <c r="D2377" s="111"/>
      <c r="E2377" s="96"/>
      <c r="F2377" s="97"/>
      <c r="G2377" s="109"/>
      <c r="H2377" s="900"/>
      <c r="I2377" s="111"/>
      <c r="J2377" s="96"/>
      <c r="K2377" s="112"/>
      <c r="L2377" s="109"/>
      <c r="M2377" s="903"/>
      <c r="N2377" s="94"/>
      <c r="O2377" s="96"/>
      <c r="P2377" s="112"/>
    </row>
    <row r="2378" spans="1:16">
      <c r="A2378" s="927"/>
      <c r="B2378" s="110"/>
      <c r="C2378" s="897"/>
      <c r="D2378" s="94"/>
      <c r="E2378" s="96"/>
      <c r="F2378" s="108"/>
      <c r="G2378" s="110"/>
      <c r="H2378" s="900"/>
      <c r="I2378" s="94"/>
      <c r="J2378" s="96"/>
      <c r="K2378" s="97"/>
      <c r="L2378" s="110"/>
      <c r="M2378" s="903"/>
      <c r="N2378" s="113"/>
      <c r="O2378" s="114"/>
      <c r="P2378" s="97"/>
    </row>
    <row r="2379" spans="1:16">
      <c r="A2379" s="927"/>
      <c r="B2379" s="109"/>
      <c r="C2379" s="897"/>
      <c r="D2379" s="94"/>
      <c r="E2379" s="96"/>
      <c r="F2379" s="97"/>
      <c r="G2379" s="109"/>
      <c r="H2379" s="900"/>
      <c r="I2379" s="113"/>
      <c r="J2379" s="114"/>
      <c r="K2379" s="97"/>
      <c r="L2379" s="109"/>
      <c r="M2379" s="903"/>
      <c r="N2379" s="113"/>
      <c r="O2379" s="114"/>
      <c r="P2379" s="97"/>
    </row>
    <row r="2380" spans="1:16" ht="17.25" thickBot="1">
      <c r="A2380" s="927"/>
      <c r="B2380" s="110"/>
      <c r="C2380" s="910"/>
      <c r="D2380" s="115"/>
      <c r="E2380" s="116"/>
      <c r="F2380" s="117"/>
      <c r="G2380" s="110"/>
      <c r="H2380" s="900"/>
      <c r="I2380" s="115"/>
      <c r="J2380" s="116"/>
      <c r="K2380" s="117"/>
      <c r="L2380" s="110"/>
      <c r="M2380" s="903"/>
      <c r="N2380" s="115"/>
      <c r="O2380" s="116"/>
      <c r="P2380" s="117"/>
    </row>
    <row r="2381" spans="1:16">
      <c r="A2381" s="914" t="str">
        <f>TEXT(A2335,"AAAA")</f>
        <v>星期二</v>
      </c>
      <c r="B2381" s="109"/>
      <c r="C2381" s="896" t="s">
        <v>666</v>
      </c>
      <c r="D2381" s="118"/>
      <c r="E2381" s="119"/>
      <c r="F2381" s="97"/>
      <c r="G2381" s="109"/>
      <c r="H2381" s="899" t="s">
        <v>130</v>
      </c>
      <c r="I2381" s="118"/>
      <c r="J2381" s="119"/>
      <c r="K2381" s="97"/>
      <c r="L2381" s="109"/>
      <c r="M2381" s="902" t="s">
        <v>130</v>
      </c>
      <c r="N2381" s="118"/>
      <c r="O2381" s="119"/>
      <c r="P2381" s="97"/>
    </row>
    <row r="2382" spans="1:16">
      <c r="A2382" s="914"/>
      <c r="B2382" s="110"/>
      <c r="C2382" s="897"/>
      <c r="D2382" s="120"/>
      <c r="E2382" s="96"/>
      <c r="F2382" s="97"/>
      <c r="G2382" s="110"/>
      <c r="H2382" s="900"/>
      <c r="I2382" s="94"/>
      <c r="J2382" s="96"/>
      <c r="K2382" s="97"/>
      <c r="L2382" s="110"/>
      <c r="M2382" s="903"/>
      <c r="N2382" s="94"/>
      <c r="O2382" s="96"/>
      <c r="P2382" s="97"/>
    </row>
    <row r="2383" spans="1:16">
      <c r="A2383" s="914"/>
      <c r="B2383" s="109"/>
      <c r="C2383" s="897"/>
      <c r="D2383" s="120"/>
      <c r="E2383" s="96"/>
      <c r="F2383" s="97"/>
      <c r="G2383" s="109"/>
      <c r="H2383" s="900"/>
      <c r="I2383" s="94"/>
      <c r="J2383" s="96"/>
      <c r="K2383" s="97"/>
      <c r="L2383" s="109"/>
      <c r="M2383" s="903"/>
      <c r="N2383" s="94"/>
      <c r="O2383" s="96"/>
      <c r="P2383" s="97"/>
    </row>
    <row r="2384" spans="1:16">
      <c r="A2384" s="914"/>
      <c r="B2384" s="110"/>
      <c r="C2384" s="897"/>
      <c r="D2384" s="120"/>
      <c r="E2384" s="96"/>
      <c r="F2384" s="97"/>
      <c r="G2384" s="110"/>
      <c r="H2384" s="900"/>
      <c r="I2384" s="94"/>
      <c r="J2384" s="96"/>
      <c r="K2384" s="97"/>
      <c r="L2384" s="110"/>
      <c r="M2384" s="903"/>
      <c r="N2384" s="94"/>
      <c r="O2384" s="96"/>
      <c r="P2384" s="97"/>
    </row>
    <row r="2385" spans="1:16">
      <c r="A2385" s="914"/>
      <c r="B2385" s="109"/>
      <c r="C2385" s="897"/>
      <c r="D2385" s="120"/>
      <c r="E2385" s="96"/>
      <c r="F2385" s="97"/>
      <c r="G2385" s="109"/>
      <c r="H2385" s="900"/>
      <c r="I2385" s="94"/>
      <c r="J2385" s="96"/>
      <c r="K2385" s="97"/>
      <c r="L2385" s="109"/>
      <c r="M2385" s="903"/>
      <c r="N2385" s="94"/>
      <c r="O2385" s="96"/>
      <c r="P2385" s="97"/>
    </row>
    <row r="2386" spans="1:16">
      <c r="A2386" s="914"/>
      <c r="B2386" s="110"/>
      <c r="C2386" s="897"/>
      <c r="D2386" s="120"/>
      <c r="E2386" s="96"/>
      <c r="F2386" s="97"/>
      <c r="G2386" s="110"/>
      <c r="H2386" s="900"/>
      <c r="I2386" s="94"/>
      <c r="J2386" s="96"/>
      <c r="K2386" s="97"/>
      <c r="L2386" s="110"/>
      <c r="M2386" s="903"/>
      <c r="N2386" s="94"/>
      <c r="O2386" s="96"/>
      <c r="P2386" s="97"/>
    </row>
    <row r="2387" spans="1:16">
      <c r="A2387" s="914"/>
      <c r="B2387" s="109"/>
      <c r="C2387" s="897"/>
      <c r="D2387" s="120"/>
      <c r="E2387" s="96"/>
      <c r="F2387" s="97"/>
      <c r="G2387" s="109"/>
      <c r="H2387" s="900"/>
      <c r="I2387" s="94"/>
      <c r="J2387" s="96"/>
      <c r="K2387" s="97"/>
      <c r="L2387" s="109"/>
      <c r="M2387" s="903"/>
      <c r="N2387" s="94"/>
      <c r="O2387" s="96"/>
      <c r="P2387" s="97"/>
    </row>
    <row r="2388" spans="1:16">
      <c r="A2388" s="914"/>
      <c r="B2388" s="110"/>
      <c r="C2388" s="897"/>
      <c r="D2388" s="94"/>
      <c r="E2388" s="96"/>
      <c r="F2388" s="97"/>
      <c r="G2388" s="110"/>
      <c r="H2388" s="900"/>
      <c r="I2388" s="94"/>
      <c r="J2388" s="96"/>
      <c r="K2388" s="97"/>
      <c r="L2388" s="110"/>
      <c r="M2388" s="903"/>
      <c r="N2388" s="94"/>
      <c r="O2388" s="96"/>
      <c r="P2388" s="97"/>
    </row>
    <row r="2389" spans="1:16">
      <c r="A2389" s="914"/>
      <c r="B2389" s="107"/>
      <c r="C2389" s="897"/>
      <c r="D2389" s="113"/>
      <c r="E2389" s="114"/>
      <c r="F2389" s="104"/>
      <c r="G2389" s="107"/>
      <c r="H2389" s="900"/>
      <c r="I2389" s="113"/>
      <c r="J2389" s="114"/>
      <c r="K2389" s="97"/>
      <c r="L2389" s="107"/>
      <c r="M2389" s="903"/>
      <c r="N2389" s="113"/>
      <c r="O2389" s="114"/>
      <c r="P2389" s="97"/>
    </row>
    <row r="2390" spans="1:16" ht="17.25" thickBot="1">
      <c r="A2390" s="914"/>
      <c r="B2390" s="107"/>
      <c r="C2390" s="910"/>
      <c r="D2390" s="122" t="s">
        <v>132</v>
      </c>
      <c r="E2390" s="123" t="s">
        <v>133</v>
      </c>
      <c r="F2390" s="124"/>
      <c r="G2390" s="107"/>
      <c r="H2390" s="911"/>
      <c r="I2390" s="122" t="s">
        <v>132</v>
      </c>
      <c r="J2390" s="123" t="s">
        <v>133</v>
      </c>
      <c r="K2390" s="97"/>
      <c r="L2390" s="107"/>
      <c r="M2390" s="909"/>
      <c r="N2390" s="122" t="s">
        <v>132</v>
      </c>
      <c r="O2390" s="123" t="s">
        <v>133</v>
      </c>
      <c r="P2390" s="97"/>
    </row>
    <row r="2391" spans="1:16">
      <c r="A2391" s="105"/>
      <c r="B2391" s="109"/>
      <c r="C2391" s="896" t="s">
        <v>667</v>
      </c>
      <c r="D2391" s="118"/>
      <c r="E2391" s="119"/>
      <c r="F2391" s="125"/>
      <c r="G2391" s="109"/>
      <c r="H2391" s="899" t="s">
        <v>134</v>
      </c>
      <c r="I2391" s="118"/>
      <c r="J2391" s="119"/>
      <c r="K2391" s="125"/>
      <c r="L2391" s="109"/>
      <c r="M2391" s="902" t="s">
        <v>134</v>
      </c>
      <c r="N2391" s="118"/>
      <c r="O2391" s="119"/>
      <c r="P2391" s="125"/>
    </row>
    <row r="2392" spans="1:16">
      <c r="A2392" s="105"/>
      <c r="B2392" s="110"/>
      <c r="C2392" s="897"/>
      <c r="D2392" s="94"/>
      <c r="E2392" s="96"/>
      <c r="F2392" s="97"/>
      <c r="G2392" s="110"/>
      <c r="H2392" s="900"/>
      <c r="I2392" s="94"/>
      <c r="J2392" s="96"/>
      <c r="K2392" s="97"/>
      <c r="L2392" s="110"/>
      <c r="M2392" s="903"/>
      <c r="N2392" s="94"/>
      <c r="O2392" s="96"/>
      <c r="P2392" s="97"/>
    </row>
    <row r="2393" spans="1:16">
      <c r="A2393" s="105"/>
      <c r="B2393" s="126"/>
      <c r="C2393" s="897"/>
      <c r="D2393" s="94"/>
      <c r="E2393" s="96"/>
      <c r="F2393" s="97"/>
      <c r="G2393" s="126"/>
      <c r="H2393" s="900"/>
      <c r="I2393" s="94"/>
      <c r="J2393" s="96"/>
      <c r="K2393" s="97"/>
      <c r="L2393" s="126"/>
      <c r="M2393" s="903"/>
      <c r="N2393" s="94"/>
      <c r="O2393" s="96"/>
      <c r="P2393" s="128"/>
    </row>
    <row r="2394" spans="1:16">
      <c r="A2394" s="105"/>
      <c r="B2394" s="107"/>
      <c r="C2394" s="897"/>
      <c r="D2394" s="94"/>
      <c r="E2394" s="96"/>
      <c r="F2394" s="97"/>
      <c r="G2394" s="107"/>
      <c r="H2394" s="900"/>
      <c r="I2394" s="94"/>
      <c r="J2394" s="96"/>
      <c r="K2394" s="97"/>
      <c r="L2394" s="107"/>
      <c r="M2394" s="903"/>
      <c r="N2394" s="94"/>
      <c r="O2394" s="96"/>
      <c r="P2394" s="216"/>
    </row>
    <row r="2395" spans="1:16">
      <c r="A2395" s="105"/>
      <c r="B2395" s="109"/>
      <c r="C2395" s="897"/>
      <c r="D2395" s="94"/>
      <c r="E2395" s="96"/>
      <c r="F2395" s="97"/>
      <c r="G2395" s="109"/>
      <c r="H2395" s="900"/>
      <c r="I2395" s="94"/>
      <c r="J2395" s="96"/>
      <c r="K2395" s="97"/>
      <c r="L2395" s="109"/>
      <c r="M2395" s="903"/>
      <c r="N2395" s="94"/>
      <c r="O2395" s="96"/>
      <c r="P2395" s="97"/>
    </row>
    <row r="2396" spans="1:16">
      <c r="A2396" s="105"/>
      <c r="B2396" s="110"/>
      <c r="C2396" s="897"/>
      <c r="D2396" s="94"/>
      <c r="E2396" s="96"/>
      <c r="F2396" s="127"/>
      <c r="G2396" s="110"/>
      <c r="H2396" s="900"/>
      <c r="I2396" s="94"/>
      <c r="J2396" s="96"/>
      <c r="K2396" s="127"/>
      <c r="L2396" s="110"/>
      <c r="M2396" s="903"/>
      <c r="N2396" s="94"/>
      <c r="O2396" s="96"/>
      <c r="P2396" s="127"/>
    </row>
    <row r="2397" spans="1:16">
      <c r="A2397" s="105"/>
      <c r="B2397" s="109"/>
      <c r="C2397" s="897"/>
      <c r="D2397" s="94"/>
      <c r="E2397" s="96"/>
      <c r="F2397" s="128"/>
      <c r="G2397" s="109"/>
      <c r="H2397" s="900"/>
      <c r="I2397" s="94"/>
      <c r="J2397" s="96"/>
      <c r="K2397" s="128"/>
      <c r="L2397" s="109"/>
      <c r="M2397" s="903"/>
      <c r="N2397" s="94"/>
      <c r="O2397" s="96"/>
      <c r="P2397" s="128"/>
    </row>
    <row r="2398" spans="1:16">
      <c r="A2398" s="105"/>
      <c r="B2398" s="110"/>
      <c r="C2398" s="897"/>
      <c r="D2398" s="217"/>
      <c r="E2398" s="114"/>
      <c r="F2398" s="216"/>
      <c r="G2398" s="110"/>
      <c r="H2398" s="900"/>
      <c r="I2398" s="113"/>
      <c r="J2398" s="114"/>
      <c r="K2398" s="216"/>
      <c r="L2398" s="110"/>
      <c r="M2398" s="903"/>
      <c r="N2398" s="113"/>
      <c r="O2398" s="114"/>
      <c r="P2398" s="216"/>
    </row>
    <row r="2399" spans="1:16">
      <c r="A2399" s="105"/>
      <c r="B2399" s="109"/>
      <c r="C2399" s="897"/>
      <c r="D2399" s="217"/>
      <c r="E2399" s="114"/>
      <c r="F2399" s="216"/>
      <c r="G2399" s="109"/>
      <c r="H2399" s="900"/>
      <c r="I2399" s="113"/>
      <c r="J2399" s="114"/>
      <c r="K2399" s="216"/>
      <c r="L2399" s="109"/>
      <c r="M2399" s="903"/>
      <c r="N2399" s="113"/>
      <c r="O2399" s="114"/>
      <c r="P2399" s="216"/>
    </row>
    <row r="2400" spans="1:16" ht="17.25" thickBot="1">
      <c r="A2400" s="105"/>
      <c r="B2400" s="110"/>
      <c r="C2400" s="910"/>
      <c r="D2400" s="129"/>
      <c r="E2400" s="130"/>
      <c r="F2400" s="104"/>
      <c r="G2400" s="110"/>
      <c r="H2400" s="911"/>
      <c r="I2400" s="113"/>
      <c r="J2400" s="130"/>
      <c r="K2400" s="104"/>
      <c r="L2400" s="110"/>
      <c r="M2400" s="909"/>
      <c r="N2400" s="113"/>
      <c r="O2400" s="131"/>
      <c r="P2400" s="127"/>
    </row>
    <row r="2401" spans="1:16">
      <c r="A2401" s="132"/>
      <c r="B2401" s="109"/>
      <c r="C2401" s="896" t="s">
        <v>668</v>
      </c>
      <c r="D2401" s="118" t="s">
        <v>136</v>
      </c>
      <c r="E2401" s="133" t="s">
        <v>137</v>
      </c>
      <c r="F2401" s="125"/>
      <c r="G2401" s="109"/>
      <c r="H2401" s="899" t="s">
        <v>135</v>
      </c>
      <c r="I2401" s="118" t="s">
        <v>136</v>
      </c>
      <c r="J2401" s="133" t="s">
        <v>137</v>
      </c>
      <c r="K2401" s="125"/>
      <c r="L2401" s="109"/>
      <c r="M2401" s="902" t="s">
        <v>135</v>
      </c>
      <c r="N2401" s="118" t="s">
        <v>136</v>
      </c>
      <c r="O2401" s="133" t="s">
        <v>137</v>
      </c>
      <c r="P2401" s="125"/>
    </row>
    <row r="2402" spans="1:16">
      <c r="A2402" s="132"/>
      <c r="B2402" s="110"/>
      <c r="C2402" s="897"/>
      <c r="D2402" s="94" t="s">
        <v>141</v>
      </c>
      <c r="E2402" s="96" t="s">
        <v>142</v>
      </c>
      <c r="F2402" s="134"/>
      <c r="G2402" s="110"/>
      <c r="H2402" s="900"/>
      <c r="I2402" s="94" t="s">
        <v>141</v>
      </c>
      <c r="J2402" s="96" t="s">
        <v>142</v>
      </c>
      <c r="K2402" s="134"/>
      <c r="L2402" s="110"/>
      <c r="M2402" s="903"/>
      <c r="N2402" s="94" t="s">
        <v>141</v>
      </c>
      <c r="O2402" s="96" t="s">
        <v>142</v>
      </c>
      <c r="P2402" s="134"/>
    </row>
    <row r="2403" spans="1:16">
      <c r="A2403" s="132"/>
      <c r="B2403" s="135"/>
      <c r="C2403" s="897"/>
      <c r="D2403" s="94" t="s">
        <v>145</v>
      </c>
      <c r="E2403" s="96" t="s">
        <v>146</v>
      </c>
      <c r="F2403" s="97"/>
      <c r="G2403" s="135"/>
      <c r="H2403" s="900"/>
      <c r="I2403" s="94" t="s">
        <v>145</v>
      </c>
      <c r="J2403" s="96" t="s">
        <v>146</v>
      </c>
      <c r="K2403" s="97"/>
      <c r="L2403" s="135"/>
      <c r="M2403" s="903"/>
      <c r="N2403" s="94" t="s">
        <v>145</v>
      </c>
      <c r="O2403" s="96" t="s">
        <v>146</v>
      </c>
      <c r="P2403" s="97"/>
    </row>
    <row r="2404" spans="1:16">
      <c r="A2404" s="132"/>
      <c r="B2404" s="110"/>
      <c r="C2404" s="897"/>
      <c r="D2404" s="94" t="s">
        <v>147</v>
      </c>
      <c r="E2404" s="96" t="s">
        <v>148</v>
      </c>
      <c r="F2404" s="104"/>
      <c r="G2404" s="110"/>
      <c r="H2404" s="900"/>
      <c r="I2404" s="94" t="s">
        <v>147</v>
      </c>
      <c r="J2404" s="96" t="s">
        <v>148</v>
      </c>
      <c r="K2404" s="104"/>
      <c r="L2404" s="110"/>
      <c r="M2404" s="903"/>
      <c r="N2404" s="94" t="s">
        <v>147</v>
      </c>
      <c r="O2404" s="96" t="s">
        <v>148</v>
      </c>
      <c r="P2404" s="104"/>
    </row>
    <row r="2405" spans="1:16">
      <c r="A2405" s="132"/>
      <c r="B2405" s="135"/>
      <c r="C2405" s="897"/>
      <c r="D2405" s="94"/>
      <c r="E2405" s="114"/>
      <c r="F2405" s="136"/>
      <c r="G2405" s="135"/>
      <c r="H2405" s="900"/>
      <c r="I2405" s="94"/>
      <c r="J2405" s="114"/>
      <c r="K2405" s="136"/>
      <c r="L2405" s="135"/>
      <c r="M2405" s="903"/>
      <c r="N2405" s="94"/>
      <c r="O2405" s="114"/>
      <c r="P2405" s="136"/>
    </row>
    <row r="2406" spans="1:16">
      <c r="A2406" s="132"/>
      <c r="B2406" s="110"/>
      <c r="C2406" s="897"/>
      <c r="D2406" s="94"/>
      <c r="E2406" s="96"/>
      <c r="F2406" s="97"/>
      <c r="G2406" s="110"/>
      <c r="H2406" s="900"/>
      <c r="I2406" s="94"/>
      <c r="J2406" s="96"/>
      <c r="K2406" s="97"/>
      <c r="L2406" s="110"/>
      <c r="M2406" s="903"/>
      <c r="N2406" s="94"/>
      <c r="O2406" s="96"/>
      <c r="P2406" s="97"/>
    </row>
    <row r="2407" spans="1:16">
      <c r="A2407" s="132"/>
      <c r="B2407" s="135"/>
      <c r="C2407" s="897"/>
      <c r="D2407" s="94"/>
      <c r="E2407" s="114"/>
      <c r="F2407" s="136"/>
      <c r="G2407" s="135"/>
      <c r="H2407" s="900"/>
      <c r="I2407" s="94"/>
      <c r="J2407" s="114"/>
      <c r="K2407" s="136"/>
      <c r="L2407" s="135"/>
      <c r="M2407" s="903"/>
      <c r="N2407" s="94"/>
      <c r="O2407" s="114"/>
      <c r="P2407" s="136"/>
    </row>
    <row r="2408" spans="1:16">
      <c r="A2408" s="132"/>
      <c r="B2408" s="110"/>
      <c r="C2408" s="897"/>
      <c r="D2408" s="94"/>
      <c r="E2408" s="96"/>
      <c r="F2408" s="97"/>
      <c r="G2408" s="110"/>
      <c r="H2408" s="900"/>
      <c r="I2408" s="94"/>
      <c r="J2408" s="96"/>
      <c r="K2408" s="97"/>
      <c r="L2408" s="110"/>
      <c r="M2408" s="903"/>
      <c r="N2408" s="94"/>
      <c r="O2408" s="96"/>
      <c r="P2408" s="97"/>
    </row>
    <row r="2409" spans="1:16">
      <c r="A2409" s="132"/>
      <c r="B2409" s="135"/>
      <c r="C2409" s="897"/>
      <c r="D2409" s="94"/>
      <c r="E2409" s="96"/>
      <c r="F2409" s="97"/>
      <c r="G2409" s="135"/>
      <c r="H2409" s="900"/>
      <c r="I2409" s="94"/>
      <c r="J2409" s="96"/>
      <c r="K2409" s="97"/>
      <c r="L2409" s="135"/>
      <c r="M2409" s="903"/>
      <c r="N2409" s="94"/>
      <c r="O2409" s="96"/>
      <c r="P2409" s="97"/>
    </row>
    <row r="2410" spans="1:16" ht="17.25" thickBot="1">
      <c r="A2410" s="132"/>
      <c r="B2410" s="110"/>
      <c r="C2410" s="910"/>
      <c r="D2410" s="115"/>
      <c r="E2410" s="116"/>
      <c r="F2410" s="117"/>
      <c r="G2410" s="110"/>
      <c r="H2410" s="911"/>
      <c r="I2410" s="115"/>
      <c r="J2410" s="130"/>
      <c r="K2410" s="104"/>
      <c r="L2410" s="110"/>
      <c r="M2410" s="909"/>
      <c r="N2410" s="115"/>
      <c r="O2410" s="130"/>
      <c r="P2410" s="104"/>
    </row>
    <row r="2411" spans="1:16">
      <c r="A2411" s="132"/>
      <c r="B2411" s="135"/>
      <c r="C2411" s="896" t="s">
        <v>669</v>
      </c>
      <c r="D2411" s="137" t="s">
        <v>150</v>
      </c>
      <c r="E2411" s="138"/>
      <c r="F2411" s="139" t="s">
        <v>151</v>
      </c>
      <c r="G2411" s="135"/>
      <c r="H2411" s="899" t="s">
        <v>149</v>
      </c>
      <c r="I2411" s="137" t="s">
        <v>150</v>
      </c>
      <c r="J2411" s="138"/>
      <c r="K2411" s="139" t="s">
        <v>151</v>
      </c>
      <c r="L2411" s="135"/>
      <c r="M2411" s="902" t="s">
        <v>149</v>
      </c>
      <c r="N2411" s="137" t="s">
        <v>150</v>
      </c>
      <c r="O2411" s="138"/>
      <c r="P2411" s="139" t="s">
        <v>151</v>
      </c>
    </row>
    <row r="2412" spans="1:16">
      <c r="A2412" s="132"/>
      <c r="B2412" s="110"/>
      <c r="C2412" s="897"/>
      <c r="D2412" s="120"/>
      <c r="E2412" s="121"/>
      <c r="F2412" s="140"/>
      <c r="G2412" s="110"/>
      <c r="H2412" s="900"/>
      <c r="I2412" s="94"/>
      <c r="J2412" s="96"/>
      <c r="K2412" s="97"/>
      <c r="L2412" s="110"/>
      <c r="M2412" s="903"/>
      <c r="N2412" s="94"/>
      <c r="O2412" s="96"/>
      <c r="P2412" s="97"/>
    </row>
    <row r="2413" spans="1:16">
      <c r="A2413" s="132"/>
      <c r="B2413" s="135"/>
      <c r="C2413" s="897"/>
      <c r="D2413" s="94"/>
      <c r="E2413" s="96"/>
      <c r="F2413" s="97"/>
      <c r="G2413" s="135"/>
      <c r="H2413" s="900"/>
      <c r="I2413" s="94"/>
      <c r="J2413" s="96"/>
      <c r="K2413" s="97"/>
      <c r="L2413" s="135"/>
      <c r="M2413" s="903"/>
      <c r="N2413" s="94"/>
      <c r="O2413" s="96"/>
      <c r="P2413" s="97"/>
    </row>
    <row r="2414" spans="1:16">
      <c r="A2414" s="132"/>
      <c r="B2414" s="110"/>
      <c r="C2414" s="897"/>
      <c r="D2414" s="113"/>
      <c r="E2414" s="114"/>
      <c r="F2414" s="104"/>
      <c r="G2414" s="110"/>
      <c r="H2414" s="900"/>
      <c r="I2414" s="113"/>
      <c r="J2414" s="114"/>
      <c r="K2414" s="104"/>
      <c r="L2414" s="110"/>
      <c r="M2414" s="903"/>
      <c r="N2414" s="113"/>
      <c r="O2414" s="114"/>
      <c r="P2414" s="104"/>
    </row>
    <row r="2415" spans="1:16">
      <c r="A2415" s="905"/>
      <c r="B2415" s="135"/>
      <c r="C2415" s="897"/>
      <c r="D2415" s="94"/>
      <c r="E2415" s="96"/>
      <c r="F2415" s="97"/>
      <c r="G2415" s="135"/>
      <c r="H2415" s="900"/>
      <c r="I2415" s="94"/>
      <c r="J2415" s="96"/>
      <c r="K2415" s="97"/>
      <c r="L2415" s="135"/>
      <c r="M2415" s="903"/>
      <c r="N2415" s="94"/>
      <c r="O2415" s="96"/>
      <c r="P2415" s="97"/>
    </row>
    <row r="2416" spans="1:16">
      <c r="A2416" s="905"/>
      <c r="B2416" s="110"/>
      <c r="C2416" s="897"/>
      <c r="D2416" s="94"/>
      <c r="E2416" s="96"/>
      <c r="F2416" s="97"/>
      <c r="G2416" s="110"/>
      <c r="H2416" s="900"/>
      <c r="I2416" s="94"/>
      <c r="J2416" s="96"/>
      <c r="K2416" s="97"/>
      <c r="L2416" s="110"/>
      <c r="M2416" s="903"/>
      <c r="N2416" s="94"/>
      <c r="O2416" s="96"/>
      <c r="P2416" s="97"/>
    </row>
    <row r="2417" spans="1:16">
      <c r="A2417" s="905"/>
      <c r="B2417" s="135"/>
      <c r="C2417" s="897"/>
      <c r="D2417" s="113"/>
      <c r="E2417" s="114"/>
      <c r="F2417" s="104"/>
      <c r="G2417" s="135"/>
      <c r="H2417" s="900"/>
      <c r="I2417" s="113"/>
      <c r="J2417" s="114"/>
      <c r="K2417" s="104"/>
      <c r="L2417" s="135"/>
      <c r="M2417" s="903"/>
      <c r="N2417" s="113"/>
      <c r="O2417" s="114"/>
      <c r="P2417" s="104"/>
    </row>
    <row r="2418" spans="1:16" ht="17.25" thickBot="1">
      <c r="A2418" s="906"/>
      <c r="B2418" s="141"/>
      <c r="C2418" s="898"/>
      <c r="D2418" s="142"/>
      <c r="E2418" s="143"/>
      <c r="F2418" s="144"/>
      <c r="G2418" s="141"/>
      <c r="H2418" s="901"/>
      <c r="I2418" s="142"/>
      <c r="J2418" s="143"/>
      <c r="K2418" s="144"/>
      <c r="L2418" s="141"/>
      <c r="M2418" s="904"/>
      <c r="N2418" s="142"/>
      <c r="O2418" s="143"/>
      <c r="P2418" s="144"/>
    </row>
    <row r="2419" spans="1:16" s="146" customFormat="1" ht="27" customHeight="1" thickTop="1" thickBot="1">
      <c r="A2419" s="145"/>
      <c r="B2419" s="907" t="s">
        <v>152</v>
      </c>
      <c r="C2419" s="907"/>
      <c r="D2419" s="907"/>
      <c r="E2419" s="907"/>
      <c r="F2419" s="907"/>
      <c r="G2419" s="908" t="s">
        <v>153</v>
      </c>
      <c r="H2419" s="908"/>
      <c r="I2419" s="908"/>
      <c r="J2419" s="908"/>
      <c r="K2419" s="908"/>
      <c r="L2419" s="908"/>
      <c r="M2419" s="908"/>
      <c r="N2419" s="889" t="s">
        <v>154</v>
      </c>
      <c r="O2419" s="889"/>
      <c r="P2419" s="889"/>
    </row>
    <row r="2420" spans="1:16" s="159" customFormat="1" ht="21.75" customHeight="1" thickTop="1" thickBot="1">
      <c r="A2420" s="147" t="s">
        <v>0</v>
      </c>
      <c r="B2420" s="148"/>
      <c r="C2420" s="149" t="s">
        <v>155</v>
      </c>
      <c r="D2420" s="150" t="s">
        <v>156</v>
      </c>
      <c r="E2420" s="151" t="s">
        <v>157</v>
      </c>
      <c r="F2420" s="152" t="s">
        <v>158</v>
      </c>
      <c r="G2420" s="153" t="s">
        <v>159</v>
      </c>
      <c r="H2420" s="154" t="s">
        <v>150</v>
      </c>
      <c r="I2420" s="155" t="s">
        <v>156</v>
      </c>
      <c r="J2420" s="155" t="s">
        <v>157</v>
      </c>
      <c r="K2420" s="155" t="s">
        <v>158</v>
      </c>
      <c r="L2420" s="154" t="s">
        <v>160</v>
      </c>
      <c r="M2420" s="156" t="s">
        <v>161</v>
      </c>
      <c r="N2420" s="157" t="s">
        <v>155</v>
      </c>
      <c r="O2420" s="151" t="s">
        <v>157</v>
      </c>
      <c r="P2420" s="158" t="s">
        <v>158</v>
      </c>
    </row>
    <row r="2421" spans="1:16" s="172" customFormat="1" ht="17.25" thickTop="1">
      <c r="A2421" s="890">
        <f>A2335</f>
        <v>46196</v>
      </c>
      <c r="B2421" s="893" t="s">
        <v>670</v>
      </c>
      <c r="C2421" s="160"/>
      <c r="D2421" s="161"/>
      <c r="E2421" s="162"/>
      <c r="F2421" s="163"/>
      <c r="G2421" s="164"/>
      <c r="H2421" s="165"/>
      <c r="I2421" s="166"/>
      <c r="J2421" s="166"/>
      <c r="K2421" s="167"/>
      <c r="L2421" s="168"/>
      <c r="M2421" s="169"/>
      <c r="N2421" s="170"/>
      <c r="O2421" s="166"/>
      <c r="P2421" s="171"/>
    </row>
    <row r="2422" spans="1:16" s="172" customFormat="1">
      <c r="A2422" s="891"/>
      <c r="B2422" s="894"/>
      <c r="C2422" s="173"/>
      <c r="D2422" s="174"/>
      <c r="E2422" s="175"/>
      <c r="F2422" s="176"/>
      <c r="G2422" s="173"/>
      <c r="H2422" s="177"/>
      <c r="I2422" s="175"/>
      <c r="J2422" s="175"/>
      <c r="K2422" s="178"/>
      <c r="L2422" s="179"/>
      <c r="M2422" s="180"/>
      <c r="N2422" s="181"/>
      <c r="O2422" s="175"/>
      <c r="P2422" s="182"/>
    </row>
    <row r="2423" spans="1:16" s="172" customFormat="1">
      <c r="A2423" s="891"/>
      <c r="B2423" s="894"/>
      <c r="C2423" s="173"/>
      <c r="D2423" s="174"/>
      <c r="E2423" s="175"/>
      <c r="F2423" s="176"/>
      <c r="G2423" s="173"/>
      <c r="H2423" s="183"/>
      <c r="I2423" s="175"/>
      <c r="J2423" s="175"/>
      <c r="K2423" s="178"/>
      <c r="L2423" s="184"/>
      <c r="M2423" s="180"/>
      <c r="N2423" s="181"/>
      <c r="O2423" s="175"/>
      <c r="P2423" s="182"/>
    </row>
    <row r="2424" spans="1:16" s="172" customFormat="1">
      <c r="A2424" s="891"/>
      <c r="B2424" s="894"/>
      <c r="C2424" s="173"/>
      <c r="D2424" s="218"/>
      <c r="E2424" s="175"/>
      <c r="F2424" s="176"/>
      <c r="G2424" s="173"/>
      <c r="H2424" s="183"/>
      <c r="I2424" s="175"/>
      <c r="J2424" s="175"/>
      <c r="K2424" s="187"/>
      <c r="L2424" s="184"/>
      <c r="M2424" s="180"/>
      <c r="N2424" s="181"/>
      <c r="O2424" s="175"/>
      <c r="P2424" s="182"/>
    </row>
    <row r="2425" spans="1:16" s="172" customFormat="1">
      <c r="A2425" s="891"/>
      <c r="B2425" s="894"/>
      <c r="C2425" s="173"/>
      <c r="D2425" s="185"/>
      <c r="E2425" s="175"/>
      <c r="F2425" s="182"/>
      <c r="G2425" s="173"/>
      <c r="H2425" s="186"/>
      <c r="I2425" s="175"/>
      <c r="J2425" s="175"/>
      <c r="K2425" s="187"/>
      <c r="L2425" s="184"/>
      <c r="M2425" s="180"/>
      <c r="N2425" s="181"/>
      <c r="O2425" s="175"/>
      <c r="P2425" s="182"/>
    </row>
    <row r="2426" spans="1:16" s="172" customFormat="1">
      <c r="A2426" s="891"/>
      <c r="B2426" s="894"/>
      <c r="C2426" s="173"/>
      <c r="D2426" s="174"/>
      <c r="E2426" s="175"/>
      <c r="F2426" s="188"/>
      <c r="G2426" s="198"/>
      <c r="H2426" s="183"/>
      <c r="I2426" s="191"/>
      <c r="J2426" s="175"/>
      <c r="K2426" s="178"/>
      <c r="L2426" s="189"/>
      <c r="M2426" s="190"/>
      <c r="N2426" s="181"/>
      <c r="O2426" s="175"/>
      <c r="P2426" s="182"/>
    </row>
    <row r="2427" spans="1:16" s="172" customFormat="1">
      <c r="A2427" s="891"/>
      <c r="B2427" s="894"/>
      <c r="C2427" s="173"/>
      <c r="D2427" s="174"/>
      <c r="E2427" s="175"/>
      <c r="F2427" s="182"/>
      <c r="G2427" s="173"/>
      <c r="H2427" s="183"/>
      <c r="I2427" s="191"/>
      <c r="J2427" s="175"/>
      <c r="K2427" s="178"/>
      <c r="L2427" s="184"/>
      <c r="M2427" s="180"/>
      <c r="N2427" s="181"/>
      <c r="O2427" s="175"/>
      <c r="P2427" s="182"/>
    </row>
    <row r="2428" spans="1:16" s="172" customFormat="1">
      <c r="A2428" s="891"/>
      <c r="B2428" s="894"/>
      <c r="C2428" s="173"/>
      <c r="D2428" s="174"/>
      <c r="E2428" s="175"/>
      <c r="F2428" s="182"/>
      <c r="G2428" s="219"/>
      <c r="H2428" s="183"/>
      <c r="I2428" s="175"/>
      <c r="J2428" s="175"/>
      <c r="K2428" s="178"/>
      <c r="L2428" s="184"/>
      <c r="M2428" s="180"/>
      <c r="N2428" s="181"/>
      <c r="O2428" s="175"/>
      <c r="P2428" s="182"/>
    </row>
    <row r="2429" spans="1:16" s="172" customFormat="1">
      <c r="A2429" s="891"/>
      <c r="B2429" s="894"/>
      <c r="C2429" s="173"/>
      <c r="D2429" s="174"/>
      <c r="E2429" s="175"/>
      <c r="F2429" s="188"/>
      <c r="G2429" s="173"/>
      <c r="H2429" s="183"/>
      <c r="I2429" s="191"/>
      <c r="J2429" s="175"/>
      <c r="K2429" s="178"/>
      <c r="L2429" s="184"/>
      <c r="M2429" s="180"/>
      <c r="N2429" s="181"/>
      <c r="O2429" s="175"/>
      <c r="P2429" s="182"/>
    </row>
    <row r="2430" spans="1:16" s="172" customFormat="1">
      <c r="A2430" s="891"/>
      <c r="B2430" s="894"/>
      <c r="C2430" s="173"/>
      <c r="D2430" s="174"/>
      <c r="E2430" s="175"/>
      <c r="F2430" s="182"/>
      <c r="G2430" s="173"/>
      <c r="H2430" s="183"/>
      <c r="I2430" s="191"/>
      <c r="J2430" s="175"/>
      <c r="K2430" s="178"/>
      <c r="L2430" s="184"/>
      <c r="M2430" s="180"/>
      <c r="N2430" s="181"/>
      <c r="O2430" s="175"/>
      <c r="P2430" s="182"/>
    </row>
    <row r="2431" spans="1:16" s="172" customFormat="1">
      <c r="A2431" s="891"/>
      <c r="B2431" s="894"/>
      <c r="C2431" s="192"/>
      <c r="D2431" s="193"/>
      <c r="E2431" s="194"/>
      <c r="F2431" s="195"/>
      <c r="G2431" s="173"/>
      <c r="H2431" s="177"/>
      <c r="I2431" s="175"/>
      <c r="J2431" s="175"/>
      <c r="K2431" s="178"/>
      <c r="L2431" s="184"/>
      <c r="M2431" s="180"/>
      <c r="N2431" s="196"/>
      <c r="O2431" s="194"/>
      <c r="P2431" s="195"/>
    </row>
    <row r="2432" spans="1:16" s="172" customFormat="1">
      <c r="A2432" s="891"/>
      <c r="B2432" s="894"/>
      <c r="C2432" s="192"/>
      <c r="D2432" s="193"/>
      <c r="E2432" s="194"/>
      <c r="F2432" s="195"/>
      <c r="G2432" s="198"/>
      <c r="H2432" s="183"/>
      <c r="I2432" s="191"/>
      <c r="J2432" s="175"/>
      <c r="K2432" s="178"/>
      <c r="L2432" s="184"/>
      <c r="M2432" s="180"/>
      <c r="N2432" s="196"/>
      <c r="O2432" s="194"/>
      <c r="P2432" s="195"/>
    </row>
    <row r="2433" spans="1:16" s="172" customFormat="1">
      <c r="A2433" s="891"/>
      <c r="B2433" s="894"/>
      <c r="C2433" s="192"/>
      <c r="D2433" s="193"/>
      <c r="E2433" s="194"/>
      <c r="F2433" s="195"/>
      <c r="G2433" s="173"/>
      <c r="H2433" s="199"/>
      <c r="I2433" s="191"/>
      <c r="J2433" s="200"/>
      <c r="K2433" s="197"/>
      <c r="L2433" s="184"/>
      <c r="M2433" s="180"/>
      <c r="N2433" s="196"/>
      <c r="O2433" s="194"/>
      <c r="P2433" s="195"/>
    </row>
    <row r="2434" spans="1:16" s="172" customFormat="1">
      <c r="A2434" s="891"/>
      <c r="B2434" s="894"/>
      <c r="C2434" s="192"/>
      <c r="D2434" s="193"/>
      <c r="E2434" s="194"/>
      <c r="F2434" s="195"/>
      <c r="G2434" s="173"/>
      <c r="H2434" s="201"/>
      <c r="I2434" s="175"/>
      <c r="J2434" s="175"/>
      <c r="K2434" s="178"/>
      <c r="L2434" s="184"/>
      <c r="M2434" s="180"/>
      <c r="N2434" s="196"/>
      <c r="O2434" s="194"/>
      <c r="P2434" s="195"/>
    </row>
    <row r="2435" spans="1:16" s="172" customFormat="1">
      <c r="A2435" s="891"/>
      <c r="B2435" s="894"/>
      <c r="C2435" s="192"/>
      <c r="D2435" s="193"/>
      <c r="E2435" s="194"/>
      <c r="F2435" s="195"/>
      <c r="G2435" s="198"/>
      <c r="H2435" s="183"/>
      <c r="I2435" s="200"/>
      <c r="J2435" s="200"/>
      <c r="K2435" s="197"/>
      <c r="L2435" s="184"/>
      <c r="M2435" s="180"/>
      <c r="N2435" s="196"/>
      <c r="O2435" s="194"/>
      <c r="P2435" s="195"/>
    </row>
    <row r="2436" spans="1:16" s="172" customFormat="1">
      <c r="A2436" s="891"/>
      <c r="B2436" s="894"/>
      <c r="C2436" s="192"/>
      <c r="D2436" s="193"/>
      <c r="E2436" s="194"/>
      <c r="F2436" s="195"/>
      <c r="G2436" s="173"/>
      <c r="H2436" s="183"/>
      <c r="I2436" s="200"/>
      <c r="J2436" s="200"/>
      <c r="K2436" s="197"/>
      <c r="L2436" s="179"/>
      <c r="M2436" s="180"/>
      <c r="N2436" s="196"/>
      <c r="O2436" s="194"/>
      <c r="P2436" s="195"/>
    </row>
    <row r="2437" spans="1:16" s="172" customFormat="1">
      <c r="A2437" s="891"/>
      <c r="B2437" s="894"/>
      <c r="C2437" s="192"/>
      <c r="D2437" s="193"/>
      <c r="E2437" s="194"/>
      <c r="F2437" s="195"/>
      <c r="G2437" s="192"/>
      <c r="H2437" s="201"/>
      <c r="I2437" s="202"/>
      <c r="J2437" s="202"/>
      <c r="K2437" s="203"/>
      <c r="L2437" s="204"/>
      <c r="M2437" s="190"/>
      <c r="N2437" s="196"/>
      <c r="O2437" s="194"/>
      <c r="P2437" s="195"/>
    </row>
    <row r="2438" spans="1:16" s="172" customFormat="1">
      <c r="A2438" s="891"/>
      <c r="B2438" s="894"/>
      <c r="C2438" s="192"/>
      <c r="D2438" s="193"/>
      <c r="E2438" s="194"/>
      <c r="F2438" s="195"/>
      <c r="G2438" s="192"/>
      <c r="H2438" s="201"/>
      <c r="I2438" s="202"/>
      <c r="J2438" s="202"/>
      <c r="K2438" s="203"/>
      <c r="L2438" s="204"/>
      <c r="M2438" s="190"/>
      <c r="N2438" s="196"/>
      <c r="O2438" s="194"/>
      <c r="P2438" s="195"/>
    </row>
    <row r="2439" spans="1:16" s="172" customFormat="1">
      <c r="A2439" s="891"/>
      <c r="B2439" s="894"/>
      <c r="C2439" s="192"/>
      <c r="D2439" s="193"/>
      <c r="E2439" s="194"/>
      <c r="F2439" s="195"/>
      <c r="G2439" s="192"/>
      <c r="H2439" s="201"/>
      <c r="I2439" s="202"/>
      <c r="J2439" s="202"/>
      <c r="K2439" s="203"/>
      <c r="L2439" s="204"/>
      <c r="M2439" s="190"/>
      <c r="N2439" s="196"/>
      <c r="O2439" s="194"/>
      <c r="P2439" s="195"/>
    </row>
    <row r="2440" spans="1:16" s="172" customFormat="1" ht="17.25" thickBot="1">
      <c r="A2440" s="892"/>
      <c r="B2440" s="895"/>
      <c r="C2440" s="205"/>
      <c r="D2440" s="206"/>
      <c r="E2440" s="207"/>
      <c r="F2440" s="208"/>
      <c r="G2440" s="209"/>
      <c r="H2440" s="210"/>
      <c r="I2440" s="211"/>
      <c r="J2440" s="211"/>
      <c r="K2440" s="212"/>
      <c r="L2440" s="213"/>
      <c r="M2440" s="214"/>
      <c r="N2440" s="215"/>
      <c r="O2440" s="207"/>
      <c r="P2440" s="208"/>
    </row>
    <row r="2441" spans="1:16" s="71" customFormat="1" ht="18" customHeight="1" thickTop="1" thickBot="1">
      <c r="A2441" s="926">
        <f>A2335+1</f>
        <v>46197</v>
      </c>
      <c r="B2441" s="90" t="s">
        <v>162</v>
      </c>
      <c r="C2441" s="896" t="s">
        <v>665</v>
      </c>
      <c r="D2441" s="91" t="s">
        <v>114</v>
      </c>
      <c r="E2441" s="92" t="s">
        <v>164</v>
      </c>
      <c r="F2441" s="93"/>
      <c r="G2441" s="90" t="s">
        <v>162</v>
      </c>
      <c r="H2441" s="900" t="s">
        <v>163</v>
      </c>
      <c r="I2441" s="91" t="s">
        <v>114</v>
      </c>
      <c r="J2441" s="92" t="s">
        <v>164</v>
      </c>
      <c r="K2441" s="93"/>
      <c r="L2441" s="90" t="s">
        <v>162</v>
      </c>
      <c r="M2441" s="903" t="s">
        <v>163</v>
      </c>
      <c r="N2441" s="91" t="s">
        <v>114</v>
      </c>
      <c r="O2441" s="92" t="s">
        <v>164</v>
      </c>
      <c r="P2441" s="93"/>
    </row>
    <row r="2442" spans="1:16" ht="18" customHeight="1">
      <c r="A2442" s="927"/>
      <c r="B2442" s="928"/>
      <c r="C2442" s="897"/>
      <c r="D2442" s="94" t="s">
        <v>116</v>
      </c>
      <c r="E2442" s="95" t="s">
        <v>142</v>
      </c>
      <c r="F2442" s="93"/>
      <c r="G2442" s="928"/>
      <c r="H2442" s="900"/>
      <c r="I2442" s="94" t="s">
        <v>116</v>
      </c>
      <c r="J2442" s="95" t="s">
        <v>142</v>
      </c>
      <c r="K2442" s="93"/>
      <c r="L2442" s="928"/>
      <c r="M2442" s="903"/>
      <c r="N2442" s="94" t="s">
        <v>116</v>
      </c>
      <c r="O2442" s="95" t="s">
        <v>142</v>
      </c>
      <c r="P2442" s="93"/>
    </row>
    <row r="2443" spans="1:16" ht="17.25" thickBot="1">
      <c r="A2443" s="927"/>
      <c r="B2443" s="929"/>
      <c r="C2443" s="897"/>
      <c r="D2443" s="94" t="s">
        <v>165</v>
      </c>
      <c r="E2443" s="96" t="s">
        <v>166</v>
      </c>
      <c r="F2443" s="98"/>
      <c r="G2443" s="929"/>
      <c r="H2443" s="900"/>
      <c r="I2443" s="94" t="s">
        <v>165</v>
      </c>
      <c r="J2443" s="96" t="s">
        <v>166</v>
      </c>
      <c r="K2443" s="98"/>
      <c r="L2443" s="929"/>
      <c r="M2443" s="903"/>
      <c r="N2443" s="94" t="s">
        <v>165</v>
      </c>
      <c r="O2443" s="96" t="s">
        <v>166</v>
      </c>
      <c r="P2443" s="98"/>
    </row>
    <row r="2444" spans="1:16" ht="17.25" thickBot="1">
      <c r="A2444" s="927"/>
      <c r="B2444" s="90" t="s">
        <v>167</v>
      </c>
      <c r="C2444" s="897"/>
      <c r="D2444" s="94"/>
      <c r="E2444" s="96"/>
      <c r="F2444" s="97"/>
      <c r="G2444" s="90" t="s">
        <v>167</v>
      </c>
      <c r="H2444" s="900"/>
      <c r="I2444" s="94" t="s">
        <v>120</v>
      </c>
      <c r="J2444" s="96" t="s">
        <v>148</v>
      </c>
      <c r="K2444" s="97"/>
      <c r="L2444" s="90" t="s">
        <v>167</v>
      </c>
      <c r="M2444" s="903"/>
      <c r="N2444" s="94" t="s">
        <v>120</v>
      </c>
      <c r="O2444" s="96" t="s">
        <v>148</v>
      </c>
      <c r="P2444" s="97"/>
    </row>
    <row r="2445" spans="1:16">
      <c r="A2445" s="927"/>
      <c r="B2445" s="925"/>
      <c r="C2445" s="897"/>
      <c r="D2445" s="94"/>
      <c r="E2445" s="96"/>
      <c r="F2445" s="97"/>
      <c r="G2445" s="925"/>
      <c r="H2445" s="900"/>
      <c r="I2445" s="94"/>
      <c r="J2445" s="96"/>
      <c r="K2445" s="97"/>
      <c r="L2445" s="925"/>
      <c r="M2445" s="903"/>
      <c r="N2445" s="94"/>
      <c r="O2445" s="96"/>
      <c r="P2445" s="97"/>
    </row>
    <row r="2446" spans="1:16">
      <c r="A2446" s="927"/>
      <c r="B2446" s="918"/>
      <c r="C2446" s="897"/>
      <c r="D2446" s="94"/>
      <c r="E2446" s="96"/>
      <c r="F2446" s="97"/>
      <c r="G2446" s="918"/>
      <c r="H2446" s="900"/>
      <c r="I2446" s="94"/>
      <c r="J2446" s="96"/>
      <c r="K2446" s="97"/>
      <c r="L2446" s="918"/>
      <c r="M2446" s="903"/>
      <c r="N2446" s="94"/>
      <c r="O2446" s="96"/>
      <c r="P2446" s="97"/>
    </row>
    <row r="2447" spans="1:16">
      <c r="A2447" s="927"/>
      <c r="B2447" s="917"/>
      <c r="C2447" s="897"/>
      <c r="D2447" s="94"/>
      <c r="E2447" s="96"/>
      <c r="F2447" s="93"/>
      <c r="G2447" s="917"/>
      <c r="H2447" s="900"/>
      <c r="I2447" s="94"/>
      <c r="J2447" s="96"/>
      <c r="K2447" s="93"/>
      <c r="L2447" s="917"/>
      <c r="M2447" s="903"/>
      <c r="N2447" s="94"/>
      <c r="O2447" s="96"/>
      <c r="P2447" s="93"/>
    </row>
    <row r="2448" spans="1:16">
      <c r="A2448" s="927"/>
      <c r="B2448" s="918"/>
      <c r="C2448" s="897"/>
      <c r="D2448" s="94"/>
      <c r="E2448" s="96"/>
      <c r="F2448" s="99"/>
      <c r="G2448" s="918"/>
      <c r="H2448" s="900"/>
      <c r="I2448" s="94"/>
      <c r="J2448" s="96"/>
      <c r="K2448" s="99"/>
      <c r="L2448" s="918"/>
      <c r="M2448" s="903"/>
      <c r="N2448" s="94"/>
      <c r="O2448" s="96"/>
      <c r="P2448" s="93"/>
    </row>
    <row r="2449" spans="1:16">
      <c r="A2449" s="927"/>
      <c r="B2449" s="917"/>
      <c r="C2449" s="897"/>
      <c r="D2449" s="94"/>
      <c r="E2449" s="96"/>
      <c r="F2449" s="102"/>
      <c r="G2449" s="917"/>
      <c r="H2449" s="900"/>
      <c r="I2449" s="94"/>
      <c r="J2449" s="96"/>
      <c r="K2449" s="102"/>
      <c r="L2449" s="917"/>
      <c r="M2449" s="903"/>
      <c r="N2449" s="94"/>
      <c r="O2449" s="96"/>
      <c r="P2449" s="99"/>
    </row>
    <row r="2450" spans="1:16" ht="17.25" thickBot="1">
      <c r="A2450" s="927"/>
      <c r="B2450" s="918"/>
      <c r="C2450" s="897"/>
      <c r="D2450" s="94"/>
      <c r="E2450" s="96"/>
      <c r="F2450" s="99"/>
      <c r="G2450" s="918"/>
      <c r="H2450" s="900"/>
      <c r="I2450" s="94"/>
      <c r="J2450" s="96"/>
      <c r="K2450" s="99"/>
      <c r="L2450" s="918"/>
      <c r="M2450" s="903"/>
      <c r="N2450" s="94"/>
      <c r="O2450" s="96"/>
      <c r="P2450" s="99"/>
    </row>
    <row r="2451" spans="1:16" ht="17.25" thickBot="1">
      <c r="A2451" s="927"/>
      <c r="B2451" s="100" t="s">
        <v>168</v>
      </c>
      <c r="C2451" s="897"/>
      <c r="D2451" s="94"/>
      <c r="E2451" s="96"/>
      <c r="F2451" s="99"/>
      <c r="G2451" s="100" t="s">
        <v>168</v>
      </c>
      <c r="H2451" s="900"/>
      <c r="I2451" s="94"/>
      <c r="J2451" s="96"/>
      <c r="K2451" s="99"/>
      <c r="L2451" s="100" t="s">
        <v>168</v>
      </c>
      <c r="M2451" s="903"/>
      <c r="N2451" s="94"/>
      <c r="O2451" s="96"/>
      <c r="P2451" s="99"/>
    </row>
    <row r="2452" spans="1:16">
      <c r="A2452" s="927"/>
      <c r="B2452" s="919"/>
      <c r="C2452" s="897"/>
      <c r="D2452" s="94"/>
      <c r="E2452" s="96"/>
      <c r="F2452" s="99"/>
      <c r="G2452" s="919"/>
      <c r="H2452" s="900"/>
      <c r="I2452" s="94"/>
      <c r="J2452" s="96"/>
      <c r="K2452" s="99"/>
      <c r="L2452" s="919"/>
      <c r="M2452" s="903"/>
      <c r="N2452" s="94"/>
      <c r="O2452" s="96"/>
      <c r="P2452" s="99"/>
    </row>
    <row r="2453" spans="1:16">
      <c r="A2453" s="927"/>
      <c r="B2453" s="920"/>
      <c r="C2453" s="897"/>
      <c r="D2453" s="94"/>
      <c r="E2453" s="96"/>
      <c r="F2453" s="99"/>
      <c r="G2453" s="920"/>
      <c r="H2453" s="900"/>
      <c r="I2453" s="94"/>
      <c r="J2453" s="96"/>
      <c r="K2453" s="99"/>
      <c r="L2453" s="920"/>
      <c r="M2453" s="903"/>
      <c r="N2453" s="94"/>
      <c r="O2453" s="96"/>
      <c r="P2453" s="97"/>
    </row>
    <row r="2454" spans="1:16" ht="17.25" thickBot="1">
      <c r="A2454" s="927"/>
      <c r="B2454" s="921"/>
      <c r="C2454" s="897"/>
      <c r="D2454" s="94"/>
      <c r="E2454" s="96"/>
      <c r="F2454" s="97"/>
      <c r="G2454" s="921"/>
      <c r="H2454" s="900"/>
      <c r="I2454" s="94"/>
      <c r="J2454" s="96"/>
      <c r="K2454" s="97"/>
      <c r="L2454" s="921"/>
      <c r="M2454" s="903"/>
      <c r="N2454" s="94"/>
      <c r="O2454" s="96"/>
      <c r="P2454" s="97"/>
    </row>
    <row r="2455" spans="1:16" ht="17.25" thickBot="1">
      <c r="A2455" s="927"/>
      <c r="B2455" s="100" t="s">
        <v>123</v>
      </c>
      <c r="C2455" s="897"/>
      <c r="D2455" s="94"/>
      <c r="E2455" s="96"/>
      <c r="F2455" s="97"/>
      <c r="G2455" s="100" t="s">
        <v>123</v>
      </c>
      <c r="H2455" s="900"/>
      <c r="I2455" s="94"/>
      <c r="J2455" s="96"/>
      <c r="K2455" s="97"/>
      <c r="L2455" s="100" t="s">
        <v>123</v>
      </c>
      <c r="M2455" s="903"/>
      <c r="N2455" s="94"/>
      <c r="O2455" s="96"/>
      <c r="P2455" s="97"/>
    </row>
    <row r="2456" spans="1:16">
      <c r="A2456" s="927"/>
      <c r="B2456" s="932"/>
      <c r="C2456" s="897"/>
      <c r="D2456" s="94"/>
      <c r="E2456" s="96"/>
      <c r="F2456" s="97"/>
      <c r="G2456" s="932"/>
      <c r="H2456" s="900"/>
      <c r="I2456" s="94"/>
      <c r="J2456" s="96"/>
      <c r="K2456" s="97"/>
      <c r="L2456" s="932"/>
      <c r="M2456" s="903"/>
      <c r="N2456" s="94"/>
      <c r="O2456" s="96"/>
      <c r="P2456" s="97"/>
    </row>
    <row r="2457" spans="1:16">
      <c r="A2457" s="927"/>
      <c r="B2457" s="933"/>
      <c r="C2457" s="897"/>
      <c r="D2457" s="94"/>
      <c r="E2457" s="96"/>
      <c r="F2457" s="97"/>
      <c r="G2457" s="933"/>
      <c r="H2457" s="900"/>
      <c r="I2457" s="94"/>
      <c r="J2457" s="96"/>
      <c r="K2457" s="97"/>
      <c r="L2457" s="933"/>
      <c r="M2457" s="903"/>
      <c r="N2457" s="94"/>
      <c r="O2457" s="96"/>
      <c r="P2457" s="97"/>
    </row>
    <row r="2458" spans="1:16" ht="17.25" thickBot="1">
      <c r="A2458" s="927"/>
      <c r="B2458" s="934"/>
      <c r="C2458" s="897"/>
      <c r="D2458" s="94"/>
      <c r="E2458" s="96"/>
      <c r="F2458" s="97"/>
      <c r="G2458" s="934"/>
      <c r="H2458" s="900"/>
      <c r="I2458" s="94"/>
      <c r="J2458" s="96"/>
      <c r="K2458" s="97"/>
      <c r="L2458" s="934"/>
      <c r="M2458" s="903"/>
      <c r="N2458" s="94"/>
      <c r="O2458" s="96"/>
      <c r="P2458" s="97"/>
    </row>
    <row r="2459" spans="1:16">
      <c r="A2459" s="927"/>
      <c r="B2459" s="915" t="s">
        <v>124</v>
      </c>
      <c r="C2459" s="897"/>
      <c r="D2459" s="94"/>
      <c r="E2459" s="96"/>
      <c r="F2459" s="97"/>
      <c r="G2459" s="915" t="s">
        <v>124</v>
      </c>
      <c r="H2459" s="900"/>
      <c r="I2459" s="94"/>
      <c r="J2459" s="96"/>
      <c r="K2459" s="97"/>
      <c r="L2459" s="915" t="s">
        <v>124</v>
      </c>
      <c r="M2459" s="903"/>
      <c r="N2459" s="94"/>
      <c r="O2459" s="96"/>
      <c r="P2459" s="97"/>
    </row>
    <row r="2460" spans="1:16" ht="17.25" thickBot="1">
      <c r="A2460" s="927"/>
      <c r="B2460" s="916"/>
      <c r="C2460" s="897"/>
      <c r="D2460" s="94"/>
      <c r="E2460" s="96"/>
      <c r="F2460" s="97"/>
      <c r="G2460" s="916"/>
      <c r="H2460" s="900"/>
      <c r="I2460" s="94"/>
      <c r="J2460" s="96"/>
      <c r="K2460" s="97"/>
      <c r="L2460" s="916"/>
      <c r="M2460" s="903"/>
      <c r="N2460" s="94"/>
      <c r="O2460" s="96"/>
      <c r="P2460" s="93"/>
    </row>
    <row r="2461" spans="1:16" ht="17.25" thickTop="1">
      <c r="A2461" s="927"/>
      <c r="B2461" s="930" t="s">
        <v>125</v>
      </c>
      <c r="C2461" s="897"/>
      <c r="D2461" s="94"/>
      <c r="E2461" s="96"/>
      <c r="F2461" s="93"/>
      <c r="G2461" s="930" t="s">
        <v>125</v>
      </c>
      <c r="H2461" s="900"/>
      <c r="I2461" s="94"/>
      <c r="J2461" s="96"/>
      <c r="K2461" s="93"/>
      <c r="L2461" s="930" t="s">
        <v>125</v>
      </c>
      <c r="M2461" s="903"/>
      <c r="N2461" s="94"/>
      <c r="O2461" s="96"/>
      <c r="P2461" s="97"/>
    </row>
    <row r="2462" spans="1:16" ht="17.25" thickBot="1">
      <c r="A2462" s="927"/>
      <c r="B2462" s="913"/>
      <c r="C2462" s="897"/>
      <c r="D2462" s="94"/>
      <c r="E2462" s="96"/>
      <c r="F2462" s="93"/>
      <c r="G2462" s="913"/>
      <c r="H2462" s="900"/>
      <c r="I2462" s="94"/>
      <c r="J2462" s="96"/>
      <c r="K2462" s="93"/>
      <c r="L2462" s="913"/>
      <c r="M2462" s="903"/>
      <c r="N2462" s="94"/>
      <c r="O2462" s="96"/>
      <c r="P2462" s="101"/>
    </row>
    <row r="2463" spans="1:16">
      <c r="A2463" s="927"/>
      <c r="B2463" s="923"/>
      <c r="C2463" s="897"/>
      <c r="D2463" s="94"/>
      <c r="E2463" s="96"/>
      <c r="F2463" s="97"/>
      <c r="G2463" s="923"/>
      <c r="H2463" s="900"/>
      <c r="I2463" s="94"/>
      <c r="J2463" s="96"/>
      <c r="K2463" s="97"/>
      <c r="L2463" s="923"/>
      <c r="M2463" s="903"/>
      <c r="N2463" s="94"/>
      <c r="O2463" s="96"/>
      <c r="P2463" s="103"/>
    </row>
    <row r="2464" spans="1:16" ht="17.25" thickBot="1">
      <c r="A2464" s="927"/>
      <c r="B2464" s="931"/>
      <c r="C2464" s="897"/>
      <c r="D2464" s="94"/>
      <c r="E2464" s="96"/>
      <c r="F2464" s="97"/>
      <c r="G2464" s="931"/>
      <c r="H2464" s="900"/>
      <c r="I2464" s="94"/>
      <c r="J2464" s="96"/>
      <c r="K2464" s="97"/>
      <c r="L2464" s="931"/>
      <c r="M2464" s="903"/>
      <c r="N2464" s="94"/>
      <c r="O2464" s="96"/>
      <c r="P2464" s="104"/>
    </row>
    <row r="2465" spans="1:16">
      <c r="A2465" s="927"/>
      <c r="B2465" s="912" t="s">
        <v>126</v>
      </c>
      <c r="C2465" s="897"/>
      <c r="D2465" s="94"/>
      <c r="E2465" s="96"/>
      <c r="F2465" s="93"/>
      <c r="G2465" s="912" t="s">
        <v>126</v>
      </c>
      <c r="H2465" s="900"/>
      <c r="I2465" s="94"/>
      <c r="J2465" s="96"/>
      <c r="K2465" s="93"/>
      <c r="L2465" s="912" t="s">
        <v>126</v>
      </c>
      <c r="M2465" s="903"/>
      <c r="N2465" s="94"/>
      <c r="O2465" s="96"/>
      <c r="P2465" s="99"/>
    </row>
    <row r="2466" spans="1:16" ht="17.25" thickBot="1">
      <c r="A2466" s="927"/>
      <c r="B2466" s="913"/>
      <c r="C2466" s="897"/>
      <c r="D2466" s="94"/>
      <c r="E2466" s="96"/>
      <c r="F2466" s="101"/>
      <c r="G2466" s="913"/>
      <c r="H2466" s="900"/>
      <c r="I2466" s="94"/>
      <c r="J2466" s="96"/>
      <c r="K2466" s="101"/>
      <c r="L2466" s="913"/>
      <c r="M2466" s="903"/>
      <c r="N2466" s="94"/>
      <c r="O2466" s="96"/>
      <c r="P2466" s="104"/>
    </row>
    <row r="2467" spans="1:16">
      <c r="A2467" s="927"/>
      <c r="B2467" s="923"/>
      <c r="C2467" s="897"/>
      <c r="D2467" s="94"/>
      <c r="E2467" s="96"/>
      <c r="F2467" s="102"/>
      <c r="G2467" s="923"/>
      <c r="H2467" s="900"/>
      <c r="I2467" s="94"/>
      <c r="J2467" s="96"/>
      <c r="K2467" s="103"/>
      <c r="L2467" s="923"/>
      <c r="M2467" s="903"/>
      <c r="N2467" s="94"/>
      <c r="O2467" s="96"/>
      <c r="P2467" s="93"/>
    </row>
    <row r="2468" spans="1:16" ht="17.25" thickBot="1">
      <c r="A2468" s="927"/>
      <c r="B2468" s="924"/>
      <c r="C2468" s="897"/>
      <c r="D2468" s="94"/>
      <c r="E2468" s="96"/>
      <c r="F2468" s="99"/>
      <c r="G2468" s="924"/>
      <c r="H2468" s="900"/>
      <c r="I2468" s="94"/>
      <c r="J2468" s="96"/>
      <c r="K2468" s="104"/>
      <c r="L2468" s="924"/>
      <c r="M2468" s="903"/>
      <c r="N2468" s="94"/>
      <c r="O2468" s="96"/>
      <c r="P2468" s="97"/>
    </row>
    <row r="2469" spans="1:16">
      <c r="A2469" s="927"/>
      <c r="B2469" s="922" t="s">
        <v>127</v>
      </c>
      <c r="C2469" s="897"/>
      <c r="D2469" s="94"/>
      <c r="E2469" s="96"/>
      <c r="F2469" s="103"/>
      <c r="G2469" s="922" t="s">
        <v>127</v>
      </c>
      <c r="H2469" s="900"/>
      <c r="I2469" s="94"/>
      <c r="J2469" s="96"/>
      <c r="K2469" s="104"/>
      <c r="L2469" s="922" t="s">
        <v>127</v>
      </c>
      <c r="M2469" s="903"/>
      <c r="N2469" s="94"/>
      <c r="O2469" s="114"/>
      <c r="P2469" s="97"/>
    </row>
    <row r="2470" spans="1:16" ht="17.25" thickBot="1">
      <c r="A2470" s="927"/>
      <c r="B2470" s="913"/>
      <c r="C2470" s="897"/>
      <c r="D2470" s="94"/>
      <c r="E2470" s="96"/>
      <c r="F2470" s="104"/>
      <c r="G2470" s="913"/>
      <c r="H2470" s="900"/>
      <c r="I2470" s="94"/>
      <c r="J2470" s="96"/>
      <c r="K2470" s="99"/>
      <c r="L2470" s="913"/>
      <c r="M2470" s="903"/>
      <c r="N2470" s="113"/>
      <c r="O2470" s="96"/>
      <c r="P2470" s="112"/>
    </row>
    <row r="2471" spans="1:16">
      <c r="A2471" s="927"/>
      <c r="B2471" s="923"/>
      <c r="C2471" s="897"/>
      <c r="D2471" s="94"/>
      <c r="E2471" s="96"/>
      <c r="F2471" s="104"/>
      <c r="G2471" s="923"/>
      <c r="H2471" s="900"/>
      <c r="I2471" s="94"/>
      <c r="J2471" s="96"/>
      <c r="K2471" s="104"/>
      <c r="L2471" s="923"/>
      <c r="M2471" s="903"/>
      <c r="N2471" s="113"/>
      <c r="O2471" s="114"/>
      <c r="P2471" s="97"/>
    </row>
    <row r="2472" spans="1:16" ht="17.25" thickBot="1">
      <c r="A2472" s="927"/>
      <c r="B2472" s="924"/>
      <c r="C2472" s="897"/>
      <c r="D2472" s="94"/>
      <c r="E2472" s="96"/>
      <c r="F2472" s="99"/>
      <c r="G2472" s="924"/>
      <c r="H2472" s="900"/>
      <c r="I2472" s="94"/>
      <c r="J2472" s="96"/>
      <c r="K2472" s="93"/>
      <c r="L2472" s="924"/>
      <c r="M2472" s="903"/>
      <c r="N2472" s="94"/>
      <c r="O2472" s="114"/>
      <c r="P2472" s="104"/>
    </row>
    <row r="2473" spans="1:16">
      <c r="A2473" s="927"/>
      <c r="B2473" s="922" t="s">
        <v>128</v>
      </c>
      <c r="C2473" s="897"/>
      <c r="D2473" s="94"/>
      <c r="E2473" s="96"/>
      <c r="F2473" s="104"/>
      <c r="G2473" s="922" t="s">
        <v>128</v>
      </c>
      <c r="H2473" s="900"/>
      <c r="I2473" s="94"/>
      <c r="J2473" s="96"/>
      <c r="K2473" s="97"/>
      <c r="L2473" s="922" t="s">
        <v>128</v>
      </c>
      <c r="M2473" s="903"/>
      <c r="N2473" s="94"/>
      <c r="O2473" s="96"/>
      <c r="P2473" s="97"/>
    </row>
    <row r="2474" spans="1:16" ht="17.25" thickBot="1">
      <c r="A2474" s="927"/>
      <c r="B2474" s="913"/>
      <c r="C2474" s="897"/>
      <c r="D2474" s="94"/>
      <c r="E2474" s="96"/>
      <c r="F2474" s="93"/>
      <c r="G2474" s="913"/>
      <c r="H2474" s="900"/>
      <c r="I2474" s="94"/>
      <c r="J2474" s="114"/>
      <c r="K2474" s="97"/>
      <c r="L2474" s="913"/>
      <c r="M2474" s="903"/>
      <c r="N2474" s="113"/>
      <c r="O2474" s="114"/>
      <c r="P2474" s="97"/>
    </row>
    <row r="2475" spans="1:16">
      <c r="A2475" s="927"/>
      <c r="B2475" s="923"/>
      <c r="C2475" s="897"/>
      <c r="D2475" s="94"/>
      <c r="E2475" s="96"/>
      <c r="F2475" s="97"/>
      <c r="G2475" s="923"/>
      <c r="H2475" s="900"/>
      <c r="I2475" s="94"/>
      <c r="J2475" s="96"/>
      <c r="K2475" s="97"/>
      <c r="L2475" s="923"/>
      <c r="M2475" s="903"/>
      <c r="N2475" s="113"/>
      <c r="O2475" s="114"/>
      <c r="P2475" s="97"/>
    </row>
    <row r="2476" spans="1:16" ht="17.25" thickBot="1">
      <c r="A2476" s="927"/>
      <c r="B2476" s="924"/>
      <c r="C2476" s="897"/>
      <c r="D2476" s="94"/>
      <c r="E2476" s="96"/>
      <c r="F2476" s="93"/>
      <c r="G2476" s="924"/>
      <c r="H2476" s="900"/>
      <c r="I2476" s="94"/>
      <c r="J2476" s="114"/>
      <c r="K2476" s="97"/>
      <c r="L2476" s="924"/>
      <c r="M2476" s="903"/>
      <c r="N2476" s="94"/>
      <c r="O2476" s="114"/>
      <c r="P2476" s="97"/>
    </row>
    <row r="2477" spans="1:16">
      <c r="A2477" s="927"/>
      <c r="B2477" s="912" t="s">
        <v>129</v>
      </c>
      <c r="C2477" s="897"/>
      <c r="D2477" s="94"/>
      <c r="E2477" s="96"/>
      <c r="F2477" s="93"/>
      <c r="G2477" s="912" t="s">
        <v>129</v>
      </c>
      <c r="H2477" s="900"/>
      <c r="I2477" s="94"/>
      <c r="J2477" s="114"/>
      <c r="K2477" s="97"/>
      <c r="L2477" s="912" t="s">
        <v>129</v>
      </c>
      <c r="M2477" s="903"/>
      <c r="N2477" s="113"/>
      <c r="O2477" s="114"/>
      <c r="P2477" s="97"/>
    </row>
    <row r="2478" spans="1:16" ht="17.25" thickBot="1">
      <c r="A2478" s="927"/>
      <c r="B2478" s="913"/>
      <c r="C2478" s="897"/>
      <c r="D2478" s="94"/>
      <c r="E2478" s="96"/>
      <c r="F2478" s="93"/>
      <c r="G2478" s="913"/>
      <c r="H2478" s="900"/>
      <c r="I2478" s="94"/>
      <c r="J2478" s="114"/>
      <c r="K2478" s="97"/>
      <c r="L2478" s="913"/>
      <c r="M2478" s="903"/>
      <c r="N2478" s="94"/>
      <c r="O2478" s="114"/>
      <c r="P2478" s="97"/>
    </row>
    <row r="2479" spans="1:16">
      <c r="A2479" s="927"/>
      <c r="B2479" s="106"/>
      <c r="C2479" s="897"/>
      <c r="D2479" s="94"/>
      <c r="E2479" s="96"/>
      <c r="F2479" s="97"/>
      <c r="G2479" s="106"/>
      <c r="H2479" s="900"/>
      <c r="I2479" s="94"/>
      <c r="J2479" s="96"/>
      <c r="K2479" s="112"/>
      <c r="L2479" s="106"/>
      <c r="M2479" s="903"/>
      <c r="N2479" s="113"/>
      <c r="O2479" s="96"/>
      <c r="P2479" s="112"/>
    </row>
    <row r="2480" spans="1:16">
      <c r="A2480" s="927"/>
      <c r="B2480" s="107"/>
      <c r="C2480" s="897"/>
      <c r="D2480" s="94"/>
      <c r="E2480" s="96"/>
      <c r="F2480" s="93"/>
      <c r="G2480" s="107"/>
      <c r="H2480" s="900"/>
      <c r="I2480" s="94"/>
      <c r="J2480" s="96"/>
      <c r="K2480" s="97"/>
      <c r="L2480" s="107"/>
      <c r="M2480" s="903"/>
      <c r="N2480" s="113"/>
      <c r="O2480" s="114"/>
      <c r="P2480" s="97"/>
    </row>
    <row r="2481" spans="1:16">
      <c r="A2481" s="927"/>
      <c r="B2481" s="109"/>
      <c r="C2481" s="897"/>
      <c r="D2481" s="94"/>
      <c r="E2481" s="96"/>
      <c r="F2481" s="93"/>
      <c r="G2481" s="109"/>
      <c r="H2481" s="900"/>
      <c r="I2481" s="113"/>
      <c r="J2481" s="114"/>
      <c r="K2481" s="97"/>
      <c r="L2481" s="109"/>
      <c r="M2481" s="903"/>
      <c r="N2481" s="113"/>
      <c r="O2481" s="114"/>
      <c r="P2481" s="104"/>
    </row>
    <row r="2482" spans="1:16">
      <c r="A2482" s="927"/>
      <c r="B2482" s="110"/>
      <c r="C2482" s="897"/>
      <c r="D2482" s="94"/>
      <c r="E2482" s="96"/>
      <c r="F2482" s="93"/>
      <c r="G2482" s="110"/>
      <c r="H2482" s="900"/>
      <c r="I2482" s="113"/>
      <c r="J2482" s="114"/>
      <c r="K2482" s="104"/>
      <c r="L2482" s="110"/>
      <c r="M2482" s="903"/>
      <c r="N2482" s="111"/>
      <c r="O2482" s="96"/>
      <c r="P2482" s="97"/>
    </row>
    <row r="2483" spans="1:16">
      <c r="A2483" s="927"/>
      <c r="B2483" s="109"/>
      <c r="C2483" s="897"/>
      <c r="D2483" s="111"/>
      <c r="E2483" s="96"/>
      <c r="F2483" s="97"/>
      <c r="G2483" s="109"/>
      <c r="H2483" s="900"/>
      <c r="I2483" s="111"/>
      <c r="J2483" s="96"/>
      <c r="K2483" s="112"/>
      <c r="L2483" s="109"/>
      <c r="M2483" s="903"/>
      <c r="N2483" s="94"/>
      <c r="O2483" s="96"/>
      <c r="P2483" s="112"/>
    </row>
    <row r="2484" spans="1:16">
      <c r="A2484" s="927"/>
      <c r="B2484" s="110"/>
      <c r="C2484" s="897"/>
      <c r="D2484" s="94"/>
      <c r="E2484" s="96"/>
      <c r="F2484" s="108"/>
      <c r="G2484" s="110"/>
      <c r="H2484" s="900"/>
      <c r="I2484" s="94"/>
      <c r="J2484" s="96"/>
      <c r="K2484" s="97"/>
      <c r="L2484" s="110"/>
      <c r="M2484" s="903"/>
      <c r="N2484" s="113"/>
      <c r="O2484" s="114"/>
      <c r="P2484" s="97"/>
    </row>
    <row r="2485" spans="1:16">
      <c r="A2485" s="927"/>
      <c r="B2485" s="109"/>
      <c r="C2485" s="897"/>
      <c r="D2485" s="94"/>
      <c r="E2485" s="96"/>
      <c r="F2485" s="97"/>
      <c r="G2485" s="109"/>
      <c r="H2485" s="900"/>
      <c r="I2485" s="113"/>
      <c r="J2485" s="114"/>
      <c r="K2485" s="97"/>
      <c r="L2485" s="109"/>
      <c r="M2485" s="903"/>
      <c r="N2485" s="113"/>
      <c r="O2485" s="114"/>
      <c r="P2485" s="97"/>
    </row>
    <row r="2486" spans="1:16" ht="17.25" thickBot="1">
      <c r="A2486" s="927"/>
      <c r="B2486" s="110"/>
      <c r="C2486" s="910"/>
      <c r="D2486" s="115"/>
      <c r="E2486" s="116"/>
      <c r="F2486" s="117"/>
      <c r="G2486" s="110"/>
      <c r="H2486" s="900"/>
      <c r="I2486" s="115"/>
      <c r="J2486" s="116"/>
      <c r="K2486" s="117"/>
      <c r="L2486" s="110"/>
      <c r="M2486" s="903"/>
      <c r="N2486" s="115"/>
      <c r="O2486" s="116"/>
      <c r="P2486" s="117"/>
    </row>
    <row r="2487" spans="1:16">
      <c r="A2487" s="914" t="str">
        <f>TEXT(A2441,"AAAA")</f>
        <v>星期三</v>
      </c>
      <c r="B2487" s="109"/>
      <c r="C2487" s="896" t="s">
        <v>666</v>
      </c>
      <c r="D2487" s="118"/>
      <c r="E2487" s="119"/>
      <c r="F2487" s="97"/>
      <c r="G2487" s="109"/>
      <c r="H2487" s="899" t="s">
        <v>130</v>
      </c>
      <c r="I2487" s="118"/>
      <c r="J2487" s="119"/>
      <c r="K2487" s="97"/>
      <c r="L2487" s="109"/>
      <c r="M2487" s="902" t="s">
        <v>130</v>
      </c>
      <c r="N2487" s="118"/>
      <c r="O2487" s="119"/>
      <c r="P2487" s="97"/>
    </row>
    <row r="2488" spans="1:16">
      <c r="A2488" s="914"/>
      <c r="B2488" s="110"/>
      <c r="C2488" s="897"/>
      <c r="D2488" s="120"/>
      <c r="E2488" s="96"/>
      <c r="F2488" s="97"/>
      <c r="G2488" s="110"/>
      <c r="H2488" s="900"/>
      <c r="I2488" s="94"/>
      <c r="J2488" s="96"/>
      <c r="K2488" s="97"/>
      <c r="L2488" s="110"/>
      <c r="M2488" s="903"/>
      <c r="N2488" s="94"/>
      <c r="O2488" s="96"/>
      <c r="P2488" s="97"/>
    </row>
    <row r="2489" spans="1:16">
      <c r="A2489" s="914"/>
      <c r="B2489" s="109"/>
      <c r="C2489" s="897"/>
      <c r="D2489" s="120"/>
      <c r="E2489" s="96"/>
      <c r="F2489" s="97"/>
      <c r="G2489" s="109"/>
      <c r="H2489" s="900"/>
      <c r="I2489" s="94"/>
      <c r="J2489" s="96"/>
      <c r="K2489" s="97"/>
      <c r="L2489" s="109"/>
      <c r="M2489" s="903"/>
      <c r="N2489" s="94"/>
      <c r="O2489" s="96"/>
      <c r="P2489" s="97"/>
    </row>
    <row r="2490" spans="1:16">
      <c r="A2490" s="914"/>
      <c r="B2490" s="110"/>
      <c r="C2490" s="897"/>
      <c r="D2490" s="120"/>
      <c r="E2490" s="96"/>
      <c r="F2490" s="97"/>
      <c r="G2490" s="110"/>
      <c r="H2490" s="900"/>
      <c r="I2490" s="94"/>
      <c r="J2490" s="96"/>
      <c r="K2490" s="97"/>
      <c r="L2490" s="110"/>
      <c r="M2490" s="903"/>
      <c r="N2490" s="94"/>
      <c r="O2490" s="96"/>
      <c r="P2490" s="97"/>
    </row>
    <row r="2491" spans="1:16">
      <c r="A2491" s="914"/>
      <c r="B2491" s="109"/>
      <c r="C2491" s="897"/>
      <c r="D2491" s="120"/>
      <c r="E2491" s="96"/>
      <c r="F2491" s="97"/>
      <c r="G2491" s="109"/>
      <c r="H2491" s="900"/>
      <c r="I2491" s="94"/>
      <c r="J2491" s="96"/>
      <c r="K2491" s="97"/>
      <c r="L2491" s="109"/>
      <c r="M2491" s="903"/>
      <c r="N2491" s="94"/>
      <c r="O2491" s="96"/>
      <c r="P2491" s="97"/>
    </row>
    <row r="2492" spans="1:16">
      <c r="A2492" s="914"/>
      <c r="B2492" s="110"/>
      <c r="C2492" s="897"/>
      <c r="D2492" s="120"/>
      <c r="E2492" s="96"/>
      <c r="F2492" s="97"/>
      <c r="G2492" s="110"/>
      <c r="H2492" s="900"/>
      <c r="I2492" s="94"/>
      <c r="J2492" s="96"/>
      <c r="K2492" s="97"/>
      <c r="L2492" s="110"/>
      <c r="M2492" s="903"/>
      <c r="N2492" s="94"/>
      <c r="O2492" s="96"/>
      <c r="P2492" s="97"/>
    </row>
    <row r="2493" spans="1:16">
      <c r="A2493" s="914"/>
      <c r="B2493" s="109"/>
      <c r="C2493" s="897"/>
      <c r="D2493" s="120"/>
      <c r="E2493" s="96"/>
      <c r="F2493" s="97"/>
      <c r="G2493" s="109"/>
      <c r="H2493" s="900"/>
      <c r="I2493" s="94"/>
      <c r="J2493" s="96"/>
      <c r="K2493" s="97"/>
      <c r="L2493" s="109"/>
      <c r="M2493" s="903"/>
      <c r="N2493" s="94"/>
      <c r="O2493" s="96"/>
      <c r="P2493" s="97"/>
    </row>
    <row r="2494" spans="1:16">
      <c r="A2494" s="914"/>
      <c r="B2494" s="110"/>
      <c r="C2494" s="897"/>
      <c r="D2494" s="94"/>
      <c r="E2494" s="96"/>
      <c r="F2494" s="97"/>
      <c r="G2494" s="110"/>
      <c r="H2494" s="900"/>
      <c r="I2494" s="94"/>
      <c r="J2494" s="96"/>
      <c r="K2494" s="97"/>
      <c r="L2494" s="110"/>
      <c r="M2494" s="903"/>
      <c r="N2494" s="94"/>
      <c r="O2494" s="96"/>
      <c r="P2494" s="97"/>
    </row>
    <row r="2495" spans="1:16">
      <c r="A2495" s="914"/>
      <c r="B2495" s="107"/>
      <c r="C2495" s="897"/>
      <c r="D2495" s="113"/>
      <c r="E2495" s="114"/>
      <c r="F2495" s="104"/>
      <c r="G2495" s="107"/>
      <c r="H2495" s="900"/>
      <c r="I2495" s="113"/>
      <c r="J2495" s="114"/>
      <c r="K2495" s="97"/>
      <c r="L2495" s="107"/>
      <c r="M2495" s="903"/>
      <c r="N2495" s="113"/>
      <c r="O2495" s="114"/>
      <c r="P2495" s="97"/>
    </row>
    <row r="2496" spans="1:16" ht="17.25" thickBot="1">
      <c r="A2496" s="914"/>
      <c r="B2496" s="107"/>
      <c r="C2496" s="910"/>
      <c r="D2496" s="122" t="s">
        <v>132</v>
      </c>
      <c r="E2496" s="123" t="s">
        <v>133</v>
      </c>
      <c r="F2496" s="124"/>
      <c r="G2496" s="107"/>
      <c r="H2496" s="911"/>
      <c r="I2496" s="122" t="s">
        <v>132</v>
      </c>
      <c r="J2496" s="123" t="s">
        <v>133</v>
      </c>
      <c r="K2496" s="97"/>
      <c r="L2496" s="107"/>
      <c r="M2496" s="909"/>
      <c r="N2496" s="122" t="s">
        <v>132</v>
      </c>
      <c r="O2496" s="123" t="s">
        <v>133</v>
      </c>
      <c r="P2496" s="97"/>
    </row>
    <row r="2497" spans="1:16">
      <c r="A2497" s="105"/>
      <c r="B2497" s="109"/>
      <c r="C2497" s="896" t="s">
        <v>667</v>
      </c>
      <c r="D2497" s="118"/>
      <c r="E2497" s="119"/>
      <c r="F2497" s="125"/>
      <c r="G2497" s="109"/>
      <c r="H2497" s="899" t="s">
        <v>134</v>
      </c>
      <c r="I2497" s="118"/>
      <c r="J2497" s="119"/>
      <c r="K2497" s="125"/>
      <c r="L2497" s="109"/>
      <c r="M2497" s="902" t="s">
        <v>134</v>
      </c>
      <c r="N2497" s="118"/>
      <c r="O2497" s="119"/>
      <c r="P2497" s="125"/>
    </row>
    <row r="2498" spans="1:16">
      <c r="A2498" s="105"/>
      <c r="B2498" s="110"/>
      <c r="C2498" s="897"/>
      <c r="D2498" s="94"/>
      <c r="E2498" s="96"/>
      <c r="F2498" s="97"/>
      <c r="G2498" s="110"/>
      <c r="H2498" s="900"/>
      <c r="I2498" s="94"/>
      <c r="J2498" s="96"/>
      <c r="K2498" s="97"/>
      <c r="L2498" s="110"/>
      <c r="M2498" s="903"/>
      <c r="N2498" s="94"/>
      <c r="O2498" s="96"/>
      <c r="P2498" s="97"/>
    </row>
    <row r="2499" spans="1:16">
      <c r="A2499" s="105"/>
      <c r="B2499" s="126"/>
      <c r="C2499" s="897"/>
      <c r="D2499" s="94"/>
      <c r="E2499" s="96"/>
      <c r="F2499" s="97"/>
      <c r="G2499" s="126"/>
      <c r="H2499" s="900"/>
      <c r="I2499" s="94"/>
      <c r="J2499" s="96"/>
      <c r="K2499" s="97"/>
      <c r="L2499" s="126"/>
      <c r="M2499" s="903"/>
      <c r="N2499" s="94"/>
      <c r="O2499" s="96"/>
      <c r="P2499" s="128"/>
    </row>
    <row r="2500" spans="1:16">
      <c r="A2500" s="105"/>
      <c r="B2500" s="107"/>
      <c r="C2500" s="897"/>
      <c r="D2500" s="94"/>
      <c r="E2500" s="96"/>
      <c r="F2500" s="97"/>
      <c r="G2500" s="107"/>
      <c r="H2500" s="900"/>
      <c r="I2500" s="94"/>
      <c r="J2500" s="96"/>
      <c r="K2500" s="97"/>
      <c r="L2500" s="107"/>
      <c r="M2500" s="903"/>
      <c r="N2500" s="94"/>
      <c r="O2500" s="96"/>
      <c r="P2500" s="216"/>
    </row>
    <row r="2501" spans="1:16">
      <c r="A2501" s="105"/>
      <c r="B2501" s="109"/>
      <c r="C2501" s="897"/>
      <c r="D2501" s="94"/>
      <c r="E2501" s="96"/>
      <c r="F2501" s="97"/>
      <c r="G2501" s="109"/>
      <c r="H2501" s="900"/>
      <c r="I2501" s="94"/>
      <c r="J2501" s="96"/>
      <c r="K2501" s="97"/>
      <c r="L2501" s="109"/>
      <c r="M2501" s="903"/>
      <c r="N2501" s="94"/>
      <c r="O2501" s="96"/>
      <c r="P2501" s="97"/>
    </row>
    <row r="2502" spans="1:16">
      <c r="A2502" s="105"/>
      <c r="B2502" s="110"/>
      <c r="C2502" s="897"/>
      <c r="D2502" s="94"/>
      <c r="E2502" s="96"/>
      <c r="F2502" s="127"/>
      <c r="G2502" s="110"/>
      <c r="H2502" s="900"/>
      <c r="I2502" s="94"/>
      <c r="J2502" s="96"/>
      <c r="K2502" s="127"/>
      <c r="L2502" s="110"/>
      <c r="M2502" s="903"/>
      <c r="N2502" s="94"/>
      <c r="O2502" s="96"/>
      <c r="P2502" s="127"/>
    </row>
    <row r="2503" spans="1:16">
      <c r="A2503" s="105"/>
      <c r="B2503" s="109"/>
      <c r="C2503" s="897"/>
      <c r="D2503" s="94"/>
      <c r="E2503" s="96"/>
      <c r="F2503" s="128"/>
      <c r="G2503" s="109"/>
      <c r="H2503" s="900"/>
      <c r="I2503" s="94"/>
      <c r="J2503" s="96"/>
      <c r="K2503" s="128"/>
      <c r="L2503" s="109"/>
      <c r="M2503" s="903"/>
      <c r="N2503" s="94"/>
      <c r="O2503" s="96"/>
      <c r="P2503" s="128"/>
    </row>
    <row r="2504" spans="1:16">
      <c r="A2504" s="105"/>
      <c r="B2504" s="110"/>
      <c r="C2504" s="897"/>
      <c r="D2504" s="217"/>
      <c r="E2504" s="114"/>
      <c r="F2504" s="216"/>
      <c r="G2504" s="110"/>
      <c r="H2504" s="900"/>
      <c r="I2504" s="113"/>
      <c r="J2504" s="114"/>
      <c r="K2504" s="216"/>
      <c r="L2504" s="110"/>
      <c r="M2504" s="903"/>
      <c r="N2504" s="113"/>
      <c r="O2504" s="114"/>
      <c r="P2504" s="216"/>
    </row>
    <row r="2505" spans="1:16">
      <c r="A2505" s="105"/>
      <c r="B2505" s="109"/>
      <c r="C2505" s="897"/>
      <c r="D2505" s="217"/>
      <c r="E2505" s="114"/>
      <c r="F2505" s="216"/>
      <c r="G2505" s="109"/>
      <c r="H2505" s="900"/>
      <c r="I2505" s="113"/>
      <c r="J2505" s="114"/>
      <c r="K2505" s="216"/>
      <c r="L2505" s="109"/>
      <c r="M2505" s="903"/>
      <c r="N2505" s="113"/>
      <c r="O2505" s="114"/>
      <c r="P2505" s="216"/>
    </row>
    <row r="2506" spans="1:16" ht="17.25" thickBot="1">
      <c r="A2506" s="105"/>
      <c r="B2506" s="110"/>
      <c r="C2506" s="910"/>
      <c r="D2506" s="129"/>
      <c r="E2506" s="130"/>
      <c r="F2506" s="104"/>
      <c r="G2506" s="110"/>
      <c r="H2506" s="911"/>
      <c r="I2506" s="113"/>
      <c r="J2506" s="130"/>
      <c r="K2506" s="104"/>
      <c r="L2506" s="110"/>
      <c r="M2506" s="909"/>
      <c r="N2506" s="113"/>
      <c r="O2506" s="131"/>
      <c r="P2506" s="127"/>
    </row>
    <row r="2507" spans="1:16">
      <c r="A2507" s="132"/>
      <c r="B2507" s="109"/>
      <c r="C2507" s="896" t="s">
        <v>668</v>
      </c>
      <c r="D2507" s="118" t="s">
        <v>136</v>
      </c>
      <c r="E2507" s="133" t="s">
        <v>137</v>
      </c>
      <c r="F2507" s="125"/>
      <c r="G2507" s="109"/>
      <c r="H2507" s="899" t="s">
        <v>135</v>
      </c>
      <c r="I2507" s="118" t="s">
        <v>136</v>
      </c>
      <c r="J2507" s="133" t="s">
        <v>137</v>
      </c>
      <c r="K2507" s="125"/>
      <c r="L2507" s="109"/>
      <c r="M2507" s="902" t="s">
        <v>135</v>
      </c>
      <c r="N2507" s="118" t="s">
        <v>136</v>
      </c>
      <c r="O2507" s="133" t="s">
        <v>137</v>
      </c>
      <c r="P2507" s="125"/>
    </row>
    <row r="2508" spans="1:16">
      <c r="A2508" s="132"/>
      <c r="B2508" s="110"/>
      <c r="C2508" s="897"/>
      <c r="D2508" s="94" t="s">
        <v>141</v>
      </c>
      <c r="E2508" s="96" t="s">
        <v>142</v>
      </c>
      <c r="F2508" s="134"/>
      <c r="G2508" s="110"/>
      <c r="H2508" s="900"/>
      <c r="I2508" s="94" t="s">
        <v>141</v>
      </c>
      <c r="J2508" s="96" t="s">
        <v>142</v>
      </c>
      <c r="K2508" s="134"/>
      <c r="L2508" s="110"/>
      <c r="M2508" s="903"/>
      <c r="N2508" s="94" t="s">
        <v>141</v>
      </c>
      <c r="O2508" s="96" t="s">
        <v>142</v>
      </c>
      <c r="P2508" s="134"/>
    </row>
    <row r="2509" spans="1:16">
      <c r="A2509" s="132"/>
      <c r="B2509" s="135"/>
      <c r="C2509" s="897"/>
      <c r="D2509" s="94" t="s">
        <v>145</v>
      </c>
      <c r="E2509" s="96" t="s">
        <v>146</v>
      </c>
      <c r="F2509" s="97"/>
      <c r="G2509" s="135"/>
      <c r="H2509" s="900"/>
      <c r="I2509" s="94" t="s">
        <v>145</v>
      </c>
      <c r="J2509" s="96" t="s">
        <v>146</v>
      </c>
      <c r="K2509" s="97"/>
      <c r="L2509" s="135"/>
      <c r="M2509" s="903"/>
      <c r="N2509" s="94" t="s">
        <v>145</v>
      </c>
      <c r="O2509" s="96" t="s">
        <v>146</v>
      </c>
      <c r="P2509" s="97"/>
    </row>
    <row r="2510" spans="1:16">
      <c r="A2510" s="132"/>
      <c r="B2510" s="110"/>
      <c r="C2510" s="897"/>
      <c r="D2510" s="94" t="s">
        <v>147</v>
      </c>
      <c r="E2510" s="96" t="s">
        <v>148</v>
      </c>
      <c r="F2510" s="104"/>
      <c r="G2510" s="110"/>
      <c r="H2510" s="900"/>
      <c r="I2510" s="94" t="s">
        <v>147</v>
      </c>
      <c r="J2510" s="96" t="s">
        <v>148</v>
      </c>
      <c r="K2510" s="104"/>
      <c r="L2510" s="110"/>
      <c r="M2510" s="903"/>
      <c r="N2510" s="94" t="s">
        <v>147</v>
      </c>
      <c r="O2510" s="96" t="s">
        <v>148</v>
      </c>
      <c r="P2510" s="104"/>
    </row>
    <row r="2511" spans="1:16">
      <c r="A2511" s="132"/>
      <c r="B2511" s="135"/>
      <c r="C2511" s="897"/>
      <c r="D2511" s="94"/>
      <c r="E2511" s="114"/>
      <c r="F2511" s="136"/>
      <c r="G2511" s="135"/>
      <c r="H2511" s="900"/>
      <c r="I2511" s="94"/>
      <c r="J2511" s="114"/>
      <c r="K2511" s="136"/>
      <c r="L2511" s="135"/>
      <c r="M2511" s="903"/>
      <c r="N2511" s="94"/>
      <c r="O2511" s="114"/>
      <c r="P2511" s="136"/>
    </row>
    <row r="2512" spans="1:16">
      <c r="A2512" s="132"/>
      <c r="B2512" s="110"/>
      <c r="C2512" s="897"/>
      <c r="D2512" s="94"/>
      <c r="E2512" s="96"/>
      <c r="F2512" s="97"/>
      <c r="G2512" s="110"/>
      <c r="H2512" s="900"/>
      <c r="I2512" s="94"/>
      <c r="J2512" s="96"/>
      <c r="K2512" s="97"/>
      <c r="L2512" s="110"/>
      <c r="M2512" s="903"/>
      <c r="N2512" s="94"/>
      <c r="O2512" s="96"/>
      <c r="P2512" s="97"/>
    </row>
    <row r="2513" spans="1:16">
      <c r="A2513" s="132"/>
      <c r="B2513" s="135"/>
      <c r="C2513" s="897"/>
      <c r="D2513" s="94"/>
      <c r="E2513" s="114"/>
      <c r="F2513" s="136"/>
      <c r="G2513" s="135"/>
      <c r="H2513" s="900"/>
      <c r="I2513" s="94"/>
      <c r="J2513" s="114"/>
      <c r="K2513" s="136"/>
      <c r="L2513" s="135"/>
      <c r="M2513" s="903"/>
      <c r="N2513" s="94"/>
      <c r="O2513" s="114"/>
      <c r="P2513" s="136"/>
    </row>
    <row r="2514" spans="1:16">
      <c r="A2514" s="132"/>
      <c r="B2514" s="110"/>
      <c r="C2514" s="897"/>
      <c r="D2514" s="94"/>
      <c r="E2514" s="96"/>
      <c r="F2514" s="97"/>
      <c r="G2514" s="110"/>
      <c r="H2514" s="900"/>
      <c r="I2514" s="94"/>
      <c r="J2514" s="96"/>
      <c r="K2514" s="97"/>
      <c r="L2514" s="110"/>
      <c r="M2514" s="903"/>
      <c r="N2514" s="94"/>
      <c r="O2514" s="96"/>
      <c r="P2514" s="97"/>
    </row>
    <row r="2515" spans="1:16">
      <c r="A2515" s="132"/>
      <c r="B2515" s="135"/>
      <c r="C2515" s="897"/>
      <c r="D2515" s="94"/>
      <c r="E2515" s="96"/>
      <c r="F2515" s="97"/>
      <c r="G2515" s="135"/>
      <c r="H2515" s="900"/>
      <c r="I2515" s="94"/>
      <c r="J2515" s="96"/>
      <c r="K2515" s="97"/>
      <c r="L2515" s="135"/>
      <c r="M2515" s="903"/>
      <c r="N2515" s="94"/>
      <c r="O2515" s="96"/>
      <c r="P2515" s="97"/>
    </row>
    <row r="2516" spans="1:16" ht="17.25" thickBot="1">
      <c r="A2516" s="132"/>
      <c r="B2516" s="110"/>
      <c r="C2516" s="910"/>
      <c r="D2516" s="115"/>
      <c r="E2516" s="116"/>
      <c r="F2516" s="117"/>
      <c r="G2516" s="110"/>
      <c r="H2516" s="911"/>
      <c r="I2516" s="115"/>
      <c r="J2516" s="130"/>
      <c r="K2516" s="104"/>
      <c r="L2516" s="110"/>
      <c r="M2516" s="909"/>
      <c r="N2516" s="115"/>
      <c r="O2516" s="130"/>
      <c r="P2516" s="104"/>
    </row>
    <row r="2517" spans="1:16">
      <c r="A2517" s="132"/>
      <c r="B2517" s="135"/>
      <c r="C2517" s="896" t="s">
        <v>669</v>
      </c>
      <c r="D2517" s="137" t="s">
        <v>150</v>
      </c>
      <c r="E2517" s="138"/>
      <c r="F2517" s="139" t="s">
        <v>151</v>
      </c>
      <c r="G2517" s="135"/>
      <c r="H2517" s="899" t="s">
        <v>149</v>
      </c>
      <c r="I2517" s="137" t="s">
        <v>150</v>
      </c>
      <c r="J2517" s="138"/>
      <c r="K2517" s="139" t="s">
        <v>151</v>
      </c>
      <c r="L2517" s="135"/>
      <c r="M2517" s="902" t="s">
        <v>149</v>
      </c>
      <c r="N2517" s="137" t="s">
        <v>150</v>
      </c>
      <c r="O2517" s="138"/>
      <c r="P2517" s="139" t="s">
        <v>151</v>
      </c>
    </row>
    <row r="2518" spans="1:16">
      <c r="A2518" s="132"/>
      <c r="B2518" s="110"/>
      <c r="C2518" s="897"/>
      <c r="D2518" s="120"/>
      <c r="E2518" s="121"/>
      <c r="F2518" s="140"/>
      <c r="G2518" s="110"/>
      <c r="H2518" s="900"/>
      <c r="I2518" s="94"/>
      <c r="J2518" s="96"/>
      <c r="K2518" s="97"/>
      <c r="L2518" s="110"/>
      <c r="M2518" s="903"/>
      <c r="N2518" s="94"/>
      <c r="O2518" s="96"/>
      <c r="P2518" s="97"/>
    </row>
    <row r="2519" spans="1:16">
      <c r="A2519" s="132"/>
      <c r="B2519" s="135"/>
      <c r="C2519" s="897"/>
      <c r="D2519" s="94"/>
      <c r="E2519" s="96"/>
      <c r="F2519" s="97"/>
      <c r="G2519" s="135"/>
      <c r="H2519" s="900"/>
      <c r="I2519" s="94"/>
      <c r="J2519" s="96"/>
      <c r="K2519" s="97"/>
      <c r="L2519" s="135"/>
      <c r="M2519" s="903"/>
      <c r="N2519" s="94"/>
      <c r="O2519" s="96"/>
      <c r="P2519" s="97"/>
    </row>
    <row r="2520" spans="1:16">
      <c r="A2520" s="132"/>
      <c r="B2520" s="110"/>
      <c r="C2520" s="897"/>
      <c r="D2520" s="113"/>
      <c r="E2520" s="114"/>
      <c r="F2520" s="104"/>
      <c r="G2520" s="110"/>
      <c r="H2520" s="900"/>
      <c r="I2520" s="113"/>
      <c r="J2520" s="114"/>
      <c r="K2520" s="104"/>
      <c r="L2520" s="110"/>
      <c r="M2520" s="903"/>
      <c r="N2520" s="113"/>
      <c r="O2520" s="114"/>
      <c r="P2520" s="104"/>
    </row>
    <row r="2521" spans="1:16">
      <c r="A2521" s="905"/>
      <c r="B2521" s="135"/>
      <c r="C2521" s="897"/>
      <c r="D2521" s="94"/>
      <c r="E2521" s="96"/>
      <c r="F2521" s="97"/>
      <c r="G2521" s="135"/>
      <c r="H2521" s="900"/>
      <c r="I2521" s="94"/>
      <c r="J2521" s="96"/>
      <c r="K2521" s="97"/>
      <c r="L2521" s="135"/>
      <c r="M2521" s="903"/>
      <c r="N2521" s="94"/>
      <c r="O2521" s="96"/>
      <c r="P2521" s="97"/>
    </row>
    <row r="2522" spans="1:16">
      <c r="A2522" s="905"/>
      <c r="B2522" s="110"/>
      <c r="C2522" s="897"/>
      <c r="D2522" s="94"/>
      <c r="E2522" s="96"/>
      <c r="F2522" s="97"/>
      <c r="G2522" s="110"/>
      <c r="H2522" s="900"/>
      <c r="I2522" s="94"/>
      <c r="J2522" s="96"/>
      <c r="K2522" s="97"/>
      <c r="L2522" s="110"/>
      <c r="M2522" s="903"/>
      <c r="N2522" s="94"/>
      <c r="O2522" s="96"/>
      <c r="P2522" s="97"/>
    </row>
    <row r="2523" spans="1:16">
      <c r="A2523" s="905"/>
      <c r="B2523" s="135"/>
      <c r="C2523" s="897"/>
      <c r="D2523" s="113"/>
      <c r="E2523" s="114"/>
      <c r="F2523" s="104"/>
      <c r="G2523" s="135"/>
      <c r="H2523" s="900"/>
      <c r="I2523" s="113"/>
      <c r="J2523" s="114"/>
      <c r="K2523" s="104"/>
      <c r="L2523" s="135"/>
      <c r="M2523" s="903"/>
      <c r="N2523" s="113"/>
      <c r="O2523" s="114"/>
      <c r="P2523" s="104"/>
    </row>
    <row r="2524" spans="1:16" ht="17.25" thickBot="1">
      <c r="A2524" s="906"/>
      <c r="B2524" s="141"/>
      <c r="C2524" s="898"/>
      <c r="D2524" s="142"/>
      <c r="E2524" s="143"/>
      <c r="F2524" s="144"/>
      <c r="G2524" s="141"/>
      <c r="H2524" s="901"/>
      <c r="I2524" s="142"/>
      <c r="J2524" s="143"/>
      <c r="K2524" s="144"/>
      <c r="L2524" s="141"/>
      <c r="M2524" s="904"/>
      <c r="N2524" s="142"/>
      <c r="O2524" s="143"/>
      <c r="P2524" s="144"/>
    </row>
    <row r="2525" spans="1:16" s="146" customFormat="1" ht="27" customHeight="1" thickTop="1" thickBot="1">
      <c r="A2525" s="145"/>
      <c r="B2525" s="907" t="s">
        <v>152</v>
      </c>
      <c r="C2525" s="907"/>
      <c r="D2525" s="907"/>
      <c r="E2525" s="907"/>
      <c r="F2525" s="907"/>
      <c r="G2525" s="908" t="s">
        <v>153</v>
      </c>
      <c r="H2525" s="908"/>
      <c r="I2525" s="908"/>
      <c r="J2525" s="908"/>
      <c r="K2525" s="908"/>
      <c r="L2525" s="908"/>
      <c r="M2525" s="908"/>
      <c r="N2525" s="889" t="s">
        <v>154</v>
      </c>
      <c r="O2525" s="889"/>
      <c r="P2525" s="889"/>
    </row>
    <row r="2526" spans="1:16" s="159" customFormat="1" ht="21.75" customHeight="1" thickTop="1" thickBot="1">
      <c r="A2526" s="147" t="s">
        <v>0</v>
      </c>
      <c r="B2526" s="148"/>
      <c r="C2526" s="149" t="s">
        <v>155</v>
      </c>
      <c r="D2526" s="150" t="s">
        <v>156</v>
      </c>
      <c r="E2526" s="151" t="s">
        <v>157</v>
      </c>
      <c r="F2526" s="152" t="s">
        <v>158</v>
      </c>
      <c r="G2526" s="153" t="s">
        <v>159</v>
      </c>
      <c r="H2526" s="154" t="s">
        <v>150</v>
      </c>
      <c r="I2526" s="155" t="s">
        <v>156</v>
      </c>
      <c r="J2526" s="155" t="s">
        <v>157</v>
      </c>
      <c r="K2526" s="155" t="s">
        <v>158</v>
      </c>
      <c r="L2526" s="154" t="s">
        <v>160</v>
      </c>
      <c r="M2526" s="156" t="s">
        <v>161</v>
      </c>
      <c r="N2526" s="157" t="s">
        <v>155</v>
      </c>
      <c r="O2526" s="151" t="s">
        <v>157</v>
      </c>
      <c r="P2526" s="158" t="s">
        <v>158</v>
      </c>
    </row>
    <row r="2527" spans="1:16" s="172" customFormat="1" ht="17.25" thickTop="1">
      <c r="A2527" s="890">
        <f>A2441</f>
        <v>46197</v>
      </c>
      <c r="B2527" s="893" t="s">
        <v>670</v>
      </c>
      <c r="C2527" s="160"/>
      <c r="D2527" s="161"/>
      <c r="E2527" s="162"/>
      <c r="F2527" s="163"/>
      <c r="G2527" s="164"/>
      <c r="H2527" s="165"/>
      <c r="I2527" s="166"/>
      <c r="J2527" s="166"/>
      <c r="K2527" s="167"/>
      <c r="L2527" s="168"/>
      <c r="M2527" s="169"/>
      <c r="N2527" s="170"/>
      <c r="O2527" s="166"/>
      <c r="P2527" s="171"/>
    </row>
    <row r="2528" spans="1:16" s="172" customFormat="1">
      <c r="A2528" s="891"/>
      <c r="B2528" s="894"/>
      <c r="C2528" s="173"/>
      <c r="D2528" s="174"/>
      <c r="E2528" s="175"/>
      <c r="F2528" s="176"/>
      <c r="G2528" s="173"/>
      <c r="H2528" s="177"/>
      <c r="I2528" s="175"/>
      <c r="J2528" s="175"/>
      <c r="K2528" s="178"/>
      <c r="L2528" s="179"/>
      <c r="M2528" s="180"/>
      <c r="N2528" s="181"/>
      <c r="O2528" s="175"/>
      <c r="P2528" s="182"/>
    </row>
    <row r="2529" spans="1:16" s="172" customFormat="1">
      <c r="A2529" s="891"/>
      <c r="B2529" s="894"/>
      <c r="C2529" s="173"/>
      <c r="D2529" s="174"/>
      <c r="E2529" s="175"/>
      <c r="F2529" s="176"/>
      <c r="G2529" s="173"/>
      <c r="H2529" s="183"/>
      <c r="I2529" s="175"/>
      <c r="J2529" s="175"/>
      <c r="K2529" s="178"/>
      <c r="L2529" s="184"/>
      <c r="M2529" s="180"/>
      <c r="N2529" s="181"/>
      <c r="O2529" s="175"/>
      <c r="P2529" s="182"/>
    </row>
    <row r="2530" spans="1:16" s="172" customFormat="1">
      <c r="A2530" s="891"/>
      <c r="B2530" s="894"/>
      <c r="C2530" s="173"/>
      <c r="D2530" s="218"/>
      <c r="E2530" s="175"/>
      <c r="F2530" s="176"/>
      <c r="G2530" s="173"/>
      <c r="H2530" s="183"/>
      <c r="I2530" s="175"/>
      <c r="J2530" s="175"/>
      <c r="K2530" s="187"/>
      <c r="L2530" s="184"/>
      <c r="M2530" s="180"/>
      <c r="N2530" s="181"/>
      <c r="O2530" s="175"/>
      <c r="P2530" s="182"/>
    </row>
    <row r="2531" spans="1:16" s="172" customFormat="1">
      <c r="A2531" s="891"/>
      <c r="B2531" s="894"/>
      <c r="C2531" s="173"/>
      <c r="D2531" s="185"/>
      <c r="E2531" s="175"/>
      <c r="F2531" s="182"/>
      <c r="G2531" s="173"/>
      <c r="H2531" s="186"/>
      <c r="I2531" s="175"/>
      <c r="J2531" s="175"/>
      <c r="K2531" s="187"/>
      <c r="L2531" s="184"/>
      <c r="M2531" s="180"/>
      <c r="N2531" s="181"/>
      <c r="O2531" s="175"/>
      <c r="P2531" s="182"/>
    </row>
    <row r="2532" spans="1:16" s="172" customFormat="1">
      <c r="A2532" s="891"/>
      <c r="B2532" s="894"/>
      <c r="C2532" s="173"/>
      <c r="D2532" s="174"/>
      <c r="E2532" s="175"/>
      <c r="F2532" s="188"/>
      <c r="G2532" s="198"/>
      <c r="H2532" s="183"/>
      <c r="I2532" s="191"/>
      <c r="J2532" s="175"/>
      <c r="K2532" s="178"/>
      <c r="L2532" s="189"/>
      <c r="M2532" s="190"/>
      <c r="N2532" s="181"/>
      <c r="O2532" s="175"/>
      <c r="P2532" s="182"/>
    </row>
    <row r="2533" spans="1:16" s="172" customFormat="1">
      <c r="A2533" s="891"/>
      <c r="B2533" s="894"/>
      <c r="C2533" s="173"/>
      <c r="D2533" s="174"/>
      <c r="E2533" s="175"/>
      <c r="F2533" s="182"/>
      <c r="G2533" s="173"/>
      <c r="H2533" s="183"/>
      <c r="I2533" s="191"/>
      <c r="J2533" s="175"/>
      <c r="K2533" s="178"/>
      <c r="L2533" s="184"/>
      <c r="M2533" s="180"/>
      <c r="N2533" s="181"/>
      <c r="O2533" s="175"/>
      <c r="P2533" s="182"/>
    </row>
    <row r="2534" spans="1:16" s="172" customFormat="1">
      <c r="A2534" s="891"/>
      <c r="B2534" s="894"/>
      <c r="C2534" s="173"/>
      <c r="D2534" s="174"/>
      <c r="E2534" s="175"/>
      <c r="F2534" s="182"/>
      <c r="G2534" s="219"/>
      <c r="H2534" s="183"/>
      <c r="I2534" s="175"/>
      <c r="J2534" s="175"/>
      <c r="K2534" s="178"/>
      <c r="L2534" s="184"/>
      <c r="M2534" s="180"/>
      <c r="N2534" s="181"/>
      <c r="O2534" s="175"/>
      <c r="P2534" s="182"/>
    </row>
    <row r="2535" spans="1:16" s="172" customFormat="1">
      <c r="A2535" s="891"/>
      <c r="B2535" s="894"/>
      <c r="C2535" s="173"/>
      <c r="D2535" s="174"/>
      <c r="E2535" s="175"/>
      <c r="F2535" s="188"/>
      <c r="G2535" s="173"/>
      <c r="H2535" s="183"/>
      <c r="I2535" s="191"/>
      <c r="J2535" s="175"/>
      <c r="K2535" s="178"/>
      <c r="L2535" s="184"/>
      <c r="M2535" s="180"/>
      <c r="N2535" s="181"/>
      <c r="O2535" s="175"/>
      <c r="P2535" s="182"/>
    </row>
    <row r="2536" spans="1:16" s="172" customFormat="1">
      <c r="A2536" s="891"/>
      <c r="B2536" s="894"/>
      <c r="C2536" s="173"/>
      <c r="D2536" s="174"/>
      <c r="E2536" s="175"/>
      <c r="F2536" s="182"/>
      <c r="G2536" s="173"/>
      <c r="H2536" s="183"/>
      <c r="I2536" s="191"/>
      <c r="J2536" s="175"/>
      <c r="K2536" s="178"/>
      <c r="L2536" s="184"/>
      <c r="M2536" s="180"/>
      <c r="N2536" s="181"/>
      <c r="O2536" s="175"/>
      <c r="P2536" s="182"/>
    </row>
    <row r="2537" spans="1:16" s="172" customFormat="1">
      <c r="A2537" s="891"/>
      <c r="B2537" s="894"/>
      <c r="C2537" s="192"/>
      <c r="D2537" s="193"/>
      <c r="E2537" s="194"/>
      <c r="F2537" s="195"/>
      <c r="G2537" s="173"/>
      <c r="H2537" s="177"/>
      <c r="I2537" s="175"/>
      <c r="J2537" s="175"/>
      <c r="K2537" s="178"/>
      <c r="L2537" s="184"/>
      <c r="M2537" s="180"/>
      <c r="N2537" s="196"/>
      <c r="O2537" s="194"/>
      <c r="P2537" s="195"/>
    </row>
    <row r="2538" spans="1:16" s="172" customFormat="1">
      <c r="A2538" s="891"/>
      <c r="B2538" s="894"/>
      <c r="C2538" s="192"/>
      <c r="D2538" s="193"/>
      <c r="E2538" s="194"/>
      <c r="F2538" s="195"/>
      <c r="G2538" s="198"/>
      <c r="H2538" s="183"/>
      <c r="I2538" s="191"/>
      <c r="J2538" s="175"/>
      <c r="K2538" s="178"/>
      <c r="L2538" s="184"/>
      <c r="M2538" s="180"/>
      <c r="N2538" s="196"/>
      <c r="O2538" s="194"/>
      <c r="P2538" s="195"/>
    </row>
    <row r="2539" spans="1:16" s="172" customFormat="1">
      <c r="A2539" s="891"/>
      <c r="B2539" s="894"/>
      <c r="C2539" s="192"/>
      <c r="D2539" s="193"/>
      <c r="E2539" s="194"/>
      <c r="F2539" s="195"/>
      <c r="G2539" s="173"/>
      <c r="H2539" s="199"/>
      <c r="I2539" s="191"/>
      <c r="J2539" s="200"/>
      <c r="K2539" s="197"/>
      <c r="L2539" s="184"/>
      <c r="M2539" s="180"/>
      <c r="N2539" s="196"/>
      <c r="O2539" s="194"/>
      <c r="P2539" s="195"/>
    </row>
    <row r="2540" spans="1:16" s="172" customFormat="1">
      <c r="A2540" s="891"/>
      <c r="B2540" s="894"/>
      <c r="C2540" s="192"/>
      <c r="D2540" s="193"/>
      <c r="E2540" s="194"/>
      <c r="F2540" s="195"/>
      <c r="G2540" s="173"/>
      <c r="H2540" s="201"/>
      <c r="I2540" s="175"/>
      <c r="J2540" s="175"/>
      <c r="K2540" s="178"/>
      <c r="L2540" s="184"/>
      <c r="M2540" s="180"/>
      <c r="N2540" s="196"/>
      <c r="O2540" s="194"/>
      <c r="P2540" s="195"/>
    </row>
    <row r="2541" spans="1:16" s="172" customFormat="1">
      <c r="A2541" s="891"/>
      <c r="B2541" s="894"/>
      <c r="C2541" s="192"/>
      <c r="D2541" s="193"/>
      <c r="E2541" s="194"/>
      <c r="F2541" s="195"/>
      <c r="G2541" s="198"/>
      <c r="H2541" s="183"/>
      <c r="I2541" s="200"/>
      <c r="J2541" s="200"/>
      <c r="K2541" s="197"/>
      <c r="L2541" s="184"/>
      <c r="M2541" s="180"/>
      <c r="N2541" s="196"/>
      <c r="O2541" s="194"/>
      <c r="P2541" s="195"/>
    </row>
    <row r="2542" spans="1:16" s="172" customFormat="1">
      <c r="A2542" s="891"/>
      <c r="B2542" s="894"/>
      <c r="C2542" s="192"/>
      <c r="D2542" s="193"/>
      <c r="E2542" s="194"/>
      <c r="F2542" s="195"/>
      <c r="G2542" s="173"/>
      <c r="H2542" s="183"/>
      <c r="I2542" s="200"/>
      <c r="J2542" s="200"/>
      <c r="K2542" s="197"/>
      <c r="L2542" s="179"/>
      <c r="M2542" s="180"/>
      <c r="N2542" s="196"/>
      <c r="O2542" s="194"/>
      <c r="P2542" s="195"/>
    </row>
    <row r="2543" spans="1:16" s="172" customFormat="1">
      <c r="A2543" s="891"/>
      <c r="B2543" s="894"/>
      <c r="C2543" s="192"/>
      <c r="D2543" s="193"/>
      <c r="E2543" s="194"/>
      <c r="F2543" s="195"/>
      <c r="G2543" s="192"/>
      <c r="H2543" s="201"/>
      <c r="I2543" s="202"/>
      <c r="J2543" s="202"/>
      <c r="K2543" s="203"/>
      <c r="L2543" s="204"/>
      <c r="M2543" s="190"/>
      <c r="N2543" s="196"/>
      <c r="O2543" s="194"/>
      <c r="P2543" s="195"/>
    </row>
    <row r="2544" spans="1:16" s="172" customFormat="1">
      <c r="A2544" s="891"/>
      <c r="B2544" s="894"/>
      <c r="C2544" s="192"/>
      <c r="D2544" s="193"/>
      <c r="E2544" s="194"/>
      <c r="F2544" s="195"/>
      <c r="G2544" s="192"/>
      <c r="H2544" s="201"/>
      <c r="I2544" s="202"/>
      <c r="J2544" s="202"/>
      <c r="K2544" s="203"/>
      <c r="L2544" s="204"/>
      <c r="M2544" s="190"/>
      <c r="N2544" s="196"/>
      <c r="O2544" s="194"/>
      <c r="P2544" s="195"/>
    </row>
    <row r="2545" spans="1:16" s="172" customFormat="1">
      <c r="A2545" s="891"/>
      <c r="B2545" s="894"/>
      <c r="C2545" s="192"/>
      <c r="D2545" s="193"/>
      <c r="E2545" s="194"/>
      <c r="F2545" s="195"/>
      <c r="G2545" s="192"/>
      <c r="H2545" s="201"/>
      <c r="I2545" s="202"/>
      <c r="J2545" s="202"/>
      <c r="K2545" s="203"/>
      <c r="L2545" s="204"/>
      <c r="M2545" s="190"/>
      <c r="N2545" s="196"/>
      <c r="O2545" s="194"/>
      <c r="P2545" s="195"/>
    </row>
    <row r="2546" spans="1:16" s="172" customFormat="1" ht="17.25" thickBot="1">
      <c r="A2546" s="892"/>
      <c r="B2546" s="895"/>
      <c r="C2546" s="205"/>
      <c r="D2546" s="206"/>
      <c r="E2546" s="207"/>
      <c r="F2546" s="208"/>
      <c r="G2546" s="209"/>
      <c r="H2546" s="210"/>
      <c r="I2546" s="211"/>
      <c r="J2546" s="211"/>
      <c r="K2546" s="212"/>
      <c r="L2546" s="213"/>
      <c r="M2546" s="214"/>
      <c r="N2546" s="215"/>
      <c r="O2546" s="207"/>
      <c r="P2546" s="208"/>
    </row>
    <row r="2547" spans="1:16" s="71" customFormat="1" ht="18" customHeight="1" thickTop="1" thickBot="1">
      <c r="A2547" s="926">
        <f>A2441+1</f>
        <v>46198</v>
      </c>
      <c r="B2547" s="90" t="s">
        <v>162</v>
      </c>
      <c r="C2547" s="896" t="s">
        <v>665</v>
      </c>
      <c r="D2547" s="91" t="s">
        <v>114</v>
      </c>
      <c r="E2547" s="92" t="s">
        <v>164</v>
      </c>
      <c r="F2547" s="93"/>
      <c r="G2547" s="90" t="s">
        <v>162</v>
      </c>
      <c r="H2547" s="900" t="s">
        <v>163</v>
      </c>
      <c r="I2547" s="91" t="s">
        <v>114</v>
      </c>
      <c r="J2547" s="92" t="s">
        <v>164</v>
      </c>
      <c r="K2547" s="93"/>
      <c r="L2547" s="90" t="s">
        <v>162</v>
      </c>
      <c r="M2547" s="903" t="s">
        <v>163</v>
      </c>
      <c r="N2547" s="91" t="s">
        <v>114</v>
      </c>
      <c r="O2547" s="92" t="s">
        <v>164</v>
      </c>
      <c r="P2547" s="93"/>
    </row>
    <row r="2548" spans="1:16" ht="18" customHeight="1">
      <c r="A2548" s="927"/>
      <c r="B2548" s="928"/>
      <c r="C2548" s="897"/>
      <c r="D2548" s="94" t="s">
        <v>116</v>
      </c>
      <c r="E2548" s="95" t="s">
        <v>142</v>
      </c>
      <c r="F2548" s="93"/>
      <c r="G2548" s="928"/>
      <c r="H2548" s="900"/>
      <c r="I2548" s="94" t="s">
        <v>116</v>
      </c>
      <c r="J2548" s="95" t="s">
        <v>142</v>
      </c>
      <c r="K2548" s="93"/>
      <c r="L2548" s="928"/>
      <c r="M2548" s="903"/>
      <c r="N2548" s="94" t="s">
        <v>116</v>
      </c>
      <c r="O2548" s="95" t="s">
        <v>142</v>
      </c>
      <c r="P2548" s="93"/>
    </row>
    <row r="2549" spans="1:16" ht="17.25" thickBot="1">
      <c r="A2549" s="927"/>
      <c r="B2549" s="929"/>
      <c r="C2549" s="897"/>
      <c r="D2549" s="94" t="s">
        <v>165</v>
      </c>
      <c r="E2549" s="96" t="s">
        <v>166</v>
      </c>
      <c r="F2549" s="98"/>
      <c r="G2549" s="929"/>
      <c r="H2549" s="900"/>
      <c r="I2549" s="94" t="s">
        <v>165</v>
      </c>
      <c r="J2549" s="96" t="s">
        <v>166</v>
      </c>
      <c r="K2549" s="98"/>
      <c r="L2549" s="929"/>
      <c r="M2549" s="903"/>
      <c r="N2549" s="94" t="s">
        <v>165</v>
      </c>
      <c r="O2549" s="96" t="s">
        <v>166</v>
      </c>
      <c r="P2549" s="98"/>
    </row>
    <row r="2550" spans="1:16" ht="17.25" thickBot="1">
      <c r="A2550" s="927"/>
      <c r="B2550" s="90" t="s">
        <v>167</v>
      </c>
      <c r="C2550" s="897"/>
      <c r="D2550" s="94"/>
      <c r="E2550" s="96"/>
      <c r="F2550" s="97"/>
      <c r="G2550" s="90" t="s">
        <v>167</v>
      </c>
      <c r="H2550" s="900"/>
      <c r="I2550" s="94" t="s">
        <v>120</v>
      </c>
      <c r="J2550" s="96" t="s">
        <v>148</v>
      </c>
      <c r="K2550" s="97"/>
      <c r="L2550" s="90" t="s">
        <v>167</v>
      </c>
      <c r="M2550" s="903"/>
      <c r="N2550" s="94" t="s">
        <v>120</v>
      </c>
      <c r="O2550" s="96" t="s">
        <v>148</v>
      </c>
      <c r="P2550" s="97"/>
    </row>
    <row r="2551" spans="1:16">
      <c r="A2551" s="927"/>
      <c r="B2551" s="925"/>
      <c r="C2551" s="897"/>
      <c r="D2551" s="94"/>
      <c r="E2551" s="96"/>
      <c r="F2551" s="97"/>
      <c r="G2551" s="925"/>
      <c r="H2551" s="900"/>
      <c r="I2551" s="94"/>
      <c r="J2551" s="96"/>
      <c r="K2551" s="97"/>
      <c r="L2551" s="925"/>
      <c r="M2551" s="903"/>
      <c r="N2551" s="94"/>
      <c r="O2551" s="96"/>
      <c r="P2551" s="97"/>
    </row>
    <row r="2552" spans="1:16">
      <c r="A2552" s="927"/>
      <c r="B2552" s="918"/>
      <c r="C2552" s="897"/>
      <c r="D2552" s="94"/>
      <c r="E2552" s="96"/>
      <c r="F2552" s="97"/>
      <c r="G2552" s="918"/>
      <c r="H2552" s="900"/>
      <c r="I2552" s="94"/>
      <c r="J2552" s="96"/>
      <c r="K2552" s="97"/>
      <c r="L2552" s="918"/>
      <c r="M2552" s="903"/>
      <c r="N2552" s="94"/>
      <c r="O2552" s="96"/>
      <c r="P2552" s="97"/>
    </row>
    <row r="2553" spans="1:16">
      <c r="A2553" s="927"/>
      <c r="B2553" s="917"/>
      <c r="C2553" s="897"/>
      <c r="D2553" s="94"/>
      <c r="E2553" s="96"/>
      <c r="F2553" s="93"/>
      <c r="G2553" s="917"/>
      <c r="H2553" s="900"/>
      <c r="I2553" s="94"/>
      <c r="J2553" s="96"/>
      <c r="K2553" s="93"/>
      <c r="L2553" s="917"/>
      <c r="M2553" s="903"/>
      <c r="N2553" s="94"/>
      <c r="O2553" s="96"/>
      <c r="P2553" s="93"/>
    </row>
    <row r="2554" spans="1:16">
      <c r="A2554" s="927"/>
      <c r="B2554" s="918"/>
      <c r="C2554" s="897"/>
      <c r="D2554" s="94"/>
      <c r="E2554" s="96"/>
      <c r="F2554" s="99"/>
      <c r="G2554" s="918"/>
      <c r="H2554" s="900"/>
      <c r="I2554" s="94"/>
      <c r="J2554" s="96"/>
      <c r="K2554" s="99"/>
      <c r="L2554" s="918"/>
      <c r="M2554" s="903"/>
      <c r="N2554" s="94"/>
      <c r="O2554" s="96"/>
      <c r="P2554" s="93"/>
    </row>
    <row r="2555" spans="1:16">
      <c r="A2555" s="927"/>
      <c r="B2555" s="917"/>
      <c r="C2555" s="897"/>
      <c r="D2555" s="94"/>
      <c r="E2555" s="96"/>
      <c r="F2555" s="102"/>
      <c r="G2555" s="917"/>
      <c r="H2555" s="900"/>
      <c r="I2555" s="94"/>
      <c r="J2555" s="96"/>
      <c r="K2555" s="102"/>
      <c r="L2555" s="917"/>
      <c r="M2555" s="903"/>
      <c r="N2555" s="94"/>
      <c r="O2555" s="96"/>
      <c r="P2555" s="99"/>
    </row>
    <row r="2556" spans="1:16" ht="17.25" thickBot="1">
      <c r="A2556" s="927"/>
      <c r="B2556" s="918"/>
      <c r="C2556" s="897"/>
      <c r="D2556" s="94"/>
      <c r="E2556" s="96"/>
      <c r="F2556" s="99"/>
      <c r="G2556" s="918"/>
      <c r="H2556" s="900"/>
      <c r="I2556" s="94"/>
      <c r="J2556" s="96"/>
      <c r="K2556" s="99"/>
      <c r="L2556" s="918"/>
      <c r="M2556" s="903"/>
      <c r="N2556" s="94"/>
      <c r="O2556" s="96"/>
      <c r="P2556" s="99"/>
    </row>
    <row r="2557" spans="1:16" ht="17.25" thickBot="1">
      <c r="A2557" s="927"/>
      <c r="B2557" s="100" t="s">
        <v>168</v>
      </c>
      <c r="C2557" s="897"/>
      <c r="D2557" s="94"/>
      <c r="E2557" s="96"/>
      <c r="F2557" s="99"/>
      <c r="G2557" s="100" t="s">
        <v>168</v>
      </c>
      <c r="H2557" s="900"/>
      <c r="I2557" s="94"/>
      <c r="J2557" s="96"/>
      <c r="K2557" s="99"/>
      <c r="L2557" s="100" t="s">
        <v>168</v>
      </c>
      <c r="M2557" s="903"/>
      <c r="N2557" s="94"/>
      <c r="O2557" s="96"/>
      <c r="P2557" s="99"/>
    </row>
    <row r="2558" spans="1:16">
      <c r="A2558" s="927"/>
      <c r="B2558" s="919"/>
      <c r="C2558" s="897"/>
      <c r="D2558" s="94"/>
      <c r="E2558" s="96"/>
      <c r="F2558" s="99"/>
      <c r="G2558" s="919"/>
      <c r="H2558" s="900"/>
      <c r="I2558" s="94"/>
      <c r="J2558" s="96"/>
      <c r="K2558" s="99"/>
      <c r="L2558" s="919"/>
      <c r="M2558" s="903"/>
      <c r="N2558" s="94"/>
      <c r="O2558" s="96"/>
      <c r="P2558" s="99"/>
    </row>
    <row r="2559" spans="1:16">
      <c r="A2559" s="927"/>
      <c r="B2559" s="920"/>
      <c r="C2559" s="897"/>
      <c r="D2559" s="94"/>
      <c r="E2559" s="96"/>
      <c r="F2559" s="99"/>
      <c r="G2559" s="920"/>
      <c r="H2559" s="900"/>
      <c r="I2559" s="94"/>
      <c r="J2559" s="96"/>
      <c r="K2559" s="99"/>
      <c r="L2559" s="920"/>
      <c r="M2559" s="903"/>
      <c r="N2559" s="94"/>
      <c r="O2559" s="96"/>
      <c r="P2559" s="97"/>
    </row>
    <row r="2560" spans="1:16" ht="17.25" thickBot="1">
      <c r="A2560" s="927"/>
      <c r="B2560" s="921"/>
      <c r="C2560" s="897"/>
      <c r="D2560" s="94"/>
      <c r="E2560" s="96"/>
      <c r="F2560" s="97"/>
      <c r="G2560" s="921"/>
      <c r="H2560" s="900"/>
      <c r="I2560" s="94"/>
      <c r="J2560" s="96"/>
      <c r="K2560" s="97"/>
      <c r="L2560" s="921"/>
      <c r="M2560" s="903"/>
      <c r="N2560" s="94"/>
      <c r="O2560" s="96"/>
      <c r="P2560" s="97"/>
    </row>
    <row r="2561" spans="1:16" ht="17.25" thickBot="1">
      <c r="A2561" s="927"/>
      <c r="B2561" s="100" t="s">
        <v>123</v>
      </c>
      <c r="C2561" s="897"/>
      <c r="D2561" s="94"/>
      <c r="E2561" s="96"/>
      <c r="F2561" s="97"/>
      <c r="G2561" s="100" t="s">
        <v>123</v>
      </c>
      <c r="H2561" s="900"/>
      <c r="I2561" s="94"/>
      <c r="J2561" s="96"/>
      <c r="K2561" s="97"/>
      <c r="L2561" s="100" t="s">
        <v>123</v>
      </c>
      <c r="M2561" s="903"/>
      <c r="N2561" s="94"/>
      <c r="O2561" s="96"/>
      <c r="P2561" s="97"/>
    </row>
    <row r="2562" spans="1:16">
      <c r="A2562" s="927"/>
      <c r="B2562" s="932"/>
      <c r="C2562" s="897"/>
      <c r="D2562" s="94"/>
      <c r="E2562" s="96"/>
      <c r="F2562" s="97"/>
      <c r="G2562" s="932"/>
      <c r="H2562" s="900"/>
      <c r="I2562" s="94"/>
      <c r="J2562" s="96"/>
      <c r="K2562" s="97"/>
      <c r="L2562" s="932"/>
      <c r="M2562" s="903"/>
      <c r="N2562" s="94"/>
      <c r="O2562" s="96"/>
      <c r="P2562" s="97"/>
    </row>
    <row r="2563" spans="1:16">
      <c r="A2563" s="927"/>
      <c r="B2563" s="933"/>
      <c r="C2563" s="897"/>
      <c r="D2563" s="94"/>
      <c r="E2563" s="96"/>
      <c r="F2563" s="97"/>
      <c r="G2563" s="933"/>
      <c r="H2563" s="900"/>
      <c r="I2563" s="94"/>
      <c r="J2563" s="96"/>
      <c r="K2563" s="97"/>
      <c r="L2563" s="933"/>
      <c r="M2563" s="903"/>
      <c r="N2563" s="94"/>
      <c r="O2563" s="96"/>
      <c r="P2563" s="97"/>
    </row>
    <row r="2564" spans="1:16" ht="17.25" thickBot="1">
      <c r="A2564" s="927"/>
      <c r="B2564" s="934"/>
      <c r="C2564" s="897"/>
      <c r="D2564" s="94"/>
      <c r="E2564" s="96"/>
      <c r="F2564" s="97"/>
      <c r="G2564" s="934"/>
      <c r="H2564" s="900"/>
      <c r="I2564" s="94"/>
      <c r="J2564" s="96"/>
      <c r="K2564" s="97"/>
      <c r="L2564" s="934"/>
      <c r="M2564" s="903"/>
      <c r="N2564" s="94"/>
      <c r="O2564" s="96"/>
      <c r="P2564" s="97"/>
    </row>
    <row r="2565" spans="1:16">
      <c r="A2565" s="927"/>
      <c r="B2565" s="915" t="s">
        <v>124</v>
      </c>
      <c r="C2565" s="897"/>
      <c r="D2565" s="94"/>
      <c r="E2565" s="96"/>
      <c r="F2565" s="97"/>
      <c r="G2565" s="915" t="s">
        <v>124</v>
      </c>
      <c r="H2565" s="900"/>
      <c r="I2565" s="94"/>
      <c r="J2565" s="96"/>
      <c r="K2565" s="97"/>
      <c r="L2565" s="915" t="s">
        <v>124</v>
      </c>
      <c r="M2565" s="903"/>
      <c r="N2565" s="94"/>
      <c r="O2565" s="96"/>
      <c r="P2565" s="97"/>
    </row>
    <row r="2566" spans="1:16" ht="17.25" thickBot="1">
      <c r="A2566" s="927"/>
      <c r="B2566" s="916"/>
      <c r="C2566" s="897"/>
      <c r="D2566" s="94"/>
      <c r="E2566" s="96"/>
      <c r="F2566" s="97"/>
      <c r="G2566" s="916"/>
      <c r="H2566" s="900"/>
      <c r="I2566" s="94"/>
      <c r="J2566" s="96"/>
      <c r="K2566" s="97"/>
      <c r="L2566" s="916"/>
      <c r="M2566" s="903"/>
      <c r="N2566" s="94"/>
      <c r="O2566" s="96"/>
      <c r="P2566" s="93"/>
    </row>
    <row r="2567" spans="1:16" ht="17.25" thickTop="1">
      <c r="A2567" s="927"/>
      <c r="B2567" s="930" t="s">
        <v>125</v>
      </c>
      <c r="C2567" s="897"/>
      <c r="D2567" s="94"/>
      <c r="E2567" s="96"/>
      <c r="F2567" s="93"/>
      <c r="G2567" s="930" t="s">
        <v>125</v>
      </c>
      <c r="H2567" s="900"/>
      <c r="I2567" s="94"/>
      <c r="J2567" s="96"/>
      <c r="K2567" s="93"/>
      <c r="L2567" s="930" t="s">
        <v>125</v>
      </c>
      <c r="M2567" s="903"/>
      <c r="N2567" s="94"/>
      <c r="O2567" s="96"/>
      <c r="P2567" s="97"/>
    </row>
    <row r="2568" spans="1:16" ht="17.25" thickBot="1">
      <c r="A2568" s="927"/>
      <c r="B2568" s="913"/>
      <c r="C2568" s="897"/>
      <c r="D2568" s="94"/>
      <c r="E2568" s="96"/>
      <c r="F2568" s="93"/>
      <c r="G2568" s="913"/>
      <c r="H2568" s="900"/>
      <c r="I2568" s="94"/>
      <c r="J2568" s="96"/>
      <c r="K2568" s="93"/>
      <c r="L2568" s="913"/>
      <c r="M2568" s="903"/>
      <c r="N2568" s="94"/>
      <c r="O2568" s="96"/>
      <c r="P2568" s="101"/>
    </row>
    <row r="2569" spans="1:16">
      <c r="A2569" s="927"/>
      <c r="B2569" s="923"/>
      <c r="C2569" s="897"/>
      <c r="D2569" s="94"/>
      <c r="E2569" s="96"/>
      <c r="F2569" s="97"/>
      <c r="G2569" s="923"/>
      <c r="H2569" s="900"/>
      <c r="I2569" s="94"/>
      <c r="J2569" s="96"/>
      <c r="K2569" s="97"/>
      <c r="L2569" s="923"/>
      <c r="M2569" s="903"/>
      <c r="N2569" s="94"/>
      <c r="O2569" s="96"/>
      <c r="P2569" s="103"/>
    </row>
    <row r="2570" spans="1:16" ht="17.25" thickBot="1">
      <c r="A2570" s="927"/>
      <c r="B2570" s="931"/>
      <c r="C2570" s="897"/>
      <c r="D2570" s="94"/>
      <c r="E2570" s="96"/>
      <c r="F2570" s="97"/>
      <c r="G2570" s="931"/>
      <c r="H2570" s="900"/>
      <c r="I2570" s="94"/>
      <c r="J2570" s="96"/>
      <c r="K2570" s="97"/>
      <c r="L2570" s="931"/>
      <c r="M2570" s="903"/>
      <c r="N2570" s="94"/>
      <c r="O2570" s="96"/>
      <c r="P2570" s="104"/>
    </row>
    <row r="2571" spans="1:16">
      <c r="A2571" s="927"/>
      <c r="B2571" s="912" t="s">
        <v>126</v>
      </c>
      <c r="C2571" s="897"/>
      <c r="D2571" s="94"/>
      <c r="E2571" s="96"/>
      <c r="F2571" s="93"/>
      <c r="G2571" s="912" t="s">
        <v>126</v>
      </c>
      <c r="H2571" s="900"/>
      <c r="I2571" s="94"/>
      <c r="J2571" s="96"/>
      <c r="K2571" s="93"/>
      <c r="L2571" s="912" t="s">
        <v>126</v>
      </c>
      <c r="M2571" s="903"/>
      <c r="N2571" s="94"/>
      <c r="O2571" s="96"/>
      <c r="P2571" s="99"/>
    </row>
    <row r="2572" spans="1:16" ht="17.25" thickBot="1">
      <c r="A2572" s="927"/>
      <c r="B2572" s="913"/>
      <c r="C2572" s="897"/>
      <c r="D2572" s="94"/>
      <c r="E2572" s="96"/>
      <c r="F2572" s="101"/>
      <c r="G2572" s="913"/>
      <c r="H2572" s="900"/>
      <c r="I2572" s="94"/>
      <c r="J2572" s="96"/>
      <c r="K2572" s="101"/>
      <c r="L2572" s="913"/>
      <c r="M2572" s="903"/>
      <c r="N2572" s="94"/>
      <c r="O2572" s="96"/>
      <c r="P2572" s="104"/>
    </row>
    <row r="2573" spans="1:16">
      <c r="A2573" s="927"/>
      <c r="B2573" s="923"/>
      <c r="C2573" s="897"/>
      <c r="D2573" s="94"/>
      <c r="E2573" s="96"/>
      <c r="F2573" s="102"/>
      <c r="G2573" s="923"/>
      <c r="H2573" s="900"/>
      <c r="I2573" s="94"/>
      <c r="J2573" s="96"/>
      <c r="K2573" s="103"/>
      <c r="L2573" s="923"/>
      <c r="M2573" s="903"/>
      <c r="N2573" s="94"/>
      <c r="O2573" s="96"/>
      <c r="P2573" s="93"/>
    </row>
    <row r="2574" spans="1:16" ht="17.25" thickBot="1">
      <c r="A2574" s="927"/>
      <c r="B2574" s="924"/>
      <c r="C2574" s="897"/>
      <c r="D2574" s="94"/>
      <c r="E2574" s="96"/>
      <c r="F2574" s="99"/>
      <c r="G2574" s="924"/>
      <c r="H2574" s="900"/>
      <c r="I2574" s="94"/>
      <c r="J2574" s="96"/>
      <c r="K2574" s="104"/>
      <c r="L2574" s="924"/>
      <c r="M2574" s="903"/>
      <c r="N2574" s="94"/>
      <c r="O2574" s="96"/>
      <c r="P2574" s="97"/>
    </row>
    <row r="2575" spans="1:16">
      <c r="A2575" s="927"/>
      <c r="B2575" s="922" t="s">
        <v>127</v>
      </c>
      <c r="C2575" s="897"/>
      <c r="D2575" s="94"/>
      <c r="E2575" s="96"/>
      <c r="F2575" s="103"/>
      <c r="G2575" s="922" t="s">
        <v>127</v>
      </c>
      <c r="H2575" s="900"/>
      <c r="I2575" s="94"/>
      <c r="J2575" s="96"/>
      <c r="K2575" s="104"/>
      <c r="L2575" s="922" t="s">
        <v>127</v>
      </c>
      <c r="M2575" s="903"/>
      <c r="N2575" s="94"/>
      <c r="O2575" s="114"/>
      <c r="P2575" s="97"/>
    </row>
    <row r="2576" spans="1:16" ht="17.25" thickBot="1">
      <c r="A2576" s="927"/>
      <c r="B2576" s="913"/>
      <c r="C2576" s="897"/>
      <c r="D2576" s="94"/>
      <c r="E2576" s="96"/>
      <c r="F2576" s="104"/>
      <c r="G2576" s="913"/>
      <c r="H2576" s="900"/>
      <c r="I2576" s="94"/>
      <c r="J2576" s="96"/>
      <c r="K2576" s="99"/>
      <c r="L2576" s="913"/>
      <c r="M2576" s="903"/>
      <c r="N2576" s="113"/>
      <c r="O2576" s="96"/>
      <c r="P2576" s="112"/>
    </row>
    <row r="2577" spans="1:16">
      <c r="A2577" s="927"/>
      <c r="B2577" s="923"/>
      <c r="C2577" s="897"/>
      <c r="D2577" s="94"/>
      <c r="E2577" s="96"/>
      <c r="F2577" s="104"/>
      <c r="G2577" s="923"/>
      <c r="H2577" s="900"/>
      <c r="I2577" s="94"/>
      <c r="J2577" s="96"/>
      <c r="K2577" s="104"/>
      <c r="L2577" s="923"/>
      <c r="M2577" s="903"/>
      <c r="N2577" s="113"/>
      <c r="O2577" s="114"/>
      <c r="P2577" s="97"/>
    </row>
    <row r="2578" spans="1:16" ht="17.25" thickBot="1">
      <c r="A2578" s="927"/>
      <c r="B2578" s="924"/>
      <c r="C2578" s="897"/>
      <c r="D2578" s="94"/>
      <c r="E2578" s="96"/>
      <c r="F2578" s="99"/>
      <c r="G2578" s="924"/>
      <c r="H2578" s="900"/>
      <c r="I2578" s="94"/>
      <c r="J2578" s="96"/>
      <c r="K2578" s="93"/>
      <c r="L2578" s="924"/>
      <c r="M2578" s="903"/>
      <c r="N2578" s="94"/>
      <c r="O2578" s="114"/>
      <c r="P2578" s="104"/>
    </row>
    <row r="2579" spans="1:16">
      <c r="A2579" s="927"/>
      <c r="B2579" s="922" t="s">
        <v>128</v>
      </c>
      <c r="C2579" s="897"/>
      <c r="D2579" s="94"/>
      <c r="E2579" s="96"/>
      <c r="F2579" s="104"/>
      <c r="G2579" s="922" t="s">
        <v>128</v>
      </c>
      <c r="H2579" s="900"/>
      <c r="I2579" s="94"/>
      <c r="J2579" s="96"/>
      <c r="K2579" s="97"/>
      <c r="L2579" s="922" t="s">
        <v>128</v>
      </c>
      <c r="M2579" s="903"/>
      <c r="N2579" s="94"/>
      <c r="O2579" s="96"/>
      <c r="P2579" s="97"/>
    </row>
    <row r="2580" spans="1:16" ht="17.25" thickBot="1">
      <c r="A2580" s="927"/>
      <c r="B2580" s="913"/>
      <c r="C2580" s="897"/>
      <c r="D2580" s="94"/>
      <c r="E2580" s="96"/>
      <c r="F2580" s="93"/>
      <c r="G2580" s="913"/>
      <c r="H2580" s="900"/>
      <c r="I2580" s="94"/>
      <c r="J2580" s="114"/>
      <c r="K2580" s="97"/>
      <c r="L2580" s="913"/>
      <c r="M2580" s="903"/>
      <c r="N2580" s="113"/>
      <c r="O2580" s="114"/>
      <c r="P2580" s="97"/>
    </row>
    <row r="2581" spans="1:16">
      <c r="A2581" s="927"/>
      <c r="B2581" s="923"/>
      <c r="C2581" s="897"/>
      <c r="D2581" s="94"/>
      <c r="E2581" s="96"/>
      <c r="F2581" s="97"/>
      <c r="G2581" s="923"/>
      <c r="H2581" s="900"/>
      <c r="I2581" s="94"/>
      <c r="J2581" s="96"/>
      <c r="K2581" s="97"/>
      <c r="L2581" s="923"/>
      <c r="M2581" s="903"/>
      <c r="N2581" s="113"/>
      <c r="O2581" s="114"/>
      <c r="P2581" s="97"/>
    </row>
    <row r="2582" spans="1:16" ht="17.25" thickBot="1">
      <c r="A2582" s="927"/>
      <c r="B2582" s="924"/>
      <c r="C2582" s="897"/>
      <c r="D2582" s="94"/>
      <c r="E2582" s="96"/>
      <c r="F2582" s="93"/>
      <c r="G2582" s="924"/>
      <c r="H2582" s="900"/>
      <c r="I2582" s="94"/>
      <c r="J2582" s="114"/>
      <c r="K2582" s="97"/>
      <c r="L2582" s="924"/>
      <c r="M2582" s="903"/>
      <c r="N2582" s="94"/>
      <c r="O2582" s="114"/>
      <c r="P2582" s="97"/>
    </row>
    <row r="2583" spans="1:16">
      <c r="A2583" s="927"/>
      <c r="B2583" s="912" t="s">
        <v>129</v>
      </c>
      <c r="C2583" s="897"/>
      <c r="D2583" s="94"/>
      <c r="E2583" s="96"/>
      <c r="F2583" s="93"/>
      <c r="G2583" s="912" t="s">
        <v>129</v>
      </c>
      <c r="H2583" s="900"/>
      <c r="I2583" s="94"/>
      <c r="J2583" s="114"/>
      <c r="K2583" s="97"/>
      <c r="L2583" s="912" t="s">
        <v>129</v>
      </c>
      <c r="M2583" s="903"/>
      <c r="N2583" s="113"/>
      <c r="O2583" s="114"/>
      <c r="P2583" s="97"/>
    </row>
    <row r="2584" spans="1:16" ht="17.25" thickBot="1">
      <c r="A2584" s="927"/>
      <c r="B2584" s="913"/>
      <c r="C2584" s="897"/>
      <c r="D2584" s="94"/>
      <c r="E2584" s="96"/>
      <c r="F2584" s="93"/>
      <c r="G2584" s="913"/>
      <c r="H2584" s="900"/>
      <c r="I2584" s="94"/>
      <c r="J2584" s="114"/>
      <c r="K2584" s="97"/>
      <c r="L2584" s="913"/>
      <c r="M2584" s="903"/>
      <c r="N2584" s="94"/>
      <c r="O2584" s="114"/>
      <c r="P2584" s="97"/>
    </row>
    <row r="2585" spans="1:16">
      <c r="A2585" s="927"/>
      <c r="B2585" s="106"/>
      <c r="C2585" s="897"/>
      <c r="D2585" s="94"/>
      <c r="E2585" s="96"/>
      <c r="F2585" s="97"/>
      <c r="G2585" s="106"/>
      <c r="H2585" s="900"/>
      <c r="I2585" s="94"/>
      <c r="J2585" s="96"/>
      <c r="K2585" s="112"/>
      <c r="L2585" s="106"/>
      <c r="M2585" s="903"/>
      <c r="N2585" s="113"/>
      <c r="O2585" s="96"/>
      <c r="P2585" s="112"/>
    </row>
    <row r="2586" spans="1:16">
      <c r="A2586" s="927"/>
      <c r="B2586" s="107"/>
      <c r="C2586" s="897"/>
      <c r="D2586" s="94"/>
      <c r="E2586" s="96"/>
      <c r="F2586" s="93"/>
      <c r="G2586" s="107"/>
      <c r="H2586" s="900"/>
      <c r="I2586" s="94"/>
      <c r="J2586" s="96"/>
      <c r="K2586" s="97"/>
      <c r="L2586" s="107"/>
      <c r="M2586" s="903"/>
      <c r="N2586" s="113"/>
      <c r="O2586" s="114"/>
      <c r="P2586" s="97"/>
    </row>
    <row r="2587" spans="1:16">
      <c r="A2587" s="927"/>
      <c r="B2587" s="109"/>
      <c r="C2587" s="897"/>
      <c r="D2587" s="94"/>
      <c r="E2587" s="96"/>
      <c r="F2587" s="93"/>
      <c r="G2587" s="109"/>
      <c r="H2587" s="900"/>
      <c r="I2587" s="113"/>
      <c r="J2587" s="114"/>
      <c r="K2587" s="97"/>
      <c r="L2587" s="109"/>
      <c r="M2587" s="903"/>
      <c r="N2587" s="113"/>
      <c r="O2587" s="114"/>
      <c r="P2587" s="104"/>
    </row>
    <row r="2588" spans="1:16">
      <c r="A2588" s="927"/>
      <c r="B2588" s="110"/>
      <c r="C2588" s="897"/>
      <c r="D2588" s="94"/>
      <c r="E2588" s="96"/>
      <c r="F2588" s="93"/>
      <c r="G2588" s="110"/>
      <c r="H2588" s="900"/>
      <c r="I2588" s="113"/>
      <c r="J2588" s="114"/>
      <c r="K2588" s="104"/>
      <c r="L2588" s="110"/>
      <c r="M2588" s="903"/>
      <c r="N2588" s="111"/>
      <c r="O2588" s="96"/>
      <c r="P2588" s="97"/>
    </row>
    <row r="2589" spans="1:16">
      <c r="A2589" s="927"/>
      <c r="B2589" s="109"/>
      <c r="C2589" s="897"/>
      <c r="D2589" s="111"/>
      <c r="E2589" s="96"/>
      <c r="F2589" s="97"/>
      <c r="G2589" s="109"/>
      <c r="H2589" s="900"/>
      <c r="I2589" s="111"/>
      <c r="J2589" s="96"/>
      <c r="K2589" s="112"/>
      <c r="L2589" s="109"/>
      <c r="M2589" s="903"/>
      <c r="N2589" s="94"/>
      <c r="O2589" s="96"/>
      <c r="P2589" s="112"/>
    </row>
    <row r="2590" spans="1:16">
      <c r="A2590" s="927"/>
      <c r="B2590" s="110"/>
      <c r="C2590" s="897"/>
      <c r="D2590" s="94"/>
      <c r="E2590" s="96"/>
      <c r="F2590" s="108"/>
      <c r="G2590" s="110"/>
      <c r="H2590" s="900"/>
      <c r="I2590" s="94"/>
      <c r="J2590" s="96"/>
      <c r="K2590" s="97"/>
      <c r="L2590" s="110"/>
      <c r="M2590" s="903"/>
      <c r="N2590" s="113"/>
      <c r="O2590" s="114"/>
      <c r="P2590" s="97"/>
    </row>
    <row r="2591" spans="1:16">
      <c r="A2591" s="927"/>
      <c r="B2591" s="109"/>
      <c r="C2591" s="897"/>
      <c r="D2591" s="94"/>
      <c r="E2591" s="96"/>
      <c r="F2591" s="97"/>
      <c r="G2591" s="109"/>
      <c r="H2591" s="900"/>
      <c r="I2591" s="113"/>
      <c r="J2591" s="114"/>
      <c r="K2591" s="97"/>
      <c r="L2591" s="109"/>
      <c r="M2591" s="903"/>
      <c r="N2591" s="113"/>
      <c r="O2591" s="114"/>
      <c r="P2591" s="97"/>
    </row>
    <row r="2592" spans="1:16" ht="17.25" thickBot="1">
      <c r="A2592" s="927"/>
      <c r="B2592" s="110"/>
      <c r="C2592" s="910"/>
      <c r="D2592" s="115"/>
      <c r="E2592" s="116"/>
      <c r="F2592" s="117"/>
      <c r="G2592" s="110"/>
      <c r="H2592" s="900"/>
      <c r="I2592" s="115"/>
      <c r="J2592" s="116"/>
      <c r="K2592" s="117"/>
      <c r="L2592" s="110"/>
      <c r="M2592" s="903"/>
      <c r="N2592" s="115"/>
      <c r="O2592" s="116"/>
      <c r="P2592" s="117"/>
    </row>
    <row r="2593" spans="1:16">
      <c r="A2593" s="914" t="str">
        <f>TEXT(A2547,"AAAA")</f>
        <v>星期四</v>
      </c>
      <c r="B2593" s="109"/>
      <c r="C2593" s="896" t="s">
        <v>666</v>
      </c>
      <c r="D2593" s="118"/>
      <c r="E2593" s="119"/>
      <c r="F2593" s="97"/>
      <c r="G2593" s="109"/>
      <c r="H2593" s="899" t="s">
        <v>130</v>
      </c>
      <c r="I2593" s="118"/>
      <c r="J2593" s="119"/>
      <c r="K2593" s="97"/>
      <c r="L2593" s="109"/>
      <c r="M2593" s="902" t="s">
        <v>130</v>
      </c>
      <c r="N2593" s="118"/>
      <c r="O2593" s="119"/>
      <c r="P2593" s="97"/>
    </row>
    <row r="2594" spans="1:16">
      <c r="A2594" s="914"/>
      <c r="B2594" s="110"/>
      <c r="C2594" s="897"/>
      <c r="D2594" s="120"/>
      <c r="E2594" s="96"/>
      <c r="F2594" s="97"/>
      <c r="G2594" s="110"/>
      <c r="H2594" s="900"/>
      <c r="I2594" s="94"/>
      <c r="J2594" s="96"/>
      <c r="K2594" s="97"/>
      <c r="L2594" s="110"/>
      <c r="M2594" s="903"/>
      <c r="N2594" s="94"/>
      <c r="O2594" s="96"/>
      <c r="P2594" s="97"/>
    </row>
    <row r="2595" spans="1:16">
      <c r="A2595" s="914"/>
      <c r="B2595" s="109"/>
      <c r="C2595" s="897"/>
      <c r="D2595" s="120"/>
      <c r="E2595" s="96"/>
      <c r="F2595" s="97"/>
      <c r="G2595" s="109"/>
      <c r="H2595" s="900"/>
      <c r="I2595" s="94"/>
      <c r="J2595" s="96"/>
      <c r="K2595" s="97"/>
      <c r="L2595" s="109"/>
      <c r="M2595" s="903"/>
      <c r="N2595" s="94"/>
      <c r="O2595" s="96"/>
      <c r="P2595" s="97"/>
    </row>
    <row r="2596" spans="1:16">
      <c r="A2596" s="914"/>
      <c r="B2596" s="110"/>
      <c r="C2596" s="897"/>
      <c r="D2596" s="120"/>
      <c r="E2596" s="96"/>
      <c r="F2596" s="97"/>
      <c r="G2596" s="110"/>
      <c r="H2596" s="900"/>
      <c r="I2596" s="94"/>
      <c r="J2596" s="96"/>
      <c r="K2596" s="97"/>
      <c r="L2596" s="110"/>
      <c r="M2596" s="903"/>
      <c r="N2596" s="94"/>
      <c r="O2596" s="96"/>
      <c r="P2596" s="97"/>
    </row>
    <row r="2597" spans="1:16">
      <c r="A2597" s="914"/>
      <c r="B2597" s="109"/>
      <c r="C2597" s="897"/>
      <c r="D2597" s="120"/>
      <c r="E2597" s="96"/>
      <c r="F2597" s="97"/>
      <c r="G2597" s="109"/>
      <c r="H2597" s="900"/>
      <c r="I2597" s="94"/>
      <c r="J2597" s="96"/>
      <c r="K2597" s="97"/>
      <c r="L2597" s="109"/>
      <c r="M2597" s="903"/>
      <c r="N2597" s="94"/>
      <c r="O2597" s="96"/>
      <c r="P2597" s="97"/>
    </row>
    <row r="2598" spans="1:16">
      <c r="A2598" s="914"/>
      <c r="B2598" s="110"/>
      <c r="C2598" s="897"/>
      <c r="D2598" s="120"/>
      <c r="E2598" s="96"/>
      <c r="F2598" s="97"/>
      <c r="G2598" s="110"/>
      <c r="H2598" s="900"/>
      <c r="I2598" s="94"/>
      <c r="J2598" s="96"/>
      <c r="K2598" s="97"/>
      <c r="L2598" s="110"/>
      <c r="M2598" s="903"/>
      <c r="N2598" s="94"/>
      <c r="O2598" s="96"/>
      <c r="P2598" s="97"/>
    </row>
    <row r="2599" spans="1:16">
      <c r="A2599" s="914"/>
      <c r="B2599" s="109"/>
      <c r="C2599" s="897"/>
      <c r="D2599" s="120"/>
      <c r="E2599" s="96"/>
      <c r="F2599" s="97"/>
      <c r="G2599" s="109"/>
      <c r="H2599" s="900"/>
      <c r="I2599" s="94"/>
      <c r="J2599" s="96"/>
      <c r="K2599" s="97"/>
      <c r="L2599" s="109"/>
      <c r="M2599" s="903"/>
      <c r="N2599" s="94"/>
      <c r="O2599" s="96"/>
      <c r="P2599" s="97"/>
    </row>
    <row r="2600" spans="1:16">
      <c r="A2600" s="914"/>
      <c r="B2600" s="110"/>
      <c r="C2600" s="897"/>
      <c r="D2600" s="94"/>
      <c r="E2600" s="96"/>
      <c r="F2600" s="97"/>
      <c r="G2600" s="110"/>
      <c r="H2600" s="900"/>
      <c r="I2600" s="94"/>
      <c r="J2600" s="96"/>
      <c r="K2600" s="97"/>
      <c r="L2600" s="110"/>
      <c r="M2600" s="903"/>
      <c r="N2600" s="94"/>
      <c r="O2600" s="96"/>
      <c r="P2600" s="97"/>
    </row>
    <row r="2601" spans="1:16">
      <c r="A2601" s="914"/>
      <c r="B2601" s="107"/>
      <c r="C2601" s="897"/>
      <c r="D2601" s="113"/>
      <c r="E2601" s="114"/>
      <c r="F2601" s="104"/>
      <c r="G2601" s="107"/>
      <c r="H2601" s="900"/>
      <c r="I2601" s="113"/>
      <c r="J2601" s="114"/>
      <c r="K2601" s="97"/>
      <c r="L2601" s="107"/>
      <c r="M2601" s="903"/>
      <c r="N2601" s="113"/>
      <c r="O2601" s="114"/>
      <c r="P2601" s="97"/>
    </row>
    <row r="2602" spans="1:16" ht="17.25" thickBot="1">
      <c r="A2602" s="914"/>
      <c r="B2602" s="107"/>
      <c r="C2602" s="910"/>
      <c r="D2602" s="122" t="s">
        <v>132</v>
      </c>
      <c r="E2602" s="123" t="s">
        <v>133</v>
      </c>
      <c r="F2602" s="124"/>
      <c r="G2602" s="107"/>
      <c r="H2602" s="911"/>
      <c r="I2602" s="122" t="s">
        <v>132</v>
      </c>
      <c r="J2602" s="123" t="s">
        <v>133</v>
      </c>
      <c r="K2602" s="97"/>
      <c r="L2602" s="107"/>
      <c r="M2602" s="909"/>
      <c r="N2602" s="122" t="s">
        <v>132</v>
      </c>
      <c r="O2602" s="123" t="s">
        <v>133</v>
      </c>
      <c r="P2602" s="97"/>
    </row>
    <row r="2603" spans="1:16">
      <c r="A2603" s="105"/>
      <c r="B2603" s="109"/>
      <c r="C2603" s="896" t="s">
        <v>667</v>
      </c>
      <c r="D2603" s="118"/>
      <c r="E2603" s="119"/>
      <c r="F2603" s="125"/>
      <c r="G2603" s="109"/>
      <c r="H2603" s="899" t="s">
        <v>134</v>
      </c>
      <c r="I2603" s="118"/>
      <c r="J2603" s="119"/>
      <c r="K2603" s="125"/>
      <c r="L2603" s="109"/>
      <c r="M2603" s="902" t="s">
        <v>134</v>
      </c>
      <c r="N2603" s="118"/>
      <c r="O2603" s="119"/>
      <c r="P2603" s="125"/>
    </row>
    <row r="2604" spans="1:16">
      <c r="A2604" s="105"/>
      <c r="B2604" s="110"/>
      <c r="C2604" s="897"/>
      <c r="D2604" s="94"/>
      <c r="E2604" s="96"/>
      <c r="F2604" s="97"/>
      <c r="G2604" s="110"/>
      <c r="H2604" s="900"/>
      <c r="I2604" s="94"/>
      <c r="J2604" s="96"/>
      <c r="K2604" s="97"/>
      <c r="L2604" s="110"/>
      <c r="M2604" s="903"/>
      <c r="N2604" s="94"/>
      <c r="O2604" s="96"/>
      <c r="P2604" s="97"/>
    </row>
    <row r="2605" spans="1:16">
      <c r="A2605" s="105"/>
      <c r="B2605" s="126"/>
      <c r="C2605" s="897"/>
      <c r="D2605" s="94"/>
      <c r="E2605" s="96"/>
      <c r="F2605" s="97"/>
      <c r="G2605" s="126"/>
      <c r="H2605" s="900"/>
      <c r="I2605" s="94"/>
      <c r="J2605" s="96"/>
      <c r="K2605" s="97"/>
      <c r="L2605" s="126"/>
      <c r="M2605" s="903"/>
      <c r="N2605" s="94"/>
      <c r="O2605" s="96"/>
      <c r="P2605" s="128"/>
    </row>
    <row r="2606" spans="1:16">
      <c r="A2606" s="105"/>
      <c r="B2606" s="107"/>
      <c r="C2606" s="897"/>
      <c r="D2606" s="94"/>
      <c r="E2606" s="96"/>
      <c r="F2606" s="97"/>
      <c r="G2606" s="107"/>
      <c r="H2606" s="900"/>
      <c r="I2606" s="94"/>
      <c r="J2606" s="96"/>
      <c r="K2606" s="97"/>
      <c r="L2606" s="107"/>
      <c r="M2606" s="903"/>
      <c r="N2606" s="94"/>
      <c r="O2606" s="96"/>
      <c r="P2606" s="216"/>
    </row>
    <row r="2607" spans="1:16">
      <c r="A2607" s="105"/>
      <c r="B2607" s="109"/>
      <c r="C2607" s="897"/>
      <c r="D2607" s="94"/>
      <c r="E2607" s="96"/>
      <c r="F2607" s="97"/>
      <c r="G2607" s="109"/>
      <c r="H2607" s="900"/>
      <c r="I2607" s="94"/>
      <c r="J2607" s="96"/>
      <c r="K2607" s="97"/>
      <c r="L2607" s="109"/>
      <c r="M2607" s="903"/>
      <c r="N2607" s="94"/>
      <c r="O2607" s="96"/>
      <c r="P2607" s="97"/>
    </row>
    <row r="2608" spans="1:16">
      <c r="A2608" s="105"/>
      <c r="B2608" s="110"/>
      <c r="C2608" s="897"/>
      <c r="D2608" s="94"/>
      <c r="E2608" s="96"/>
      <c r="F2608" s="127"/>
      <c r="G2608" s="110"/>
      <c r="H2608" s="900"/>
      <c r="I2608" s="94"/>
      <c r="J2608" s="96"/>
      <c r="K2608" s="127"/>
      <c r="L2608" s="110"/>
      <c r="M2608" s="903"/>
      <c r="N2608" s="94"/>
      <c r="O2608" s="96"/>
      <c r="P2608" s="127"/>
    </row>
    <row r="2609" spans="1:16">
      <c r="A2609" s="105"/>
      <c r="B2609" s="109"/>
      <c r="C2609" s="897"/>
      <c r="D2609" s="94"/>
      <c r="E2609" s="96"/>
      <c r="F2609" s="128"/>
      <c r="G2609" s="109"/>
      <c r="H2609" s="900"/>
      <c r="I2609" s="94"/>
      <c r="J2609" s="96"/>
      <c r="K2609" s="128"/>
      <c r="L2609" s="109"/>
      <c r="M2609" s="903"/>
      <c r="N2609" s="94"/>
      <c r="O2609" s="96"/>
      <c r="P2609" s="128"/>
    </row>
    <row r="2610" spans="1:16">
      <c r="A2610" s="105"/>
      <c r="B2610" s="110"/>
      <c r="C2610" s="897"/>
      <c r="D2610" s="217"/>
      <c r="E2610" s="114"/>
      <c r="F2610" s="216"/>
      <c r="G2610" s="110"/>
      <c r="H2610" s="900"/>
      <c r="I2610" s="113"/>
      <c r="J2610" s="114"/>
      <c r="K2610" s="216"/>
      <c r="L2610" s="110"/>
      <c r="M2610" s="903"/>
      <c r="N2610" s="113"/>
      <c r="O2610" s="114"/>
      <c r="P2610" s="216"/>
    </row>
    <row r="2611" spans="1:16">
      <c r="A2611" s="105"/>
      <c r="B2611" s="109"/>
      <c r="C2611" s="897"/>
      <c r="D2611" s="217"/>
      <c r="E2611" s="114"/>
      <c r="F2611" s="216"/>
      <c r="G2611" s="109"/>
      <c r="H2611" s="900"/>
      <c r="I2611" s="113"/>
      <c r="J2611" s="114"/>
      <c r="K2611" s="216"/>
      <c r="L2611" s="109"/>
      <c r="M2611" s="903"/>
      <c r="N2611" s="113"/>
      <c r="O2611" s="114"/>
      <c r="P2611" s="216"/>
    </row>
    <row r="2612" spans="1:16" ht="17.25" thickBot="1">
      <c r="A2612" s="105"/>
      <c r="B2612" s="110"/>
      <c r="C2612" s="910"/>
      <c r="D2612" s="129"/>
      <c r="E2612" s="130"/>
      <c r="F2612" s="104"/>
      <c r="G2612" s="110"/>
      <c r="H2612" s="911"/>
      <c r="I2612" s="113"/>
      <c r="J2612" s="130"/>
      <c r="K2612" s="104"/>
      <c r="L2612" s="110"/>
      <c r="M2612" s="909"/>
      <c r="N2612" s="113"/>
      <c r="O2612" s="131"/>
      <c r="P2612" s="127"/>
    </row>
    <row r="2613" spans="1:16">
      <c r="A2613" s="132"/>
      <c r="B2613" s="109"/>
      <c r="C2613" s="896" t="s">
        <v>668</v>
      </c>
      <c r="D2613" s="118" t="s">
        <v>136</v>
      </c>
      <c r="E2613" s="133" t="s">
        <v>137</v>
      </c>
      <c r="F2613" s="125"/>
      <c r="G2613" s="109"/>
      <c r="H2613" s="899" t="s">
        <v>135</v>
      </c>
      <c r="I2613" s="118" t="s">
        <v>136</v>
      </c>
      <c r="J2613" s="133" t="s">
        <v>137</v>
      </c>
      <c r="K2613" s="125"/>
      <c r="L2613" s="109"/>
      <c r="M2613" s="902" t="s">
        <v>135</v>
      </c>
      <c r="N2613" s="118" t="s">
        <v>136</v>
      </c>
      <c r="O2613" s="133" t="s">
        <v>137</v>
      </c>
      <c r="P2613" s="125"/>
    </row>
    <row r="2614" spans="1:16">
      <c r="A2614" s="132"/>
      <c r="B2614" s="110"/>
      <c r="C2614" s="897"/>
      <c r="D2614" s="94" t="s">
        <v>141</v>
      </c>
      <c r="E2614" s="96" t="s">
        <v>142</v>
      </c>
      <c r="F2614" s="134"/>
      <c r="G2614" s="110"/>
      <c r="H2614" s="900"/>
      <c r="I2614" s="94" t="s">
        <v>141</v>
      </c>
      <c r="J2614" s="96" t="s">
        <v>142</v>
      </c>
      <c r="K2614" s="134"/>
      <c r="L2614" s="110"/>
      <c r="M2614" s="903"/>
      <c r="N2614" s="94" t="s">
        <v>141</v>
      </c>
      <c r="O2614" s="96" t="s">
        <v>142</v>
      </c>
      <c r="P2614" s="134"/>
    </row>
    <row r="2615" spans="1:16">
      <c r="A2615" s="132"/>
      <c r="B2615" s="135"/>
      <c r="C2615" s="897"/>
      <c r="D2615" s="94" t="s">
        <v>145</v>
      </c>
      <c r="E2615" s="96" t="s">
        <v>146</v>
      </c>
      <c r="F2615" s="97"/>
      <c r="G2615" s="135"/>
      <c r="H2615" s="900"/>
      <c r="I2615" s="94" t="s">
        <v>145</v>
      </c>
      <c r="J2615" s="96" t="s">
        <v>146</v>
      </c>
      <c r="K2615" s="97"/>
      <c r="L2615" s="135"/>
      <c r="M2615" s="903"/>
      <c r="N2615" s="94" t="s">
        <v>145</v>
      </c>
      <c r="O2615" s="96" t="s">
        <v>146</v>
      </c>
      <c r="P2615" s="97"/>
    </row>
    <row r="2616" spans="1:16">
      <c r="A2616" s="132"/>
      <c r="B2616" s="110"/>
      <c r="C2616" s="897"/>
      <c r="D2616" s="94" t="s">
        <v>147</v>
      </c>
      <c r="E2616" s="96" t="s">
        <v>148</v>
      </c>
      <c r="F2616" s="104"/>
      <c r="G2616" s="110"/>
      <c r="H2616" s="900"/>
      <c r="I2616" s="94" t="s">
        <v>147</v>
      </c>
      <c r="J2616" s="96" t="s">
        <v>148</v>
      </c>
      <c r="K2616" s="104"/>
      <c r="L2616" s="110"/>
      <c r="M2616" s="903"/>
      <c r="N2616" s="94" t="s">
        <v>147</v>
      </c>
      <c r="O2616" s="96" t="s">
        <v>148</v>
      </c>
      <c r="P2616" s="104"/>
    </row>
    <row r="2617" spans="1:16">
      <c r="A2617" s="132"/>
      <c r="B2617" s="135"/>
      <c r="C2617" s="897"/>
      <c r="D2617" s="94"/>
      <c r="E2617" s="114"/>
      <c r="F2617" s="136"/>
      <c r="G2617" s="135"/>
      <c r="H2617" s="900"/>
      <c r="I2617" s="94"/>
      <c r="J2617" s="114"/>
      <c r="K2617" s="136"/>
      <c r="L2617" s="135"/>
      <c r="M2617" s="903"/>
      <c r="N2617" s="94"/>
      <c r="O2617" s="114"/>
      <c r="P2617" s="136"/>
    </row>
    <row r="2618" spans="1:16">
      <c r="A2618" s="132"/>
      <c r="B2618" s="110"/>
      <c r="C2618" s="897"/>
      <c r="D2618" s="94"/>
      <c r="E2618" s="96"/>
      <c r="F2618" s="97"/>
      <c r="G2618" s="110"/>
      <c r="H2618" s="900"/>
      <c r="I2618" s="94"/>
      <c r="J2618" s="96"/>
      <c r="K2618" s="97"/>
      <c r="L2618" s="110"/>
      <c r="M2618" s="903"/>
      <c r="N2618" s="94"/>
      <c r="O2618" s="96"/>
      <c r="P2618" s="97"/>
    </row>
    <row r="2619" spans="1:16">
      <c r="A2619" s="132"/>
      <c r="B2619" s="135"/>
      <c r="C2619" s="897"/>
      <c r="D2619" s="94"/>
      <c r="E2619" s="114"/>
      <c r="F2619" s="136"/>
      <c r="G2619" s="135"/>
      <c r="H2619" s="900"/>
      <c r="I2619" s="94"/>
      <c r="J2619" s="114"/>
      <c r="K2619" s="136"/>
      <c r="L2619" s="135"/>
      <c r="M2619" s="903"/>
      <c r="N2619" s="94"/>
      <c r="O2619" s="114"/>
      <c r="P2619" s="136"/>
    </row>
    <row r="2620" spans="1:16">
      <c r="A2620" s="132"/>
      <c r="B2620" s="110"/>
      <c r="C2620" s="897"/>
      <c r="D2620" s="94"/>
      <c r="E2620" s="96"/>
      <c r="F2620" s="97"/>
      <c r="G2620" s="110"/>
      <c r="H2620" s="900"/>
      <c r="I2620" s="94"/>
      <c r="J2620" s="96"/>
      <c r="K2620" s="97"/>
      <c r="L2620" s="110"/>
      <c r="M2620" s="903"/>
      <c r="N2620" s="94"/>
      <c r="O2620" s="96"/>
      <c r="P2620" s="97"/>
    </row>
    <row r="2621" spans="1:16">
      <c r="A2621" s="132"/>
      <c r="B2621" s="135"/>
      <c r="C2621" s="897"/>
      <c r="D2621" s="94"/>
      <c r="E2621" s="96"/>
      <c r="F2621" s="97"/>
      <c r="G2621" s="135"/>
      <c r="H2621" s="900"/>
      <c r="I2621" s="94"/>
      <c r="J2621" s="96"/>
      <c r="K2621" s="97"/>
      <c r="L2621" s="135"/>
      <c r="M2621" s="903"/>
      <c r="N2621" s="94"/>
      <c r="O2621" s="96"/>
      <c r="P2621" s="97"/>
    </row>
    <row r="2622" spans="1:16" ht="17.25" thickBot="1">
      <c r="A2622" s="132"/>
      <c r="B2622" s="110"/>
      <c r="C2622" s="910"/>
      <c r="D2622" s="115"/>
      <c r="E2622" s="116"/>
      <c r="F2622" s="117"/>
      <c r="G2622" s="110"/>
      <c r="H2622" s="911"/>
      <c r="I2622" s="115"/>
      <c r="J2622" s="130"/>
      <c r="K2622" s="104"/>
      <c r="L2622" s="110"/>
      <c r="M2622" s="909"/>
      <c r="N2622" s="115"/>
      <c r="O2622" s="130"/>
      <c r="P2622" s="104"/>
    </row>
    <row r="2623" spans="1:16">
      <c r="A2623" s="132"/>
      <c r="B2623" s="135"/>
      <c r="C2623" s="896" t="s">
        <v>669</v>
      </c>
      <c r="D2623" s="137" t="s">
        <v>150</v>
      </c>
      <c r="E2623" s="138"/>
      <c r="F2623" s="139" t="s">
        <v>151</v>
      </c>
      <c r="G2623" s="135"/>
      <c r="H2623" s="899" t="s">
        <v>149</v>
      </c>
      <c r="I2623" s="137" t="s">
        <v>150</v>
      </c>
      <c r="J2623" s="138"/>
      <c r="K2623" s="139" t="s">
        <v>151</v>
      </c>
      <c r="L2623" s="135"/>
      <c r="M2623" s="902" t="s">
        <v>149</v>
      </c>
      <c r="N2623" s="137" t="s">
        <v>150</v>
      </c>
      <c r="O2623" s="138"/>
      <c r="P2623" s="139" t="s">
        <v>151</v>
      </c>
    </row>
    <row r="2624" spans="1:16">
      <c r="A2624" s="132"/>
      <c r="B2624" s="110"/>
      <c r="C2624" s="897"/>
      <c r="D2624" s="120"/>
      <c r="E2624" s="121"/>
      <c r="F2624" s="140"/>
      <c r="G2624" s="110"/>
      <c r="H2624" s="900"/>
      <c r="I2624" s="94"/>
      <c r="J2624" s="96"/>
      <c r="K2624" s="97"/>
      <c r="L2624" s="110"/>
      <c r="M2624" s="903"/>
      <c r="N2624" s="94"/>
      <c r="O2624" s="96"/>
      <c r="P2624" s="97"/>
    </row>
    <row r="2625" spans="1:16">
      <c r="A2625" s="132"/>
      <c r="B2625" s="135"/>
      <c r="C2625" s="897"/>
      <c r="D2625" s="94"/>
      <c r="E2625" s="96"/>
      <c r="F2625" s="97"/>
      <c r="G2625" s="135"/>
      <c r="H2625" s="900"/>
      <c r="I2625" s="94"/>
      <c r="J2625" s="96"/>
      <c r="K2625" s="97"/>
      <c r="L2625" s="135"/>
      <c r="M2625" s="903"/>
      <c r="N2625" s="94"/>
      <c r="O2625" s="96"/>
      <c r="P2625" s="97"/>
    </row>
    <row r="2626" spans="1:16">
      <c r="A2626" s="132"/>
      <c r="B2626" s="110"/>
      <c r="C2626" s="897"/>
      <c r="D2626" s="113"/>
      <c r="E2626" s="114"/>
      <c r="F2626" s="104"/>
      <c r="G2626" s="110"/>
      <c r="H2626" s="900"/>
      <c r="I2626" s="113"/>
      <c r="J2626" s="114"/>
      <c r="K2626" s="104"/>
      <c r="L2626" s="110"/>
      <c r="M2626" s="903"/>
      <c r="N2626" s="113"/>
      <c r="O2626" s="114"/>
      <c r="P2626" s="104"/>
    </row>
    <row r="2627" spans="1:16">
      <c r="A2627" s="905"/>
      <c r="B2627" s="135"/>
      <c r="C2627" s="897"/>
      <c r="D2627" s="94"/>
      <c r="E2627" s="96"/>
      <c r="F2627" s="97"/>
      <c r="G2627" s="135"/>
      <c r="H2627" s="900"/>
      <c r="I2627" s="94"/>
      <c r="J2627" s="96"/>
      <c r="K2627" s="97"/>
      <c r="L2627" s="135"/>
      <c r="M2627" s="903"/>
      <c r="N2627" s="94"/>
      <c r="O2627" s="96"/>
      <c r="P2627" s="97"/>
    </row>
    <row r="2628" spans="1:16">
      <c r="A2628" s="905"/>
      <c r="B2628" s="110"/>
      <c r="C2628" s="897"/>
      <c r="D2628" s="94"/>
      <c r="E2628" s="96"/>
      <c r="F2628" s="97"/>
      <c r="G2628" s="110"/>
      <c r="H2628" s="900"/>
      <c r="I2628" s="94"/>
      <c r="J2628" s="96"/>
      <c r="K2628" s="97"/>
      <c r="L2628" s="110"/>
      <c r="M2628" s="903"/>
      <c r="N2628" s="94"/>
      <c r="O2628" s="96"/>
      <c r="P2628" s="97"/>
    </row>
    <row r="2629" spans="1:16">
      <c r="A2629" s="905"/>
      <c r="B2629" s="135"/>
      <c r="C2629" s="897"/>
      <c r="D2629" s="113"/>
      <c r="E2629" s="114"/>
      <c r="F2629" s="104"/>
      <c r="G2629" s="135"/>
      <c r="H2629" s="900"/>
      <c r="I2629" s="113"/>
      <c r="J2629" s="114"/>
      <c r="K2629" s="104"/>
      <c r="L2629" s="135"/>
      <c r="M2629" s="903"/>
      <c r="N2629" s="113"/>
      <c r="O2629" s="114"/>
      <c r="P2629" s="104"/>
    </row>
    <row r="2630" spans="1:16" ht="17.25" thickBot="1">
      <c r="A2630" s="906"/>
      <c r="B2630" s="141"/>
      <c r="C2630" s="898"/>
      <c r="D2630" s="142"/>
      <c r="E2630" s="143"/>
      <c r="F2630" s="144"/>
      <c r="G2630" s="141"/>
      <c r="H2630" s="901"/>
      <c r="I2630" s="142"/>
      <c r="J2630" s="143"/>
      <c r="K2630" s="144"/>
      <c r="L2630" s="141"/>
      <c r="M2630" s="904"/>
      <c r="N2630" s="142"/>
      <c r="O2630" s="143"/>
      <c r="P2630" s="144"/>
    </row>
    <row r="2631" spans="1:16" s="146" customFormat="1" ht="27" customHeight="1" thickTop="1" thickBot="1">
      <c r="A2631" s="145"/>
      <c r="B2631" s="907" t="s">
        <v>152</v>
      </c>
      <c r="C2631" s="907"/>
      <c r="D2631" s="907"/>
      <c r="E2631" s="907"/>
      <c r="F2631" s="907"/>
      <c r="G2631" s="908" t="s">
        <v>153</v>
      </c>
      <c r="H2631" s="908"/>
      <c r="I2631" s="908"/>
      <c r="J2631" s="908"/>
      <c r="K2631" s="908"/>
      <c r="L2631" s="908"/>
      <c r="M2631" s="908"/>
      <c r="N2631" s="889" t="s">
        <v>154</v>
      </c>
      <c r="O2631" s="889"/>
      <c r="P2631" s="889"/>
    </row>
    <row r="2632" spans="1:16" s="159" customFormat="1" ht="21.75" customHeight="1" thickTop="1" thickBot="1">
      <c r="A2632" s="147" t="s">
        <v>0</v>
      </c>
      <c r="B2632" s="148"/>
      <c r="C2632" s="149" t="s">
        <v>155</v>
      </c>
      <c r="D2632" s="150" t="s">
        <v>156</v>
      </c>
      <c r="E2632" s="151" t="s">
        <v>157</v>
      </c>
      <c r="F2632" s="152" t="s">
        <v>158</v>
      </c>
      <c r="G2632" s="153" t="s">
        <v>159</v>
      </c>
      <c r="H2632" s="154" t="s">
        <v>150</v>
      </c>
      <c r="I2632" s="155" t="s">
        <v>156</v>
      </c>
      <c r="J2632" s="155" t="s">
        <v>157</v>
      </c>
      <c r="K2632" s="155" t="s">
        <v>158</v>
      </c>
      <c r="L2632" s="154" t="s">
        <v>160</v>
      </c>
      <c r="M2632" s="156" t="s">
        <v>161</v>
      </c>
      <c r="N2632" s="157" t="s">
        <v>155</v>
      </c>
      <c r="O2632" s="151" t="s">
        <v>157</v>
      </c>
      <c r="P2632" s="158" t="s">
        <v>158</v>
      </c>
    </row>
    <row r="2633" spans="1:16" s="172" customFormat="1" ht="17.25" thickTop="1">
      <c r="A2633" s="890">
        <f>A2547</f>
        <v>46198</v>
      </c>
      <c r="B2633" s="893" t="s">
        <v>670</v>
      </c>
      <c r="C2633" s="160"/>
      <c r="D2633" s="161"/>
      <c r="E2633" s="162"/>
      <c r="F2633" s="163"/>
      <c r="G2633" s="164"/>
      <c r="H2633" s="165"/>
      <c r="I2633" s="166"/>
      <c r="J2633" s="166"/>
      <c r="K2633" s="167"/>
      <c r="L2633" s="168"/>
      <c r="M2633" s="169"/>
      <c r="N2633" s="170"/>
      <c r="O2633" s="166"/>
      <c r="P2633" s="171"/>
    </row>
    <row r="2634" spans="1:16" s="172" customFormat="1">
      <c r="A2634" s="891"/>
      <c r="B2634" s="894"/>
      <c r="C2634" s="173"/>
      <c r="D2634" s="174"/>
      <c r="E2634" s="175"/>
      <c r="F2634" s="176"/>
      <c r="G2634" s="173"/>
      <c r="H2634" s="177"/>
      <c r="I2634" s="175"/>
      <c r="J2634" s="175"/>
      <c r="K2634" s="178"/>
      <c r="L2634" s="179"/>
      <c r="M2634" s="180"/>
      <c r="N2634" s="181"/>
      <c r="O2634" s="175"/>
      <c r="P2634" s="182"/>
    </row>
    <row r="2635" spans="1:16" s="172" customFormat="1">
      <c r="A2635" s="891"/>
      <c r="B2635" s="894"/>
      <c r="C2635" s="173"/>
      <c r="D2635" s="174"/>
      <c r="E2635" s="175"/>
      <c r="F2635" s="176"/>
      <c r="G2635" s="173"/>
      <c r="H2635" s="183"/>
      <c r="I2635" s="175"/>
      <c r="J2635" s="175"/>
      <c r="K2635" s="178"/>
      <c r="L2635" s="184"/>
      <c r="M2635" s="180"/>
      <c r="N2635" s="181"/>
      <c r="O2635" s="175"/>
      <c r="P2635" s="182"/>
    </row>
    <row r="2636" spans="1:16" s="172" customFormat="1">
      <c r="A2636" s="891"/>
      <c r="B2636" s="894"/>
      <c r="C2636" s="173"/>
      <c r="D2636" s="218"/>
      <c r="E2636" s="175"/>
      <c r="F2636" s="176"/>
      <c r="G2636" s="173"/>
      <c r="H2636" s="183"/>
      <c r="I2636" s="175"/>
      <c r="J2636" s="175"/>
      <c r="K2636" s="187"/>
      <c r="L2636" s="184"/>
      <c r="M2636" s="180"/>
      <c r="N2636" s="181"/>
      <c r="O2636" s="175"/>
      <c r="P2636" s="182"/>
    </row>
    <row r="2637" spans="1:16" s="172" customFormat="1">
      <c r="A2637" s="891"/>
      <c r="B2637" s="894"/>
      <c r="C2637" s="173"/>
      <c r="D2637" s="185"/>
      <c r="E2637" s="175"/>
      <c r="F2637" s="182"/>
      <c r="G2637" s="173"/>
      <c r="H2637" s="186"/>
      <c r="I2637" s="175"/>
      <c r="J2637" s="175"/>
      <c r="K2637" s="187"/>
      <c r="L2637" s="184"/>
      <c r="M2637" s="180"/>
      <c r="N2637" s="181"/>
      <c r="O2637" s="175"/>
      <c r="P2637" s="182"/>
    </row>
    <row r="2638" spans="1:16" s="172" customFormat="1">
      <c r="A2638" s="891"/>
      <c r="B2638" s="894"/>
      <c r="C2638" s="173"/>
      <c r="D2638" s="174"/>
      <c r="E2638" s="175"/>
      <c r="F2638" s="188"/>
      <c r="G2638" s="198"/>
      <c r="H2638" s="183"/>
      <c r="I2638" s="191"/>
      <c r="J2638" s="175"/>
      <c r="K2638" s="178"/>
      <c r="L2638" s="189"/>
      <c r="M2638" s="190"/>
      <c r="N2638" s="181"/>
      <c r="O2638" s="175"/>
      <c r="P2638" s="182"/>
    </row>
    <row r="2639" spans="1:16" s="172" customFormat="1">
      <c r="A2639" s="891"/>
      <c r="B2639" s="894"/>
      <c r="C2639" s="173"/>
      <c r="D2639" s="174"/>
      <c r="E2639" s="175"/>
      <c r="F2639" s="182"/>
      <c r="G2639" s="173"/>
      <c r="H2639" s="183"/>
      <c r="I2639" s="191"/>
      <c r="J2639" s="175"/>
      <c r="K2639" s="178"/>
      <c r="L2639" s="184"/>
      <c r="M2639" s="180"/>
      <c r="N2639" s="181"/>
      <c r="O2639" s="175"/>
      <c r="P2639" s="182"/>
    </row>
    <row r="2640" spans="1:16" s="172" customFormat="1">
      <c r="A2640" s="891"/>
      <c r="B2640" s="894"/>
      <c r="C2640" s="173"/>
      <c r="D2640" s="174"/>
      <c r="E2640" s="175"/>
      <c r="F2640" s="182"/>
      <c r="G2640" s="219"/>
      <c r="H2640" s="183"/>
      <c r="I2640" s="175"/>
      <c r="J2640" s="175"/>
      <c r="K2640" s="178"/>
      <c r="L2640" s="184"/>
      <c r="M2640" s="180"/>
      <c r="N2640" s="181"/>
      <c r="O2640" s="175"/>
      <c r="P2640" s="182"/>
    </row>
    <row r="2641" spans="1:16" s="172" customFormat="1">
      <c r="A2641" s="891"/>
      <c r="B2641" s="894"/>
      <c r="C2641" s="173"/>
      <c r="D2641" s="174"/>
      <c r="E2641" s="175"/>
      <c r="F2641" s="188"/>
      <c r="G2641" s="173"/>
      <c r="H2641" s="183"/>
      <c r="I2641" s="191"/>
      <c r="J2641" s="175"/>
      <c r="K2641" s="178"/>
      <c r="L2641" s="184"/>
      <c r="M2641" s="180"/>
      <c r="N2641" s="181"/>
      <c r="O2641" s="175"/>
      <c r="P2641" s="182"/>
    </row>
    <row r="2642" spans="1:16" s="172" customFormat="1">
      <c r="A2642" s="891"/>
      <c r="B2642" s="894"/>
      <c r="C2642" s="173"/>
      <c r="D2642" s="174"/>
      <c r="E2642" s="175"/>
      <c r="F2642" s="182"/>
      <c r="G2642" s="173"/>
      <c r="H2642" s="183"/>
      <c r="I2642" s="191"/>
      <c r="J2642" s="175"/>
      <c r="K2642" s="178"/>
      <c r="L2642" s="184"/>
      <c r="M2642" s="180"/>
      <c r="N2642" s="181"/>
      <c r="O2642" s="175"/>
      <c r="P2642" s="182"/>
    </row>
    <row r="2643" spans="1:16" s="172" customFormat="1">
      <c r="A2643" s="891"/>
      <c r="B2643" s="894"/>
      <c r="C2643" s="192"/>
      <c r="D2643" s="193"/>
      <c r="E2643" s="194"/>
      <c r="F2643" s="195"/>
      <c r="G2643" s="173"/>
      <c r="H2643" s="177"/>
      <c r="I2643" s="175"/>
      <c r="J2643" s="175"/>
      <c r="K2643" s="178"/>
      <c r="L2643" s="184"/>
      <c r="M2643" s="180"/>
      <c r="N2643" s="196"/>
      <c r="O2643" s="194"/>
      <c r="P2643" s="195"/>
    </row>
    <row r="2644" spans="1:16" s="172" customFormat="1">
      <c r="A2644" s="891"/>
      <c r="B2644" s="894"/>
      <c r="C2644" s="192"/>
      <c r="D2644" s="193"/>
      <c r="E2644" s="194"/>
      <c r="F2644" s="195"/>
      <c r="G2644" s="198"/>
      <c r="H2644" s="183"/>
      <c r="I2644" s="191"/>
      <c r="J2644" s="175"/>
      <c r="K2644" s="178"/>
      <c r="L2644" s="184"/>
      <c r="M2644" s="180"/>
      <c r="N2644" s="196"/>
      <c r="O2644" s="194"/>
      <c r="P2644" s="195"/>
    </row>
    <row r="2645" spans="1:16" s="172" customFormat="1">
      <c r="A2645" s="891"/>
      <c r="B2645" s="894"/>
      <c r="C2645" s="192"/>
      <c r="D2645" s="193"/>
      <c r="E2645" s="194"/>
      <c r="F2645" s="195"/>
      <c r="G2645" s="173"/>
      <c r="H2645" s="199"/>
      <c r="I2645" s="191"/>
      <c r="J2645" s="200"/>
      <c r="K2645" s="197"/>
      <c r="L2645" s="184"/>
      <c r="M2645" s="180"/>
      <c r="N2645" s="196"/>
      <c r="O2645" s="194"/>
      <c r="P2645" s="195"/>
    </row>
    <row r="2646" spans="1:16" s="172" customFormat="1">
      <c r="A2646" s="891"/>
      <c r="B2646" s="894"/>
      <c r="C2646" s="192"/>
      <c r="D2646" s="193"/>
      <c r="E2646" s="194"/>
      <c r="F2646" s="195"/>
      <c r="G2646" s="173"/>
      <c r="H2646" s="201"/>
      <c r="I2646" s="175"/>
      <c r="J2646" s="175"/>
      <c r="K2646" s="178"/>
      <c r="L2646" s="184"/>
      <c r="M2646" s="180"/>
      <c r="N2646" s="196"/>
      <c r="O2646" s="194"/>
      <c r="P2646" s="195"/>
    </row>
    <row r="2647" spans="1:16" s="172" customFormat="1">
      <c r="A2647" s="891"/>
      <c r="B2647" s="894"/>
      <c r="C2647" s="192"/>
      <c r="D2647" s="193"/>
      <c r="E2647" s="194"/>
      <c r="F2647" s="195"/>
      <c r="G2647" s="198"/>
      <c r="H2647" s="183"/>
      <c r="I2647" s="200"/>
      <c r="J2647" s="200"/>
      <c r="K2647" s="197"/>
      <c r="L2647" s="184"/>
      <c r="M2647" s="180"/>
      <c r="N2647" s="196"/>
      <c r="O2647" s="194"/>
      <c r="P2647" s="195"/>
    </row>
    <row r="2648" spans="1:16" s="172" customFormat="1">
      <c r="A2648" s="891"/>
      <c r="B2648" s="894"/>
      <c r="C2648" s="192"/>
      <c r="D2648" s="193"/>
      <c r="E2648" s="194"/>
      <c r="F2648" s="195"/>
      <c r="G2648" s="173"/>
      <c r="H2648" s="183"/>
      <c r="I2648" s="200"/>
      <c r="J2648" s="200"/>
      <c r="K2648" s="197"/>
      <c r="L2648" s="179"/>
      <c r="M2648" s="180"/>
      <c r="N2648" s="196"/>
      <c r="O2648" s="194"/>
      <c r="P2648" s="195"/>
    </row>
    <row r="2649" spans="1:16" s="172" customFormat="1">
      <c r="A2649" s="891"/>
      <c r="B2649" s="894"/>
      <c r="C2649" s="192"/>
      <c r="D2649" s="193"/>
      <c r="E2649" s="194"/>
      <c r="F2649" s="195"/>
      <c r="G2649" s="192"/>
      <c r="H2649" s="201"/>
      <c r="I2649" s="202"/>
      <c r="J2649" s="202"/>
      <c r="K2649" s="203"/>
      <c r="L2649" s="204"/>
      <c r="M2649" s="190"/>
      <c r="N2649" s="196"/>
      <c r="O2649" s="194"/>
      <c r="P2649" s="195"/>
    </row>
    <row r="2650" spans="1:16" s="172" customFormat="1">
      <c r="A2650" s="891"/>
      <c r="B2650" s="894"/>
      <c r="C2650" s="192"/>
      <c r="D2650" s="193"/>
      <c r="E2650" s="194"/>
      <c r="F2650" s="195"/>
      <c r="G2650" s="192"/>
      <c r="H2650" s="201"/>
      <c r="I2650" s="202"/>
      <c r="J2650" s="202"/>
      <c r="K2650" s="203"/>
      <c r="L2650" s="204"/>
      <c r="M2650" s="190"/>
      <c r="N2650" s="196"/>
      <c r="O2650" s="194"/>
      <c r="P2650" s="195"/>
    </row>
    <row r="2651" spans="1:16" s="172" customFormat="1">
      <c r="A2651" s="891"/>
      <c r="B2651" s="894"/>
      <c r="C2651" s="192"/>
      <c r="D2651" s="193"/>
      <c r="E2651" s="194"/>
      <c r="F2651" s="195"/>
      <c r="G2651" s="192"/>
      <c r="H2651" s="201"/>
      <c r="I2651" s="202"/>
      <c r="J2651" s="202"/>
      <c r="K2651" s="203"/>
      <c r="L2651" s="204"/>
      <c r="M2651" s="190"/>
      <c r="N2651" s="196"/>
      <c r="O2651" s="194"/>
      <c r="P2651" s="195"/>
    </row>
    <row r="2652" spans="1:16" s="172" customFormat="1" ht="17.25" thickBot="1">
      <c r="A2652" s="892"/>
      <c r="B2652" s="895"/>
      <c r="C2652" s="205"/>
      <c r="D2652" s="206"/>
      <c r="E2652" s="207"/>
      <c r="F2652" s="208"/>
      <c r="G2652" s="209"/>
      <c r="H2652" s="210"/>
      <c r="I2652" s="211"/>
      <c r="J2652" s="211"/>
      <c r="K2652" s="212"/>
      <c r="L2652" s="213"/>
      <c r="M2652" s="214"/>
      <c r="N2652" s="215"/>
      <c r="O2652" s="207"/>
      <c r="P2652" s="208"/>
    </row>
    <row r="2653" spans="1:16" s="71" customFormat="1" ht="18" customHeight="1" thickTop="1" thickBot="1">
      <c r="A2653" s="926">
        <f>A2547+1</f>
        <v>46199</v>
      </c>
      <c r="B2653" s="90" t="s">
        <v>162</v>
      </c>
      <c r="C2653" s="896" t="s">
        <v>665</v>
      </c>
      <c r="D2653" s="91" t="s">
        <v>114</v>
      </c>
      <c r="E2653" s="92" t="s">
        <v>164</v>
      </c>
      <c r="F2653" s="93"/>
      <c r="G2653" s="90" t="s">
        <v>162</v>
      </c>
      <c r="H2653" s="900" t="s">
        <v>163</v>
      </c>
      <c r="I2653" s="91" t="s">
        <v>114</v>
      </c>
      <c r="J2653" s="92" t="s">
        <v>164</v>
      </c>
      <c r="K2653" s="93"/>
      <c r="L2653" s="90" t="s">
        <v>162</v>
      </c>
      <c r="M2653" s="903" t="s">
        <v>163</v>
      </c>
      <c r="N2653" s="91" t="s">
        <v>114</v>
      </c>
      <c r="O2653" s="92" t="s">
        <v>164</v>
      </c>
      <c r="P2653" s="93"/>
    </row>
    <row r="2654" spans="1:16" ht="18" customHeight="1">
      <c r="A2654" s="927"/>
      <c r="B2654" s="928"/>
      <c r="C2654" s="897"/>
      <c r="D2654" s="94" t="s">
        <v>116</v>
      </c>
      <c r="E2654" s="95" t="s">
        <v>142</v>
      </c>
      <c r="F2654" s="93"/>
      <c r="G2654" s="928"/>
      <c r="H2654" s="900"/>
      <c r="I2654" s="94" t="s">
        <v>116</v>
      </c>
      <c r="J2654" s="95" t="s">
        <v>142</v>
      </c>
      <c r="K2654" s="93"/>
      <c r="L2654" s="928"/>
      <c r="M2654" s="903"/>
      <c r="N2654" s="94" t="s">
        <v>116</v>
      </c>
      <c r="O2654" s="95" t="s">
        <v>142</v>
      </c>
      <c r="P2654" s="93"/>
    </row>
    <row r="2655" spans="1:16" ht="17.25" thickBot="1">
      <c r="A2655" s="927"/>
      <c r="B2655" s="929"/>
      <c r="C2655" s="897"/>
      <c r="D2655" s="94" t="s">
        <v>165</v>
      </c>
      <c r="E2655" s="96" t="s">
        <v>166</v>
      </c>
      <c r="F2655" s="98"/>
      <c r="G2655" s="929"/>
      <c r="H2655" s="900"/>
      <c r="I2655" s="94" t="s">
        <v>165</v>
      </c>
      <c r="J2655" s="96" t="s">
        <v>166</v>
      </c>
      <c r="K2655" s="98"/>
      <c r="L2655" s="929"/>
      <c r="M2655" s="903"/>
      <c r="N2655" s="94" t="s">
        <v>165</v>
      </c>
      <c r="O2655" s="96" t="s">
        <v>166</v>
      </c>
      <c r="P2655" s="98"/>
    </row>
    <row r="2656" spans="1:16" ht="17.25" thickBot="1">
      <c r="A2656" s="927"/>
      <c r="B2656" s="90" t="s">
        <v>167</v>
      </c>
      <c r="C2656" s="897"/>
      <c r="D2656" s="94"/>
      <c r="E2656" s="96"/>
      <c r="F2656" s="97"/>
      <c r="G2656" s="90" t="s">
        <v>167</v>
      </c>
      <c r="H2656" s="900"/>
      <c r="I2656" s="94" t="s">
        <v>120</v>
      </c>
      <c r="J2656" s="96" t="s">
        <v>148</v>
      </c>
      <c r="K2656" s="97"/>
      <c r="L2656" s="90" t="s">
        <v>167</v>
      </c>
      <c r="M2656" s="903"/>
      <c r="N2656" s="94" t="s">
        <v>120</v>
      </c>
      <c r="O2656" s="96" t="s">
        <v>148</v>
      </c>
      <c r="P2656" s="97"/>
    </row>
    <row r="2657" spans="1:16">
      <c r="A2657" s="927"/>
      <c r="B2657" s="925"/>
      <c r="C2657" s="897"/>
      <c r="D2657" s="94"/>
      <c r="E2657" s="96"/>
      <c r="F2657" s="97"/>
      <c r="G2657" s="925"/>
      <c r="H2657" s="900"/>
      <c r="I2657" s="94"/>
      <c r="J2657" s="96"/>
      <c r="K2657" s="97"/>
      <c r="L2657" s="925"/>
      <c r="M2657" s="903"/>
      <c r="N2657" s="94"/>
      <c r="O2657" s="96"/>
      <c r="P2657" s="97"/>
    </row>
    <row r="2658" spans="1:16">
      <c r="A2658" s="927"/>
      <c r="B2658" s="918"/>
      <c r="C2658" s="897"/>
      <c r="D2658" s="94"/>
      <c r="E2658" s="96"/>
      <c r="F2658" s="97"/>
      <c r="G2658" s="918"/>
      <c r="H2658" s="900"/>
      <c r="I2658" s="94"/>
      <c r="J2658" s="96"/>
      <c r="K2658" s="97"/>
      <c r="L2658" s="918"/>
      <c r="M2658" s="903"/>
      <c r="N2658" s="94"/>
      <c r="O2658" s="96"/>
      <c r="P2658" s="97"/>
    </row>
    <row r="2659" spans="1:16">
      <c r="A2659" s="927"/>
      <c r="B2659" s="917"/>
      <c r="C2659" s="897"/>
      <c r="D2659" s="94"/>
      <c r="E2659" s="96"/>
      <c r="F2659" s="93"/>
      <c r="G2659" s="917"/>
      <c r="H2659" s="900"/>
      <c r="I2659" s="94"/>
      <c r="J2659" s="96"/>
      <c r="K2659" s="93"/>
      <c r="L2659" s="917"/>
      <c r="M2659" s="903"/>
      <c r="N2659" s="94"/>
      <c r="O2659" s="96"/>
      <c r="P2659" s="93"/>
    </row>
    <row r="2660" spans="1:16">
      <c r="A2660" s="927"/>
      <c r="B2660" s="918"/>
      <c r="C2660" s="897"/>
      <c r="D2660" s="94"/>
      <c r="E2660" s="96"/>
      <c r="F2660" s="99"/>
      <c r="G2660" s="918"/>
      <c r="H2660" s="900"/>
      <c r="I2660" s="94"/>
      <c r="J2660" s="96"/>
      <c r="K2660" s="99"/>
      <c r="L2660" s="918"/>
      <c r="M2660" s="903"/>
      <c r="N2660" s="94"/>
      <c r="O2660" s="96"/>
      <c r="P2660" s="93"/>
    </row>
    <row r="2661" spans="1:16">
      <c r="A2661" s="927"/>
      <c r="B2661" s="917"/>
      <c r="C2661" s="897"/>
      <c r="D2661" s="94"/>
      <c r="E2661" s="96"/>
      <c r="F2661" s="102"/>
      <c r="G2661" s="917"/>
      <c r="H2661" s="900"/>
      <c r="I2661" s="94"/>
      <c r="J2661" s="96"/>
      <c r="K2661" s="102"/>
      <c r="L2661" s="917"/>
      <c r="M2661" s="903"/>
      <c r="N2661" s="94"/>
      <c r="O2661" s="96"/>
      <c r="P2661" s="99"/>
    </row>
    <row r="2662" spans="1:16" ht="17.25" thickBot="1">
      <c r="A2662" s="927"/>
      <c r="B2662" s="918"/>
      <c r="C2662" s="897"/>
      <c r="D2662" s="94"/>
      <c r="E2662" s="96"/>
      <c r="F2662" s="99"/>
      <c r="G2662" s="918"/>
      <c r="H2662" s="900"/>
      <c r="I2662" s="94"/>
      <c r="J2662" s="96"/>
      <c r="K2662" s="99"/>
      <c r="L2662" s="918"/>
      <c r="M2662" s="903"/>
      <c r="N2662" s="94"/>
      <c r="O2662" s="96"/>
      <c r="P2662" s="99"/>
    </row>
    <row r="2663" spans="1:16" ht="17.25" thickBot="1">
      <c r="A2663" s="927"/>
      <c r="B2663" s="100" t="s">
        <v>168</v>
      </c>
      <c r="C2663" s="897"/>
      <c r="D2663" s="94"/>
      <c r="E2663" s="96"/>
      <c r="F2663" s="99"/>
      <c r="G2663" s="100" t="s">
        <v>168</v>
      </c>
      <c r="H2663" s="900"/>
      <c r="I2663" s="94"/>
      <c r="J2663" s="96"/>
      <c r="K2663" s="99"/>
      <c r="L2663" s="100" t="s">
        <v>168</v>
      </c>
      <c r="M2663" s="903"/>
      <c r="N2663" s="94"/>
      <c r="O2663" s="96"/>
      <c r="P2663" s="99"/>
    </row>
    <row r="2664" spans="1:16">
      <c r="A2664" s="927"/>
      <c r="B2664" s="919"/>
      <c r="C2664" s="897"/>
      <c r="D2664" s="94"/>
      <c r="E2664" s="96"/>
      <c r="F2664" s="99"/>
      <c r="G2664" s="919"/>
      <c r="H2664" s="900"/>
      <c r="I2664" s="94"/>
      <c r="J2664" s="96"/>
      <c r="K2664" s="99"/>
      <c r="L2664" s="919"/>
      <c r="M2664" s="903"/>
      <c r="N2664" s="94"/>
      <c r="O2664" s="96"/>
      <c r="P2664" s="99"/>
    </row>
    <row r="2665" spans="1:16">
      <c r="A2665" s="927"/>
      <c r="B2665" s="920"/>
      <c r="C2665" s="897"/>
      <c r="D2665" s="94"/>
      <c r="E2665" s="96"/>
      <c r="F2665" s="99"/>
      <c r="G2665" s="920"/>
      <c r="H2665" s="900"/>
      <c r="I2665" s="94"/>
      <c r="J2665" s="96"/>
      <c r="K2665" s="99"/>
      <c r="L2665" s="920"/>
      <c r="M2665" s="903"/>
      <c r="N2665" s="94"/>
      <c r="O2665" s="96"/>
      <c r="P2665" s="97"/>
    </row>
    <row r="2666" spans="1:16" ht="17.25" thickBot="1">
      <c r="A2666" s="927"/>
      <c r="B2666" s="921"/>
      <c r="C2666" s="897"/>
      <c r="D2666" s="94"/>
      <c r="E2666" s="96"/>
      <c r="F2666" s="97"/>
      <c r="G2666" s="921"/>
      <c r="H2666" s="900"/>
      <c r="I2666" s="94"/>
      <c r="J2666" s="96"/>
      <c r="K2666" s="97"/>
      <c r="L2666" s="921"/>
      <c r="M2666" s="903"/>
      <c r="N2666" s="94"/>
      <c r="O2666" s="96"/>
      <c r="P2666" s="97"/>
    </row>
    <row r="2667" spans="1:16" ht="17.25" thickBot="1">
      <c r="A2667" s="927"/>
      <c r="B2667" s="100" t="s">
        <v>123</v>
      </c>
      <c r="C2667" s="897"/>
      <c r="D2667" s="94"/>
      <c r="E2667" s="96"/>
      <c r="F2667" s="97"/>
      <c r="G2667" s="100" t="s">
        <v>123</v>
      </c>
      <c r="H2667" s="900"/>
      <c r="I2667" s="94"/>
      <c r="J2667" s="96"/>
      <c r="K2667" s="97"/>
      <c r="L2667" s="100" t="s">
        <v>123</v>
      </c>
      <c r="M2667" s="903"/>
      <c r="N2667" s="94"/>
      <c r="O2667" s="96"/>
      <c r="P2667" s="97"/>
    </row>
    <row r="2668" spans="1:16">
      <c r="A2668" s="927"/>
      <c r="B2668" s="932"/>
      <c r="C2668" s="897"/>
      <c r="D2668" s="94"/>
      <c r="E2668" s="96"/>
      <c r="F2668" s="97"/>
      <c r="G2668" s="932"/>
      <c r="H2668" s="900"/>
      <c r="I2668" s="94"/>
      <c r="J2668" s="96"/>
      <c r="K2668" s="97"/>
      <c r="L2668" s="932"/>
      <c r="M2668" s="903"/>
      <c r="N2668" s="94"/>
      <c r="O2668" s="96"/>
      <c r="P2668" s="97"/>
    </row>
    <row r="2669" spans="1:16">
      <c r="A2669" s="927"/>
      <c r="B2669" s="933"/>
      <c r="C2669" s="897"/>
      <c r="D2669" s="94"/>
      <c r="E2669" s="96"/>
      <c r="F2669" s="97"/>
      <c r="G2669" s="933"/>
      <c r="H2669" s="900"/>
      <c r="I2669" s="94"/>
      <c r="J2669" s="96"/>
      <c r="K2669" s="97"/>
      <c r="L2669" s="933"/>
      <c r="M2669" s="903"/>
      <c r="N2669" s="94"/>
      <c r="O2669" s="96"/>
      <c r="P2669" s="97"/>
    </row>
    <row r="2670" spans="1:16" ht="17.25" thickBot="1">
      <c r="A2670" s="927"/>
      <c r="B2670" s="934"/>
      <c r="C2670" s="897"/>
      <c r="D2670" s="94"/>
      <c r="E2670" s="96"/>
      <c r="F2670" s="97"/>
      <c r="G2670" s="934"/>
      <c r="H2670" s="900"/>
      <c r="I2670" s="94"/>
      <c r="J2670" s="96"/>
      <c r="K2670" s="97"/>
      <c r="L2670" s="934"/>
      <c r="M2670" s="903"/>
      <c r="N2670" s="94"/>
      <c r="O2670" s="96"/>
      <c r="P2670" s="97"/>
    </row>
    <row r="2671" spans="1:16">
      <c r="A2671" s="927"/>
      <c r="B2671" s="915" t="s">
        <v>124</v>
      </c>
      <c r="C2671" s="897"/>
      <c r="D2671" s="94"/>
      <c r="E2671" s="96"/>
      <c r="F2671" s="97"/>
      <c r="G2671" s="915" t="s">
        <v>124</v>
      </c>
      <c r="H2671" s="900"/>
      <c r="I2671" s="94"/>
      <c r="J2671" s="96"/>
      <c r="K2671" s="97"/>
      <c r="L2671" s="915" t="s">
        <v>124</v>
      </c>
      <c r="M2671" s="903"/>
      <c r="N2671" s="94"/>
      <c r="O2671" s="96"/>
      <c r="P2671" s="97"/>
    </row>
    <row r="2672" spans="1:16" ht="17.25" thickBot="1">
      <c r="A2672" s="927"/>
      <c r="B2672" s="916"/>
      <c r="C2672" s="897"/>
      <c r="D2672" s="94"/>
      <c r="E2672" s="96"/>
      <c r="F2672" s="97"/>
      <c r="G2672" s="916"/>
      <c r="H2672" s="900"/>
      <c r="I2672" s="94"/>
      <c r="J2672" s="96"/>
      <c r="K2672" s="97"/>
      <c r="L2672" s="916"/>
      <c r="M2672" s="903"/>
      <c r="N2672" s="94"/>
      <c r="O2672" s="96"/>
      <c r="P2672" s="93"/>
    </row>
    <row r="2673" spans="1:16" ht="17.25" thickTop="1">
      <c r="A2673" s="927"/>
      <c r="B2673" s="930" t="s">
        <v>125</v>
      </c>
      <c r="C2673" s="897"/>
      <c r="D2673" s="94"/>
      <c r="E2673" s="96"/>
      <c r="F2673" s="93"/>
      <c r="G2673" s="930" t="s">
        <v>125</v>
      </c>
      <c r="H2673" s="900"/>
      <c r="I2673" s="94"/>
      <c r="J2673" s="96"/>
      <c r="K2673" s="93"/>
      <c r="L2673" s="930" t="s">
        <v>125</v>
      </c>
      <c r="M2673" s="903"/>
      <c r="N2673" s="94"/>
      <c r="O2673" s="96"/>
      <c r="P2673" s="97"/>
    </row>
    <row r="2674" spans="1:16" ht="17.25" thickBot="1">
      <c r="A2674" s="927"/>
      <c r="B2674" s="913"/>
      <c r="C2674" s="897"/>
      <c r="D2674" s="94"/>
      <c r="E2674" s="96"/>
      <c r="F2674" s="93"/>
      <c r="G2674" s="913"/>
      <c r="H2674" s="900"/>
      <c r="I2674" s="94"/>
      <c r="J2674" s="96"/>
      <c r="K2674" s="93"/>
      <c r="L2674" s="913"/>
      <c r="M2674" s="903"/>
      <c r="N2674" s="94"/>
      <c r="O2674" s="96"/>
      <c r="P2674" s="101"/>
    </row>
    <row r="2675" spans="1:16">
      <c r="A2675" s="927"/>
      <c r="B2675" s="923"/>
      <c r="C2675" s="897"/>
      <c r="D2675" s="94"/>
      <c r="E2675" s="96"/>
      <c r="F2675" s="97"/>
      <c r="G2675" s="923"/>
      <c r="H2675" s="900"/>
      <c r="I2675" s="94"/>
      <c r="J2675" s="96"/>
      <c r="K2675" s="97"/>
      <c r="L2675" s="923"/>
      <c r="M2675" s="903"/>
      <c r="N2675" s="94"/>
      <c r="O2675" s="96"/>
      <c r="P2675" s="103"/>
    </row>
    <row r="2676" spans="1:16" ht="17.25" thickBot="1">
      <c r="A2676" s="927"/>
      <c r="B2676" s="931"/>
      <c r="C2676" s="897"/>
      <c r="D2676" s="94"/>
      <c r="E2676" s="96"/>
      <c r="F2676" s="97"/>
      <c r="G2676" s="931"/>
      <c r="H2676" s="900"/>
      <c r="I2676" s="94"/>
      <c r="J2676" s="96"/>
      <c r="K2676" s="97"/>
      <c r="L2676" s="931"/>
      <c r="M2676" s="903"/>
      <c r="N2676" s="94"/>
      <c r="O2676" s="96"/>
      <c r="P2676" s="104"/>
    </row>
    <row r="2677" spans="1:16">
      <c r="A2677" s="927"/>
      <c r="B2677" s="912" t="s">
        <v>126</v>
      </c>
      <c r="C2677" s="897"/>
      <c r="D2677" s="94"/>
      <c r="E2677" s="96"/>
      <c r="F2677" s="93"/>
      <c r="G2677" s="912" t="s">
        <v>126</v>
      </c>
      <c r="H2677" s="900"/>
      <c r="I2677" s="94"/>
      <c r="J2677" s="96"/>
      <c r="K2677" s="93"/>
      <c r="L2677" s="912" t="s">
        <v>126</v>
      </c>
      <c r="M2677" s="903"/>
      <c r="N2677" s="94"/>
      <c r="O2677" s="96"/>
      <c r="P2677" s="99"/>
    </row>
    <row r="2678" spans="1:16" ht="17.25" thickBot="1">
      <c r="A2678" s="927"/>
      <c r="B2678" s="913"/>
      <c r="C2678" s="897"/>
      <c r="D2678" s="94"/>
      <c r="E2678" s="96"/>
      <c r="F2678" s="101"/>
      <c r="G2678" s="913"/>
      <c r="H2678" s="900"/>
      <c r="I2678" s="94"/>
      <c r="J2678" s="96"/>
      <c r="K2678" s="101"/>
      <c r="L2678" s="913"/>
      <c r="M2678" s="903"/>
      <c r="N2678" s="94"/>
      <c r="O2678" s="96"/>
      <c r="P2678" s="104"/>
    </row>
    <row r="2679" spans="1:16">
      <c r="A2679" s="927"/>
      <c r="B2679" s="923"/>
      <c r="C2679" s="897"/>
      <c r="D2679" s="94"/>
      <c r="E2679" s="96"/>
      <c r="F2679" s="102"/>
      <c r="G2679" s="923"/>
      <c r="H2679" s="900"/>
      <c r="I2679" s="94"/>
      <c r="J2679" s="96"/>
      <c r="K2679" s="103"/>
      <c r="L2679" s="923"/>
      <c r="M2679" s="903"/>
      <c r="N2679" s="94"/>
      <c r="O2679" s="96"/>
      <c r="P2679" s="93"/>
    </row>
    <row r="2680" spans="1:16" ht="17.25" thickBot="1">
      <c r="A2680" s="927"/>
      <c r="B2680" s="924"/>
      <c r="C2680" s="897"/>
      <c r="D2680" s="94"/>
      <c r="E2680" s="96"/>
      <c r="F2680" s="99"/>
      <c r="G2680" s="924"/>
      <c r="H2680" s="900"/>
      <c r="I2680" s="94"/>
      <c r="J2680" s="96"/>
      <c r="K2680" s="104"/>
      <c r="L2680" s="924"/>
      <c r="M2680" s="903"/>
      <c r="N2680" s="94"/>
      <c r="O2680" s="96"/>
      <c r="P2680" s="97"/>
    </row>
    <row r="2681" spans="1:16">
      <c r="A2681" s="927"/>
      <c r="B2681" s="922" t="s">
        <v>127</v>
      </c>
      <c r="C2681" s="897"/>
      <c r="D2681" s="94"/>
      <c r="E2681" s="96"/>
      <c r="F2681" s="103"/>
      <c r="G2681" s="922" t="s">
        <v>127</v>
      </c>
      <c r="H2681" s="900"/>
      <c r="I2681" s="94"/>
      <c r="J2681" s="96"/>
      <c r="K2681" s="104"/>
      <c r="L2681" s="922" t="s">
        <v>127</v>
      </c>
      <c r="M2681" s="903"/>
      <c r="N2681" s="94"/>
      <c r="O2681" s="114"/>
      <c r="P2681" s="97"/>
    </row>
    <row r="2682" spans="1:16" ht="17.25" thickBot="1">
      <c r="A2682" s="927"/>
      <c r="B2682" s="913"/>
      <c r="C2682" s="897"/>
      <c r="D2682" s="94"/>
      <c r="E2682" s="96"/>
      <c r="F2682" s="104"/>
      <c r="G2682" s="913"/>
      <c r="H2682" s="900"/>
      <c r="I2682" s="94"/>
      <c r="J2682" s="96"/>
      <c r="K2682" s="99"/>
      <c r="L2682" s="913"/>
      <c r="M2682" s="903"/>
      <c r="N2682" s="113"/>
      <c r="O2682" s="96"/>
      <c r="P2682" s="112"/>
    </row>
    <row r="2683" spans="1:16">
      <c r="A2683" s="927"/>
      <c r="B2683" s="923"/>
      <c r="C2683" s="897"/>
      <c r="D2683" s="94"/>
      <c r="E2683" s="96"/>
      <c r="F2683" s="104"/>
      <c r="G2683" s="923"/>
      <c r="H2683" s="900"/>
      <c r="I2683" s="94"/>
      <c r="J2683" s="96"/>
      <c r="K2683" s="104"/>
      <c r="L2683" s="923"/>
      <c r="M2683" s="903"/>
      <c r="N2683" s="113"/>
      <c r="O2683" s="114"/>
      <c r="P2683" s="97"/>
    </row>
    <row r="2684" spans="1:16" ht="17.25" thickBot="1">
      <c r="A2684" s="927"/>
      <c r="B2684" s="924"/>
      <c r="C2684" s="897"/>
      <c r="D2684" s="94"/>
      <c r="E2684" s="96"/>
      <c r="F2684" s="99"/>
      <c r="G2684" s="924"/>
      <c r="H2684" s="900"/>
      <c r="I2684" s="94"/>
      <c r="J2684" s="96"/>
      <c r="K2684" s="93"/>
      <c r="L2684" s="924"/>
      <c r="M2684" s="903"/>
      <c r="N2684" s="94"/>
      <c r="O2684" s="114"/>
      <c r="P2684" s="104"/>
    </row>
    <row r="2685" spans="1:16">
      <c r="A2685" s="927"/>
      <c r="B2685" s="922" t="s">
        <v>128</v>
      </c>
      <c r="C2685" s="897"/>
      <c r="D2685" s="94"/>
      <c r="E2685" s="96"/>
      <c r="F2685" s="104"/>
      <c r="G2685" s="922" t="s">
        <v>128</v>
      </c>
      <c r="H2685" s="900"/>
      <c r="I2685" s="94"/>
      <c r="J2685" s="96"/>
      <c r="K2685" s="97"/>
      <c r="L2685" s="922" t="s">
        <v>128</v>
      </c>
      <c r="M2685" s="903"/>
      <c r="N2685" s="94"/>
      <c r="O2685" s="96"/>
      <c r="P2685" s="97"/>
    </row>
    <row r="2686" spans="1:16" ht="17.25" thickBot="1">
      <c r="A2686" s="927"/>
      <c r="B2686" s="913"/>
      <c r="C2686" s="897"/>
      <c r="D2686" s="94"/>
      <c r="E2686" s="96"/>
      <c r="F2686" s="93"/>
      <c r="G2686" s="913"/>
      <c r="H2686" s="900"/>
      <c r="I2686" s="94"/>
      <c r="J2686" s="114"/>
      <c r="K2686" s="97"/>
      <c r="L2686" s="913"/>
      <c r="M2686" s="903"/>
      <c r="N2686" s="113"/>
      <c r="O2686" s="114"/>
      <c r="P2686" s="97"/>
    </row>
    <row r="2687" spans="1:16">
      <c r="A2687" s="927"/>
      <c r="B2687" s="923"/>
      <c r="C2687" s="897"/>
      <c r="D2687" s="94"/>
      <c r="E2687" s="96"/>
      <c r="F2687" s="97"/>
      <c r="G2687" s="923"/>
      <c r="H2687" s="900"/>
      <c r="I2687" s="94"/>
      <c r="J2687" s="96"/>
      <c r="K2687" s="97"/>
      <c r="L2687" s="923"/>
      <c r="M2687" s="903"/>
      <c r="N2687" s="113"/>
      <c r="O2687" s="114"/>
      <c r="P2687" s="97"/>
    </row>
    <row r="2688" spans="1:16" ht="17.25" thickBot="1">
      <c r="A2688" s="927"/>
      <c r="B2688" s="924"/>
      <c r="C2688" s="897"/>
      <c r="D2688" s="94"/>
      <c r="E2688" s="96"/>
      <c r="F2688" s="93"/>
      <c r="G2688" s="924"/>
      <c r="H2688" s="900"/>
      <c r="I2688" s="94"/>
      <c r="J2688" s="114"/>
      <c r="K2688" s="97"/>
      <c r="L2688" s="924"/>
      <c r="M2688" s="903"/>
      <c r="N2688" s="94"/>
      <c r="O2688" s="114"/>
      <c r="P2688" s="97"/>
    </row>
    <row r="2689" spans="1:16">
      <c r="A2689" s="927"/>
      <c r="B2689" s="912" t="s">
        <v>129</v>
      </c>
      <c r="C2689" s="897"/>
      <c r="D2689" s="94"/>
      <c r="E2689" s="96"/>
      <c r="F2689" s="93"/>
      <c r="G2689" s="912" t="s">
        <v>129</v>
      </c>
      <c r="H2689" s="900"/>
      <c r="I2689" s="94"/>
      <c r="J2689" s="114"/>
      <c r="K2689" s="97"/>
      <c r="L2689" s="912" t="s">
        <v>129</v>
      </c>
      <c r="M2689" s="903"/>
      <c r="N2689" s="113"/>
      <c r="O2689" s="114"/>
      <c r="P2689" s="97"/>
    </row>
    <row r="2690" spans="1:16" ht="17.25" thickBot="1">
      <c r="A2690" s="927"/>
      <c r="B2690" s="913"/>
      <c r="C2690" s="897"/>
      <c r="D2690" s="94"/>
      <c r="E2690" s="96"/>
      <c r="F2690" s="93"/>
      <c r="G2690" s="913"/>
      <c r="H2690" s="900"/>
      <c r="I2690" s="94"/>
      <c r="J2690" s="114"/>
      <c r="K2690" s="97"/>
      <c r="L2690" s="913"/>
      <c r="M2690" s="903"/>
      <c r="N2690" s="94"/>
      <c r="O2690" s="114"/>
      <c r="P2690" s="97"/>
    </row>
    <row r="2691" spans="1:16">
      <c r="A2691" s="927"/>
      <c r="B2691" s="106"/>
      <c r="C2691" s="897"/>
      <c r="D2691" s="94"/>
      <c r="E2691" s="96"/>
      <c r="F2691" s="97"/>
      <c r="G2691" s="106"/>
      <c r="H2691" s="900"/>
      <c r="I2691" s="94"/>
      <c r="J2691" s="96"/>
      <c r="K2691" s="112"/>
      <c r="L2691" s="106"/>
      <c r="M2691" s="903"/>
      <c r="N2691" s="113"/>
      <c r="O2691" s="96"/>
      <c r="P2691" s="112"/>
    </row>
    <row r="2692" spans="1:16">
      <c r="A2692" s="927"/>
      <c r="B2692" s="107"/>
      <c r="C2692" s="897"/>
      <c r="D2692" s="94"/>
      <c r="E2692" s="96"/>
      <c r="F2692" s="93"/>
      <c r="G2692" s="107"/>
      <c r="H2692" s="900"/>
      <c r="I2692" s="94"/>
      <c r="J2692" s="96"/>
      <c r="K2692" s="97"/>
      <c r="L2692" s="107"/>
      <c r="M2692" s="903"/>
      <c r="N2692" s="113"/>
      <c r="O2692" s="114"/>
      <c r="P2692" s="97"/>
    </row>
    <row r="2693" spans="1:16">
      <c r="A2693" s="927"/>
      <c r="B2693" s="109"/>
      <c r="C2693" s="897"/>
      <c r="D2693" s="94"/>
      <c r="E2693" s="96"/>
      <c r="F2693" s="93"/>
      <c r="G2693" s="109"/>
      <c r="H2693" s="900"/>
      <c r="I2693" s="113"/>
      <c r="J2693" s="114"/>
      <c r="K2693" s="97"/>
      <c r="L2693" s="109"/>
      <c r="M2693" s="903"/>
      <c r="N2693" s="113"/>
      <c r="O2693" s="114"/>
      <c r="P2693" s="104"/>
    </row>
    <row r="2694" spans="1:16">
      <c r="A2694" s="927"/>
      <c r="B2694" s="110"/>
      <c r="C2694" s="897"/>
      <c r="D2694" s="94"/>
      <c r="E2694" s="96"/>
      <c r="F2694" s="93"/>
      <c r="G2694" s="110"/>
      <c r="H2694" s="900"/>
      <c r="I2694" s="113"/>
      <c r="J2694" s="114"/>
      <c r="K2694" s="104"/>
      <c r="L2694" s="110"/>
      <c r="M2694" s="903"/>
      <c r="N2694" s="111"/>
      <c r="O2694" s="96"/>
      <c r="P2694" s="97"/>
    </row>
    <row r="2695" spans="1:16">
      <c r="A2695" s="927"/>
      <c r="B2695" s="109"/>
      <c r="C2695" s="897"/>
      <c r="D2695" s="111"/>
      <c r="E2695" s="96"/>
      <c r="F2695" s="97"/>
      <c r="G2695" s="109"/>
      <c r="H2695" s="900"/>
      <c r="I2695" s="111"/>
      <c r="J2695" s="96"/>
      <c r="K2695" s="112"/>
      <c r="L2695" s="109"/>
      <c r="M2695" s="903"/>
      <c r="N2695" s="94"/>
      <c r="O2695" s="96"/>
      <c r="P2695" s="112"/>
    </row>
    <row r="2696" spans="1:16">
      <c r="A2696" s="927"/>
      <c r="B2696" s="110"/>
      <c r="C2696" s="897"/>
      <c r="D2696" s="94"/>
      <c r="E2696" s="96"/>
      <c r="F2696" s="108"/>
      <c r="G2696" s="110"/>
      <c r="H2696" s="900"/>
      <c r="I2696" s="94"/>
      <c r="J2696" s="96"/>
      <c r="K2696" s="97"/>
      <c r="L2696" s="110"/>
      <c r="M2696" s="903"/>
      <c r="N2696" s="113"/>
      <c r="O2696" s="114"/>
      <c r="P2696" s="97"/>
    </row>
    <row r="2697" spans="1:16">
      <c r="A2697" s="927"/>
      <c r="B2697" s="109"/>
      <c r="C2697" s="897"/>
      <c r="D2697" s="94"/>
      <c r="E2697" s="96"/>
      <c r="F2697" s="97"/>
      <c r="G2697" s="109"/>
      <c r="H2697" s="900"/>
      <c r="I2697" s="113"/>
      <c r="J2697" s="114"/>
      <c r="K2697" s="97"/>
      <c r="L2697" s="109"/>
      <c r="M2697" s="903"/>
      <c r="N2697" s="113"/>
      <c r="O2697" s="114"/>
      <c r="P2697" s="97"/>
    </row>
    <row r="2698" spans="1:16" ht="17.25" thickBot="1">
      <c r="A2698" s="927"/>
      <c r="B2698" s="110"/>
      <c r="C2698" s="910"/>
      <c r="D2698" s="115"/>
      <c r="E2698" s="116"/>
      <c r="F2698" s="117"/>
      <c r="G2698" s="110"/>
      <c r="H2698" s="900"/>
      <c r="I2698" s="115"/>
      <c r="J2698" s="116"/>
      <c r="K2698" s="117"/>
      <c r="L2698" s="110"/>
      <c r="M2698" s="903"/>
      <c r="N2698" s="115"/>
      <c r="O2698" s="116"/>
      <c r="P2698" s="117"/>
    </row>
    <row r="2699" spans="1:16">
      <c r="A2699" s="914" t="str">
        <f>TEXT(A2653,"AAAA")</f>
        <v>星期五</v>
      </c>
      <c r="B2699" s="109"/>
      <c r="C2699" s="896" t="s">
        <v>666</v>
      </c>
      <c r="D2699" s="118"/>
      <c r="E2699" s="119"/>
      <c r="F2699" s="97"/>
      <c r="G2699" s="109"/>
      <c r="H2699" s="899" t="s">
        <v>130</v>
      </c>
      <c r="I2699" s="118"/>
      <c r="J2699" s="119"/>
      <c r="K2699" s="97"/>
      <c r="L2699" s="109"/>
      <c r="M2699" s="902" t="s">
        <v>130</v>
      </c>
      <c r="N2699" s="118"/>
      <c r="O2699" s="119"/>
      <c r="P2699" s="97"/>
    </row>
    <row r="2700" spans="1:16">
      <c r="A2700" s="914"/>
      <c r="B2700" s="110"/>
      <c r="C2700" s="897"/>
      <c r="D2700" s="120"/>
      <c r="E2700" s="96"/>
      <c r="F2700" s="97"/>
      <c r="G2700" s="110"/>
      <c r="H2700" s="900"/>
      <c r="I2700" s="94"/>
      <c r="J2700" s="96"/>
      <c r="K2700" s="97"/>
      <c r="L2700" s="110"/>
      <c r="M2700" s="903"/>
      <c r="N2700" s="94"/>
      <c r="O2700" s="96"/>
      <c r="P2700" s="97"/>
    </row>
    <row r="2701" spans="1:16">
      <c r="A2701" s="914"/>
      <c r="B2701" s="109"/>
      <c r="C2701" s="897"/>
      <c r="D2701" s="120"/>
      <c r="E2701" s="96"/>
      <c r="F2701" s="97"/>
      <c r="G2701" s="109"/>
      <c r="H2701" s="900"/>
      <c r="I2701" s="94"/>
      <c r="J2701" s="96"/>
      <c r="K2701" s="97"/>
      <c r="L2701" s="109"/>
      <c r="M2701" s="903"/>
      <c r="N2701" s="94"/>
      <c r="O2701" s="96"/>
      <c r="P2701" s="97"/>
    </row>
    <row r="2702" spans="1:16">
      <c r="A2702" s="914"/>
      <c r="B2702" s="110"/>
      <c r="C2702" s="897"/>
      <c r="D2702" s="120"/>
      <c r="E2702" s="96"/>
      <c r="F2702" s="97"/>
      <c r="G2702" s="110"/>
      <c r="H2702" s="900"/>
      <c r="I2702" s="94"/>
      <c r="J2702" s="96"/>
      <c r="K2702" s="97"/>
      <c r="L2702" s="110"/>
      <c r="M2702" s="903"/>
      <c r="N2702" s="94"/>
      <c r="O2702" s="96"/>
      <c r="P2702" s="97"/>
    </row>
    <row r="2703" spans="1:16">
      <c r="A2703" s="914"/>
      <c r="B2703" s="109"/>
      <c r="C2703" s="897"/>
      <c r="D2703" s="120"/>
      <c r="E2703" s="96"/>
      <c r="F2703" s="97"/>
      <c r="G2703" s="109"/>
      <c r="H2703" s="900"/>
      <c r="I2703" s="94"/>
      <c r="J2703" s="96"/>
      <c r="K2703" s="97"/>
      <c r="L2703" s="109"/>
      <c r="M2703" s="903"/>
      <c r="N2703" s="94"/>
      <c r="O2703" s="96"/>
      <c r="P2703" s="97"/>
    </row>
    <row r="2704" spans="1:16">
      <c r="A2704" s="914"/>
      <c r="B2704" s="110"/>
      <c r="C2704" s="897"/>
      <c r="D2704" s="120"/>
      <c r="E2704" s="96"/>
      <c r="F2704" s="97"/>
      <c r="G2704" s="110"/>
      <c r="H2704" s="900"/>
      <c r="I2704" s="94"/>
      <c r="J2704" s="96"/>
      <c r="K2704" s="97"/>
      <c r="L2704" s="110"/>
      <c r="M2704" s="903"/>
      <c r="N2704" s="94"/>
      <c r="O2704" s="96"/>
      <c r="P2704" s="97"/>
    </row>
    <row r="2705" spans="1:16">
      <c r="A2705" s="914"/>
      <c r="B2705" s="109"/>
      <c r="C2705" s="897"/>
      <c r="D2705" s="120"/>
      <c r="E2705" s="96"/>
      <c r="F2705" s="97"/>
      <c r="G2705" s="109"/>
      <c r="H2705" s="900"/>
      <c r="I2705" s="94"/>
      <c r="J2705" s="96"/>
      <c r="K2705" s="97"/>
      <c r="L2705" s="109"/>
      <c r="M2705" s="903"/>
      <c r="N2705" s="94"/>
      <c r="O2705" s="96"/>
      <c r="P2705" s="97"/>
    </row>
    <row r="2706" spans="1:16">
      <c r="A2706" s="914"/>
      <c r="B2706" s="110"/>
      <c r="C2706" s="897"/>
      <c r="D2706" s="94"/>
      <c r="E2706" s="96"/>
      <c r="F2706" s="97"/>
      <c r="G2706" s="110"/>
      <c r="H2706" s="900"/>
      <c r="I2706" s="94"/>
      <c r="J2706" s="96"/>
      <c r="K2706" s="97"/>
      <c r="L2706" s="110"/>
      <c r="M2706" s="903"/>
      <c r="N2706" s="94"/>
      <c r="O2706" s="96"/>
      <c r="P2706" s="97"/>
    </row>
    <row r="2707" spans="1:16">
      <c r="A2707" s="914"/>
      <c r="B2707" s="107"/>
      <c r="C2707" s="897"/>
      <c r="D2707" s="113"/>
      <c r="E2707" s="114"/>
      <c r="F2707" s="104"/>
      <c r="G2707" s="107"/>
      <c r="H2707" s="900"/>
      <c r="I2707" s="113"/>
      <c r="J2707" s="114"/>
      <c r="K2707" s="97"/>
      <c r="L2707" s="107"/>
      <c r="M2707" s="903"/>
      <c r="N2707" s="113"/>
      <c r="O2707" s="114"/>
      <c r="P2707" s="97"/>
    </row>
    <row r="2708" spans="1:16" ht="17.25" thickBot="1">
      <c r="A2708" s="914"/>
      <c r="B2708" s="107"/>
      <c r="C2708" s="910"/>
      <c r="D2708" s="122" t="s">
        <v>132</v>
      </c>
      <c r="E2708" s="123" t="s">
        <v>133</v>
      </c>
      <c r="F2708" s="124"/>
      <c r="G2708" s="107"/>
      <c r="H2708" s="911"/>
      <c r="I2708" s="122" t="s">
        <v>132</v>
      </c>
      <c r="J2708" s="123" t="s">
        <v>133</v>
      </c>
      <c r="K2708" s="97"/>
      <c r="L2708" s="107"/>
      <c r="M2708" s="909"/>
      <c r="N2708" s="122" t="s">
        <v>132</v>
      </c>
      <c r="O2708" s="123" t="s">
        <v>133</v>
      </c>
      <c r="P2708" s="97"/>
    </row>
    <row r="2709" spans="1:16">
      <c r="A2709" s="105"/>
      <c r="B2709" s="109"/>
      <c r="C2709" s="896" t="s">
        <v>667</v>
      </c>
      <c r="D2709" s="118"/>
      <c r="E2709" s="119"/>
      <c r="F2709" s="125"/>
      <c r="G2709" s="109"/>
      <c r="H2709" s="899" t="s">
        <v>134</v>
      </c>
      <c r="I2709" s="118"/>
      <c r="J2709" s="119"/>
      <c r="K2709" s="125"/>
      <c r="L2709" s="109"/>
      <c r="M2709" s="902" t="s">
        <v>134</v>
      </c>
      <c r="N2709" s="118"/>
      <c r="O2709" s="119"/>
      <c r="P2709" s="125"/>
    </row>
    <row r="2710" spans="1:16">
      <c r="A2710" s="105"/>
      <c r="B2710" s="110"/>
      <c r="C2710" s="897"/>
      <c r="D2710" s="94"/>
      <c r="E2710" s="96"/>
      <c r="F2710" s="97"/>
      <c r="G2710" s="110"/>
      <c r="H2710" s="900"/>
      <c r="I2710" s="94"/>
      <c r="J2710" s="96"/>
      <c r="K2710" s="97"/>
      <c r="L2710" s="110"/>
      <c r="M2710" s="903"/>
      <c r="N2710" s="94"/>
      <c r="O2710" s="96"/>
      <c r="P2710" s="97"/>
    </row>
    <row r="2711" spans="1:16">
      <c r="A2711" s="105"/>
      <c r="B2711" s="126"/>
      <c r="C2711" s="897"/>
      <c r="D2711" s="94"/>
      <c r="E2711" s="96"/>
      <c r="F2711" s="97"/>
      <c r="G2711" s="126"/>
      <c r="H2711" s="900"/>
      <c r="I2711" s="94"/>
      <c r="J2711" s="96"/>
      <c r="K2711" s="97"/>
      <c r="L2711" s="126"/>
      <c r="M2711" s="903"/>
      <c r="N2711" s="94"/>
      <c r="O2711" s="96"/>
      <c r="P2711" s="128"/>
    </row>
    <row r="2712" spans="1:16">
      <c r="A2712" s="105"/>
      <c r="B2712" s="107"/>
      <c r="C2712" s="897"/>
      <c r="D2712" s="94"/>
      <c r="E2712" s="96"/>
      <c r="F2712" s="97"/>
      <c r="G2712" s="107"/>
      <c r="H2712" s="900"/>
      <c r="I2712" s="94"/>
      <c r="J2712" s="96"/>
      <c r="K2712" s="97"/>
      <c r="L2712" s="107"/>
      <c r="M2712" s="903"/>
      <c r="N2712" s="94"/>
      <c r="O2712" s="96"/>
      <c r="P2712" s="216"/>
    </row>
    <row r="2713" spans="1:16">
      <c r="A2713" s="105"/>
      <c r="B2713" s="109"/>
      <c r="C2713" s="897"/>
      <c r="D2713" s="94"/>
      <c r="E2713" s="96"/>
      <c r="F2713" s="97"/>
      <c r="G2713" s="109"/>
      <c r="H2713" s="900"/>
      <c r="I2713" s="94"/>
      <c r="J2713" s="96"/>
      <c r="K2713" s="97"/>
      <c r="L2713" s="109"/>
      <c r="M2713" s="903"/>
      <c r="N2713" s="94"/>
      <c r="O2713" s="96"/>
      <c r="P2713" s="97"/>
    </row>
    <row r="2714" spans="1:16">
      <c r="A2714" s="105"/>
      <c r="B2714" s="110"/>
      <c r="C2714" s="897"/>
      <c r="D2714" s="94"/>
      <c r="E2714" s="96"/>
      <c r="F2714" s="127"/>
      <c r="G2714" s="110"/>
      <c r="H2714" s="900"/>
      <c r="I2714" s="94"/>
      <c r="J2714" s="96"/>
      <c r="K2714" s="127"/>
      <c r="L2714" s="110"/>
      <c r="M2714" s="903"/>
      <c r="N2714" s="94"/>
      <c r="O2714" s="96"/>
      <c r="P2714" s="127"/>
    </row>
    <row r="2715" spans="1:16">
      <c r="A2715" s="105"/>
      <c r="B2715" s="109"/>
      <c r="C2715" s="897"/>
      <c r="D2715" s="94"/>
      <c r="E2715" s="96"/>
      <c r="F2715" s="128"/>
      <c r="G2715" s="109"/>
      <c r="H2715" s="900"/>
      <c r="I2715" s="94"/>
      <c r="J2715" s="96"/>
      <c r="K2715" s="128"/>
      <c r="L2715" s="109"/>
      <c r="M2715" s="903"/>
      <c r="N2715" s="94"/>
      <c r="O2715" s="96"/>
      <c r="P2715" s="128"/>
    </row>
    <row r="2716" spans="1:16">
      <c r="A2716" s="105"/>
      <c r="B2716" s="110"/>
      <c r="C2716" s="897"/>
      <c r="D2716" s="217"/>
      <c r="E2716" s="114"/>
      <c r="F2716" s="216"/>
      <c r="G2716" s="110"/>
      <c r="H2716" s="900"/>
      <c r="I2716" s="113"/>
      <c r="J2716" s="114"/>
      <c r="K2716" s="216"/>
      <c r="L2716" s="110"/>
      <c r="M2716" s="903"/>
      <c r="N2716" s="113"/>
      <c r="O2716" s="114"/>
      <c r="P2716" s="216"/>
    </row>
    <row r="2717" spans="1:16">
      <c r="A2717" s="105"/>
      <c r="B2717" s="109"/>
      <c r="C2717" s="897"/>
      <c r="D2717" s="217"/>
      <c r="E2717" s="114"/>
      <c r="F2717" s="216"/>
      <c r="G2717" s="109"/>
      <c r="H2717" s="900"/>
      <c r="I2717" s="113"/>
      <c r="J2717" s="114"/>
      <c r="K2717" s="216"/>
      <c r="L2717" s="109"/>
      <c r="M2717" s="903"/>
      <c r="N2717" s="113"/>
      <c r="O2717" s="114"/>
      <c r="P2717" s="216"/>
    </row>
    <row r="2718" spans="1:16" ht="17.25" thickBot="1">
      <c r="A2718" s="105"/>
      <c r="B2718" s="110"/>
      <c r="C2718" s="910"/>
      <c r="D2718" s="129"/>
      <c r="E2718" s="130"/>
      <c r="F2718" s="104"/>
      <c r="G2718" s="110"/>
      <c r="H2718" s="911"/>
      <c r="I2718" s="113"/>
      <c r="J2718" s="130"/>
      <c r="K2718" s="104"/>
      <c r="L2718" s="110"/>
      <c r="M2718" s="909"/>
      <c r="N2718" s="113"/>
      <c r="O2718" s="131"/>
      <c r="P2718" s="127"/>
    </row>
    <row r="2719" spans="1:16">
      <c r="A2719" s="132"/>
      <c r="B2719" s="109"/>
      <c r="C2719" s="896" t="s">
        <v>668</v>
      </c>
      <c r="D2719" s="118" t="s">
        <v>136</v>
      </c>
      <c r="E2719" s="133" t="s">
        <v>137</v>
      </c>
      <c r="F2719" s="125"/>
      <c r="G2719" s="109"/>
      <c r="H2719" s="899" t="s">
        <v>135</v>
      </c>
      <c r="I2719" s="118" t="s">
        <v>136</v>
      </c>
      <c r="J2719" s="133" t="s">
        <v>137</v>
      </c>
      <c r="K2719" s="125"/>
      <c r="L2719" s="109"/>
      <c r="M2719" s="902" t="s">
        <v>135</v>
      </c>
      <c r="N2719" s="118" t="s">
        <v>136</v>
      </c>
      <c r="O2719" s="133" t="s">
        <v>137</v>
      </c>
      <c r="P2719" s="125"/>
    </row>
    <row r="2720" spans="1:16">
      <c r="A2720" s="132"/>
      <c r="B2720" s="110"/>
      <c r="C2720" s="897"/>
      <c r="D2720" s="94" t="s">
        <v>141</v>
      </c>
      <c r="E2720" s="96" t="s">
        <v>142</v>
      </c>
      <c r="F2720" s="134"/>
      <c r="G2720" s="110"/>
      <c r="H2720" s="900"/>
      <c r="I2720" s="94" t="s">
        <v>141</v>
      </c>
      <c r="J2720" s="96" t="s">
        <v>142</v>
      </c>
      <c r="K2720" s="134"/>
      <c r="L2720" s="110"/>
      <c r="M2720" s="903"/>
      <c r="N2720" s="94" t="s">
        <v>141</v>
      </c>
      <c r="O2720" s="96" t="s">
        <v>142</v>
      </c>
      <c r="P2720" s="134"/>
    </row>
    <row r="2721" spans="1:16">
      <c r="A2721" s="132"/>
      <c r="B2721" s="135"/>
      <c r="C2721" s="897"/>
      <c r="D2721" s="94" t="s">
        <v>145</v>
      </c>
      <c r="E2721" s="96" t="s">
        <v>146</v>
      </c>
      <c r="F2721" s="97"/>
      <c r="G2721" s="135"/>
      <c r="H2721" s="900"/>
      <c r="I2721" s="94" t="s">
        <v>145</v>
      </c>
      <c r="J2721" s="96" t="s">
        <v>146</v>
      </c>
      <c r="K2721" s="97"/>
      <c r="L2721" s="135"/>
      <c r="M2721" s="903"/>
      <c r="N2721" s="94" t="s">
        <v>145</v>
      </c>
      <c r="O2721" s="96" t="s">
        <v>146</v>
      </c>
      <c r="P2721" s="97"/>
    </row>
    <row r="2722" spans="1:16">
      <c r="A2722" s="132"/>
      <c r="B2722" s="110"/>
      <c r="C2722" s="897"/>
      <c r="D2722" s="94" t="s">
        <v>147</v>
      </c>
      <c r="E2722" s="96" t="s">
        <v>148</v>
      </c>
      <c r="F2722" s="104"/>
      <c r="G2722" s="110"/>
      <c r="H2722" s="900"/>
      <c r="I2722" s="94" t="s">
        <v>147</v>
      </c>
      <c r="J2722" s="96" t="s">
        <v>148</v>
      </c>
      <c r="K2722" s="104"/>
      <c r="L2722" s="110"/>
      <c r="M2722" s="903"/>
      <c r="N2722" s="94" t="s">
        <v>147</v>
      </c>
      <c r="O2722" s="96" t="s">
        <v>148</v>
      </c>
      <c r="P2722" s="104"/>
    </row>
    <row r="2723" spans="1:16">
      <c r="A2723" s="132"/>
      <c r="B2723" s="135"/>
      <c r="C2723" s="897"/>
      <c r="D2723" s="94"/>
      <c r="E2723" s="114"/>
      <c r="F2723" s="136"/>
      <c r="G2723" s="135"/>
      <c r="H2723" s="900"/>
      <c r="I2723" s="94"/>
      <c r="J2723" s="114"/>
      <c r="K2723" s="136"/>
      <c r="L2723" s="135"/>
      <c r="M2723" s="903"/>
      <c r="N2723" s="94"/>
      <c r="O2723" s="114"/>
      <c r="P2723" s="136"/>
    </row>
    <row r="2724" spans="1:16">
      <c r="A2724" s="132"/>
      <c r="B2724" s="110"/>
      <c r="C2724" s="897"/>
      <c r="D2724" s="94"/>
      <c r="E2724" s="96"/>
      <c r="F2724" s="97"/>
      <c r="G2724" s="110"/>
      <c r="H2724" s="900"/>
      <c r="I2724" s="94"/>
      <c r="J2724" s="96"/>
      <c r="K2724" s="97"/>
      <c r="L2724" s="110"/>
      <c r="M2724" s="903"/>
      <c r="N2724" s="94"/>
      <c r="O2724" s="96"/>
      <c r="P2724" s="97"/>
    </row>
    <row r="2725" spans="1:16">
      <c r="A2725" s="132"/>
      <c r="B2725" s="135"/>
      <c r="C2725" s="897"/>
      <c r="D2725" s="94"/>
      <c r="E2725" s="114"/>
      <c r="F2725" s="136"/>
      <c r="G2725" s="135"/>
      <c r="H2725" s="900"/>
      <c r="I2725" s="94"/>
      <c r="J2725" s="114"/>
      <c r="K2725" s="136"/>
      <c r="L2725" s="135"/>
      <c r="M2725" s="903"/>
      <c r="N2725" s="94"/>
      <c r="O2725" s="114"/>
      <c r="P2725" s="136"/>
    </row>
    <row r="2726" spans="1:16">
      <c r="A2726" s="132"/>
      <c r="B2726" s="110"/>
      <c r="C2726" s="897"/>
      <c r="D2726" s="94"/>
      <c r="E2726" s="96"/>
      <c r="F2726" s="97"/>
      <c r="G2726" s="110"/>
      <c r="H2726" s="900"/>
      <c r="I2726" s="94"/>
      <c r="J2726" s="96"/>
      <c r="K2726" s="97"/>
      <c r="L2726" s="110"/>
      <c r="M2726" s="903"/>
      <c r="N2726" s="94"/>
      <c r="O2726" s="96"/>
      <c r="P2726" s="97"/>
    </row>
    <row r="2727" spans="1:16">
      <c r="A2727" s="132"/>
      <c r="B2727" s="135"/>
      <c r="C2727" s="897"/>
      <c r="D2727" s="94"/>
      <c r="E2727" s="96"/>
      <c r="F2727" s="97"/>
      <c r="G2727" s="135"/>
      <c r="H2727" s="900"/>
      <c r="I2727" s="94"/>
      <c r="J2727" s="96"/>
      <c r="K2727" s="97"/>
      <c r="L2727" s="135"/>
      <c r="M2727" s="903"/>
      <c r="N2727" s="94"/>
      <c r="O2727" s="96"/>
      <c r="P2727" s="97"/>
    </row>
    <row r="2728" spans="1:16" ht="17.25" thickBot="1">
      <c r="A2728" s="132"/>
      <c r="B2728" s="110"/>
      <c r="C2728" s="910"/>
      <c r="D2728" s="115"/>
      <c r="E2728" s="116"/>
      <c r="F2728" s="117"/>
      <c r="G2728" s="110"/>
      <c r="H2728" s="911"/>
      <c r="I2728" s="115"/>
      <c r="J2728" s="130"/>
      <c r="K2728" s="104"/>
      <c r="L2728" s="110"/>
      <c r="M2728" s="909"/>
      <c r="N2728" s="115"/>
      <c r="O2728" s="130"/>
      <c r="P2728" s="104"/>
    </row>
    <row r="2729" spans="1:16">
      <c r="A2729" s="132"/>
      <c r="B2729" s="135"/>
      <c r="C2729" s="896" t="s">
        <v>669</v>
      </c>
      <c r="D2729" s="137" t="s">
        <v>150</v>
      </c>
      <c r="E2729" s="138"/>
      <c r="F2729" s="139" t="s">
        <v>151</v>
      </c>
      <c r="G2729" s="135"/>
      <c r="H2729" s="899" t="s">
        <v>149</v>
      </c>
      <c r="I2729" s="137" t="s">
        <v>150</v>
      </c>
      <c r="J2729" s="138"/>
      <c r="K2729" s="139" t="s">
        <v>151</v>
      </c>
      <c r="L2729" s="135"/>
      <c r="M2729" s="902" t="s">
        <v>149</v>
      </c>
      <c r="N2729" s="137" t="s">
        <v>150</v>
      </c>
      <c r="O2729" s="138"/>
      <c r="P2729" s="139" t="s">
        <v>151</v>
      </c>
    </row>
    <row r="2730" spans="1:16">
      <c r="A2730" s="132"/>
      <c r="B2730" s="110"/>
      <c r="C2730" s="897"/>
      <c r="D2730" s="120"/>
      <c r="E2730" s="121"/>
      <c r="F2730" s="140"/>
      <c r="G2730" s="110"/>
      <c r="H2730" s="900"/>
      <c r="I2730" s="94"/>
      <c r="J2730" s="96"/>
      <c r="K2730" s="97"/>
      <c r="L2730" s="110"/>
      <c r="M2730" s="903"/>
      <c r="N2730" s="94"/>
      <c r="O2730" s="96"/>
      <c r="P2730" s="97"/>
    </row>
    <row r="2731" spans="1:16">
      <c r="A2731" s="132"/>
      <c r="B2731" s="135"/>
      <c r="C2731" s="897"/>
      <c r="D2731" s="94"/>
      <c r="E2731" s="96"/>
      <c r="F2731" s="97"/>
      <c r="G2731" s="135"/>
      <c r="H2731" s="900"/>
      <c r="I2731" s="94"/>
      <c r="J2731" s="96"/>
      <c r="K2731" s="97"/>
      <c r="L2731" s="135"/>
      <c r="M2731" s="903"/>
      <c r="N2731" s="94"/>
      <c r="O2731" s="96"/>
      <c r="P2731" s="97"/>
    </row>
    <row r="2732" spans="1:16">
      <c r="A2732" s="132"/>
      <c r="B2732" s="110"/>
      <c r="C2732" s="897"/>
      <c r="D2732" s="113"/>
      <c r="E2732" s="114"/>
      <c r="F2732" s="104"/>
      <c r="G2732" s="110"/>
      <c r="H2732" s="900"/>
      <c r="I2732" s="113"/>
      <c r="J2732" s="114"/>
      <c r="K2732" s="104"/>
      <c r="L2732" s="110"/>
      <c r="M2732" s="903"/>
      <c r="N2732" s="113"/>
      <c r="O2732" s="114"/>
      <c r="P2732" s="104"/>
    </row>
    <row r="2733" spans="1:16">
      <c r="A2733" s="905"/>
      <c r="B2733" s="135"/>
      <c r="C2733" s="897"/>
      <c r="D2733" s="94"/>
      <c r="E2733" s="96"/>
      <c r="F2733" s="97"/>
      <c r="G2733" s="135"/>
      <c r="H2733" s="900"/>
      <c r="I2733" s="94"/>
      <c r="J2733" s="96"/>
      <c r="K2733" s="97"/>
      <c r="L2733" s="135"/>
      <c r="M2733" s="903"/>
      <c r="N2733" s="94"/>
      <c r="O2733" s="96"/>
      <c r="P2733" s="97"/>
    </row>
    <row r="2734" spans="1:16">
      <c r="A2734" s="905"/>
      <c r="B2734" s="110"/>
      <c r="C2734" s="897"/>
      <c r="D2734" s="94"/>
      <c r="E2734" s="96"/>
      <c r="F2734" s="97"/>
      <c r="G2734" s="110"/>
      <c r="H2734" s="900"/>
      <c r="I2734" s="94"/>
      <c r="J2734" s="96"/>
      <c r="K2734" s="97"/>
      <c r="L2734" s="110"/>
      <c r="M2734" s="903"/>
      <c r="N2734" s="94"/>
      <c r="O2734" s="96"/>
      <c r="P2734" s="97"/>
    </row>
    <row r="2735" spans="1:16">
      <c r="A2735" s="905"/>
      <c r="B2735" s="135"/>
      <c r="C2735" s="897"/>
      <c r="D2735" s="113"/>
      <c r="E2735" s="114"/>
      <c r="F2735" s="104"/>
      <c r="G2735" s="135"/>
      <c r="H2735" s="900"/>
      <c r="I2735" s="113"/>
      <c r="J2735" s="114"/>
      <c r="K2735" s="104"/>
      <c r="L2735" s="135"/>
      <c r="M2735" s="903"/>
      <c r="N2735" s="113"/>
      <c r="O2735" s="114"/>
      <c r="P2735" s="104"/>
    </row>
    <row r="2736" spans="1:16" ht="17.25" thickBot="1">
      <c r="A2736" s="906"/>
      <c r="B2736" s="141"/>
      <c r="C2736" s="898"/>
      <c r="D2736" s="142"/>
      <c r="E2736" s="143"/>
      <c r="F2736" s="144"/>
      <c r="G2736" s="141"/>
      <c r="H2736" s="901"/>
      <c r="I2736" s="142"/>
      <c r="J2736" s="143"/>
      <c r="K2736" s="144"/>
      <c r="L2736" s="141"/>
      <c r="M2736" s="904"/>
      <c r="N2736" s="142"/>
      <c r="O2736" s="143"/>
      <c r="P2736" s="144"/>
    </row>
    <row r="2737" spans="1:16" s="146" customFormat="1" ht="27" customHeight="1" thickTop="1" thickBot="1">
      <c r="A2737" s="145"/>
      <c r="B2737" s="907" t="s">
        <v>152</v>
      </c>
      <c r="C2737" s="907"/>
      <c r="D2737" s="907"/>
      <c r="E2737" s="907"/>
      <c r="F2737" s="907"/>
      <c r="G2737" s="908" t="s">
        <v>153</v>
      </c>
      <c r="H2737" s="908"/>
      <c r="I2737" s="908"/>
      <c r="J2737" s="908"/>
      <c r="K2737" s="908"/>
      <c r="L2737" s="908"/>
      <c r="M2737" s="908"/>
      <c r="N2737" s="889" t="s">
        <v>154</v>
      </c>
      <c r="O2737" s="889"/>
      <c r="P2737" s="889"/>
    </row>
    <row r="2738" spans="1:16" s="159" customFormat="1" ht="21.75" customHeight="1" thickTop="1" thickBot="1">
      <c r="A2738" s="147" t="s">
        <v>0</v>
      </c>
      <c r="B2738" s="148"/>
      <c r="C2738" s="149" t="s">
        <v>155</v>
      </c>
      <c r="D2738" s="150" t="s">
        <v>156</v>
      </c>
      <c r="E2738" s="151" t="s">
        <v>157</v>
      </c>
      <c r="F2738" s="152" t="s">
        <v>158</v>
      </c>
      <c r="G2738" s="153" t="s">
        <v>159</v>
      </c>
      <c r="H2738" s="154" t="s">
        <v>150</v>
      </c>
      <c r="I2738" s="155" t="s">
        <v>156</v>
      </c>
      <c r="J2738" s="155" t="s">
        <v>157</v>
      </c>
      <c r="K2738" s="155" t="s">
        <v>158</v>
      </c>
      <c r="L2738" s="154" t="s">
        <v>160</v>
      </c>
      <c r="M2738" s="156" t="s">
        <v>161</v>
      </c>
      <c r="N2738" s="157" t="s">
        <v>155</v>
      </c>
      <c r="O2738" s="151" t="s">
        <v>157</v>
      </c>
      <c r="P2738" s="158" t="s">
        <v>158</v>
      </c>
    </row>
    <row r="2739" spans="1:16" s="172" customFormat="1" ht="17.25" thickTop="1">
      <c r="A2739" s="890">
        <f>A2653</f>
        <v>46199</v>
      </c>
      <c r="B2739" s="893" t="s">
        <v>670</v>
      </c>
      <c r="C2739" s="160"/>
      <c r="D2739" s="161"/>
      <c r="E2739" s="162"/>
      <c r="F2739" s="163"/>
      <c r="G2739" s="164"/>
      <c r="H2739" s="165"/>
      <c r="I2739" s="166"/>
      <c r="J2739" s="166"/>
      <c r="K2739" s="167"/>
      <c r="L2739" s="168"/>
      <c r="M2739" s="169"/>
      <c r="N2739" s="170"/>
      <c r="O2739" s="166"/>
      <c r="P2739" s="171"/>
    </row>
    <row r="2740" spans="1:16" s="172" customFormat="1">
      <c r="A2740" s="891"/>
      <c r="B2740" s="894"/>
      <c r="C2740" s="173"/>
      <c r="D2740" s="174"/>
      <c r="E2740" s="175"/>
      <c r="F2740" s="176"/>
      <c r="G2740" s="173"/>
      <c r="H2740" s="177"/>
      <c r="I2740" s="175"/>
      <c r="J2740" s="175"/>
      <c r="K2740" s="178"/>
      <c r="L2740" s="179"/>
      <c r="M2740" s="180"/>
      <c r="N2740" s="181"/>
      <c r="O2740" s="175"/>
      <c r="P2740" s="182"/>
    </row>
    <row r="2741" spans="1:16" s="172" customFormat="1">
      <c r="A2741" s="891"/>
      <c r="B2741" s="894"/>
      <c r="C2741" s="173"/>
      <c r="D2741" s="174"/>
      <c r="E2741" s="175"/>
      <c r="F2741" s="176"/>
      <c r="G2741" s="173"/>
      <c r="H2741" s="183"/>
      <c r="I2741" s="175"/>
      <c r="J2741" s="175"/>
      <c r="K2741" s="178"/>
      <c r="L2741" s="184"/>
      <c r="M2741" s="180"/>
      <c r="N2741" s="181"/>
      <c r="O2741" s="175"/>
      <c r="P2741" s="182"/>
    </row>
    <row r="2742" spans="1:16" s="172" customFormat="1">
      <c r="A2742" s="891"/>
      <c r="B2742" s="894"/>
      <c r="C2742" s="173"/>
      <c r="D2742" s="218"/>
      <c r="E2742" s="175"/>
      <c r="F2742" s="176"/>
      <c r="G2742" s="173"/>
      <c r="H2742" s="183"/>
      <c r="I2742" s="175"/>
      <c r="J2742" s="175"/>
      <c r="K2742" s="187"/>
      <c r="L2742" s="184"/>
      <c r="M2742" s="180"/>
      <c r="N2742" s="181"/>
      <c r="O2742" s="175"/>
      <c r="P2742" s="182"/>
    </row>
    <row r="2743" spans="1:16" s="172" customFormat="1">
      <c r="A2743" s="891"/>
      <c r="B2743" s="894"/>
      <c r="C2743" s="173"/>
      <c r="D2743" s="185"/>
      <c r="E2743" s="175"/>
      <c r="F2743" s="182"/>
      <c r="G2743" s="173"/>
      <c r="H2743" s="186"/>
      <c r="I2743" s="175"/>
      <c r="J2743" s="175"/>
      <c r="K2743" s="187"/>
      <c r="L2743" s="184"/>
      <c r="M2743" s="180"/>
      <c r="N2743" s="181"/>
      <c r="O2743" s="175"/>
      <c r="P2743" s="182"/>
    </row>
    <row r="2744" spans="1:16" s="172" customFormat="1">
      <c r="A2744" s="891"/>
      <c r="B2744" s="894"/>
      <c r="C2744" s="173"/>
      <c r="D2744" s="174"/>
      <c r="E2744" s="175"/>
      <c r="F2744" s="188"/>
      <c r="G2744" s="198"/>
      <c r="H2744" s="183"/>
      <c r="I2744" s="191"/>
      <c r="J2744" s="175"/>
      <c r="K2744" s="178"/>
      <c r="L2744" s="189"/>
      <c r="M2744" s="190"/>
      <c r="N2744" s="181"/>
      <c r="O2744" s="175"/>
      <c r="P2744" s="182"/>
    </row>
    <row r="2745" spans="1:16" s="172" customFormat="1">
      <c r="A2745" s="891"/>
      <c r="B2745" s="894"/>
      <c r="C2745" s="173"/>
      <c r="D2745" s="174"/>
      <c r="E2745" s="175"/>
      <c r="F2745" s="182"/>
      <c r="G2745" s="173"/>
      <c r="H2745" s="183"/>
      <c r="I2745" s="191"/>
      <c r="J2745" s="175"/>
      <c r="K2745" s="178"/>
      <c r="L2745" s="184"/>
      <c r="M2745" s="180"/>
      <c r="N2745" s="181"/>
      <c r="O2745" s="175"/>
      <c r="P2745" s="182"/>
    </row>
    <row r="2746" spans="1:16" s="172" customFormat="1">
      <c r="A2746" s="891"/>
      <c r="B2746" s="894"/>
      <c r="C2746" s="173"/>
      <c r="D2746" s="174"/>
      <c r="E2746" s="175"/>
      <c r="F2746" s="182"/>
      <c r="G2746" s="219"/>
      <c r="H2746" s="183"/>
      <c r="I2746" s="175"/>
      <c r="J2746" s="175"/>
      <c r="K2746" s="178"/>
      <c r="L2746" s="184"/>
      <c r="M2746" s="180"/>
      <c r="N2746" s="181"/>
      <c r="O2746" s="175"/>
      <c r="P2746" s="182"/>
    </row>
    <row r="2747" spans="1:16" s="172" customFormat="1">
      <c r="A2747" s="891"/>
      <c r="B2747" s="894"/>
      <c r="C2747" s="173"/>
      <c r="D2747" s="174"/>
      <c r="E2747" s="175"/>
      <c r="F2747" s="188"/>
      <c r="G2747" s="173"/>
      <c r="H2747" s="183"/>
      <c r="I2747" s="191"/>
      <c r="J2747" s="175"/>
      <c r="K2747" s="178"/>
      <c r="L2747" s="184"/>
      <c r="M2747" s="180"/>
      <c r="N2747" s="181"/>
      <c r="O2747" s="175"/>
      <c r="P2747" s="182"/>
    </row>
    <row r="2748" spans="1:16" s="172" customFormat="1">
      <c r="A2748" s="891"/>
      <c r="B2748" s="894"/>
      <c r="C2748" s="173"/>
      <c r="D2748" s="174"/>
      <c r="E2748" s="175"/>
      <c r="F2748" s="182"/>
      <c r="G2748" s="173"/>
      <c r="H2748" s="183"/>
      <c r="I2748" s="191"/>
      <c r="J2748" s="175"/>
      <c r="K2748" s="178"/>
      <c r="L2748" s="184"/>
      <c r="M2748" s="180"/>
      <c r="N2748" s="181"/>
      <c r="O2748" s="175"/>
      <c r="P2748" s="182"/>
    </row>
    <row r="2749" spans="1:16" s="172" customFormat="1">
      <c r="A2749" s="891"/>
      <c r="B2749" s="894"/>
      <c r="C2749" s="192"/>
      <c r="D2749" s="193"/>
      <c r="E2749" s="194"/>
      <c r="F2749" s="195"/>
      <c r="G2749" s="173"/>
      <c r="H2749" s="177"/>
      <c r="I2749" s="175"/>
      <c r="J2749" s="175"/>
      <c r="K2749" s="178"/>
      <c r="L2749" s="184"/>
      <c r="M2749" s="180"/>
      <c r="N2749" s="196"/>
      <c r="O2749" s="194"/>
      <c r="P2749" s="195"/>
    </row>
    <row r="2750" spans="1:16" s="172" customFormat="1">
      <c r="A2750" s="891"/>
      <c r="B2750" s="894"/>
      <c r="C2750" s="192"/>
      <c r="D2750" s="193"/>
      <c r="E2750" s="194"/>
      <c r="F2750" s="195"/>
      <c r="G2750" s="198"/>
      <c r="H2750" s="183"/>
      <c r="I2750" s="191"/>
      <c r="J2750" s="175"/>
      <c r="K2750" s="178"/>
      <c r="L2750" s="184"/>
      <c r="M2750" s="180"/>
      <c r="N2750" s="196"/>
      <c r="O2750" s="194"/>
      <c r="P2750" s="195"/>
    </row>
    <row r="2751" spans="1:16" s="172" customFormat="1">
      <c r="A2751" s="891"/>
      <c r="B2751" s="894"/>
      <c r="C2751" s="192"/>
      <c r="D2751" s="193"/>
      <c r="E2751" s="194"/>
      <c r="F2751" s="195"/>
      <c r="G2751" s="173"/>
      <c r="H2751" s="199"/>
      <c r="I2751" s="191"/>
      <c r="J2751" s="200"/>
      <c r="K2751" s="197"/>
      <c r="L2751" s="184"/>
      <c r="M2751" s="180"/>
      <c r="N2751" s="196"/>
      <c r="O2751" s="194"/>
      <c r="P2751" s="195"/>
    </row>
    <row r="2752" spans="1:16" s="172" customFormat="1">
      <c r="A2752" s="891"/>
      <c r="B2752" s="894"/>
      <c r="C2752" s="192"/>
      <c r="D2752" s="193"/>
      <c r="E2752" s="194"/>
      <c r="F2752" s="195"/>
      <c r="G2752" s="173"/>
      <c r="H2752" s="201"/>
      <c r="I2752" s="175"/>
      <c r="J2752" s="175"/>
      <c r="K2752" s="178"/>
      <c r="L2752" s="184"/>
      <c r="M2752" s="180"/>
      <c r="N2752" s="196"/>
      <c r="O2752" s="194"/>
      <c r="P2752" s="195"/>
    </row>
    <row r="2753" spans="1:16" s="172" customFormat="1">
      <c r="A2753" s="891"/>
      <c r="B2753" s="894"/>
      <c r="C2753" s="192"/>
      <c r="D2753" s="193"/>
      <c r="E2753" s="194"/>
      <c r="F2753" s="195"/>
      <c r="G2753" s="198"/>
      <c r="H2753" s="183"/>
      <c r="I2753" s="200"/>
      <c r="J2753" s="200"/>
      <c r="K2753" s="197"/>
      <c r="L2753" s="184"/>
      <c r="M2753" s="180"/>
      <c r="N2753" s="196"/>
      <c r="O2753" s="194"/>
      <c r="P2753" s="195"/>
    </row>
    <row r="2754" spans="1:16" s="172" customFormat="1">
      <c r="A2754" s="891"/>
      <c r="B2754" s="894"/>
      <c r="C2754" s="192"/>
      <c r="D2754" s="193"/>
      <c r="E2754" s="194"/>
      <c r="F2754" s="195"/>
      <c r="G2754" s="173"/>
      <c r="H2754" s="183"/>
      <c r="I2754" s="200"/>
      <c r="J2754" s="200"/>
      <c r="K2754" s="197"/>
      <c r="L2754" s="179"/>
      <c r="M2754" s="180"/>
      <c r="N2754" s="196"/>
      <c r="O2754" s="194"/>
      <c r="P2754" s="195"/>
    </row>
    <row r="2755" spans="1:16" s="172" customFormat="1">
      <c r="A2755" s="891"/>
      <c r="B2755" s="894"/>
      <c r="C2755" s="192"/>
      <c r="D2755" s="193"/>
      <c r="E2755" s="194"/>
      <c r="F2755" s="195"/>
      <c r="G2755" s="192"/>
      <c r="H2755" s="201"/>
      <c r="I2755" s="202"/>
      <c r="J2755" s="202"/>
      <c r="K2755" s="203"/>
      <c r="L2755" s="204"/>
      <c r="M2755" s="190"/>
      <c r="N2755" s="196"/>
      <c r="O2755" s="194"/>
      <c r="P2755" s="195"/>
    </row>
    <row r="2756" spans="1:16" s="172" customFormat="1">
      <c r="A2756" s="891"/>
      <c r="B2756" s="894"/>
      <c r="C2756" s="192"/>
      <c r="D2756" s="193"/>
      <c r="E2756" s="194"/>
      <c r="F2756" s="195"/>
      <c r="G2756" s="192"/>
      <c r="H2756" s="201"/>
      <c r="I2756" s="202"/>
      <c r="J2756" s="202"/>
      <c r="K2756" s="203"/>
      <c r="L2756" s="204"/>
      <c r="M2756" s="190"/>
      <c r="N2756" s="196"/>
      <c r="O2756" s="194"/>
      <c r="P2756" s="195"/>
    </row>
    <row r="2757" spans="1:16" s="172" customFormat="1">
      <c r="A2757" s="891"/>
      <c r="B2757" s="894"/>
      <c r="C2757" s="192"/>
      <c r="D2757" s="193"/>
      <c r="E2757" s="194"/>
      <c r="F2757" s="195"/>
      <c r="G2757" s="192"/>
      <c r="H2757" s="201"/>
      <c r="I2757" s="202"/>
      <c r="J2757" s="202"/>
      <c r="K2757" s="203"/>
      <c r="L2757" s="204"/>
      <c r="M2757" s="190"/>
      <c r="N2757" s="196"/>
      <c r="O2757" s="194"/>
      <c r="P2757" s="195"/>
    </row>
    <row r="2758" spans="1:16" s="172" customFormat="1" ht="17.25" thickBot="1">
      <c r="A2758" s="892"/>
      <c r="B2758" s="895"/>
      <c r="C2758" s="205"/>
      <c r="D2758" s="206"/>
      <c r="E2758" s="207"/>
      <c r="F2758" s="208"/>
      <c r="G2758" s="209"/>
      <c r="H2758" s="210"/>
      <c r="I2758" s="211"/>
      <c r="J2758" s="211"/>
      <c r="K2758" s="212"/>
      <c r="L2758" s="213"/>
      <c r="M2758" s="214"/>
      <c r="N2758" s="215"/>
      <c r="O2758" s="207"/>
      <c r="P2758" s="208"/>
    </row>
    <row r="2759" spans="1:16" s="71" customFormat="1" ht="18" customHeight="1" thickTop="1" thickBot="1">
      <c r="A2759" s="926">
        <f>A2653+1</f>
        <v>46200</v>
      </c>
      <c r="B2759" s="90" t="s">
        <v>162</v>
      </c>
      <c r="C2759" s="896" t="s">
        <v>665</v>
      </c>
      <c r="D2759" s="91" t="s">
        <v>114</v>
      </c>
      <c r="E2759" s="92" t="s">
        <v>164</v>
      </c>
      <c r="F2759" s="93"/>
      <c r="G2759" s="90" t="s">
        <v>162</v>
      </c>
      <c r="H2759" s="900" t="s">
        <v>163</v>
      </c>
      <c r="I2759" s="91" t="s">
        <v>114</v>
      </c>
      <c r="J2759" s="92" t="s">
        <v>164</v>
      </c>
      <c r="K2759" s="93"/>
      <c r="L2759" s="90" t="s">
        <v>162</v>
      </c>
      <c r="M2759" s="903" t="s">
        <v>163</v>
      </c>
      <c r="N2759" s="91" t="s">
        <v>114</v>
      </c>
      <c r="O2759" s="92" t="s">
        <v>164</v>
      </c>
      <c r="P2759" s="93"/>
    </row>
    <row r="2760" spans="1:16" ht="18" customHeight="1">
      <c r="A2760" s="927"/>
      <c r="B2760" s="928"/>
      <c r="C2760" s="897"/>
      <c r="D2760" s="94" t="s">
        <v>116</v>
      </c>
      <c r="E2760" s="95" t="s">
        <v>142</v>
      </c>
      <c r="F2760" s="93"/>
      <c r="G2760" s="928"/>
      <c r="H2760" s="900"/>
      <c r="I2760" s="94" t="s">
        <v>116</v>
      </c>
      <c r="J2760" s="95" t="s">
        <v>142</v>
      </c>
      <c r="K2760" s="93"/>
      <c r="L2760" s="928"/>
      <c r="M2760" s="903"/>
      <c r="N2760" s="94" t="s">
        <v>116</v>
      </c>
      <c r="O2760" s="95" t="s">
        <v>142</v>
      </c>
      <c r="P2760" s="93"/>
    </row>
    <row r="2761" spans="1:16" ht="17.25" thickBot="1">
      <c r="A2761" s="927"/>
      <c r="B2761" s="929"/>
      <c r="C2761" s="897"/>
      <c r="D2761" s="94" t="s">
        <v>165</v>
      </c>
      <c r="E2761" s="96" t="s">
        <v>166</v>
      </c>
      <c r="F2761" s="98"/>
      <c r="G2761" s="929"/>
      <c r="H2761" s="900"/>
      <c r="I2761" s="94" t="s">
        <v>165</v>
      </c>
      <c r="J2761" s="96" t="s">
        <v>166</v>
      </c>
      <c r="K2761" s="98"/>
      <c r="L2761" s="929"/>
      <c r="M2761" s="903"/>
      <c r="N2761" s="94" t="s">
        <v>165</v>
      </c>
      <c r="O2761" s="96" t="s">
        <v>166</v>
      </c>
      <c r="P2761" s="98"/>
    </row>
    <row r="2762" spans="1:16" ht="17.25" thickBot="1">
      <c r="A2762" s="927"/>
      <c r="B2762" s="90" t="s">
        <v>167</v>
      </c>
      <c r="C2762" s="897"/>
      <c r="D2762" s="94"/>
      <c r="E2762" s="96"/>
      <c r="F2762" s="97"/>
      <c r="G2762" s="90" t="s">
        <v>167</v>
      </c>
      <c r="H2762" s="900"/>
      <c r="I2762" s="94" t="s">
        <v>120</v>
      </c>
      <c r="J2762" s="96" t="s">
        <v>148</v>
      </c>
      <c r="K2762" s="97"/>
      <c r="L2762" s="90" t="s">
        <v>167</v>
      </c>
      <c r="M2762" s="903"/>
      <c r="N2762" s="94" t="s">
        <v>120</v>
      </c>
      <c r="O2762" s="96" t="s">
        <v>148</v>
      </c>
      <c r="P2762" s="97"/>
    </row>
    <row r="2763" spans="1:16">
      <c r="A2763" s="927"/>
      <c r="B2763" s="925"/>
      <c r="C2763" s="897"/>
      <c r="D2763" s="94"/>
      <c r="E2763" s="96"/>
      <c r="F2763" s="97"/>
      <c r="G2763" s="925"/>
      <c r="H2763" s="900"/>
      <c r="I2763" s="94"/>
      <c r="J2763" s="96"/>
      <c r="K2763" s="97"/>
      <c r="L2763" s="925"/>
      <c r="M2763" s="903"/>
      <c r="N2763" s="94"/>
      <c r="O2763" s="96"/>
      <c r="P2763" s="97"/>
    </row>
    <row r="2764" spans="1:16">
      <c r="A2764" s="927"/>
      <c r="B2764" s="918"/>
      <c r="C2764" s="897"/>
      <c r="D2764" s="94"/>
      <c r="E2764" s="96"/>
      <c r="F2764" s="97"/>
      <c r="G2764" s="918"/>
      <c r="H2764" s="900"/>
      <c r="I2764" s="94"/>
      <c r="J2764" s="96"/>
      <c r="K2764" s="97"/>
      <c r="L2764" s="918"/>
      <c r="M2764" s="903"/>
      <c r="N2764" s="94"/>
      <c r="O2764" s="96"/>
      <c r="P2764" s="97"/>
    </row>
    <row r="2765" spans="1:16">
      <c r="A2765" s="927"/>
      <c r="B2765" s="917"/>
      <c r="C2765" s="897"/>
      <c r="D2765" s="94"/>
      <c r="E2765" s="96"/>
      <c r="F2765" s="93"/>
      <c r="G2765" s="917"/>
      <c r="H2765" s="900"/>
      <c r="I2765" s="94"/>
      <c r="J2765" s="96"/>
      <c r="K2765" s="93"/>
      <c r="L2765" s="917"/>
      <c r="M2765" s="903"/>
      <c r="N2765" s="94"/>
      <c r="O2765" s="96"/>
      <c r="P2765" s="93"/>
    </row>
    <row r="2766" spans="1:16">
      <c r="A2766" s="927"/>
      <c r="B2766" s="918"/>
      <c r="C2766" s="897"/>
      <c r="D2766" s="94"/>
      <c r="E2766" s="96"/>
      <c r="F2766" s="99"/>
      <c r="G2766" s="918"/>
      <c r="H2766" s="900"/>
      <c r="I2766" s="94"/>
      <c r="J2766" s="96"/>
      <c r="K2766" s="99"/>
      <c r="L2766" s="918"/>
      <c r="M2766" s="903"/>
      <c r="N2766" s="94"/>
      <c r="O2766" s="96"/>
      <c r="P2766" s="93"/>
    </row>
    <row r="2767" spans="1:16">
      <c r="A2767" s="927"/>
      <c r="B2767" s="917"/>
      <c r="C2767" s="897"/>
      <c r="D2767" s="94"/>
      <c r="E2767" s="96"/>
      <c r="F2767" s="102"/>
      <c r="G2767" s="917"/>
      <c r="H2767" s="900"/>
      <c r="I2767" s="94"/>
      <c r="J2767" s="96"/>
      <c r="K2767" s="102"/>
      <c r="L2767" s="917"/>
      <c r="M2767" s="903"/>
      <c r="N2767" s="94"/>
      <c r="O2767" s="96"/>
      <c r="P2767" s="99"/>
    </row>
    <row r="2768" spans="1:16" ht="17.25" thickBot="1">
      <c r="A2768" s="927"/>
      <c r="B2768" s="918"/>
      <c r="C2768" s="897"/>
      <c r="D2768" s="94"/>
      <c r="E2768" s="96"/>
      <c r="F2768" s="99"/>
      <c r="G2768" s="918"/>
      <c r="H2768" s="900"/>
      <c r="I2768" s="94"/>
      <c r="J2768" s="96"/>
      <c r="K2768" s="99"/>
      <c r="L2768" s="918"/>
      <c r="M2768" s="903"/>
      <c r="N2768" s="94"/>
      <c r="O2768" s="96"/>
      <c r="P2768" s="99"/>
    </row>
    <row r="2769" spans="1:16" ht="17.25" thickBot="1">
      <c r="A2769" s="927"/>
      <c r="B2769" s="100" t="s">
        <v>168</v>
      </c>
      <c r="C2769" s="897"/>
      <c r="D2769" s="94"/>
      <c r="E2769" s="96"/>
      <c r="F2769" s="99"/>
      <c r="G2769" s="100" t="s">
        <v>168</v>
      </c>
      <c r="H2769" s="900"/>
      <c r="I2769" s="94"/>
      <c r="J2769" s="96"/>
      <c r="K2769" s="99"/>
      <c r="L2769" s="100" t="s">
        <v>168</v>
      </c>
      <c r="M2769" s="903"/>
      <c r="N2769" s="94"/>
      <c r="O2769" s="96"/>
      <c r="P2769" s="99"/>
    </row>
    <row r="2770" spans="1:16">
      <c r="A2770" s="927"/>
      <c r="B2770" s="919"/>
      <c r="C2770" s="897"/>
      <c r="D2770" s="94"/>
      <c r="E2770" s="96"/>
      <c r="F2770" s="99"/>
      <c r="G2770" s="919"/>
      <c r="H2770" s="900"/>
      <c r="I2770" s="94"/>
      <c r="J2770" s="96"/>
      <c r="K2770" s="99"/>
      <c r="L2770" s="919"/>
      <c r="M2770" s="903"/>
      <c r="N2770" s="94"/>
      <c r="O2770" s="96"/>
      <c r="P2770" s="99"/>
    </row>
    <row r="2771" spans="1:16">
      <c r="A2771" s="927"/>
      <c r="B2771" s="920"/>
      <c r="C2771" s="897"/>
      <c r="D2771" s="94"/>
      <c r="E2771" s="96"/>
      <c r="F2771" s="99"/>
      <c r="G2771" s="920"/>
      <c r="H2771" s="900"/>
      <c r="I2771" s="94"/>
      <c r="J2771" s="96"/>
      <c r="K2771" s="99"/>
      <c r="L2771" s="920"/>
      <c r="M2771" s="903"/>
      <c r="N2771" s="94"/>
      <c r="O2771" s="96"/>
      <c r="P2771" s="97"/>
    </row>
    <row r="2772" spans="1:16" ht="17.25" thickBot="1">
      <c r="A2772" s="927"/>
      <c r="B2772" s="921"/>
      <c r="C2772" s="897"/>
      <c r="D2772" s="94"/>
      <c r="E2772" s="96"/>
      <c r="F2772" s="97"/>
      <c r="G2772" s="921"/>
      <c r="H2772" s="900"/>
      <c r="I2772" s="94"/>
      <c r="J2772" s="96"/>
      <c r="K2772" s="97"/>
      <c r="L2772" s="921"/>
      <c r="M2772" s="903"/>
      <c r="N2772" s="94"/>
      <c r="O2772" s="96"/>
      <c r="P2772" s="97"/>
    </row>
    <row r="2773" spans="1:16" ht="17.25" thickBot="1">
      <c r="A2773" s="927"/>
      <c r="B2773" s="100" t="s">
        <v>123</v>
      </c>
      <c r="C2773" s="897"/>
      <c r="D2773" s="94"/>
      <c r="E2773" s="96"/>
      <c r="F2773" s="97"/>
      <c r="G2773" s="100" t="s">
        <v>123</v>
      </c>
      <c r="H2773" s="900"/>
      <c r="I2773" s="94"/>
      <c r="J2773" s="96"/>
      <c r="K2773" s="97"/>
      <c r="L2773" s="100" t="s">
        <v>123</v>
      </c>
      <c r="M2773" s="903"/>
      <c r="N2773" s="94"/>
      <c r="O2773" s="96"/>
      <c r="P2773" s="97"/>
    </row>
    <row r="2774" spans="1:16">
      <c r="A2774" s="927"/>
      <c r="B2774" s="932"/>
      <c r="C2774" s="897"/>
      <c r="D2774" s="94"/>
      <c r="E2774" s="96"/>
      <c r="F2774" s="97"/>
      <c r="G2774" s="932"/>
      <c r="H2774" s="900"/>
      <c r="I2774" s="94"/>
      <c r="J2774" s="96"/>
      <c r="K2774" s="97"/>
      <c r="L2774" s="932"/>
      <c r="M2774" s="903"/>
      <c r="N2774" s="94"/>
      <c r="O2774" s="96"/>
      <c r="P2774" s="97"/>
    </row>
    <row r="2775" spans="1:16">
      <c r="A2775" s="927"/>
      <c r="B2775" s="933"/>
      <c r="C2775" s="897"/>
      <c r="D2775" s="94"/>
      <c r="E2775" s="96"/>
      <c r="F2775" s="97"/>
      <c r="G2775" s="933"/>
      <c r="H2775" s="900"/>
      <c r="I2775" s="94"/>
      <c r="J2775" s="96"/>
      <c r="K2775" s="97"/>
      <c r="L2775" s="933"/>
      <c r="M2775" s="903"/>
      <c r="N2775" s="94"/>
      <c r="O2775" s="96"/>
      <c r="P2775" s="97"/>
    </row>
    <row r="2776" spans="1:16" ht="17.25" thickBot="1">
      <c r="A2776" s="927"/>
      <c r="B2776" s="934"/>
      <c r="C2776" s="897"/>
      <c r="D2776" s="94"/>
      <c r="E2776" s="96"/>
      <c r="F2776" s="97"/>
      <c r="G2776" s="934"/>
      <c r="H2776" s="900"/>
      <c r="I2776" s="94"/>
      <c r="J2776" s="96"/>
      <c r="K2776" s="97"/>
      <c r="L2776" s="934"/>
      <c r="M2776" s="903"/>
      <c r="N2776" s="94"/>
      <c r="O2776" s="96"/>
      <c r="P2776" s="97"/>
    </row>
    <row r="2777" spans="1:16">
      <c r="A2777" s="927"/>
      <c r="B2777" s="915" t="s">
        <v>124</v>
      </c>
      <c r="C2777" s="897"/>
      <c r="D2777" s="94"/>
      <c r="E2777" s="96"/>
      <c r="F2777" s="97"/>
      <c r="G2777" s="915" t="s">
        <v>124</v>
      </c>
      <c r="H2777" s="900"/>
      <c r="I2777" s="94"/>
      <c r="J2777" s="96"/>
      <c r="K2777" s="97"/>
      <c r="L2777" s="915" t="s">
        <v>124</v>
      </c>
      <c r="M2777" s="903"/>
      <c r="N2777" s="94"/>
      <c r="O2777" s="96"/>
      <c r="P2777" s="97"/>
    </row>
    <row r="2778" spans="1:16" ht="17.25" thickBot="1">
      <c r="A2778" s="927"/>
      <c r="B2778" s="916"/>
      <c r="C2778" s="897"/>
      <c r="D2778" s="94"/>
      <c r="E2778" s="96"/>
      <c r="F2778" s="97"/>
      <c r="G2778" s="916"/>
      <c r="H2778" s="900"/>
      <c r="I2778" s="94"/>
      <c r="J2778" s="96"/>
      <c r="K2778" s="97"/>
      <c r="L2778" s="916"/>
      <c r="M2778" s="903"/>
      <c r="N2778" s="94"/>
      <c r="O2778" s="96"/>
      <c r="P2778" s="93"/>
    </row>
    <row r="2779" spans="1:16" ht="17.25" thickTop="1">
      <c r="A2779" s="927"/>
      <c r="B2779" s="930" t="s">
        <v>125</v>
      </c>
      <c r="C2779" s="897"/>
      <c r="D2779" s="94"/>
      <c r="E2779" s="96"/>
      <c r="F2779" s="93"/>
      <c r="G2779" s="930" t="s">
        <v>125</v>
      </c>
      <c r="H2779" s="900"/>
      <c r="I2779" s="94"/>
      <c r="J2779" s="96"/>
      <c r="K2779" s="93"/>
      <c r="L2779" s="930" t="s">
        <v>125</v>
      </c>
      <c r="M2779" s="903"/>
      <c r="N2779" s="94"/>
      <c r="O2779" s="96"/>
      <c r="P2779" s="97"/>
    </row>
    <row r="2780" spans="1:16" ht="17.25" thickBot="1">
      <c r="A2780" s="927"/>
      <c r="B2780" s="913"/>
      <c r="C2780" s="897"/>
      <c r="D2780" s="94"/>
      <c r="E2780" s="96"/>
      <c r="F2780" s="93"/>
      <c r="G2780" s="913"/>
      <c r="H2780" s="900"/>
      <c r="I2780" s="94"/>
      <c r="J2780" s="96"/>
      <c r="K2780" s="93"/>
      <c r="L2780" s="913"/>
      <c r="M2780" s="903"/>
      <c r="N2780" s="94"/>
      <c r="O2780" s="96"/>
      <c r="P2780" s="101"/>
    </row>
    <row r="2781" spans="1:16">
      <c r="A2781" s="927"/>
      <c r="B2781" s="923"/>
      <c r="C2781" s="897"/>
      <c r="D2781" s="94"/>
      <c r="E2781" s="96"/>
      <c r="F2781" s="97"/>
      <c r="G2781" s="923"/>
      <c r="H2781" s="900"/>
      <c r="I2781" s="94"/>
      <c r="J2781" s="96"/>
      <c r="K2781" s="97"/>
      <c r="L2781" s="923"/>
      <c r="M2781" s="903"/>
      <c r="N2781" s="94"/>
      <c r="O2781" s="96"/>
      <c r="P2781" s="103"/>
    </row>
    <row r="2782" spans="1:16" ht="17.25" thickBot="1">
      <c r="A2782" s="927"/>
      <c r="B2782" s="931"/>
      <c r="C2782" s="897"/>
      <c r="D2782" s="94"/>
      <c r="E2782" s="96"/>
      <c r="F2782" s="97"/>
      <c r="G2782" s="931"/>
      <c r="H2782" s="900"/>
      <c r="I2782" s="94"/>
      <c r="J2782" s="96"/>
      <c r="K2782" s="97"/>
      <c r="L2782" s="931"/>
      <c r="M2782" s="903"/>
      <c r="N2782" s="94"/>
      <c r="O2782" s="96"/>
      <c r="P2782" s="104"/>
    </row>
    <row r="2783" spans="1:16">
      <c r="A2783" s="927"/>
      <c r="B2783" s="912" t="s">
        <v>126</v>
      </c>
      <c r="C2783" s="897"/>
      <c r="D2783" s="94"/>
      <c r="E2783" s="96"/>
      <c r="F2783" s="93"/>
      <c r="G2783" s="912" t="s">
        <v>126</v>
      </c>
      <c r="H2783" s="900"/>
      <c r="I2783" s="94"/>
      <c r="J2783" s="96"/>
      <c r="K2783" s="93"/>
      <c r="L2783" s="912" t="s">
        <v>126</v>
      </c>
      <c r="M2783" s="903"/>
      <c r="N2783" s="94"/>
      <c r="O2783" s="96"/>
      <c r="P2783" s="99"/>
    </row>
    <row r="2784" spans="1:16" ht="17.25" thickBot="1">
      <c r="A2784" s="927"/>
      <c r="B2784" s="913"/>
      <c r="C2784" s="897"/>
      <c r="D2784" s="94"/>
      <c r="E2784" s="96"/>
      <c r="F2784" s="101"/>
      <c r="G2784" s="913"/>
      <c r="H2784" s="900"/>
      <c r="I2784" s="94"/>
      <c r="J2784" s="96"/>
      <c r="K2784" s="101"/>
      <c r="L2784" s="913"/>
      <c r="M2784" s="903"/>
      <c r="N2784" s="94"/>
      <c r="O2784" s="96"/>
      <c r="P2784" s="104"/>
    </row>
    <row r="2785" spans="1:16">
      <c r="A2785" s="927"/>
      <c r="B2785" s="923"/>
      <c r="C2785" s="897"/>
      <c r="D2785" s="94"/>
      <c r="E2785" s="96"/>
      <c r="F2785" s="102"/>
      <c r="G2785" s="923"/>
      <c r="H2785" s="900"/>
      <c r="I2785" s="94"/>
      <c r="J2785" s="96"/>
      <c r="K2785" s="103"/>
      <c r="L2785" s="923"/>
      <c r="M2785" s="903"/>
      <c r="N2785" s="94"/>
      <c r="O2785" s="96"/>
      <c r="P2785" s="93"/>
    </row>
    <row r="2786" spans="1:16" ht="17.25" thickBot="1">
      <c r="A2786" s="927"/>
      <c r="B2786" s="924"/>
      <c r="C2786" s="897"/>
      <c r="D2786" s="94"/>
      <c r="E2786" s="96"/>
      <c r="F2786" s="99"/>
      <c r="G2786" s="924"/>
      <c r="H2786" s="900"/>
      <c r="I2786" s="94"/>
      <c r="J2786" s="96"/>
      <c r="K2786" s="104"/>
      <c r="L2786" s="924"/>
      <c r="M2786" s="903"/>
      <c r="N2786" s="94"/>
      <c r="O2786" s="96"/>
      <c r="P2786" s="97"/>
    </row>
    <row r="2787" spans="1:16">
      <c r="A2787" s="927"/>
      <c r="B2787" s="922" t="s">
        <v>127</v>
      </c>
      <c r="C2787" s="897"/>
      <c r="D2787" s="94"/>
      <c r="E2787" s="96"/>
      <c r="F2787" s="103"/>
      <c r="G2787" s="922" t="s">
        <v>127</v>
      </c>
      <c r="H2787" s="900"/>
      <c r="I2787" s="94"/>
      <c r="J2787" s="96"/>
      <c r="K2787" s="104"/>
      <c r="L2787" s="922" t="s">
        <v>127</v>
      </c>
      <c r="M2787" s="903"/>
      <c r="N2787" s="94"/>
      <c r="O2787" s="114"/>
      <c r="P2787" s="97"/>
    </row>
    <row r="2788" spans="1:16" ht="17.25" thickBot="1">
      <c r="A2788" s="927"/>
      <c r="B2788" s="913"/>
      <c r="C2788" s="897"/>
      <c r="D2788" s="94"/>
      <c r="E2788" s="96"/>
      <c r="F2788" s="104"/>
      <c r="G2788" s="913"/>
      <c r="H2788" s="900"/>
      <c r="I2788" s="94"/>
      <c r="J2788" s="96"/>
      <c r="K2788" s="99"/>
      <c r="L2788" s="913"/>
      <c r="M2788" s="903"/>
      <c r="N2788" s="113"/>
      <c r="O2788" s="96"/>
      <c r="P2788" s="112"/>
    </row>
    <row r="2789" spans="1:16">
      <c r="A2789" s="927"/>
      <c r="B2789" s="923"/>
      <c r="C2789" s="897"/>
      <c r="D2789" s="94"/>
      <c r="E2789" s="96"/>
      <c r="F2789" s="104"/>
      <c r="G2789" s="923"/>
      <c r="H2789" s="900"/>
      <c r="I2789" s="94"/>
      <c r="J2789" s="96"/>
      <c r="K2789" s="104"/>
      <c r="L2789" s="923"/>
      <c r="M2789" s="903"/>
      <c r="N2789" s="113"/>
      <c r="O2789" s="114"/>
      <c r="P2789" s="97"/>
    </row>
    <row r="2790" spans="1:16" ht="17.25" thickBot="1">
      <c r="A2790" s="927"/>
      <c r="B2790" s="924"/>
      <c r="C2790" s="897"/>
      <c r="D2790" s="94"/>
      <c r="E2790" s="96"/>
      <c r="F2790" s="99"/>
      <c r="G2790" s="924"/>
      <c r="H2790" s="900"/>
      <c r="I2790" s="94"/>
      <c r="J2790" s="96"/>
      <c r="K2790" s="93"/>
      <c r="L2790" s="924"/>
      <c r="M2790" s="903"/>
      <c r="N2790" s="94"/>
      <c r="O2790" s="114"/>
      <c r="P2790" s="104"/>
    </row>
    <row r="2791" spans="1:16">
      <c r="A2791" s="927"/>
      <c r="B2791" s="922" t="s">
        <v>128</v>
      </c>
      <c r="C2791" s="897"/>
      <c r="D2791" s="94"/>
      <c r="E2791" s="96"/>
      <c r="F2791" s="104"/>
      <c r="G2791" s="922" t="s">
        <v>128</v>
      </c>
      <c r="H2791" s="900"/>
      <c r="I2791" s="94"/>
      <c r="J2791" s="96"/>
      <c r="K2791" s="97"/>
      <c r="L2791" s="922" t="s">
        <v>128</v>
      </c>
      <c r="M2791" s="903"/>
      <c r="N2791" s="94"/>
      <c r="O2791" s="96"/>
      <c r="P2791" s="97"/>
    </row>
    <row r="2792" spans="1:16" ht="17.25" thickBot="1">
      <c r="A2792" s="927"/>
      <c r="B2792" s="913"/>
      <c r="C2792" s="897"/>
      <c r="D2792" s="94"/>
      <c r="E2792" s="96"/>
      <c r="F2792" s="93"/>
      <c r="G2792" s="913"/>
      <c r="H2792" s="900"/>
      <c r="I2792" s="94"/>
      <c r="J2792" s="114"/>
      <c r="K2792" s="97"/>
      <c r="L2792" s="913"/>
      <c r="M2792" s="903"/>
      <c r="N2792" s="113"/>
      <c r="O2792" s="114"/>
      <c r="P2792" s="97"/>
    </row>
    <row r="2793" spans="1:16">
      <c r="A2793" s="927"/>
      <c r="B2793" s="923"/>
      <c r="C2793" s="897"/>
      <c r="D2793" s="94"/>
      <c r="E2793" s="96"/>
      <c r="F2793" s="97"/>
      <c r="G2793" s="923"/>
      <c r="H2793" s="900"/>
      <c r="I2793" s="94"/>
      <c r="J2793" s="96"/>
      <c r="K2793" s="97"/>
      <c r="L2793" s="923"/>
      <c r="M2793" s="903"/>
      <c r="N2793" s="113"/>
      <c r="O2793" s="114"/>
      <c r="P2793" s="97"/>
    </row>
    <row r="2794" spans="1:16" ht="17.25" thickBot="1">
      <c r="A2794" s="927"/>
      <c r="B2794" s="924"/>
      <c r="C2794" s="897"/>
      <c r="D2794" s="94"/>
      <c r="E2794" s="96"/>
      <c r="F2794" s="93"/>
      <c r="G2794" s="924"/>
      <c r="H2794" s="900"/>
      <c r="I2794" s="94"/>
      <c r="J2794" s="114"/>
      <c r="K2794" s="97"/>
      <c r="L2794" s="924"/>
      <c r="M2794" s="903"/>
      <c r="N2794" s="94"/>
      <c r="O2794" s="114"/>
      <c r="P2794" s="97"/>
    </row>
    <row r="2795" spans="1:16">
      <c r="A2795" s="927"/>
      <c r="B2795" s="912" t="s">
        <v>129</v>
      </c>
      <c r="C2795" s="897"/>
      <c r="D2795" s="94"/>
      <c r="E2795" s="96"/>
      <c r="F2795" s="93"/>
      <c r="G2795" s="912" t="s">
        <v>129</v>
      </c>
      <c r="H2795" s="900"/>
      <c r="I2795" s="94"/>
      <c r="J2795" s="114"/>
      <c r="K2795" s="97"/>
      <c r="L2795" s="912" t="s">
        <v>129</v>
      </c>
      <c r="M2795" s="903"/>
      <c r="N2795" s="113"/>
      <c r="O2795" s="114"/>
      <c r="P2795" s="97"/>
    </row>
    <row r="2796" spans="1:16" ht="17.25" thickBot="1">
      <c r="A2796" s="927"/>
      <c r="B2796" s="913"/>
      <c r="C2796" s="897"/>
      <c r="D2796" s="94"/>
      <c r="E2796" s="96"/>
      <c r="F2796" s="93"/>
      <c r="G2796" s="913"/>
      <c r="H2796" s="900"/>
      <c r="I2796" s="94"/>
      <c r="J2796" s="114"/>
      <c r="K2796" s="97"/>
      <c r="L2796" s="913"/>
      <c r="M2796" s="903"/>
      <c r="N2796" s="94"/>
      <c r="O2796" s="114"/>
      <c r="P2796" s="97"/>
    </row>
    <row r="2797" spans="1:16">
      <c r="A2797" s="927"/>
      <c r="B2797" s="106"/>
      <c r="C2797" s="897"/>
      <c r="D2797" s="94"/>
      <c r="E2797" s="96"/>
      <c r="F2797" s="97"/>
      <c r="G2797" s="106"/>
      <c r="H2797" s="900"/>
      <c r="I2797" s="94"/>
      <c r="J2797" s="96"/>
      <c r="K2797" s="112"/>
      <c r="L2797" s="106"/>
      <c r="M2797" s="903"/>
      <c r="N2797" s="113"/>
      <c r="O2797" s="96"/>
      <c r="P2797" s="112"/>
    </row>
    <row r="2798" spans="1:16">
      <c r="A2798" s="927"/>
      <c r="B2798" s="107"/>
      <c r="C2798" s="897"/>
      <c r="D2798" s="94"/>
      <c r="E2798" s="96"/>
      <c r="F2798" s="93"/>
      <c r="G2798" s="107"/>
      <c r="H2798" s="900"/>
      <c r="I2798" s="94"/>
      <c r="J2798" s="96"/>
      <c r="K2798" s="97"/>
      <c r="L2798" s="107"/>
      <c r="M2798" s="903"/>
      <c r="N2798" s="113"/>
      <c r="O2798" s="114"/>
      <c r="P2798" s="97"/>
    </row>
    <row r="2799" spans="1:16">
      <c r="A2799" s="927"/>
      <c r="B2799" s="109"/>
      <c r="C2799" s="897"/>
      <c r="D2799" s="94"/>
      <c r="E2799" s="96"/>
      <c r="F2799" s="93"/>
      <c r="G2799" s="109"/>
      <c r="H2799" s="900"/>
      <c r="I2799" s="113"/>
      <c r="J2799" s="114"/>
      <c r="K2799" s="97"/>
      <c r="L2799" s="109"/>
      <c r="M2799" s="903"/>
      <c r="N2799" s="113"/>
      <c r="O2799" s="114"/>
      <c r="P2799" s="104"/>
    </row>
    <row r="2800" spans="1:16">
      <c r="A2800" s="927"/>
      <c r="B2800" s="110"/>
      <c r="C2800" s="897"/>
      <c r="D2800" s="94"/>
      <c r="E2800" s="96"/>
      <c r="F2800" s="93"/>
      <c r="G2800" s="110"/>
      <c r="H2800" s="900"/>
      <c r="I2800" s="113"/>
      <c r="J2800" s="114"/>
      <c r="K2800" s="104"/>
      <c r="L2800" s="110"/>
      <c r="M2800" s="903"/>
      <c r="N2800" s="111"/>
      <c r="O2800" s="96"/>
      <c r="P2800" s="97"/>
    </row>
    <row r="2801" spans="1:16">
      <c r="A2801" s="927"/>
      <c r="B2801" s="109"/>
      <c r="C2801" s="897"/>
      <c r="D2801" s="111"/>
      <c r="E2801" s="96"/>
      <c r="F2801" s="97"/>
      <c r="G2801" s="109"/>
      <c r="H2801" s="900"/>
      <c r="I2801" s="111"/>
      <c r="J2801" s="96"/>
      <c r="K2801" s="112"/>
      <c r="L2801" s="109"/>
      <c r="M2801" s="903"/>
      <c r="N2801" s="94"/>
      <c r="O2801" s="96"/>
      <c r="P2801" s="112"/>
    </row>
    <row r="2802" spans="1:16">
      <c r="A2802" s="927"/>
      <c r="B2802" s="110"/>
      <c r="C2802" s="897"/>
      <c r="D2802" s="94"/>
      <c r="E2802" s="96"/>
      <c r="F2802" s="108"/>
      <c r="G2802" s="110"/>
      <c r="H2802" s="900"/>
      <c r="I2802" s="94"/>
      <c r="J2802" s="96"/>
      <c r="K2802" s="97"/>
      <c r="L2802" s="110"/>
      <c r="M2802" s="903"/>
      <c r="N2802" s="113"/>
      <c r="O2802" s="114"/>
      <c r="P2802" s="97"/>
    </row>
    <row r="2803" spans="1:16">
      <c r="A2803" s="927"/>
      <c r="B2803" s="109"/>
      <c r="C2803" s="897"/>
      <c r="D2803" s="94"/>
      <c r="E2803" s="96"/>
      <c r="F2803" s="97"/>
      <c r="G2803" s="109"/>
      <c r="H2803" s="900"/>
      <c r="I2803" s="113"/>
      <c r="J2803" s="114"/>
      <c r="K2803" s="97"/>
      <c r="L2803" s="109"/>
      <c r="M2803" s="903"/>
      <c r="N2803" s="113"/>
      <c r="O2803" s="114"/>
      <c r="P2803" s="97"/>
    </row>
    <row r="2804" spans="1:16" ht="17.25" thickBot="1">
      <c r="A2804" s="927"/>
      <c r="B2804" s="110"/>
      <c r="C2804" s="910"/>
      <c r="D2804" s="115"/>
      <c r="E2804" s="116"/>
      <c r="F2804" s="117"/>
      <c r="G2804" s="110"/>
      <c r="H2804" s="900"/>
      <c r="I2804" s="115"/>
      <c r="J2804" s="116"/>
      <c r="K2804" s="117"/>
      <c r="L2804" s="110"/>
      <c r="M2804" s="903"/>
      <c r="N2804" s="115"/>
      <c r="O2804" s="116"/>
      <c r="P2804" s="117"/>
    </row>
    <row r="2805" spans="1:16">
      <c r="A2805" s="914" t="str">
        <f>TEXT(A2759,"AAAA")</f>
        <v>星期六</v>
      </c>
      <c r="B2805" s="109"/>
      <c r="C2805" s="896" t="s">
        <v>666</v>
      </c>
      <c r="D2805" s="118"/>
      <c r="E2805" s="119"/>
      <c r="F2805" s="97"/>
      <c r="G2805" s="109"/>
      <c r="H2805" s="899" t="s">
        <v>130</v>
      </c>
      <c r="I2805" s="118"/>
      <c r="J2805" s="119"/>
      <c r="K2805" s="97"/>
      <c r="L2805" s="109"/>
      <c r="M2805" s="902" t="s">
        <v>130</v>
      </c>
      <c r="N2805" s="118"/>
      <c r="O2805" s="119"/>
      <c r="P2805" s="97"/>
    </row>
    <row r="2806" spans="1:16">
      <c r="A2806" s="914"/>
      <c r="B2806" s="110"/>
      <c r="C2806" s="897"/>
      <c r="D2806" s="120"/>
      <c r="E2806" s="96"/>
      <c r="F2806" s="97"/>
      <c r="G2806" s="110"/>
      <c r="H2806" s="900"/>
      <c r="I2806" s="94"/>
      <c r="J2806" s="96"/>
      <c r="K2806" s="97"/>
      <c r="L2806" s="110"/>
      <c r="M2806" s="903"/>
      <c r="N2806" s="94"/>
      <c r="O2806" s="96"/>
      <c r="P2806" s="97"/>
    </row>
    <row r="2807" spans="1:16">
      <c r="A2807" s="914"/>
      <c r="B2807" s="109"/>
      <c r="C2807" s="897"/>
      <c r="D2807" s="120"/>
      <c r="E2807" s="96"/>
      <c r="F2807" s="97"/>
      <c r="G2807" s="109"/>
      <c r="H2807" s="900"/>
      <c r="I2807" s="94"/>
      <c r="J2807" s="96"/>
      <c r="K2807" s="97"/>
      <c r="L2807" s="109"/>
      <c r="M2807" s="903"/>
      <c r="N2807" s="94"/>
      <c r="O2807" s="96"/>
      <c r="P2807" s="97"/>
    </row>
    <row r="2808" spans="1:16">
      <c r="A2808" s="914"/>
      <c r="B2808" s="110"/>
      <c r="C2808" s="897"/>
      <c r="D2808" s="120"/>
      <c r="E2808" s="96"/>
      <c r="F2808" s="97"/>
      <c r="G2808" s="110"/>
      <c r="H2808" s="900"/>
      <c r="I2808" s="94"/>
      <c r="J2808" s="96"/>
      <c r="K2808" s="97"/>
      <c r="L2808" s="110"/>
      <c r="M2808" s="903"/>
      <c r="N2808" s="94"/>
      <c r="O2808" s="96"/>
      <c r="P2808" s="97"/>
    </row>
    <row r="2809" spans="1:16">
      <c r="A2809" s="914"/>
      <c r="B2809" s="109"/>
      <c r="C2809" s="897"/>
      <c r="D2809" s="120"/>
      <c r="E2809" s="96"/>
      <c r="F2809" s="97"/>
      <c r="G2809" s="109"/>
      <c r="H2809" s="900"/>
      <c r="I2809" s="94"/>
      <c r="J2809" s="96"/>
      <c r="K2809" s="97"/>
      <c r="L2809" s="109"/>
      <c r="M2809" s="903"/>
      <c r="N2809" s="94"/>
      <c r="O2809" s="96"/>
      <c r="P2809" s="97"/>
    </row>
    <row r="2810" spans="1:16">
      <c r="A2810" s="914"/>
      <c r="B2810" s="110"/>
      <c r="C2810" s="897"/>
      <c r="D2810" s="120"/>
      <c r="E2810" s="96"/>
      <c r="F2810" s="97"/>
      <c r="G2810" s="110"/>
      <c r="H2810" s="900"/>
      <c r="I2810" s="94"/>
      <c r="J2810" s="96"/>
      <c r="K2810" s="97"/>
      <c r="L2810" s="110"/>
      <c r="M2810" s="903"/>
      <c r="N2810" s="94"/>
      <c r="O2810" s="96"/>
      <c r="P2810" s="97"/>
    </row>
    <row r="2811" spans="1:16">
      <c r="A2811" s="914"/>
      <c r="B2811" s="109"/>
      <c r="C2811" s="897"/>
      <c r="D2811" s="120"/>
      <c r="E2811" s="96"/>
      <c r="F2811" s="97"/>
      <c r="G2811" s="109"/>
      <c r="H2811" s="900"/>
      <c r="I2811" s="94"/>
      <c r="J2811" s="96"/>
      <c r="K2811" s="97"/>
      <c r="L2811" s="109"/>
      <c r="M2811" s="903"/>
      <c r="N2811" s="94"/>
      <c r="O2811" s="96"/>
      <c r="P2811" s="97"/>
    </row>
    <row r="2812" spans="1:16">
      <c r="A2812" s="914"/>
      <c r="B2812" s="110"/>
      <c r="C2812" s="897"/>
      <c r="D2812" s="94"/>
      <c r="E2812" s="96"/>
      <c r="F2812" s="97"/>
      <c r="G2812" s="110"/>
      <c r="H2812" s="900"/>
      <c r="I2812" s="94"/>
      <c r="J2812" s="96"/>
      <c r="K2812" s="97"/>
      <c r="L2812" s="110"/>
      <c r="M2812" s="903"/>
      <c r="N2812" s="94"/>
      <c r="O2812" s="96"/>
      <c r="P2812" s="97"/>
    </row>
    <row r="2813" spans="1:16">
      <c r="A2813" s="914"/>
      <c r="B2813" s="107"/>
      <c r="C2813" s="897"/>
      <c r="D2813" s="113"/>
      <c r="E2813" s="114"/>
      <c r="F2813" s="104"/>
      <c r="G2813" s="107"/>
      <c r="H2813" s="900"/>
      <c r="I2813" s="113"/>
      <c r="J2813" s="114"/>
      <c r="K2813" s="97"/>
      <c r="L2813" s="107"/>
      <c r="M2813" s="903"/>
      <c r="N2813" s="113"/>
      <c r="O2813" s="114"/>
      <c r="P2813" s="97"/>
    </row>
    <row r="2814" spans="1:16" ht="17.25" thickBot="1">
      <c r="A2814" s="914"/>
      <c r="B2814" s="107"/>
      <c r="C2814" s="910"/>
      <c r="D2814" s="122" t="s">
        <v>132</v>
      </c>
      <c r="E2814" s="123" t="s">
        <v>133</v>
      </c>
      <c r="F2814" s="124"/>
      <c r="G2814" s="107"/>
      <c r="H2814" s="911"/>
      <c r="I2814" s="122" t="s">
        <v>132</v>
      </c>
      <c r="J2814" s="123" t="s">
        <v>133</v>
      </c>
      <c r="K2814" s="97"/>
      <c r="L2814" s="107"/>
      <c r="M2814" s="909"/>
      <c r="N2814" s="122" t="s">
        <v>132</v>
      </c>
      <c r="O2814" s="123" t="s">
        <v>133</v>
      </c>
      <c r="P2814" s="97"/>
    </row>
    <row r="2815" spans="1:16">
      <c r="A2815" s="105"/>
      <c r="B2815" s="109"/>
      <c r="C2815" s="896" t="s">
        <v>667</v>
      </c>
      <c r="D2815" s="118"/>
      <c r="E2815" s="119"/>
      <c r="F2815" s="125"/>
      <c r="G2815" s="109"/>
      <c r="H2815" s="899" t="s">
        <v>134</v>
      </c>
      <c r="I2815" s="118"/>
      <c r="J2815" s="119"/>
      <c r="K2815" s="125"/>
      <c r="L2815" s="109"/>
      <c r="M2815" s="902" t="s">
        <v>134</v>
      </c>
      <c r="N2815" s="118"/>
      <c r="O2815" s="119"/>
      <c r="P2815" s="125"/>
    </row>
    <row r="2816" spans="1:16">
      <c r="A2816" s="105"/>
      <c r="B2816" s="110"/>
      <c r="C2816" s="897"/>
      <c r="D2816" s="94"/>
      <c r="E2816" s="96"/>
      <c r="F2816" s="97"/>
      <c r="G2816" s="110"/>
      <c r="H2816" s="900"/>
      <c r="I2816" s="94"/>
      <c r="J2816" s="96"/>
      <c r="K2816" s="97"/>
      <c r="L2816" s="110"/>
      <c r="M2816" s="903"/>
      <c r="N2816" s="94"/>
      <c r="O2816" s="96"/>
      <c r="P2816" s="97"/>
    </row>
    <row r="2817" spans="1:16">
      <c r="A2817" s="105"/>
      <c r="B2817" s="126"/>
      <c r="C2817" s="897"/>
      <c r="D2817" s="94"/>
      <c r="E2817" s="96"/>
      <c r="F2817" s="97"/>
      <c r="G2817" s="126"/>
      <c r="H2817" s="900"/>
      <c r="I2817" s="94"/>
      <c r="J2817" s="96"/>
      <c r="K2817" s="97"/>
      <c r="L2817" s="126"/>
      <c r="M2817" s="903"/>
      <c r="N2817" s="94"/>
      <c r="O2817" s="96"/>
      <c r="P2817" s="128"/>
    </row>
    <row r="2818" spans="1:16">
      <c r="A2818" s="105"/>
      <c r="B2818" s="107"/>
      <c r="C2818" s="897"/>
      <c r="D2818" s="94"/>
      <c r="E2818" s="96"/>
      <c r="F2818" s="97"/>
      <c r="G2818" s="107"/>
      <c r="H2818" s="900"/>
      <c r="I2818" s="94"/>
      <c r="J2818" s="96"/>
      <c r="K2818" s="97"/>
      <c r="L2818" s="107"/>
      <c r="M2818" s="903"/>
      <c r="N2818" s="94"/>
      <c r="O2818" s="96"/>
      <c r="P2818" s="216"/>
    </row>
    <row r="2819" spans="1:16">
      <c r="A2819" s="105"/>
      <c r="B2819" s="109"/>
      <c r="C2819" s="897"/>
      <c r="D2819" s="94"/>
      <c r="E2819" s="96"/>
      <c r="F2819" s="97"/>
      <c r="G2819" s="109"/>
      <c r="H2819" s="900"/>
      <c r="I2819" s="94"/>
      <c r="J2819" s="96"/>
      <c r="K2819" s="97"/>
      <c r="L2819" s="109"/>
      <c r="M2819" s="903"/>
      <c r="N2819" s="94"/>
      <c r="O2819" s="96"/>
      <c r="P2819" s="97"/>
    </row>
    <row r="2820" spans="1:16">
      <c r="A2820" s="105"/>
      <c r="B2820" s="110"/>
      <c r="C2820" s="897"/>
      <c r="D2820" s="94"/>
      <c r="E2820" s="96"/>
      <c r="F2820" s="127"/>
      <c r="G2820" s="110"/>
      <c r="H2820" s="900"/>
      <c r="I2820" s="94"/>
      <c r="J2820" s="96"/>
      <c r="K2820" s="127"/>
      <c r="L2820" s="110"/>
      <c r="M2820" s="903"/>
      <c r="N2820" s="94"/>
      <c r="O2820" s="96"/>
      <c r="P2820" s="127"/>
    </row>
    <row r="2821" spans="1:16">
      <c r="A2821" s="105"/>
      <c r="B2821" s="109"/>
      <c r="C2821" s="897"/>
      <c r="D2821" s="94"/>
      <c r="E2821" s="96"/>
      <c r="F2821" s="128"/>
      <c r="G2821" s="109"/>
      <c r="H2821" s="900"/>
      <c r="I2821" s="94"/>
      <c r="J2821" s="96"/>
      <c r="K2821" s="128"/>
      <c r="L2821" s="109"/>
      <c r="M2821" s="903"/>
      <c r="N2821" s="94"/>
      <c r="O2821" s="96"/>
      <c r="P2821" s="128"/>
    </row>
    <row r="2822" spans="1:16">
      <c r="A2822" s="105"/>
      <c r="B2822" s="110"/>
      <c r="C2822" s="897"/>
      <c r="D2822" s="217"/>
      <c r="E2822" s="114"/>
      <c r="F2822" s="216"/>
      <c r="G2822" s="110"/>
      <c r="H2822" s="900"/>
      <c r="I2822" s="113"/>
      <c r="J2822" s="114"/>
      <c r="K2822" s="216"/>
      <c r="L2822" s="110"/>
      <c r="M2822" s="903"/>
      <c r="N2822" s="113"/>
      <c r="O2822" s="114"/>
      <c r="P2822" s="216"/>
    </row>
    <row r="2823" spans="1:16">
      <c r="A2823" s="105"/>
      <c r="B2823" s="109"/>
      <c r="C2823" s="897"/>
      <c r="D2823" s="217"/>
      <c r="E2823" s="114"/>
      <c r="F2823" s="216"/>
      <c r="G2823" s="109"/>
      <c r="H2823" s="900"/>
      <c r="I2823" s="113"/>
      <c r="J2823" s="114"/>
      <c r="K2823" s="216"/>
      <c r="L2823" s="109"/>
      <c r="M2823" s="903"/>
      <c r="N2823" s="113"/>
      <c r="O2823" s="114"/>
      <c r="P2823" s="216"/>
    </row>
    <row r="2824" spans="1:16" ht="17.25" thickBot="1">
      <c r="A2824" s="105"/>
      <c r="B2824" s="110"/>
      <c r="C2824" s="910"/>
      <c r="D2824" s="129"/>
      <c r="E2824" s="130"/>
      <c r="F2824" s="104"/>
      <c r="G2824" s="110"/>
      <c r="H2824" s="911"/>
      <c r="I2824" s="113"/>
      <c r="J2824" s="130"/>
      <c r="K2824" s="104"/>
      <c r="L2824" s="110"/>
      <c r="M2824" s="909"/>
      <c r="N2824" s="113"/>
      <c r="O2824" s="131"/>
      <c r="P2824" s="127"/>
    </row>
    <row r="2825" spans="1:16">
      <c r="A2825" s="132"/>
      <c r="B2825" s="109"/>
      <c r="C2825" s="896" t="s">
        <v>668</v>
      </c>
      <c r="D2825" s="118" t="s">
        <v>136</v>
      </c>
      <c r="E2825" s="133" t="s">
        <v>137</v>
      </c>
      <c r="F2825" s="125"/>
      <c r="G2825" s="109"/>
      <c r="H2825" s="899" t="s">
        <v>135</v>
      </c>
      <c r="I2825" s="118" t="s">
        <v>136</v>
      </c>
      <c r="J2825" s="133" t="s">
        <v>137</v>
      </c>
      <c r="K2825" s="125"/>
      <c r="L2825" s="109"/>
      <c r="M2825" s="902" t="s">
        <v>135</v>
      </c>
      <c r="N2825" s="118" t="s">
        <v>136</v>
      </c>
      <c r="O2825" s="133" t="s">
        <v>137</v>
      </c>
      <c r="P2825" s="125"/>
    </row>
    <row r="2826" spans="1:16">
      <c r="A2826" s="132"/>
      <c r="B2826" s="110"/>
      <c r="C2826" s="897"/>
      <c r="D2826" s="94" t="s">
        <v>141</v>
      </c>
      <c r="E2826" s="96" t="s">
        <v>142</v>
      </c>
      <c r="F2826" s="134"/>
      <c r="G2826" s="110"/>
      <c r="H2826" s="900"/>
      <c r="I2826" s="94" t="s">
        <v>141</v>
      </c>
      <c r="J2826" s="96" t="s">
        <v>142</v>
      </c>
      <c r="K2826" s="134"/>
      <c r="L2826" s="110"/>
      <c r="M2826" s="903"/>
      <c r="N2826" s="94" t="s">
        <v>141</v>
      </c>
      <c r="O2826" s="96" t="s">
        <v>142</v>
      </c>
      <c r="P2826" s="134"/>
    </row>
    <row r="2827" spans="1:16">
      <c r="A2827" s="132"/>
      <c r="B2827" s="135"/>
      <c r="C2827" s="897"/>
      <c r="D2827" s="94" t="s">
        <v>145</v>
      </c>
      <c r="E2827" s="96" t="s">
        <v>146</v>
      </c>
      <c r="F2827" s="97"/>
      <c r="G2827" s="135"/>
      <c r="H2827" s="900"/>
      <c r="I2827" s="94" t="s">
        <v>145</v>
      </c>
      <c r="J2827" s="96" t="s">
        <v>146</v>
      </c>
      <c r="K2827" s="97"/>
      <c r="L2827" s="135"/>
      <c r="M2827" s="903"/>
      <c r="N2827" s="94" t="s">
        <v>145</v>
      </c>
      <c r="O2827" s="96" t="s">
        <v>146</v>
      </c>
      <c r="P2827" s="97"/>
    </row>
    <row r="2828" spans="1:16">
      <c r="A2828" s="132"/>
      <c r="B2828" s="110"/>
      <c r="C2828" s="897"/>
      <c r="D2828" s="94" t="s">
        <v>147</v>
      </c>
      <c r="E2828" s="96" t="s">
        <v>148</v>
      </c>
      <c r="F2828" s="104"/>
      <c r="G2828" s="110"/>
      <c r="H2828" s="900"/>
      <c r="I2828" s="94" t="s">
        <v>147</v>
      </c>
      <c r="J2828" s="96" t="s">
        <v>148</v>
      </c>
      <c r="K2828" s="104"/>
      <c r="L2828" s="110"/>
      <c r="M2828" s="903"/>
      <c r="N2828" s="94" t="s">
        <v>147</v>
      </c>
      <c r="O2828" s="96" t="s">
        <v>148</v>
      </c>
      <c r="P2828" s="104"/>
    </row>
    <row r="2829" spans="1:16">
      <c r="A2829" s="132"/>
      <c r="B2829" s="135"/>
      <c r="C2829" s="897"/>
      <c r="D2829" s="94"/>
      <c r="E2829" s="114"/>
      <c r="F2829" s="136"/>
      <c r="G2829" s="135"/>
      <c r="H2829" s="900"/>
      <c r="I2829" s="94"/>
      <c r="J2829" s="114"/>
      <c r="K2829" s="136"/>
      <c r="L2829" s="135"/>
      <c r="M2829" s="903"/>
      <c r="N2829" s="94"/>
      <c r="O2829" s="114"/>
      <c r="P2829" s="136"/>
    </row>
    <row r="2830" spans="1:16">
      <c r="A2830" s="132"/>
      <c r="B2830" s="110"/>
      <c r="C2830" s="897"/>
      <c r="D2830" s="94"/>
      <c r="E2830" s="96"/>
      <c r="F2830" s="97"/>
      <c r="G2830" s="110"/>
      <c r="H2830" s="900"/>
      <c r="I2830" s="94"/>
      <c r="J2830" s="96"/>
      <c r="K2830" s="97"/>
      <c r="L2830" s="110"/>
      <c r="M2830" s="903"/>
      <c r="N2830" s="94"/>
      <c r="O2830" s="96"/>
      <c r="P2830" s="97"/>
    </row>
    <row r="2831" spans="1:16">
      <c r="A2831" s="132"/>
      <c r="B2831" s="135"/>
      <c r="C2831" s="897"/>
      <c r="D2831" s="94"/>
      <c r="E2831" s="114"/>
      <c r="F2831" s="136"/>
      <c r="G2831" s="135"/>
      <c r="H2831" s="900"/>
      <c r="I2831" s="94"/>
      <c r="J2831" s="114"/>
      <c r="K2831" s="136"/>
      <c r="L2831" s="135"/>
      <c r="M2831" s="903"/>
      <c r="N2831" s="94"/>
      <c r="O2831" s="114"/>
      <c r="P2831" s="136"/>
    </row>
    <row r="2832" spans="1:16">
      <c r="A2832" s="132"/>
      <c r="B2832" s="110"/>
      <c r="C2832" s="897"/>
      <c r="D2832" s="94"/>
      <c r="E2832" s="96"/>
      <c r="F2832" s="97"/>
      <c r="G2832" s="110"/>
      <c r="H2832" s="900"/>
      <c r="I2832" s="94"/>
      <c r="J2832" s="96"/>
      <c r="K2832" s="97"/>
      <c r="L2832" s="110"/>
      <c r="M2832" s="903"/>
      <c r="N2832" s="94"/>
      <c r="O2832" s="96"/>
      <c r="P2832" s="97"/>
    </row>
    <row r="2833" spans="1:16">
      <c r="A2833" s="132"/>
      <c r="B2833" s="135"/>
      <c r="C2833" s="897"/>
      <c r="D2833" s="94"/>
      <c r="E2833" s="96"/>
      <c r="F2833" s="97"/>
      <c r="G2833" s="135"/>
      <c r="H2833" s="900"/>
      <c r="I2833" s="94"/>
      <c r="J2833" s="96"/>
      <c r="K2833" s="97"/>
      <c r="L2833" s="135"/>
      <c r="M2833" s="903"/>
      <c r="N2833" s="94"/>
      <c r="O2833" s="96"/>
      <c r="P2833" s="97"/>
    </row>
    <row r="2834" spans="1:16" ht="17.25" thickBot="1">
      <c r="A2834" s="132"/>
      <c r="B2834" s="110"/>
      <c r="C2834" s="910"/>
      <c r="D2834" s="115"/>
      <c r="E2834" s="116"/>
      <c r="F2834" s="117"/>
      <c r="G2834" s="110"/>
      <c r="H2834" s="911"/>
      <c r="I2834" s="115"/>
      <c r="J2834" s="130"/>
      <c r="K2834" s="104"/>
      <c r="L2834" s="110"/>
      <c r="M2834" s="909"/>
      <c r="N2834" s="115"/>
      <c r="O2834" s="130"/>
      <c r="P2834" s="104"/>
    </row>
    <row r="2835" spans="1:16">
      <c r="A2835" s="132"/>
      <c r="B2835" s="135"/>
      <c r="C2835" s="896" t="s">
        <v>669</v>
      </c>
      <c r="D2835" s="137" t="s">
        <v>150</v>
      </c>
      <c r="E2835" s="138"/>
      <c r="F2835" s="139" t="s">
        <v>151</v>
      </c>
      <c r="G2835" s="135"/>
      <c r="H2835" s="899" t="s">
        <v>149</v>
      </c>
      <c r="I2835" s="137" t="s">
        <v>150</v>
      </c>
      <c r="J2835" s="138"/>
      <c r="K2835" s="139" t="s">
        <v>151</v>
      </c>
      <c r="L2835" s="135"/>
      <c r="M2835" s="902" t="s">
        <v>149</v>
      </c>
      <c r="N2835" s="137" t="s">
        <v>150</v>
      </c>
      <c r="O2835" s="138"/>
      <c r="P2835" s="139" t="s">
        <v>151</v>
      </c>
    </row>
    <row r="2836" spans="1:16">
      <c r="A2836" s="132"/>
      <c r="B2836" s="110"/>
      <c r="C2836" s="897"/>
      <c r="D2836" s="120"/>
      <c r="E2836" s="121"/>
      <c r="F2836" s="140"/>
      <c r="G2836" s="110"/>
      <c r="H2836" s="900"/>
      <c r="I2836" s="94"/>
      <c r="J2836" s="96"/>
      <c r="K2836" s="97"/>
      <c r="L2836" s="110"/>
      <c r="M2836" s="903"/>
      <c r="N2836" s="94"/>
      <c r="O2836" s="96"/>
      <c r="P2836" s="97"/>
    </row>
    <row r="2837" spans="1:16">
      <c r="A2837" s="132"/>
      <c r="B2837" s="135"/>
      <c r="C2837" s="897"/>
      <c r="D2837" s="94"/>
      <c r="E2837" s="96"/>
      <c r="F2837" s="97"/>
      <c r="G2837" s="135"/>
      <c r="H2837" s="900"/>
      <c r="I2837" s="94"/>
      <c r="J2837" s="96"/>
      <c r="K2837" s="97"/>
      <c r="L2837" s="135"/>
      <c r="M2837" s="903"/>
      <c r="N2837" s="94"/>
      <c r="O2837" s="96"/>
      <c r="P2837" s="97"/>
    </row>
    <row r="2838" spans="1:16">
      <c r="A2838" s="132"/>
      <c r="B2838" s="110"/>
      <c r="C2838" s="897"/>
      <c r="D2838" s="113"/>
      <c r="E2838" s="114"/>
      <c r="F2838" s="104"/>
      <c r="G2838" s="110"/>
      <c r="H2838" s="900"/>
      <c r="I2838" s="113"/>
      <c r="J2838" s="114"/>
      <c r="K2838" s="104"/>
      <c r="L2838" s="110"/>
      <c r="M2838" s="903"/>
      <c r="N2838" s="113"/>
      <c r="O2838" s="114"/>
      <c r="P2838" s="104"/>
    </row>
    <row r="2839" spans="1:16">
      <c r="A2839" s="905"/>
      <c r="B2839" s="135"/>
      <c r="C2839" s="897"/>
      <c r="D2839" s="94"/>
      <c r="E2839" s="96"/>
      <c r="F2839" s="97"/>
      <c r="G2839" s="135"/>
      <c r="H2839" s="900"/>
      <c r="I2839" s="94"/>
      <c r="J2839" s="96"/>
      <c r="K2839" s="97"/>
      <c r="L2839" s="135"/>
      <c r="M2839" s="903"/>
      <c r="N2839" s="94"/>
      <c r="O2839" s="96"/>
      <c r="P2839" s="97"/>
    </row>
    <row r="2840" spans="1:16">
      <c r="A2840" s="905"/>
      <c r="B2840" s="110"/>
      <c r="C2840" s="897"/>
      <c r="D2840" s="94"/>
      <c r="E2840" s="96"/>
      <c r="F2840" s="97"/>
      <c r="G2840" s="110"/>
      <c r="H2840" s="900"/>
      <c r="I2840" s="94"/>
      <c r="J2840" s="96"/>
      <c r="K2840" s="97"/>
      <c r="L2840" s="110"/>
      <c r="M2840" s="903"/>
      <c r="N2840" s="94"/>
      <c r="O2840" s="96"/>
      <c r="P2840" s="97"/>
    </row>
    <row r="2841" spans="1:16">
      <c r="A2841" s="905"/>
      <c r="B2841" s="135"/>
      <c r="C2841" s="897"/>
      <c r="D2841" s="113"/>
      <c r="E2841" s="114"/>
      <c r="F2841" s="104"/>
      <c r="G2841" s="135"/>
      <c r="H2841" s="900"/>
      <c r="I2841" s="113"/>
      <c r="J2841" s="114"/>
      <c r="K2841" s="104"/>
      <c r="L2841" s="135"/>
      <c r="M2841" s="903"/>
      <c r="N2841" s="113"/>
      <c r="O2841" s="114"/>
      <c r="P2841" s="104"/>
    </row>
    <row r="2842" spans="1:16" ht="17.25" thickBot="1">
      <c r="A2842" s="906"/>
      <c r="B2842" s="141"/>
      <c r="C2842" s="898"/>
      <c r="D2842" s="142"/>
      <c r="E2842" s="143"/>
      <c r="F2842" s="144"/>
      <c r="G2842" s="141"/>
      <c r="H2842" s="901"/>
      <c r="I2842" s="142"/>
      <c r="J2842" s="143"/>
      <c r="K2842" s="144"/>
      <c r="L2842" s="141"/>
      <c r="M2842" s="904"/>
      <c r="N2842" s="142"/>
      <c r="O2842" s="143"/>
      <c r="P2842" s="144"/>
    </row>
    <row r="2843" spans="1:16" s="146" customFormat="1" ht="27" customHeight="1" thickTop="1" thickBot="1">
      <c r="A2843" s="145"/>
      <c r="B2843" s="907" t="s">
        <v>152</v>
      </c>
      <c r="C2843" s="907"/>
      <c r="D2843" s="907"/>
      <c r="E2843" s="907"/>
      <c r="F2843" s="907"/>
      <c r="G2843" s="908" t="s">
        <v>153</v>
      </c>
      <c r="H2843" s="908"/>
      <c r="I2843" s="908"/>
      <c r="J2843" s="908"/>
      <c r="K2843" s="908"/>
      <c r="L2843" s="908"/>
      <c r="M2843" s="908"/>
      <c r="N2843" s="889" t="s">
        <v>154</v>
      </c>
      <c r="O2843" s="889"/>
      <c r="P2843" s="889"/>
    </row>
    <row r="2844" spans="1:16" s="159" customFormat="1" ht="21.75" customHeight="1" thickTop="1" thickBot="1">
      <c r="A2844" s="147" t="s">
        <v>0</v>
      </c>
      <c r="B2844" s="148"/>
      <c r="C2844" s="149" t="s">
        <v>155</v>
      </c>
      <c r="D2844" s="150" t="s">
        <v>156</v>
      </c>
      <c r="E2844" s="151" t="s">
        <v>157</v>
      </c>
      <c r="F2844" s="152" t="s">
        <v>158</v>
      </c>
      <c r="G2844" s="153" t="s">
        <v>159</v>
      </c>
      <c r="H2844" s="154" t="s">
        <v>150</v>
      </c>
      <c r="I2844" s="155" t="s">
        <v>156</v>
      </c>
      <c r="J2844" s="155" t="s">
        <v>157</v>
      </c>
      <c r="K2844" s="155" t="s">
        <v>158</v>
      </c>
      <c r="L2844" s="154" t="s">
        <v>160</v>
      </c>
      <c r="M2844" s="156" t="s">
        <v>161</v>
      </c>
      <c r="N2844" s="157" t="s">
        <v>155</v>
      </c>
      <c r="O2844" s="151" t="s">
        <v>157</v>
      </c>
      <c r="P2844" s="158" t="s">
        <v>158</v>
      </c>
    </row>
    <row r="2845" spans="1:16" s="172" customFormat="1" ht="17.25" thickTop="1">
      <c r="A2845" s="890">
        <f>A2759</f>
        <v>46200</v>
      </c>
      <c r="B2845" s="893" t="s">
        <v>670</v>
      </c>
      <c r="C2845" s="160"/>
      <c r="D2845" s="161"/>
      <c r="E2845" s="162"/>
      <c r="F2845" s="163"/>
      <c r="G2845" s="164"/>
      <c r="H2845" s="165"/>
      <c r="I2845" s="166"/>
      <c r="J2845" s="166"/>
      <c r="K2845" s="167"/>
      <c r="L2845" s="168"/>
      <c r="M2845" s="169"/>
      <c r="N2845" s="170"/>
      <c r="O2845" s="166"/>
      <c r="P2845" s="171"/>
    </row>
    <row r="2846" spans="1:16" s="172" customFormat="1">
      <c r="A2846" s="891"/>
      <c r="B2846" s="894"/>
      <c r="C2846" s="173"/>
      <c r="D2846" s="174"/>
      <c r="E2846" s="175"/>
      <c r="F2846" s="176"/>
      <c r="G2846" s="173"/>
      <c r="H2846" s="177"/>
      <c r="I2846" s="175"/>
      <c r="J2846" s="175"/>
      <c r="K2846" s="178"/>
      <c r="L2846" s="179"/>
      <c r="M2846" s="180"/>
      <c r="N2846" s="181"/>
      <c r="O2846" s="175"/>
      <c r="P2846" s="182"/>
    </row>
    <row r="2847" spans="1:16" s="172" customFormat="1">
      <c r="A2847" s="891"/>
      <c r="B2847" s="894"/>
      <c r="C2847" s="173"/>
      <c r="D2847" s="174"/>
      <c r="E2847" s="175"/>
      <c r="F2847" s="176"/>
      <c r="G2847" s="173"/>
      <c r="H2847" s="183"/>
      <c r="I2847" s="175"/>
      <c r="J2847" s="175"/>
      <c r="K2847" s="178"/>
      <c r="L2847" s="184"/>
      <c r="M2847" s="180"/>
      <c r="N2847" s="181"/>
      <c r="O2847" s="175"/>
      <c r="P2847" s="182"/>
    </row>
    <row r="2848" spans="1:16" s="172" customFormat="1">
      <c r="A2848" s="891"/>
      <c r="B2848" s="894"/>
      <c r="C2848" s="173"/>
      <c r="D2848" s="218"/>
      <c r="E2848" s="175"/>
      <c r="F2848" s="176"/>
      <c r="G2848" s="173"/>
      <c r="H2848" s="183"/>
      <c r="I2848" s="175"/>
      <c r="J2848" s="175"/>
      <c r="K2848" s="187"/>
      <c r="L2848" s="184"/>
      <c r="M2848" s="180"/>
      <c r="N2848" s="181"/>
      <c r="O2848" s="175"/>
      <c r="P2848" s="182"/>
    </row>
    <row r="2849" spans="1:16" s="172" customFormat="1">
      <c r="A2849" s="891"/>
      <c r="B2849" s="894"/>
      <c r="C2849" s="173"/>
      <c r="D2849" s="185"/>
      <c r="E2849" s="175"/>
      <c r="F2849" s="182"/>
      <c r="G2849" s="173"/>
      <c r="H2849" s="186"/>
      <c r="I2849" s="175"/>
      <c r="J2849" s="175"/>
      <c r="K2849" s="187"/>
      <c r="L2849" s="184"/>
      <c r="M2849" s="180"/>
      <c r="N2849" s="181"/>
      <c r="O2849" s="175"/>
      <c r="P2849" s="182"/>
    </row>
    <row r="2850" spans="1:16" s="172" customFormat="1">
      <c r="A2850" s="891"/>
      <c r="B2850" s="894"/>
      <c r="C2850" s="173"/>
      <c r="D2850" s="174"/>
      <c r="E2850" s="175"/>
      <c r="F2850" s="188"/>
      <c r="G2850" s="198"/>
      <c r="H2850" s="183"/>
      <c r="I2850" s="191"/>
      <c r="J2850" s="175"/>
      <c r="K2850" s="178"/>
      <c r="L2850" s="189"/>
      <c r="M2850" s="190"/>
      <c r="N2850" s="181"/>
      <c r="O2850" s="175"/>
      <c r="P2850" s="182"/>
    </row>
    <row r="2851" spans="1:16" s="172" customFormat="1">
      <c r="A2851" s="891"/>
      <c r="B2851" s="894"/>
      <c r="C2851" s="173"/>
      <c r="D2851" s="174"/>
      <c r="E2851" s="175"/>
      <c r="F2851" s="182"/>
      <c r="G2851" s="173"/>
      <c r="H2851" s="183"/>
      <c r="I2851" s="191"/>
      <c r="J2851" s="175"/>
      <c r="K2851" s="178"/>
      <c r="L2851" s="184"/>
      <c r="M2851" s="180"/>
      <c r="N2851" s="181"/>
      <c r="O2851" s="175"/>
      <c r="P2851" s="182"/>
    </row>
    <row r="2852" spans="1:16" s="172" customFormat="1">
      <c r="A2852" s="891"/>
      <c r="B2852" s="894"/>
      <c r="C2852" s="173"/>
      <c r="D2852" s="174"/>
      <c r="E2852" s="175"/>
      <c r="F2852" s="182"/>
      <c r="G2852" s="219"/>
      <c r="H2852" s="183"/>
      <c r="I2852" s="175"/>
      <c r="J2852" s="175"/>
      <c r="K2852" s="178"/>
      <c r="L2852" s="184"/>
      <c r="M2852" s="180"/>
      <c r="N2852" s="181"/>
      <c r="O2852" s="175"/>
      <c r="P2852" s="182"/>
    </row>
    <row r="2853" spans="1:16" s="172" customFormat="1">
      <c r="A2853" s="891"/>
      <c r="B2853" s="894"/>
      <c r="C2853" s="173"/>
      <c r="D2853" s="174"/>
      <c r="E2853" s="175"/>
      <c r="F2853" s="188"/>
      <c r="G2853" s="173"/>
      <c r="H2853" s="183"/>
      <c r="I2853" s="191"/>
      <c r="J2853" s="175"/>
      <c r="K2853" s="178"/>
      <c r="L2853" s="184"/>
      <c r="M2853" s="180"/>
      <c r="N2853" s="181"/>
      <c r="O2853" s="175"/>
      <c r="P2853" s="182"/>
    </row>
    <row r="2854" spans="1:16" s="172" customFormat="1">
      <c r="A2854" s="891"/>
      <c r="B2854" s="894"/>
      <c r="C2854" s="173"/>
      <c r="D2854" s="174"/>
      <c r="E2854" s="175"/>
      <c r="F2854" s="182"/>
      <c r="G2854" s="173"/>
      <c r="H2854" s="183"/>
      <c r="I2854" s="191"/>
      <c r="J2854" s="175"/>
      <c r="K2854" s="178"/>
      <c r="L2854" s="184"/>
      <c r="M2854" s="180"/>
      <c r="N2854" s="181"/>
      <c r="O2854" s="175"/>
      <c r="P2854" s="182"/>
    </row>
    <row r="2855" spans="1:16" s="172" customFormat="1">
      <c r="A2855" s="891"/>
      <c r="B2855" s="894"/>
      <c r="C2855" s="192"/>
      <c r="D2855" s="193"/>
      <c r="E2855" s="194"/>
      <c r="F2855" s="195"/>
      <c r="G2855" s="173"/>
      <c r="H2855" s="177"/>
      <c r="I2855" s="175"/>
      <c r="J2855" s="175"/>
      <c r="K2855" s="178"/>
      <c r="L2855" s="184"/>
      <c r="M2855" s="180"/>
      <c r="N2855" s="196"/>
      <c r="O2855" s="194"/>
      <c r="P2855" s="195"/>
    </row>
    <row r="2856" spans="1:16" s="172" customFormat="1">
      <c r="A2856" s="891"/>
      <c r="B2856" s="894"/>
      <c r="C2856" s="192"/>
      <c r="D2856" s="193"/>
      <c r="E2856" s="194"/>
      <c r="F2856" s="195"/>
      <c r="G2856" s="198"/>
      <c r="H2856" s="183"/>
      <c r="I2856" s="191"/>
      <c r="J2856" s="175"/>
      <c r="K2856" s="178"/>
      <c r="L2856" s="184"/>
      <c r="M2856" s="180"/>
      <c r="N2856" s="196"/>
      <c r="O2856" s="194"/>
      <c r="P2856" s="195"/>
    </row>
    <row r="2857" spans="1:16" s="172" customFormat="1">
      <c r="A2857" s="891"/>
      <c r="B2857" s="894"/>
      <c r="C2857" s="192"/>
      <c r="D2857" s="193"/>
      <c r="E2857" s="194"/>
      <c r="F2857" s="195"/>
      <c r="G2857" s="173"/>
      <c r="H2857" s="199"/>
      <c r="I2857" s="191"/>
      <c r="J2857" s="200"/>
      <c r="K2857" s="197"/>
      <c r="L2857" s="184"/>
      <c r="M2857" s="180"/>
      <c r="N2857" s="196"/>
      <c r="O2857" s="194"/>
      <c r="P2857" s="195"/>
    </row>
    <row r="2858" spans="1:16" s="172" customFormat="1">
      <c r="A2858" s="891"/>
      <c r="B2858" s="894"/>
      <c r="C2858" s="192"/>
      <c r="D2858" s="193"/>
      <c r="E2858" s="194"/>
      <c r="F2858" s="195"/>
      <c r="G2858" s="173"/>
      <c r="H2858" s="201"/>
      <c r="I2858" s="175"/>
      <c r="J2858" s="175"/>
      <c r="K2858" s="178"/>
      <c r="L2858" s="184"/>
      <c r="M2858" s="180"/>
      <c r="N2858" s="196"/>
      <c r="O2858" s="194"/>
      <c r="P2858" s="195"/>
    </row>
    <row r="2859" spans="1:16" s="172" customFormat="1">
      <c r="A2859" s="891"/>
      <c r="B2859" s="894"/>
      <c r="C2859" s="192"/>
      <c r="D2859" s="193"/>
      <c r="E2859" s="194"/>
      <c r="F2859" s="195"/>
      <c r="G2859" s="198"/>
      <c r="H2859" s="183"/>
      <c r="I2859" s="200"/>
      <c r="J2859" s="200"/>
      <c r="K2859" s="197"/>
      <c r="L2859" s="184"/>
      <c r="M2859" s="180"/>
      <c r="N2859" s="196"/>
      <c r="O2859" s="194"/>
      <c r="P2859" s="195"/>
    </row>
    <row r="2860" spans="1:16" s="172" customFormat="1">
      <c r="A2860" s="891"/>
      <c r="B2860" s="894"/>
      <c r="C2860" s="192"/>
      <c r="D2860" s="193"/>
      <c r="E2860" s="194"/>
      <c r="F2860" s="195"/>
      <c r="G2860" s="173"/>
      <c r="H2860" s="183"/>
      <c r="I2860" s="200"/>
      <c r="J2860" s="200"/>
      <c r="K2860" s="197"/>
      <c r="L2860" s="179"/>
      <c r="M2860" s="180"/>
      <c r="N2860" s="196"/>
      <c r="O2860" s="194"/>
      <c r="P2860" s="195"/>
    </row>
    <row r="2861" spans="1:16" s="172" customFormat="1">
      <c r="A2861" s="891"/>
      <c r="B2861" s="894"/>
      <c r="C2861" s="192"/>
      <c r="D2861" s="193"/>
      <c r="E2861" s="194"/>
      <c r="F2861" s="195"/>
      <c r="G2861" s="192"/>
      <c r="H2861" s="201"/>
      <c r="I2861" s="202"/>
      <c r="J2861" s="202"/>
      <c r="K2861" s="203"/>
      <c r="L2861" s="204"/>
      <c r="M2861" s="190"/>
      <c r="N2861" s="196"/>
      <c r="O2861" s="194"/>
      <c r="P2861" s="195"/>
    </row>
    <row r="2862" spans="1:16" s="172" customFormat="1">
      <c r="A2862" s="891"/>
      <c r="B2862" s="894"/>
      <c r="C2862" s="192"/>
      <c r="D2862" s="193"/>
      <c r="E2862" s="194"/>
      <c r="F2862" s="195"/>
      <c r="G2862" s="192"/>
      <c r="H2862" s="201"/>
      <c r="I2862" s="202"/>
      <c r="J2862" s="202"/>
      <c r="K2862" s="203"/>
      <c r="L2862" s="204"/>
      <c r="M2862" s="190"/>
      <c r="N2862" s="196"/>
      <c r="O2862" s="194"/>
      <c r="P2862" s="195"/>
    </row>
    <row r="2863" spans="1:16" s="172" customFormat="1">
      <c r="A2863" s="891"/>
      <c r="B2863" s="894"/>
      <c r="C2863" s="192"/>
      <c r="D2863" s="193"/>
      <c r="E2863" s="194"/>
      <c r="F2863" s="195"/>
      <c r="G2863" s="192"/>
      <c r="H2863" s="201"/>
      <c r="I2863" s="202"/>
      <c r="J2863" s="202"/>
      <c r="K2863" s="203"/>
      <c r="L2863" s="204"/>
      <c r="M2863" s="190"/>
      <c r="N2863" s="196"/>
      <c r="O2863" s="194"/>
      <c r="P2863" s="195"/>
    </row>
    <row r="2864" spans="1:16" s="172" customFormat="1" ht="17.25" thickBot="1">
      <c r="A2864" s="892"/>
      <c r="B2864" s="895"/>
      <c r="C2864" s="205"/>
      <c r="D2864" s="206"/>
      <c r="E2864" s="207"/>
      <c r="F2864" s="208"/>
      <c r="G2864" s="209"/>
      <c r="H2864" s="210"/>
      <c r="I2864" s="211"/>
      <c r="J2864" s="211"/>
      <c r="K2864" s="212"/>
      <c r="L2864" s="213"/>
      <c r="M2864" s="214"/>
      <c r="N2864" s="215"/>
      <c r="O2864" s="207"/>
      <c r="P2864" s="208"/>
    </row>
    <row r="2865" spans="1:16" s="71" customFormat="1" ht="18" customHeight="1" thickTop="1" thickBot="1">
      <c r="A2865" s="926">
        <f>A2759+1</f>
        <v>46201</v>
      </c>
      <c r="B2865" s="90" t="s">
        <v>162</v>
      </c>
      <c r="C2865" s="896" t="s">
        <v>665</v>
      </c>
      <c r="D2865" s="91" t="s">
        <v>114</v>
      </c>
      <c r="E2865" s="92" t="s">
        <v>164</v>
      </c>
      <c r="F2865" s="93"/>
      <c r="G2865" s="90" t="s">
        <v>162</v>
      </c>
      <c r="H2865" s="900" t="s">
        <v>163</v>
      </c>
      <c r="I2865" s="91" t="s">
        <v>114</v>
      </c>
      <c r="J2865" s="92" t="s">
        <v>164</v>
      </c>
      <c r="K2865" s="93"/>
      <c r="L2865" s="90" t="s">
        <v>162</v>
      </c>
      <c r="M2865" s="903" t="s">
        <v>163</v>
      </c>
      <c r="N2865" s="91" t="s">
        <v>114</v>
      </c>
      <c r="O2865" s="92" t="s">
        <v>164</v>
      </c>
      <c r="P2865" s="93"/>
    </row>
    <row r="2866" spans="1:16" ht="18" customHeight="1">
      <c r="A2866" s="927"/>
      <c r="B2866" s="928"/>
      <c r="C2866" s="897"/>
      <c r="D2866" s="94" t="s">
        <v>116</v>
      </c>
      <c r="E2866" s="95" t="s">
        <v>142</v>
      </c>
      <c r="F2866" s="93"/>
      <c r="G2866" s="928"/>
      <c r="H2866" s="900"/>
      <c r="I2866" s="94" t="s">
        <v>116</v>
      </c>
      <c r="J2866" s="95" t="s">
        <v>142</v>
      </c>
      <c r="K2866" s="93"/>
      <c r="L2866" s="928"/>
      <c r="M2866" s="903"/>
      <c r="N2866" s="94" t="s">
        <v>116</v>
      </c>
      <c r="O2866" s="95" t="s">
        <v>142</v>
      </c>
      <c r="P2866" s="93"/>
    </row>
    <row r="2867" spans="1:16" ht="17.25" thickBot="1">
      <c r="A2867" s="927"/>
      <c r="B2867" s="929"/>
      <c r="C2867" s="897"/>
      <c r="D2867" s="94" t="s">
        <v>165</v>
      </c>
      <c r="E2867" s="96" t="s">
        <v>166</v>
      </c>
      <c r="F2867" s="98"/>
      <c r="G2867" s="929"/>
      <c r="H2867" s="900"/>
      <c r="I2867" s="94" t="s">
        <v>165</v>
      </c>
      <c r="J2867" s="96" t="s">
        <v>166</v>
      </c>
      <c r="K2867" s="98"/>
      <c r="L2867" s="929"/>
      <c r="M2867" s="903"/>
      <c r="N2867" s="94" t="s">
        <v>165</v>
      </c>
      <c r="O2867" s="96" t="s">
        <v>166</v>
      </c>
      <c r="P2867" s="98"/>
    </row>
    <row r="2868" spans="1:16" ht="17.25" thickBot="1">
      <c r="A2868" s="927"/>
      <c r="B2868" s="90" t="s">
        <v>167</v>
      </c>
      <c r="C2868" s="897"/>
      <c r="D2868" s="94"/>
      <c r="E2868" s="96"/>
      <c r="F2868" s="97"/>
      <c r="G2868" s="90" t="s">
        <v>167</v>
      </c>
      <c r="H2868" s="900"/>
      <c r="I2868" s="94" t="s">
        <v>120</v>
      </c>
      <c r="J2868" s="96" t="s">
        <v>148</v>
      </c>
      <c r="K2868" s="97"/>
      <c r="L2868" s="90" t="s">
        <v>167</v>
      </c>
      <c r="M2868" s="903"/>
      <c r="N2868" s="94" t="s">
        <v>120</v>
      </c>
      <c r="O2868" s="96" t="s">
        <v>148</v>
      </c>
      <c r="P2868" s="97"/>
    </row>
    <row r="2869" spans="1:16">
      <c r="A2869" s="927"/>
      <c r="B2869" s="925"/>
      <c r="C2869" s="897"/>
      <c r="D2869" s="94"/>
      <c r="E2869" s="96"/>
      <c r="F2869" s="97"/>
      <c r="G2869" s="925"/>
      <c r="H2869" s="900"/>
      <c r="I2869" s="94"/>
      <c r="J2869" s="96"/>
      <c r="K2869" s="97"/>
      <c r="L2869" s="925"/>
      <c r="M2869" s="903"/>
      <c r="N2869" s="94"/>
      <c r="O2869" s="96"/>
      <c r="P2869" s="97"/>
    </row>
    <row r="2870" spans="1:16">
      <c r="A2870" s="927"/>
      <c r="B2870" s="918"/>
      <c r="C2870" s="897"/>
      <c r="D2870" s="94"/>
      <c r="E2870" s="96"/>
      <c r="F2870" s="97"/>
      <c r="G2870" s="918"/>
      <c r="H2870" s="900"/>
      <c r="I2870" s="94"/>
      <c r="J2870" s="96"/>
      <c r="K2870" s="97"/>
      <c r="L2870" s="918"/>
      <c r="M2870" s="903"/>
      <c r="N2870" s="94"/>
      <c r="O2870" s="96"/>
      <c r="P2870" s="97"/>
    </row>
    <row r="2871" spans="1:16">
      <c r="A2871" s="927"/>
      <c r="B2871" s="917"/>
      <c r="C2871" s="897"/>
      <c r="D2871" s="94"/>
      <c r="E2871" s="96"/>
      <c r="F2871" s="93"/>
      <c r="G2871" s="917"/>
      <c r="H2871" s="900"/>
      <c r="I2871" s="94"/>
      <c r="J2871" s="96"/>
      <c r="K2871" s="93"/>
      <c r="L2871" s="917"/>
      <c r="M2871" s="903"/>
      <c r="N2871" s="94"/>
      <c r="O2871" s="96"/>
      <c r="P2871" s="93"/>
    </row>
    <row r="2872" spans="1:16">
      <c r="A2872" s="927"/>
      <c r="B2872" s="918"/>
      <c r="C2872" s="897"/>
      <c r="D2872" s="94"/>
      <c r="E2872" s="96"/>
      <c r="F2872" s="99"/>
      <c r="G2872" s="918"/>
      <c r="H2872" s="900"/>
      <c r="I2872" s="94"/>
      <c r="J2872" s="96"/>
      <c r="K2872" s="99"/>
      <c r="L2872" s="918"/>
      <c r="M2872" s="903"/>
      <c r="N2872" s="94"/>
      <c r="O2872" s="96"/>
      <c r="P2872" s="93"/>
    </row>
    <row r="2873" spans="1:16">
      <c r="A2873" s="927"/>
      <c r="B2873" s="917"/>
      <c r="C2873" s="897"/>
      <c r="D2873" s="94"/>
      <c r="E2873" s="96"/>
      <c r="F2873" s="102"/>
      <c r="G2873" s="917"/>
      <c r="H2873" s="900"/>
      <c r="I2873" s="94"/>
      <c r="J2873" s="96"/>
      <c r="K2873" s="102"/>
      <c r="L2873" s="917"/>
      <c r="M2873" s="903"/>
      <c r="N2873" s="94"/>
      <c r="O2873" s="96"/>
      <c r="P2873" s="99"/>
    </row>
    <row r="2874" spans="1:16" ht="17.25" thickBot="1">
      <c r="A2874" s="927"/>
      <c r="B2874" s="918"/>
      <c r="C2874" s="897"/>
      <c r="D2874" s="94"/>
      <c r="E2874" s="96"/>
      <c r="F2874" s="99"/>
      <c r="G2874" s="918"/>
      <c r="H2874" s="900"/>
      <c r="I2874" s="94"/>
      <c r="J2874" s="96"/>
      <c r="K2874" s="99"/>
      <c r="L2874" s="918"/>
      <c r="M2874" s="903"/>
      <c r="N2874" s="94"/>
      <c r="O2874" s="96"/>
      <c r="P2874" s="99"/>
    </row>
    <row r="2875" spans="1:16" ht="17.25" thickBot="1">
      <c r="A2875" s="927"/>
      <c r="B2875" s="100" t="s">
        <v>168</v>
      </c>
      <c r="C2875" s="897"/>
      <c r="D2875" s="94"/>
      <c r="E2875" s="96"/>
      <c r="F2875" s="99"/>
      <c r="G2875" s="100" t="s">
        <v>168</v>
      </c>
      <c r="H2875" s="900"/>
      <c r="I2875" s="94"/>
      <c r="J2875" s="96"/>
      <c r="K2875" s="99"/>
      <c r="L2875" s="100" t="s">
        <v>168</v>
      </c>
      <c r="M2875" s="903"/>
      <c r="N2875" s="94"/>
      <c r="O2875" s="96"/>
      <c r="P2875" s="99"/>
    </row>
    <row r="2876" spans="1:16">
      <c r="A2876" s="927"/>
      <c r="B2876" s="919"/>
      <c r="C2876" s="897"/>
      <c r="D2876" s="94"/>
      <c r="E2876" s="96"/>
      <c r="F2876" s="99"/>
      <c r="G2876" s="919"/>
      <c r="H2876" s="900"/>
      <c r="I2876" s="94"/>
      <c r="J2876" s="96"/>
      <c r="K2876" s="99"/>
      <c r="L2876" s="919"/>
      <c r="M2876" s="903"/>
      <c r="N2876" s="94"/>
      <c r="O2876" s="96"/>
      <c r="P2876" s="99"/>
    </row>
    <row r="2877" spans="1:16">
      <c r="A2877" s="927"/>
      <c r="B2877" s="920"/>
      <c r="C2877" s="897"/>
      <c r="D2877" s="94"/>
      <c r="E2877" s="96"/>
      <c r="F2877" s="99"/>
      <c r="G2877" s="920"/>
      <c r="H2877" s="900"/>
      <c r="I2877" s="94"/>
      <c r="J2877" s="96"/>
      <c r="K2877" s="99"/>
      <c r="L2877" s="920"/>
      <c r="M2877" s="903"/>
      <c r="N2877" s="94"/>
      <c r="O2877" s="96"/>
      <c r="P2877" s="97"/>
    </row>
    <row r="2878" spans="1:16" ht="17.25" thickBot="1">
      <c r="A2878" s="927"/>
      <c r="B2878" s="921"/>
      <c r="C2878" s="897"/>
      <c r="D2878" s="94"/>
      <c r="E2878" s="96"/>
      <c r="F2878" s="97"/>
      <c r="G2878" s="921"/>
      <c r="H2878" s="900"/>
      <c r="I2878" s="94"/>
      <c r="J2878" s="96"/>
      <c r="K2878" s="97"/>
      <c r="L2878" s="921"/>
      <c r="M2878" s="903"/>
      <c r="N2878" s="94"/>
      <c r="O2878" s="96"/>
      <c r="P2878" s="97"/>
    </row>
    <row r="2879" spans="1:16" ht="17.25" thickBot="1">
      <c r="A2879" s="927"/>
      <c r="B2879" s="100" t="s">
        <v>123</v>
      </c>
      <c r="C2879" s="897"/>
      <c r="D2879" s="94"/>
      <c r="E2879" s="96"/>
      <c r="F2879" s="97"/>
      <c r="G2879" s="100" t="s">
        <v>123</v>
      </c>
      <c r="H2879" s="900"/>
      <c r="I2879" s="94"/>
      <c r="J2879" s="96"/>
      <c r="K2879" s="97"/>
      <c r="L2879" s="100" t="s">
        <v>123</v>
      </c>
      <c r="M2879" s="903"/>
      <c r="N2879" s="94"/>
      <c r="O2879" s="96"/>
      <c r="P2879" s="97"/>
    </row>
    <row r="2880" spans="1:16">
      <c r="A2880" s="927"/>
      <c r="B2880" s="932"/>
      <c r="C2880" s="897"/>
      <c r="D2880" s="94"/>
      <c r="E2880" s="96"/>
      <c r="F2880" s="97"/>
      <c r="G2880" s="932"/>
      <c r="H2880" s="900"/>
      <c r="I2880" s="94"/>
      <c r="J2880" s="96"/>
      <c r="K2880" s="97"/>
      <c r="L2880" s="932"/>
      <c r="M2880" s="903"/>
      <c r="N2880" s="94"/>
      <c r="O2880" s="96"/>
      <c r="P2880" s="97"/>
    </row>
    <row r="2881" spans="1:16">
      <c r="A2881" s="927"/>
      <c r="B2881" s="933"/>
      <c r="C2881" s="897"/>
      <c r="D2881" s="94"/>
      <c r="E2881" s="96"/>
      <c r="F2881" s="97"/>
      <c r="G2881" s="933"/>
      <c r="H2881" s="900"/>
      <c r="I2881" s="94"/>
      <c r="J2881" s="96"/>
      <c r="K2881" s="97"/>
      <c r="L2881" s="933"/>
      <c r="M2881" s="903"/>
      <c r="N2881" s="94"/>
      <c r="O2881" s="96"/>
      <c r="P2881" s="97"/>
    </row>
    <row r="2882" spans="1:16" ht="17.25" thickBot="1">
      <c r="A2882" s="927"/>
      <c r="B2882" s="934"/>
      <c r="C2882" s="897"/>
      <c r="D2882" s="94"/>
      <c r="E2882" s="96"/>
      <c r="F2882" s="97"/>
      <c r="G2882" s="934"/>
      <c r="H2882" s="900"/>
      <c r="I2882" s="94"/>
      <c r="J2882" s="96"/>
      <c r="K2882" s="97"/>
      <c r="L2882" s="934"/>
      <c r="M2882" s="903"/>
      <c r="N2882" s="94"/>
      <c r="O2882" s="96"/>
      <c r="P2882" s="97"/>
    </row>
    <row r="2883" spans="1:16">
      <c r="A2883" s="927"/>
      <c r="B2883" s="915" t="s">
        <v>124</v>
      </c>
      <c r="C2883" s="897"/>
      <c r="D2883" s="94"/>
      <c r="E2883" s="96"/>
      <c r="F2883" s="97"/>
      <c r="G2883" s="915" t="s">
        <v>124</v>
      </c>
      <c r="H2883" s="900"/>
      <c r="I2883" s="94"/>
      <c r="J2883" s="96"/>
      <c r="K2883" s="97"/>
      <c r="L2883" s="915" t="s">
        <v>124</v>
      </c>
      <c r="M2883" s="903"/>
      <c r="N2883" s="94"/>
      <c r="O2883" s="96"/>
      <c r="P2883" s="97"/>
    </row>
    <row r="2884" spans="1:16" ht="17.25" thickBot="1">
      <c r="A2884" s="927"/>
      <c r="B2884" s="916"/>
      <c r="C2884" s="897"/>
      <c r="D2884" s="94"/>
      <c r="E2884" s="96"/>
      <c r="F2884" s="97"/>
      <c r="G2884" s="916"/>
      <c r="H2884" s="900"/>
      <c r="I2884" s="94"/>
      <c r="J2884" s="96"/>
      <c r="K2884" s="97"/>
      <c r="L2884" s="916"/>
      <c r="M2884" s="903"/>
      <c r="N2884" s="94"/>
      <c r="O2884" s="96"/>
      <c r="P2884" s="93"/>
    </row>
    <row r="2885" spans="1:16" ht="17.25" thickTop="1">
      <c r="A2885" s="927"/>
      <c r="B2885" s="930" t="s">
        <v>125</v>
      </c>
      <c r="C2885" s="897"/>
      <c r="D2885" s="94"/>
      <c r="E2885" s="96"/>
      <c r="F2885" s="93"/>
      <c r="G2885" s="930" t="s">
        <v>125</v>
      </c>
      <c r="H2885" s="900"/>
      <c r="I2885" s="94"/>
      <c r="J2885" s="96"/>
      <c r="K2885" s="93"/>
      <c r="L2885" s="930" t="s">
        <v>125</v>
      </c>
      <c r="M2885" s="903"/>
      <c r="N2885" s="94"/>
      <c r="O2885" s="96"/>
      <c r="P2885" s="97"/>
    </row>
    <row r="2886" spans="1:16" ht="17.25" thickBot="1">
      <c r="A2886" s="927"/>
      <c r="B2886" s="913"/>
      <c r="C2886" s="897"/>
      <c r="D2886" s="94"/>
      <c r="E2886" s="96"/>
      <c r="F2886" s="93"/>
      <c r="G2886" s="913"/>
      <c r="H2886" s="900"/>
      <c r="I2886" s="94"/>
      <c r="J2886" s="96"/>
      <c r="K2886" s="93"/>
      <c r="L2886" s="913"/>
      <c r="M2886" s="903"/>
      <c r="N2886" s="94"/>
      <c r="O2886" s="96"/>
      <c r="P2886" s="101"/>
    </row>
    <row r="2887" spans="1:16">
      <c r="A2887" s="927"/>
      <c r="B2887" s="923"/>
      <c r="C2887" s="897"/>
      <c r="D2887" s="94"/>
      <c r="E2887" s="96"/>
      <c r="F2887" s="97"/>
      <c r="G2887" s="923"/>
      <c r="H2887" s="900"/>
      <c r="I2887" s="94"/>
      <c r="J2887" s="96"/>
      <c r="K2887" s="97"/>
      <c r="L2887" s="923"/>
      <c r="M2887" s="903"/>
      <c r="N2887" s="94"/>
      <c r="O2887" s="96"/>
      <c r="P2887" s="103"/>
    </row>
    <row r="2888" spans="1:16" ht="17.25" thickBot="1">
      <c r="A2888" s="927"/>
      <c r="B2888" s="931"/>
      <c r="C2888" s="897"/>
      <c r="D2888" s="94"/>
      <c r="E2888" s="96"/>
      <c r="F2888" s="97"/>
      <c r="G2888" s="931"/>
      <c r="H2888" s="900"/>
      <c r="I2888" s="94"/>
      <c r="J2888" s="96"/>
      <c r="K2888" s="97"/>
      <c r="L2888" s="931"/>
      <c r="M2888" s="903"/>
      <c r="N2888" s="94"/>
      <c r="O2888" s="96"/>
      <c r="P2888" s="104"/>
    </row>
    <row r="2889" spans="1:16">
      <c r="A2889" s="927"/>
      <c r="B2889" s="912" t="s">
        <v>126</v>
      </c>
      <c r="C2889" s="897"/>
      <c r="D2889" s="94"/>
      <c r="E2889" s="96"/>
      <c r="F2889" s="93"/>
      <c r="G2889" s="912" t="s">
        <v>126</v>
      </c>
      <c r="H2889" s="900"/>
      <c r="I2889" s="94"/>
      <c r="J2889" s="96"/>
      <c r="K2889" s="93"/>
      <c r="L2889" s="912" t="s">
        <v>126</v>
      </c>
      <c r="M2889" s="903"/>
      <c r="N2889" s="94"/>
      <c r="O2889" s="96"/>
      <c r="P2889" s="99"/>
    </row>
    <row r="2890" spans="1:16" ht="17.25" thickBot="1">
      <c r="A2890" s="927"/>
      <c r="B2890" s="913"/>
      <c r="C2890" s="897"/>
      <c r="D2890" s="94"/>
      <c r="E2890" s="96"/>
      <c r="F2890" s="101"/>
      <c r="G2890" s="913"/>
      <c r="H2890" s="900"/>
      <c r="I2890" s="94"/>
      <c r="J2890" s="96"/>
      <c r="K2890" s="101"/>
      <c r="L2890" s="913"/>
      <c r="M2890" s="903"/>
      <c r="N2890" s="94"/>
      <c r="O2890" s="96"/>
      <c r="P2890" s="104"/>
    </row>
    <row r="2891" spans="1:16">
      <c r="A2891" s="927"/>
      <c r="B2891" s="923"/>
      <c r="C2891" s="897"/>
      <c r="D2891" s="94"/>
      <c r="E2891" s="96"/>
      <c r="F2891" s="102"/>
      <c r="G2891" s="923"/>
      <c r="H2891" s="900"/>
      <c r="I2891" s="94"/>
      <c r="J2891" s="96"/>
      <c r="K2891" s="103"/>
      <c r="L2891" s="923"/>
      <c r="M2891" s="903"/>
      <c r="N2891" s="94"/>
      <c r="O2891" s="96"/>
      <c r="P2891" s="93"/>
    </row>
    <row r="2892" spans="1:16" ht="17.25" thickBot="1">
      <c r="A2892" s="927"/>
      <c r="B2892" s="924"/>
      <c r="C2892" s="897"/>
      <c r="D2892" s="94"/>
      <c r="E2892" s="96"/>
      <c r="F2892" s="99"/>
      <c r="G2892" s="924"/>
      <c r="H2892" s="900"/>
      <c r="I2892" s="94"/>
      <c r="J2892" s="96"/>
      <c r="K2892" s="104"/>
      <c r="L2892" s="924"/>
      <c r="M2892" s="903"/>
      <c r="N2892" s="94"/>
      <c r="O2892" s="96"/>
      <c r="P2892" s="97"/>
    </row>
    <row r="2893" spans="1:16">
      <c r="A2893" s="927"/>
      <c r="B2893" s="922" t="s">
        <v>127</v>
      </c>
      <c r="C2893" s="897"/>
      <c r="D2893" s="94"/>
      <c r="E2893" s="96"/>
      <c r="F2893" s="103"/>
      <c r="G2893" s="922" t="s">
        <v>127</v>
      </c>
      <c r="H2893" s="900"/>
      <c r="I2893" s="94"/>
      <c r="J2893" s="96"/>
      <c r="K2893" s="104"/>
      <c r="L2893" s="922" t="s">
        <v>127</v>
      </c>
      <c r="M2893" s="903"/>
      <c r="N2893" s="94"/>
      <c r="O2893" s="114"/>
      <c r="P2893" s="97"/>
    </row>
    <row r="2894" spans="1:16" ht="17.25" thickBot="1">
      <c r="A2894" s="927"/>
      <c r="B2894" s="913"/>
      <c r="C2894" s="897"/>
      <c r="D2894" s="94"/>
      <c r="E2894" s="96"/>
      <c r="F2894" s="104"/>
      <c r="G2894" s="913"/>
      <c r="H2894" s="900"/>
      <c r="I2894" s="94"/>
      <c r="J2894" s="96"/>
      <c r="K2894" s="99"/>
      <c r="L2894" s="913"/>
      <c r="M2894" s="903"/>
      <c r="N2894" s="113"/>
      <c r="O2894" s="96"/>
      <c r="P2894" s="112"/>
    </row>
    <row r="2895" spans="1:16">
      <c r="A2895" s="927"/>
      <c r="B2895" s="923"/>
      <c r="C2895" s="897"/>
      <c r="D2895" s="94"/>
      <c r="E2895" s="96"/>
      <c r="F2895" s="104"/>
      <c r="G2895" s="923"/>
      <c r="H2895" s="900"/>
      <c r="I2895" s="94"/>
      <c r="J2895" s="96"/>
      <c r="K2895" s="104"/>
      <c r="L2895" s="923"/>
      <c r="M2895" s="903"/>
      <c r="N2895" s="113"/>
      <c r="O2895" s="114"/>
      <c r="P2895" s="97"/>
    </row>
    <row r="2896" spans="1:16" ht="17.25" thickBot="1">
      <c r="A2896" s="927"/>
      <c r="B2896" s="924"/>
      <c r="C2896" s="897"/>
      <c r="D2896" s="94"/>
      <c r="E2896" s="96"/>
      <c r="F2896" s="99"/>
      <c r="G2896" s="924"/>
      <c r="H2896" s="900"/>
      <c r="I2896" s="94"/>
      <c r="J2896" s="96"/>
      <c r="K2896" s="93"/>
      <c r="L2896" s="924"/>
      <c r="M2896" s="903"/>
      <c r="N2896" s="94"/>
      <c r="O2896" s="114"/>
      <c r="P2896" s="104"/>
    </row>
    <row r="2897" spans="1:16">
      <c r="A2897" s="927"/>
      <c r="B2897" s="922" t="s">
        <v>128</v>
      </c>
      <c r="C2897" s="897"/>
      <c r="D2897" s="94"/>
      <c r="E2897" s="96"/>
      <c r="F2897" s="104"/>
      <c r="G2897" s="922" t="s">
        <v>128</v>
      </c>
      <c r="H2897" s="900"/>
      <c r="I2897" s="94"/>
      <c r="J2897" s="96"/>
      <c r="K2897" s="97"/>
      <c r="L2897" s="922" t="s">
        <v>128</v>
      </c>
      <c r="M2897" s="903"/>
      <c r="N2897" s="94"/>
      <c r="O2897" s="96"/>
      <c r="P2897" s="97"/>
    </row>
    <row r="2898" spans="1:16" ht="17.25" thickBot="1">
      <c r="A2898" s="927"/>
      <c r="B2898" s="913"/>
      <c r="C2898" s="897"/>
      <c r="D2898" s="94"/>
      <c r="E2898" s="96"/>
      <c r="F2898" s="93"/>
      <c r="G2898" s="913"/>
      <c r="H2898" s="900"/>
      <c r="I2898" s="94"/>
      <c r="J2898" s="114"/>
      <c r="K2898" s="97"/>
      <c r="L2898" s="913"/>
      <c r="M2898" s="903"/>
      <c r="N2898" s="113"/>
      <c r="O2898" s="114"/>
      <c r="P2898" s="97"/>
    </row>
    <row r="2899" spans="1:16">
      <c r="A2899" s="927"/>
      <c r="B2899" s="923"/>
      <c r="C2899" s="897"/>
      <c r="D2899" s="94"/>
      <c r="E2899" s="96"/>
      <c r="F2899" s="97"/>
      <c r="G2899" s="923"/>
      <c r="H2899" s="900"/>
      <c r="I2899" s="94"/>
      <c r="J2899" s="96"/>
      <c r="K2899" s="97"/>
      <c r="L2899" s="923"/>
      <c r="M2899" s="903"/>
      <c r="N2899" s="113"/>
      <c r="O2899" s="114"/>
      <c r="P2899" s="97"/>
    </row>
    <row r="2900" spans="1:16" ht="17.25" thickBot="1">
      <c r="A2900" s="927"/>
      <c r="B2900" s="924"/>
      <c r="C2900" s="897"/>
      <c r="D2900" s="94"/>
      <c r="E2900" s="96"/>
      <c r="F2900" s="93"/>
      <c r="G2900" s="924"/>
      <c r="H2900" s="900"/>
      <c r="I2900" s="94"/>
      <c r="J2900" s="114"/>
      <c r="K2900" s="97"/>
      <c r="L2900" s="924"/>
      <c r="M2900" s="903"/>
      <c r="N2900" s="94"/>
      <c r="O2900" s="114"/>
      <c r="P2900" s="97"/>
    </row>
    <row r="2901" spans="1:16">
      <c r="A2901" s="927"/>
      <c r="B2901" s="912" t="s">
        <v>129</v>
      </c>
      <c r="C2901" s="897"/>
      <c r="D2901" s="94"/>
      <c r="E2901" s="96"/>
      <c r="F2901" s="93"/>
      <c r="G2901" s="912" t="s">
        <v>129</v>
      </c>
      <c r="H2901" s="900"/>
      <c r="I2901" s="94"/>
      <c r="J2901" s="114"/>
      <c r="K2901" s="97"/>
      <c r="L2901" s="912" t="s">
        <v>129</v>
      </c>
      <c r="M2901" s="903"/>
      <c r="N2901" s="113"/>
      <c r="O2901" s="114"/>
      <c r="P2901" s="97"/>
    </row>
    <row r="2902" spans="1:16" ht="17.25" thickBot="1">
      <c r="A2902" s="927"/>
      <c r="B2902" s="913"/>
      <c r="C2902" s="897"/>
      <c r="D2902" s="94"/>
      <c r="E2902" s="96"/>
      <c r="F2902" s="93"/>
      <c r="G2902" s="913"/>
      <c r="H2902" s="900"/>
      <c r="I2902" s="94"/>
      <c r="J2902" s="114"/>
      <c r="K2902" s="97"/>
      <c r="L2902" s="913"/>
      <c r="M2902" s="903"/>
      <c r="N2902" s="94"/>
      <c r="O2902" s="114"/>
      <c r="P2902" s="97"/>
    </row>
    <row r="2903" spans="1:16">
      <c r="A2903" s="927"/>
      <c r="B2903" s="106"/>
      <c r="C2903" s="897"/>
      <c r="D2903" s="94"/>
      <c r="E2903" s="96"/>
      <c r="F2903" s="97"/>
      <c r="G2903" s="106"/>
      <c r="H2903" s="900"/>
      <c r="I2903" s="94"/>
      <c r="J2903" s="96"/>
      <c r="K2903" s="112"/>
      <c r="L2903" s="106"/>
      <c r="M2903" s="903"/>
      <c r="N2903" s="113"/>
      <c r="O2903" s="96"/>
      <c r="P2903" s="112"/>
    </row>
    <row r="2904" spans="1:16">
      <c r="A2904" s="927"/>
      <c r="B2904" s="107"/>
      <c r="C2904" s="897"/>
      <c r="D2904" s="94"/>
      <c r="E2904" s="96"/>
      <c r="F2904" s="93"/>
      <c r="G2904" s="107"/>
      <c r="H2904" s="900"/>
      <c r="I2904" s="94"/>
      <c r="J2904" s="96"/>
      <c r="K2904" s="97"/>
      <c r="L2904" s="107"/>
      <c r="M2904" s="903"/>
      <c r="N2904" s="113"/>
      <c r="O2904" s="114"/>
      <c r="P2904" s="97"/>
    </row>
    <row r="2905" spans="1:16">
      <c r="A2905" s="927"/>
      <c r="B2905" s="109"/>
      <c r="C2905" s="897"/>
      <c r="D2905" s="94"/>
      <c r="E2905" s="96"/>
      <c r="F2905" s="93"/>
      <c r="G2905" s="109"/>
      <c r="H2905" s="900"/>
      <c r="I2905" s="113"/>
      <c r="J2905" s="114"/>
      <c r="K2905" s="97"/>
      <c r="L2905" s="109"/>
      <c r="M2905" s="903"/>
      <c r="N2905" s="113"/>
      <c r="O2905" s="114"/>
      <c r="P2905" s="104"/>
    </row>
    <row r="2906" spans="1:16">
      <c r="A2906" s="927"/>
      <c r="B2906" s="110"/>
      <c r="C2906" s="897"/>
      <c r="D2906" s="94"/>
      <c r="E2906" s="96"/>
      <c r="F2906" s="93"/>
      <c r="G2906" s="110"/>
      <c r="H2906" s="900"/>
      <c r="I2906" s="113"/>
      <c r="J2906" s="114"/>
      <c r="K2906" s="104"/>
      <c r="L2906" s="110"/>
      <c r="M2906" s="903"/>
      <c r="N2906" s="111"/>
      <c r="O2906" s="96"/>
      <c r="P2906" s="97"/>
    </row>
    <row r="2907" spans="1:16">
      <c r="A2907" s="927"/>
      <c r="B2907" s="109"/>
      <c r="C2907" s="897"/>
      <c r="D2907" s="111"/>
      <c r="E2907" s="96"/>
      <c r="F2907" s="97"/>
      <c r="G2907" s="109"/>
      <c r="H2907" s="900"/>
      <c r="I2907" s="111"/>
      <c r="J2907" s="96"/>
      <c r="K2907" s="112"/>
      <c r="L2907" s="109"/>
      <c r="M2907" s="903"/>
      <c r="N2907" s="94"/>
      <c r="O2907" s="96"/>
      <c r="P2907" s="112"/>
    </row>
    <row r="2908" spans="1:16">
      <c r="A2908" s="927"/>
      <c r="B2908" s="110"/>
      <c r="C2908" s="897"/>
      <c r="D2908" s="94"/>
      <c r="E2908" s="96"/>
      <c r="F2908" s="108"/>
      <c r="G2908" s="110"/>
      <c r="H2908" s="900"/>
      <c r="I2908" s="94"/>
      <c r="J2908" s="96"/>
      <c r="K2908" s="97"/>
      <c r="L2908" s="110"/>
      <c r="M2908" s="903"/>
      <c r="N2908" s="113"/>
      <c r="O2908" s="114"/>
      <c r="P2908" s="97"/>
    </row>
    <row r="2909" spans="1:16">
      <c r="A2909" s="927"/>
      <c r="B2909" s="109"/>
      <c r="C2909" s="897"/>
      <c r="D2909" s="94"/>
      <c r="E2909" s="96"/>
      <c r="F2909" s="97"/>
      <c r="G2909" s="109"/>
      <c r="H2909" s="900"/>
      <c r="I2909" s="113"/>
      <c r="J2909" s="114"/>
      <c r="K2909" s="97"/>
      <c r="L2909" s="109"/>
      <c r="M2909" s="903"/>
      <c r="N2909" s="113"/>
      <c r="O2909" s="114"/>
      <c r="P2909" s="97"/>
    </row>
    <row r="2910" spans="1:16" ht="17.25" thickBot="1">
      <c r="A2910" s="927"/>
      <c r="B2910" s="110"/>
      <c r="C2910" s="910"/>
      <c r="D2910" s="115"/>
      <c r="E2910" s="116"/>
      <c r="F2910" s="117"/>
      <c r="G2910" s="110"/>
      <c r="H2910" s="900"/>
      <c r="I2910" s="115"/>
      <c r="J2910" s="116"/>
      <c r="K2910" s="117"/>
      <c r="L2910" s="110"/>
      <c r="M2910" s="903"/>
      <c r="N2910" s="115"/>
      <c r="O2910" s="116"/>
      <c r="P2910" s="117"/>
    </row>
    <row r="2911" spans="1:16">
      <c r="A2911" s="914" t="str">
        <f>TEXT(A2865,"AAAA")</f>
        <v>星期日</v>
      </c>
      <c r="B2911" s="109"/>
      <c r="C2911" s="896" t="s">
        <v>666</v>
      </c>
      <c r="D2911" s="118"/>
      <c r="E2911" s="119"/>
      <c r="F2911" s="97"/>
      <c r="G2911" s="109"/>
      <c r="H2911" s="899" t="s">
        <v>130</v>
      </c>
      <c r="I2911" s="118"/>
      <c r="J2911" s="119"/>
      <c r="K2911" s="97"/>
      <c r="L2911" s="109"/>
      <c r="M2911" s="902" t="s">
        <v>130</v>
      </c>
      <c r="N2911" s="118"/>
      <c r="O2911" s="119"/>
      <c r="P2911" s="97"/>
    </row>
    <row r="2912" spans="1:16">
      <c r="A2912" s="914"/>
      <c r="B2912" s="110"/>
      <c r="C2912" s="897"/>
      <c r="D2912" s="120"/>
      <c r="E2912" s="96"/>
      <c r="F2912" s="97"/>
      <c r="G2912" s="110"/>
      <c r="H2912" s="900"/>
      <c r="I2912" s="94"/>
      <c r="J2912" s="96"/>
      <c r="K2912" s="97"/>
      <c r="L2912" s="110"/>
      <c r="M2912" s="903"/>
      <c r="N2912" s="94"/>
      <c r="O2912" s="96"/>
      <c r="P2912" s="97"/>
    </row>
    <row r="2913" spans="1:16">
      <c r="A2913" s="914"/>
      <c r="B2913" s="109"/>
      <c r="C2913" s="897"/>
      <c r="D2913" s="120"/>
      <c r="E2913" s="96"/>
      <c r="F2913" s="97"/>
      <c r="G2913" s="109"/>
      <c r="H2913" s="900"/>
      <c r="I2913" s="94"/>
      <c r="J2913" s="96"/>
      <c r="K2913" s="97"/>
      <c r="L2913" s="109"/>
      <c r="M2913" s="903"/>
      <c r="N2913" s="94"/>
      <c r="O2913" s="96"/>
      <c r="P2913" s="97"/>
    </row>
    <row r="2914" spans="1:16">
      <c r="A2914" s="914"/>
      <c r="B2914" s="110"/>
      <c r="C2914" s="897"/>
      <c r="D2914" s="120"/>
      <c r="E2914" s="96"/>
      <c r="F2914" s="97"/>
      <c r="G2914" s="110"/>
      <c r="H2914" s="900"/>
      <c r="I2914" s="94"/>
      <c r="J2914" s="96"/>
      <c r="K2914" s="97"/>
      <c r="L2914" s="110"/>
      <c r="M2914" s="903"/>
      <c r="N2914" s="94"/>
      <c r="O2914" s="96"/>
      <c r="P2914" s="97"/>
    </row>
    <row r="2915" spans="1:16">
      <c r="A2915" s="914"/>
      <c r="B2915" s="109"/>
      <c r="C2915" s="897"/>
      <c r="D2915" s="120"/>
      <c r="E2915" s="96"/>
      <c r="F2915" s="97"/>
      <c r="G2915" s="109"/>
      <c r="H2915" s="900"/>
      <c r="I2915" s="94"/>
      <c r="J2915" s="96"/>
      <c r="K2915" s="97"/>
      <c r="L2915" s="109"/>
      <c r="M2915" s="903"/>
      <c r="N2915" s="94"/>
      <c r="O2915" s="96"/>
      <c r="P2915" s="97"/>
    </row>
    <row r="2916" spans="1:16">
      <c r="A2916" s="914"/>
      <c r="B2916" s="110"/>
      <c r="C2916" s="897"/>
      <c r="D2916" s="120"/>
      <c r="E2916" s="96"/>
      <c r="F2916" s="97"/>
      <c r="G2916" s="110"/>
      <c r="H2916" s="900"/>
      <c r="I2916" s="94"/>
      <c r="J2916" s="96"/>
      <c r="K2916" s="97"/>
      <c r="L2916" s="110"/>
      <c r="M2916" s="903"/>
      <c r="N2916" s="94"/>
      <c r="O2916" s="96"/>
      <c r="P2916" s="97"/>
    </row>
    <row r="2917" spans="1:16">
      <c r="A2917" s="914"/>
      <c r="B2917" s="109"/>
      <c r="C2917" s="897"/>
      <c r="D2917" s="120"/>
      <c r="E2917" s="96"/>
      <c r="F2917" s="97"/>
      <c r="G2917" s="109"/>
      <c r="H2917" s="900"/>
      <c r="I2917" s="94"/>
      <c r="J2917" s="96"/>
      <c r="K2917" s="97"/>
      <c r="L2917" s="109"/>
      <c r="M2917" s="903"/>
      <c r="N2917" s="94"/>
      <c r="O2917" s="96"/>
      <c r="P2917" s="97"/>
    </row>
    <row r="2918" spans="1:16">
      <c r="A2918" s="914"/>
      <c r="B2918" s="110"/>
      <c r="C2918" s="897"/>
      <c r="D2918" s="94"/>
      <c r="E2918" s="96"/>
      <c r="F2918" s="97"/>
      <c r="G2918" s="110"/>
      <c r="H2918" s="900"/>
      <c r="I2918" s="94"/>
      <c r="J2918" s="96"/>
      <c r="K2918" s="97"/>
      <c r="L2918" s="110"/>
      <c r="M2918" s="903"/>
      <c r="N2918" s="94"/>
      <c r="O2918" s="96"/>
      <c r="P2918" s="97"/>
    </row>
    <row r="2919" spans="1:16">
      <c r="A2919" s="914"/>
      <c r="B2919" s="107"/>
      <c r="C2919" s="897"/>
      <c r="D2919" s="113"/>
      <c r="E2919" s="114"/>
      <c r="F2919" s="104"/>
      <c r="G2919" s="107"/>
      <c r="H2919" s="900"/>
      <c r="I2919" s="113"/>
      <c r="J2919" s="114"/>
      <c r="K2919" s="97"/>
      <c r="L2919" s="107"/>
      <c r="M2919" s="903"/>
      <c r="N2919" s="113"/>
      <c r="O2919" s="114"/>
      <c r="P2919" s="97"/>
    </row>
    <row r="2920" spans="1:16" ht="17.25" thickBot="1">
      <c r="A2920" s="914"/>
      <c r="B2920" s="107"/>
      <c r="C2920" s="910"/>
      <c r="D2920" s="122" t="s">
        <v>132</v>
      </c>
      <c r="E2920" s="123" t="s">
        <v>133</v>
      </c>
      <c r="F2920" s="124"/>
      <c r="G2920" s="107"/>
      <c r="H2920" s="911"/>
      <c r="I2920" s="122" t="s">
        <v>132</v>
      </c>
      <c r="J2920" s="123" t="s">
        <v>133</v>
      </c>
      <c r="K2920" s="97"/>
      <c r="L2920" s="107"/>
      <c r="M2920" s="909"/>
      <c r="N2920" s="122" t="s">
        <v>132</v>
      </c>
      <c r="O2920" s="123" t="s">
        <v>133</v>
      </c>
      <c r="P2920" s="97"/>
    </row>
    <row r="2921" spans="1:16">
      <c r="A2921" s="105"/>
      <c r="B2921" s="109"/>
      <c r="C2921" s="896" t="s">
        <v>667</v>
      </c>
      <c r="D2921" s="118"/>
      <c r="E2921" s="119"/>
      <c r="F2921" s="125"/>
      <c r="G2921" s="109"/>
      <c r="H2921" s="899" t="s">
        <v>134</v>
      </c>
      <c r="I2921" s="118"/>
      <c r="J2921" s="119"/>
      <c r="K2921" s="125"/>
      <c r="L2921" s="109"/>
      <c r="M2921" s="902" t="s">
        <v>134</v>
      </c>
      <c r="N2921" s="118"/>
      <c r="O2921" s="119"/>
      <c r="P2921" s="125"/>
    </row>
    <row r="2922" spans="1:16">
      <c r="A2922" s="105"/>
      <c r="B2922" s="110"/>
      <c r="C2922" s="897"/>
      <c r="D2922" s="94"/>
      <c r="E2922" s="96"/>
      <c r="F2922" s="97"/>
      <c r="G2922" s="110"/>
      <c r="H2922" s="900"/>
      <c r="I2922" s="94"/>
      <c r="J2922" s="96"/>
      <c r="K2922" s="97"/>
      <c r="L2922" s="110"/>
      <c r="M2922" s="903"/>
      <c r="N2922" s="94"/>
      <c r="O2922" s="96"/>
      <c r="P2922" s="97"/>
    </row>
    <row r="2923" spans="1:16">
      <c r="A2923" s="105"/>
      <c r="B2923" s="126"/>
      <c r="C2923" s="897"/>
      <c r="D2923" s="94"/>
      <c r="E2923" s="96"/>
      <c r="F2923" s="97"/>
      <c r="G2923" s="126"/>
      <c r="H2923" s="900"/>
      <c r="I2923" s="94"/>
      <c r="J2923" s="96"/>
      <c r="K2923" s="97"/>
      <c r="L2923" s="126"/>
      <c r="M2923" s="903"/>
      <c r="N2923" s="94"/>
      <c r="O2923" s="96"/>
      <c r="P2923" s="128"/>
    </row>
    <row r="2924" spans="1:16">
      <c r="A2924" s="105"/>
      <c r="B2924" s="107"/>
      <c r="C2924" s="897"/>
      <c r="D2924" s="94"/>
      <c r="E2924" s="96"/>
      <c r="F2924" s="97"/>
      <c r="G2924" s="107"/>
      <c r="H2924" s="900"/>
      <c r="I2924" s="94"/>
      <c r="J2924" s="96"/>
      <c r="K2924" s="97"/>
      <c r="L2924" s="107"/>
      <c r="M2924" s="903"/>
      <c r="N2924" s="94"/>
      <c r="O2924" s="96"/>
      <c r="P2924" s="216"/>
    </row>
    <row r="2925" spans="1:16">
      <c r="A2925" s="105"/>
      <c r="B2925" s="109"/>
      <c r="C2925" s="897"/>
      <c r="D2925" s="94"/>
      <c r="E2925" s="96"/>
      <c r="F2925" s="97"/>
      <c r="G2925" s="109"/>
      <c r="H2925" s="900"/>
      <c r="I2925" s="94"/>
      <c r="J2925" s="96"/>
      <c r="K2925" s="97"/>
      <c r="L2925" s="109"/>
      <c r="M2925" s="903"/>
      <c r="N2925" s="94"/>
      <c r="O2925" s="96"/>
      <c r="P2925" s="97"/>
    </row>
    <row r="2926" spans="1:16">
      <c r="A2926" s="105"/>
      <c r="B2926" s="110"/>
      <c r="C2926" s="897"/>
      <c r="D2926" s="94"/>
      <c r="E2926" s="96"/>
      <c r="F2926" s="127"/>
      <c r="G2926" s="110"/>
      <c r="H2926" s="900"/>
      <c r="I2926" s="94"/>
      <c r="J2926" s="96"/>
      <c r="K2926" s="127"/>
      <c r="L2926" s="110"/>
      <c r="M2926" s="903"/>
      <c r="N2926" s="94"/>
      <c r="O2926" s="96"/>
      <c r="P2926" s="127"/>
    </row>
    <row r="2927" spans="1:16">
      <c r="A2927" s="105"/>
      <c r="B2927" s="109"/>
      <c r="C2927" s="897"/>
      <c r="D2927" s="94"/>
      <c r="E2927" s="96"/>
      <c r="F2927" s="128"/>
      <c r="G2927" s="109"/>
      <c r="H2927" s="900"/>
      <c r="I2927" s="94"/>
      <c r="J2927" s="96"/>
      <c r="K2927" s="128"/>
      <c r="L2927" s="109"/>
      <c r="M2927" s="903"/>
      <c r="N2927" s="94"/>
      <c r="O2927" s="96"/>
      <c r="P2927" s="128"/>
    </row>
    <row r="2928" spans="1:16">
      <c r="A2928" s="105"/>
      <c r="B2928" s="110"/>
      <c r="C2928" s="897"/>
      <c r="D2928" s="217"/>
      <c r="E2928" s="114"/>
      <c r="F2928" s="216"/>
      <c r="G2928" s="110"/>
      <c r="H2928" s="900"/>
      <c r="I2928" s="113"/>
      <c r="J2928" s="114"/>
      <c r="K2928" s="216"/>
      <c r="L2928" s="110"/>
      <c r="M2928" s="903"/>
      <c r="N2928" s="113"/>
      <c r="O2928" s="114"/>
      <c r="P2928" s="216"/>
    </row>
    <row r="2929" spans="1:16">
      <c r="A2929" s="105"/>
      <c r="B2929" s="109"/>
      <c r="C2929" s="897"/>
      <c r="D2929" s="217"/>
      <c r="E2929" s="114"/>
      <c r="F2929" s="216"/>
      <c r="G2929" s="109"/>
      <c r="H2929" s="900"/>
      <c r="I2929" s="113"/>
      <c r="J2929" s="114"/>
      <c r="K2929" s="216"/>
      <c r="L2929" s="109"/>
      <c r="M2929" s="903"/>
      <c r="N2929" s="113"/>
      <c r="O2929" s="114"/>
      <c r="P2929" s="216"/>
    </row>
    <row r="2930" spans="1:16" ht="17.25" thickBot="1">
      <c r="A2930" s="105"/>
      <c r="B2930" s="110"/>
      <c r="C2930" s="910"/>
      <c r="D2930" s="129"/>
      <c r="E2930" s="130"/>
      <c r="F2930" s="104"/>
      <c r="G2930" s="110"/>
      <c r="H2930" s="911"/>
      <c r="I2930" s="113"/>
      <c r="J2930" s="130"/>
      <c r="K2930" s="104"/>
      <c r="L2930" s="110"/>
      <c r="M2930" s="909"/>
      <c r="N2930" s="113"/>
      <c r="O2930" s="131"/>
      <c r="P2930" s="127"/>
    </row>
    <row r="2931" spans="1:16">
      <c r="A2931" s="132"/>
      <c r="B2931" s="109"/>
      <c r="C2931" s="896" t="s">
        <v>668</v>
      </c>
      <c r="D2931" s="118" t="s">
        <v>136</v>
      </c>
      <c r="E2931" s="133" t="s">
        <v>137</v>
      </c>
      <c r="F2931" s="125"/>
      <c r="G2931" s="109"/>
      <c r="H2931" s="899" t="s">
        <v>135</v>
      </c>
      <c r="I2931" s="118" t="s">
        <v>136</v>
      </c>
      <c r="J2931" s="133" t="s">
        <v>137</v>
      </c>
      <c r="K2931" s="125"/>
      <c r="L2931" s="109"/>
      <c r="M2931" s="902" t="s">
        <v>135</v>
      </c>
      <c r="N2931" s="118" t="s">
        <v>136</v>
      </c>
      <c r="O2931" s="133" t="s">
        <v>137</v>
      </c>
      <c r="P2931" s="125"/>
    </row>
    <row r="2932" spans="1:16">
      <c r="A2932" s="132"/>
      <c r="B2932" s="110"/>
      <c r="C2932" s="897"/>
      <c r="D2932" s="94" t="s">
        <v>141</v>
      </c>
      <c r="E2932" s="96" t="s">
        <v>142</v>
      </c>
      <c r="F2932" s="134"/>
      <c r="G2932" s="110"/>
      <c r="H2932" s="900"/>
      <c r="I2932" s="94" t="s">
        <v>141</v>
      </c>
      <c r="J2932" s="96" t="s">
        <v>142</v>
      </c>
      <c r="K2932" s="134"/>
      <c r="L2932" s="110"/>
      <c r="M2932" s="903"/>
      <c r="N2932" s="94" t="s">
        <v>141</v>
      </c>
      <c r="O2932" s="96" t="s">
        <v>142</v>
      </c>
      <c r="P2932" s="134"/>
    </row>
    <row r="2933" spans="1:16">
      <c r="A2933" s="132"/>
      <c r="B2933" s="135"/>
      <c r="C2933" s="897"/>
      <c r="D2933" s="94" t="s">
        <v>145</v>
      </c>
      <c r="E2933" s="96" t="s">
        <v>146</v>
      </c>
      <c r="F2933" s="97"/>
      <c r="G2933" s="135"/>
      <c r="H2933" s="900"/>
      <c r="I2933" s="94" t="s">
        <v>145</v>
      </c>
      <c r="J2933" s="96" t="s">
        <v>146</v>
      </c>
      <c r="K2933" s="97"/>
      <c r="L2933" s="135"/>
      <c r="M2933" s="903"/>
      <c r="N2933" s="94" t="s">
        <v>145</v>
      </c>
      <c r="O2933" s="96" t="s">
        <v>146</v>
      </c>
      <c r="P2933" s="97"/>
    </row>
    <row r="2934" spans="1:16">
      <c r="A2934" s="132"/>
      <c r="B2934" s="110"/>
      <c r="C2934" s="897"/>
      <c r="D2934" s="94" t="s">
        <v>147</v>
      </c>
      <c r="E2934" s="96" t="s">
        <v>148</v>
      </c>
      <c r="F2934" s="104"/>
      <c r="G2934" s="110"/>
      <c r="H2934" s="900"/>
      <c r="I2934" s="94" t="s">
        <v>147</v>
      </c>
      <c r="J2934" s="96" t="s">
        <v>148</v>
      </c>
      <c r="K2934" s="104"/>
      <c r="L2934" s="110"/>
      <c r="M2934" s="903"/>
      <c r="N2934" s="94" t="s">
        <v>147</v>
      </c>
      <c r="O2934" s="96" t="s">
        <v>148</v>
      </c>
      <c r="P2934" s="104"/>
    </row>
    <row r="2935" spans="1:16">
      <c r="A2935" s="132"/>
      <c r="B2935" s="135"/>
      <c r="C2935" s="897"/>
      <c r="D2935" s="94"/>
      <c r="E2935" s="114"/>
      <c r="F2935" s="136"/>
      <c r="G2935" s="135"/>
      <c r="H2935" s="900"/>
      <c r="I2935" s="94"/>
      <c r="J2935" s="114"/>
      <c r="K2935" s="136"/>
      <c r="L2935" s="135"/>
      <c r="M2935" s="903"/>
      <c r="N2935" s="94"/>
      <c r="O2935" s="114"/>
      <c r="P2935" s="136"/>
    </row>
    <row r="2936" spans="1:16">
      <c r="A2936" s="132"/>
      <c r="B2936" s="110"/>
      <c r="C2936" s="897"/>
      <c r="D2936" s="94"/>
      <c r="E2936" s="96"/>
      <c r="F2936" s="97"/>
      <c r="G2936" s="110"/>
      <c r="H2936" s="900"/>
      <c r="I2936" s="94"/>
      <c r="J2936" s="96"/>
      <c r="K2936" s="97"/>
      <c r="L2936" s="110"/>
      <c r="M2936" s="903"/>
      <c r="N2936" s="94"/>
      <c r="O2936" s="96"/>
      <c r="P2936" s="97"/>
    </row>
    <row r="2937" spans="1:16">
      <c r="A2937" s="132"/>
      <c r="B2937" s="135"/>
      <c r="C2937" s="897"/>
      <c r="D2937" s="94"/>
      <c r="E2937" s="114"/>
      <c r="F2937" s="136"/>
      <c r="G2937" s="135"/>
      <c r="H2937" s="900"/>
      <c r="I2937" s="94"/>
      <c r="J2937" s="114"/>
      <c r="K2937" s="136"/>
      <c r="L2937" s="135"/>
      <c r="M2937" s="903"/>
      <c r="N2937" s="94"/>
      <c r="O2937" s="114"/>
      <c r="P2937" s="136"/>
    </row>
    <row r="2938" spans="1:16">
      <c r="A2938" s="132"/>
      <c r="B2938" s="110"/>
      <c r="C2938" s="897"/>
      <c r="D2938" s="94"/>
      <c r="E2938" s="96"/>
      <c r="F2938" s="97"/>
      <c r="G2938" s="110"/>
      <c r="H2938" s="900"/>
      <c r="I2938" s="94"/>
      <c r="J2938" s="96"/>
      <c r="K2938" s="97"/>
      <c r="L2938" s="110"/>
      <c r="M2938" s="903"/>
      <c r="N2938" s="94"/>
      <c r="O2938" s="96"/>
      <c r="P2938" s="97"/>
    </row>
    <row r="2939" spans="1:16">
      <c r="A2939" s="132"/>
      <c r="B2939" s="135"/>
      <c r="C2939" s="897"/>
      <c r="D2939" s="94"/>
      <c r="E2939" s="96"/>
      <c r="F2939" s="97"/>
      <c r="G2939" s="135"/>
      <c r="H2939" s="900"/>
      <c r="I2939" s="94"/>
      <c r="J2939" s="96"/>
      <c r="K2939" s="97"/>
      <c r="L2939" s="135"/>
      <c r="M2939" s="903"/>
      <c r="N2939" s="94"/>
      <c r="O2939" s="96"/>
      <c r="P2939" s="97"/>
    </row>
    <row r="2940" spans="1:16" ht="17.25" thickBot="1">
      <c r="A2940" s="132"/>
      <c r="B2940" s="110"/>
      <c r="C2940" s="910"/>
      <c r="D2940" s="115"/>
      <c r="E2940" s="116"/>
      <c r="F2940" s="117"/>
      <c r="G2940" s="110"/>
      <c r="H2940" s="911"/>
      <c r="I2940" s="115"/>
      <c r="J2940" s="130"/>
      <c r="K2940" s="104"/>
      <c r="L2940" s="110"/>
      <c r="M2940" s="909"/>
      <c r="N2940" s="115"/>
      <c r="O2940" s="130"/>
      <c r="P2940" s="104"/>
    </row>
    <row r="2941" spans="1:16">
      <c r="A2941" s="132"/>
      <c r="B2941" s="135"/>
      <c r="C2941" s="896" t="s">
        <v>669</v>
      </c>
      <c r="D2941" s="137" t="s">
        <v>150</v>
      </c>
      <c r="E2941" s="138"/>
      <c r="F2941" s="139" t="s">
        <v>151</v>
      </c>
      <c r="G2941" s="135"/>
      <c r="H2941" s="899" t="s">
        <v>149</v>
      </c>
      <c r="I2941" s="137" t="s">
        <v>150</v>
      </c>
      <c r="J2941" s="138"/>
      <c r="K2941" s="139" t="s">
        <v>151</v>
      </c>
      <c r="L2941" s="135"/>
      <c r="M2941" s="902" t="s">
        <v>149</v>
      </c>
      <c r="N2941" s="137" t="s">
        <v>150</v>
      </c>
      <c r="O2941" s="138"/>
      <c r="P2941" s="139" t="s">
        <v>151</v>
      </c>
    </row>
    <row r="2942" spans="1:16">
      <c r="A2942" s="132"/>
      <c r="B2942" s="110"/>
      <c r="C2942" s="897"/>
      <c r="D2942" s="120"/>
      <c r="E2942" s="121"/>
      <c r="F2942" s="140"/>
      <c r="G2942" s="110"/>
      <c r="H2942" s="900"/>
      <c r="I2942" s="94"/>
      <c r="J2942" s="96"/>
      <c r="K2942" s="97"/>
      <c r="L2942" s="110"/>
      <c r="M2942" s="903"/>
      <c r="N2942" s="94"/>
      <c r="O2942" s="96"/>
      <c r="P2942" s="97"/>
    </row>
    <row r="2943" spans="1:16">
      <c r="A2943" s="132"/>
      <c r="B2943" s="135"/>
      <c r="C2943" s="897"/>
      <c r="D2943" s="94"/>
      <c r="E2943" s="96"/>
      <c r="F2943" s="97"/>
      <c r="G2943" s="135"/>
      <c r="H2943" s="900"/>
      <c r="I2943" s="94"/>
      <c r="J2943" s="96"/>
      <c r="K2943" s="97"/>
      <c r="L2943" s="135"/>
      <c r="M2943" s="903"/>
      <c r="N2943" s="94"/>
      <c r="O2943" s="96"/>
      <c r="P2943" s="97"/>
    </row>
    <row r="2944" spans="1:16">
      <c r="A2944" s="132"/>
      <c r="B2944" s="110"/>
      <c r="C2944" s="897"/>
      <c r="D2944" s="113"/>
      <c r="E2944" s="114"/>
      <c r="F2944" s="104"/>
      <c r="G2944" s="110"/>
      <c r="H2944" s="900"/>
      <c r="I2944" s="113"/>
      <c r="J2944" s="114"/>
      <c r="K2944" s="104"/>
      <c r="L2944" s="110"/>
      <c r="M2944" s="903"/>
      <c r="N2944" s="113"/>
      <c r="O2944" s="114"/>
      <c r="P2944" s="104"/>
    </row>
    <row r="2945" spans="1:16">
      <c r="A2945" s="905"/>
      <c r="B2945" s="135"/>
      <c r="C2945" s="897"/>
      <c r="D2945" s="94"/>
      <c r="E2945" s="96"/>
      <c r="F2945" s="97"/>
      <c r="G2945" s="135"/>
      <c r="H2945" s="900"/>
      <c r="I2945" s="94"/>
      <c r="J2945" s="96"/>
      <c r="K2945" s="97"/>
      <c r="L2945" s="135"/>
      <c r="M2945" s="903"/>
      <c r="N2945" s="94"/>
      <c r="O2945" s="96"/>
      <c r="P2945" s="97"/>
    </row>
    <row r="2946" spans="1:16">
      <c r="A2946" s="905"/>
      <c r="B2946" s="110"/>
      <c r="C2946" s="897"/>
      <c r="D2946" s="94"/>
      <c r="E2946" s="96"/>
      <c r="F2946" s="97"/>
      <c r="G2946" s="110"/>
      <c r="H2946" s="900"/>
      <c r="I2946" s="94"/>
      <c r="J2946" s="96"/>
      <c r="K2946" s="97"/>
      <c r="L2946" s="110"/>
      <c r="M2946" s="903"/>
      <c r="N2946" s="94"/>
      <c r="O2946" s="96"/>
      <c r="P2946" s="97"/>
    </row>
    <row r="2947" spans="1:16">
      <c r="A2947" s="905"/>
      <c r="B2947" s="135"/>
      <c r="C2947" s="897"/>
      <c r="D2947" s="113"/>
      <c r="E2947" s="114"/>
      <c r="F2947" s="104"/>
      <c r="G2947" s="135"/>
      <c r="H2947" s="900"/>
      <c r="I2947" s="113"/>
      <c r="J2947" s="114"/>
      <c r="K2947" s="104"/>
      <c r="L2947" s="135"/>
      <c r="M2947" s="903"/>
      <c r="N2947" s="113"/>
      <c r="O2947" s="114"/>
      <c r="P2947" s="104"/>
    </row>
    <row r="2948" spans="1:16" ht="17.25" thickBot="1">
      <c r="A2948" s="906"/>
      <c r="B2948" s="141"/>
      <c r="C2948" s="898"/>
      <c r="D2948" s="142"/>
      <c r="E2948" s="143"/>
      <c r="F2948" s="144"/>
      <c r="G2948" s="141"/>
      <c r="H2948" s="901"/>
      <c r="I2948" s="142"/>
      <c r="J2948" s="143"/>
      <c r="K2948" s="144"/>
      <c r="L2948" s="141"/>
      <c r="M2948" s="904"/>
      <c r="N2948" s="142"/>
      <c r="O2948" s="143"/>
      <c r="P2948" s="144"/>
    </row>
    <row r="2949" spans="1:16" s="146" customFormat="1" ht="27" customHeight="1" thickTop="1" thickBot="1">
      <c r="A2949" s="145"/>
      <c r="B2949" s="907" t="s">
        <v>152</v>
      </c>
      <c r="C2949" s="907"/>
      <c r="D2949" s="907"/>
      <c r="E2949" s="907"/>
      <c r="F2949" s="907"/>
      <c r="G2949" s="908" t="s">
        <v>153</v>
      </c>
      <c r="H2949" s="908"/>
      <c r="I2949" s="908"/>
      <c r="J2949" s="908"/>
      <c r="K2949" s="908"/>
      <c r="L2949" s="908"/>
      <c r="M2949" s="908"/>
      <c r="N2949" s="889" t="s">
        <v>154</v>
      </c>
      <c r="O2949" s="889"/>
      <c r="P2949" s="889"/>
    </row>
    <row r="2950" spans="1:16" s="159" customFormat="1" ht="21.75" customHeight="1" thickTop="1" thickBot="1">
      <c r="A2950" s="147" t="s">
        <v>0</v>
      </c>
      <c r="B2950" s="148"/>
      <c r="C2950" s="149" t="s">
        <v>155</v>
      </c>
      <c r="D2950" s="150" t="s">
        <v>156</v>
      </c>
      <c r="E2950" s="151" t="s">
        <v>157</v>
      </c>
      <c r="F2950" s="152" t="s">
        <v>158</v>
      </c>
      <c r="G2950" s="153" t="s">
        <v>159</v>
      </c>
      <c r="H2950" s="154" t="s">
        <v>150</v>
      </c>
      <c r="I2950" s="155" t="s">
        <v>156</v>
      </c>
      <c r="J2950" s="155" t="s">
        <v>157</v>
      </c>
      <c r="K2950" s="155" t="s">
        <v>158</v>
      </c>
      <c r="L2950" s="154" t="s">
        <v>160</v>
      </c>
      <c r="M2950" s="156" t="s">
        <v>161</v>
      </c>
      <c r="N2950" s="157" t="s">
        <v>155</v>
      </c>
      <c r="O2950" s="151" t="s">
        <v>157</v>
      </c>
      <c r="P2950" s="158" t="s">
        <v>158</v>
      </c>
    </row>
    <row r="2951" spans="1:16" s="172" customFormat="1" ht="17.25" thickTop="1">
      <c r="A2951" s="890">
        <f>A2865</f>
        <v>46201</v>
      </c>
      <c r="B2951" s="893" t="s">
        <v>670</v>
      </c>
      <c r="C2951" s="160"/>
      <c r="D2951" s="161"/>
      <c r="E2951" s="162"/>
      <c r="F2951" s="163"/>
      <c r="G2951" s="164"/>
      <c r="H2951" s="165"/>
      <c r="I2951" s="166"/>
      <c r="J2951" s="166"/>
      <c r="K2951" s="167"/>
      <c r="L2951" s="168"/>
      <c r="M2951" s="169"/>
      <c r="N2951" s="170"/>
      <c r="O2951" s="166"/>
      <c r="P2951" s="171"/>
    </row>
    <row r="2952" spans="1:16" s="172" customFormat="1">
      <c r="A2952" s="891"/>
      <c r="B2952" s="894"/>
      <c r="C2952" s="173"/>
      <c r="D2952" s="174"/>
      <c r="E2952" s="175"/>
      <c r="F2952" s="176"/>
      <c r="G2952" s="173"/>
      <c r="H2952" s="177"/>
      <c r="I2952" s="175"/>
      <c r="J2952" s="175"/>
      <c r="K2952" s="178"/>
      <c r="L2952" s="179"/>
      <c r="M2952" s="180"/>
      <c r="N2952" s="181"/>
      <c r="O2952" s="175"/>
      <c r="P2952" s="182"/>
    </row>
    <row r="2953" spans="1:16" s="172" customFormat="1">
      <c r="A2953" s="891"/>
      <c r="B2953" s="894"/>
      <c r="C2953" s="173"/>
      <c r="D2953" s="174"/>
      <c r="E2953" s="175"/>
      <c r="F2953" s="176"/>
      <c r="G2953" s="173"/>
      <c r="H2953" s="183"/>
      <c r="I2953" s="175"/>
      <c r="J2953" s="175"/>
      <c r="K2953" s="178"/>
      <c r="L2953" s="184"/>
      <c r="M2953" s="180"/>
      <c r="N2953" s="181"/>
      <c r="O2953" s="175"/>
      <c r="P2953" s="182"/>
    </row>
    <row r="2954" spans="1:16" s="172" customFormat="1">
      <c r="A2954" s="891"/>
      <c r="B2954" s="894"/>
      <c r="C2954" s="173"/>
      <c r="D2954" s="218"/>
      <c r="E2954" s="175"/>
      <c r="F2954" s="176"/>
      <c r="G2954" s="173"/>
      <c r="H2954" s="183"/>
      <c r="I2954" s="175"/>
      <c r="J2954" s="175"/>
      <c r="K2954" s="187"/>
      <c r="L2954" s="184"/>
      <c r="M2954" s="180"/>
      <c r="N2954" s="181"/>
      <c r="O2954" s="175"/>
      <c r="P2954" s="182"/>
    </row>
    <row r="2955" spans="1:16" s="172" customFormat="1">
      <c r="A2955" s="891"/>
      <c r="B2955" s="894"/>
      <c r="C2955" s="173"/>
      <c r="D2955" s="185"/>
      <c r="E2955" s="175"/>
      <c r="F2955" s="182"/>
      <c r="G2955" s="173"/>
      <c r="H2955" s="186"/>
      <c r="I2955" s="175"/>
      <c r="J2955" s="175"/>
      <c r="K2955" s="187"/>
      <c r="L2955" s="184"/>
      <c r="M2955" s="180"/>
      <c r="N2955" s="181"/>
      <c r="O2955" s="175"/>
      <c r="P2955" s="182"/>
    </row>
    <row r="2956" spans="1:16" s="172" customFormat="1">
      <c r="A2956" s="891"/>
      <c r="B2956" s="894"/>
      <c r="C2956" s="173"/>
      <c r="D2956" s="174"/>
      <c r="E2956" s="175"/>
      <c r="F2956" s="188"/>
      <c r="G2956" s="198"/>
      <c r="H2956" s="183"/>
      <c r="I2956" s="191"/>
      <c r="J2956" s="175"/>
      <c r="K2956" s="178"/>
      <c r="L2956" s="189"/>
      <c r="M2956" s="190"/>
      <c r="N2956" s="181"/>
      <c r="O2956" s="175"/>
      <c r="P2956" s="182"/>
    </row>
    <row r="2957" spans="1:16" s="172" customFormat="1">
      <c r="A2957" s="891"/>
      <c r="B2957" s="894"/>
      <c r="C2957" s="173"/>
      <c r="D2957" s="174"/>
      <c r="E2957" s="175"/>
      <c r="F2957" s="182"/>
      <c r="G2957" s="173"/>
      <c r="H2957" s="183"/>
      <c r="I2957" s="191"/>
      <c r="J2957" s="175"/>
      <c r="K2957" s="178"/>
      <c r="L2957" s="184"/>
      <c r="M2957" s="180"/>
      <c r="N2957" s="181"/>
      <c r="O2957" s="175"/>
      <c r="P2957" s="182"/>
    </row>
    <row r="2958" spans="1:16" s="172" customFormat="1">
      <c r="A2958" s="891"/>
      <c r="B2958" s="894"/>
      <c r="C2958" s="173"/>
      <c r="D2958" s="174"/>
      <c r="E2958" s="175"/>
      <c r="F2958" s="182"/>
      <c r="G2958" s="219"/>
      <c r="H2958" s="183"/>
      <c r="I2958" s="175"/>
      <c r="J2958" s="175"/>
      <c r="K2958" s="178"/>
      <c r="L2958" s="184"/>
      <c r="M2958" s="180"/>
      <c r="N2958" s="181"/>
      <c r="O2958" s="175"/>
      <c r="P2958" s="182"/>
    </row>
    <row r="2959" spans="1:16" s="172" customFormat="1">
      <c r="A2959" s="891"/>
      <c r="B2959" s="894"/>
      <c r="C2959" s="173"/>
      <c r="D2959" s="174"/>
      <c r="E2959" s="175"/>
      <c r="F2959" s="188"/>
      <c r="G2959" s="173"/>
      <c r="H2959" s="183"/>
      <c r="I2959" s="191"/>
      <c r="J2959" s="175"/>
      <c r="K2959" s="178"/>
      <c r="L2959" s="184"/>
      <c r="M2959" s="180"/>
      <c r="N2959" s="181"/>
      <c r="O2959" s="175"/>
      <c r="P2959" s="182"/>
    </row>
    <row r="2960" spans="1:16" s="172" customFormat="1">
      <c r="A2960" s="891"/>
      <c r="B2960" s="894"/>
      <c r="C2960" s="173"/>
      <c r="D2960" s="174"/>
      <c r="E2960" s="175"/>
      <c r="F2960" s="182"/>
      <c r="G2960" s="173"/>
      <c r="H2960" s="183"/>
      <c r="I2960" s="191"/>
      <c r="J2960" s="175"/>
      <c r="K2960" s="178"/>
      <c r="L2960" s="184"/>
      <c r="M2960" s="180"/>
      <c r="N2960" s="181"/>
      <c r="O2960" s="175"/>
      <c r="P2960" s="182"/>
    </row>
    <row r="2961" spans="1:16" s="172" customFormat="1">
      <c r="A2961" s="891"/>
      <c r="B2961" s="894"/>
      <c r="C2961" s="192"/>
      <c r="D2961" s="193"/>
      <c r="E2961" s="194"/>
      <c r="F2961" s="195"/>
      <c r="G2961" s="173"/>
      <c r="H2961" s="177"/>
      <c r="I2961" s="175"/>
      <c r="J2961" s="175"/>
      <c r="K2961" s="178"/>
      <c r="L2961" s="184"/>
      <c r="M2961" s="180"/>
      <c r="N2961" s="196"/>
      <c r="O2961" s="194"/>
      <c r="P2961" s="195"/>
    </row>
    <row r="2962" spans="1:16" s="172" customFormat="1">
      <c r="A2962" s="891"/>
      <c r="B2962" s="894"/>
      <c r="C2962" s="192"/>
      <c r="D2962" s="193"/>
      <c r="E2962" s="194"/>
      <c r="F2962" s="195"/>
      <c r="G2962" s="198"/>
      <c r="H2962" s="183"/>
      <c r="I2962" s="191"/>
      <c r="J2962" s="175"/>
      <c r="K2962" s="178"/>
      <c r="L2962" s="184"/>
      <c r="M2962" s="180"/>
      <c r="N2962" s="196"/>
      <c r="O2962" s="194"/>
      <c r="P2962" s="195"/>
    </row>
    <row r="2963" spans="1:16" s="172" customFormat="1">
      <c r="A2963" s="891"/>
      <c r="B2963" s="894"/>
      <c r="C2963" s="192"/>
      <c r="D2963" s="193"/>
      <c r="E2963" s="194"/>
      <c r="F2963" s="195"/>
      <c r="G2963" s="173"/>
      <c r="H2963" s="199"/>
      <c r="I2963" s="191"/>
      <c r="J2963" s="200"/>
      <c r="K2963" s="197"/>
      <c r="L2963" s="184"/>
      <c r="M2963" s="180"/>
      <c r="N2963" s="196"/>
      <c r="O2963" s="194"/>
      <c r="P2963" s="195"/>
    </row>
    <row r="2964" spans="1:16" s="172" customFormat="1">
      <c r="A2964" s="891"/>
      <c r="B2964" s="894"/>
      <c r="C2964" s="192"/>
      <c r="D2964" s="193"/>
      <c r="E2964" s="194"/>
      <c r="F2964" s="195"/>
      <c r="G2964" s="173"/>
      <c r="H2964" s="201"/>
      <c r="I2964" s="175"/>
      <c r="J2964" s="175"/>
      <c r="K2964" s="178"/>
      <c r="L2964" s="184"/>
      <c r="M2964" s="180"/>
      <c r="N2964" s="196"/>
      <c r="O2964" s="194"/>
      <c r="P2964" s="195"/>
    </row>
    <row r="2965" spans="1:16" s="172" customFormat="1">
      <c r="A2965" s="891"/>
      <c r="B2965" s="894"/>
      <c r="C2965" s="192"/>
      <c r="D2965" s="193"/>
      <c r="E2965" s="194"/>
      <c r="F2965" s="195"/>
      <c r="G2965" s="198"/>
      <c r="H2965" s="183"/>
      <c r="I2965" s="200"/>
      <c r="J2965" s="200"/>
      <c r="K2965" s="197"/>
      <c r="L2965" s="184"/>
      <c r="M2965" s="180"/>
      <c r="N2965" s="196"/>
      <c r="O2965" s="194"/>
      <c r="P2965" s="195"/>
    </row>
    <row r="2966" spans="1:16" s="172" customFormat="1">
      <c r="A2966" s="891"/>
      <c r="B2966" s="894"/>
      <c r="C2966" s="192"/>
      <c r="D2966" s="193"/>
      <c r="E2966" s="194"/>
      <c r="F2966" s="195"/>
      <c r="G2966" s="173"/>
      <c r="H2966" s="183"/>
      <c r="I2966" s="200"/>
      <c r="J2966" s="200"/>
      <c r="K2966" s="197"/>
      <c r="L2966" s="179"/>
      <c r="M2966" s="180"/>
      <c r="N2966" s="196"/>
      <c r="O2966" s="194"/>
      <c r="P2966" s="195"/>
    </row>
    <row r="2967" spans="1:16" s="172" customFormat="1">
      <c r="A2967" s="891"/>
      <c r="B2967" s="894"/>
      <c r="C2967" s="192"/>
      <c r="D2967" s="193"/>
      <c r="E2967" s="194"/>
      <c r="F2967" s="195"/>
      <c r="G2967" s="192"/>
      <c r="H2967" s="201"/>
      <c r="I2967" s="202"/>
      <c r="J2967" s="202"/>
      <c r="K2967" s="203"/>
      <c r="L2967" s="204"/>
      <c r="M2967" s="190"/>
      <c r="N2967" s="196"/>
      <c r="O2967" s="194"/>
      <c r="P2967" s="195"/>
    </row>
    <row r="2968" spans="1:16" s="172" customFormat="1">
      <c r="A2968" s="891"/>
      <c r="B2968" s="894"/>
      <c r="C2968" s="192"/>
      <c r="D2968" s="193"/>
      <c r="E2968" s="194"/>
      <c r="F2968" s="195"/>
      <c r="G2968" s="192"/>
      <c r="H2968" s="201"/>
      <c r="I2968" s="202"/>
      <c r="J2968" s="202"/>
      <c r="K2968" s="203"/>
      <c r="L2968" s="204"/>
      <c r="M2968" s="190"/>
      <c r="N2968" s="196"/>
      <c r="O2968" s="194"/>
      <c r="P2968" s="195"/>
    </row>
    <row r="2969" spans="1:16" s="172" customFormat="1">
      <c r="A2969" s="891"/>
      <c r="B2969" s="894"/>
      <c r="C2969" s="192"/>
      <c r="D2969" s="193"/>
      <c r="E2969" s="194"/>
      <c r="F2969" s="195"/>
      <c r="G2969" s="192"/>
      <c r="H2969" s="201"/>
      <c r="I2969" s="202"/>
      <c r="J2969" s="202"/>
      <c r="K2969" s="203"/>
      <c r="L2969" s="204"/>
      <c r="M2969" s="190"/>
      <c r="N2969" s="196"/>
      <c r="O2969" s="194"/>
      <c r="P2969" s="195"/>
    </row>
    <row r="2970" spans="1:16" s="172" customFormat="1" ht="17.25" thickBot="1">
      <c r="A2970" s="892"/>
      <c r="B2970" s="895"/>
      <c r="C2970" s="205"/>
      <c r="D2970" s="206"/>
      <c r="E2970" s="207"/>
      <c r="F2970" s="208"/>
      <c r="G2970" s="209"/>
      <c r="H2970" s="210"/>
      <c r="I2970" s="211"/>
      <c r="J2970" s="211"/>
      <c r="K2970" s="212"/>
      <c r="L2970" s="213"/>
      <c r="M2970" s="214"/>
      <c r="N2970" s="215"/>
      <c r="O2970" s="207"/>
      <c r="P2970" s="208"/>
    </row>
    <row r="2971" spans="1:16" s="71" customFormat="1" ht="18" customHeight="1" thickTop="1" thickBot="1">
      <c r="A2971" s="926">
        <f>A2865+1</f>
        <v>46202</v>
      </c>
      <c r="B2971" s="90" t="s">
        <v>162</v>
      </c>
      <c r="C2971" s="896" t="s">
        <v>665</v>
      </c>
      <c r="D2971" s="91" t="s">
        <v>114</v>
      </c>
      <c r="E2971" s="92" t="s">
        <v>164</v>
      </c>
      <c r="F2971" s="93"/>
      <c r="G2971" s="90" t="s">
        <v>162</v>
      </c>
      <c r="H2971" s="900" t="s">
        <v>163</v>
      </c>
      <c r="I2971" s="91" t="s">
        <v>114</v>
      </c>
      <c r="J2971" s="92" t="s">
        <v>164</v>
      </c>
      <c r="K2971" s="93"/>
      <c r="L2971" s="90" t="s">
        <v>162</v>
      </c>
      <c r="M2971" s="903" t="s">
        <v>163</v>
      </c>
      <c r="N2971" s="91" t="s">
        <v>114</v>
      </c>
      <c r="O2971" s="92" t="s">
        <v>164</v>
      </c>
      <c r="P2971" s="93"/>
    </row>
    <row r="2972" spans="1:16" ht="18" customHeight="1">
      <c r="A2972" s="927"/>
      <c r="B2972" s="928"/>
      <c r="C2972" s="897"/>
      <c r="D2972" s="94" t="s">
        <v>116</v>
      </c>
      <c r="E2972" s="95" t="s">
        <v>142</v>
      </c>
      <c r="F2972" s="93"/>
      <c r="G2972" s="928"/>
      <c r="H2972" s="900"/>
      <c r="I2972" s="94" t="s">
        <v>116</v>
      </c>
      <c r="J2972" s="95" t="s">
        <v>142</v>
      </c>
      <c r="K2972" s="93"/>
      <c r="L2972" s="928"/>
      <c r="M2972" s="903"/>
      <c r="N2972" s="94" t="s">
        <v>116</v>
      </c>
      <c r="O2972" s="95" t="s">
        <v>142</v>
      </c>
      <c r="P2972" s="93"/>
    </row>
    <row r="2973" spans="1:16" ht="17.25" thickBot="1">
      <c r="A2973" s="927"/>
      <c r="B2973" s="929"/>
      <c r="C2973" s="897"/>
      <c r="D2973" s="94" t="s">
        <v>165</v>
      </c>
      <c r="E2973" s="96" t="s">
        <v>166</v>
      </c>
      <c r="F2973" s="98"/>
      <c r="G2973" s="929"/>
      <c r="H2973" s="900"/>
      <c r="I2973" s="94" t="s">
        <v>165</v>
      </c>
      <c r="J2973" s="96" t="s">
        <v>166</v>
      </c>
      <c r="K2973" s="98"/>
      <c r="L2973" s="929"/>
      <c r="M2973" s="903"/>
      <c r="N2973" s="94" t="s">
        <v>165</v>
      </c>
      <c r="O2973" s="96" t="s">
        <v>166</v>
      </c>
      <c r="P2973" s="98"/>
    </row>
    <row r="2974" spans="1:16" ht="17.25" thickBot="1">
      <c r="A2974" s="927"/>
      <c r="B2974" s="90" t="s">
        <v>167</v>
      </c>
      <c r="C2974" s="897"/>
      <c r="D2974" s="94"/>
      <c r="E2974" s="96"/>
      <c r="F2974" s="97"/>
      <c r="G2974" s="90" t="s">
        <v>167</v>
      </c>
      <c r="H2974" s="900"/>
      <c r="I2974" s="94" t="s">
        <v>120</v>
      </c>
      <c r="J2974" s="96" t="s">
        <v>148</v>
      </c>
      <c r="K2974" s="97"/>
      <c r="L2974" s="90" t="s">
        <v>167</v>
      </c>
      <c r="M2974" s="903"/>
      <c r="N2974" s="94" t="s">
        <v>120</v>
      </c>
      <c r="O2974" s="96" t="s">
        <v>148</v>
      </c>
      <c r="P2974" s="97"/>
    </row>
    <row r="2975" spans="1:16">
      <c r="A2975" s="927"/>
      <c r="B2975" s="925"/>
      <c r="C2975" s="897"/>
      <c r="D2975" s="94"/>
      <c r="E2975" s="96"/>
      <c r="F2975" s="97"/>
      <c r="G2975" s="925"/>
      <c r="H2975" s="900"/>
      <c r="I2975" s="94"/>
      <c r="J2975" s="96"/>
      <c r="K2975" s="97"/>
      <c r="L2975" s="925"/>
      <c r="M2975" s="903"/>
      <c r="N2975" s="94"/>
      <c r="O2975" s="96"/>
      <c r="P2975" s="97"/>
    </row>
    <row r="2976" spans="1:16">
      <c r="A2976" s="927"/>
      <c r="B2976" s="918"/>
      <c r="C2976" s="897"/>
      <c r="D2976" s="94"/>
      <c r="E2976" s="96"/>
      <c r="F2976" s="97"/>
      <c r="G2976" s="918"/>
      <c r="H2976" s="900"/>
      <c r="I2976" s="94"/>
      <c r="J2976" s="96"/>
      <c r="K2976" s="97"/>
      <c r="L2976" s="918"/>
      <c r="M2976" s="903"/>
      <c r="N2976" s="94"/>
      <c r="O2976" s="96"/>
      <c r="P2976" s="97"/>
    </row>
    <row r="2977" spans="1:16">
      <c r="A2977" s="927"/>
      <c r="B2977" s="917"/>
      <c r="C2977" s="897"/>
      <c r="D2977" s="94"/>
      <c r="E2977" s="96"/>
      <c r="F2977" s="93"/>
      <c r="G2977" s="917"/>
      <c r="H2977" s="900"/>
      <c r="I2977" s="94"/>
      <c r="J2977" s="96"/>
      <c r="K2977" s="93"/>
      <c r="L2977" s="917"/>
      <c r="M2977" s="903"/>
      <c r="N2977" s="94"/>
      <c r="O2977" s="96"/>
      <c r="P2977" s="93"/>
    </row>
    <row r="2978" spans="1:16">
      <c r="A2978" s="927"/>
      <c r="B2978" s="918"/>
      <c r="C2978" s="897"/>
      <c r="D2978" s="94"/>
      <c r="E2978" s="96"/>
      <c r="F2978" s="99"/>
      <c r="G2978" s="918"/>
      <c r="H2978" s="900"/>
      <c r="I2978" s="94"/>
      <c r="J2978" s="96"/>
      <c r="K2978" s="99"/>
      <c r="L2978" s="918"/>
      <c r="M2978" s="903"/>
      <c r="N2978" s="94"/>
      <c r="O2978" s="96"/>
      <c r="P2978" s="93"/>
    </row>
    <row r="2979" spans="1:16">
      <c r="A2979" s="927"/>
      <c r="B2979" s="917"/>
      <c r="C2979" s="897"/>
      <c r="D2979" s="94"/>
      <c r="E2979" s="96"/>
      <c r="F2979" s="102"/>
      <c r="G2979" s="917"/>
      <c r="H2979" s="900"/>
      <c r="I2979" s="94"/>
      <c r="J2979" s="96"/>
      <c r="K2979" s="102"/>
      <c r="L2979" s="917"/>
      <c r="M2979" s="903"/>
      <c r="N2979" s="94"/>
      <c r="O2979" s="96"/>
      <c r="P2979" s="99"/>
    </row>
    <row r="2980" spans="1:16" ht="17.25" thickBot="1">
      <c r="A2980" s="927"/>
      <c r="B2980" s="918"/>
      <c r="C2980" s="897"/>
      <c r="D2980" s="94"/>
      <c r="E2980" s="96"/>
      <c r="F2980" s="99"/>
      <c r="G2980" s="918"/>
      <c r="H2980" s="900"/>
      <c r="I2980" s="94"/>
      <c r="J2980" s="96"/>
      <c r="K2980" s="99"/>
      <c r="L2980" s="918"/>
      <c r="M2980" s="903"/>
      <c r="N2980" s="94"/>
      <c r="O2980" s="96"/>
      <c r="P2980" s="99"/>
    </row>
    <row r="2981" spans="1:16" ht="17.25" thickBot="1">
      <c r="A2981" s="927"/>
      <c r="B2981" s="100" t="s">
        <v>168</v>
      </c>
      <c r="C2981" s="897"/>
      <c r="D2981" s="94"/>
      <c r="E2981" s="96"/>
      <c r="F2981" s="99"/>
      <c r="G2981" s="100" t="s">
        <v>168</v>
      </c>
      <c r="H2981" s="900"/>
      <c r="I2981" s="94"/>
      <c r="J2981" s="96"/>
      <c r="K2981" s="99"/>
      <c r="L2981" s="100" t="s">
        <v>168</v>
      </c>
      <c r="M2981" s="903"/>
      <c r="N2981" s="94"/>
      <c r="O2981" s="96"/>
      <c r="P2981" s="99"/>
    </row>
    <row r="2982" spans="1:16">
      <c r="A2982" s="927"/>
      <c r="B2982" s="919"/>
      <c r="C2982" s="897"/>
      <c r="D2982" s="94"/>
      <c r="E2982" s="96"/>
      <c r="F2982" s="99"/>
      <c r="G2982" s="919"/>
      <c r="H2982" s="900"/>
      <c r="I2982" s="94"/>
      <c r="J2982" s="96"/>
      <c r="K2982" s="99"/>
      <c r="L2982" s="919"/>
      <c r="M2982" s="903"/>
      <c r="N2982" s="94"/>
      <c r="O2982" s="96"/>
      <c r="P2982" s="99"/>
    </row>
    <row r="2983" spans="1:16">
      <c r="A2983" s="927"/>
      <c r="B2983" s="920"/>
      <c r="C2983" s="897"/>
      <c r="D2983" s="94"/>
      <c r="E2983" s="96"/>
      <c r="F2983" s="99"/>
      <c r="G2983" s="920"/>
      <c r="H2983" s="900"/>
      <c r="I2983" s="94"/>
      <c r="J2983" s="96"/>
      <c r="K2983" s="99"/>
      <c r="L2983" s="920"/>
      <c r="M2983" s="903"/>
      <c r="N2983" s="94"/>
      <c r="O2983" s="96"/>
      <c r="P2983" s="97"/>
    </row>
    <row r="2984" spans="1:16" ht="17.25" thickBot="1">
      <c r="A2984" s="927"/>
      <c r="B2984" s="921"/>
      <c r="C2984" s="897"/>
      <c r="D2984" s="94"/>
      <c r="E2984" s="96"/>
      <c r="F2984" s="97"/>
      <c r="G2984" s="921"/>
      <c r="H2984" s="900"/>
      <c r="I2984" s="94"/>
      <c r="J2984" s="96"/>
      <c r="K2984" s="97"/>
      <c r="L2984" s="921"/>
      <c r="M2984" s="903"/>
      <c r="N2984" s="94"/>
      <c r="O2984" s="96"/>
      <c r="P2984" s="97"/>
    </row>
    <row r="2985" spans="1:16" ht="17.25" thickBot="1">
      <c r="A2985" s="927"/>
      <c r="B2985" s="100" t="s">
        <v>123</v>
      </c>
      <c r="C2985" s="897"/>
      <c r="D2985" s="94"/>
      <c r="E2985" s="96"/>
      <c r="F2985" s="97"/>
      <c r="G2985" s="100" t="s">
        <v>123</v>
      </c>
      <c r="H2985" s="900"/>
      <c r="I2985" s="94"/>
      <c r="J2985" s="96"/>
      <c r="K2985" s="97"/>
      <c r="L2985" s="100" t="s">
        <v>123</v>
      </c>
      <c r="M2985" s="903"/>
      <c r="N2985" s="94"/>
      <c r="O2985" s="96"/>
      <c r="P2985" s="97"/>
    </row>
    <row r="2986" spans="1:16">
      <c r="A2986" s="927"/>
      <c r="B2986" s="932"/>
      <c r="C2986" s="897"/>
      <c r="D2986" s="94"/>
      <c r="E2986" s="96"/>
      <c r="F2986" s="97"/>
      <c r="G2986" s="932"/>
      <c r="H2986" s="900"/>
      <c r="I2986" s="94"/>
      <c r="J2986" s="96"/>
      <c r="K2986" s="97"/>
      <c r="L2986" s="932"/>
      <c r="M2986" s="903"/>
      <c r="N2986" s="94"/>
      <c r="O2986" s="96"/>
      <c r="P2986" s="97"/>
    </row>
    <row r="2987" spans="1:16">
      <c r="A2987" s="927"/>
      <c r="B2987" s="933"/>
      <c r="C2987" s="897"/>
      <c r="D2987" s="94"/>
      <c r="E2987" s="96"/>
      <c r="F2987" s="97"/>
      <c r="G2987" s="933"/>
      <c r="H2987" s="900"/>
      <c r="I2987" s="94"/>
      <c r="J2987" s="96"/>
      <c r="K2987" s="97"/>
      <c r="L2987" s="933"/>
      <c r="M2987" s="903"/>
      <c r="N2987" s="94"/>
      <c r="O2987" s="96"/>
      <c r="P2987" s="97"/>
    </row>
    <row r="2988" spans="1:16" ht="17.25" thickBot="1">
      <c r="A2988" s="927"/>
      <c r="B2988" s="934"/>
      <c r="C2988" s="897"/>
      <c r="D2988" s="94"/>
      <c r="E2988" s="96"/>
      <c r="F2988" s="97"/>
      <c r="G2988" s="934"/>
      <c r="H2988" s="900"/>
      <c r="I2988" s="94"/>
      <c r="J2988" s="96"/>
      <c r="K2988" s="97"/>
      <c r="L2988" s="934"/>
      <c r="M2988" s="903"/>
      <c r="N2988" s="94"/>
      <c r="O2988" s="96"/>
      <c r="P2988" s="97"/>
    </row>
    <row r="2989" spans="1:16">
      <c r="A2989" s="927"/>
      <c r="B2989" s="915" t="s">
        <v>124</v>
      </c>
      <c r="C2989" s="897"/>
      <c r="D2989" s="94"/>
      <c r="E2989" s="96"/>
      <c r="F2989" s="97"/>
      <c r="G2989" s="915" t="s">
        <v>124</v>
      </c>
      <c r="H2989" s="900"/>
      <c r="I2989" s="94"/>
      <c r="J2989" s="96"/>
      <c r="K2989" s="97"/>
      <c r="L2989" s="915" t="s">
        <v>124</v>
      </c>
      <c r="M2989" s="903"/>
      <c r="N2989" s="94"/>
      <c r="O2989" s="96"/>
      <c r="P2989" s="97"/>
    </row>
    <row r="2990" spans="1:16" ht="17.25" thickBot="1">
      <c r="A2990" s="927"/>
      <c r="B2990" s="916"/>
      <c r="C2990" s="897"/>
      <c r="D2990" s="94"/>
      <c r="E2990" s="96"/>
      <c r="F2990" s="97"/>
      <c r="G2990" s="916"/>
      <c r="H2990" s="900"/>
      <c r="I2990" s="94"/>
      <c r="J2990" s="96"/>
      <c r="K2990" s="97"/>
      <c r="L2990" s="916"/>
      <c r="M2990" s="903"/>
      <c r="N2990" s="94"/>
      <c r="O2990" s="96"/>
      <c r="P2990" s="93"/>
    </row>
    <row r="2991" spans="1:16" ht="17.25" thickTop="1">
      <c r="A2991" s="927"/>
      <c r="B2991" s="930" t="s">
        <v>125</v>
      </c>
      <c r="C2991" s="897"/>
      <c r="D2991" s="94"/>
      <c r="E2991" s="96"/>
      <c r="F2991" s="93"/>
      <c r="G2991" s="930" t="s">
        <v>125</v>
      </c>
      <c r="H2991" s="900"/>
      <c r="I2991" s="94"/>
      <c r="J2991" s="96"/>
      <c r="K2991" s="93"/>
      <c r="L2991" s="930" t="s">
        <v>125</v>
      </c>
      <c r="M2991" s="903"/>
      <c r="N2991" s="94"/>
      <c r="O2991" s="96"/>
      <c r="P2991" s="97"/>
    </row>
    <row r="2992" spans="1:16" ht="17.25" thickBot="1">
      <c r="A2992" s="927"/>
      <c r="B2992" s="913"/>
      <c r="C2992" s="897"/>
      <c r="D2992" s="94"/>
      <c r="E2992" s="96"/>
      <c r="F2992" s="93"/>
      <c r="G2992" s="913"/>
      <c r="H2992" s="900"/>
      <c r="I2992" s="94"/>
      <c r="J2992" s="96"/>
      <c r="K2992" s="93"/>
      <c r="L2992" s="913"/>
      <c r="M2992" s="903"/>
      <c r="N2992" s="94"/>
      <c r="O2992" s="96"/>
      <c r="P2992" s="101"/>
    </row>
    <row r="2993" spans="1:16">
      <c r="A2993" s="927"/>
      <c r="B2993" s="923"/>
      <c r="C2993" s="897"/>
      <c r="D2993" s="94"/>
      <c r="E2993" s="96"/>
      <c r="F2993" s="97"/>
      <c r="G2993" s="923"/>
      <c r="H2993" s="900"/>
      <c r="I2993" s="94"/>
      <c r="J2993" s="96"/>
      <c r="K2993" s="97"/>
      <c r="L2993" s="923"/>
      <c r="M2993" s="903"/>
      <c r="N2993" s="94"/>
      <c r="O2993" s="96"/>
      <c r="P2993" s="103"/>
    </row>
    <row r="2994" spans="1:16" ht="17.25" thickBot="1">
      <c r="A2994" s="927"/>
      <c r="B2994" s="931"/>
      <c r="C2994" s="897"/>
      <c r="D2994" s="94"/>
      <c r="E2994" s="96"/>
      <c r="F2994" s="97"/>
      <c r="G2994" s="931"/>
      <c r="H2994" s="900"/>
      <c r="I2994" s="94"/>
      <c r="J2994" s="96"/>
      <c r="K2994" s="97"/>
      <c r="L2994" s="931"/>
      <c r="M2994" s="903"/>
      <c r="N2994" s="94"/>
      <c r="O2994" s="96"/>
      <c r="P2994" s="104"/>
    </row>
    <row r="2995" spans="1:16">
      <c r="A2995" s="927"/>
      <c r="B2995" s="912" t="s">
        <v>126</v>
      </c>
      <c r="C2995" s="897"/>
      <c r="D2995" s="94"/>
      <c r="E2995" s="96"/>
      <c r="F2995" s="93"/>
      <c r="G2995" s="912" t="s">
        <v>126</v>
      </c>
      <c r="H2995" s="900"/>
      <c r="I2995" s="94"/>
      <c r="J2995" s="96"/>
      <c r="K2995" s="93"/>
      <c r="L2995" s="912" t="s">
        <v>126</v>
      </c>
      <c r="M2995" s="903"/>
      <c r="N2995" s="94"/>
      <c r="O2995" s="96"/>
      <c r="P2995" s="99"/>
    </row>
    <row r="2996" spans="1:16" ht="17.25" thickBot="1">
      <c r="A2996" s="927"/>
      <c r="B2996" s="913"/>
      <c r="C2996" s="897"/>
      <c r="D2996" s="94"/>
      <c r="E2996" s="96"/>
      <c r="F2996" s="101"/>
      <c r="G2996" s="913"/>
      <c r="H2996" s="900"/>
      <c r="I2996" s="94"/>
      <c r="J2996" s="96"/>
      <c r="K2996" s="101"/>
      <c r="L2996" s="913"/>
      <c r="M2996" s="903"/>
      <c r="N2996" s="94"/>
      <c r="O2996" s="96"/>
      <c r="P2996" s="104"/>
    </row>
    <row r="2997" spans="1:16">
      <c r="A2997" s="927"/>
      <c r="B2997" s="923"/>
      <c r="C2997" s="897"/>
      <c r="D2997" s="94"/>
      <c r="E2997" s="96"/>
      <c r="F2997" s="102"/>
      <c r="G2997" s="923"/>
      <c r="H2997" s="900"/>
      <c r="I2997" s="94"/>
      <c r="J2997" s="96"/>
      <c r="K2997" s="103"/>
      <c r="L2997" s="923"/>
      <c r="M2997" s="903"/>
      <c r="N2997" s="94"/>
      <c r="O2997" s="96"/>
      <c r="P2997" s="93"/>
    </row>
    <row r="2998" spans="1:16" ht="17.25" thickBot="1">
      <c r="A2998" s="927"/>
      <c r="B2998" s="924"/>
      <c r="C2998" s="897"/>
      <c r="D2998" s="94"/>
      <c r="E2998" s="96"/>
      <c r="F2998" s="99"/>
      <c r="G2998" s="924"/>
      <c r="H2998" s="900"/>
      <c r="I2998" s="94"/>
      <c r="J2998" s="96"/>
      <c r="K2998" s="104"/>
      <c r="L2998" s="924"/>
      <c r="M2998" s="903"/>
      <c r="N2998" s="94"/>
      <c r="O2998" s="96"/>
      <c r="P2998" s="97"/>
    </row>
    <row r="2999" spans="1:16">
      <c r="A2999" s="927"/>
      <c r="B2999" s="922" t="s">
        <v>127</v>
      </c>
      <c r="C2999" s="897"/>
      <c r="D2999" s="94"/>
      <c r="E2999" s="96"/>
      <c r="F2999" s="103"/>
      <c r="G2999" s="922" t="s">
        <v>127</v>
      </c>
      <c r="H2999" s="900"/>
      <c r="I2999" s="94"/>
      <c r="J2999" s="96"/>
      <c r="K2999" s="104"/>
      <c r="L2999" s="922" t="s">
        <v>127</v>
      </c>
      <c r="M2999" s="903"/>
      <c r="N2999" s="94"/>
      <c r="O2999" s="114"/>
      <c r="P2999" s="97"/>
    </row>
    <row r="3000" spans="1:16" ht="17.25" thickBot="1">
      <c r="A3000" s="927"/>
      <c r="B3000" s="913"/>
      <c r="C3000" s="897"/>
      <c r="D3000" s="94"/>
      <c r="E3000" s="96"/>
      <c r="F3000" s="104"/>
      <c r="G3000" s="913"/>
      <c r="H3000" s="900"/>
      <c r="I3000" s="94"/>
      <c r="J3000" s="96"/>
      <c r="K3000" s="99"/>
      <c r="L3000" s="913"/>
      <c r="M3000" s="903"/>
      <c r="N3000" s="113"/>
      <c r="O3000" s="96"/>
      <c r="P3000" s="112"/>
    </row>
    <row r="3001" spans="1:16">
      <c r="A3001" s="927"/>
      <c r="B3001" s="923"/>
      <c r="C3001" s="897"/>
      <c r="D3001" s="94"/>
      <c r="E3001" s="96"/>
      <c r="F3001" s="104"/>
      <c r="G3001" s="923"/>
      <c r="H3001" s="900"/>
      <c r="I3001" s="94"/>
      <c r="J3001" s="96"/>
      <c r="K3001" s="104"/>
      <c r="L3001" s="923"/>
      <c r="M3001" s="903"/>
      <c r="N3001" s="113"/>
      <c r="O3001" s="114"/>
      <c r="P3001" s="97"/>
    </row>
    <row r="3002" spans="1:16" ht="17.25" thickBot="1">
      <c r="A3002" s="927"/>
      <c r="B3002" s="924"/>
      <c r="C3002" s="897"/>
      <c r="D3002" s="94"/>
      <c r="E3002" s="96"/>
      <c r="F3002" s="99"/>
      <c r="G3002" s="924"/>
      <c r="H3002" s="900"/>
      <c r="I3002" s="94"/>
      <c r="J3002" s="96"/>
      <c r="K3002" s="93"/>
      <c r="L3002" s="924"/>
      <c r="M3002" s="903"/>
      <c r="N3002" s="94"/>
      <c r="O3002" s="114"/>
      <c r="P3002" s="104"/>
    </row>
    <row r="3003" spans="1:16">
      <c r="A3003" s="927"/>
      <c r="B3003" s="922" t="s">
        <v>128</v>
      </c>
      <c r="C3003" s="897"/>
      <c r="D3003" s="94"/>
      <c r="E3003" s="96"/>
      <c r="F3003" s="104"/>
      <c r="G3003" s="922" t="s">
        <v>128</v>
      </c>
      <c r="H3003" s="900"/>
      <c r="I3003" s="94"/>
      <c r="J3003" s="96"/>
      <c r="K3003" s="97"/>
      <c r="L3003" s="922" t="s">
        <v>128</v>
      </c>
      <c r="M3003" s="903"/>
      <c r="N3003" s="94"/>
      <c r="O3003" s="96"/>
      <c r="P3003" s="97"/>
    </row>
    <row r="3004" spans="1:16" ht="17.25" thickBot="1">
      <c r="A3004" s="927"/>
      <c r="B3004" s="913"/>
      <c r="C3004" s="897"/>
      <c r="D3004" s="94"/>
      <c r="E3004" s="96"/>
      <c r="F3004" s="93"/>
      <c r="G3004" s="913"/>
      <c r="H3004" s="900"/>
      <c r="I3004" s="94"/>
      <c r="J3004" s="114"/>
      <c r="K3004" s="97"/>
      <c r="L3004" s="913"/>
      <c r="M3004" s="903"/>
      <c r="N3004" s="113"/>
      <c r="O3004" s="114"/>
      <c r="P3004" s="97"/>
    </row>
    <row r="3005" spans="1:16">
      <c r="A3005" s="927"/>
      <c r="B3005" s="923"/>
      <c r="C3005" s="897"/>
      <c r="D3005" s="94"/>
      <c r="E3005" s="96"/>
      <c r="F3005" s="97"/>
      <c r="G3005" s="923"/>
      <c r="H3005" s="900"/>
      <c r="I3005" s="94"/>
      <c r="J3005" s="96"/>
      <c r="K3005" s="97"/>
      <c r="L3005" s="923"/>
      <c r="M3005" s="903"/>
      <c r="N3005" s="113"/>
      <c r="O3005" s="114"/>
      <c r="P3005" s="97"/>
    </row>
    <row r="3006" spans="1:16" ht="17.25" thickBot="1">
      <c r="A3006" s="927"/>
      <c r="B3006" s="924"/>
      <c r="C3006" s="897"/>
      <c r="D3006" s="94"/>
      <c r="E3006" s="96"/>
      <c r="F3006" s="93"/>
      <c r="G3006" s="924"/>
      <c r="H3006" s="900"/>
      <c r="I3006" s="94"/>
      <c r="J3006" s="114"/>
      <c r="K3006" s="97"/>
      <c r="L3006" s="924"/>
      <c r="M3006" s="903"/>
      <c r="N3006" s="94"/>
      <c r="O3006" s="114"/>
      <c r="P3006" s="97"/>
    </row>
    <row r="3007" spans="1:16">
      <c r="A3007" s="927"/>
      <c r="B3007" s="912" t="s">
        <v>129</v>
      </c>
      <c r="C3007" s="897"/>
      <c r="D3007" s="94"/>
      <c r="E3007" s="96"/>
      <c r="F3007" s="93"/>
      <c r="G3007" s="912" t="s">
        <v>129</v>
      </c>
      <c r="H3007" s="900"/>
      <c r="I3007" s="94"/>
      <c r="J3007" s="114"/>
      <c r="K3007" s="97"/>
      <c r="L3007" s="912" t="s">
        <v>129</v>
      </c>
      <c r="M3007" s="903"/>
      <c r="N3007" s="113"/>
      <c r="O3007" s="114"/>
      <c r="P3007" s="97"/>
    </row>
    <row r="3008" spans="1:16" ht="17.25" thickBot="1">
      <c r="A3008" s="927"/>
      <c r="B3008" s="913"/>
      <c r="C3008" s="897"/>
      <c r="D3008" s="94"/>
      <c r="E3008" s="96"/>
      <c r="F3008" s="93"/>
      <c r="G3008" s="913"/>
      <c r="H3008" s="900"/>
      <c r="I3008" s="94"/>
      <c r="J3008" s="114"/>
      <c r="K3008" s="97"/>
      <c r="L3008" s="913"/>
      <c r="M3008" s="903"/>
      <c r="N3008" s="94"/>
      <c r="O3008" s="114"/>
      <c r="P3008" s="97"/>
    </row>
    <row r="3009" spans="1:16">
      <c r="A3009" s="927"/>
      <c r="B3009" s="106"/>
      <c r="C3009" s="897"/>
      <c r="D3009" s="94"/>
      <c r="E3009" s="96"/>
      <c r="F3009" s="97"/>
      <c r="G3009" s="106"/>
      <c r="H3009" s="900"/>
      <c r="I3009" s="94"/>
      <c r="J3009" s="96"/>
      <c r="K3009" s="112"/>
      <c r="L3009" s="106"/>
      <c r="M3009" s="903"/>
      <c r="N3009" s="113"/>
      <c r="O3009" s="96"/>
      <c r="P3009" s="112"/>
    </row>
    <row r="3010" spans="1:16">
      <c r="A3010" s="927"/>
      <c r="B3010" s="107"/>
      <c r="C3010" s="897"/>
      <c r="D3010" s="94"/>
      <c r="E3010" s="96"/>
      <c r="F3010" s="93"/>
      <c r="G3010" s="107"/>
      <c r="H3010" s="900"/>
      <c r="I3010" s="94"/>
      <c r="J3010" s="96"/>
      <c r="K3010" s="97"/>
      <c r="L3010" s="107"/>
      <c r="M3010" s="903"/>
      <c r="N3010" s="113"/>
      <c r="O3010" s="114"/>
      <c r="P3010" s="97"/>
    </row>
    <row r="3011" spans="1:16">
      <c r="A3011" s="927"/>
      <c r="B3011" s="109"/>
      <c r="C3011" s="897"/>
      <c r="D3011" s="94"/>
      <c r="E3011" s="96"/>
      <c r="F3011" s="93"/>
      <c r="G3011" s="109"/>
      <c r="H3011" s="900"/>
      <c r="I3011" s="113"/>
      <c r="J3011" s="114"/>
      <c r="K3011" s="97"/>
      <c r="L3011" s="109"/>
      <c r="M3011" s="903"/>
      <c r="N3011" s="113"/>
      <c r="O3011" s="114"/>
      <c r="P3011" s="104"/>
    </row>
    <row r="3012" spans="1:16">
      <c r="A3012" s="927"/>
      <c r="B3012" s="110"/>
      <c r="C3012" s="897"/>
      <c r="D3012" s="94"/>
      <c r="E3012" s="96"/>
      <c r="F3012" s="93"/>
      <c r="G3012" s="110"/>
      <c r="H3012" s="900"/>
      <c r="I3012" s="113"/>
      <c r="J3012" s="114"/>
      <c r="K3012" s="104"/>
      <c r="L3012" s="110"/>
      <c r="M3012" s="903"/>
      <c r="N3012" s="111"/>
      <c r="O3012" s="96"/>
      <c r="P3012" s="97"/>
    </row>
    <row r="3013" spans="1:16">
      <c r="A3013" s="927"/>
      <c r="B3013" s="109"/>
      <c r="C3013" s="897"/>
      <c r="D3013" s="111"/>
      <c r="E3013" s="96"/>
      <c r="F3013" s="97"/>
      <c r="G3013" s="109"/>
      <c r="H3013" s="900"/>
      <c r="I3013" s="111"/>
      <c r="J3013" s="96"/>
      <c r="K3013" s="112"/>
      <c r="L3013" s="109"/>
      <c r="M3013" s="903"/>
      <c r="N3013" s="94"/>
      <c r="O3013" s="96"/>
      <c r="P3013" s="112"/>
    </row>
    <row r="3014" spans="1:16">
      <c r="A3014" s="927"/>
      <c r="B3014" s="110"/>
      <c r="C3014" s="897"/>
      <c r="D3014" s="94"/>
      <c r="E3014" s="96"/>
      <c r="F3014" s="108"/>
      <c r="G3014" s="110"/>
      <c r="H3014" s="900"/>
      <c r="I3014" s="94"/>
      <c r="J3014" s="96"/>
      <c r="K3014" s="97"/>
      <c r="L3014" s="110"/>
      <c r="M3014" s="903"/>
      <c r="N3014" s="113"/>
      <c r="O3014" s="114"/>
      <c r="P3014" s="97"/>
    </row>
    <row r="3015" spans="1:16">
      <c r="A3015" s="927"/>
      <c r="B3015" s="109"/>
      <c r="C3015" s="897"/>
      <c r="D3015" s="94"/>
      <c r="E3015" s="96"/>
      <c r="F3015" s="97"/>
      <c r="G3015" s="109"/>
      <c r="H3015" s="900"/>
      <c r="I3015" s="113"/>
      <c r="J3015" s="114"/>
      <c r="K3015" s="97"/>
      <c r="L3015" s="109"/>
      <c r="M3015" s="903"/>
      <c r="N3015" s="113"/>
      <c r="O3015" s="114"/>
      <c r="P3015" s="97"/>
    </row>
    <row r="3016" spans="1:16" ht="17.25" thickBot="1">
      <c r="A3016" s="927"/>
      <c r="B3016" s="110"/>
      <c r="C3016" s="910"/>
      <c r="D3016" s="115"/>
      <c r="E3016" s="116"/>
      <c r="F3016" s="117"/>
      <c r="G3016" s="110"/>
      <c r="H3016" s="900"/>
      <c r="I3016" s="115"/>
      <c r="J3016" s="116"/>
      <c r="K3016" s="117"/>
      <c r="L3016" s="110"/>
      <c r="M3016" s="903"/>
      <c r="N3016" s="115"/>
      <c r="O3016" s="116"/>
      <c r="P3016" s="117"/>
    </row>
    <row r="3017" spans="1:16">
      <c r="A3017" s="914" t="str">
        <f>TEXT(A2971,"AAAA")</f>
        <v>星期一</v>
      </c>
      <c r="B3017" s="109"/>
      <c r="C3017" s="896" t="s">
        <v>666</v>
      </c>
      <c r="D3017" s="118"/>
      <c r="E3017" s="119"/>
      <c r="F3017" s="97"/>
      <c r="G3017" s="109"/>
      <c r="H3017" s="899" t="s">
        <v>130</v>
      </c>
      <c r="I3017" s="118"/>
      <c r="J3017" s="119"/>
      <c r="K3017" s="97"/>
      <c r="L3017" s="109"/>
      <c r="M3017" s="902" t="s">
        <v>130</v>
      </c>
      <c r="N3017" s="118"/>
      <c r="O3017" s="119"/>
      <c r="P3017" s="97"/>
    </row>
    <row r="3018" spans="1:16">
      <c r="A3018" s="914"/>
      <c r="B3018" s="110"/>
      <c r="C3018" s="897"/>
      <c r="D3018" s="120"/>
      <c r="E3018" s="96"/>
      <c r="F3018" s="97"/>
      <c r="G3018" s="110"/>
      <c r="H3018" s="900"/>
      <c r="I3018" s="94"/>
      <c r="J3018" s="96"/>
      <c r="K3018" s="97"/>
      <c r="L3018" s="110"/>
      <c r="M3018" s="903"/>
      <c r="N3018" s="94"/>
      <c r="O3018" s="96"/>
      <c r="P3018" s="97"/>
    </row>
    <row r="3019" spans="1:16">
      <c r="A3019" s="914"/>
      <c r="B3019" s="109"/>
      <c r="C3019" s="897"/>
      <c r="D3019" s="120"/>
      <c r="E3019" s="96"/>
      <c r="F3019" s="97"/>
      <c r="G3019" s="109"/>
      <c r="H3019" s="900"/>
      <c r="I3019" s="94"/>
      <c r="J3019" s="96"/>
      <c r="K3019" s="97"/>
      <c r="L3019" s="109"/>
      <c r="M3019" s="903"/>
      <c r="N3019" s="94"/>
      <c r="O3019" s="96"/>
      <c r="P3019" s="97"/>
    </row>
    <row r="3020" spans="1:16">
      <c r="A3020" s="914"/>
      <c r="B3020" s="110"/>
      <c r="C3020" s="897"/>
      <c r="D3020" s="120"/>
      <c r="E3020" s="96"/>
      <c r="F3020" s="97"/>
      <c r="G3020" s="110"/>
      <c r="H3020" s="900"/>
      <c r="I3020" s="94"/>
      <c r="J3020" s="96"/>
      <c r="K3020" s="97"/>
      <c r="L3020" s="110"/>
      <c r="M3020" s="903"/>
      <c r="N3020" s="94"/>
      <c r="O3020" s="96"/>
      <c r="P3020" s="97"/>
    </row>
    <row r="3021" spans="1:16">
      <c r="A3021" s="914"/>
      <c r="B3021" s="109"/>
      <c r="C3021" s="897"/>
      <c r="D3021" s="120"/>
      <c r="E3021" s="96"/>
      <c r="F3021" s="97"/>
      <c r="G3021" s="109"/>
      <c r="H3021" s="900"/>
      <c r="I3021" s="94"/>
      <c r="J3021" s="96"/>
      <c r="K3021" s="97"/>
      <c r="L3021" s="109"/>
      <c r="M3021" s="903"/>
      <c r="N3021" s="94"/>
      <c r="O3021" s="96"/>
      <c r="P3021" s="97"/>
    </row>
    <row r="3022" spans="1:16">
      <c r="A3022" s="914"/>
      <c r="B3022" s="110"/>
      <c r="C3022" s="897"/>
      <c r="D3022" s="120"/>
      <c r="E3022" s="96"/>
      <c r="F3022" s="97"/>
      <c r="G3022" s="110"/>
      <c r="H3022" s="900"/>
      <c r="I3022" s="94"/>
      <c r="J3022" s="96"/>
      <c r="K3022" s="97"/>
      <c r="L3022" s="110"/>
      <c r="M3022" s="903"/>
      <c r="N3022" s="94"/>
      <c r="O3022" s="96"/>
      <c r="P3022" s="97"/>
    </row>
    <row r="3023" spans="1:16">
      <c r="A3023" s="914"/>
      <c r="B3023" s="109"/>
      <c r="C3023" s="897"/>
      <c r="D3023" s="120"/>
      <c r="E3023" s="96"/>
      <c r="F3023" s="97"/>
      <c r="G3023" s="109"/>
      <c r="H3023" s="900"/>
      <c r="I3023" s="94"/>
      <c r="J3023" s="96"/>
      <c r="K3023" s="97"/>
      <c r="L3023" s="109"/>
      <c r="M3023" s="903"/>
      <c r="N3023" s="94"/>
      <c r="O3023" s="96"/>
      <c r="P3023" s="97"/>
    </row>
    <row r="3024" spans="1:16">
      <c r="A3024" s="914"/>
      <c r="B3024" s="110"/>
      <c r="C3024" s="897"/>
      <c r="D3024" s="94"/>
      <c r="E3024" s="96"/>
      <c r="F3024" s="97"/>
      <c r="G3024" s="110"/>
      <c r="H3024" s="900"/>
      <c r="I3024" s="94"/>
      <c r="J3024" s="96"/>
      <c r="K3024" s="97"/>
      <c r="L3024" s="110"/>
      <c r="M3024" s="903"/>
      <c r="N3024" s="94"/>
      <c r="O3024" s="96"/>
      <c r="P3024" s="97"/>
    </row>
    <row r="3025" spans="1:16">
      <c r="A3025" s="914"/>
      <c r="B3025" s="107"/>
      <c r="C3025" s="897"/>
      <c r="D3025" s="113"/>
      <c r="E3025" s="114"/>
      <c r="F3025" s="104"/>
      <c r="G3025" s="107"/>
      <c r="H3025" s="900"/>
      <c r="I3025" s="113"/>
      <c r="J3025" s="114"/>
      <c r="K3025" s="97"/>
      <c r="L3025" s="107"/>
      <c r="M3025" s="903"/>
      <c r="N3025" s="113"/>
      <c r="O3025" s="114"/>
      <c r="P3025" s="97"/>
    </row>
    <row r="3026" spans="1:16" ht="17.25" thickBot="1">
      <c r="A3026" s="914"/>
      <c r="B3026" s="107"/>
      <c r="C3026" s="910"/>
      <c r="D3026" s="122" t="s">
        <v>132</v>
      </c>
      <c r="E3026" s="123" t="s">
        <v>133</v>
      </c>
      <c r="F3026" s="124"/>
      <c r="G3026" s="107"/>
      <c r="H3026" s="911"/>
      <c r="I3026" s="122" t="s">
        <v>132</v>
      </c>
      <c r="J3026" s="123" t="s">
        <v>133</v>
      </c>
      <c r="K3026" s="97"/>
      <c r="L3026" s="107"/>
      <c r="M3026" s="909"/>
      <c r="N3026" s="122" t="s">
        <v>132</v>
      </c>
      <c r="O3026" s="123" t="s">
        <v>133</v>
      </c>
      <c r="P3026" s="97"/>
    </row>
    <row r="3027" spans="1:16">
      <c r="A3027" s="105"/>
      <c r="B3027" s="109"/>
      <c r="C3027" s="896" t="s">
        <v>667</v>
      </c>
      <c r="D3027" s="118"/>
      <c r="E3027" s="119"/>
      <c r="F3027" s="125"/>
      <c r="G3027" s="109"/>
      <c r="H3027" s="899" t="s">
        <v>134</v>
      </c>
      <c r="I3027" s="118"/>
      <c r="J3027" s="119"/>
      <c r="K3027" s="125"/>
      <c r="L3027" s="109"/>
      <c r="M3027" s="902" t="s">
        <v>134</v>
      </c>
      <c r="N3027" s="118"/>
      <c r="O3027" s="119"/>
      <c r="P3027" s="125"/>
    </row>
    <row r="3028" spans="1:16">
      <c r="A3028" s="105"/>
      <c r="B3028" s="110"/>
      <c r="C3028" s="897"/>
      <c r="D3028" s="94"/>
      <c r="E3028" s="96"/>
      <c r="F3028" s="97"/>
      <c r="G3028" s="110"/>
      <c r="H3028" s="900"/>
      <c r="I3028" s="94"/>
      <c r="J3028" s="96"/>
      <c r="K3028" s="97"/>
      <c r="L3028" s="110"/>
      <c r="M3028" s="903"/>
      <c r="N3028" s="94"/>
      <c r="O3028" s="96"/>
      <c r="P3028" s="97"/>
    </row>
    <row r="3029" spans="1:16">
      <c r="A3029" s="105"/>
      <c r="B3029" s="126"/>
      <c r="C3029" s="897"/>
      <c r="D3029" s="94"/>
      <c r="E3029" s="96"/>
      <c r="F3029" s="97"/>
      <c r="G3029" s="126"/>
      <c r="H3029" s="900"/>
      <c r="I3029" s="94"/>
      <c r="J3029" s="96"/>
      <c r="K3029" s="97"/>
      <c r="L3029" s="126"/>
      <c r="M3029" s="903"/>
      <c r="N3029" s="94"/>
      <c r="O3029" s="96"/>
      <c r="P3029" s="128"/>
    </row>
    <row r="3030" spans="1:16">
      <c r="A3030" s="105"/>
      <c r="B3030" s="107"/>
      <c r="C3030" s="897"/>
      <c r="D3030" s="94"/>
      <c r="E3030" s="96"/>
      <c r="F3030" s="97"/>
      <c r="G3030" s="107"/>
      <c r="H3030" s="900"/>
      <c r="I3030" s="94"/>
      <c r="J3030" s="96"/>
      <c r="K3030" s="97"/>
      <c r="L3030" s="107"/>
      <c r="M3030" s="903"/>
      <c r="N3030" s="94"/>
      <c r="O3030" s="96"/>
      <c r="P3030" s="216"/>
    </row>
    <row r="3031" spans="1:16">
      <c r="A3031" s="105"/>
      <c r="B3031" s="109"/>
      <c r="C3031" s="897"/>
      <c r="D3031" s="94"/>
      <c r="E3031" s="96"/>
      <c r="F3031" s="97"/>
      <c r="G3031" s="109"/>
      <c r="H3031" s="900"/>
      <c r="I3031" s="94"/>
      <c r="J3031" s="96"/>
      <c r="K3031" s="97"/>
      <c r="L3031" s="109"/>
      <c r="M3031" s="903"/>
      <c r="N3031" s="94"/>
      <c r="O3031" s="96"/>
      <c r="P3031" s="97"/>
    </row>
    <row r="3032" spans="1:16">
      <c r="A3032" s="105"/>
      <c r="B3032" s="110"/>
      <c r="C3032" s="897"/>
      <c r="D3032" s="94"/>
      <c r="E3032" s="96"/>
      <c r="F3032" s="127"/>
      <c r="G3032" s="110"/>
      <c r="H3032" s="900"/>
      <c r="I3032" s="94"/>
      <c r="J3032" s="96"/>
      <c r="K3032" s="127"/>
      <c r="L3032" s="110"/>
      <c r="M3032" s="903"/>
      <c r="N3032" s="94"/>
      <c r="O3032" s="96"/>
      <c r="P3032" s="127"/>
    </row>
    <row r="3033" spans="1:16">
      <c r="A3033" s="105"/>
      <c r="B3033" s="109"/>
      <c r="C3033" s="897"/>
      <c r="D3033" s="94"/>
      <c r="E3033" s="96"/>
      <c r="F3033" s="128"/>
      <c r="G3033" s="109"/>
      <c r="H3033" s="900"/>
      <c r="I3033" s="94"/>
      <c r="J3033" s="96"/>
      <c r="K3033" s="128"/>
      <c r="L3033" s="109"/>
      <c r="M3033" s="903"/>
      <c r="N3033" s="94"/>
      <c r="O3033" s="96"/>
      <c r="P3033" s="128"/>
    </row>
    <row r="3034" spans="1:16">
      <c r="A3034" s="105"/>
      <c r="B3034" s="110"/>
      <c r="C3034" s="897"/>
      <c r="D3034" s="217"/>
      <c r="E3034" s="114"/>
      <c r="F3034" s="216"/>
      <c r="G3034" s="110"/>
      <c r="H3034" s="900"/>
      <c r="I3034" s="113"/>
      <c r="J3034" s="114"/>
      <c r="K3034" s="216"/>
      <c r="L3034" s="110"/>
      <c r="M3034" s="903"/>
      <c r="N3034" s="113"/>
      <c r="O3034" s="114"/>
      <c r="P3034" s="216"/>
    </row>
    <row r="3035" spans="1:16">
      <c r="A3035" s="105"/>
      <c r="B3035" s="109"/>
      <c r="C3035" s="897"/>
      <c r="D3035" s="217"/>
      <c r="E3035" s="114"/>
      <c r="F3035" s="216"/>
      <c r="G3035" s="109"/>
      <c r="H3035" s="900"/>
      <c r="I3035" s="113"/>
      <c r="J3035" s="114"/>
      <c r="K3035" s="216"/>
      <c r="L3035" s="109"/>
      <c r="M3035" s="903"/>
      <c r="N3035" s="113"/>
      <c r="O3035" s="114"/>
      <c r="P3035" s="216"/>
    </row>
    <row r="3036" spans="1:16" ht="17.25" thickBot="1">
      <c r="A3036" s="105"/>
      <c r="B3036" s="110"/>
      <c r="C3036" s="910"/>
      <c r="D3036" s="129"/>
      <c r="E3036" s="130"/>
      <c r="F3036" s="104"/>
      <c r="G3036" s="110"/>
      <c r="H3036" s="911"/>
      <c r="I3036" s="113"/>
      <c r="J3036" s="130"/>
      <c r="K3036" s="104"/>
      <c r="L3036" s="110"/>
      <c r="M3036" s="909"/>
      <c r="N3036" s="113"/>
      <c r="O3036" s="131"/>
      <c r="P3036" s="127"/>
    </row>
    <row r="3037" spans="1:16">
      <c r="A3037" s="132"/>
      <c r="B3037" s="109"/>
      <c r="C3037" s="896" t="s">
        <v>668</v>
      </c>
      <c r="D3037" s="118" t="s">
        <v>136</v>
      </c>
      <c r="E3037" s="133" t="s">
        <v>137</v>
      </c>
      <c r="F3037" s="125"/>
      <c r="G3037" s="109"/>
      <c r="H3037" s="899" t="s">
        <v>135</v>
      </c>
      <c r="I3037" s="118" t="s">
        <v>136</v>
      </c>
      <c r="J3037" s="133" t="s">
        <v>137</v>
      </c>
      <c r="K3037" s="125"/>
      <c r="L3037" s="109"/>
      <c r="M3037" s="902" t="s">
        <v>135</v>
      </c>
      <c r="N3037" s="118" t="s">
        <v>136</v>
      </c>
      <c r="O3037" s="133" t="s">
        <v>137</v>
      </c>
      <c r="P3037" s="125"/>
    </row>
    <row r="3038" spans="1:16">
      <c r="A3038" s="132"/>
      <c r="B3038" s="110"/>
      <c r="C3038" s="897"/>
      <c r="D3038" s="94" t="s">
        <v>141</v>
      </c>
      <c r="E3038" s="96" t="s">
        <v>142</v>
      </c>
      <c r="F3038" s="134"/>
      <c r="G3038" s="110"/>
      <c r="H3038" s="900"/>
      <c r="I3038" s="94" t="s">
        <v>141</v>
      </c>
      <c r="J3038" s="96" t="s">
        <v>142</v>
      </c>
      <c r="K3038" s="134"/>
      <c r="L3038" s="110"/>
      <c r="M3038" s="903"/>
      <c r="N3038" s="94" t="s">
        <v>141</v>
      </c>
      <c r="O3038" s="96" t="s">
        <v>142</v>
      </c>
      <c r="P3038" s="134"/>
    </row>
    <row r="3039" spans="1:16">
      <c r="A3039" s="132"/>
      <c r="B3039" s="135"/>
      <c r="C3039" s="897"/>
      <c r="D3039" s="94" t="s">
        <v>145</v>
      </c>
      <c r="E3039" s="96" t="s">
        <v>146</v>
      </c>
      <c r="F3039" s="97"/>
      <c r="G3039" s="135"/>
      <c r="H3039" s="900"/>
      <c r="I3039" s="94" t="s">
        <v>145</v>
      </c>
      <c r="J3039" s="96" t="s">
        <v>146</v>
      </c>
      <c r="K3039" s="97"/>
      <c r="L3039" s="135"/>
      <c r="M3039" s="903"/>
      <c r="N3039" s="94" t="s">
        <v>145</v>
      </c>
      <c r="O3039" s="96" t="s">
        <v>146</v>
      </c>
      <c r="P3039" s="97"/>
    </row>
    <row r="3040" spans="1:16">
      <c r="A3040" s="132"/>
      <c r="B3040" s="110"/>
      <c r="C3040" s="897"/>
      <c r="D3040" s="94" t="s">
        <v>147</v>
      </c>
      <c r="E3040" s="96" t="s">
        <v>148</v>
      </c>
      <c r="F3040" s="104"/>
      <c r="G3040" s="110"/>
      <c r="H3040" s="900"/>
      <c r="I3040" s="94" t="s">
        <v>147</v>
      </c>
      <c r="J3040" s="96" t="s">
        <v>148</v>
      </c>
      <c r="K3040" s="104"/>
      <c r="L3040" s="110"/>
      <c r="M3040" s="903"/>
      <c r="N3040" s="94" t="s">
        <v>147</v>
      </c>
      <c r="O3040" s="96" t="s">
        <v>148</v>
      </c>
      <c r="P3040" s="104"/>
    </row>
    <row r="3041" spans="1:16">
      <c r="A3041" s="132"/>
      <c r="B3041" s="135"/>
      <c r="C3041" s="897"/>
      <c r="D3041" s="94"/>
      <c r="E3041" s="114"/>
      <c r="F3041" s="136"/>
      <c r="G3041" s="135"/>
      <c r="H3041" s="900"/>
      <c r="I3041" s="94"/>
      <c r="J3041" s="114"/>
      <c r="K3041" s="136"/>
      <c r="L3041" s="135"/>
      <c r="M3041" s="903"/>
      <c r="N3041" s="94"/>
      <c r="O3041" s="114"/>
      <c r="P3041" s="136"/>
    </row>
    <row r="3042" spans="1:16">
      <c r="A3042" s="132"/>
      <c r="B3042" s="110"/>
      <c r="C3042" s="897"/>
      <c r="D3042" s="94"/>
      <c r="E3042" s="96"/>
      <c r="F3042" s="97"/>
      <c r="G3042" s="110"/>
      <c r="H3042" s="900"/>
      <c r="I3042" s="94"/>
      <c r="J3042" s="96"/>
      <c r="K3042" s="97"/>
      <c r="L3042" s="110"/>
      <c r="M3042" s="903"/>
      <c r="N3042" s="94"/>
      <c r="O3042" s="96"/>
      <c r="P3042" s="97"/>
    </row>
    <row r="3043" spans="1:16">
      <c r="A3043" s="132"/>
      <c r="B3043" s="135"/>
      <c r="C3043" s="897"/>
      <c r="D3043" s="94"/>
      <c r="E3043" s="114"/>
      <c r="F3043" s="136"/>
      <c r="G3043" s="135"/>
      <c r="H3043" s="900"/>
      <c r="I3043" s="94"/>
      <c r="J3043" s="114"/>
      <c r="K3043" s="136"/>
      <c r="L3043" s="135"/>
      <c r="M3043" s="903"/>
      <c r="N3043" s="94"/>
      <c r="O3043" s="114"/>
      <c r="P3043" s="136"/>
    </row>
    <row r="3044" spans="1:16">
      <c r="A3044" s="132"/>
      <c r="B3044" s="110"/>
      <c r="C3044" s="897"/>
      <c r="D3044" s="94"/>
      <c r="E3044" s="96"/>
      <c r="F3044" s="97"/>
      <c r="G3044" s="110"/>
      <c r="H3044" s="900"/>
      <c r="I3044" s="94"/>
      <c r="J3044" s="96"/>
      <c r="K3044" s="97"/>
      <c r="L3044" s="110"/>
      <c r="M3044" s="903"/>
      <c r="N3044" s="94"/>
      <c r="O3044" s="96"/>
      <c r="P3044" s="97"/>
    </row>
    <row r="3045" spans="1:16">
      <c r="A3045" s="132"/>
      <c r="B3045" s="135"/>
      <c r="C3045" s="897"/>
      <c r="D3045" s="94"/>
      <c r="E3045" s="96"/>
      <c r="F3045" s="97"/>
      <c r="G3045" s="135"/>
      <c r="H3045" s="900"/>
      <c r="I3045" s="94"/>
      <c r="J3045" s="96"/>
      <c r="K3045" s="97"/>
      <c r="L3045" s="135"/>
      <c r="M3045" s="903"/>
      <c r="N3045" s="94"/>
      <c r="O3045" s="96"/>
      <c r="P3045" s="97"/>
    </row>
    <row r="3046" spans="1:16" ht="17.25" thickBot="1">
      <c r="A3046" s="132"/>
      <c r="B3046" s="110"/>
      <c r="C3046" s="910"/>
      <c r="D3046" s="115"/>
      <c r="E3046" s="116"/>
      <c r="F3046" s="117"/>
      <c r="G3046" s="110"/>
      <c r="H3046" s="911"/>
      <c r="I3046" s="115"/>
      <c r="J3046" s="130"/>
      <c r="K3046" s="104"/>
      <c r="L3046" s="110"/>
      <c r="M3046" s="909"/>
      <c r="N3046" s="115"/>
      <c r="O3046" s="130"/>
      <c r="P3046" s="104"/>
    </row>
    <row r="3047" spans="1:16">
      <c r="A3047" s="132"/>
      <c r="B3047" s="135"/>
      <c r="C3047" s="896" t="s">
        <v>669</v>
      </c>
      <c r="D3047" s="137" t="s">
        <v>150</v>
      </c>
      <c r="E3047" s="138"/>
      <c r="F3047" s="139" t="s">
        <v>151</v>
      </c>
      <c r="G3047" s="135"/>
      <c r="H3047" s="899" t="s">
        <v>149</v>
      </c>
      <c r="I3047" s="137" t="s">
        <v>150</v>
      </c>
      <c r="J3047" s="138"/>
      <c r="K3047" s="139" t="s">
        <v>151</v>
      </c>
      <c r="L3047" s="135"/>
      <c r="M3047" s="902" t="s">
        <v>149</v>
      </c>
      <c r="N3047" s="137" t="s">
        <v>150</v>
      </c>
      <c r="O3047" s="138"/>
      <c r="P3047" s="139" t="s">
        <v>151</v>
      </c>
    </row>
    <row r="3048" spans="1:16">
      <c r="A3048" s="132"/>
      <c r="B3048" s="110"/>
      <c r="C3048" s="897"/>
      <c r="D3048" s="120"/>
      <c r="E3048" s="121"/>
      <c r="F3048" s="140"/>
      <c r="G3048" s="110"/>
      <c r="H3048" s="900"/>
      <c r="I3048" s="94"/>
      <c r="J3048" s="96"/>
      <c r="K3048" s="97"/>
      <c r="L3048" s="110"/>
      <c r="M3048" s="903"/>
      <c r="N3048" s="94"/>
      <c r="O3048" s="96"/>
      <c r="P3048" s="97"/>
    </row>
    <row r="3049" spans="1:16">
      <c r="A3049" s="132"/>
      <c r="B3049" s="135"/>
      <c r="C3049" s="897"/>
      <c r="D3049" s="94"/>
      <c r="E3049" s="96"/>
      <c r="F3049" s="97"/>
      <c r="G3049" s="135"/>
      <c r="H3049" s="900"/>
      <c r="I3049" s="94"/>
      <c r="J3049" s="96"/>
      <c r="K3049" s="97"/>
      <c r="L3049" s="135"/>
      <c r="M3049" s="903"/>
      <c r="N3049" s="94"/>
      <c r="O3049" s="96"/>
      <c r="P3049" s="97"/>
    </row>
    <row r="3050" spans="1:16">
      <c r="A3050" s="132"/>
      <c r="B3050" s="110"/>
      <c r="C3050" s="897"/>
      <c r="D3050" s="113"/>
      <c r="E3050" s="114"/>
      <c r="F3050" s="104"/>
      <c r="G3050" s="110"/>
      <c r="H3050" s="900"/>
      <c r="I3050" s="113"/>
      <c r="J3050" s="114"/>
      <c r="K3050" s="104"/>
      <c r="L3050" s="110"/>
      <c r="M3050" s="903"/>
      <c r="N3050" s="113"/>
      <c r="O3050" s="114"/>
      <c r="P3050" s="104"/>
    </row>
    <row r="3051" spans="1:16">
      <c r="A3051" s="905"/>
      <c r="B3051" s="135"/>
      <c r="C3051" s="897"/>
      <c r="D3051" s="94"/>
      <c r="E3051" s="96"/>
      <c r="F3051" s="97"/>
      <c r="G3051" s="135"/>
      <c r="H3051" s="900"/>
      <c r="I3051" s="94"/>
      <c r="J3051" s="96"/>
      <c r="K3051" s="97"/>
      <c r="L3051" s="135"/>
      <c r="M3051" s="903"/>
      <c r="N3051" s="94"/>
      <c r="O3051" s="96"/>
      <c r="P3051" s="97"/>
    </row>
    <row r="3052" spans="1:16">
      <c r="A3052" s="905"/>
      <c r="B3052" s="110"/>
      <c r="C3052" s="897"/>
      <c r="D3052" s="94"/>
      <c r="E3052" s="96"/>
      <c r="F3052" s="97"/>
      <c r="G3052" s="110"/>
      <c r="H3052" s="900"/>
      <c r="I3052" s="94"/>
      <c r="J3052" s="96"/>
      <c r="K3052" s="97"/>
      <c r="L3052" s="110"/>
      <c r="M3052" s="903"/>
      <c r="N3052" s="94"/>
      <c r="O3052" s="96"/>
      <c r="P3052" s="97"/>
    </row>
    <row r="3053" spans="1:16">
      <c r="A3053" s="905"/>
      <c r="B3053" s="135"/>
      <c r="C3053" s="897"/>
      <c r="D3053" s="113"/>
      <c r="E3053" s="114"/>
      <c r="F3053" s="104"/>
      <c r="G3053" s="135"/>
      <c r="H3053" s="900"/>
      <c r="I3053" s="113"/>
      <c r="J3053" s="114"/>
      <c r="K3053" s="104"/>
      <c r="L3053" s="135"/>
      <c r="M3053" s="903"/>
      <c r="N3053" s="113"/>
      <c r="O3053" s="114"/>
      <c r="P3053" s="104"/>
    </row>
    <row r="3054" spans="1:16" ht="17.25" thickBot="1">
      <c r="A3054" s="906"/>
      <c r="B3054" s="141"/>
      <c r="C3054" s="898"/>
      <c r="D3054" s="142"/>
      <c r="E3054" s="143"/>
      <c r="F3054" s="144"/>
      <c r="G3054" s="141"/>
      <c r="H3054" s="901"/>
      <c r="I3054" s="142"/>
      <c r="J3054" s="143"/>
      <c r="K3054" s="144"/>
      <c r="L3054" s="141"/>
      <c r="M3054" s="904"/>
      <c r="N3054" s="142"/>
      <c r="O3054" s="143"/>
      <c r="P3054" s="144"/>
    </row>
    <row r="3055" spans="1:16" s="146" customFormat="1" ht="27" customHeight="1" thickTop="1" thickBot="1">
      <c r="A3055" s="145"/>
      <c r="B3055" s="907" t="s">
        <v>152</v>
      </c>
      <c r="C3055" s="907"/>
      <c r="D3055" s="907"/>
      <c r="E3055" s="907"/>
      <c r="F3055" s="907"/>
      <c r="G3055" s="908" t="s">
        <v>153</v>
      </c>
      <c r="H3055" s="908"/>
      <c r="I3055" s="908"/>
      <c r="J3055" s="908"/>
      <c r="K3055" s="908"/>
      <c r="L3055" s="908"/>
      <c r="M3055" s="908"/>
      <c r="N3055" s="889" t="s">
        <v>154</v>
      </c>
      <c r="O3055" s="889"/>
      <c r="P3055" s="889"/>
    </row>
    <row r="3056" spans="1:16" s="159" customFormat="1" ht="21.75" customHeight="1" thickTop="1" thickBot="1">
      <c r="A3056" s="147" t="s">
        <v>0</v>
      </c>
      <c r="B3056" s="148"/>
      <c r="C3056" s="149" t="s">
        <v>155</v>
      </c>
      <c r="D3056" s="150" t="s">
        <v>156</v>
      </c>
      <c r="E3056" s="151" t="s">
        <v>157</v>
      </c>
      <c r="F3056" s="152" t="s">
        <v>158</v>
      </c>
      <c r="G3056" s="153" t="s">
        <v>159</v>
      </c>
      <c r="H3056" s="154" t="s">
        <v>150</v>
      </c>
      <c r="I3056" s="155" t="s">
        <v>156</v>
      </c>
      <c r="J3056" s="155" t="s">
        <v>157</v>
      </c>
      <c r="K3056" s="155" t="s">
        <v>158</v>
      </c>
      <c r="L3056" s="154" t="s">
        <v>160</v>
      </c>
      <c r="M3056" s="156" t="s">
        <v>161</v>
      </c>
      <c r="N3056" s="157" t="s">
        <v>155</v>
      </c>
      <c r="O3056" s="151" t="s">
        <v>157</v>
      </c>
      <c r="P3056" s="158" t="s">
        <v>158</v>
      </c>
    </row>
    <row r="3057" spans="1:16" s="172" customFormat="1" ht="17.25" thickTop="1">
      <c r="A3057" s="890">
        <f>A2971</f>
        <v>46202</v>
      </c>
      <c r="B3057" s="893" t="s">
        <v>670</v>
      </c>
      <c r="C3057" s="160"/>
      <c r="D3057" s="161"/>
      <c r="E3057" s="162"/>
      <c r="F3057" s="163"/>
      <c r="G3057" s="164"/>
      <c r="H3057" s="165"/>
      <c r="I3057" s="166"/>
      <c r="J3057" s="166"/>
      <c r="K3057" s="167"/>
      <c r="L3057" s="168"/>
      <c r="M3057" s="169"/>
      <c r="N3057" s="170"/>
      <c r="O3057" s="166"/>
      <c r="P3057" s="171"/>
    </row>
    <row r="3058" spans="1:16" s="172" customFormat="1">
      <c r="A3058" s="891"/>
      <c r="B3058" s="894"/>
      <c r="C3058" s="173"/>
      <c r="D3058" s="174"/>
      <c r="E3058" s="175"/>
      <c r="F3058" s="176"/>
      <c r="G3058" s="173"/>
      <c r="H3058" s="177"/>
      <c r="I3058" s="175"/>
      <c r="J3058" s="175"/>
      <c r="K3058" s="178"/>
      <c r="L3058" s="179"/>
      <c r="M3058" s="180"/>
      <c r="N3058" s="181"/>
      <c r="O3058" s="175"/>
      <c r="P3058" s="182"/>
    </row>
    <row r="3059" spans="1:16" s="172" customFormat="1">
      <c r="A3059" s="891"/>
      <c r="B3059" s="894"/>
      <c r="C3059" s="173"/>
      <c r="D3059" s="174"/>
      <c r="E3059" s="175"/>
      <c r="F3059" s="176"/>
      <c r="G3059" s="173"/>
      <c r="H3059" s="183"/>
      <c r="I3059" s="175"/>
      <c r="J3059" s="175"/>
      <c r="K3059" s="178"/>
      <c r="L3059" s="184"/>
      <c r="M3059" s="180"/>
      <c r="N3059" s="181"/>
      <c r="O3059" s="175"/>
      <c r="P3059" s="182"/>
    </row>
    <row r="3060" spans="1:16" s="172" customFormat="1">
      <c r="A3060" s="891"/>
      <c r="B3060" s="894"/>
      <c r="C3060" s="173"/>
      <c r="D3060" s="218"/>
      <c r="E3060" s="175"/>
      <c r="F3060" s="176"/>
      <c r="G3060" s="173"/>
      <c r="H3060" s="183"/>
      <c r="I3060" s="175"/>
      <c r="J3060" s="175"/>
      <c r="K3060" s="187"/>
      <c r="L3060" s="184"/>
      <c r="M3060" s="180"/>
      <c r="N3060" s="181"/>
      <c r="O3060" s="175"/>
      <c r="P3060" s="182"/>
    </row>
    <row r="3061" spans="1:16" s="172" customFormat="1">
      <c r="A3061" s="891"/>
      <c r="B3061" s="894"/>
      <c r="C3061" s="173"/>
      <c r="D3061" s="185"/>
      <c r="E3061" s="175"/>
      <c r="F3061" s="182"/>
      <c r="G3061" s="173"/>
      <c r="H3061" s="186"/>
      <c r="I3061" s="175"/>
      <c r="J3061" s="175"/>
      <c r="K3061" s="187"/>
      <c r="L3061" s="184"/>
      <c r="M3061" s="180"/>
      <c r="N3061" s="181"/>
      <c r="O3061" s="175"/>
      <c r="P3061" s="182"/>
    </row>
    <row r="3062" spans="1:16" s="172" customFormat="1">
      <c r="A3062" s="891"/>
      <c r="B3062" s="894"/>
      <c r="C3062" s="173"/>
      <c r="D3062" s="174"/>
      <c r="E3062" s="175"/>
      <c r="F3062" s="188"/>
      <c r="G3062" s="198"/>
      <c r="H3062" s="183"/>
      <c r="I3062" s="191"/>
      <c r="J3062" s="175"/>
      <c r="K3062" s="178"/>
      <c r="L3062" s="189"/>
      <c r="M3062" s="190"/>
      <c r="N3062" s="181"/>
      <c r="O3062" s="175"/>
      <c r="P3062" s="182"/>
    </row>
    <row r="3063" spans="1:16" s="172" customFormat="1">
      <c r="A3063" s="891"/>
      <c r="B3063" s="894"/>
      <c r="C3063" s="173"/>
      <c r="D3063" s="174"/>
      <c r="E3063" s="175"/>
      <c r="F3063" s="182"/>
      <c r="G3063" s="173"/>
      <c r="H3063" s="183"/>
      <c r="I3063" s="191"/>
      <c r="J3063" s="175"/>
      <c r="K3063" s="178"/>
      <c r="L3063" s="184"/>
      <c r="M3063" s="180"/>
      <c r="N3063" s="181"/>
      <c r="O3063" s="175"/>
      <c r="P3063" s="182"/>
    </row>
    <row r="3064" spans="1:16" s="172" customFormat="1">
      <c r="A3064" s="891"/>
      <c r="B3064" s="894"/>
      <c r="C3064" s="173"/>
      <c r="D3064" s="174"/>
      <c r="E3064" s="175"/>
      <c r="F3064" s="182"/>
      <c r="G3064" s="219"/>
      <c r="H3064" s="183"/>
      <c r="I3064" s="175"/>
      <c r="J3064" s="175"/>
      <c r="K3064" s="178"/>
      <c r="L3064" s="184"/>
      <c r="M3064" s="180"/>
      <c r="N3064" s="181"/>
      <c r="O3064" s="175"/>
      <c r="P3064" s="182"/>
    </row>
    <row r="3065" spans="1:16" s="172" customFormat="1">
      <c r="A3065" s="891"/>
      <c r="B3065" s="894"/>
      <c r="C3065" s="173"/>
      <c r="D3065" s="174"/>
      <c r="E3065" s="175"/>
      <c r="F3065" s="188"/>
      <c r="G3065" s="173"/>
      <c r="H3065" s="183"/>
      <c r="I3065" s="191"/>
      <c r="J3065" s="175"/>
      <c r="K3065" s="178"/>
      <c r="L3065" s="184"/>
      <c r="M3065" s="180"/>
      <c r="N3065" s="181"/>
      <c r="O3065" s="175"/>
      <c r="P3065" s="182"/>
    </row>
    <row r="3066" spans="1:16" s="172" customFormat="1">
      <c r="A3066" s="891"/>
      <c r="B3066" s="894"/>
      <c r="C3066" s="173"/>
      <c r="D3066" s="174"/>
      <c r="E3066" s="175"/>
      <c r="F3066" s="182"/>
      <c r="G3066" s="173"/>
      <c r="H3066" s="183"/>
      <c r="I3066" s="191"/>
      <c r="J3066" s="175"/>
      <c r="K3066" s="178"/>
      <c r="L3066" s="184"/>
      <c r="M3066" s="180"/>
      <c r="N3066" s="181"/>
      <c r="O3066" s="175"/>
      <c r="P3066" s="182"/>
    </row>
    <row r="3067" spans="1:16" s="172" customFormat="1">
      <c r="A3067" s="891"/>
      <c r="B3067" s="894"/>
      <c r="C3067" s="192"/>
      <c r="D3067" s="193"/>
      <c r="E3067" s="194"/>
      <c r="F3067" s="195"/>
      <c r="G3067" s="173"/>
      <c r="H3067" s="177"/>
      <c r="I3067" s="175"/>
      <c r="J3067" s="175"/>
      <c r="K3067" s="178"/>
      <c r="L3067" s="184"/>
      <c r="M3067" s="180"/>
      <c r="N3067" s="196"/>
      <c r="O3067" s="194"/>
      <c r="P3067" s="195"/>
    </row>
    <row r="3068" spans="1:16" s="172" customFormat="1">
      <c r="A3068" s="891"/>
      <c r="B3068" s="894"/>
      <c r="C3068" s="192"/>
      <c r="D3068" s="193"/>
      <c r="E3068" s="194"/>
      <c r="F3068" s="195"/>
      <c r="G3068" s="198"/>
      <c r="H3068" s="183"/>
      <c r="I3068" s="191"/>
      <c r="J3068" s="175"/>
      <c r="K3068" s="178"/>
      <c r="L3068" s="184"/>
      <c r="M3068" s="180"/>
      <c r="N3068" s="196"/>
      <c r="O3068" s="194"/>
      <c r="P3068" s="195"/>
    </row>
    <row r="3069" spans="1:16" s="172" customFormat="1">
      <c r="A3069" s="891"/>
      <c r="B3069" s="894"/>
      <c r="C3069" s="192"/>
      <c r="D3069" s="193"/>
      <c r="E3069" s="194"/>
      <c r="F3069" s="195"/>
      <c r="G3069" s="173"/>
      <c r="H3069" s="199"/>
      <c r="I3069" s="191"/>
      <c r="J3069" s="200"/>
      <c r="K3069" s="197"/>
      <c r="L3069" s="184"/>
      <c r="M3069" s="180"/>
      <c r="N3069" s="196"/>
      <c r="O3069" s="194"/>
      <c r="P3069" s="195"/>
    </row>
    <row r="3070" spans="1:16" s="172" customFormat="1">
      <c r="A3070" s="891"/>
      <c r="B3070" s="894"/>
      <c r="C3070" s="192"/>
      <c r="D3070" s="193"/>
      <c r="E3070" s="194"/>
      <c r="F3070" s="195"/>
      <c r="G3070" s="173"/>
      <c r="H3070" s="201"/>
      <c r="I3070" s="175"/>
      <c r="J3070" s="175"/>
      <c r="K3070" s="178"/>
      <c r="L3070" s="184"/>
      <c r="M3070" s="180"/>
      <c r="N3070" s="196"/>
      <c r="O3070" s="194"/>
      <c r="P3070" s="195"/>
    </row>
    <row r="3071" spans="1:16" s="172" customFormat="1">
      <c r="A3071" s="891"/>
      <c r="B3071" s="894"/>
      <c r="C3071" s="192"/>
      <c r="D3071" s="193"/>
      <c r="E3071" s="194"/>
      <c r="F3071" s="195"/>
      <c r="G3071" s="198"/>
      <c r="H3071" s="183"/>
      <c r="I3071" s="200"/>
      <c r="J3071" s="200"/>
      <c r="K3071" s="197"/>
      <c r="L3071" s="184"/>
      <c r="M3071" s="180"/>
      <c r="N3071" s="196"/>
      <c r="O3071" s="194"/>
      <c r="P3071" s="195"/>
    </row>
    <row r="3072" spans="1:16" s="172" customFormat="1">
      <c r="A3072" s="891"/>
      <c r="B3072" s="894"/>
      <c r="C3072" s="192"/>
      <c r="D3072" s="193"/>
      <c r="E3072" s="194"/>
      <c r="F3072" s="195"/>
      <c r="G3072" s="173"/>
      <c r="H3072" s="183"/>
      <c r="I3072" s="200"/>
      <c r="J3072" s="200"/>
      <c r="K3072" s="197"/>
      <c r="L3072" s="179"/>
      <c r="M3072" s="180"/>
      <c r="N3072" s="196"/>
      <c r="O3072" s="194"/>
      <c r="P3072" s="195"/>
    </row>
    <row r="3073" spans="1:16" s="172" customFormat="1">
      <c r="A3073" s="891"/>
      <c r="B3073" s="894"/>
      <c r="C3073" s="192"/>
      <c r="D3073" s="193"/>
      <c r="E3073" s="194"/>
      <c r="F3073" s="195"/>
      <c r="G3073" s="192"/>
      <c r="H3073" s="201"/>
      <c r="I3073" s="202"/>
      <c r="J3073" s="202"/>
      <c r="K3073" s="203"/>
      <c r="L3073" s="204"/>
      <c r="M3073" s="190"/>
      <c r="N3073" s="196"/>
      <c r="O3073" s="194"/>
      <c r="P3073" s="195"/>
    </row>
    <row r="3074" spans="1:16" s="172" customFormat="1">
      <c r="A3074" s="891"/>
      <c r="B3074" s="894"/>
      <c r="C3074" s="192"/>
      <c r="D3074" s="193"/>
      <c r="E3074" s="194"/>
      <c r="F3074" s="195"/>
      <c r="G3074" s="192"/>
      <c r="H3074" s="201"/>
      <c r="I3074" s="202"/>
      <c r="J3074" s="202"/>
      <c r="K3074" s="203"/>
      <c r="L3074" s="204"/>
      <c r="M3074" s="190"/>
      <c r="N3074" s="196"/>
      <c r="O3074" s="194"/>
      <c r="P3074" s="195"/>
    </row>
    <row r="3075" spans="1:16" s="172" customFormat="1">
      <c r="A3075" s="891"/>
      <c r="B3075" s="894"/>
      <c r="C3075" s="192"/>
      <c r="D3075" s="193"/>
      <c r="E3075" s="194"/>
      <c r="F3075" s="195"/>
      <c r="G3075" s="192"/>
      <c r="H3075" s="201"/>
      <c r="I3075" s="202"/>
      <c r="J3075" s="202"/>
      <c r="K3075" s="203"/>
      <c r="L3075" s="204"/>
      <c r="M3075" s="190"/>
      <c r="N3075" s="196"/>
      <c r="O3075" s="194"/>
      <c r="P3075" s="195"/>
    </row>
    <row r="3076" spans="1:16" s="172" customFormat="1" ht="17.25" thickBot="1">
      <c r="A3076" s="892"/>
      <c r="B3076" s="895"/>
      <c r="C3076" s="205"/>
      <c r="D3076" s="206"/>
      <c r="E3076" s="207"/>
      <c r="F3076" s="208"/>
      <c r="G3076" s="209"/>
      <c r="H3076" s="210"/>
      <c r="I3076" s="211"/>
      <c r="J3076" s="211"/>
      <c r="K3076" s="212"/>
      <c r="L3076" s="213"/>
      <c r="M3076" s="214"/>
      <c r="N3076" s="215"/>
      <c r="O3076" s="207"/>
      <c r="P3076" s="208"/>
    </row>
    <row r="3077" spans="1:16" s="71" customFormat="1" ht="18" customHeight="1" thickTop="1" thickBot="1">
      <c r="A3077" s="926">
        <f>A2971+1</f>
        <v>46203</v>
      </c>
      <c r="B3077" s="90" t="s">
        <v>162</v>
      </c>
      <c r="C3077" s="896" t="s">
        <v>665</v>
      </c>
      <c r="D3077" s="91" t="s">
        <v>114</v>
      </c>
      <c r="E3077" s="92" t="s">
        <v>164</v>
      </c>
      <c r="F3077" s="93"/>
      <c r="G3077" s="90" t="s">
        <v>162</v>
      </c>
      <c r="H3077" s="900" t="s">
        <v>163</v>
      </c>
      <c r="I3077" s="91" t="s">
        <v>114</v>
      </c>
      <c r="J3077" s="92" t="s">
        <v>164</v>
      </c>
      <c r="K3077" s="93"/>
      <c r="L3077" s="90" t="s">
        <v>162</v>
      </c>
      <c r="M3077" s="903" t="s">
        <v>163</v>
      </c>
      <c r="N3077" s="91" t="s">
        <v>114</v>
      </c>
      <c r="O3077" s="92" t="s">
        <v>164</v>
      </c>
      <c r="P3077" s="93"/>
    </row>
    <row r="3078" spans="1:16" ht="18" customHeight="1">
      <c r="A3078" s="927"/>
      <c r="B3078" s="928"/>
      <c r="C3078" s="897"/>
      <c r="D3078" s="94" t="s">
        <v>116</v>
      </c>
      <c r="E3078" s="95" t="s">
        <v>142</v>
      </c>
      <c r="F3078" s="93"/>
      <c r="G3078" s="928"/>
      <c r="H3078" s="900"/>
      <c r="I3078" s="94" t="s">
        <v>116</v>
      </c>
      <c r="J3078" s="95" t="s">
        <v>142</v>
      </c>
      <c r="K3078" s="93"/>
      <c r="L3078" s="928"/>
      <c r="M3078" s="903"/>
      <c r="N3078" s="94" t="s">
        <v>116</v>
      </c>
      <c r="O3078" s="95" t="s">
        <v>142</v>
      </c>
      <c r="P3078" s="93"/>
    </row>
    <row r="3079" spans="1:16" ht="17.25" thickBot="1">
      <c r="A3079" s="927"/>
      <c r="B3079" s="929"/>
      <c r="C3079" s="897"/>
      <c r="D3079" s="94" t="s">
        <v>165</v>
      </c>
      <c r="E3079" s="96" t="s">
        <v>166</v>
      </c>
      <c r="F3079" s="98"/>
      <c r="G3079" s="929"/>
      <c r="H3079" s="900"/>
      <c r="I3079" s="94" t="s">
        <v>165</v>
      </c>
      <c r="J3079" s="96" t="s">
        <v>166</v>
      </c>
      <c r="K3079" s="98"/>
      <c r="L3079" s="929"/>
      <c r="M3079" s="903"/>
      <c r="N3079" s="94" t="s">
        <v>165</v>
      </c>
      <c r="O3079" s="96" t="s">
        <v>166</v>
      </c>
      <c r="P3079" s="98"/>
    </row>
    <row r="3080" spans="1:16" ht="17.25" thickBot="1">
      <c r="A3080" s="927"/>
      <c r="B3080" s="90" t="s">
        <v>167</v>
      </c>
      <c r="C3080" s="897"/>
      <c r="D3080" s="94"/>
      <c r="E3080" s="96"/>
      <c r="F3080" s="97"/>
      <c r="G3080" s="90" t="s">
        <v>167</v>
      </c>
      <c r="H3080" s="900"/>
      <c r="I3080" s="94" t="s">
        <v>120</v>
      </c>
      <c r="J3080" s="96" t="s">
        <v>148</v>
      </c>
      <c r="K3080" s="97"/>
      <c r="L3080" s="90" t="s">
        <v>167</v>
      </c>
      <c r="M3080" s="903"/>
      <c r="N3080" s="94" t="s">
        <v>120</v>
      </c>
      <c r="O3080" s="96" t="s">
        <v>148</v>
      </c>
      <c r="P3080" s="97"/>
    </row>
    <row r="3081" spans="1:16">
      <c r="A3081" s="927"/>
      <c r="B3081" s="925"/>
      <c r="C3081" s="897"/>
      <c r="D3081" s="94"/>
      <c r="E3081" s="96"/>
      <c r="F3081" s="97"/>
      <c r="G3081" s="925"/>
      <c r="H3081" s="900"/>
      <c r="I3081" s="94"/>
      <c r="J3081" s="96"/>
      <c r="K3081" s="97"/>
      <c r="L3081" s="925"/>
      <c r="M3081" s="903"/>
      <c r="N3081" s="94"/>
      <c r="O3081" s="96"/>
      <c r="P3081" s="97"/>
    </row>
    <row r="3082" spans="1:16">
      <c r="A3082" s="927"/>
      <c r="B3082" s="918"/>
      <c r="C3082" s="897"/>
      <c r="D3082" s="94"/>
      <c r="E3082" s="96"/>
      <c r="F3082" s="97"/>
      <c r="G3082" s="918"/>
      <c r="H3082" s="900"/>
      <c r="I3082" s="94"/>
      <c r="J3082" s="96"/>
      <c r="K3082" s="97"/>
      <c r="L3082" s="918"/>
      <c r="M3082" s="903"/>
      <c r="N3082" s="94"/>
      <c r="O3082" s="96"/>
      <c r="P3082" s="97"/>
    </row>
    <row r="3083" spans="1:16">
      <c r="A3083" s="927"/>
      <c r="B3083" s="917"/>
      <c r="C3083" s="897"/>
      <c r="D3083" s="94"/>
      <c r="E3083" s="96"/>
      <c r="F3083" s="93"/>
      <c r="G3083" s="917"/>
      <c r="H3083" s="900"/>
      <c r="I3083" s="94"/>
      <c r="J3083" s="96"/>
      <c r="K3083" s="93"/>
      <c r="L3083" s="917"/>
      <c r="M3083" s="903"/>
      <c r="N3083" s="94"/>
      <c r="O3083" s="96"/>
      <c r="P3083" s="93"/>
    </row>
    <row r="3084" spans="1:16">
      <c r="A3084" s="927"/>
      <c r="B3084" s="918"/>
      <c r="C3084" s="897"/>
      <c r="D3084" s="94"/>
      <c r="E3084" s="96"/>
      <c r="F3084" s="99"/>
      <c r="G3084" s="918"/>
      <c r="H3084" s="900"/>
      <c r="I3084" s="94"/>
      <c r="J3084" s="96"/>
      <c r="K3084" s="99"/>
      <c r="L3084" s="918"/>
      <c r="M3084" s="903"/>
      <c r="N3084" s="94"/>
      <c r="O3084" s="96"/>
      <c r="P3084" s="93"/>
    </row>
    <row r="3085" spans="1:16">
      <c r="A3085" s="927"/>
      <c r="B3085" s="917"/>
      <c r="C3085" s="897"/>
      <c r="D3085" s="94"/>
      <c r="E3085" s="96"/>
      <c r="F3085" s="102"/>
      <c r="G3085" s="917"/>
      <c r="H3085" s="900"/>
      <c r="I3085" s="94"/>
      <c r="J3085" s="96"/>
      <c r="K3085" s="102"/>
      <c r="L3085" s="917"/>
      <c r="M3085" s="903"/>
      <c r="N3085" s="94"/>
      <c r="O3085" s="96"/>
      <c r="P3085" s="99"/>
    </row>
    <row r="3086" spans="1:16" ht="17.25" thickBot="1">
      <c r="A3086" s="927"/>
      <c r="B3086" s="918"/>
      <c r="C3086" s="897"/>
      <c r="D3086" s="94"/>
      <c r="E3086" s="96"/>
      <c r="F3086" s="99"/>
      <c r="G3086" s="918"/>
      <c r="H3086" s="900"/>
      <c r="I3086" s="94"/>
      <c r="J3086" s="96"/>
      <c r="K3086" s="99"/>
      <c r="L3086" s="918"/>
      <c r="M3086" s="903"/>
      <c r="N3086" s="94"/>
      <c r="O3086" s="96"/>
      <c r="P3086" s="99"/>
    </row>
    <row r="3087" spans="1:16" ht="17.25" thickBot="1">
      <c r="A3087" s="927"/>
      <c r="B3087" s="100" t="s">
        <v>168</v>
      </c>
      <c r="C3087" s="897"/>
      <c r="D3087" s="94"/>
      <c r="E3087" s="96"/>
      <c r="F3087" s="99"/>
      <c r="G3087" s="100" t="s">
        <v>168</v>
      </c>
      <c r="H3087" s="900"/>
      <c r="I3087" s="94"/>
      <c r="J3087" s="96"/>
      <c r="K3087" s="99"/>
      <c r="L3087" s="100" t="s">
        <v>168</v>
      </c>
      <c r="M3087" s="903"/>
      <c r="N3087" s="94"/>
      <c r="O3087" s="96"/>
      <c r="P3087" s="99"/>
    </row>
    <row r="3088" spans="1:16">
      <c r="A3088" s="927"/>
      <c r="B3088" s="919"/>
      <c r="C3088" s="897"/>
      <c r="D3088" s="94"/>
      <c r="E3088" s="96"/>
      <c r="F3088" s="99"/>
      <c r="G3088" s="919"/>
      <c r="H3088" s="900"/>
      <c r="I3088" s="94"/>
      <c r="J3088" s="96"/>
      <c r="K3088" s="99"/>
      <c r="L3088" s="919"/>
      <c r="M3088" s="903"/>
      <c r="N3088" s="94"/>
      <c r="O3088" s="96"/>
      <c r="P3088" s="99"/>
    </row>
    <row r="3089" spans="1:16">
      <c r="A3089" s="927"/>
      <c r="B3089" s="920"/>
      <c r="C3089" s="897"/>
      <c r="D3089" s="94"/>
      <c r="E3089" s="96"/>
      <c r="F3089" s="99"/>
      <c r="G3089" s="920"/>
      <c r="H3089" s="900"/>
      <c r="I3089" s="94"/>
      <c r="J3089" s="96"/>
      <c r="K3089" s="99"/>
      <c r="L3089" s="920"/>
      <c r="M3089" s="903"/>
      <c r="N3089" s="94"/>
      <c r="O3089" s="96"/>
      <c r="P3089" s="97"/>
    </row>
    <row r="3090" spans="1:16" ht="17.25" thickBot="1">
      <c r="A3090" s="927"/>
      <c r="B3090" s="921"/>
      <c r="C3090" s="897"/>
      <c r="D3090" s="94"/>
      <c r="E3090" s="96"/>
      <c r="F3090" s="97"/>
      <c r="G3090" s="921"/>
      <c r="H3090" s="900"/>
      <c r="I3090" s="94"/>
      <c r="J3090" s="96"/>
      <c r="K3090" s="97"/>
      <c r="L3090" s="921"/>
      <c r="M3090" s="903"/>
      <c r="N3090" s="94"/>
      <c r="O3090" s="96"/>
      <c r="P3090" s="97"/>
    </row>
    <row r="3091" spans="1:16" ht="17.25" thickBot="1">
      <c r="A3091" s="927"/>
      <c r="B3091" s="100" t="s">
        <v>123</v>
      </c>
      <c r="C3091" s="897"/>
      <c r="D3091" s="94"/>
      <c r="E3091" s="96"/>
      <c r="F3091" s="97"/>
      <c r="G3091" s="100" t="s">
        <v>123</v>
      </c>
      <c r="H3091" s="900"/>
      <c r="I3091" s="94"/>
      <c r="J3091" s="96"/>
      <c r="K3091" s="97"/>
      <c r="L3091" s="100" t="s">
        <v>123</v>
      </c>
      <c r="M3091" s="903"/>
      <c r="N3091" s="94"/>
      <c r="O3091" s="96"/>
      <c r="P3091" s="97"/>
    </row>
    <row r="3092" spans="1:16">
      <c r="A3092" s="927"/>
      <c r="B3092" s="932"/>
      <c r="C3092" s="897"/>
      <c r="D3092" s="94"/>
      <c r="E3092" s="96"/>
      <c r="F3092" s="97"/>
      <c r="G3092" s="932"/>
      <c r="H3092" s="900"/>
      <c r="I3092" s="94"/>
      <c r="J3092" s="96"/>
      <c r="K3092" s="97"/>
      <c r="L3092" s="932"/>
      <c r="M3092" s="903"/>
      <c r="N3092" s="94"/>
      <c r="O3092" s="96"/>
      <c r="P3092" s="97"/>
    </row>
    <row r="3093" spans="1:16">
      <c r="A3093" s="927"/>
      <c r="B3093" s="933"/>
      <c r="C3093" s="897"/>
      <c r="D3093" s="94"/>
      <c r="E3093" s="96"/>
      <c r="F3093" s="97"/>
      <c r="G3093" s="933"/>
      <c r="H3093" s="900"/>
      <c r="I3093" s="94"/>
      <c r="J3093" s="96"/>
      <c r="K3093" s="97"/>
      <c r="L3093" s="933"/>
      <c r="M3093" s="903"/>
      <c r="N3093" s="94"/>
      <c r="O3093" s="96"/>
      <c r="P3093" s="97"/>
    </row>
    <row r="3094" spans="1:16" ht="17.25" thickBot="1">
      <c r="A3094" s="927"/>
      <c r="B3094" s="934"/>
      <c r="C3094" s="897"/>
      <c r="D3094" s="94"/>
      <c r="E3094" s="96"/>
      <c r="F3094" s="97"/>
      <c r="G3094" s="934"/>
      <c r="H3094" s="900"/>
      <c r="I3094" s="94"/>
      <c r="J3094" s="96"/>
      <c r="K3094" s="97"/>
      <c r="L3094" s="934"/>
      <c r="M3094" s="903"/>
      <c r="N3094" s="94"/>
      <c r="O3094" s="96"/>
      <c r="P3094" s="97"/>
    </row>
    <row r="3095" spans="1:16">
      <c r="A3095" s="927"/>
      <c r="B3095" s="915" t="s">
        <v>124</v>
      </c>
      <c r="C3095" s="897"/>
      <c r="D3095" s="94"/>
      <c r="E3095" s="96"/>
      <c r="F3095" s="97"/>
      <c r="G3095" s="915" t="s">
        <v>124</v>
      </c>
      <c r="H3095" s="900"/>
      <c r="I3095" s="94"/>
      <c r="J3095" s="96"/>
      <c r="K3095" s="97"/>
      <c r="L3095" s="915" t="s">
        <v>124</v>
      </c>
      <c r="M3095" s="903"/>
      <c r="N3095" s="94"/>
      <c r="O3095" s="96"/>
      <c r="P3095" s="97"/>
    </row>
    <row r="3096" spans="1:16" ht="17.25" thickBot="1">
      <c r="A3096" s="927"/>
      <c r="B3096" s="916"/>
      <c r="C3096" s="897"/>
      <c r="D3096" s="94"/>
      <c r="E3096" s="96"/>
      <c r="F3096" s="97"/>
      <c r="G3096" s="916"/>
      <c r="H3096" s="900"/>
      <c r="I3096" s="94"/>
      <c r="J3096" s="96"/>
      <c r="K3096" s="97"/>
      <c r="L3096" s="916"/>
      <c r="M3096" s="903"/>
      <c r="N3096" s="94"/>
      <c r="O3096" s="96"/>
      <c r="P3096" s="93"/>
    </row>
    <row r="3097" spans="1:16" ht="17.25" thickTop="1">
      <c r="A3097" s="927"/>
      <c r="B3097" s="930" t="s">
        <v>125</v>
      </c>
      <c r="C3097" s="897"/>
      <c r="D3097" s="94"/>
      <c r="E3097" s="96"/>
      <c r="F3097" s="93"/>
      <c r="G3097" s="930" t="s">
        <v>125</v>
      </c>
      <c r="H3097" s="900"/>
      <c r="I3097" s="94"/>
      <c r="J3097" s="96"/>
      <c r="K3097" s="93"/>
      <c r="L3097" s="930" t="s">
        <v>125</v>
      </c>
      <c r="M3097" s="903"/>
      <c r="N3097" s="94"/>
      <c r="O3097" s="96"/>
      <c r="P3097" s="97"/>
    </row>
    <row r="3098" spans="1:16" ht="17.25" thickBot="1">
      <c r="A3098" s="927"/>
      <c r="B3098" s="913"/>
      <c r="C3098" s="897"/>
      <c r="D3098" s="94"/>
      <c r="E3098" s="96"/>
      <c r="F3098" s="93"/>
      <c r="G3098" s="913"/>
      <c r="H3098" s="900"/>
      <c r="I3098" s="94"/>
      <c r="J3098" s="96"/>
      <c r="K3098" s="93"/>
      <c r="L3098" s="913"/>
      <c r="M3098" s="903"/>
      <c r="N3098" s="94"/>
      <c r="O3098" s="96"/>
      <c r="P3098" s="101"/>
    </row>
    <row r="3099" spans="1:16">
      <c r="A3099" s="927"/>
      <c r="B3099" s="923"/>
      <c r="C3099" s="897"/>
      <c r="D3099" s="94"/>
      <c r="E3099" s="96"/>
      <c r="F3099" s="97"/>
      <c r="G3099" s="923"/>
      <c r="H3099" s="900"/>
      <c r="I3099" s="94"/>
      <c r="J3099" s="96"/>
      <c r="K3099" s="97"/>
      <c r="L3099" s="923"/>
      <c r="M3099" s="903"/>
      <c r="N3099" s="94"/>
      <c r="O3099" s="96"/>
      <c r="P3099" s="103"/>
    </row>
    <row r="3100" spans="1:16" ht="17.25" thickBot="1">
      <c r="A3100" s="927"/>
      <c r="B3100" s="931"/>
      <c r="C3100" s="897"/>
      <c r="D3100" s="94"/>
      <c r="E3100" s="96"/>
      <c r="F3100" s="97"/>
      <c r="G3100" s="931"/>
      <c r="H3100" s="900"/>
      <c r="I3100" s="94"/>
      <c r="J3100" s="96"/>
      <c r="K3100" s="97"/>
      <c r="L3100" s="931"/>
      <c r="M3100" s="903"/>
      <c r="N3100" s="94"/>
      <c r="O3100" s="96"/>
      <c r="P3100" s="104"/>
    </row>
    <row r="3101" spans="1:16">
      <c r="A3101" s="927"/>
      <c r="B3101" s="912" t="s">
        <v>126</v>
      </c>
      <c r="C3101" s="897"/>
      <c r="D3101" s="94"/>
      <c r="E3101" s="96"/>
      <c r="F3101" s="93"/>
      <c r="G3101" s="912" t="s">
        <v>126</v>
      </c>
      <c r="H3101" s="900"/>
      <c r="I3101" s="94"/>
      <c r="J3101" s="96"/>
      <c r="K3101" s="93"/>
      <c r="L3101" s="912" t="s">
        <v>126</v>
      </c>
      <c r="M3101" s="903"/>
      <c r="N3101" s="94"/>
      <c r="O3101" s="96"/>
      <c r="P3101" s="99"/>
    </row>
    <row r="3102" spans="1:16" ht="17.25" thickBot="1">
      <c r="A3102" s="927"/>
      <c r="B3102" s="913"/>
      <c r="C3102" s="897"/>
      <c r="D3102" s="94"/>
      <c r="E3102" s="96"/>
      <c r="F3102" s="101"/>
      <c r="G3102" s="913"/>
      <c r="H3102" s="900"/>
      <c r="I3102" s="94"/>
      <c r="J3102" s="96"/>
      <c r="K3102" s="101"/>
      <c r="L3102" s="913"/>
      <c r="M3102" s="903"/>
      <c r="N3102" s="94"/>
      <c r="O3102" s="96"/>
      <c r="P3102" s="104"/>
    </row>
    <row r="3103" spans="1:16">
      <c r="A3103" s="927"/>
      <c r="B3103" s="923"/>
      <c r="C3103" s="897"/>
      <c r="D3103" s="94"/>
      <c r="E3103" s="96"/>
      <c r="F3103" s="102"/>
      <c r="G3103" s="923"/>
      <c r="H3103" s="900"/>
      <c r="I3103" s="94"/>
      <c r="J3103" s="96"/>
      <c r="K3103" s="103"/>
      <c r="L3103" s="923"/>
      <c r="M3103" s="903"/>
      <c r="N3103" s="94"/>
      <c r="O3103" s="96"/>
      <c r="P3103" s="93"/>
    </row>
    <row r="3104" spans="1:16" ht="17.25" thickBot="1">
      <c r="A3104" s="927"/>
      <c r="B3104" s="924"/>
      <c r="C3104" s="897"/>
      <c r="D3104" s="94"/>
      <c r="E3104" s="96"/>
      <c r="F3104" s="99"/>
      <c r="G3104" s="924"/>
      <c r="H3104" s="900"/>
      <c r="I3104" s="94"/>
      <c r="J3104" s="96"/>
      <c r="K3104" s="104"/>
      <c r="L3104" s="924"/>
      <c r="M3104" s="903"/>
      <c r="N3104" s="94"/>
      <c r="O3104" s="96"/>
      <c r="P3104" s="97"/>
    </row>
    <row r="3105" spans="1:16">
      <c r="A3105" s="927"/>
      <c r="B3105" s="922" t="s">
        <v>127</v>
      </c>
      <c r="C3105" s="897"/>
      <c r="D3105" s="94"/>
      <c r="E3105" s="96"/>
      <c r="F3105" s="103"/>
      <c r="G3105" s="922" t="s">
        <v>127</v>
      </c>
      <c r="H3105" s="900"/>
      <c r="I3105" s="94"/>
      <c r="J3105" s="96"/>
      <c r="K3105" s="104"/>
      <c r="L3105" s="922" t="s">
        <v>127</v>
      </c>
      <c r="M3105" s="903"/>
      <c r="N3105" s="94"/>
      <c r="O3105" s="114"/>
      <c r="P3105" s="97"/>
    </row>
    <row r="3106" spans="1:16" ht="17.25" thickBot="1">
      <c r="A3106" s="927"/>
      <c r="B3106" s="913"/>
      <c r="C3106" s="897"/>
      <c r="D3106" s="94"/>
      <c r="E3106" s="96"/>
      <c r="F3106" s="104"/>
      <c r="G3106" s="913"/>
      <c r="H3106" s="900"/>
      <c r="I3106" s="94"/>
      <c r="J3106" s="96"/>
      <c r="K3106" s="99"/>
      <c r="L3106" s="913"/>
      <c r="M3106" s="903"/>
      <c r="N3106" s="113"/>
      <c r="O3106" s="96"/>
      <c r="P3106" s="112"/>
    </row>
    <row r="3107" spans="1:16">
      <c r="A3107" s="927"/>
      <c r="B3107" s="923"/>
      <c r="C3107" s="897"/>
      <c r="D3107" s="94"/>
      <c r="E3107" s="96"/>
      <c r="F3107" s="104"/>
      <c r="G3107" s="923"/>
      <c r="H3107" s="900"/>
      <c r="I3107" s="94"/>
      <c r="J3107" s="96"/>
      <c r="K3107" s="104"/>
      <c r="L3107" s="923"/>
      <c r="M3107" s="903"/>
      <c r="N3107" s="113"/>
      <c r="O3107" s="114"/>
      <c r="P3107" s="97"/>
    </row>
    <row r="3108" spans="1:16" ht="17.25" thickBot="1">
      <c r="A3108" s="927"/>
      <c r="B3108" s="924"/>
      <c r="C3108" s="897"/>
      <c r="D3108" s="94"/>
      <c r="E3108" s="96"/>
      <c r="F3108" s="99"/>
      <c r="G3108" s="924"/>
      <c r="H3108" s="900"/>
      <c r="I3108" s="94"/>
      <c r="J3108" s="96"/>
      <c r="K3108" s="93"/>
      <c r="L3108" s="924"/>
      <c r="M3108" s="903"/>
      <c r="N3108" s="94"/>
      <c r="O3108" s="114"/>
      <c r="P3108" s="104"/>
    </row>
    <row r="3109" spans="1:16">
      <c r="A3109" s="927"/>
      <c r="B3109" s="922" t="s">
        <v>128</v>
      </c>
      <c r="C3109" s="897"/>
      <c r="D3109" s="94"/>
      <c r="E3109" s="96"/>
      <c r="F3109" s="104"/>
      <c r="G3109" s="922" t="s">
        <v>128</v>
      </c>
      <c r="H3109" s="900"/>
      <c r="I3109" s="94"/>
      <c r="J3109" s="96"/>
      <c r="K3109" s="97"/>
      <c r="L3109" s="922" t="s">
        <v>128</v>
      </c>
      <c r="M3109" s="903"/>
      <c r="N3109" s="94"/>
      <c r="O3109" s="96"/>
      <c r="P3109" s="97"/>
    </row>
    <row r="3110" spans="1:16" ht="17.25" thickBot="1">
      <c r="A3110" s="927"/>
      <c r="B3110" s="913"/>
      <c r="C3110" s="897"/>
      <c r="D3110" s="94"/>
      <c r="E3110" s="96"/>
      <c r="F3110" s="93"/>
      <c r="G3110" s="913"/>
      <c r="H3110" s="900"/>
      <c r="I3110" s="94"/>
      <c r="J3110" s="114"/>
      <c r="K3110" s="97"/>
      <c r="L3110" s="913"/>
      <c r="M3110" s="903"/>
      <c r="N3110" s="113"/>
      <c r="O3110" s="114"/>
      <c r="P3110" s="97"/>
    </row>
    <row r="3111" spans="1:16">
      <c r="A3111" s="927"/>
      <c r="B3111" s="923"/>
      <c r="C3111" s="897"/>
      <c r="D3111" s="94"/>
      <c r="E3111" s="96"/>
      <c r="F3111" s="97"/>
      <c r="G3111" s="923"/>
      <c r="H3111" s="900"/>
      <c r="I3111" s="94"/>
      <c r="J3111" s="96"/>
      <c r="K3111" s="97"/>
      <c r="L3111" s="923"/>
      <c r="M3111" s="903"/>
      <c r="N3111" s="113"/>
      <c r="O3111" s="114"/>
      <c r="P3111" s="97"/>
    </row>
    <row r="3112" spans="1:16" ht="17.25" thickBot="1">
      <c r="A3112" s="927"/>
      <c r="B3112" s="924"/>
      <c r="C3112" s="897"/>
      <c r="D3112" s="94"/>
      <c r="E3112" s="96"/>
      <c r="F3112" s="93"/>
      <c r="G3112" s="924"/>
      <c r="H3112" s="900"/>
      <c r="I3112" s="94"/>
      <c r="J3112" s="114"/>
      <c r="K3112" s="97"/>
      <c r="L3112" s="924"/>
      <c r="M3112" s="903"/>
      <c r="N3112" s="94"/>
      <c r="O3112" s="114"/>
      <c r="P3112" s="97"/>
    </row>
    <row r="3113" spans="1:16">
      <c r="A3113" s="927"/>
      <c r="B3113" s="912" t="s">
        <v>129</v>
      </c>
      <c r="C3113" s="897"/>
      <c r="D3113" s="94"/>
      <c r="E3113" s="96"/>
      <c r="F3113" s="93"/>
      <c r="G3113" s="912" t="s">
        <v>129</v>
      </c>
      <c r="H3113" s="900"/>
      <c r="I3113" s="94"/>
      <c r="J3113" s="114"/>
      <c r="K3113" s="97"/>
      <c r="L3113" s="912" t="s">
        <v>129</v>
      </c>
      <c r="M3113" s="903"/>
      <c r="N3113" s="113"/>
      <c r="O3113" s="114"/>
      <c r="P3113" s="97"/>
    </row>
    <row r="3114" spans="1:16" ht="17.25" thickBot="1">
      <c r="A3114" s="927"/>
      <c r="B3114" s="913"/>
      <c r="C3114" s="897"/>
      <c r="D3114" s="94"/>
      <c r="E3114" s="96"/>
      <c r="F3114" s="93"/>
      <c r="G3114" s="913"/>
      <c r="H3114" s="900"/>
      <c r="I3114" s="94"/>
      <c r="J3114" s="114"/>
      <c r="K3114" s="97"/>
      <c r="L3114" s="913"/>
      <c r="M3114" s="903"/>
      <c r="N3114" s="94"/>
      <c r="O3114" s="114"/>
      <c r="P3114" s="97"/>
    </row>
    <row r="3115" spans="1:16">
      <c r="A3115" s="927"/>
      <c r="B3115" s="106"/>
      <c r="C3115" s="897"/>
      <c r="D3115" s="94"/>
      <c r="E3115" s="96"/>
      <c r="F3115" s="97"/>
      <c r="G3115" s="106"/>
      <c r="H3115" s="900"/>
      <c r="I3115" s="94"/>
      <c r="J3115" s="96"/>
      <c r="K3115" s="112"/>
      <c r="L3115" s="106"/>
      <c r="M3115" s="903"/>
      <c r="N3115" s="113"/>
      <c r="O3115" s="96"/>
      <c r="P3115" s="112"/>
    </row>
    <row r="3116" spans="1:16">
      <c r="A3116" s="927"/>
      <c r="B3116" s="107"/>
      <c r="C3116" s="897"/>
      <c r="D3116" s="94"/>
      <c r="E3116" s="96"/>
      <c r="F3116" s="93"/>
      <c r="G3116" s="107"/>
      <c r="H3116" s="900"/>
      <c r="I3116" s="94"/>
      <c r="J3116" s="96"/>
      <c r="K3116" s="97"/>
      <c r="L3116" s="107"/>
      <c r="M3116" s="903"/>
      <c r="N3116" s="113"/>
      <c r="O3116" s="114"/>
      <c r="P3116" s="97"/>
    </row>
    <row r="3117" spans="1:16">
      <c r="A3117" s="927"/>
      <c r="B3117" s="109"/>
      <c r="C3117" s="897"/>
      <c r="D3117" s="94"/>
      <c r="E3117" s="96"/>
      <c r="F3117" s="93"/>
      <c r="G3117" s="109"/>
      <c r="H3117" s="900"/>
      <c r="I3117" s="113"/>
      <c r="J3117" s="114"/>
      <c r="K3117" s="97"/>
      <c r="L3117" s="109"/>
      <c r="M3117" s="903"/>
      <c r="N3117" s="113"/>
      <c r="O3117" s="114"/>
      <c r="P3117" s="104"/>
    </row>
    <row r="3118" spans="1:16">
      <c r="A3118" s="927"/>
      <c r="B3118" s="110"/>
      <c r="C3118" s="897"/>
      <c r="D3118" s="94"/>
      <c r="E3118" s="96"/>
      <c r="F3118" s="93"/>
      <c r="G3118" s="110"/>
      <c r="H3118" s="900"/>
      <c r="I3118" s="113"/>
      <c r="J3118" s="114"/>
      <c r="K3118" s="104"/>
      <c r="L3118" s="110"/>
      <c r="M3118" s="903"/>
      <c r="N3118" s="111"/>
      <c r="O3118" s="96"/>
      <c r="P3118" s="97"/>
    </row>
    <row r="3119" spans="1:16">
      <c r="A3119" s="927"/>
      <c r="B3119" s="109"/>
      <c r="C3119" s="897"/>
      <c r="D3119" s="111"/>
      <c r="E3119" s="96"/>
      <c r="F3119" s="97"/>
      <c r="G3119" s="109"/>
      <c r="H3119" s="900"/>
      <c r="I3119" s="111"/>
      <c r="J3119" s="96"/>
      <c r="K3119" s="112"/>
      <c r="L3119" s="109"/>
      <c r="M3119" s="903"/>
      <c r="N3119" s="94"/>
      <c r="O3119" s="96"/>
      <c r="P3119" s="112"/>
    </row>
    <row r="3120" spans="1:16">
      <c r="A3120" s="927"/>
      <c r="B3120" s="110"/>
      <c r="C3120" s="897"/>
      <c r="D3120" s="94"/>
      <c r="E3120" s="96"/>
      <c r="F3120" s="108"/>
      <c r="G3120" s="110"/>
      <c r="H3120" s="900"/>
      <c r="I3120" s="94"/>
      <c r="J3120" s="96"/>
      <c r="K3120" s="97"/>
      <c r="L3120" s="110"/>
      <c r="M3120" s="903"/>
      <c r="N3120" s="113"/>
      <c r="O3120" s="114"/>
      <c r="P3120" s="97"/>
    </row>
    <row r="3121" spans="1:16">
      <c r="A3121" s="927"/>
      <c r="B3121" s="109"/>
      <c r="C3121" s="897"/>
      <c r="D3121" s="94"/>
      <c r="E3121" s="96"/>
      <c r="F3121" s="97"/>
      <c r="G3121" s="109"/>
      <c r="H3121" s="900"/>
      <c r="I3121" s="113"/>
      <c r="J3121" s="114"/>
      <c r="K3121" s="97"/>
      <c r="L3121" s="109"/>
      <c r="M3121" s="903"/>
      <c r="N3121" s="113"/>
      <c r="O3121" s="114"/>
      <c r="P3121" s="97"/>
    </row>
    <row r="3122" spans="1:16" ht="17.25" thickBot="1">
      <c r="A3122" s="927"/>
      <c r="B3122" s="110"/>
      <c r="C3122" s="910"/>
      <c r="D3122" s="115"/>
      <c r="E3122" s="116"/>
      <c r="F3122" s="117"/>
      <c r="G3122" s="110"/>
      <c r="H3122" s="900"/>
      <c r="I3122" s="115"/>
      <c r="J3122" s="116"/>
      <c r="K3122" s="117"/>
      <c r="L3122" s="110"/>
      <c r="M3122" s="903"/>
      <c r="N3122" s="115"/>
      <c r="O3122" s="116"/>
      <c r="P3122" s="117"/>
    </row>
    <row r="3123" spans="1:16">
      <c r="A3123" s="914" t="str">
        <f>TEXT(A3077,"AAAA")</f>
        <v>星期二</v>
      </c>
      <c r="B3123" s="109"/>
      <c r="C3123" s="896" t="s">
        <v>666</v>
      </c>
      <c r="D3123" s="118"/>
      <c r="E3123" s="119"/>
      <c r="F3123" s="97"/>
      <c r="G3123" s="109"/>
      <c r="H3123" s="899" t="s">
        <v>130</v>
      </c>
      <c r="I3123" s="118"/>
      <c r="J3123" s="119"/>
      <c r="K3123" s="97"/>
      <c r="L3123" s="109"/>
      <c r="M3123" s="902" t="s">
        <v>130</v>
      </c>
      <c r="N3123" s="118"/>
      <c r="O3123" s="119"/>
      <c r="P3123" s="97"/>
    </row>
    <row r="3124" spans="1:16">
      <c r="A3124" s="914"/>
      <c r="B3124" s="110"/>
      <c r="C3124" s="897"/>
      <c r="D3124" s="120"/>
      <c r="E3124" s="96"/>
      <c r="F3124" s="97"/>
      <c r="G3124" s="110"/>
      <c r="H3124" s="900"/>
      <c r="I3124" s="94"/>
      <c r="J3124" s="96"/>
      <c r="K3124" s="97"/>
      <c r="L3124" s="110"/>
      <c r="M3124" s="903"/>
      <c r="N3124" s="94"/>
      <c r="O3124" s="96"/>
      <c r="P3124" s="97"/>
    </row>
    <row r="3125" spans="1:16">
      <c r="A3125" s="914"/>
      <c r="B3125" s="109"/>
      <c r="C3125" s="897"/>
      <c r="D3125" s="120"/>
      <c r="E3125" s="96"/>
      <c r="F3125" s="97"/>
      <c r="G3125" s="109"/>
      <c r="H3125" s="900"/>
      <c r="I3125" s="94"/>
      <c r="J3125" s="96"/>
      <c r="K3125" s="97"/>
      <c r="L3125" s="109"/>
      <c r="M3125" s="903"/>
      <c r="N3125" s="94"/>
      <c r="O3125" s="96"/>
      <c r="P3125" s="97"/>
    </row>
    <row r="3126" spans="1:16">
      <c r="A3126" s="914"/>
      <c r="B3126" s="110"/>
      <c r="C3126" s="897"/>
      <c r="D3126" s="120"/>
      <c r="E3126" s="96"/>
      <c r="F3126" s="97"/>
      <c r="G3126" s="110"/>
      <c r="H3126" s="900"/>
      <c r="I3126" s="94"/>
      <c r="J3126" s="96"/>
      <c r="K3126" s="97"/>
      <c r="L3126" s="110"/>
      <c r="M3126" s="903"/>
      <c r="N3126" s="94"/>
      <c r="O3126" s="96"/>
      <c r="P3126" s="97"/>
    </row>
    <row r="3127" spans="1:16">
      <c r="A3127" s="914"/>
      <c r="B3127" s="109"/>
      <c r="C3127" s="897"/>
      <c r="D3127" s="120"/>
      <c r="E3127" s="96"/>
      <c r="F3127" s="97"/>
      <c r="G3127" s="109"/>
      <c r="H3127" s="900"/>
      <c r="I3127" s="94"/>
      <c r="J3127" s="96"/>
      <c r="K3127" s="97"/>
      <c r="L3127" s="109"/>
      <c r="M3127" s="903"/>
      <c r="N3127" s="94"/>
      <c r="O3127" s="96"/>
      <c r="P3127" s="97"/>
    </row>
    <row r="3128" spans="1:16">
      <c r="A3128" s="914"/>
      <c r="B3128" s="110"/>
      <c r="C3128" s="897"/>
      <c r="D3128" s="120"/>
      <c r="E3128" s="96"/>
      <c r="F3128" s="97"/>
      <c r="G3128" s="110"/>
      <c r="H3128" s="900"/>
      <c r="I3128" s="94"/>
      <c r="J3128" s="96"/>
      <c r="K3128" s="97"/>
      <c r="L3128" s="110"/>
      <c r="M3128" s="903"/>
      <c r="N3128" s="94"/>
      <c r="O3128" s="96"/>
      <c r="P3128" s="97"/>
    </row>
    <row r="3129" spans="1:16">
      <c r="A3129" s="914"/>
      <c r="B3129" s="109"/>
      <c r="C3129" s="897"/>
      <c r="D3129" s="120"/>
      <c r="E3129" s="96"/>
      <c r="F3129" s="97"/>
      <c r="G3129" s="109"/>
      <c r="H3129" s="900"/>
      <c r="I3129" s="94"/>
      <c r="J3129" s="96"/>
      <c r="K3129" s="97"/>
      <c r="L3129" s="109"/>
      <c r="M3129" s="903"/>
      <c r="N3129" s="94"/>
      <c r="O3129" s="96"/>
      <c r="P3129" s="97"/>
    </row>
    <row r="3130" spans="1:16">
      <c r="A3130" s="914"/>
      <c r="B3130" s="110"/>
      <c r="C3130" s="897"/>
      <c r="D3130" s="94"/>
      <c r="E3130" s="96"/>
      <c r="F3130" s="97"/>
      <c r="G3130" s="110"/>
      <c r="H3130" s="900"/>
      <c r="I3130" s="94"/>
      <c r="J3130" s="96"/>
      <c r="K3130" s="97"/>
      <c r="L3130" s="110"/>
      <c r="M3130" s="903"/>
      <c r="N3130" s="94"/>
      <c r="O3130" s="96"/>
      <c r="P3130" s="97"/>
    </row>
    <row r="3131" spans="1:16">
      <c r="A3131" s="914"/>
      <c r="B3131" s="107"/>
      <c r="C3131" s="897"/>
      <c r="D3131" s="113"/>
      <c r="E3131" s="114"/>
      <c r="F3131" s="104"/>
      <c r="G3131" s="107"/>
      <c r="H3131" s="900"/>
      <c r="I3131" s="113"/>
      <c r="J3131" s="114"/>
      <c r="K3131" s="97"/>
      <c r="L3131" s="107"/>
      <c r="M3131" s="903"/>
      <c r="N3131" s="113"/>
      <c r="O3131" s="114"/>
      <c r="P3131" s="97"/>
    </row>
    <row r="3132" spans="1:16" ht="17.25" thickBot="1">
      <c r="A3132" s="914"/>
      <c r="B3132" s="107"/>
      <c r="C3132" s="910"/>
      <c r="D3132" s="122" t="s">
        <v>132</v>
      </c>
      <c r="E3132" s="123" t="s">
        <v>133</v>
      </c>
      <c r="F3132" s="124"/>
      <c r="G3132" s="107"/>
      <c r="H3132" s="911"/>
      <c r="I3132" s="122" t="s">
        <v>132</v>
      </c>
      <c r="J3132" s="123" t="s">
        <v>133</v>
      </c>
      <c r="K3132" s="97"/>
      <c r="L3132" s="107"/>
      <c r="M3132" s="909"/>
      <c r="N3132" s="122" t="s">
        <v>132</v>
      </c>
      <c r="O3132" s="123" t="s">
        <v>133</v>
      </c>
      <c r="P3132" s="97"/>
    </row>
    <row r="3133" spans="1:16">
      <c r="A3133" s="105"/>
      <c r="B3133" s="109"/>
      <c r="C3133" s="896" t="s">
        <v>667</v>
      </c>
      <c r="D3133" s="118"/>
      <c r="E3133" s="119"/>
      <c r="F3133" s="125"/>
      <c r="G3133" s="109"/>
      <c r="H3133" s="899" t="s">
        <v>134</v>
      </c>
      <c r="I3133" s="118"/>
      <c r="J3133" s="119"/>
      <c r="K3133" s="125"/>
      <c r="L3133" s="109"/>
      <c r="M3133" s="902" t="s">
        <v>134</v>
      </c>
      <c r="N3133" s="118"/>
      <c r="O3133" s="119"/>
      <c r="P3133" s="125"/>
    </row>
    <row r="3134" spans="1:16">
      <c r="A3134" s="105"/>
      <c r="B3134" s="110"/>
      <c r="C3134" s="897"/>
      <c r="D3134" s="94"/>
      <c r="E3134" s="96"/>
      <c r="F3134" s="97"/>
      <c r="G3134" s="110"/>
      <c r="H3134" s="900"/>
      <c r="I3134" s="94"/>
      <c r="J3134" s="96"/>
      <c r="K3134" s="97"/>
      <c r="L3134" s="110"/>
      <c r="M3134" s="903"/>
      <c r="N3134" s="94"/>
      <c r="O3134" s="96"/>
      <c r="P3134" s="97"/>
    </row>
    <row r="3135" spans="1:16">
      <c r="A3135" s="105"/>
      <c r="B3135" s="126"/>
      <c r="C3135" s="897"/>
      <c r="D3135" s="94"/>
      <c r="E3135" s="96"/>
      <c r="F3135" s="97"/>
      <c r="G3135" s="126"/>
      <c r="H3135" s="900"/>
      <c r="I3135" s="94"/>
      <c r="J3135" s="96"/>
      <c r="K3135" s="97"/>
      <c r="L3135" s="126"/>
      <c r="M3135" s="903"/>
      <c r="N3135" s="94"/>
      <c r="O3135" s="96"/>
      <c r="P3135" s="128"/>
    </row>
    <row r="3136" spans="1:16">
      <c r="A3136" s="105"/>
      <c r="B3136" s="107"/>
      <c r="C3136" s="897"/>
      <c r="D3136" s="94"/>
      <c r="E3136" s="96"/>
      <c r="F3136" s="97"/>
      <c r="G3136" s="107"/>
      <c r="H3136" s="900"/>
      <c r="I3136" s="94"/>
      <c r="J3136" s="96"/>
      <c r="K3136" s="97"/>
      <c r="L3136" s="107"/>
      <c r="M3136" s="903"/>
      <c r="N3136" s="94"/>
      <c r="O3136" s="96"/>
      <c r="P3136" s="216"/>
    </row>
    <row r="3137" spans="1:16">
      <c r="A3137" s="105"/>
      <c r="B3137" s="109"/>
      <c r="C3137" s="897"/>
      <c r="D3137" s="94"/>
      <c r="E3137" s="96"/>
      <c r="F3137" s="97"/>
      <c r="G3137" s="109"/>
      <c r="H3137" s="900"/>
      <c r="I3137" s="94"/>
      <c r="J3137" s="96"/>
      <c r="K3137" s="97"/>
      <c r="L3137" s="109"/>
      <c r="M3137" s="903"/>
      <c r="N3137" s="94"/>
      <c r="O3137" s="96"/>
      <c r="P3137" s="97"/>
    </row>
    <row r="3138" spans="1:16">
      <c r="A3138" s="105"/>
      <c r="B3138" s="110"/>
      <c r="C3138" s="897"/>
      <c r="D3138" s="94"/>
      <c r="E3138" s="96"/>
      <c r="F3138" s="127"/>
      <c r="G3138" s="110"/>
      <c r="H3138" s="900"/>
      <c r="I3138" s="94"/>
      <c r="J3138" s="96"/>
      <c r="K3138" s="127"/>
      <c r="L3138" s="110"/>
      <c r="M3138" s="903"/>
      <c r="N3138" s="94"/>
      <c r="O3138" s="96"/>
      <c r="P3138" s="127"/>
    </row>
    <row r="3139" spans="1:16">
      <c r="A3139" s="105"/>
      <c r="B3139" s="109"/>
      <c r="C3139" s="897"/>
      <c r="D3139" s="94"/>
      <c r="E3139" s="96"/>
      <c r="F3139" s="128"/>
      <c r="G3139" s="109"/>
      <c r="H3139" s="900"/>
      <c r="I3139" s="94"/>
      <c r="J3139" s="96"/>
      <c r="K3139" s="128"/>
      <c r="L3139" s="109"/>
      <c r="M3139" s="903"/>
      <c r="N3139" s="94"/>
      <c r="O3139" s="96"/>
      <c r="P3139" s="128"/>
    </row>
    <row r="3140" spans="1:16">
      <c r="A3140" s="105"/>
      <c r="B3140" s="110"/>
      <c r="C3140" s="897"/>
      <c r="D3140" s="217"/>
      <c r="E3140" s="114"/>
      <c r="F3140" s="216"/>
      <c r="G3140" s="110"/>
      <c r="H3140" s="900"/>
      <c r="I3140" s="113"/>
      <c r="J3140" s="114"/>
      <c r="K3140" s="216"/>
      <c r="L3140" s="110"/>
      <c r="M3140" s="903"/>
      <c r="N3140" s="113"/>
      <c r="O3140" s="114"/>
      <c r="P3140" s="216"/>
    </row>
    <row r="3141" spans="1:16">
      <c r="A3141" s="105"/>
      <c r="B3141" s="109"/>
      <c r="C3141" s="897"/>
      <c r="D3141" s="217"/>
      <c r="E3141" s="114"/>
      <c r="F3141" s="216"/>
      <c r="G3141" s="109"/>
      <c r="H3141" s="900"/>
      <c r="I3141" s="113"/>
      <c r="J3141" s="114"/>
      <c r="K3141" s="216"/>
      <c r="L3141" s="109"/>
      <c r="M3141" s="903"/>
      <c r="N3141" s="113"/>
      <c r="O3141" s="114"/>
      <c r="P3141" s="216"/>
    </row>
    <row r="3142" spans="1:16" ht="17.25" thickBot="1">
      <c r="A3142" s="105"/>
      <c r="B3142" s="110"/>
      <c r="C3142" s="910"/>
      <c r="D3142" s="129"/>
      <c r="E3142" s="130"/>
      <c r="F3142" s="104"/>
      <c r="G3142" s="110"/>
      <c r="H3142" s="911"/>
      <c r="I3142" s="113"/>
      <c r="J3142" s="130"/>
      <c r="K3142" s="104"/>
      <c r="L3142" s="110"/>
      <c r="M3142" s="909"/>
      <c r="N3142" s="113"/>
      <c r="O3142" s="131"/>
      <c r="P3142" s="127"/>
    </row>
    <row r="3143" spans="1:16">
      <c r="A3143" s="132"/>
      <c r="B3143" s="109"/>
      <c r="C3143" s="896" t="s">
        <v>668</v>
      </c>
      <c r="D3143" s="118" t="s">
        <v>136</v>
      </c>
      <c r="E3143" s="133" t="s">
        <v>137</v>
      </c>
      <c r="F3143" s="125"/>
      <c r="G3143" s="109"/>
      <c r="H3143" s="899" t="s">
        <v>135</v>
      </c>
      <c r="I3143" s="118" t="s">
        <v>136</v>
      </c>
      <c r="J3143" s="133" t="s">
        <v>137</v>
      </c>
      <c r="K3143" s="125"/>
      <c r="L3143" s="109"/>
      <c r="M3143" s="902" t="s">
        <v>135</v>
      </c>
      <c r="N3143" s="118" t="s">
        <v>136</v>
      </c>
      <c r="O3143" s="133" t="s">
        <v>137</v>
      </c>
      <c r="P3143" s="125"/>
    </row>
    <row r="3144" spans="1:16">
      <c r="A3144" s="132"/>
      <c r="B3144" s="110"/>
      <c r="C3144" s="897"/>
      <c r="D3144" s="94" t="s">
        <v>141</v>
      </c>
      <c r="E3144" s="96" t="s">
        <v>142</v>
      </c>
      <c r="F3144" s="134"/>
      <c r="G3144" s="110"/>
      <c r="H3144" s="900"/>
      <c r="I3144" s="94" t="s">
        <v>141</v>
      </c>
      <c r="J3144" s="96" t="s">
        <v>142</v>
      </c>
      <c r="K3144" s="134"/>
      <c r="L3144" s="110"/>
      <c r="M3144" s="903"/>
      <c r="N3144" s="94" t="s">
        <v>141</v>
      </c>
      <c r="O3144" s="96" t="s">
        <v>142</v>
      </c>
      <c r="P3144" s="134"/>
    </row>
    <row r="3145" spans="1:16">
      <c r="A3145" s="132"/>
      <c r="B3145" s="135"/>
      <c r="C3145" s="897"/>
      <c r="D3145" s="94" t="s">
        <v>145</v>
      </c>
      <c r="E3145" s="96" t="s">
        <v>146</v>
      </c>
      <c r="F3145" s="97"/>
      <c r="G3145" s="135"/>
      <c r="H3145" s="900"/>
      <c r="I3145" s="94" t="s">
        <v>145</v>
      </c>
      <c r="J3145" s="96" t="s">
        <v>146</v>
      </c>
      <c r="K3145" s="97"/>
      <c r="L3145" s="135"/>
      <c r="M3145" s="903"/>
      <c r="N3145" s="94" t="s">
        <v>145</v>
      </c>
      <c r="O3145" s="96" t="s">
        <v>146</v>
      </c>
      <c r="P3145" s="97"/>
    </row>
    <row r="3146" spans="1:16">
      <c r="A3146" s="132"/>
      <c r="B3146" s="110"/>
      <c r="C3146" s="897"/>
      <c r="D3146" s="94" t="s">
        <v>147</v>
      </c>
      <c r="E3146" s="96" t="s">
        <v>148</v>
      </c>
      <c r="F3146" s="104"/>
      <c r="G3146" s="110"/>
      <c r="H3146" s="900"/>
      <c r="I3146" s="94" t="s">
        <v>147</v>
      </c>
      <c r="J3146" s="96" t="s">
        <v>148</v>
      </c>
      <c r="K3146" s="104"/>
      <c r="L3146" s="110"/>
      <c r="M3146" s="903"/>
      <c r="N3146" s="94" t="s">
        <v>147</v>
      </c>
      <c r="O3146" s="96" t="s">
        <v>148</v>
      </c>
      <c r="P3146" s="104"/>
    </row>
    <row r="3147" spans="1:16">
      <c r="A3147" s="132"/>
      <c r="B3147" s="135"/>
      <c r="C3147" s="897"/>
      <c r="D3147" s="94"/>
      <c r="E3147" s="114"/>
      <c r="F3147" s="136"/>
      <c r="G3147" s="135"/>
      <c r="H3147" s="900"/>
      <c r="I3147" s="94"/>
      <c r="J3147" s="114"/>
      <c r="K3147" s="136"/>
      <c r="L3147" s="135"/>
      <c r="M3147" s="903"/>
      <c r="N3147" s="94"/>
      <c r="O3147" s="114"/>
      <c r="P3147" s="136"/>
    </row>
    <row r="3148" spans="1:16">
      <c r="A3148" s="132"/>
      <c r="B3148" s="110"/>
      <c r="C3148" s="897"/>
      <c r="D3148" s="94"/>
      <c r="E3148" s="96"/>
      <c r="F3148" s="97"/>
      <c r="G3148" s="110"/>
      <c r="H3148" s="900"/>
      <c r="I3148" s="94"/>
      <c r="J3148" s="96"/>
      <c r="K3148" s="97"/>
      <c r="L3148" s="110"/>
      <c r="M3148" s="903"/>
      <c r="N3148" s="94"/>
      <c r="O3148" s="96"/>
      <c r="P3148" s="97"/>
    </row>
    <row r="3149" spans="1:16">
      <c r="A3149" s="132"/>
      <c r="B3149" s="135"/>
      <c r="C3149" s="897"/>
      <c r="D3149" s="94"/>
      <c r="E3149" s="114"/>
      <c r="F3149" s="136"/>
      <c r="G3149" s="135"/>
      <c r="H3149" s="900"/>
      <c r="I3149" s="94"/>
      <c r="J3149" s="114"/>
      <c r="K3149" s="136"/>
      <c r="L3149" s="135"/>
      <c r="M3149" s="903"/>
      <c r="N3149" s="94"/>
      <c r="O3149" s="114"/>
      <c r="P3149" s="136"/>
    </row>
    <row r="3150" spans="1:16">
      <c r="A3150" s="132"/>
      <c r="B3150" s="110"/>
      <c r="C3150" s="897"/>
      <c r="D3150" s="94"/>
      <c r="E3150" s="96"/>
      <c r="F3150" s="97"/>
      <c r="G3150" s="110"/>
      <c r="H3150" s="900"/>
      <c r="I3150" s="94"/>
      <c r="J3150" s="96"/>
      <c r="K3150" s="97"/>
      <c r="L3150" s="110"/>
      <c r="M3150" s="903"/>
      <c r="N3150" s="94"/>
      <c r="O3150" s="96"/>
      <c r="P3150" s="97"/>
    </row>
    <row r="3151" spans="1:16">
      <c r="A3151" s="132"/>
      <c r="B3151" s="135"/>
      <c r="C3151" s="897"/>
      <c r="D3151" s="94"/>
      <c r="E3151" s="96"/>
      <c r="F3151" s="97"/>
      <c r="G3151" s="135"/>
      <c r="H3151" s="900"/>
      <c r="I3151" s="94"/>
      <c r="J3151" s="96"/>
      <c r="K3151" s="97"/>
      <c r="L3151" s="135"/>
      <c r="M3151" s="903"/>
      <c r="N3151" s="94"/>
      <c r="O3151" s="96"/>
      <c r="P3151" s="97"/>
    </row>
    <row r="3152" spans="1:16" ht="17.25" thickBot="1">
      <c r="A3152" s="132"/>
      <c r="B3152" s="110"/>
      <c r="C3152" s="910"/>
      <c r="D3152" s="115"/>
      <c r="E3152" s="116"/>
      <c r="F3152" s="117"/>
      <c r="G3152" s="110"/>
      <c r="H3152" s="911"/>
      <c r="I3152" s="115"/>
      <c r="J3152" s="130"/>
      <c r="K3152" s="104"/>
      <c r="L3152" s="110"/>
      <c r="M3152" s="909"/>
      <c r="N3152" s="115"/>
      <c r="O3152" s="130"/>
      <c r="P3152" s="104"/>
    </row>
    <row r="3153" spans="1:16">
      <c r="A3153" s="132"/>
      <c r="B3153" s="135"/>
      <c r="C3153" s="896" t="s">
        <v>669</v>
      </c>
      <c r="D3153" s="137" t="s">
        <v>150</v>
      </c>
      <c r="E3153" s="138"/>
      <c r="F3153" s="139" t="s">
        <v>151</v>
      </c>
      <c r="G3153" s="135"/>
      <c r="H3153" s="899" t="s">
        <v>149</v>
      </c>
      <c r="I3153" s="137" t="s">
        <v>150</v>
      </c>
      <c r="J3153" s="138"/>
      <c r="K3153" s="139" t="s">
        <v>151</v>
      </c>
      <c r="L3153" s="135"/>
      <c r="M3153" s="902" t="s">
        <v>149</v>
      </c>
      <c r="N3153" s="137" t="s">
        <v>150</v>
      </c>
      <c r="O3153" s="138"/>
      <c r="P3153" s="139" t="s">
        <v>151</v>
      </c>
    </row>
    <row r="3154" spans="1:16">
      <c r="A3154" s="132"/>
      <c r="B3154" s="110"/>
      <c r="C3154" s="897"/>
      <c r="D3154" s="120"/>
      <c r="E3154" s="121"/>
      <c r="F3154" s="140"/>
      <c r="G3154" s="110"/>
      <c r="H3154" s="900"/>
      <c r="I3154" s="94"/>
      <c r="J3154" s="96"/>
      <c r="K3154" s="97"/>
      <c r="L3154" s="110"/>
      <c r="M3154" s="903"/>
      <c r="N3154" s="94"/>
      <c r="O3154" s="96"/>
      <c r="P3154" s="97"/>
    </row>
    <row r="3155" spans="1:16">
      <c r="A3155" s="132"/>
      <c r="B3155" s="135"/>
      <c r="C3155" s="897"/>
      <c r="D3155" s="94"/>
      <c r="E3155" s="96"/>
      <c r="F3155" s="97"/>
      <c r="G3155" s="135"/>
      <c r="H3155" s="900"/>
      <c r="I3155" s="94"/>
      <c r="J3155" s="96"/>
      <c r="K3155" s="97"/>
      <c r="L3155" s="135"/>
      <c r="M3155" s="903"/>
      <c r="N3155" s="94"/>
      <c r="O3155" s="96"/>
      <c r="P3155" s="97"/>
    </row>
    <row r="3156" spans="1:16">
      <c r="A3156" s="132"/>
      <c r="B3156" s="110"/>
      <c r="C3156" s="897"/>
      <c r="D3156" s="113"/>
      <c r="E3156" s="114"/>
      <c r="F3156" s="104"/>
      <c r="G3156" s="110"/>
      <c r="H3156" s="900"/>
      <c r="I3156" s="113"/>
      <c r="J3156" s="114"/>
      <c r="K3156" s="104"/>
      <c r="L3156" s="110"/>
      <c r="M3156" s="903"/>
      <c r="N3156" s="113"/>
      <c r="O3156" s="114"/>
      <c r="P3156" s="104"/>
    </row>
    <row r="3157" spans="1:16">
      <c r="A3157" s="905"/>
      <c r="B3157" s="135"/>
      <c r="C3157" s="897"/>
      <c r="D3157" s="94"/>
      <c r="E3157" s="96"/>
      <c r="F3157" s="97"/>
      <c r="G3157" s="135"/>
      <c r="H3157" s="900"/>
      <c r="I3157" s="94"/>
      <c r="J3157" s="96"/>
      <c r="K3157" s="97"/>
      <c r="L3157" s="135"/>
      <c r="M3157" s="903"/>
      <c r="N3157" s="94"/>
      <c r="O3157" s="96"/>
      <c r="P3157" s="97"/>
    </row>
    <row r="3158" spans="1:16">
      <c r="A3158" s="905"/>
      <c r="B3158" s="110"/>
      <c r="C3158" s="897"/>
      <c r="D3158" s="94"/>
      <c r="E3158" s="96"/>
      <c r="F3158" s="97"/>
      <c r="G3158" s="110"/>
      <c r="H3158" s="900"/>
      <c r="I3158" s="94"/>
      <c r="J3158" s="96"/>
      <c r="K3158" s="97"/>
      <c r="L3158" s="110"/>
      <c r="M3158" s="903"/>
      <c r="N3158" s="94"/>
      <c r="O3158" s="96"/>
      <c r="P3158" s="97"/>
    </row>
    <row r="3159" spans="1:16">
      <c r="A3159" s="905"/>
      <c r="B3159" s="135"/>
      <c r="C3159" s="897"/>
      <c r="D3159" s="113"/>
      <c r="E3159" s="114"/>
      <c r="F3159" s="104"/>
      <c r="G3159" s="135"/>
      <c r="H3159" s="900"/>
      <c r="I3159" s="113"/>
      <c r="J3159" s="114"/>
      <c r="K3159" s="104"/>
      <c r="L3159" s="135"/>
      <c r="M3159" s="903"/>
      <c r="N3159" s="113"/>
      <c r="O3159" s="114"/>
      <c r="P3159" s="104"/>
    </row>
    <row r="3160" spans="1:16" ht="17.25" thickBot="1">
      <c r="A3160" s="906"/>
      <c r="B3160" s="141"/>
      <c r="C3160" s="898"/>
      <c r="D3160" s="142"/>
      <c r="E3160" s="143"/>
      <c r="F3160" s="144"/>
      <c r="G3160" s="141"/>
      <c r="H3160" s="901"/>
      <c r="I3160" s="142"/>
      <c r="J3160" s="143"/>
      <c r="K3160" s="144"/>
      <c r="L3160" s="141"/>
      <c r="M3160" s="904"/>
      <c r="N3160" s="142"/>
      <c r="O3160" s="143"/>
      <c r="P3160" s="144"/>
    </row>
    <row r="3161" spans="1:16" s="146" customFormat="1" ht="27" customHeight="1" thickTop="1" thickBot="1">
      <c r="A3161" s="145"/>
      <c r="B3161" s="907" t="s">
        <v>152</v>
      </c>
      <c r="C3161" s="907"/>
      <c r="D3161" s="907"/>
      <c r="E3161" s="907"/>
      <c r="F3161" s="907"/>
      <c r="G3161" s="908" t="s">
        <v>153</v>
      </c>
      <c r="H3161" s="908"/>
      <c r="I3161" s="908"/>
      <c r="J3161" s="908"/>
      <c r="K3161" s="908"/>
      <c r="L3161" s="908"/>
      <c r="M3161" s="908"/>
      <c r="N3161" s="889" t="s">
        <v>154</v>
      </c>
      <c r="O3161" s="889"/>
      <c r="P3161" s="889"/>
    </row>
    <row r="3162" spans="1:16" s="159" customFormat="1" ht="21.75" customHeight="1" thickTop="1" thickBot="1">
      <c r="A3162" s="147" t="s">
        <v>0</v>
      </c>
      <c r="B3162" s="148"/>
      <c r="C3162" s="149" t="s">
        <v>155</v>
      </c>
      <c r="D3162" s="150" t="s">
        <v>156</v>
      </c>
      <c r="E3162" s="151" t="s">
        <v>157</v>
      </c>
      <c r="F3162" s="152" t="s">
        <v>158</v>
      </c>
      <c r="G3162" s="153" t="s">
        <v>159</v>
      </c>
      <c r="H3162" s="154" t="s">
        <v>150</v>
      </c>
      <c r="I3162" s="155" t="s">
        <v>156</v>
      </c>
      <c r="J3162" s="155" t="s">
        <v>157</v>
      </c>
      <c r="K3162" s="155" t="s">
        <v>158</v>
      </c>
      <c r="L3162" s="154" t="s">
        <v>160</v>
      </c>
      <c r="M3162" s="156" t="s">
        <v>161</v>
      </c>
      <c r="N3162" s="157" t="s">
        <v>155</v>
      </c>
      <c r="O3162" s="151" t="s">
        <v>157</v>
      </c>
      <c r="P3162" s="158" t="s">
        <v>158</v>
      </c>
    </row>
    <row r="3163" spans="1:16" s="172" customFormat="1" ht="17.25" thickTop="1">
      <c r="A3163" s="890">
        <f>A3077</f>
        <v>46203</v>
      </c>
      <c r="B3163" s="893" t="s">
        <v>670</v>
      </c>
      <c r="C3163" s="160"/>
      <c r="D3163" s="161"/>
      <c r="E3163" s="162"/>
      <c r="F3163" s="163"/>
      <c r="G3163" s="164"/>
      <c r="H3163" s="165"/>
      <c r="I3163" s="166"/>
      <c r="J3163" s="166"/>
      <c r="K3163" s="167"/>
      <c r="L3163" s="168"/>
      <c r="M3163" s="169"/>
      <c r="N3163" s="170"/>
      <c r="O3163" s="166"/>
      <c r="P3163" s="171"/>
    </row>
    <row r="3164" spans="1:16" s="172" customFormat="1">
      <c r="A3164" s="891"/>
      <c r="B3164" s="894"/>
      <c r="C3164" s="173"/>
      <c r="D3164" s="174"/>
      <c r="E3164" s="175"/>
      <c r="F3164" s="176"/>
      <c r="G3164" s="173"/>
      <c r="H3164" s="177"/>
      <c r="I3164" s="175"/>
      <c r="J3164" s="175"/>
      <c r="K3164" s="178"/>
      <c r="L3164" s="179"/>
      <c r="M3164" s="180"/>
      <c r="N3164" s="181"/>
      <c r="O3164" s="175"/>
      <c r="P3164" s="182"/>
    </row>
    <row r="3165" spans="1:16" s="172" customFormat="1">
      <c r="A3165" s="891"/>
      <c r="B3165" s="894"/>
      <c r="C3165" s="173"/>
      <c r="D3165" s="174"/>
      <c r="E3165" s="175"/>
      <c r="F3165" s="176"/>
      <c r="G3165" s="173"/>
      <c r="H3165" s="183"/>
      <c r="I3165" s="175"/>
      <c r="J3165" s="175"/>
      <c r="K3165" s="178"/>
      <c r="L3165" s="184"/>
      <c r="M3165" s="180"/>
      <c r="N3165" s="181"/>
      <c r="O3165" s="175"/>
      <c r="P3165" s="182"/>
    </row>
    <row r="3166" spans="1:16" s="172" customFormat="1">
      <c r="A3166" s="891"/>
      <c r="B3166" s="894"/>
      <c r="C3166" s="173"/>
      <c r="D3166" s="218"/>
      <c r="E3166" s="175"/>
      <c r="F3166" s="176"/>
      <c r="G3166" s="173"/>
      <c r="H3166" s="183"/>
      <c r="I3166" s="175"/>
      <c r="J3166" s="175"/>
      <c r="K3166" s="187"/>
      <c r="L3166" s="184"/>
      <c r="M3166" s="180"/>
      <c r="N3166" s="181"/>
      <c r="O3166" s="175"/>
      <c r="P3166" s="182"/>
    </row>
    <row r="3167" spans="1:16" s="172" customFormat="1">
      <c r="A3167" s="891"/>
      <c r="B3167" s="894"/>
      <c r="C3167" s="173"/>
      <c r="D3167" s="185"/>
      <c r="E3167" s="175"/>
      <c r="F3167" s="182"/>
      <c r="G3167" s="173"/>
      <c r="H3167" s="186"/>
      <c r="I3167" s="175"/>
      <c r="J3167" s="175"/>
      <c r="K3167" s="187"/>
      <c r="L3167" s="184"/>
      <c r="M3167" s="180"/>
      <c r="N3167" s="181"/>
      <c r="O3167" s="175"/>
      <c r="P3167" s="182"/>
    </row>
    <row r="3168" spans="1:16" s="172" customFormat="1">
      <c r="A3168" s="891"/>
      <c r="B3168" s="894"/>
      <c r="C3168" s="173"/>
      <c r="D3168" s="174"/>
      <c r="E3168" s="175"/>
      <c r="F3168" s="188"/>
      <c r="G3168" s="198"/>
      <c r="H3168" s="183"/>
      <c r="I3168" s="191"/>
      <c r="J3168" s="175"/>
      <c r="K3168" s="178"/>
      <c r="L3168" s="189"/>
      <c r="M3168" s="190"/>
      <c r="N3168" s="181"/>
      <c r="O3168" s="175"/>
      <c r="P3168" s="182"/>
    </row>
    <row r="3169" spans="1:16" s="172" customFormat="1">
      <c r="A3169" s="891"/>
      <c r="B3169" s="894"/>
      <c r="C3169" s="173"/>
      <c r="D3169" s="174"/>
      <c r="E3169" s="175"/>
      <c r="F3169" s="182"/>
      <c r="G3169" s="173"/>
      <c r="H3169" s="183"/>
      <c r="I3169" s="191"/>
      <c r="J3169" s="175"/>
      <c r="K3169" s="178"/>
      <c r="L3169" s="184"/>
      <c r="M3169" s="180"/>
      <c r="N3169" s="181"/>
      <c r="O3169" s="175"/>
      <c r="P3169" s="182"/>
    </row>
    <row r="3170" spans="1:16" s="172" customFormat="1">
      <c r="A3170" s="891"/>
      <c r="B3170" s="894"/>
      <c r="C3170" s="173"/>
      <c r="D3170" s="174"/>
      <c r="E3170" s="175"/>
      <c r="F3170" s="182"/>
      <c r="G3170" s="219"/>
      <c r="H3170" s="183"/>
      <c r="I3170" s="175"/>
      <c r="J3170" s="175"/>
      <c r="K3170" s="178"/>
      <c r="L3170" s="184"/>
      <c r="M3170" s="180"/>
      <c r="N3170" s="181"/>
      <c r="O3170" s="175"/>
      <c r="P3170" s="182"/>
    </row>
    <row r="3171" spans="1:16" s="172" customFormat="1">
      <c r="A3171" s="891"/>
      <c r="B3171" s="894"/>
      <c r="C3171" s="173"/>
      <c r="D3171" s="174"/>
      <c r="E3171" s="175"/>
      <c r="F3171" s="188"/>
      <c r="G3171" s="173"/>
      <c r="H3171" s="183"/>
      <c r="I3171" s="191"/>
      <c r="J3171" s="175"/>
      <c r="K3171" s="178"/>
      <c r="L3171" s="184"/>
      <c r="M3171" s="180"/>
      <c r="N3171" s="181"/>
      <c r="O3171" s="175"/>
      <c r="P3171" s="182"/>
    </row>
    <row r="3172" spans="1:16" s="172" customFormat="1">
      <c r="A3172" s="891"/>
      <c r="B3172" s="894"/>
      <c r="C3172" s="173"/>
      <c r="D3172" s="174"/>
      <c r="E3172" s="175"/>
      <c r="F3172" s="182"/>
      <c r="G3172" s="173"/>
      <c r="H3172" s="183"/>
      <c r="I3172" s="191"/>
      <c r="J3172" s="175"/>
      <c r="K3172" s="178"/>
      <c r="L3172" s="184"/>
      <c r="M3172" s="180"/>
      <c r="N3172" s="181"/>
      <c r="O3172" s="175"/>
      <c r="P3172" s="182"/>
    </row>
    <row r="3173" spans="1:16" s="172" customFormat="1">
      <c r="A3173" s="891"/>
      <c r="B3173" s="894"/>
      <c r="C3173" s="192"/>
      <c r="D3173" s="193"/>
      <c r="E3173" s="194"/>
      <c r="F3173" s="195"/>
      <c r="G3173" s="173"/>
      <c r="H3173" s="177"/>
      <c r="I3173" s="175"/>
      <c r="J3173" s="175"/>
      <c r="K3173" s="178"/>
      <c r="L3173" s="184"/>
      <c r="M3173" s="180"/>
      <c r="N3173" s="196"/>
      <c r="O3173" s="194"/>
      <c r="P3173" s="195"/>
    </row>
    <row r="3174" spans="1:16" s="172" customFormat="1">
      <c r="A3174" s="891"/>
      <c r="B3174" s="894"/>
      <c r="C3174" s="192"/>
      <c r="D3174" s="193"/>
      <c r="E3174" s="194"/>
      <c r="F3174" s="195"/>
      <c r="G3174" s="198"/>
      <c r="H3174" s="183"/>
      <c r="I3174" s="191"/>
      <c r="J3174" s="175"/>
      <c r="K3174" s="178"/>
      <c r="L3174" s="184"/>
      <c r="M3174" s="180"/>
      <c r="N3174" s="196"/>
      <c r="O3174" s="194"/>
      <c r="P3174" s="195"/>
    </row>
    <row r="3175" spans="1:16" s="172" customFormat="1">
      <c r="A3175" s="891"/>
      <c r="B3175" s="894"/>
      <c r="C3175" s="192"/>
      <c r="D3175" s="193"/>
      <c r="E3175" s="194"/>
      <c r="F3175" s="195"/>
      <c r="G3175" s="173"/>
      <c r="H3175" s="199"/>
      <c r="I3175" s="191"/>
      <c r="J3175" s="200"/>
      <c r="K3175" s="197"/>
      <c r="L3175" s="184"/>
      <c r="M3175" s="180"/>
      <c r="N3175" s="196"/>
      <c r="O3175" s="194"/>
      <c r="P3175" s="195"/>
    </row>
    <row r="3176" spans="1:16" s="172" customFormat="1">
      <c r="A3176" s="891"/>
      <c r="B3176" s="894"/>
      <c r="C3176" s="192"/>
      <c r="D3176" s="193"/>
      <c r="E3176" s="194"/>
      <c r="F3176" s="195"/>
      <c r="G3176" s="173"/>
      <c r="H3176" s="201"/>
      <c r="I3176" s="175"/>
      <c r="J3176" s="175"/>
      <c r="K3176" s="178"/>
      <c r="L3176" s="184"/>
      <c r="M3176" s="180"/>
      <c r="N3176" s="196"/>
      <c r="O3176" s="194"/>
      <c r="P3176" s="195"/>
    </row>
    <row r="3177" spans="1:16" s="172" customFormat="1">
      <c r="A3177" s="891"/>
      <c r="B3177" s="894"/>
      <c r="C3177" s="192"/>
      <c r="D3177" s="193"/>
      <c r="E3177" s="194"/>
      <c r="F3177" s="195"/>
      <c r="G3177" s="198"/>
      <c r="H3177" s="183"/>
      <c r="I3177" s="200"/>
      <c r="J3177" s="200"/>
      <c r="K3177" s="197"/>
      <c r="L3177" s="184"/>
      <c r="M3177" s="180"/>
      <c r="N3177" s="196"/>
      <c r="O3177" s="194"/>
      <c r="P3177" s="195"/>
    </row>
    <row r="3178" spans="1:16" s="172" customFormat="1">
      <c r="A3178" s="891"/>
      <c r="B3178" s="894"/>
      <c r="C3178" s="192"/>
      <c r="D3178" s="193"/>
      <c r="E3178" s="194"/>
      <c r="F3178" s="195"/>
      <c r="G3178" s="173"/>
      <c r="H3178" s="183"/>
      <c r="I3178" s="200"/>
      <c r="J3178" s="200"/>
      <c r="K3178" s="197"/>
      <c r="L3178" s="179"/>
      <c r="M3178" s="180"/>
      <c r="N3178" s="196"/>
      <c r="O3178" s="194"/>
      <c r="P3178" s="195"/>
    </row>
    <row r="3179" spans="1:16" s="172" customFormat="1">
      <c r="A3179" s="891"/>
      <c r="B3179" s="894"/>
      <c r="C3179" s="192"/>
      <c r="D3179" s="193"/>
      <c r="E3179" s="194"/>
      <c r="F3179" s="195"/>
      <c r="G3179" s="192"/>
      <c r="H3179" s="201"/>
      <c r="I3179" s="202"/>
      <c r="J3179" s="202"/>
      <c r="K3179" s="203"/>
      <c r="L3179" s="204"/>
      <c r="M3179" s="190"/>
      <c r="N3179" s="196"/>
      <c r="O3179" s="194"/>
      <c r="P3179" s="195"/>
    </row>
    <row r="3180" spans="1:16" s="172" customFormat="1">
      <c r="A3180" s="891"/>
      <c r="B3180" s="894"/>
      <c r="C3180" s="192"/>
      <c r="D3180" s="193"/>
      <c r="E3180" s="194"/>
      <c r="F3180" s="195"/>
      <c r="G3180" s="192"/>
      <c r="H3180" s="201"/>
      <c r="I3180" s="202"/>
      <c r="J3180" s="202"/>
      <c r="K3180" s="203"/>
      <c r="L3180" s="204"/>
      <c r="M3180" s="190"/>
      <c r="N3180" s="196"/>
      <c r="O3180" s="194"/>
      <c r="P3180" s="195"/>
    </row>
    <row r="3181" spans="1:16" s="172" customFormat="1">
      <c r="A3181" s="891"/>
      <c r="B3181" s="894"/>
      <c r="C3181" s="192"/>
      <c r="D3181" s="193"/>
      <c r="E3181" s="194"/>
      <c r="F3181" s="195"/>
      <c r="G3181" s="192"/>
      <c r="H3181" s="201"/>
      <c r="I3181" s="202"/>
      <c r="J3181" s="202"/>
      <c r="K3181" s="203"/>
      <c r="L3181" s="204"/>
      <c r="M3181" s="190"/>
      <c r="N3181" s="196"/>
      <c r="O3181" s="194"/>
      <c r="P3181" s="195"/>
    </row>
    <row r="3182" spans="1:16" s="172" customFormat="1" ht="17.25" thickBot="1">
      <c r="A3182" s="892"/>
      <c r="B3182" s="895"/>
      <c r="C3182" s="205"/>
      <c r="D3182" s="206"/>
      <c r="E3182" s="207"/>
      <c r="F3182" s="208"/>
      <c r="G3182" s="209"/>
      <c r="H3182" s="210"/>
      <c r="I3182" s="211"/>
      <c r="J3182" s="211"/>
      <c r="K3182" s="212"/>
      <c r="L3182" s="213"/>
      <c r="M3182" s="214"/>
      <c r="N3182" s="215"/>
      <c r="O3182" s="207"/>
      <c r="P3182" s="208"/>
    </row>
    <row r="3183" spans="1:16" s="71" customFormat="1" ht="18" customHeight="1" thickTop="1" thickBot="1">
      <c r="A3183" s="926">
        <f>A3077+1</f>
        <v>46204</v>
      </c>
      <c r="B3183" s="90" t="s">
        <v>162</v>
      </c>
      <c r="C3183" s="896" t="s">
        <v>665</v>
      </c>
      <c r="D3183" s="91" t="s">
        <v>114</v>
      </c>
      <c r="E3183" s="92" t="s">
        <v>164</v>
      </c>
      <c r="F3183" s="93"/>
      <c r="G3183" s="90" t="s">
        <v>162</v>
      </c>
      <c r="H3183" s="900" t="s">
        <v>163</v>
      </c>
      <c r="I3183" s="91" t="s">
        <v>114</v>
      </c>
      <c r="J3183" s="92" t="s">
        <v>164</v>
      </c>
      <c r="K3183" s="93"/>
      <c r="L3183" s="90" t="s">
        <v>162</v>
      </c>
      <c r="M3183" s="903" t="s">
        <v>163</v>
      </c>
      <c r="N3183" s="91" t="s">
        <v>114</v>
      </c>
      <c r="O3183" s="92" t="s">
        <v>164</v>
      </c>
      <c r="P3183" s="93"/>
    </row>
    <row r="3184" spans="1:16" ht="18" customHeight="1">
      <c r="A3184" s="927"/>
      <c r="B3184" s="928"/>
      <c r="C3184" s="897"/>
      <c r="D3184" s="94" t="s">
        <v>116</v>
      </c>
      <c r="E3184" s="95" t="s">
        <v>142</v>
      </c>
      <c r="F3184" s="93"/>
      <c r="G3184" s="928"/>
      <c r="H3184" s="900"/>
      <c r="I3184" s="94" t="s">
        <v>116</v>
      </c>
      <c r="J3184" s="95" t="s">
        <v>142</v>
      </c>
      <c r="K3184" s="93"/>
      <c r="L3184" s="928"/>
      <c r="M3184" s="903"/>
      <c r="N3184" s="94" t="s">
        <v>116</v>
      </c>
      <c r="O3184" s="95" t="s">
        <v>142</v>
      </c>
      <c r="P3184" s="93"/>
    </row>
    <row r="3185" spans="1:16" ht="17.25" thickBot="1">
      <c r="A3185" s="927"/>
      <c r="B3185" s="929"/>
      <c r="C3185" s="897"/>
      <c r="D3185" s="94" t="s">
        <v>165</v>
      </c>
      <c r="E3185" s="96" t="s">
        <v>166</v>
      </c>
      <c r="F3185" s="98"/>
      <c r="G3185" s="929"/>
      <c r="H3185" s="900"/>
      <c r="I3185" s="94" t="s">
        <v>165</v>
      </c>
      <c r="J3185" s="96" t="s">
        <v>166</v>
      </c>
      <c r="K3185" s="98"/>
      <c r="L3185" s="929"/>
      <c r="M3185" s="903"/>
      <c r="N3185" s="94" t="s">
        <v>165</v>
      </c>
      <c r="O3185" s="96" t="s">
        <v>166</v>
      </c>
      <c r="P3185" s="98"/>
    </row>
    <row r="3186" spans="1:16" ht="17.25" thickBot="1">
      <c r="A3186" s="927"/>
      <c r="B3186" s="90" t="s">
        <v>167</v>
      </c>
      <c r="C3186" s="897"/>
      <c r="D3186" s="94"/>
      <c r="E3186" s="96"/>
      <c r="F3186" s="97"/>
      <c r="G3186" s="90" t="s">
        <v>167</v>
      </c>
      <c r="H3186" s="900"/>
      <c r="I3186" s="94" t="s">
        <v>120</v>
      </c>
      <c r="J3186" s="96" t="s">
        <v>148</v>
      </c>
      <c r="K3186" s="97"/>
      <c r="L3186" s="90" t="s">
        <v>167</v>
      </c>
      <c r="M3186" s="903"/>
      <c r="N3186" s="94" t="s">
        <v>120</v>
      </c>
      <c r="O3186" s="96" t="s">
        <v>148</v>
      </c>
      <c r="P3186" s="97"/>
    </row>
    <row r="3187" spans="1:16">
      <c r="A3187" s="927"/>
      <c r="B3187" s="925"/>
      <c r="C3187" s="897"/>
      <c r="D3187" s="94"/>
      <c r="E3187" s="96"/>
      <c r="F3187" s="97"/>
      <c r="G3187" s="925"/>
      <c r="H3187" s="900"/>
      <c r="I3187" s="94"/>
      <c r="J3187" s="96"/>
      <c r="K3187" s="97"/>
      <c r="L3187" s="925"/>
      <c r="M3187" s="903"/>
      <c r="N3187" s="94"/>
      <c r="O3187" s="96"/>
      <c r="P3187" s="97"/>
    </row>
    <row r="3188" spans="1:16">
      <c r="A3188" s="927"/>
      <c r="B3188" s="918"/>
      <c r="C3188" s="897"/>
      <c r="D3188" s="94"/>
      <c r="E3188" s="96"/>
      <c r="F3188" s="97"/>
      <c r="G3188" s="918"/>
      <c r="H3188" s="900"/>
      <c r="I3188" s="94"/>
      <c r="J3188" s="96"/>
      <c r="K3188" s="97"/>
      <c r="L3188" s="918"/>
      <c r="M3188" s="903"/>
      <c r="N3188" s="94"/>
      <c r="O3188" s="96"/>
      <c r="P3188" s="97"/>
    </row>
    <row r="3189" spans="1:16">
      <c r="A3189" s="927"/>
      <c r="B3189" s="917"/>
      <c r="C3189" s="897"/>
      <c r="D3189" s="94"/>
      <c r="E3189" s="96"/>
      <c r="F3189" s="93"/>
      <c r="G3189" s="917"/>
      <c r="H3189" s="900"/>
      <c r="I3189" s="94"/>
      <c r="J3189" s="96"/>
      <c r="K3189" s="93"/>
      <c r="L3189" s="917"/>
      <c r="M3189" s="903"/>
      <c r="N3189" s="94"/>
      <c r="O3189" s="96"/>
      <c r="P3189" s="93"/>
    </row>
    <row r="3190" spans="1:16">
      <c r="A3190" s="927"/>
      <c r="B3190" s="918"/>
      <c r="C3190" s="897"/>
      <c r="D3190" s="94"/>
      <c r="E3190" s="96"/>
      <c r="F3190" s="99"/>
      <c r="G3190" s="918"/>
      <c r="H3190" s="900"/>
      <c r="I3190" s="94"/>
      <c r="J3190" s="96"/>
      <c r="K3190" s="99"/>
      <c r="L3190" s="918"/>
      <c r="M3190" s="903"/>
      <c r="N3190" s="94"/>
      <c r="O3190" s="96"/>
      <c r="P3190" s="93"/>
    </row>
    <row r="3191" spans="1:16">
      <c r="A3191" s="927"/>
      <c r="B3191" s="917"/>
      <c r="C3191" s="897"/>
      <c r="D3191" s="94"/>
      <c r="E3191" s="96"/>
      <c r="F3191" s="102"/>
      <c r="G3191" s="917"/>
      <c r="H3191" s="900"/>
      <c r="I3191" s="94"/>
      <c r="J3191" s="96"/>
      <c r="K3191" s="102"/>
      <c r="L3191" s="917"/>
      <c r="M3191" s="903"/>
      <c r="N3191" s="94"/>
      <c r="O3191" s="96"/>
      <c r="P3191" s="99"/>
    </row>
    <row r="3192" spans="1:16" ht="17.25" thickBot="1">
      <c r="A3192" s="927"/>
      <c r="B3192" s="918"/>
      <c r="C3192" s="897"/>
      <c r="D3192" s="94"/>
      <c r="E3192" s="96"/>
      <c r="F3192" s="99"/>
      <c r="G3192" s="918"/>
      <c r="H3192" s="900"/>
      <c r="I3192" s="94"/>
      <c r="J3192" s="96"/>
      <c r="K3192" s="99"/>
      <c r="L3192" s="918"/>
      <c r="M3192" s="903"/>
      <c r="N3192" s="94"/>
      <c r="O3192" s="96"/>
      <c r="P3192" s="99"/>
    </row>
    <row r="3193" spans="1:16" ht="17.25" thickBot="1">
      <c r="A3193" s="927"/>
      <c r="B3193" s="100" t="s">
        <v>168</v>
      </c>
      <c r="C3193" s="897"/>
      <c r="D3193" s="94"/>
      <c r="E3193" s="96"/>
      <c r="F3193" s="99"/>
      <c r="G3193" s="100" t="s">
        <v>168</v>
      </c>
      <c r="H3193" s="900"/>
      <c r="I3193" s="94"/>
      <c r="J3193" s="96"/>
      <c r="K3193" s="99"/>
      <c r="L3193" s="100" t="s">
        <v>168</v>
      </c>
      <c r="M3193" s="903"/>
      <c r="N3193" s="94"/>
      <c r="O3193" s="96"/>
      <c r="P3193" s="99"/>
    </row>
    <row r="3194" spans="1:16">
      <c r="A3194" s="927"/>
      <c r="B3194" s="919"/>
      <c r="C3194" s="897"/>
      <c r="D3194" s="94"/>
      <c r="E3194" s="96"/>
      <c r="F3194" s="99"/>
      <c r="G3194" s="919"/>
      <c r="H3194" s="900"/>
      <c r="I3194" s="94"/>
      <c r="J3194" s="96"/>
      <c r="K3194" s="99"/>
      <c r="L3194" s="919"/>
      <c r="M3194" s="903"/>
      <c r="N3194" s="94"/>
      <c r="O3194" s="96"/>
      <c r="P3194" s="99"/>
    </row>
    <row r="3195" spans="1:16">
      <c r="A3195" s="927"/>
      <c r="B3195" s="920"/>
      <c r="C3195" s="897"/>
      <c r="D3195" s="94"/>
      <c r="E3195" s="96"/>
      <c r="F3195" s="99"/>
      <c r="G3195" s="920"/>
      <c r="H3195" s="900"/>
      <c r="I3195" s="94"/>
      <c r="J3195" s="96"/>
      <c r="K3195" s="99"/>
      <c r="L3195" s="920"/>
      <c r="M3195" s="903"/>
      <c r="N3195" s="94"/>
      <c r="O3195" s="96"/>
      <c r="P3195" s="97"/>
    </row>
    <row r="3196" spans="1:16" ht="17.25" thickBot="1">
      <c r="A3196" s="927"/>
      <c r="B3196" s="921"/>
      <c r="C3196" s="897"/>
      <c r="D3196" s="94"/>
      <c r="E3196" s="96"/>
      <c r="F3196" s="97"/>
      <c r="G3196" s="921"/>
      <c r="H3196" s="900"/>
      <c r="I3196" s="94"/>
      <c r="J3196" s="96"/>
      <c r="K3196" s="97"/>
      <c r="L3196" s="921"/>
      <c r="M3196" s="903"/>
      <c r="N3196" s="94"/>
      <c r="O3196" s="96"/>
      <c r="P3196" s="97"/>
    </row>
    <row r="3197" spans="1:16" ht="17.25" thickBot="1">
      <c r="A3197" s="927"/>
      <c r="B3197" s="100" t="s">
        <v>123</v>
      </c>
      <c r="C3197" s="897"/>
      <c r="D3197" s="94"/>
      <c r="E3197" s="96"/>
      <c r="F3197" s="97"/>
      <c r="G3197" s="100" t="s">
        <v>123</v>
      </c>
      <c r="H3197" s="900"/>
      <c r="I3197" s="94"/>
      <c r="J3197" s="96"/>
      <c r="K3197" s="97"/>
      <c r="L3197" s="100" t="s">
        <v>123</v>
      </c>
      <c r="M3197" s="903"/>
      <c r="N3197" s="94"/>
      <c r="O3197" s="96"/>
      <c r="P3197" s="97"/>
    </row>
    <row r="3198" spans="1:16">
      <c r="A3198" s="927"/>
      <c r="B3198" s="932"/>
      <c r="C3198" s="897"/>
      <c r="D3198" s="94"/>
      <c r="E3198" s="96"/>
      <c r="F3198" s="97"/>
      <c r="G3198" s="932"/>
      <c r="H3198" s="900"/>
      <c r="I3198" s="94"/>
      <c r="J3198" s="96"/>
      <c r="K3198" s="97"/>
      <c r="L3198" s="932"/>
      <c r="M3198" s="903"/>
      <c r="N3198" s="94"/>
      <c r="O3198" s="96"/>
      <c r="P3198" s="97"/>
    </row>
    <row r="3199" spans="1:16">
      <c r="A3199" s="927"/>
      <c r="B3199" s="933"/>
      <c r="C3199" s="897"/>
      <c r="D3199" s="94"/>
      <c r="E3199" s="96"/>
      <c r="F3199" s="97"/>
      <c r="G3199" s="933"/>
      <c r="H3199" s="900"/>
      <c r="I3199" s="94"/>
      <c r="J3199" s="96"/>
      <c r="K3199" s="97"/>
      <c r="L3199" s="933"/>
      <c r="M3199" s="903"/>
      <c r="N3199" s="94"/>
      <c r="O3199" s="96"/>
      <c r="P3199" s="97"/>
    </row>
    <row r="3200" spans="1:16" ht="17.25" thickBot="1">
      <c r="A3200" s="927"/>
      <c r="B3200" s="934"/>
      <c r="C3200" s="897"/>
      <c r="D3200" s="94"/>
      <c r="E3200" s="96"/>
      <c r="F3200" s="97"/>
      <c r="G3200" s="934"/>
      <c r="H3200" s="900"/>
      <c r="I3200" s="94"/>
      <c r="J3200" s="96"/>
      <c r="K3200" s="97"/>
      <c r="L3200" s="934"/>
      <c r="M3200" s="903"/>
      <c r="N3200" s="94"/>
      <c r="O3200" s="96"/>
      <c r="P3200" s="97"/>
    </row>
    <row r="3201" spans="1:16">
      <c r="A3201" s="927"/>
      <c r="B3201" s="915" t="s">
        <v>124</v>
      </c>
      <c r="C3201" s="897"/>
      <c r="D3201" s="94"/>
      <c r="E3201" s="96"/>
      <c r="F3201" s="97"/>
      <c r="G3201" s="915" t="s">
        <v>124</v>
      </c>
      <c r="H3201" s="900"/>
      <c r="I3201" s="94"/>
      <c r="J3201" s="96"/>
      <c r="K3201" s="97"/>
      <c r="L3201" s="915" t="s">
        <v>124</v>
      </c>
      <c r="M3201" s="903"/>
      <c r="N3201" s="94"/>
      <c r="O3201" s="96"/>
      <c r="P3201" s="97"/>
    </row>
    <row r="3202" spans="1:16" ht="17.25" thickBot="1">
      <c r="A3202" s="927"/>
      <c r="B3202" s="916"/>
      <c r="C3202" s="897"/>
      <c r="D3202" s="94"/>
      <c r="E3202" s="96"/>
      <c r="F3202" s="97"/>
      <c r="G3202" s="916"/>
      <c r="H3202" s="900"/>
      <c r="I3202" s="94"/>
      <c r="J3202" s="96"/>
      <c r="K3202" s="97"/>
      <c r="L3202" s="916"/>
      <c r="M3202" s="903"/>
      <c r="N3202" s="94"/>
      <c r="O3202" s="96"/>
      <c r="P3202" s="93"/>
    </row>
    <row r="3203" spans="1:16" ht="17.25" thickTop="1">
      <c r="A3203" s="927"/>
      <c r="B3203" s="930" t="s">
        <v>125</v>
      </c>
      <c r="C3203" s="897"/>
      <c r="D3203" s="94"/>
      <c r="E3203" s="96"/>
      <c r="F3203" s="93"/>
      <c r="G3203" s="930" t="s">
        <v>125</v>
      </c>
      <c r="H3203" s="900"/>
      <c r="I3203" s="94"/>
      <c r="J3203" s="96"/>
      <c r="K3203" s="93"/>
      <c r="L3203" s="930" t="s">
        <v>125</v>
      </c>
      <c r="M3203" s="903"/>
      <c r="N3203" s="94"/>
      <c r="O3203" s="96"/>
      <c r="P3203" s="97"/>
    </row>
    <row r="3204" spans="1:16" ht="17.25" thickBot="1">
      <c r="A3204" s="927"/>
      <c r="B3204" s="913"/>
      <c r="C3204" s="897"/>
      <c r="D3204" s="94"/>
      <c r="E3204" s="96"/>
      <c r="F3204" s="93"/>
      <c r="G3204" s="913"/>
      <c r="H3204" s="900"/>
      <c r="I3204" s="94"/>
      <c r="J3204" s="96"/>
      <c r="K3204" s="93"/>
      <c r="L3204" s="913"/>
      <c r="M3204" s="903"/>
      <c r="N3204" s="94"/>
      <c r="O3204" s="96"/>
      <c r="P3204" s="101"/>
    </row>
    <row r="3205" spans="1:16">
      <c r="A3205" s="927"/>
      <c r="B3205" s="923"/>
      <c r="C3205" s="897"/>
      <c r="D3205" s="94"/>
      <c r="E3205" s="96"/>
      <c r="F3205" s="97"/>
      <c r="G3205" s="923"/>
      <c r="H3205" s="900"/>
      <c r="I3205" s="94"/>
      <c r="J3205" s="96"/>
      <c r="K3205" s="97"/>
      <c r="L3205" s="923"/>
      <c r="M3205" s="903"/>
      <c r="N3205" s="94"/>
      <c r="O3205" s="96"/>
      <c r="P3205" s="103"/>
    </row>
    <row r="3206" spans="1:16" ht="17.25" thickBot="1">
      <c r="A3206" s="927"/>
      <c r="B3206" s="931"/>
      <c r="C3206" s="897"/>
      <c r="D3206" s="94"/>
      <c r="E3206" s="96"/>
      <c r="F3206" s="97"/>
      <c r="G3206" s="931"/>
      <c r="H3206" s="900"/>
      <c r="I3206" s="94"/>
      <c r="J3206" s="96"/>
      <c r="K3206" s="97"/>
      <c r="L3206" s="931"/>
      <c r="M3206" s="903"/>
      <c r="N3206" s="94"/>
      <c r="O3206" s="96"/>
      <c r="P3206" s="104"/>
    </row>
    <row r="3207" spans="1:16">
      <c r="A3207" s="927"/>
      <c r="B3207" s="912" t="s">
        <v>126</v>
      </c>
      <c r="C3207" s="897"/>
      <c r="D3207" s="94"/>
      <c r="E3207" s="96"/>
      <c r="F3207" s="93"/>
      <c r="G3207" s="912" t="s">
        <v>126</v>
      </c>
      <c r="H3207" s="900"/>
      <c r="I3207" s="94"/>
      <c r="J3207" s="96"/>
      <c r="K3207" s="93"/>
      <c r="L3207" s="912" t="s">
        <v>126</v>
      </c>
      <c r="M3207" s="903"/>
      <c r="N3207" s="94"/>
      <c r="O3207" s="96"/>
      <c r="P3207" s="99"/>
    </row>
    <row r="3208" spans="1:16" ht="17.25" thickBot="1">
      <c r="A3208" s="927"/>
      <c r="B3208" s="913"/>
      <c r="C3208" s="897"/>
      <c r="D3208" s="94"/>
      <c r="E3208" s="96"/>
      <c r="F3208" s="101"/>
      <c r="G3208" s="913"/>
      <c r="H3208" s="900"/>
      <c r="I3208" s="94"/>
      <c r="J3208" s="96"/>
      <c r="K3208" s="101"/>
      <c r="L3208" s="913"/>
      <c r="M3208" s="903"/>
      <c r="N3208" s="94"/>
      <c r="O3208" s="96"/>
      <c r="P3208" s="104"/>
    </row>
    <row r="3209" spans="1:16">
      <c r="A3209" s="927"/>
      <c r="B3209" s="923"/>
      <c r="C3209" s="897"/>
      <c r="D3209" s="94"/>
      <c r="E3209" s="96"/>
      <c r="F3209" s="102"/>
      <c r="G3209" s="923"/>
      <c r="H3209" s="900"/>
      <c r="I3209" s="94"/>
      <c r="J3209" s="96"/>
      <c r="K3209" s="103"/>
      <c r="L3209" s="923"/>
      <c r="M3209" s="903"/>
      <c r="N3209" s="94"/>
      <c r="O3209" s="96"/>
      <c r="P3209" s="93"/>
    </row>
    <row r="3210" spans="1:16" ht="17.25" thickBot="1">
      <c r="A3210" s="927"/>
      <c r="B3210" s="924"/>
      <c r="C3210" s="897"/>
      <c r="D3210" s="94"/>
      <c r="E3210" s="96"/>
      <c r="F3210" s="99"/>
      <c r="G3210" s="924"/>
      <c r="H3210" s="900"/>
      <c r="I3210" s="94"/>
      <c r="J3210" s="96"/>
      <c r="K3210" s="104"/>
      <c r="L3210" s="924"/>
      <c r="M3210" s="903"/>
      <c r="N3210" s="94"/>
      <c r="O3210" s="96"/>
      <c r="P3210" s="97"/>
    </row>
    <row r="3211" spans="1:16">
      <c r="A3211" s="927"/>
      <c r="B3211" s="922" t="s">
        <v>127</v>
      </c>
      <c r="C3211" s="897"/>
      <c r="D3211" s="94"/>
      <c r="E3211" s="96"/>
      <c r="F3211" s="103"/>
      <c r="G3211" s="922" t="s">
        <v>127</v>
      </c>
      <c r="H3211" s="900"/>
      <c r="I3211" s="94"/>
      <c r="J3211" s="96"/>
      <c r="K3211" s="104"/>
      <c r="L3211" s="922" t="s">
        <v>127</v>
      </c>
      <c r="M3211" s="903"/>
      <c r="N3211" s="94"/>
      <c r="O3211" s="114"/>
      <c r="P3211" s="97"/>
    </row>
    <row r="3212" spans="1:16" ht="17.25" thickBot="1">
      <c r="A3212" s="927"/>
      <c r="B3212" s="913"/>
      <c r="C3212" s="897"/>
      <c r="D3212" s="94"/>
      <c r="E3212" s="96"/>
      <c r="F3212" s="104"/>
      <c r="G3212" s="913"/>
      <c r="H3212" s="900"/>
      <c r="I3212" s="94"/>
      <c r="J3212" s="96"/>
      <c r="K3212" s="99"/>
      <c r="L3212" s="913"/>
      <c r="M3212" s="903"/>
      <c r="N3212" s="113"/>
      <c r="O3212" s="96"/>
      <c r="P3212" s="112"/>
    </row>
    <row r="3213" spans="1:16">
      <c r="A3213" s="927"/>
      <c r="B3213" s="923"/>
      <c r="C3213" s="897"/>
      <c r="D3213" s="94"/>
      <c r="E3213" s="96"/>
      <c r="F3213" s="104"/>
      <c r="G3213" s="923"/>
      <c r="H3213" s="900"/>
      <c r="I3213" s="94"/>
      <c r="J3213" s="96"/>
      <c r="K3213" s="104"/>
      <c r="L3213" s="923"/>
      <c r="M3213" s="903"/>
      <c r="N3213" s="113"/>
      <c r="O3213" s="114"/>
      <c r="P3213" s="97"/>
    </row>
    <row r="3214" spans="1:16" ht="17.25" thickBot="1">
      <c r="A3214" s="927"/>
      <c r="B3214" s="924"/>
      <c r="C3214" s="897"/>
      <c r="D3214" s="94"/>
      <c r="E3214" s="96"/>
      <c r="F3214" s="99"/>
      <c r="G3214" s="924"/>
      <c r="H3214" s="900"/>
      <c r="I3214" s="94"/>
      <c r="J3214" s="96"/>
      <c r="K3214" s="93"/>
      <c r="L3214" s="924"/>
      <c r="M3214" s="903"/>
      <c r="N3214" s="94"/>
      <c r="O3214" s="114"/>
      <c r="P3214" s="104"/>
    </row>
    <row r="3215" spans="1:16">
      <c r="A3215" s="927"/>
      <c r="B3215" s="922" t="s">
        <v>128</v>
      </c>
      <c r="C3215" s="897"/>
      <c r="D3215" s="94"/>
      <c r="E3215" s="96"/>
      <c r="F3215" s="104"/>
      <c r="G3215" s="922" t="s">
        <v>128</v>
      </c>
      <c r="H3215" s="900"/>
      <c r="I3215" s="94"/>
      <c r="J3215" s="96"/>
      <c r="K3215" s="97"/>
      <c r="L3215" s="922" t="s">
        <v>128</v>
      </c>
      <c r="M3215" s="903"/>
      <c r="N3215" s="94"/>
      <c r="O3215" s="96"/>
      <c r="P3215" s="97"/>
    </row>
    <row r="3216" spans="1:16" ht="17.25" thickBot="1">
      <c r="A3216" s="927"/>
      <c r="B3216" s="913"/>
      <c r="C3216" s="897"/>
      <c r="D3216" s="94"/>
      <c r="E3216" s="96"/>
      <c r="F3216" s="93"/>
      <c r="G3216" s="913"/>
      <c r="H3216" s="900"/>
      <c r="I3216" s="94"/>
      <c r="J3216" s="114"/>
      <c r="K3216" s="97"/>
      <c r="L3216" s="913"/>
      <c r="M3216" s="903"/>
      <c r="N3216" s="113"/>
      <c r="O3216" s="114"/>
      <c r="P3216" s="97"/>
    </row>
    <row r="3217" spans="1:16">
      <c r="A3217" s="927"/>
      <c r="B3217" s="923"/>
      <c r="C3217" s="897"/>
      <c r="D3217" s="94"/>
      <c r="E3217" s="96"/>
      <c r="F3217" s="97"/>
      <c r="G3217" s="923"/>
      <c r="H3217" s="900"/>
      <c r="I3217" s="94"/>
      <c r="J3217" s="96"/>
      <c r="K3217" s="97"/>
      <c r="L3217" s="923"/>
      <c r="M3217" s="903"/>
      <c r="N3217" s="113"/>
      <c r="O3217" s="114"/>
      <c r="P3217" s="97"/>
    </row>
    <row r="3218" spans="1:16" ht="17.25" thickBot="1">
      <c r="A3218" s="927"/>
      <c r="B3218" s="924"/>
      <c r="C3218" s="897"/>
      <c r="D3218" s="94"/>
      <c r="E3218" s="96"/>
      <c r="F3218" s="93"/>
      <c r="G3218" s="924"/>
      <c r="H3218" s="900"/>
      <c r="I3218" s="94"/>
      <c r="J3218" s="114"/>
      <c r="K3218" s="97"/>
      <c r="L3218" s="924"/>
      <c r="M3218" s="903"/>
      <c r="N3218" s="94"/>
      <c r="O3218" s="114"/>
      <c r="P3218" s="97"/>
    </row>
    <row r="3219" spans="1:16">
      <c r="A3219" s="927"/>
      <c r="B3219" s="912" t="s">
        <v>129</v>
      </c>
      <c r="C3219" s="897"/>
      <c r="D3219" s="94"/>
      <c r="E3219" s="96"/>
      <c r="F3219" s="93"/>
      <c r="G3219" s="912" t="s">
        <v>129</v>
      </c>
      <c r="H3219" s="900"/>
      <c r="I3219" s="94"/>
      <c r="J3219" s="114"/>
      <c r="K3219" s="97"/>
      <c r="L3219" s="912" t="s">
        <v>129</v>
      </c>
      <c r="M3219" s="903"/>
      <c r="N3219" s="113"/>
      <c r="O3219" s="114"/>
      <c r="P3219" s="97"/>
    </row>
    <row r="3220" spans="1:16" ht="17.25" thickBot="1">
      <c r="A3220" s="927"/>
      <c r="B3220" s="913"/>
      <c r="C3220" s="897"/>
      <c r="D3220" s="94"/>
      <c r="E3220" s="96"/>
      <c r="F3220" s="93"/>
      <c r="G3220" s="913"/>
      <c r="H3220" s="900"/>
      <c r="I3220" s="94"/>
      <c r="J3220" s="114"/>
      <c r="K3220" s="97"/>
      <c r="L3220" s="913"/>
      <c r="M3220" s="903"/>
      <c r="N3220" s="94"/>
      <c r="O3220" s="114"/>
      <c r="P3220" s="97"/>
    </row>
    <row r="3221" spans="1:16">
      <c r="A3221" s="927"/>
      <c r="B3221" s="106"/>
      <c r="C3221" s="897"/>
      <c r="D3221" s="94"/>
      <c r="E3221" s="96"/>
      <c r="F3221" s="97"/>
      <c r="G3221" s="106"/>
      <c r="H3221" s="900"/>
      <c r="I3221" s="94"/>
      <c r="J3221" s="96"/>
      <c r="K3221" s="112"/>
      <c r="L3221" s="106"/>
      <c r="M3221" s="903"/>
      <c r="N3221" s="113"/>
      <c r="O3221" s="96"/>
      <c r="P3221" s="112"/>
    </row>
    <row r="3222" spans="1:16">
      <c r="A3222" s="927"/>
      <c r="B3222" s="107"/>
      <c r="C3222" s="897"/>
      <c r="D3222" s="94"/>
      <c r="E3222" s="96"/>
      <c r="F3222" s="93"/>
      <c r="G3222" s="107"/>
      <c r="H3222" s="900"/>
      <c r="I3222" s="94"/>
      <c r="J3222" s="96"/>
      <c r="K3222" s="97"/>
      <c r="L3222" s="107"/>
      <c r="M3222" s="903"/>
      <c r="N3222" s="113"/>
      <c r="O3222" s="114"/>
      <c r="P3222" s="97"/>
    </row>
    <row r="3223" spans="1:16">
      <c r="A3223" s="927"/>
      <c r="B3223" s="109"/>
      <c r="C3223" s="897"/>
      <c r="D3223" s="94"/>
      <c r="E3223" s="96"/>
      <c r="F3223" s="93"/>
      <c r="G3223" s="109"/>
      <c r="H3223" s="900"/>
      <c r="I3223" s="113"/>
      <c r="J3223" s="114"/>
      <c r="K3223" s="97"/>
      <c r="L3223" s="109"/>
      <c r="M3223" s="903"/>
      <c r="N3223" s="113"/>
      <c r="O3223" s="114"/>
      <c r="P3223" s="104"/>
    </row>
    <row r="3224" spans="1:16">
      <c r="A3224" s="927"/>
      <c r="B3224" s="110"/>
      <c r="C3224" s="897"/>
      <c r="D3224" s="94"/>
      <c r="E3224" s="96"/>
      <c r="F3224" s="93"/>
      <c r="G3224" s="110"/>
      <c r="H3224" s="900"/>
      <c r="I3224" s="113"/>
      <c r="J3224" s="114"/>
      <c r="K3224" s="104"/>
      <c r="L3224" s="110"/>
      <c r="M3224" s="903"/>
      <c r="N3224" s="111"/>
      <c r="O3224" s="96"/>
      <c r="P3224" s="97"/>
    </row>
    <row r="3225" spans="1:16">
      <c r="A3225" s="927"/>
      <c r="B3225" s="109"/>
      <c r="C3225" s="897"/>
      <c r="D3225" s="111"/>
      <c r="E3225" s="96"/>
      <c r="F3225" s="97"/>
      <c r="G3225" s="109"/>
      <c r="H3225" s="900"/>
      <c r="I3225" s="111"/>
      <c r="J3225" s="96"/>
      <c r="K3225" s="112"/>
      <c r="L3225" s="109"/>
      <c r="M3225" s="903"/>
      <c r="N3225" s="94"/>
      <c r="O3225" s="96"/>
      <c r="P3225" s="112"/>
    </row>
    <row r="3226" spans="1:16">
      <c r="A3226" s="927"/>
      <c r="B3226" s="110"/>
      <c r="C3226" s="897"/>
      <c r="D3226" s="94"/>
      <c r="E3226" s="96"/>
      <c r="F3226" s="108"/>
      <c r="G3226" s="110"/>
      <c r="H3226" s="900"/>
      <c r="I3226" s="94"/>
      <c r="J3226" s="96"/>
      <c r="K3226" s="97"/>
      <c r="L3226" s="110"/>
      <c r="M3226" s="903"/>
      <c r="N3226" s="113"/>
      <c r="O3226" s="114"/>
      <c r="P3226" s="97"/>
    </row>
    <row r="3227" spans="1:16">
      <c r="A3227" s="927"/>
      <c r="B3227" s="109"/>
      <c r="C3227" s="897"/>
      <c r="D3227" s="94"/>
      <c r="E3227" s="96"/>
      <c r="F3227" s="97"/>
      <c r="G3227" s="109"/>
      <c r="H3227" s="900"/>
      <c r="I3227" s="113"/>
      <c r="J3227" s="114"/>
      <c r="K3227" s="97"/>
      <c r="L3227" s="109"/>
      <c r="M3227" s="903"/>
      <c r="N3227" s="113"/>
      <c r="O3227" s="114"/>
      <c r="P3227" s="97"/>
    </row>
    <row r="3228" spans="1:16" ht="17.25" thickBot="1">
      <c r="A3228" s="927"/>
      <c r="B3228" s="110"/>
      <c r="C3228" s="910"/>
      <c r="D3228" s="115"/>
      <c r="E3228" s="116"/>
      <c r="F3228" s="117"/>
      <c r="G3228" s="110"/>
      <c r="H3228" s="900"/>
      <c r="I3228" s="115"/>
      <c r="J3228" s="116"/>
      <c r="K3228" s="117"/>
      <c r="L3228" s="110"/>
      <c r="M3228" s="903"/>
      <c r="N3228" s="115"/>
      <c r="O3228" s="116"/>
      <c r="P3228" s="117"/>
    </row>
    <row r="3229" spans="1:16">
      <c r="A3229" s="914" t="str">
        <f>TEXT(A3183,"AAAA")</f>
        <v>星期三</v>
      </c>
      <c r="B3229" s="109"/>
      <c r="C3229" s="896" t="s">
        <v>666</v>
      </c>
      <c r="D3229" s="118"/>
      <c r="E3229" s="119"/>
      <c r="F3229" s="97"/>
      <c r="G3229" s="109"/>
      <c r="H3229" s="899" t="s">
        <v>130</v>
      </c>
      <c r="I3229" s="118"/>
      <c r="J3229" s="119"/>
      <c r="K3229" s="97"/>
      <c r="L3229" s="109"/>
      <c r="M3229" s="902" t="s">
        <v>130</v>
      </c>
      <c r="N3229" s="118"/>
      <c r="O3229" s="119"/>
      <c r="P3229" s="97"/>
    </row>
    <row r="3230" spans="1:16">
      <c r="A3230" s="914"/>
      <c r="B3230" s="110"/>
      <c r="C3230" s="897"/>
      <c r="D3230" s="120"/>
      <c r="E3230" s="96"/>
      <c r="F3230" s="97"/>
      <c r="G3230" s="110"/>
      <c r="H3230" s="900"/>
      <c r="I3230" s="94"/>
      <c r="J3230" s="96"/>
      <c r="K3230" s="97"/>
      <c r="L3230" s="110"/>
      <c r="M3230" s="903"/>
      <c r="N3230" s="94"/>
      <c r="O3230" s="96"/>
      <c r="P3230" s="97"/>
    </row>
    <row r="3231" spans="1:16">
      <c r="A3231" s="914"/>
      <c r="B3231" s="109"/>
      <c r="C3231" s="897"/>
      <c r="D3231" s="120"/>
      <c r="E3231" s="96"/>
      <c r="F3231" s="97"/>
      <c r="G3231" s="109"/>
      <c r="H3231" s="900"/>
      <c r="I3231" s="94"/>
      <c r="J3231" s="96"/>
      <c r="K3231" s="97"/>
      <c r="L3231" s="109"/>
      <c r="M3231" s="903"/>
      <c r="N3231" s="94"/>
      <c r="O3231" s="96"/>
      <c r="P3231" s="97"/>
    </row>
    <row r="3232" spans="1:16">
      <c r="A3232" s="914"/>
      <c r="B3232" s="110"/>
      <c r="C3232" s="897"/>
      <c r="D3232" s="120"/>
      <c r="E3232" s="96"/>
      <c r="F3232" s="97"/>
      <c r="G3232" s="110"/>
      <c r="H3232" s="900"/>
      <c r="I3232" s="94"/>
      <c r="J3232" s="96"/>
      <c r="K3232" s="97"/>
      <c r="L3232" s="110"/>
      <c r="M3232" s="903"/>
      <c r="N3232" s="94"/>
      <c r="O3232" s="96"/>
      <c r="P3232" s="97"/>
    </row>
    <row r="3233" spans="1:16">
      <c r="A3233" s="914"/>
      <c r="B3233" s="109"/>
      <c r="C3233" s="897"/>
      <c r="D3233" s="120"/>
      <c r="E3233" s="96"/>
      <c r="F3233" s="97"/>
      <c r="G3233" s="109"/>
      <c r="H3233" s="900"/>
      <c r="I3233" s="94"/>
      <c r="J3233" s="96"/>
      <c r="K3233" s="97"/>
      <c r="L3233" s="109"/>
      <c r="M3233" s="903"/>
      <c r="N3233" s="94"/>
      <c r="O3233" s="96"/>
      <c r="P3233" s="97"/>
    </row>
    <row r="3234" spans="1:16">
      <c r="A3234" s="914"/>
      <c r="B3234" s="110"/>
      <c r="C3234" s="897"/>
      <c r="D3234" s="120"/>
      <c r="E3234" s="96"/>
      <c r="F3234" s="97"/>
      <c r="G3234" s="110"/>
      <c r="H3234" s="900"/>
      <c r="I3234" s="94"/>
      <c r="J3234" s="96"/>
      <c r="K3234" s="97"/>
      <c r="L3234" s="110"/>
      <c r="M3234" s="903"/>
      <c r="N3234" s="94"/>
      <c r="O3234" s="96"/>
      <c r="P3234" s="97"/>
    </row>
    <row r="3235" spans="1:16">
      <c r="A3235" s="914"/>
      <c r="B3235" s="109"/>
      <c r="C3235" s="897"/>
      <c r="D3235" s="120"/>
      <c r="E3235" s="96"/>
      <c r="F3235" s="97"/>
      <c r="G3235" s="109"/>
      <c r="H3235" s="900"/>
      <c r="I3235" s="94"/>
      <c r="J3235" s="96"/>
      <c r="K3235" s="97"/>
      <c r="L3235" s="109"/>
      <c r="M3235" s="903"/>
      <c r="N3235" s="94"/>
      <c r="O3235" s="96"/>
      <c r="P3235" s="97"/>
    </row>
    <row r="3236" spans="1:16">
      <c r="A3236" s="914"/>
      <c r="B3236" s="110"/>
      <c r="C3236" s="897"/>
      <c r="D3236" s="94"/>
      <c r="E3236" s="96"/>
      <c r="F3236" s="97"/>
      <c r="G3236" s="110"/>
      <c r="H3236" s="900"/>
      <c r="I3236" s="94"/>
      <c r="J3236" s="96"/>
      <c r="K3236" s="97"/>
      <c r="L3236" s="110"/>
      <c r="M3236" s="903"/>
      <c r="N3236" s="94"/>
      <c r="O3236" s="96"/>
      <c r="P3236" s="97"/>
    </row>
    <row r="3237" spans="1:16">
      <c r="A3237" s="914"/>
      <c r="B3237" s="107"/>
      <c r="C3237" s="897"/>
      <c r="D3237" s="113"/>
      <c r="E3237" s="114"/>
      <c r="F3237" s="104"/>
      <c r="G3237" s="107"/>
      <c r="H3237" s="900"/>
      <c r="I3237" s="113"/>
      <c r="J3237" s="114"/>
      <c r="K3237" s="97"/>
      <c r="L3237" s="107"/>
      <c r="M3237" s="903"/>
      <c r="N3237" s="113"/>
      <c r="O3237" s="114"/>
      <c r="P3237" s="97"/>
    </row>
    <row r="3238" spans="1:16" ht="17.25" thickBot="1">
      <c r="A3238" s="914"/>
      <c r="B3238" s="107"/>
      <c r="C3238" s="910"/>
      <c r="D3238" s="122" t="s">
        <v>132</v>
      </c>
      <c r="E3238" s="123" t="s">
        <v>133</v>
      </c>
      <c r="F3238" s="124"/>
      <c r="G3238" s="107"/>
      <c r="H3238" s="911"/>
      <c r="I3238" s="122" t="s">
        <v>132</v>
      </c>
      <c r="J3238" s="123" t="s">
        <v>133</v>
      </c>
      <c r="K3238" s="97"/>
      <c r="L3238" s="107"/>
      <c r="M3238" s="909"/>
      <c r="N3238" s="122" t="s">
        <v>132</v>
      </c>
      <c r="O3238" s="123" t="s">
        <v>133</v>
      </c>
      <c r="P3238" s="97"/>
    </row>
    <row r="3239" spans="1:16">
      <c r="A3239" s="105"/>
      <c r="B3239" s="109"/>
      <c r="C3239" s="896" t="s">
        <v>667</v>
      </c>
      <c r="D3239" s="118"/>
      <c r="E3239" s="119"/>
      <c r="F3239" s="125"/>
      <c r="G3239" s="109"/>
      <c r="H3239" s="899" t="s">
        <v>134</v>
      </c>
      <c r="I3239" s="118"/>
      <c r="J3239" s="119"/>
      <c r="K3239" s="125"/>
      <c r="L3239" s="109"/>
      <c r="M3239" s="902" t="s">
        <v>134</v>
      </c>
      <c r="N3239" s="118"/>
      <c r="O3239" s="119"/>
      <c r="P3239" s="125"/>
    </row>
    <row r="3240" spans="1:16">
      <c r="A3240" s="105"/>
      <c r="B3240" s="110"/>
      <c r="C3240" s="897"/>
      <c r="D3240" s="94"/>
      <c r="E3240" s="96"/>
      <c r="F3240" s="97"/>
      <c r="G3240" s="110"/>
      <c r="H3240" s="900"/>
      <c r="I3240" s="94"/>
      <c r="J3240" s="96"/>
      <c r="K3240" s="97"/>
      <c r="L3240" s="110"/>
      <c r="M3240" s="903"/>
      <c r="N3240" s="94"/>
      <c r="O3240" s="96"/>
      <c r="P3240" s="97"/>
    </row>
    <row r="3241" spans="1:16">
      <c r="A3241" s="105"/>
      <c r="B3241" s="126"/>
      <c r="C3241" s="897"/>
      <c r="D3241" s="94"/>
      <c r="E3241" s="96"/>
      <c r="F3241" s="97"/>
      <c r="G3241" s="126"/>
      <c r="H3241" s="900"/>
      <c r="I3241" s="94"/>
      <c r="J3241" s="96"/>
      <c r="K3241" s="97"/>
      <c r="L3241" s="126"/>
      <c r="M3241" s="903"/>
      <c r="N3241" s="94"/>
      <c r="O3241" s="96"/>
      <c r="P3241" s="128"/>
    </row>
    <row r="3242" spans="1:16">
      <c r="A3242" s="105"/>
      <c r="B3242" s="107"/>
      <c r="C3242" s="897"/>
      <c r="D3242" s="94"/>
      <c r="E3242" s="96"/>
      <c r="F3242" s="97"/>
      <c r="G3242" s="107"/>
      <c r="H3242" s="900"/>
      <c r="I3242" s="94"/>
      <c r="J3242" s="96"/>
      <c r="K3242" s="97"/>
      <c r="L3242" s="107"/>
      <c r="M3242" s="903"/>
      <c r="N3242" s="94"/>
      <c r="O3242" s="96"/>
      <c r="P3242" s="216"/>
    </row>
    <row r="3243" spans="1:16">
      <c r="A3243" s="105"/>
      <c r="B3243" s="109"/>
      <c r="C3243" s="897"/>
      <c r="D3243" s="94"/>
      <c r="E3243" s="96"/>
      <c r="F3243" s="97"/>
      <c r="G3243" s="109"/>
      <c r="H3243" s="900"/>
      <c r="I3243" s="94"/>
      <c r="J3243" s="96"/>
      <c r="K3243" s="97"/>
      <c r="L3243" s="109"/>
      <c r="M3243" s="903"/>
      <c r="N3243" s="94"/>
      <c r="O3243" s="96"/>
      <c r="P3243" s="97"/>
    </row>
    <row r="3244" spans="1:16">
      <c r="A3244" s="105"/>
      <c r="B3244" s="110"/>
      <c r="C3244" s="897"/>
      <c r="D3244" s="94"/>
      <c r="E3244" s="96"/>
      <c r="F3244" s="127"/>
      <c r="G3244" s="110"/>
      <c r="H3244" s="900"/>
      <c r="I3244" s="94"/>
      <c r="J3244" s="96"/>
      <c r="K3244" s="127"/>
      <c r="L3244" s="110"/>
      <c r="M3244" s="903"/>
      <c r="N3244" s="94"/>
      <c r="O3244" s="96"/>
      <c r="P3244" s="127"/>
    </row>
    <row r="3245" spans="1:16">
      <c r="A3245" s="105"/>
      <c r="B3245" s="109"/>
      <c r="C3245" s="897"/>
      <c r="D3245" s="94"/>
      <c r="E3245" s="96"/>
      <c r="F3245" s="128"/>
      <c r="G3245" s="109"/>
      <c r="H3245" s="900"/>
      <c r="I3245" s="94"/>
      <c r="J3245" s="96"/>
      <c r="K3245" s="128"/>
      <c r="L3245" s="109"/>
      <c r="M3245" s="903"/>
      <c r="N3245" s="94"/>
      <c r="O3245" s="96"/>
      <c r="P3245" s="128"/>
    </row>
    <row r="3246" spans="1:16">
      <c r="A3246" s="105"/>
      <c r="B3246" s="110"/>
      <c r="C3246" s="897"/>
      <c r="D3246" s="217"/>
      <c r="E3246" s="114"/>
      <c r="F3246" s="216"/>
      <c r="G3246" s="110"/>
      <c r="H3246" s="900"/>
      <c r="I3246" s="113"/>
      <c r="J3246" s="114"/>
      <c r="K3246" s="216"/>
      <c r="L3246" s="110"/>
      <c r="M3246" s="903"/>
      <c r="N3246" s="113"/>
      <c r="O3246" s="114"/>
      <c r="P3246" s="216"/>
    </row>
    <row r="3247" spans="1:16">
      <c r="A3247" s="105"/>
      <c r="B3247" s="109"/>
      <c r="C3247" s="897"/>
      <c r="D3247" s="217"/>
      <c r="E3247" s="114"/>
      <c r="F3247" s="216"/>
      <c r="G3247" s="109"/>
      <c r="H3247" s="900"/>
      <c r="I3247" s="113"/>
      <c r="J3247" s="114"/>
      <c r="K3247" s="216"/>
      <c r="L3247" s="109"/>
      <c r="M3247" s="903"/>
      <c r="N3247" s="113"/>
      <c r="O3247" s="114"/>
      <c r="P3247" s="216"/>
    </row>
    <row r="3248" spans="1:16" ht="17.25" thickBot="1">
      <c r="A3248" s="105"/>
      <c r="B3248" s="110"/>
      <c r="C3248" s="910"/>
      <c r="D3248" s="129"/>
      <c r="E3248" s="130"/>
      <c r="F3248" s="104"/>
      <c r="G3248" s="110"/>
      <c r="H3248" s="911"/>
      <c r="I3248" s="113"/>
      <c r="J3248" s="130"/>
      <c r="K3248" s="104"/>
      <c r="L3248" s="110"/>
      <c r="M3248" s="909"/>
      <c r="N3248" s="113"/>
      <c r="O3248" s="131"/>
      <c r="P3248" s="127"/>
    </row>
    <row r="3249" spans="1:16">
      <c r="A3249" s="132"/>
      <c r="B3249" s="109"/>
      <c r="C3249" s="896" t="s">
        <v>668</v>
      </c>
      <c r="D3249" s="118" t="s">
        <v>136</v>
      </c>
      <c r="E3249" s="133" t="s">
        <v>137</v>
      </c>
      <c r="F3249" s="125"/>
      <c r="G3249" s="109"/>
      <c r="H3249" s="899" t="s">
        <v>135</v>
      </c>
      <c r="I3249" s="118" t="s">
        <v>136</v>
      </c>
      <c r="J3249" s="133" t="s">
        <v>137</v>
      </c>
      <c r="K3249" s="125"/>
      <c r="L3249" s="109"/>
      <c r="M3249" s="902" t="s">
        <v>135</v>
      </c>
      <c r="N3249" s="118" t="s">
        <v>136</v>
      </c>
      <c r="O3249" s="133" t="s">
        <v>137</v>
      </c>
      <c r="P3249" s="125"/>
    </row>
    <row r="3250" spans="1:16">
      <c r="A3250" s="132"/>
      <c r="B3250" s="110"/>
      <c r="C3250" s="897"/>
      <c r="D3250" s="94" t="s">
        <v>141</v>
      </c>
      <c r="E3250" s="96" t="s">
        <v>142</v>
      </c>
      <c r="F3250" s="134"/>
      <c r="G3250" s="110"/>
      <c r="H3250" s="900"/>
      <c r="I3250" s="94" t="s">
        <v>141</v>
      </c>
      <c r="J3250" s="96" t="s">
        <v>142</v>
      </c>
      <c r="K3250" s="134"/>
      <c r="L3250" s="110"/>
      <c r="M3250" s="903"/>
      <c r="N3250" s="94" t="s">
        <v>141</v>
      </c>
      <c r="O3250" s="96" t="s">
        <v>142</v>
      </c>
      <c r="P3250" s="134"/>
    </row>
    <row r="3251" spans="1:16">
      <c r="A3251" s="132"/>
      <c r="B3251" s="135"/>
      <c r="C3251" s="897"/>
      <c r="D3251" s="94" t="s">
        <v>145</v>
      </c>
      <c r="E3251" s="96" t="s">
        <v>146</v>
      </c>
      <c r="F3251" s="97"/>
      <c r="G3251" s="135"/>
      <c r="H3251" s="900"/>
      <c r="I3251" s="94" t="s">
        <v>145</v>
      </c>
      <c r="J3251" s="96" t="s">
        <v>146</v>
      </c>
      <c r="K3251" s="97"/>
      <c r="L3251" s="135"/>
      <c r="M3251" s="903"/>
      <c r="N3251" s="94" t="s">
        <v>145</v>
      </c>
      <c r="O3251" s="96" t="s">
        <v>146</v>
      </c>
      <c r="P3251" s="97"/>
    </row>
    <row r="3252" spans="1:16">
      <c r="A3252" s="132"/>
      <c r="B3252" s="110"/>
      <c r="C3252" s="897"/>
      <c r="D3252" s="94" t="s">
        <v>147</v>
      </c>
      <c r="E3252" s="96" t="s">
        <v>148</v>
      </c>
      <c r="F3252" s="104"/>
      <c r="G3252" s="110"/>
      <c r="H3252" s="900"/>
      <c r="I3252" s="94" t="s">
        <v>147</v>
      </c>
      <c r="J3252" s="96" t="s">
        <v>148</v>
      </c>
      <c r="K3252" s="104"/>
      <c r="L3252" s="110"/>
      <c r="M3252" s="903"/>
      <c r="N3252" s="94" t="s">
        <v>147</v>
      </c>
      <c r="O3252" s="96" t="s">
        <v>148</v>
      </c>
      <c r="P3252" s="104"/>
    </row>
    <row r="3253" spans="1:16">
      <c r="A3253" s="132"/>
      <c r="B3253" s="135"/>
      <c r="C3253" s="897"/>
      <c r="D3253" s="94"/>
      <c r="E3253" s="114"/>
      <c r="F3253" s="136"/>
      <c r="G3253" s="135"/>
      <c r="H3253" s="900"/>
      <c r="I3253" s="94"/>
      <c r="J3253" s="114"/>
      <c r="K3253" s="136"/>
      <c r="L3253" s="135"/>
      <c r="M3253" s="903"/>
      <c r="N3253" s="94"/>
      <c r="O3253" s="114"/>
      <c r="P3253" s="136"/>
    </row>
    <row r="3254" spans="1:16">
      <c r="A3254" s="132"/>
      <c r="B3254" s="110"/>
      <c r="C3254" s="897"/>
      <c r="D3254" s="94"/>
      <c r="E3254" s="96"/>
      <c r="F3254" s="97"/>
      <c r="G3254" s="110"/>
      <c r="H3254" s="900"/>
      <c r="I3254" s="94"/>
      <c r="J3254" s="96"/>
      <c r="K3254" s="97"/>
      <c r="L3254" s="110"/>
      <c r="M3254" s="903"/>
      <c r="N3254" s="94"/>
      <c r="O3254" s="96"/>
      <c r="P3254" s="97"/>
    </row>
    <row r="3255" spans="1:16">
      <c r="A3255" s="132"/>
      <c r="B3255" s="135"/>
      <c r="C3255" s="897"/>
      <c r="D3255" s="94"/>
      <c r="E3255" s="114"/>
      <c r="F3255" s="136"/>
      <c r="G3255" s="135"/>
      <c r="H3255" s="900"/>
      <c r="I3255" s="94"/>
      <c r="J3255" s="114"/>
      <c r="K3255" s="136"/>
      <c r="L3255" s="135"/>
      <c r="M3255" s="903"/>
      <c r="N3255" s="94"/>
      <c r="O3255" s="114"/>
      <c r="P3255" s="136"/>
    </row>
    <row r="3256" spans="1:16">
      <c r="A3256" s="132"/>
      <c r="B3256" s="110"/>
      <c r="C3256" s="897"/>
      <c r="D3256" s="94"/>
      <c r="E3256" s="96"/>
      <c r="F3256" s="97"/>
      <c r="G3256" s="110"/>
      <c r="H3256" s="900"/>
      <c r="I3256" s="94"/>
      <c r="J3256" s="96"/>
      <c r="K3256" s="97"/>
      <c r="L3256" s="110"/>
      <c r="M3256" s="903"/>
      <c r="N3256" s="94"/>
      <c r="O3256" s="96"/>
      <c r="P3256" s="97"/>
    </row>
    <row r="3257" spans="1:16">
      <c r="A3257" s="132"/>
      <c r="B3257" s="135"/>
      <c r="C3257" s="897"/>
      <c r="D3257" s="94"/>
      <c r="E3257" s="96"/>
      <c r="F3257" s="97"/>
      <c r="G3257" s="135"/>
      <c r="H3257" s="900"/>
      <c r="I3257" s="94"/>
      <c r="J3257" s="96"/>
      <c r="K3257" s="97"/>
      <c r="L3257" s="135"/>
      <c r="M3257" s="903"/>
      <c r="N3257" s="94"/>
      <c r="O3257" s="96"/>
      <c r="P3257" s="97"/>
    </row>
    <row r="3258" spans="1:16" ht="17.25" thickBot="1">
      <c r="A3258" s="132"/>
      <c r="B3258" s="110"/>
      <c r="C3258" s="910"/>
      <c r="D3258" s="115"/>
      <c r="E3258" s="116"/>
      <c r="F3258" s="117"/>
      <c r="G3258" s="110"/>
      <c r="H3258" s="911"/>
      <c r="I3258" s="115"/>
      <c r="J3258" s="130"/>
      <c r="K3258" s="104"/>
      <c r="L3258" s="110"/>
      <c r="M3258" s="909"/>
      <c r="N3258" s="115"/>
      <c r="O3258" s="130"/>
      <c r="P3258" s="104"/>
    </row>
    <row r="3259" spans="1:16">
      <c r="A3259" s="132"/>
      <c r="B3259" s="135"/>
      <c r="C3259" s="896" t="s">
        <v>669</v>
      </c>
      <c r="D3259" s="137" t="s">
        <v>150</v>
      </c>
      <c r="E3259" s="138"/>
      <c r="F3259" s="139" t="s">
        <v>151</v>
      </c>
      <c r="G3259" s="135"/>
      <c r="H3259" s="899" t="s">
        <v>149</v>
      </c>
      <c r="I3259" s="137" t="s">
        <v>150</v>
      </c>
      <c r="J3259" s="138"/>
      <c r="K3259" s="139" t="s">
        <v>151</v>
      </c>
      <c r="L3259" s="135"/>
      <c r="M3259" s="902" t="s">
        <v>149</v>
      </c>
      <c r="N3259" s="137" t="s">
        <v>150</v>
      </c>
      <c r="O3259" s="138"/>
      <c r="P3259" s="139" t="s">
        <v>151</v>
      </c>
    </row>
    <row r="3260" spans="1:16">
      <c r="A3260" s="132"/>
      <c r="B3260" s="110"/>
      <c r="C3260" s="897"/>
      <c r="D3260" s="120"/>
      <c r="E3260" s="121"/>
      <c r="F3260" s="140"/>
      <c r="G3260" s="110"/>
      <c r="H3260" s="900"/>
      <c r="I3260" s="94"/>
      <c r="J3260" s="96"/>
      <c r="K3260" s="97"/>
      <c r="L3260" s="110"/>
      <c r="M3260" s="903"/>
      <c r="N3260" s="94"/>
      <c r="O3260" s="96"/>
      <c r="P3260" s="97"/>
    </row>
    <row r="3261" spans="1:16">
      <c r="A3261" s="132"/>
      <c r="B3261" s="135"/>
      <c r="C3261" s="897"/>
      <c r="D3261" s="94"/>
      <c r="E3261" s="96"/>
      <c r="F3261" s="97"/>
      <c r="G3261" s="135"/>
      <c r="H3261" s="900"/>
      <c r="I3261" s="94"/>
      <c r="J3261" s="96"/>
      <c r="K3261" s="97"/>
      <c r="L3261" s="135"/>
      <c r="M3261" s="903"/>
      <c r="N3261" s="94"/>
      <c r="O3261" s="96"/>
      <c r="P3261" s="97"/>
    </row>
    <row r="3262" spans="1:16">
      <c r="A3262" s="132"/>
      <c r="B3262" s="110"/>
      <c r="C3262" s="897"/>
      <c r="D3262" s="113"/>
      <c r="E3262" s="114"/>
      <c r="F3262" s="104"/>
      <c r="G3262" s="110"/>
      <c r="H3262" s="900"/>
      <c r="I3262" s="113"/>
      <c r="J3262" s="114"/>
      <c r="K3262" s="104"/>
      <c r="L3262" s="110"/>
      <c r="M3262" s="903"/>
      <c r="N3262" s="113"/>
      <c r="O3262" s="114"/>
      <c r="P3262" s="104"/>
    </row>
    <row r="3263" spans="1:16">
      <c r="A3263" s="905"/>
      <c r="B3263" s="135"/>
      <c r="C3263" s="897"/>
      <c r="D3263" s="94"/>
      <c r="E3263" s="96"/>
      <c r="F3263" s="97"/>
      <c r="G3263" s="135"/>
      <c r="H3263" s="900"/>
      <c r="I3263" s="94"/>
      <c r="J3263" s="96"/>
      <c r="K3263" s="97"/>
      <c r="L3263" s="135"/>
      <c r="M3263" s="903"/>
      <c r="N3263" s="94"/>
      <c r="O3263" s="96"/>
      <c r="P3263" s="97"/>
    </row>
    <row r="3264" spans="1:16">
      <c r="A3264" s="905"/>
      <c r="B3264" s="110"/>
      <c r="C3264" s="897"/>
      <c r="D3264" s="94"/>
      <c r="E3264" s="96"/>
      <c r="F3264" s="97"/>
      <c r="G3264" s="110"/>
      <c r="H3264" s="900"/>
      <c r="I3264" s="94"/>
      <c r="J3264" s="96"/>
      <c r="K3264" s="97"/>
      <c r="L3264" s="110"/>
      <c r="M3264" s="903"/>
      <c r="N3264" s="94"/>
      <c r="O3264" s="96"/>
      <c r="P3264" s="97"/>
    </row>
    <row r="3265" spans="1:16">
      <c r="A3265" s="905"/>
      <c r="B3265" s="135"/>
      <c r="C3265" s="897"/>
      <c r="D3265" s="113"/>
      <c r="E3265" s="114"/>
      <c r="F3265" s="104"/>
      <c r="G3265" s="135"/>
      <c r="H3265" s="900"/>
      <c r="I3265" s="113"/>
      <c r="J3265" s="114"/>
      <c r="K3265" s="104"/>
      <c r="L3265" s="135"/>
      <c r="M3265" s="903"/>
      <c r="N3265" s="113"/>
      <c r="O3265" s="114"/>
      <c r="P3265" s="104"/>
    </row>
    <row r="3266" spans="1:16" ht="17.25" thickBot="1">
      <c r="A3266" s="906"/>
      <c r="B3266" s="141"/>
      <c r="C3266" s="898"/>
      <c r="D3266" s="142"/>
      <c r="E3266" s="143"/>
      <c r="F3266" s="144"/>
      <c r="G3266" s="141"/>
      <c r="H3266" s="901"/>
      <c r="I3266" s="142"/>
      <c r="J3266" s="143"/>
      <c r="K3266" s="144"/>
      <c r="L3266" s="141"/>
      <c r="M3266" s="904"/>
      <c r="N3266" s="142"/>
      <c r="O3266" s="143"/>
      <c r="P3266" s="144"/>
    </row>
    <row r="3267" spans="1:16" s="146" customFormat="1" ht="27" customHeight="1" thickTop="1" thickBot="1">
      <c r="A3267" s="145"/>
      <c r="B3267" s="907" t="s">
        <v>152</v>
      </c>
      <c r="C3267" s="907"/>
      <c r="D3267" s="907"/>
      <c r="E3267" s="907"/>
      <c r="F3267" s="907"/>
      <c r="G3267" s="908" t="s">
        <v>153</v>
      </c>
      <c r="H3267" s="908"/>
      <c r="I3267" s="908"/>
      <c r="J3267" s="908"/>
      <c r="K3267" s="908"/>
      <c r="L3267" s="908"/>
      <c r="M3267" s="908"/>
      <c r="N3267" s="889" t="s">
        <v>154</v>
      </c>
      <c r="O3267" s="889"/>
      <c r="P3267" s="889"/>
    </row>
    <row r="3268" spans="1:16" s="159" customFormat="1" ht="21.75" customHeight="1" thickTop="1" thickBot="1">
      <c r="A3268" s="147" t="s">
        <v>0</v>
      </c>
      <c r="B3268" s="148"/>
      <c r="C3268" s="149" t="s">
        <v>155</v>
      </c>
      <c r="D3268" s="150" t="s">
        <v>156</v>
      </c>
      <c r="E3268" s="151" t="s">
        <v>157</v>
      </c>
      <c r="F3268" s="152" t="s">
        <v>158</v>
      </c>
      <c r="G3268" s="153" t="s">
        <v>159</v>
      </c>
      <c r="H3268" s="154" t="s">
        <v>150</v>
      </c>
      <c r="I3268" s="155" t="s">
        <v>156</v>
      </c>
      <c r="J3268" s="155" t="s">
        <v>157</v>
      </c>
      <c r="K3268" s="155" t="s">
        <v>158</v>
      </c>
      <c r="L3268" s="154" t="s">
        <v>160</v>
      </c>
      <c r="M3268" s="156" t="s">
        <v>161</v>
      </c>
      <c r="N3268" s="157" t="s">
        <v>155</v>
      </c>
      <c r="O3268" s="151" t="s">
        <v>157</v>
      </c>
      <c r="P3268" s="158" t="s">
        <v>158</v>
      </c>
    </row>
    <row r="3269" spans="1:16" s="172" customFormat="1" ht="17.25" thickTop="1">
      <c r="A3269" s="890">
        <f>A3183</f>
        <v>46204</v>
      </c>
      <c r="B3269" s="893" t="s">
        <v>670</v>
      </c>
      <c r="C3269" s="160"/>
      <c r="D3269" s="161"/>
      <c r="E3269" s="162"/>
      <c r="F3269" s="163"/>
      <c r="G3269" s="164"/>
      <c r="H3269" s="165"/>
      <c r="I3269" s="166"/>
      <c r="J3269" s="166"/>
      <c r="K3269" s="167"/>
      <c r="L3269" s="168"/>
      <c r="M3269" s="169"/>
      <c r="N3269" s="170"/>
      <c r="O3269" s="166"/>
      <c r="P3269" s="171"/>
    </row>
    <row r="3270" spans="1:16" s="172" customFormat="1">
      <c r="A3270" s="891"/>
      <c r="B3270" s="894"/>
      <c r="C3270" s="173"/>
      <c r="D3270" s="174"/>
      <c r="E3270" s="175"/>
      <c r="F3270" s="176"/>
      <c r="G3270" s="173"/>
      <c r="H3270" s="177"/>
      <c r="I3270" s="175"/>
      <c r="J3270" s="175"/>
      <c r="K3270" s="178"/>
      <c r="L3270" s="179"/>
      <c r="M3270" s="180"/>
      <c r="N3270" s="181"/>
      <c r="O3270" s="175"/>
      <c r="P3270" s="182"/>
    </row>
    <row r="3271" spans="1:16" s="172" customFormat="1">
      <c r="A3271" s="891"/>
      <c r="B3271" s="894"/>
      <c r="C3271" s="173"/>
      <c r="D3271" s="174"/>
      <c r="E3271" s="175"/>
      <c r="F3271" s="176"/>
      <c r="G3271" s="173"/>
      <c r="H3271" s="183"/>
      <c r="I3271" s="175"/>
      <c r="J3271" s="175"/>
      <c r="K3271" s="178"/>
      <c r="L3271" s="184"/>
      <c r="M3271" s="180"/>
      <c r="N3271" s="181"/>
      <c r="O3271" s="175"/>
      <c r="P3271" s="182"/>
    </row>
    <row r="3272" spans="1:16" s="172" customFormat="1">
      <c r="A3272" s="891"/>
      <c r="B3272" s="894"/>
      <c r="C3272" s="173"/>
      <c r="D3272" s="218"/>
      <c r="E3272" s="175"/>
      <c r="F3272" s="176"/>
      <c r="G3272" s="173"/>
      <c r="H3272" s="183"/>
      <c r="I3272" s="175"/>
      <c r="J3272" s="175"/>
      <c r="K3272" s="187"/>
      <c r="L3272" s="184"/>
      <c r="M3272" s="180"/>
      <c r="N3272" s="181"/>
      <c r="O3272" s="175"/>
      <c r="P3272" s="182"/>
    </row>
    <row r="3273" spans="1:16" s="172" customFormat="1">
      <c r="A3273" s="891"/>
      <c r="B3273" s="894"/>
      <c r="C3273" s="173"/>
      <c r="D3273" s="185"/>
      <c r="E3273" s="175"/>
      <c r="F3273" s="182"/>
      <c r="G3273" s="173"/>
      <c r="H3273" s="186"/>
      <c r="I3273" s="175"/>
      <c r="J3273" s="175"/>
      <c r="K3273" s="187"/>
      <c r="L3273" s="184"/>
      <c r="M3273" s="180"/>
      <c r="N3273" s="181"/>
      <c r="O3273" s="175"/>
      <c r="P3273" s="182"/>
    </row>
    <row r="3274" spans="1:16" s="172" customFormat="1">
      <c r="A3274" s="891"/>
      <c r="B3274" s="894"/>
      <c r="C3274" s="173"/>
      <c r="D3274" s="174"/>
      <c r="E3274" s="175"/>
      <c r="F3274" s="188"/>
      <c r="G3274" s="198"/>
      <c r="H3274" s="183"/>
      <c r="I3274" s="191"/>
      <c r="J3274" s="175"/>
      <c r="K3274" s="178"/>
      <c r="L3274" s="189"/>
      <c r="M3274" s="190"/>
      <c r="N3274" s="181"/>
      <c r="O3274" s="175"/>
      <c r="P3274" s="182"/>
    </row>
    <row r="3275" spans="1:16" s="172" customFormat="1">
      <c r="A3275" s="891"/>
      <c r="B3275" s="894"/>
      <c r="C3275" s="173"/>
      <c r="D3275" s="174"/>
      <c r="E3275" s="175"/>
      <c r="F3275" s="182"/>
      <c r="G3275" s="173"/>
      <c r="H3275" s="183"/>
      <c r="I3275" s="191"/>
      <c r="J3275" s="175"/>
      <c r="K3275" s="178"/>
      <c r="L3275" s="184"/>
      <c r="M3275" s="180"/>
      <c r="N3275" s="181"/>
      <c r="O3275" s="175"/>
      <c r="P3275" s="182"/>
    </row>
    <row r="3276" spans="1:16" s="172" customFormat="1">
      <c r="A3276" s="891"/>
      <c r="B3276" s="894"/>
      <c r="C3276" s="173"/>
      <c r="D3276" s="174"/>
      <c r="E3276" s="175"/>
      <c r="F3276" s="182"/>
      <c r="G3276" s="219"/>
      <c r="H3276" s="183"/>
      <c r="I3276" s="175"/>
      <c r="J3276" s="175"/>
      <c r="K3276" s="178"/>
      <c r="L3276" s="184"/>
      <c r="M3276" s="180"/>
      <c r="N3276" s="181"/>
      <c r="O3276" s="175"/>
      <c r="P3276" s="182"/>
    </row>
    <row r="3277" spans="1:16" s="172" customFormat="1">
      <c r="A3277" s="891"/>
      <c r="B3277" s="894"/>
      <c r="C3277" s="173"/>
      <c r="D3277" s="174"/>
      <c r="E3277" s="175"/>
      <c r="F3277" s="188"/>
      <c r="G3277" s="173"/>
      <c r="H3277" s="183"/>
      <c r="I3277" s="191"/>
      <c r="J3277" s="175"/>
      <c r="K3277" s="178"/>
      <c r="L3277" s="184"/>
      <c r="M3277" s="180"/>
      <c r="N3277" s="181"/>
      <c r="O3277" s="175"/>
      <c r="P3277" s="182"/>
    </row>
    <row r="3278" spans="1:16" s="172" customFormat="1">
      <c r="A3278" s="891"/>
      <c r="B3278" s="894"/>
      <c r="C3278" s="173"/>
      <c r="D3278" s="174"/>
      <c r="E3278" s="175"/>
      <c r="F3278" s="182"/>
      <c r="G3278" s="173"/>
      <c r="H3278" s="183"/>
      <c r="I3278" s="191"/>
      <c r="J3278" s="175"/>
      <c r="K3278" s="178"/>
      <c r="L3278" s="184"/>
      <c r="M3278" s="180"/>
      <c r="N3278" s="181"/>
      <c r="O3278" s="175"/>
      <c r="P3278" s="182"/>
    </row>
    <row r="3279" spans="1:16" s="172" customFormat="1">
      <c r="A3279" s="891"/>
      <c r="B3279" s="894"/>
      <c r="C3279" s="192"/>
      <c r="D3279" s="193"/>
      <c r="E3279" s="194"/>
      <c r="F3279" s="195"/>
      <c r="G3279" s="173"/>
      <c r="H3279" s="177"/>
      <c r="I3279" s="175"/>
      <c r="J3279" s="175"/>
      <c r="K3279" s="178"/>
      <c r="L3279" s="184"/>
      <c r="M3279" s="180"/>
      <c r="N3279" s="196"/>
      <c r="O3279" s="194"/>
      <c r="P3279" s="195"/>
    </row>
    <row r="3280" spans="1:16" s="172" customFormat="1">
      <c r="A3280" s="891"/>
      <c r="B3280" s="894"/>
      <c r="C3280" s="192"/>
      <c r="D3280" s="193"/>
      <c r="E3280" s="194"/>
      <c r="F3280" s="195"/>
      <c r="G3280" s="198"/>
      <c r="H3280" s="183"/>
      <c r="I3280" s="191"/>
      <c r="J3280" s="175"/>
      <c r="K3280" s="178"/>
      <c r="L3280" s="184"/>
      <c r="M3280" s="180"/>
      <c r="N3280" s="196"/>
      <c r="O3280" s="194"/>
      <c r="P3280" s="195"/>
    </row>
    <row r="3281" spans="1:16" s="172" customFormat="1">
      <c r="A3281" s="891"/>
      <c r="B3281" s="894"/>
      <c r="C3281" s="192"/>
      <c r="D3281" s="193"/>
      <c r="E3281" s="194"/>
      <c r="F3281" s="195"/>
      <c r="G3281" s="173"/>
      <c r="H3281" s="199"/>
      <c r="I3281" s="191"/>
      <c r="J3281" s="200"/>
      <c r="K3281" s="197"/>
      <c r="L3281" s="184"/>
      <c r="M3281" s="180"/>
      <c r="N3281" s="196"/>
      <c r="O3281" s="194"/>
      <c r="P3281" s="195"/>
    </row>
    <row r="3282" spans="1:16" s="172" customFormat="1">
      <c r="A3282" s="891"/>
      <c r="B3282" s="894"/>
      <c r="C3282" s="192"/>
      <c r="D3282" s="193"/>
      <c r="E3282" s="194"/>
      <c r="F3282" s="195"/>
      <c r="G3282" s="173"/>
      <c r="H3282" s="201"/>
      <c r="I3282" s="175"/>
      <c r="J3282" s="175"/>
      <c r="K3282" s="178"/>
      <c r="L3282" s="184"/>
      <c r="M3282" s="180"/>
      <c r="N3282" s="196"/>
      <c r="O3282" s="194"/>
      <c r="P3282" s="195"/>
    </row>
    <row r="3283" spans="1:16" s="172" customFormat="1">
      <c r="A3283" s="891"/>
      <c r="B3283" s="894"/>
      <c r="C3283" s="192"/>
      <c r="D3283" s="193"/>
      <c r="E3283" s="194"/>
      <c r="F3283" s="195"/>
      <c r="G3283" s="198"/>
      <c r="H3283" s="183"/>
      <c r="I3283" s="200"/>
      <c r="J3283" s="200"/>
      <c r="K3283" s="197"/>
      <c r="L3283" s="184"/>
      <c r="M3283" s="180"/>
      <c r="N3283" s="196"/>
      <c r="O3283" s="194"/>
      <c r="P3283" s="195"/>
    </row>
    <row r="3284" spans="1:16" s="172" customFormat="1">
      <c r="A3284" s="891"/>
      <c r="B3284" s="894"/>
      <c r="C3284" s="192"/>
      <c r="D3284" s="193"/>
      <c r="E3284" s="194"/>
      <c r="F3284" s="195"/>
      <c r="G3284" s="173"/>
      <c r="H3284" s="183"/>
      <c r="I3284" s="200"/>
      <c r="J3284" s="200"/>
      <c r="K3284" s="197"/>
      <c r="L3284" s="179"/>
      <c r="M3284" s="180"/>
      <c r="N3284" s="196"/>
      <c r="O3284" s="194"/>
      <c r="P3284" s="195"/>
    </row>
    <row r="3285" spans="1:16" s="172" customFormat="1">
      <c r="A3285" s="891"/>
      <c r="B3285" s="894"/>
      <c r="C3285" s="192"/>
      <c r="D3285" s="193"/>
      <c r="E3285" s="194"/>
      <c r="F3285" s="195"/>
      <c r="G3285" s="192"/>
      <c r="H3285" s="201"/>
      <c r="I3285" s="202"/>
      <c r="J3285" s="202"/>
      <c r="K3285" s="203"/>
      <c r="L3285" s="204"/>
      <c r="M3285" s="190"/>
      <c r="N3285" s="196"/>
      <c r="O3285" s="194"/>
      <c r="P3285" s="195"/>
    </row>
    <row r="3286" spans="1:16" s="172" customFormat="1">
      <c r="A3286" s="891"/>
      <c r="B3286" s="894"/>
      <c r="C3286" s="192"/>
      <c r="D3286" s="193"/>
      <c r="E3286" s="194"/>
      <c r="F3286" s="195"/>
      <c r="G3286" s="192"/>
      <c r="H3286" s="201"/>
      <c r="I3286" s="202"/>
      <c r="J3286" s="202"/>
      <c r="K3286" s="203"/>
      <c r="L3286" s="204"/>
      <c r="M3286" s="190"/>
      <c r="N3286" s="196"/>
      <c r="O3286" s="194"/>
      <c r="P3286" s="195"/>
    </row>
    <row r="3287" spans="1:16" s="172" customFormat="1">
      <c r="A3287" s="891"/>
      <c r="B3287" s="894"/>
      <c r="C3287" s="192"/>
      <c r="D3287" s="193"/>
      <c r="E3287" s="194"/>
      <c r="F3287" s="195"/>
      <c r="G3287" s="192"/>
      <c r="H3287" s="201"/>
      <c r="I3287" s="202"/>
      <c r="J3287" s="202"/>
      <c r="K3287" s="203"/>
      <c r="L3287" s="204"/>
      <c r="M3287" s="190"/>
      <c r="N3287" s="196"/>
      <c r="O3287" s="194"/>
      <c r="P3287" s="195"/>
    </row>
    <row r="3288" spans="1:16" s="172" customFormat="1" ht="17.25" thickBot="1">
      <c r="A3288" s="892"/>
      <c r="B3288" s="895"/>
      <c r="C3288" s="205"/>
      <c r="D3288" s="206"/>
      <c r="E3288" s="207"/>
      <c r="F3288" s="208"/>
      <c r="G3288" s="209"/>
      <c r="H3288" s="210"/>
      <c r="I3288" s="211"/>
      <c r="J3288" s="211"/>
      <c r="K3288" s="212"/>
      <c r="L3288" s="213"/>
      <c r="M3288" s="214"/>
      <c r="N3288" s="215"/>
      <c r="O3288" s="207"/>
      <c r="P3288" s="208"/>
    </row>
    <row r="3289" spans="1:16" ht="17.25" thickTop="1"/>
  </sheetData>
  <mergeCells count="2204">
    <mergeCell ref="N3267:P3267"/>
    <mergeCell ref="A3269:A3288"/>
    <mergeCell ref="B3269:B3288"/>
    <mergeCell ref="C3259:C3266"/>
    <mergeCell ref="H3259:H3266"/>
    <mergeCell ref="M3259:M3266"/>
    <mergeCell ref="A3263:A3266"/>
    <mergeCell ref="B3267:F3267"/>
    <mergeCell ref="G3267:M3267"/>
    <mergeCell ref="M3229:M3238"/>
    <mergeCell ref="C3239:C3248"/>
    <mergeCell ref="H3239:H3248"/>
    <mergeCell ref="M3239:M3248"/>
    <mergeCell ref="C3249:C3258"/>
    <mergeCell ref="H3249:H3258"/>
    <mergeCell ref="M3249:M3258"/>
    <mergeCell ref="B3219:B3220"/>
    <mergeCell ref="G3219:G3220"/>
    <mergeCell ref="L3219:L3220"/>
    <mergeCell ref="A3229:A3238"/>
    <mergeCell ref="C3229:C3238"/>
    <mergeCell ref="H3229:H3238"/>
    <mergeCell ref="G3201:G3202"/>
    <mergeCell ref="L3201:L3202"/>
    <mergeCell ref="B3191:B3192"/>
    <mergeCell ref="G3191:G3192"/>
    <mergeCell ref="L3191:L3192"/>
    <mergeCell ref="B3194:B3196"/>
    <mergeCell ref="G3194:G3196"/>
    <mergeCell ref="L3194:L3196"/>
    <mergeCell ref="B3215:B3216"/>
    <mergeCell ref="G3215:G3216"/>
    <mergeCell ref="L3215:L3216"/>
    <mergeCell ref="B3217:B3218"/>
    <mergeCell ref="G3217:G3218"/>
    <mergeCell ref="L3217:L3218"/>
    <mergeCell ref="B3211:B3212"/>
    <mergeCell ref="G3211:G3212"/>
    <mergeCell ref="L3211:L3212"/>
    <mergeCell ref="B3213:B3214"/>
    <mergeCell ref="G3213:G3214"/>
    <mergeCell ref="L3213:L3214"/>
    <mergeCell ref="B3207:B3208"/>
    <mergeCell ref="G3207:G3208"/>
    <mergeCell ref="L3207:L3208"/>
    <mergeCell ref="B3209:B3210"/>
    <mergeCell ref="G3209:G3210"/>
    <mergeCell ref="L3209:L3210"/>
    <mergeCell ref="B3187:B3188"/>
    <mergeCell ref="G3187:G3188"/>
    <mergeCell ref="L3187:L3188"/>
    <mergeCell ref="B3189:B3190"/>
    <mergeCell ref="G3189:G3190"/>
    <mergeCell ref="L3189:L3190"/>
    <mergeCell ref="N3161:P3161"/>
    <mergeCell ref="A3163:A3182"/>
    <mergeCell ref="B3163:B3182"/>
    <mergeCell ref="A3183:A3228"/>
    <mergeCell ref="C3183:C3228"/>
    <mergeCell ref="H3183:H3228"/>
    <mergeCell ref="M3183:M3228"/>
    <mergeCell ref="B3184:B3185"/>
    <mergeCell ref="G3184:G3185"/>
    <mergeCell ref="L3184:L3185"/>
    <mergeCell ref="C3153:C3160"/>
    <mergeCell ref="H3153:H3160"/>
    <mergeCell ref="M3153:M3160"/>
    <mergeCell ref="A3157:A3160"/>
    <mergeCell ref="B3161:F3161"/>
    <mergeCell ref="G3161:M3161"/>
    <mergeCell ref="B3203:B3204"/>
    <mergeCell ref="G3203:G3204"/>
    <mergeCell ref="L3203:L3204"/>
    <mergeCell ref="B3205:B3206"/>
    <mergeCell ref="G3205:G3206"/>
    <mergeCell ref="L3205:L3206"/>
    <mergeCell ref="B3198:B3200"/>
    <mergeCell ref="G3198:G3200"/>
    <mergeCell ref="L3198:L3200"/>
    <mergeCell ref="B3201:B3202"/>
    <mergeCell ref="M3123:M3132"/>
    <mergeCell ref="C3133:C3142"/>
    <mergeCell ref="H3133:H3142"/>
    <mergeCell ref="M3133:M3142"/>
    <mergeCell ref="C3143:C3152"/>
    <mergeCell ref="H3143:H3152"/>
    <mergeCell ref="M3143:M3152"/>
    <mergeCell ref="B3113:B3114"/>
    <mergeCell ref="G3113:G3114"/>
    <mergeCell ref="L3113:L3114"/>
    <mergeCell ref="A3123:A3132"/>
    <mergeCell ref="C3123:C3132"/>
    <mergeCell ref="H3123:H3132"/>
    <mergeCell ref="B3109:B3110"/>
    <mergeCell ref="G3109:G3110"/>
    <mergeCell ref="L3109:L3110"/>
    <mergeCell ref="B3111:B3112"/>
    <mergeCell ref="G3111:G3112"/>
    <mergeCell ref="L3111:L3112"/>
    <mergeCell ref="B3088:B3090"/>
    <mergeCell ref="G3088:G3090"/>
    <mergeCell ref="L3088:L3090"/>
    <mergeCell ref="B3081:B3082"/>
    <mergeCell ref="G3081:G3082"/>
    <mergeCell ref="L3081:L3082"/>
    <mergeCell ref="B3083:B3084"/>
    <mergeCell ref="G3083:G3084"/>
    <mergeCell ref="L3083:L3084"/>
    <mergeCell ref="B3105:B3106"/>
    <mergeCell ref="G3105:G3106"/>
    <mergeCell ref="L3105:L3106"/>
    <mergeCell ref="B3107:B3108"/>
    <mergeCell ref="G3107:G3108"/>
    <mergeCell ref="L3107:L3108"/>
    <mergeCell ref="B3101:B3102"/>
    <mergeCell ref="G3101:G3102"/>
    <mergeCell ref="L3101:L3102"/>
    <mergeCell ref="B3103:B3104"/>
    <mergeCell ref="G3103:G3104"/>
    <mergeCell ref="L3103:L3104"/>
    <mergeCell ref="B3097:B3098"/>
    <mergeCell ref="G3097:G3098"/>
    <mergeCell ref="L3097:L3098"/>
    <mergeCell ref="B3099:B3100"/>
    <mergeCell ref="G3099:G3100"/>
    <mergeCell ref="L3099:L3100"/>
    <mergeCell ref="N3055:P3055"/>
    <mergeCell ref="A3057:A3076"/>
    <mergeCell ref="B3057:B3076"/>
    <mergeCell ref="A3077:A3122"/>
    <mergeCell ref="C3077:C3122"/>
    <mergeCell ref="H3077:H3122"/>
    <mergeCell ref="M3077:M3122"/>
    <mergeCell ref="B3078:B3079"/>
    <mergeCell ref="G3078:G3079"/>
    <mergeCell ref="L3078:L3079"/>
    <mergeCell ref="C3047:C3054"/>
    <mergeCell ref="H3047:H3054"/>
    <mergeCell ref="M3047:M3054"/>
    <mergeCell ref="A3051:A3054"/>
    <mergeCell ref="B3055:F3055"/>
    <mergeCell ref="G3055:M3055"/>
    <mergeCell ref="M3017:M3026"/>
    <mergeCell ref="C3027:C3036"/>
    <mergeCell ref="H3027:H3036"/>
    <mergeCell ref="M3027:M3036"/>
    <mergeCell ref="C3037:C3046"/>
    <mergeCell ref="H3037:H3046"/>
    <mergeCell ref="M3037:M3046"/>
    <mergeCell ref="B3092:B3094"/>
    <mergeCell ref="G3092:G3094"/>
    <mergeCell ref="L3092:L3094"/>
    <mergeCell ref="B3095:B3096"/>
    <mergeCell ref="G3095:G3096"/>
    <mergeCell ref="L3095:L3096"/>
    <mergeCell ref="B3085:B3086"/>
    <mergeCell ref="G3085:G3086"/>
    <mergeCell ref="L3085:L3086"/>
    <mergeCell ref="G2993:G2994"/>
    <mergeCell ref="L2993:L2994"/>
    <mergeCell ref="B2986:B2988"/>
    <mergeCell ref="G2986:G2988"/>
    <mergeCell ref="L2986:L2988"/>
    <mergeCell ref="B2989:B2990"/>
    <mergeCell ref="G2989:G2990"/>
    <mergeCell ref="L2989:L2990"/>
    <mergeCell ref="B3007:B3008"/>
    <mergeCell ref="G3007:G3008"/>
    <mergeCell ref="L3007:L3008"/>
    <mergeCell ref="A3017:A3026"/>
    <mergeCell ref="C3017:C3026"/>
    <mergeCell ref="H3017:H3026"/>
    <mergeCell ref="B3003:B3004"/>
    <mergeCell ref="G3003:G3004"/>
    <mergeCell ref="L3003:L3004"/>
    <mergeCell ref="B3005:B3006"/>
    <mergeCell ref="G3005:G3006"/>
    <mergeCell ref="L3005:L3006"/>
    <mergeCell ref="B2999:B3000"/>
    <mergeCell ref="G2999:G3000"/>
    <mergeCell ref="L2999:L3000"/>
    <mergeCell ref="B3001:B3002"/>
    <mergeCell ref="G3001:G3002"/>
    <mergeCell ref="L3001:L3002"/>
    <mergeCell ref="B2979:B2980"/>
    <mergeCell ref="G2979:G2980"/>
    <mergeCell ref="L2979:L2980"/>
    <mergeCell ref="B2982:B2984"/>
    <mergeCell ref="G2982:G2984"/>
    <mergeCell ref="L2982:L2984"/>
    <mergeCell ref="B2975:B2976"/>
    <mergeCell ref="G2975:G2976"/>
    <mergeCell ref="L2975:L2976"/>
    <mergeCell ref="B2977:B2978"/>
    <mergeCell ref="G2977:G2978"/>
    <mergeCell ref="L2977:L2978"/>
    <mergeCell ref="N2949:P2949"/>
    <mergeCell ref="A2951:A2970"/>
    <mergeCell ref="B2951:B2970"/>
    <mergeCell ref="A2971:A3016"/>
    <mergeCell ref="C2971:C3016"/>
    <mergeCell ref="H2971:H3016"/>
    <mergeCell ref="M2971:M3016"/>
    <mergeCell ref="B2972:B2973"/>
    <mergeCell ref="G2972:G2973"/>
    <mergeCell ref="L2972:L2973"/>
    <mergeCell ref="B2995:B2996"/>
    <mergeCell ref="G2995:G2996"/>
    <mergeCell ref="L2995:L2996"/>
    <mergeCell ref="B2997:B2998"/>
    <mergeCell ref="G2997:G2998"/>
    <mergeCell ref="L2997:L2998"/>
    <mergeCell ref="B2991:B2992"/>
    <mergeCell ref="G2991:G2992"/>
    <mergeCell ref="L2991:L2992"/>
    <mergeCell ref="B2993:B2994"/>
    <mergeCell ref="C2941:C2948"/>
    <mergeCell ref="H2941:H2948"/>
    <mergeCell ref="M2941:M2948"/>
    <mergeCell ref="A2945:A2948"/>
    <mergeCell ref="B2949:F2949"/>
    <mergeCell ref="G2949:M2949"/>
    <mergeCell ref="M2911:M2920"/>
    <mergeCell ref="C2921:C2930"/>
    <mergeCell ref="H2921:H2930"/>
    <mergeCell ref="M2921:M2930"/>
    <mergeCell ref="C2931:C2940"/>
    <mergeCell ref="H2931:H2940"/>
    <mergeCell ref="M2931:M2940"/>
    <mergeCell ref="B2901:B2902"/>
    <mergeCell ref="G2901:G2902"/>
    <mergeCell ref="L2901:L2902"/>
    <mergeCell ref="A2911:A2920"/>
    <mergeCell ref="C2911:C2920"/>
    <mergeCell ref="H2911:H2920"/>
    <mergeCell ref="G2883:G2884"/>
    <mergeCell ref="L2883:L2884"/>
    <mergeCell ref="B2873:B2874"/>
    <mergeCell ref="G2873:G2874"/>
    <mergeCell ref="L2873:L2874"/>
    <mergeCell ref="B2876:B2878"/>
    <mergeCell ref="G2876:G2878"/>
    <mergeCell ref="L2876:L2878"/>
    <mergeCell ref="B2897:B2898"/>
    <mergeCell ref="G2897:G2898"/>
    <mergeCell ref="L2897:L2898"/>
    <mergeCell ref="B2899:B2900"/>
    <mergeCell ref="G2899:G2900"/>
    <mergeCell ref="L2899:L2900"/>
    <mergeCell ref="B2893:B2894"/>
    <mergeCell ref="G2893:G2894"/>
    <mergeCell ref="L2893:L2894"/>
    <mergeCell ref="B2895:B2896"/>
    <mergeCell ref="G2895:G2896"/>
    <mergeCell ref="L2895:L2896"/>
    <mergeCell ref="B2889:B2890"/>
    <mergeCell ref="G2889:G2890"/>
    <mergeCell ref="L2889:L2890"/>
    <mergeCell ref="B2891:B2892"/>
    <mergeCell ref="G2891:G2892"/>
    <mergeCell ref="L2891:L2892"/>
    <mergeCell ref="B2869:B2870"/>
    <mergeCell ref="G2869:G2870"/>
    <mergeCell ref="L2869:L2870"/>
    <mergeCell ref="B2871:B2872"/>
    <mergeCell ref="G2871:G2872"/>
    <mergeCell ref="L2871:L2872"/>
    <mergeCell ref="N2843:P2843"/>
    <mergeCell ref="A2845:A2864"/>
    <mergeCell ref="B2845:B2864"/>
    <mergeCell ref="A2865:A2910"/>
    <mergeCell ref="C2865:C2910"/>
    <mergeCell ref="H2865:H2910"/>
    <mergeCell ref="M2865:M2910"/>
    <mergeCell ref="B2866:B2867"/>
    <mergeCell ref="G2866:G2867"/>
    <mergeCell ref="L2866:L2867"/>
    <mergeCell ref="C2835:C2842"/>
    <mergeCell ref="H2835:H2842"/>
    <mergeCell ref="M2835:M2842"/>
    <mergeCell ref="A2839:A2842"/>
    <mergeCell ref="B2843:F2843"/>
    <mergeCell ref="G2843:M2843"/>
    <mergeCell ref="B2885:B2886"/>
    <mergeCell ref="G2885:G2886"/>
    <mergeCell ref="L2885:L2886"/>
    <mergeCell ref="B2887:B2888"/>
    <mergeCell ref="G2887:G2888"/>
    <mergeCell ref="L2887:L2888"/>
    <mergeCell ref="B2880:B2882"/>
    <mergeCell ref="G2880:G2882"/>
    <mergeCell ref="L2880:L2882"/>
    <mergeCell ref="B2883:B2884"/>
    <mergeCell ref="M2805:M2814"/>
    <mergeCell ref="C2815:C2824"/>
    <mergeCell ref="H2815:H2824"/>
    <mergeCell ref="M2815:M2824"/>
    <mergeCell ref="C2825:C2834"/>
    <mergeCell ref="H2825:H2834"/>
    <mergeCell ref="M2825:M2834"/>
    <mergeCell ref="B2795:B2796"/>
    <mergeCell ref="G2795:G2796"/>
    <mergeCell ref="L2795:L2796"/>
    <mergeCell ref="A2805:A2814"/>
    <mergeCell ref="C2805:C2814"/>
    <mergeCell ref="H2805:H2814"/>
    <mergeCell ref="B2791:B2792"/>
    <mergeCell ref="G2791:G2792"/>
    <mergeCell ref="L2791:L2792"/>
    <mergeCell ref="B2793:B2794"/>
    <mergeCell ref="G2793:G2794"/>
    <mergeCell ref="L2793:L2794"/>
    <mergeCell ref="B2770:B2772"/>
    <mergeCell ref="G2770:G2772"/>
    <mergeCell ref="L2770:L2772"/>
    <mergeCell ref="B2763:B2764"/>
    <mergeCell ref="G2763:G2764"/>
    <mergeCell ref="L2763:L2764"/>
    <mergeCell ref="B2765:B2766"/>
    <mergeCell ref="G2765:G2766"/>
    <mergeCell ref="L2765:L2766"/>
    <mergeCell ref="B2787:B2788"/>
    <mergeCell ref="G2787:G2788"/>
    <mergeCell ref="L2787:L2788"/>
    <mergeCell ref="B2789:B2790"/>
    <mergeCell ref="G2789:G2790"/>
    <mergeCell ref="L2789:L2790"/>
    <mergeCell ref="B2783:B2784"/>
    <mergeCell ref="G2783:G2784"/>
    <mergeCell ref="L2783:L2784"/>
    <mergeCell ref="B2785:B2786"/>
    <mergeCell ref="G2785:G2786"/>
    <mergeCell ref="L2785:L2786"/>
    <mergeCell ref="B2779:B2780"/>
    <mergeCell ref="G2779:G2780"/>
    <mergeCell ref="L2779:L2780"/>
    <mergeCell ref="B2781:B2782"/>
    <mergeCell ref="G2781:G2782"/>
    <mergeCell ref="L2781:L2782"/>
    <mergeCell ref="N2737:P2737"/>
    <mergeCell ref="A2739:A2758"/>
    <mergeCell ref="B2739:B2758"/>
    <mergeCell ref="A2759:A2804"/>
    <mergeCell ref="C2759:C2804"/>
    <mergeCell ref="H2759:H2804"/>
    <mergeCell ref="M2759:M2804"/>
    <mergeCell ref="B2760:B2761"/>
    <mergeCell ref="G2760:G2761"/>
    <mergeCell ref="L2760:L2761"/>
    <mergeCell ref="C2729:C2736"/>
    <mergeCell ref="H2729:H2736"/>
    <mergeCell ref="M2729:M2736"/>
    <mergeCell ref="A2733:A2736"/>
    <mergeCell ref="B2737:F2737"/>
    <mergeCell ref="G2737:M2737"/>
    <mergeCell ref="M2699:M2708"/>
    <mergeCell ref="C2709:C2718"/>
    <mergeCell ref="H2709:H2718"/>
    <mergeCell ref="M2709:M2718"/>
    <mergeCell ref="C2719:C2728"/>
    <mergeCell ref="H2719:H2728"/>
    <mergeCell ref="M2719:M2728"/>
    <mergeCell ref="B2774:B2776"/>
    <mergeCell ref="G2774:G2776"/>
    <mergeCell ref="L2774:L2776"/>
    <mergeCell ref="B2777:B2778"/>
    <mergeCell ref="G2777:G2778"/>
    <mergeCell ref="L2777:L2778"/>
    <mergeCell ref="B2767:B2768"/>
    <mergeCell ref="G2767:G2768"/>
    <mergeCell ref="L2767:L2768"/>
    <mergeCell ref="G2675:G2676"/>
    <mergeCell ref="L2675:L2676"/>
    <mergeCell ref="B2668:B2670"/>
    <mergeCell ref="G2668:G2670"/>
    <mergeCell ref="L2668:L2670"/>
    <mergeCell ref="B2671:B2672"/>
    <mergeCell ref="G2671:G2672"/>
    <mergeCell ref="L2671:L2672"/>
    <mergeCell ref="B2689:B2690"/>
    <mergeCell ref="G2689:G2690"/>
    <mergeCell ref="L2689:L2690"/>
    <mergeCell ref="A2699:A2708"/>
    <mergeCell ref="C2699:C2708"/>
    <mergeCell ref="H2699:H2708"/>
    <mergeCell ref="B2685:B2686"/>
    <mergeCell ref="G2685:G2686"/>
    <mergeCell ref="L2685:L2686"/>
    <mergeCell ref="B2687:B2688"/>
    <mergeCell ref="G2687:G2688"/>
    <mergeCell ref="L2687:L2688"/>
    <mergeCell ref="B2681:B2682"/>
    <mergeCell ref="G2681:G2682"/>
    <mergeCell ref="L2681:L2682"/>
    <mergeCell ref="B2683:B2684"/>
    <mergeCell ref="G2683:G2684"/>
    <mergeCell ref="L2683:L2684"/>
    <mergeCell ref="B2661:B2662"/>
    <mergeCell ref="G2661:G2662"/>
    <mergeCell ref="L2661:L2662"/>
    <mergeCell ref="B2664:B2666"/>
    <mergeCell ref="G2664:G2666"/>
    <mergeCell ref="L2664:L2666"/>
    <mergeCell ref="B2657:B2658"/>
    <mergeCell ref="G2657:G2658"/>
    <mergeCell ref="L2657:L2658"/>
    <mergeCell ref="B2659:B2660"/>
    <mergeCell ref="G2659:G2660"/>
    <mergeCell ref="L2659:L2660"/>
    <mergeCell ref="N2631:P2631"/>
    <mergeCell ref="A2633:A2652"/>
    <mergeCell ref="B2633:B2652"/>
    <mergeCell ref="A2653:A2698"/>
    <mergeCell ref="C2653:C2698"/>
    <mergeCell ref="H2653:H2698"/>
    <mergeCell ref="M2653:M2698"/>
    <mergeCell ref="B2654:B2655"/>
    <mergeCell ref="G2654:G2655"/>
    <mergeCell ref="L2654:L2655"/>
    <mergeCell ref="B2677:B2678"/>
    <mergeCell ref="G2677:G2678"/>
    <mergeCell ref="L2677:L2678"/>
    <mergeCell ref="B2679:B2680"/>
    <mergeCell ref="G2679:G2680"/>
    <mergeCell ref="L2679:L2680"/>
    <mergeCell ref="B2673:B2674"/>
    <mergeCell ref="G2673:G2674"/>
    <mergeCell ref="L2673:L2674"/>
    <mergeCell ref="B2675:B2676"/>
    <mergeCell ref="C2623:C2630"/>
    <mergeCell ref="H2623:H2630"/>
    <mergeCell ref="M2623:M2630"/>
    <mergeCell ref="A2627:A2630"/>
    <mergeCell ref="B2631:F2631"/>
    <mergeCell ref="G2631:M2631"/>
    <mergeCell ref="M2593:M2602"/>
    <mergeCell ref="C2603:C2612"/>
    <mergeCell ref="H2603:H2612"/>
    <mergeCell ref="M2603:M2612"/>
    <mergeCell ref="C2613:C2622"/>
    <mergeCell ref="H2613:H2622"/>
    <mergeCell ref="M2613:M2622"/>
    <mergeCell ref="B2583:B2584"/>
    <mergeCell ref="G2583:G2584"/>
    <mergeCell ref="L2583:L2584"/>
    <mergeCell ref="A2593:A2602"/>
    <mergeCell ref="C2593:C2602"/>
    <mergeCell ref="H2593:H2602"/>
    <mergeCell ref="G2565:G2566"/>
    <mergeCell ref="L2565:L2566"/>
    <mergeCell ref="B2555:B2556"/>
    <mergeCell ref="G2555:G2556"/>
    <mergeCell ref="L2555:L2556"/>
    <mergeCell ref="B2558:B2560"/>
    <mergeCell ref="G2558:G2560"/>
    <mergeCell ref="L2558:L2560"/>
    <mergeCell ref="B2579:B2580"/>
    <mergeCell ref="G2579:G2580"/>
    <mergeCell ref="L2579:L2580"/>
    <mergeCell ref="B2581:B2582"/>
    <mergeCell ref="G2581:G2582"/>
    <mergeCell ref="L2581:L2582"/>
    <mergeCell ref="B2575:B2576"/>
    <mergeCell ref="G2575:G2576"/>
    <mergeCell ref="L2575:L2576"/>
    <mergeCell ref="B2577:B2578"/>
    <mergeCell ref="G2577:G2578"/>
    <mergeCell ref="L2577:L2578"/>
    <mergeCell ref="B2571:B2572"/>
    <mergeCell ref="G2571:G2572"/>
    <mergeCell ref="L2571:L2572"/>
    <mergeCell ref="B2573:B2574"/>
    <mergeCell ref="G2573:G2574"/>
    <mergeCell ref="L2573:L2574"/>
    <mergeCell ref="B2551:B2552"/>
    <mergeCell ref="G2551:G2552"/>
    <mergeCell ref="L2551:L2552"/>
    <mergeCell ref="B2553:B2554"/>
    <mergeCell ref="G2553:G2554"/>
    <mergeCell ref="L2553:L2554"/>
    <mergeCell ref="N2525:P2525"/>
    <mergeCell ref="A2527:A2546"/>
    <mergeCell ref="B2527:B2546"/>
    <mergeCell ref="A2547:A2592"/>
    <mergeCell ref="C2547:C2592"/>
    <mergeCell ref="H2547:H2592"/>
    <mergeCell ref="M2547:M2592"/>
    <mergeCell ref="B2548:B2549"/>
    <mergeCell ref="G2548:G2549"/>
    <mergeCell ref="L2548:L2549"/>
    <mergeCell ref="C2517:C2524"/>
    <mergeCell ref="H2517:H2524"/>
    <mergeCell ref="M2517:M2524"/>
    <mergeCell ref="A2521:A2524"/>
    <mergeCell ref="B2525:F2525"/>
    <mergeCell ref="G2525:M2525"/>
    <mergeCell ref="B2567:B2568"/>
    <mergeCell ref="G2567:G2568"/>
    <mergeCell ref="L2567:L2568"/>
    <mergeCell ref="B2569:B2570"/>
    <mergeCell ref="G2569:G2570"/>
    <mergeCell ref="L2569:L2570"/>
    <mergeCell ref="B2562:B2564"/>
    <mergeCell ref="G2562:G2564"/>
    <mergeCell ref="L2562:L2564"/>
    <mergeCell ref="B2565:B2566"/>
    <mergeCell ref="M2487:M2496"/>
    <mergeCell ref="C2497:C2506"/>
    <mergeCell ref="H2497:H2506"/>
    <mergeCell ref="M2497:M2506"/>
    <mergeCell ref="C2507:C2516"/>
    <mergeCell ref="H2507:H2516"/>
    <mergeCell ref="M2507:M2516"/>
    <mergeCell ref="B2477:B2478"/>
    <mergeCell ref="G2477:G2478"/>
    <mergeCell ref="L2477:L2478"/>
    <mergeCell ref="A2487:A2496"/>
    <mergeCell ref="C2487:C2496"/>
    <mergeCell ref="H2487:H2496"/>
    <mergeCell ref="B2473:B2474"/>
    <mergeCell ref="G2473:G2474"/>
    <mergeCell ref="L2473:L2474"/>
    <mergeCell ref="B2475:B2476"/>
    <mergeCell ref="G2475:G2476"/>
    <mergeCell ref="L2475:L2476"/>
    <mergeCell ref="B2452:B2454"/>
    <mergeCell ref="G2452:G2454"/>
    <mergeCell ref="L2452:L2454"/>
    <mergeCell ref="B2445:B2446"/>
    <mergeCell ref="G2445:G2446"/>
    <mergeCell ref="L2445:L2446"/>
    <mergeCell ref="B2447:B2448"/>
    <mergeCell ref="G2447:G2448"/>
    <mergeCell ref="L2447:L2448"/>
    <mergeCell ref="B2469:B2470"/>
    <mergeCell ref="G2469:G2470"/>
    <mergeCell ref="L2469:L2470"/>
    <mergeCell ref="B2471:B2472"/>
    <mergeCell ref="G2471:G2472"/>
    <mergeCell ref="L2471:L2472"/>
    <mergeCell ref="B2465:B2466"/>
    <mergeCell ref="G2465:G2466"/>
    <mergeCell ref="L2465:L2466"/>
    <mergeCell ref="B2467:B2468"/>
    <mergeCell ref="G2467:G2468"/>
    <mergeCell ref="L2467:L2468"/>
    <mergeCell ref="B2461:B2462"/>
    <mergeCell ref="G2461:G2462"/>
    <mergeCell ref="L2461:L2462"/>
    <mergeCell ref="B2463:B2464"/>
    <mergeCell ref="G2463:G2464"/>
    <mergeCell ref="L2463:L2464"/>
    <mergeCell ref="N2419:P2419"/>
    <mergeCell ref="A2421:A2440"/>
    <mergeCell ref="B2421:B2440"/>
    <mergeCell ref="A2441:A2486"/>
    <mergeCell ref="C2441:C2486"/>
    <mergeCell ref="H2441:H2486"/>
    <mergeCell ref="M2441:M2486"/>
    <mergeCell ref="B2442:B2443"/>
    <mergeCell ref="G2442:G2443"/>
    <mergeCell ref="L2442:L2443"/>
    <mergeCell ref="C2411:C2418"/>
    <mergeCell ref="H2411:H2418"/>
    <mergeCell ref="M2411:M2418"/>
    <mergeCell ref="A2415:A2418"/>
    <mergeCell ref="B2419:F2419"/>
    <mergeCell ref="G2419:M2419"/>
    <mergeCell ref="M2381:M2390"/>
    <mergeCell ref="C2391:C2400"/>
    <mergeCell ref="H2391:H2400"/>
    <mergeCell ref="M2391:M2400"/>
    <mergeCell ref="C2401:C2410"/>
    <mergeCell ref="H2401:H2410"/>
    <mergeCell ref="M2401:M2410"/>
    <mergeCell ref="B2456:B2458"/>
    <mergeCell ref="G2456:G2458"/>
    <mergeCell ref="L2456:L2458"/>
    <mergeCell ref="B2459:B2460"/>
    <mergeCell ref="G2459:G2460"/>
    <mergeCell ref="L2459:L2460"/>
    <mergeCell ref="B2449:B2450"/>
    <mergeCell ref="G2449:G2450"/>
    <mergeCell ref="L2449:L2450"/>
    <mergeCell ref="G2357:G2358"/>
    <mergeCell ref="L2357:L2358"/>
    <mergeCell ref="B2350:B2352"/>
    <mergeCell ref="G2350:G2352"/>
    <mergeCell ref="L2350:L2352"/>
    <mergeCell ref="B2353:B2354"/>
    <mergeCell ref="G2353:G2354"/>
    <mergeCell ref="L2353:L2354"/>
    <mergeCell ref="B2371:B2372"/>
    <mergeCell ref="G2371:G2372"/>
    <mergeCell ref="L2371:L2372"/>
    <mergeCell ref="A2381:A2390"/>
    <mergeCell ref="C2381:C2390"/>
    <mergeCell ref="H2381:H2390"/>
    <mergeCell ref="B2367:B2368"/>
    <mergeCell ref="G2367:G2368"/>
    <mergeCell ref="L2367:L2368"/>
    <mergeCell ref="B2369:B2370"/>
    <mergeCell ref="G2369:G2370"/>
    <mergeCell ref="L2369:L2370"/>
    <mergeCell ref="B2363:B2364"/>
    <mergeCell ref="G2363:G2364"/>
    <mergeCell ref="L2363:L2364"/>
    <mergeCell ref="B2365:B2366"/>
    <mergeCell ref="G2365:G2366"/>
    <mergeCell ref="L2365:L2366"/>
    <mergeCell ref="B2343:B2344"/>
    <mergeCell ref="G2343:G2344"/>
    <mergeCell ref="L2343:L2344"/>
    <mergeCell ref="B2346:B2348"/>
    <mergeCell ref="G2346:G2348"/>
    <mergeCell ref="L2346:L2348"/>
    <mergeCell ref="B2339:B2340"/>
    <mergeCell ref="G2339:G2340"/>
    <mergeCell ref="L2339:L2340"/>
    <mergeCell ref="B2341:B2342"/>
    <mergeCell ref="G2341:G2342"/>
    <mergeCell ref="L2341:L2342"/>
    <mergeCell ref="N2313:P2313"/>
    <mergeCell ref="A2315:A2334"/>
    <mergeCell ref="B2315:B2334"/>
    <mergeCell ref="A2335:A2380"/>
    <mergeCell ref="C2335:C2380"/>
    <mergeCell ref="H2335:H2380"/>
    <mergeCell ref="M2335:M2380"/>
    <mergeCell ref="B2336:B2337"/>
    <mergeCell ref="G2336:G2337"/>
    <mergeCell ref="L2336:L2337"/>
    <mergeCell ref="B2359:B2360"/>
    <mergeCell ref="G2359:G2360"/>
    <mergeCell ref="L2359:L2360"/>
    <mergeCell ref="B2361:B2362"/>
    <mergeCell ref="G2361:G2362"/>
    <mergeCell ref="L2361:L2362"/>
    <mergeCell ref="B2355:B2356"/>
    <mergeCell ref="G2355:G2356"/>
    <mergeCell ref="L2355:L2356"/>
    <mergeCell ref="B2357:B2358"/>
    <mergeCell ref="C2305:C2312"/>
    <mergeCell ref="H2305:H2312"/>
    <mergeCell ref="M2305:M2312"/>
    <mergeCell ref="A2309:A2312"/>
    <mergeCell ref="B2313:F2313"/>
    <mergeCell ref="G2313:M2313"/>
    <mergeCell ref="M2275:M2284"/>
    <mergeCell ref="C2285:C2294"/>
    <mergeCell ref="H2285:H2294"/>
    <mergeCell ref="M2285:M2294"/>
    <mergeCell ref="C2295:C2304"/>
    <mergeCell ref="H2295:H2304"/>
    <mergeCell ref="M2295:M2304"/>
    <mergeCell ref="B2265:B2266"/>
    <mergeCell ref="G2265:G2266"/>
    <mergeCell ref="L2265:L2266"/>
    <mergeCell ref="A2275:A2284"/>
    <mergeCell ref="C2275:C2284"/>
    <mergeCell ref="H2275:H2284"/>
    <mergeCell ref="G2247:G2248"/>
    <mergeCell ref="L2247:L2248"/>
    <mergeCell ref="B2237:B2238"/>
    <mergeCell ref="G2237:G2238"/>
    <mergeCell ref="L2237:L2238"/>
    <mergeCell ref="B2240:B2242"/>
    <mergeCell ref="G2240:G2242"/>
    <mergeCell ref="L2240:L2242"/>
    <mergeCell ref="B2261:B2262"/>
    <mergeCell ref="G2261:G2262"/>
    <mergeCell ref="L2261:L2262"/>
    <mergeCell ref="B2263:B2264"/>
    <mergeCell ref="G2263:G2264"/>
    <mergeCell ref="L2263:L2264"/>
    <mergeCell ref="B2257:B2258"/>
    <mergeCell ref="G2257:G2258"/>
    <mergeCell ref="L2257:L2258"/>
    <mergeCell ref="B2259:B2260"/>
    <mergeCell ref="G2259:G2260"/>
    <mergeCell ref="L2259:L2260"/>
    <mergeCell ref="B2253:B2254"/>
    <mergeCell ref="G2253:G2254"/>
    <mergeCell ref="L2253:L2254"/>
    <mergeCell ref="B2255:B2256"/>
    <mergeCell ref="G2255:G2256"/>
    <mergeCell ref="L2255:L2256"/>
    <mergeCell ref="B2233:B2234"/>
    <mergeCell ref="G2233:G2234"/>
    <mergeCell ref="L2233:L2234"/>
    <mergeCell ref="B2235:B2236"/>
    <mergeCell ref="G2235:G2236"/>
    <mergeCell ref="L2235:L2236"/>
    <mergeCell ref="N2207:P2207"/>
    <mergeCell ref="A2209:A2228"/>
    <mergeCell ref="B2209:B2228"/>
    <mergeCell ref="A2229:A2274"/>
    <mergeCell ref="C2229:C2274"/>
    <mergeCell ref="H2229:H2274"/>
    <mergeCell ref="M2229:M2274"/>
    <mergeCell ref="B2230:B2231"/>
    <mergeCell ref="G2230:G2231"/>
    <mergeCell ref="L2230:L2231"/>
    <mergeCell ref="C2199:C2206"/>
    <mergeCell ref="H2199:H2206"/>
    <mergeCell ref="M2199:M2206"/>
    <mergeCell ref="A2203:A2206"/>
    <mergeCell ref="B2207:F2207"/>
    <mergeCell ref="G2207:M2207"/>
    <mergeCell ref="B2249:B2250"/>
    <mergeCell ref="G2249:G2250"/>
    <mergeCell ref="L2249:L2250"/>
    <mergeCell ref="B2251:B2252"/>
    <mergeCell ref="G2251:G2252"/>
    <mergeCell ref="L2251:L2252"/>
    <mergeCell ref="B2244:B2246"/>
    <mergeCell ref="G2244:G2246"/>
    <mergeCell ref="L2244:L2246"/>
    <mergeCell ref="B2247:B2248"/>
    <mergeCell ref="M2169:M2178"/>
    <mergeCell ref="C2179:C2188"/>
    <mergeCell ref="H2179:H2188"/>
    <mergeCell ref="M2179:M2188"/>
    <mergeCell ref="C2189:C2198"/>
    <mergeCell ref="H2189:H2198"/>
    <mergeCell ref="M2189:M2198"/>
    <mergeCell ref="B2159:B2160"/>
    <mergeCell ref="G2159:G2160"/>
    <mergeCell ref="L2159:L2160"/>
    <mergeCell ref="A2169:A2178"/>
    <mergeCell ref="C2169:C2178"/>
    <mergeCell ref="H2169:H2178"/>
    <mergeCell ref="B2155:B2156"/>
    <mergeCell ref="G2155:G2156"/>
    <mergeCell ref="L2155:L2156"/>
    <mergeCell ref="B2157:B2158"/>
    <mergeCell ref="G2157:G2158"/>
    <mergeCell ref="L2157:L2158"/>
    <mergeCell ref="B2134:B2136"/>
    <mergeCell ref="G2134:G2136"/>
    <mergeCell ref="L2134:L2136"/>
    <mergeCell ref="B2127:B2128"/>
    <mergeCell ref="G2127:G2128"/>
    <mergeCell ref="L2127:L2128"/>
    <mergeCell ref="B2129:B2130"/>
    <mergeCell ref="G2129:G2130"/>
    <mergeCell ref="L2129:L2130"/>
    <mergeCell ref="B2151:B2152"/>
    <mergeCell ref="G2151:G2152"/>
    <mergeCell ref="L2151:L2152"/>
    <mergeCell ref="B2153:B2154"/>
    <mergeCell ref="G2153:G2154"/>
    <mergeCell ref="L2153:L2154"/>
    <mergeCell ref="B2147:B2148"/>
    <mergeCell ref="G2147:G2148"/>
    <mergeCell ref="L2147:L2148"/>
    <mergeCell ref="B2149:B2150"/>
    <mergeCell ref="G2149:G2150"/>
    <mergeCell ref="L2149:L2150"/>
    <mergeCell ref="B2143:B2144"/>
    <mergeCell ref="G2143:G2144"/>
    <mergeCell ref="L2143:L2144"/>
    <mergeCell ref="B2145:B2146"/>
    <mergeCell ref="G2145:G2146"/>
    <mergeCell ref="L2145:L2146"/>
    <mergeCell ref="N2101:P2101"/>
    <mergeCell ref="A2103:A2122"/>
    <mergeCell ref="B2103:B2122"/>
    <mergeCell ref="A2123:A2168"/>
    <mergeCell ref="C2123:C2168"/>
    <mergeCell ref="H2123:H2168"/>
    <mergeCell ref="M2123:M2168"/>
    <mergeCell ref="B2124:B2125"/>
    <mergeCell ref="G2124:G2125"/>
    <mergeCell ref="L2124:L2125"/>
    <mergeCell ref="C2093:C2100"/>
    <mergeCell ref="H2093:H2100"/>
    <mergeCell ref="M2093:M2100"/>
    <mergeCell ref="A2097:A2100"/>
    <mergeCell ref="B2101:F2101"/>
    <mergeCell ref="G2101:M2101"/>
    <mergeCell ref="M2063:M2072"/>
    <mergeCell ref="C2073:C2082"/>
    <mergeCell ref="H2073:H2082"/>
    <mergeCell ref="M2073:M2082"/>
    <mergeCell ref="C2083:C2092"/>
    <mergeCell ref="H2083:H2092"/>
    <mergeCell ref="M2083:M2092"/>
    <mergeCell ref="B2138:B2140"/>
    <mergeCell ref="G2138:G2140"/>
    <mergeCell ref="L2138:L2140"/>
    <mergeCell ref="B2141:B2142"/>
    <mergeCell ref="G2141:G2142"/>
    <mergeCell ref="L2141:L2142"/>
    <mergeCell ref="B2131:B2132"/>
    <mergeCell ref="G2131:G2132"/>
    <mergeCell ref="L2131:L2132"/>
    <mergeCell ref="G2039:G2040"/>
    <mergeCell ref="L2039:L2040"/>
    <mergeCell ref="B2032:B2034"/>
    <mergeCell ref="G2032:G2034"/>
    <mergeCell ref="L2032:L2034"/>
    <mergeCell ref="B2035:B2036"/>
    <mergeCell ref="G2035:G2036"/>
    <mergeCell ref="L2035:L2036"/>
    <mergeCell ref="B2053:B2054"/>
    <mergeCell ref="G2053:G2054"/>
    <mergeCell ref="L2053:L2054"/>
    <mergeCell ref="A2063:A2072"/>
    <mergeCell ref="C2063:C2072"/>
    <mergeCell ref="H2063:H2072"/>
    <mergeCell ref="B2049:B2050"/>
    <mergeCell ref="G2049:G2050"/>
    <mergeCell ref="L2049:L2050"/>
    <mergeCell ref="B2051:B2052"/>
    <mergeCell ref="G2051:G2052"/>
    <mergeCell ref="L2051:L2052"/>
    <mergeCell ref="B2045:B2046"/>
    <mergeCell ref="G2045:G2046"/>
    <mergeCell ref="L2045:L2046"/>
    <mergeCell ref="B2047:B2048"/>
    <mergeCell ref="G2047:G2048"/>
    <mergeCell ref="L2047:L2048"/>
    <mergeCell ref="B2025:B2026"/>
    <mergeCell ref="G2025:G2026"/>
    <mergeCell ref="L2025:L2026"/>
    <mergeCell ref="B2028:B2030"/>
    <mergeCell ref="G2028:G2030"/>
    <mergeCell ref="L2028:L2030"/>
    <mergeCell ref="B2021:B2022"/>
    <mergeCell ref="G2021:G2022"/>
    <mergeCell ref="L2021:L2022"/>
    <mergeCell ref="B2023:B2024"/>
    <mergeCell ref="G2023:G2024"/>
    <mergeCell ref="L2023:L2024"/>
    <mergeCell ref="N1995:P1995"/>
    <mergeCell ref="A1997:A2016"/>
    <mergeCell ref="B1997:B2016"/>
    <mergeCell ref="A2017:A2062"/>
    <mergeCell ref="C2017:C2062"/>
    <mergeCell ref="H2017:H2062"/>
    <mergeCell ref="M2017:M2062"/>
    <mergeCell ref="B2018:B2019"/>
    <mergeCell ref="G2018:G2019"/>
    <mergeCell ref="L2018:L2019"/>
    <mergeCell ref="B2041:B2042"/>
    <mergeCell ref="G2041:G2042"/>
    <mergeCell ref="L2041:L2042"/>
    <mergeCell ref="B2043:B2044"/>
    <mergeCell ref="G2043:G2044"/>
    <mergeCell ref="L2043:L2044"/>
    <mergeCell ref="B2037:B2038"/>
    <mergeCell ref="G2037:G2038"/>
    <mergeCell ref="L2037:L2038"/>
    <mergeCell ref="B2039:B2040"/>
    <mergeCell ref="C1987:C1994"/>
    <mergeCell ref="H1987:H1994"/>
    <mergeCell ref="M1987:M1994"/>
    <mergeCell ref="A1991:A1994"/>
    <mergeCell ref="B1995:F1995"/>
    <mergeCell ref="G1995:M1995"/>
    <mergeCell ref="M1957:M1966"/>
    <mergeCell ref="C1967:C1976"/>
    <mergeCell ref="H1967:H1976"/>
    <mergeCell ref="M1967:M1976"/>
    <mergeCell ref="C1977:C1986"/>
    <mergeCell ref="H1977:H1986"/>
    <mergeCell ref="M1977:M1986"/>
    <mergeCell ref="B1947:B1948"/>
    <mergeCell ref="G1947:G1948"/>
    <mergeCell ref="L1947:L1948"/>
    <mergeCell ref="A1957:A1966"/>
    <mergeCell ref="C1957:C1966"/>
    <mergeCell ref="H1957:H1966"/>
    <mergeCell ref="G1929:G1930"/>
    <mergeCell ref="L1929:L1930"/>
    <mergeCell ref="B1919:B1920"/>
    <mergeCell ref="G1919:G1920"/>
    <mergeCell ref="L1919:L1920"/>
    <mergeCell ref="B1922:B1924"/>
    <mergeCell ref="G1922:G1924"/>
    <mergeCell ref="L1922:L1924"/>
    <mergeCell ref="B1943:B1944"/>
    <mergeCell ref="G1943:G1944"/>
    <mergeCell ref="L1943:L1944"/>
    <mergeCell ref="B1945:B1946"/>
    <mergeCell ref="G1945:G1946"/>
    <mergeCell ref="L1945:L1946"/>
    <mergeCell ref="B1939:B1940"/>
    <mergeCell ref="G1939:G1940"/>
    <mergeCell ref="L1939:L1940"/>
    <mergeCell ref="B1941:B1942"/>
    <mergeCell ref="G1941:G1942"/>
    <mergeCell ref="L1941:L1942"/>
    <mergeCell ref="B1935:B1936"/>
    <mergeCell ref="G1935:G1936"/>
    <mergeCell ref="L1935:L1936"/>
    <mergeCell ref="B1937:B1938"/>
    <mergeCell ref="G1937:G1938"/>
    <mergeCell ref="L1937:L1938"/>
    <mergeCell ref="B1915:B1916"/>
    <mergeCell ref="G1915:G1916"/>
    <mergeCell ref="L1915:L1916"/>
    <mergeCell ref="B1917:B1918"/>
    <mergeCell ref="G1917:G1918"/>
    <mergeCell ref="L1917:L1918"/>
    <mergeCell ref="N1889:P1889"/>
    <mergeCell ref="A1891:A1910"/>
    <mergeCell ref="B1891:B1910"/>
    <mergeCell ref="A1911:A1956"/>
    <mergeCell ref="C1911:C1956"/>
    <mergeCell ref="H1911:H1956"/>
    <mergeCell ref="M1911:M1956"/>
    <mergeCell ref="B1912:B1913"/>
    <mergeCell ref="G1912:G1913"/>
    <mergeCell ref="L1912:L1913"/>
    <mergeCell ref="C1881:C1888"/>
    <mergeCell ref="H1881:H1888"/>
    <mergeCell ref="M1881:M1888"/>
    <mergeCell ref="A1885:A1888"/>
    <mergeCell ref="B1889:F1889"/>
    <mergeCell ref="G1889:M1889"/>
    <mergeCell ref="B1931:B1932"/>
    <mergeCell ref="G1931:G1932"/>
    <mergeCell ref="L1931:L1932"/>
    <mergeCell ref="B1933:B1934"/>
    <mergeCell ref="G1933:G1934"/>
    <mergeCell ref="L1933:L1934"/>
    <mergeCell ref="B1926:B1928"/>
    <mergeCell ref="G1926:G1928"/>
    <mergeCell ref="L1926:L1928"/>
    <mergeCell ref="B1929:B1930"/>
    <mergeCell ref="M1851:M1860"/>
    <mergeCell ref="C1861:C1870"/>
    <mergeCell ref="H1861:H1870"/>
    <mergeCell ref="M1861:M1870"/>
    <mergeCell ref="C1871:C1880"/>
    <mergeCell ref="H1871:H1880"/>
    <mergeCell ref="M1871:M1880"/>
    <mergeCell ref="B1841:B1842"/>
    <mergeCell ref="G1841:G1842"/>
    <mergeCell ref="L1841:L1842"/>
    <mergeCell ref="A1851:A1860"/>
    <mergeCell ref="C1851:C1860"/>
    <mergeCell ref="H1851:H1860"/>
    <mergeCell ref="B1837:B1838"/>
    <mergeCell ref="G1837:G1838"/>
    <mergeCell ref="L1837:L1838"/>
    <mergeCell ref="B1839:B1840"/>
    <mergeCell ref="G1839:G1840"/>
    <mergeCell ref="L1839:L1840"/>
    <mergeCell ref="B1816:B1818"/>
    <mergeCell ref="G1816:G1818"/>
    <mergeCell ref="L1816:L1818"/>
    <mergeCell ref="B1809:B1810"/>
    <mergeCell ref="G1809:G1810"/>
    <mergeCell ref="L1809:L1810"/>
    <mergeCell ref="B1811:B1812"/>
    <mergeCell ref="G1811:G1812"/>
    <mergeCell ref="L1811:L1812"/>
    <mergeCell ref="B1833:B1834"/>
    <mergeCell ref="G1833:G1834"/>
    <mergeCell ref="L1833:L1834"/>
    <mergeCell ref="B1835:B1836"/>
    <mergeCell ref="G1835:G1836"/>
    <mergeCell ref="L1835:L1836"/>
    <mergeCell ref="B1829:B1830"/>
    <mergeCell ref="G1829:G1830"/>
    <mergeCell ref="L1829:L1830"/>
    <mergeCell ref="B1831:B1832"/>
    <mergeCell ref="G1831:G1832"/>
    <mergeCell ref="L1831:L1832"/>
    <mergeCell ref="B1825:B1826"/>
    <mergeCell ref="G1825:G1826"/>
    <mergeCell ref="L1825:L1826"/>
    <mergeCell ref="B1827:B1828"/>
    <mergeCell ref="G1827:G1828"/>
    <mergeCell ref="L1827:L1828"/>
    <mergeCell ref="N1783:P1783"/>
    <mergeCell ref="A1785:A1804"/>
    <mergeCell ref="B1785:B1804"/>
    <mergeCell ref="A1805:A1850"/>
    <mergeCell ref="C1805:C1850"/>
    <mergeCell ref="H1805:H1850"/>
    <mergeCell ref="M1805:M1850"/>
    <mergeCell ref="B1806:B1807"/>
    <mergeCell ref="G1806:G1807"/>
    <mergeCell ref="L1806:L1807"/>
    <mergeCell ref="C1775:C1782"/>
    <mergeCell ref="H1775:H1782"/>
    <mergeCell ref="M1775:M1782"/>
    <mergeCell ref="A1779:A1782"/>
    <mergeCell ref="B1783:F1783"/>
    <mergeCell ref="G1783:M1783"/>
    <mergeCell ref="M1745:M1754"/>
    <mergeCell ref="C1755:C1764"/>
    <mergeCell ref="H1755:H1764"/>
    <mergeCell ref="M1755:M1764"/>
    <mergeCell ref="C1765:C1774"/>
    <mergeCell ref="H1765:H1774"/>
    <mergeCell ref="M1765:M1774"/>
    <mergeCell ref="B1820:B1822"/>
    <mergeCell ref="G1820:G1822"/>
    <mergeCell ref="L1820:L1822"/>
    <mergeCell ref="B1823:B1824"/>
    <mergeCell ref="G1823:G1824"/>
    <mergeCell ref="L1823:L1824"/>
    <mergeCell ref="B1813:B1814"/>
    <mergeCell ref="G1813:G1814"/>
    <mergeCell ref="L1813:L1814"/>
    <mergeCell ref="G1721:G1722"/>
    <mergeCell ref="L1721:L1722"/>
    <mergeCell ref="B1714:B1716"/>
    <mergeCell ref="G1714:G1716"/>
    <mergeCell ref="L1714:L1716"/>
    <mergeCell ref="B1717:B1718"/>
    <mergeCell ref="G1717:G1718"/>
    <mergeCell ref="L1717:L1718"/>
    <mergeCell ref="B1735:B1736"/>
    <mergeCell ref="G1735:G1736"/>
    <mergeCell ref="L1735:L1736"/>
    <mergeCell ref="A1745:A1754"/>
    <mergeCell ref="C1745:C1754"/>
    <mergeCell ref="H1745:H1754"/>
    <mergeCell ref="B1731:B1732"/>
    <mergeCell ref="G1731:G1732"/>
    <mergeCell ref="L1731:L1732"/>
    <mergeCell ref="B1733:B1734"/>
    <mergeCell ref="G1733:G1734"/>
    <mergeCell ref="L1733:L1734"/>
    <mergeCell ref="B1727:B1728"/>
    <mergeCell ref="G1727:G1728"/>
    <mergeCell ref="L1727:L1728"/>
    <mergeCell ref="B1729:B1730"/>
    <mergeCell ref="G1729:G1730"/>
    <mergeCell ref="L1729:L1730"/>
    <mergeCell ref="B1707:B1708"/>
    <mergeCell ref="G1707:G1708"/>
    <mergeCell ref="L1707:L1708"/>
    <mergeCell ref="B1710:B1712"/>
    <mergeCell ref="G1710:G1712"/>
    <mergeCell ref="L1710:L1712"/>
    <mergeCell ref="B1703:B1704"/>
    <mergeCell ref="G1703:G1704"/>
    <mergeCell ref="L1703:L1704"/>
    <mergeCell ref="B1705:B1706"/>
    <mergeCell ref="G1705:G1706"/>
    <mergeCell ref="L1705:L1706"/>
    <mergeCell ref="N1677:P1677"/>
    <mergeCell ref="A1679:A1698"/>
    <mergeCell ref="B1679:B1698"/>
    <mergeCell ref="A1699:A1744"/>
    <mergeCell ref="C1699:C1744"/>
    <mergeCell ref="H1699:H1744"/>
    <mergeCell ref="M1699:M1744"/>
    <mergeCell ref="B1700:B1701"/>
    <mergeCell ref="G1700:G1701"/>
    <mergeCell ref="L1700:L1701"/>
    <mergeCell ref="B1723:B1724"/>
    <mergeCell ref="G1723:G1724"/>
    <mergeCell ref="L1723:L1724"/>
    <mergeCell ref="B1725:B1726"/>
    <mergeCell ref="G1725:G1726"/>
    <mergeCell ref="L1725:L1726"/>
    <mergeCell ref="B1719:B1720"/>
    <mergeCell ref="G1719:G1720"/>
    <mergeCell ref="L1719:L1720"/>
    <mergeCell ref="B1721:B1722"/>
    <mergeCell ref="C1669:C1676"/>
    <mergeCell ref="H1669:H1676"/>
    <mergeCell ref="M1669:M1676"/>
    <mergeCell ref="A1673:A1676"/>
    <mergeCell ref="B1677:F1677"/>
    <mergeCell ref="G1677:M1677"/>
    <mergeCell ref="M1639:M1648"/>
    <mergeCell ref="C1649:C1658"/>
    <mergeCell ref="H1649:H1658"/>
    <mergeCell ref="M1649:M1658"/>
    <mergeCell ref="C1659:C1668"/>
    <mergeCell ref="H1659:H1668"/>
    <mergeCell ref="M1659:M1668"/>
    <mergeCell ref="B1629:B1630"/>
    <mergeCell ref="G1629:G1630"/>
    <mergeCell ref="L1629:L1630"/>
    <mergeCell ref="A1639:A1648"/>
    <mergeCell ref="C1639:C1648"/>
    <mergeCell ref="H1639:H1648"/>
    <mergeCell ref="G1611:G1612"/>
    <mergeCell ref="L1611:L1612"/>
    <mergeCell ref="B1601:B1602"/>
    <mergeCell ref="G1601:G1602"/>
    <mergeCell ref="L1601:L1602"/>
    <mergeCell ref="B1604:B1606"/>
    <mergeCell ref="G1604:G1606"/>
    <mergeCell ref="L1604:L1606"/>
    <mergeCell ref="B1625:B1626"/>
    <mergeCell ref="G1625:G1626"/>
    <mergeCell ref="L1625:L1626"/>
    <mergeCell ref="B1627:B1628"/>
    <mergeCell ref="G1627:G1628"/>
    <mergeCell ref="L1627:L1628"/>
    <mergeCell ref="B1621:B1622"/>
    <mergeCell ref="G1621:G1622"/>
    <mergeCell ref="L1621:L1622"/>
    <mergeCell ref="B1623:B1624"/>
    <mergeCell ref="G1623:G1624"/>
    <mergeCell ref="L1623:L1624"/>
    <mergeCell ref="B1617:B1618"/>
    <mergeCell ref="G1617:G1618"/>
    <mergeCell ref="L1617:L1618"/>
    <mergeCell ref="B1619:B1620"/>
    <mergeCell ref="G1619:G1620"/>
    <mergeCell ref="L1619:L1620"/>
    <mergeCell ref="B1597:B1598"/>
    <mergeCell ref="G1597:G1598"/>
    <mergeCell ref="L1597:L1598"/>
    <mergeCell ref="B1599:B1600"/>
    <mergeCell ref="G1599:G1600"/>
    <mergeCell ref="L1599:L1600"/>
    <mergeCell ref="N1571:P1571"/>
    <mergeCell ref="A1573:A1592"/>
    <mergeCell ref="B1573:B1592"/>
    <mergeCell ref="A1593:A1638"/>
    <mergeCell ref="C1593:C1638"/>
    <mergeCell ref="H1593:H1638"/>
    <mergeCell ref="M1593:M1638"/>
    <mergeCell ref="B1594:B1595"/>
    <mergeCell ref="G1594:G1595"/>
    <mergeCell ref="L1594:L1595"/>
    <mergeCell ref="C1563:C1570"/>
    <mergeCell ref="H1563:H1570"/>
    <mergeCell ref="M1563:M1570"/>
    <mergeCell ref="A1567:A1570"/>
    <mergeCell ref="B1571:F1571"/>
    <mergeCell ref="G1571:M1571"/>
    <mergeCell ref="B1613:B1614"/>
    <mergeCell ref="G1613:G1614"/>
    <mergeCell ref="L1613:L1614"/>
    <mergeCell ref="B1615:B1616"/>
    <mergeCell ref="G1615:G1616"/>
    <mergeCell ref="L1615:L1616"/>
    <mergeCell ref="B1608:B1610"/>
    <mergeCell ref="G1608:G1610"/>
    <mergeCell ref="L1608:L1610"/>
    <mergeCell ref="B1611:B1612"/>
    <mergeCell ref="M1533:M1542"/>
    <mergeCell ref="C1543:C1552"/>
    <mergeCell ref="H1543:H1552"/>
    <mergeCell ref="M1543:M1552"/>
    <mergeCell ref="C1553:C1562"/>
    <mergeCell ref="H1553:H1562"/>
    <mergeCell ref="M1553:M1562"/>
    <mergeCell ref="B1523:B1524"/>
    <mergeCell ref="G1523:G1524"/>
    <mergeCell ref="L1523:L1524"/>
    <mergeCell ref="A1533:A1542"/>
    <mergeCell ref="C1533:C1542"/>
    <mergeCell ref="H1533:H1542"/>
    <mergeCell ref="B1519:B1520"/>
    <mergeCell ref="G1519:G1520"/>
    <mergeCell ref="L1519:L1520"/>
    <mergeCell ref="B1521:B1522"/>
    <mergeCell ref="G1521:G1522"/>
    <mergeCell ref="L1521:L1522"/>
    <mergeCell ref="B1498:B1500"/>
    <mergeCell ref="G1498:G1500"/>
    <mergeCell ref="L1498:L1500"/>
    <mergeCell ref="B1491:B1492"/>
    <mergeCell ref="G1491:G1492"/>
    <mergeCell ref="L1491:L1492"/>
    <mergeCell ref="B1493:B1494"/>
    <mergeCell ref="G1493:G1494"/>
    <mergeCell ref="L1493:L1494"/>
    <mergeCell ref="B1515:B1516"/>
    <mergeCell ref="G1515:G1516"/>
    <mergeCell ref="L1515:L1516"/>
    <mergeCell ref="B1517:B1518"/>
    <mergeCell ref="G1517:G1518"/>
    <mergeCell ref="L1517:L1518"/>
    <mergeCell ref="B1511:B1512"/>
    <mergeCell ref="G1511:G1512"/>
    <mergeCell ref="L1511:L1512"/>
    <mergeCell ref="B1513:B1514"/>
    <mergeCell ref="G1513:G1514"/>
    <mergeCell ref="L1513:L1514"/>
    <mergeCell ref="B1507:B1508"/>
    <mergeCell ref="G1507:G1508"/>
    <mergeCell ref="L1507:L1508"/>
    <mergeCell ref="B1509:B1510"/>
    <mergeCell ref="G1509:G1510"/>
    <mergeCell ref="L1509:L1510"/>
    <mergeCell ref="N1465:P1465"/>
    <mergeCell ref="A1467:A1486"/>
    <mergeCell ref="B1467:B1486"/>
    <mergeCell ref="A1487:A1532"/>
    <mergeCell ref="C1487:C1532"/>
    <mergeCell ref="H1487:H1532"/>
    <mergeCell ref="M1487:M1532"/>
    <mergeCell ref="B1488:B1489"/>
    <mergeCell ref="G1488:G1489"/>
    <mergeCell ref="L1488:L1489"/>
    <mergeCell ref="C1457:C1464"/>
    <mergeCell ref="H1457:H1464"/>
    <mergeCell ref="M1457:M1464"/>
    <mergeCell ref="A1461:A1464"/>
    <mergeCell ref="B1465:F1465"/>
    <mergeCell ref="G1465:M1465"/>
    <mergeCell ref="M1427:M1436"/>
    <mergeCell ref="C1437:C1446"/>
    <mergeCell ref="H1437:H1446"/>
    <mergeCell ref="M1437:M1446"/>
    <mergeCell ref="C1447:C1456"/>
    <mergeCell ref="H1447:H1456"/>
    <mergeCell ref="M1447:M1456"/>
    <mergeCell ref="B1502:B1504"/>
    <mergeCell ref="G1502:G1504"/>
    <mergeCell ref="L1502:L1504"/>
    <mergeCell ref="B1505:B1506"/>
    <mergeCell ref="G1505:G1506"/>
    <mergeCell ref="L1505:L1506"/>
    <mergeCell ref="B1495:B1496"/>
    <mergeCell ref="G1495:G1496"/>
    <mergeCell ref="L1495:L1496"/>
    <mergeCell ref="G1403:G1404"/>
    <mergeCell ref="L1403:L1404"/>
    <mergeCell ref="B1396:B1398"/>
    <mergeCell ref="G1396:G1398"/>
    <mergeCell ref="L1396:L1398"/>
    <mergeCell ref="B1399:B1400"/>
    <mergeCell ref="G1399:G1400"/>
    <mergeCell ref="L1399:L1400"/>
    <mergeCell ref="B1417:B1418"/>
    <mergeCell ref="G1417:G1418"/>
    <mergeCell ref="L1417:L1418"/>
    <mergeCell ref="A1427:A1436"/>
    <mergeCell ref="C1427:C1436"/>
    <mergeCell ref="H1427:H1436"/>
    <mergeCell ref="B1413:B1414"/>
    <mergeCell ref="G1413:G1414"/>
    <mergeCell ref="L1413:L1414"/>
    <mergeCell ref="B1415:B1416"/>
    <mergeCell ref="G1415:G1416"/>
    <mergeCell ref="L1415:L1416"/>
    <mergeCell ref="B1409:B1410"/>
    <mergeCell ref="G1409:G1410"/>
    <mergeCell ref="L1409:L1410"/>
    <mergeCell ref="B1411:B1412"/>
    <mergeCell ref="G1411:G1412"/>
    <mergeCell ref="L1411:L1412"/>
    <mergeCell ref="B1389:B1390"/>
    <mergeCell ref="G1389:G1390"/>
    <mergeCell ref="L1389:L1390"/>
    <mergeCell ref="B1392:B1394"/>
    <mergeCell ref="G1392:G1394"/>
    <mergeCell ref="L1392:L1394"/>
    <mergeCell ref="B1385:B1386"/>
    <mergeCell ref="G1385:G1386"/>
    <mergeCell ref="L1385:L1386"/>
    <mergeCell ref="B1387:B1388"/>
    <mergeCell ref="G1387:G1388"/>
    <mergeCell ref="L1387:L1388"/>
    <mergeCell ref="N1359:P1359"/>
    <mergeCell ref="A1361:A1380"/>
    <mergeCell ref="B1361:B1380"/>
    <mergeCell ref="A1381:A1426"/>
    <mergeCell ref="C1381:C1426"/>
    <mergeCell ref="H1381:H1426"/>
    <mergeCell ref="M1381:M1426"/>
    <mergeCell ref="B1382:B1383"/>
    <mergeCell ref="G1382:G1383"/>
    <mergeCell ref="L1382:L1383"/>
    <mergeCell ref="B1405:B1406"/>
    <mergeCell ref="G1405:G1406"/>
    <mergeCell ref="L1405:L1406"/>
    <mergeCell ref="B1407:B1408"/>
    <mergeCell ref="G1407:G1408"/>
    <mergeCell ref="L1407:L1408"/>
    <mergeCell ref="B1401:B1402"/>
    <mergeCell ref="G1401:G1402"/>
    <mergeCell ref="L1401:L1402"/>
    <mergeCell ref="B1403:B1404"/>
    <mergeCell ref="C1351:C1358"/>
    <mergeCell ref="H1351:H1358"/>
    <mergeCell ref="M1351:M1358"/>
    <mergeCell ref="A1355:A1358"/>
    <mergeCell ref="B1359:F1359"/>
    <mergeCell ref="G1359:M1359"/>
    <mergeCell ref="M1321:M1330"/>
    <mergeCell ref="C1331:C1340"/>
    <mergeCell ref="H1331:H1340"/>
    <mergeCell ref="M1331:M1340"/>
    <mergeCell ref="C1341:C1350"/>
    <mergeCell ref="H1341:H1350"/>
    <mergeCell ref="M1341:M1350"/>
    <mergeCell ref="B1311:B1312"/>
    <mergeCell ref="G1311:G1312"/>
    <mergeCell ref="L1311:L1312"/>
    <mergeCell ref="A1321:A1330"/>
    <mergeCell ref="C1321:C1330"/>
    <mergeCell ref="H1321:H1330"/>
    <mergeCell ref="G1293:G1294"/>
    <mergeCell ref="L1293:L1294"/>
    <mergeCell ref="B1283:B1284"/>
    <mergeCell ref="G1283:G1284"/>
    <mergeCell ref="L1283:L1284"/>
    <mergeCell ref="B1286:B1288"/>
    <mergeCell ref="G1286:G1288"/>
    <mergeCell ref="L1286:L1288"/>
    <mergeCell ref="B1307:B1308"/>
    <mergeCell ref="G1307:G1308"/>
    <mergeCell ref="L1307:L1308"/>
    <mergeCell ref="B1309:B1310"/>
    <mergeCell ref="G1309:G1310"/>
    <mergeCell ref="L1309:L1310"/>
    <mergeCell ref="B1303:B1304"/>
    <mergeCell ref="G1303:G1304"/>
    <mergeCell ref="L1303:L1304"/>
    <mergeCell ref="B1305:B1306"/>
    <mergeCell ref="G1305:G1306"/>
    <mergeCell ref="L1305:L1306"/>
    <mergeCell ref="B1299:B1300"/>
    <mergeCell ref="G1299:G1300"/>
    <mergeCell ref="L1299:L1300"/>
    <mergeCell ref="B1301:B1302"/>
    <mergeCell ref="G1301:G1302"/>
    <mergeCell ref="L1301:L1302"/>
    <mergeCell ref="B1279:B1280"/>
    <mergeCell ref="G1279:G1280"/>
    <mergeCell ref="L1279:L1280"/>
    <mergeCell ref="B1281:B1282"/>
    <mergeCell ref="G1281:G1282"/>
    <mergeCell ref="L1281:L1282"/>
    <mergeCell ref="N1253:P1253"/>
    <mergeCell ref="A1255:A1274"/>
    <mergeCell ref="B1255:B1274"/>
    <mergeCell ref="A1275:A1320"/>
    <mergeCell ref="C1275:C1320"/>
    <mergeCell ref="H1275:H1320"/>
    <mergeCell ref="M1275:M1320"/>
    <mergeCell ref="B1276:B1277"/>
    <mergeCell ref="G1276:G1277"/>
    <mergeCell ref="L1276:L1277"/>
    <mergeCell ref="C1245:C1252"/>
    <mergeCell ref="H1245:H1252"/>
    <mergeCell ref="M1245:M1252"/>
    <mergeCell ref="A1249:A1252"/>
    <mergeCell ref="B1253:F1253"/>
    <mergeCell ref="G1253:M1253"/>
    <mergeCell ref="B1295:B1296"/>
    <mergeCell ref="G1295:G1296"/>
    <mergeCell ref="L1295:L1296"/>
    <mergeCell ref="B1297:B1298"/>
    <mergeCell ref="G1297:G1298"/>
    <mergeCell ref="L1297:L1298"/>
    <mergeCell ref="B1290:B1292"/>
    <mergeCell ref="G1290:G1292"/>
    <mergeCell ref="L1290:L1292"/>
    <mergeCell ref="B1293:B1294"/>
    <mergeCell ref="M1215:M1224"/>
    <mergeCell ref="C1225:C1234"/>
    <mergeCell ref="H1225:H1234"/>
    <mergeCell ref="M1225:M1234"/>
    <mergeCell ref="C1235:C1244"/>
    <mergeCell ref="H1235:H1244"/>
    <mergeCell ref="M1235:M1244"/>
    <mergeCell ref="B1205:B1206"/>
    <mergeCell ref="G1205:G1206"/>
    <mergeCell ref="L1205:L1206"/>
    <mergeCell ref="A1215:A1224"/>
    <mergeCell ref="C1215:C1224"/>
    <mergeCell ref="H1215:H1224"/>
    <mergeCell ref="B1201:B1202"/>
    <mergeCell ref="G1201:G1202"/>
    <mergeCell ref="L1201:L1202"/>
    <mergeCell ref="B1203:B1204"/>
    <mergeCell ref="G1203:G1204"/>
    <mergeCell ref="L1203:L1204"/>
    <mergeCell ref="B1180:B1182"/>
    <mergeCell ref="G1180:G1182"/>
    <mergeCell ref="L1180:L1182"/>
    <mergeCell ref="B1173:B1174"/>
    <mergeCell ref="G1173:G1174"/>
    <mergeCell ref="L1173:L1174"/>
    <mergeCell ref="B1175:B1176"/>
    <mergeCell ref="G1175:G1176"/>
    <mergeCell ref="L1175:L1176"/>
    <mergeCell ref="B1197:B1198"/>
    <mergeCell ref="G1197:G1198"/>
    <mergeCell ref="L1197:L1198"/>
    <mergeCell ref="B1199:B1200"/>
    <mergeCell ref="G1199:G1200"/>
    <mergeCell ref="L1199:L1200"/>
    <mergeCell ref="B1193:B1194"/>
    <mergeCell ref="G1193:G1194"/>
    <mergeCell ref="L1193:L1194"/>
    <mergeCell ref="B1195:B1196"/>
    <mergeCell ref="G1195:G1196"/>
    <mergeCell ref="L1195:L1196"/>
    <mergeCell ref="B1189:B1190"/>
    <mergeCell ref="G1189:G1190"/>
    <mergeCell ref="L1189:L1190"/>
    <mergeCell ref="B1191:B1192"/>
    <mergeCell ref="G1191:G1192"/>
    <mergeCell ref="L1191:L1192"/>
    <mergeCell ref="N1147:P1147"/>
    <mergeCell ref="A1149:A1168"/>
    <mergeCell ref="B1149:B1168"/>
    <mergeCell ref="A1169:A1214"/>
    <mergeCell ref="C1169:C1214"/>
    <mergeCell ref="H1169:H1214"/>
    <mergeCell ref="M1169:M1214"/>
    <mergeCell ref="B1170:B1171"/>
    <mergeCell ref="G1170:G1171"/>
    <mergeCell ref="L1170:L1171"/>
    <mergeCell ref="C1139:C1146"/>
    <mergeCell ref="H1139:H1146"/>
    <mergeCell ref="M1139:M1146"/>
    <mergeCell ref="A1143:A1146"/>
    <mergeCell ref="B1147:F1147"/>
    <mergeCell ref="G1147:M1147"/>
    <mergeCell ref="M1109:M1118"/>
    <mergeCell ref="C1119:C1128"/>
    <mergeCell ref="H1119:H1128"/>
    <mergeCell ref="M1119:M1128"/>
    <mergeCell ref="C1129:C1138"/>
    <mergeCell ref="H1129:H1138"/>
    <mergeCell ref="M1129:M1138"/>
    <mergeCell ref="B1184:B1186"/>
    <mergeCell ref="G1184:G1186"/>
    <mergeCell ref="L1184:L1186"/>
    <mergeCell ref="B1187:B1188"/>
    <mergeCell ref="G1187:G1188"/>
    <mergeCell ref="L1187:L1188"/>
    <mergeCell ref="B1177:B1178"/>
    <mergeCell ref="G1177:G1178"/>
    <mergeCell ref="L1177:L1178"/>
    <mergeCell ref="G1085:G1086"/>
    <mergeCell ref="L1085:L1086"/>
    <mergeCell ref="B1078:B1080"/>
    <mergeCell ref="G1078:G1080"/>
    <mergeCell ref="L1078:L1080"/>
    <mergeCell ref="B1081:B1082"/>
    <mergeCell ref="G1081:G1082"/>
    <mergeCell ref="L1081:L1082"/>
    <mergeCell ref="B1099:B1100"/>
    <mergeCell ref="G1099:G1100"/>
    <mergeCell ref="L1099:L1100"/>
    <mergeCell ref="A1109:A1118"/>
    <mergeCell ref="C1109:C1118"/>
    <mergeCell ref="H1109:H1118"/>
    <mergeCell ref="B1095:B1096"/>
    <mergeCell ref="G1095:G1096"/>
    <mergeCell ref="L1095:L1096"/>
    <mergeCell ref="B1097:B1098"/>
    <mergeCell ref="G1097:G1098"/>
    <mergeCell ref="L1097:L1098"/>
    <mergeCell ref="B1091:B1092"/>
    <mergeCell ref="G1091:G1092"/>
    <mergeCell ref="L1091:L1092"/>
    <mergeCell ref="B1093:B1094"/>
    <mergeCell ref="G1093:G1094"/>
    <mergeCell ref="L1093:L1094"/>
    <mergeCell ref="B1071:B1072"/>
    <mergeCell ref="G1071:G1072"/>
    <mergeCell ref="L1071:L1072"/>
    <mergeCell ref="B1074:B1076"/>
    <mergeCell ref="G1074:G1076"/>
    <mergeCell ref="L1074:L1076"/>
    <mergeCell ref="B1067:B1068"/>
    <mergeCell ref="G1067:G1068"/>
    <mergeCell ref="L1067:L1068"/>
    <mergeCell ref="B1069:B1070"/>
    <mergeCell ref="G1069:G1070"/>
    <mergeCell ref="L1069:L1070"/>
    <mergeCell ref="N1041:P1041"/>
    <mergeCell ref="A1043:A1062"/>
    <mergeCell ref="B1043:B1062"/>
    <mergeCell ref="A1063:A1108"/>
    <mergeCell ref="C1063:C1108"/>
    <mergeCell ref="H1063:H1108"/>
    <mergeCell ref="M1063:M1108"/>
    <mergeCell ref="B1064:B1065"/>
    <mergeCell ref="G1064:G1065"/>
    <mergeCell ref="L1064:L1065"/>
    <mergeCell ref="B1087:B1088"/>
    <mergeCell ref="G1087:G1088"/>
    <mergeCell ref="L1087:L1088"/>
    <mergeCell ref="B1089:B1090"/>
    <mergeCell ref="G1089:G1090"/>
    <mergeCell ref="L1089:L1090"/>
    <mergeCell ref="B1083:B1084"/>
    <mergeCell ref="G1083:G1084"/>
    <mergeCell ref="L1083:L1084"/>
    <mergeCell ref="B1085:B1086"/>
    <mergeCell ref="C1033:C1040"/>
    <mergeCell ref="H1033:H1040"/>
    <mergeCell ref="M1033:M1040"/>
    <mergeCell ref="A1037:A1040"/>
    <mergeCell ref="B1041:F1041"/>
    <mergeCell ref="G1041:M1041"/>
    <mergeCell ref="M1003:M1012"/>
    <mergeCell ref="C1013:C1022"/>
    <mergeCell ref="H1013:H1022"/>
    <mergeCell ref="M1013:M1022"/>
    <mergeCell ref="C1023:C1032"/>
    <mergeCell ref="H1023:H1032"/>
    <mergeCell ref="M1023:M1032"/>
    <mergeCell ref="B993:B994"/>
    <mergeCell ref="G993:G994"/>
    <mergeCell ref="L993:L994"/>
    <mergeCell ref="A1003:A1012"/>
    <mergeCell ref="C1003:C1012"/>
    <mergeCell ref="H1003:H1012"/>
    <mergeCell ref="G975:G976"/>
    <mergeCell ref="L975:L976"/>
    <mergeCell ref="B965:B966"/>
    <mergeCell ref="G965:G966"/>
    <mergeCell ref="L965:L966"/>
    <mergeCell ref="B968:B970"/>
    <mergeCell ref="G968:G970"/>
    <mergeCell ref="L968:L970"/>
    <mergeCell ref="B989:B990"/>
    <mergeCell ref="G989:G990"/>
    <mergeCell ref="L989:L990"/>
    <mergeCell ref="B991:B992"/>
    <mergeCell ref="G991:G992"/>
    <mergeCell ref="L991:L992"/>
    <mergeCell ref="B985:B986"/>
    <mergeCell ref="G985:G986"/>
    <mergeCell ref="L985:L986"/>
    <mergeCell ref="B987:B988"/>
    <mergeCell ref="G987:G988"/>
    <mergeCell ref="L987:L988"/>
    <mergeCell ref="B981:B982"/>
    <mergeCell ref="G981:G982"/>
    <mergeCell ref="L981:L982"/>
    <mergeCell ref="B983:B984"/>
    <mergeCell ref="G983:G984"/>
    <mergeCell ref="L983:L984"/>
    <mergeCell ref="B961:B962"/>
    <mergeCell ref="G961:G962"/>
    <mergeCell ref="L961:L962"/>
    <mergeCell ref="B963:B964"/>
    <mergeCell ref="G963:G964"/>
    <mergeCell ref="L963:L964"/>
    <mergeCell ref="N935:P935"/>
    <mergeCell ref="A937:A956"/>
    <mergeCell ref="B937:B956"/>
    <mergeCell ref="A957:A1002"/>
    <mergeCell ref="C957:C1002"/>
    <mergeCell ref="H957:H1002"/>
    <mergeCell ref="M957:M1002"/>
    <mergeCell ref="B958:B959"/>
    <mergeCell ref="G958:G959"/>
    <mergeCell ref="L958:L959"/>
    <mergeCell ref="C927:C934"/>
    <mergeCell ref="H927:H934"/>
    <mergeCell ref="M927:M934"/>
    <mergeCell ref="A931:A934"/>
    <mergeCell ref="B935:F935"/>
    <mergeCell ref="G935:M935"/>
    <mergeCell ref="B977:B978"/>
    <mergeCell ref="G977:G978"/>
    <mergeCell ref="L977:L978"/>
    <mergeCell ref="B979:B980"/>
    <mergeCell ref="G979:G980"/>
    <mergeCell ref="L979:L980"/>
    <mergeCell ref="B972:B974"/>
    <mergeCell ref="G972:G974"/>
    <mergeCell ref="L972:L974"/>
    <mergeCell ref="B975:B976"/>
    <mergeCell ref="M897:M906"/>
    <mergeCell ref="C907:C916"/>
    <mergeCell ref="H907:H916"/>
    <mergeCell ref="M907:M916"/>
    <mergeCell ref="C917:C926"/>
    <mergeCell ref="H917:H926"/>
    <mergeCell ref="M917:M926"/>
    <mergeCell ref="B887:B888"/>
    <mergeCell ref="G887:G888"/>
    <mergeCell ref="L887:L888"/>
    <mergeCell ref="A897:A906"/>
    <mergeCell ref="C897:C906"/>
    <mergeCell ref="H897:H906"/>
    <mergeCell ref="B883:B884"/>
    <mergeCell ref="G883:G884"/>
    <mergeCell ref="L883:L884"/>
    <mergeCell ref="B885:B886"/>
    <mergeCell ref="G885:G886"/>
    <mergeCell ref="L885:L886"/>
    <mergeCell ref="B862:B864"/>
    <mergeCell ref="G862:G864"/>
    <mergeCell ref="L862:L864"/>
    <mergeCell ref="B855:B856"/>
    <mergeCell ref="G855:G856"/>
    <mergeCell ref="L855:L856"/>
    <mergeCell ref="B857:B858"/>
    <mergeCell ref="G857:G858"/>
    <mergeCell ref="L857:L858"/>
    <mergeCell ref="B879:B880"/>
    <mergeCell ref="G879:G880"/>
    <mergeCell ref="L879:L880"/>
    <mergeCell ref="B881:B882"/>
    <mergeCell ref="G881:G882"/>
    <mergeCell ref="L881:L882"/>
    <mergeCell ref="B875:B876"/>
    <mergeCell ref="G875:G876"/>
    <mergeCell ref="L875:L876"/>
    <mergeCell ref="B877:B878"/>
    <mergeCell ref="G877:G878"/>
    <mergeCell ref="L877:L878"/>
    <mergeCell ref="B871:B872"/>
    <mergeCell ref="G871:G872"/>
    <mergeCell ref="L871:L872"/>
    <mergeCell ref="B873:B874"/>
    <mergeCell ref="G873:G874"/>
    <mergeCell ref="L873:L874"/>
    <mergeCell ref="N829:P829"/>
    <mergeCell ref="A831:A850"/>
    <mergeCell ref="B831:B850"/>
    <mergeCell ref="A851:A896"/>
    <mergeCell ref="C851:C896"/>
    <mergeCell ref="H851:H896"/>
    <mergeCell ref="M851:M896"/>
    <mergeCell ref="B852:B853"/>
    <mergeCell ref="G852:G853"/>
    <mergeCell ref="L852:L853"/>
    <mergeCell ref="C821:C828"/>
    <mergeCell ref="H821:H828"/>
    <mergeCell ref="M821:M828"/>
    <mergeCell ref="A825:A828"/>
    <mergeCell ref="B829:F829"/>
    <mergeCell ref="G829:M829"/>
    <mergeCell ref="M791:M800"/>
    <mergeCell ref="C801:C810"/>
    <mergeCell ref="H801:H810"/>
    <mergeCell ref="M801:M810"/>
    <mergeCell ref="C811:C820"/>
    <mergeCell ref="H811:H820"/>
    <mergeCell ref="M811:M820"/>
    <mergeCell ref="B866:B868"/>
    <mergeCell ref="G866:G868"/>
    <mergeCell ref="L866:L868"/>
    <mergeCell ref="B869:B870"/>
    <mergeCell ref="G869:G870"/>
    <mergeCell ref="L869:L870"/>
    <mergeCell ref="B859:B860"/>
    <mergeCell ref="G859:G860"/>
    <mergeCell ref="L859:L860"/>
    <mergeCell ref="G767:G768"/>
    <mergeCell ref="L767:L768"/>
    <mergeCell ref="B760:B762"/>
    <mergeCell ref="G760:G762"/>
    <mergeCell ref="L760:L762"/>
    <mergeCell ref="B763:B764"/>
    <mergeCell ref="G763:G764"/>
    <mergeCell ref="L763:L764"/>
    <mergeCell ref="B781:B782"/>
    <mergeCell ref="G781:G782"/>
    <mergeCell ref="L781:L782"/>
    <mergeCell ref="A791:A800"/>
    <mergeCell ref="C791:C800"/>
    <mergeCell ref="H791:H800"/>
    <mergeCell ref="B777:B778"/>
    <mergeCell ref="G777:G778"/>
    <mergeCell ref="L777:L778"/>
    <mergeCell ref="B779:B780"/>
    <mergeCell ref="G779:G780"/>
    <mergeCell ref="L779:L780"/>
    <mergeCell ref="B773:B774"/>
    <mergeCell ref="G773:G774"/>
    <mergeCell ref="L773:L774"/>
    <mergeCell ref="B775:B776"/>
    <mergeCell ref="G775:G776"/>
    <mergeCell ref="L775:L776"/>
    <mergeCell ref="B753:B754"/>
    <mergeCell ref="G753:G754"/>
    <mergeCell ref="L753:L754"/>
    <mergeCell ref="B756:B758"/>
    <mergeCell ref="G756:G758"/>
    <mergeCell ref="L756:L758"/>
    <mergeCell ref="B749:B750"/>
    <mergeCell ref="G749:G750"/>
    <mergeCell ref="L749:L750"/>
    <mergeCell ref="B751:B752"/>
    <mergeCell ref="G751:G752"/>
    <mergeCell ref="L751:L752"/>
    <mergeCell ref="N723:P723"/>
    <mergeCell ref="A725:A744"/>
    <mergeCell ref="B725:B744"/>
    <mergeCell ref="A745:A790"/>
    <mergeCell ref="C745:C790"/>
    <mergeCell ref="H745:H790"/>
    <mergeCell ref="M745:M790"/>
    <mergeCell ref="B746:B747"/>
    <mergeCell ref="G746:G747"/>
    <mergeCell ref="L746:L747"/>
    <mergeCell ref="B769:B770"/>
    <mergeCell ref="G769:G770"/>
    <mergeCell ref="L769:L770"/>
    <mergeCell ref="B771:B772"/>
    <mergeCell ref="G771:G772"/>
    <mergeCell ref="L771:L772"/>
    <mergeCell ref="B765:B766"/>
    <mergeCell ref="G765:G766"/>
    <mergeCell ref="L765:L766"/>
    <mergeCell ref="B767:B768"/>
    <mergeCell ref="C715:C722"/>
    <mergeCell ref="H715:H722"/>
    <mergeCell ref="M715:M722"/>
    <mergeCell ref="A719:A722"/>
    <mergeCell ref="B723:F723"/>
    <mergeCell ref="G723:M723"/>
    <mergeCell ref="M685:M694"/>
    <mergeCell ref="C695:C704"/>
    <mergeCell ref="H695:H704"/>
    <mergeCell ref="M695:M704"/>
    <mergeCell ref="C705:C714"/>
    <mergeCell ref="H705:H714"/>
    <mergeCell ref="M705:M714"/>
    <mergeCell ref="B675:B676"/>
    <mergeCell ref="G675:G676"/>
    <mergeCell ref="L675:L676"/>
    <mergeCell ref="A685:A694"/>
    <mergeCell ref="C685:C694"/>
    <mergeCell ref="H685:H694"/>
    <mergeCell ref="G657:G658"/>
    <mergeCell ref="L657:L658"/>
    <mergeCell ref="B647:B648"/>
    <mergeCell ref="G647:G648"/>
    <mergeCell ref="L647:L648"/>
    <mergeCell ref="B650:B652"/>
    <mergeCell ref="G650:G652"/>
    <mergeCell ref="L650:L652"/>
    <mergeCell ref="B671:B672"/>
    <mergeCell ref="G671:G672"/>
    <mergeCell ref="L671:L672"/>
    <mergeCell ref="B673:B674"/>
    <mergeCell ref="G673:G674"/>
    <mergeCell ref="L673:L674"/>
    <mergeCell ref="B667:B668"/>
    <mergeCell ref="G667:G668"/>
    <mergeCell ref="L667:L668"/>
    <mergeCell ref="B669:B670"/>
    <mergeCell ref="G669:G670"/>
    <mergeCell ref="L669:L670"/>
    <mergeCell ref="B663:B664"/>
    <mergeCell ref="G663:G664"/>
    <mergeCell ref="L663:L664"/>
    <mergeCell ref="B665:B666"/>
    <mergeCell ref="G665:G666"/>
    <mergeCell ref="L665:L666"/>
    <mergeCell ref="B643:B644"/>
    <mergeCell ref="G643:G644"/>
    <mergeCell ref="L643:L644"/>
    <mergeCell ref="B645:B646"/>
    <mergeCell ref="G645:G646"/>
    <mergeCell ref="L645:L646"/>
    <mergeCell ref="N617:P617"/>
    <mergeCell ref="A619:A638"/>
    <mergeCell ref="B619:B638"/>
    <mergeCell ref="A639:A684"/>
    <mergeCell ref="C639:C684"/>
    <mergeCell ref="H639:H684"/>
    <mergeCell ref="M639:M684"/>
    <mergeCell ref="B640:B641"/>
    <mergeCell ref="G640:G641"/>
    <mergeCell ref="L640:L641"/>
    <mergeCell ref="C609:C616"/>
    <mergeCell ref="H609:H616"/>
    <mergeCell ref="M609:M616"/>
    <mergeCell ref="A613:A616"/>
    <mergeCell ref="B617:F617"/>
    <mergeCell ref="G617:M617"/>
    <mergeCell ref="B659:B660"/>
    <mergeCell ref="G659:G660"/>
    <mergeCell ref="L659:L660"/>
    <mergeCell ref="B661:B662"/>
    <mergeCell ref="G661:G662"/>
    <mergeCell ref="L661:L662"/>
    <mergeCell ref="B654:B656"/>
    <mergeCell ref="G654:G656"/>
    <mergeCell ref="L654:L656"/>
    <mergeCell ref="B657:B658"/>
    <mergeCell ref="M579:M588"/>
    <mergeCell ref="C589:C598"/>
    <mergeCell ref="H589:H598"/>
    <mergeCell ref="M589:M598"/>
    <mergeCell ref="C599:C608"/>
    <mergeCell ref="H599:H608"/>
    <mergeCell ref="M599:M608"/>
    <mergeCell ref="B569:B570"/>
    <mergeCell ref="G569:G570"/>
    <mergeCell ref="L569:L570"/>
    <mergeCell ref="A579:A588"/>
    <mergeCell ref="C579:C588"/>
    <mergeCell ref="H579:H588"/>
    <mergeCell ref="B565:B566"/>
    <mergeCell ref="G565:G566"/>
    <mergeCell ref="L565:L566"/>
    <mergeCell ref="B567:B568"/>
    <mergeCell ref="G567:G568"/>
    <mergeCell ref="L567:L568"/>
    <mergeCell ref="B544:B546"/>
    <mergeCell ref="G544:G546"/>
    <mergeCell ref="L544:L546"/>
    <mergeCell ref="B537:B538"/>
    <mergeCell ref="G537:G538"/>
    <mergeCell ref="L537:L538"/>
    <mergeCell ref="B539:B540"/>
    <mergeCell ref="G539:G540"/>
    <mergeCell ref="L539:L540"/>
    <mergeCell ref="B561:B562"/>
    <mergeCell ref="G561:G562"/>
    <mergeCell ref="L561:L562"/>
    <mergeCell ref="B563:B564"/>
    <mergeCell ref="G563:G564"/>
    <mergeCell ref="L563:L564"/>
    <mergeCell ref="B557:B558"/>
    <mergeCell ref="G557:G558"/>
    <mergeCell ref="L557:L558"/>
    <mergeCell ref="B559:B560"/>
    <mergeCell ref="G559:G560"/>
    <mergeCell ref="L559:L560"/>
    <mergeCell ref="B553:B554"/>
    <mergeCell ref="G553:G554"/>
    <mergeCell ref="L553:L554"/>
    <mergeCell ref="B555:B556"/>
    <mergeCell ref="G555:G556"/>
    <mergeCell ref="L555:L556"/>
    <mergeCell ref="N511:P511"/>
    <mergeCell ref="A513:A532"/>
    <mergeCell ref="B513:B532"/>
    <mergeCell ref="A533:A578"/>
    <mergeCell ref="C533:C578"/>
    <mergeCell ref="H533:H578"/>
    <mergeCell ref="M533:M578"/>
    <mergeCell ref="B534:B535"/>
    <mergeCell ref="G534:G535"/>
    <mergeCell ref="L534:L535"/>
    <mergeCell ref="C503:C510"/>
    <mergeCell ref="H503:H510"/>
    <mergeCell ref="M503:M510"/>
    <mergeCell ref="A507:A510"/>
    <mergeCell ref="B511:F511"/>
    <mergeCell ref="G511:M511"/>
    <mergeCell ref="M473:M482"/>
    <mergeCell ref="C483:C492"/>
    <mergeCell ref="H483:H492"/>
    <mergeCell ref="M483:M492"/>
    <mergeCell ref="C493:C502"/>
    <mergeCell ref="H493:H502"/>
    <mergeCell ref="M493:M502"/>
    <mergeCell ref="B548:B550"/>
    <mergeCell ref="G548:G550"/>
    <mergeCell ref="L548:L550"/>
    <mergeCell ref="B551:B552"/>
    <mergeCell ref="G551:G552"/>
    <mergeCell ref="L551:L552"/>
    <mergeCell ref="B541:B542"/>
    <mergeCell ref="G541:G542"/>
    <mergeCell ref="L541:L542"/>
    <mergeCell ref="G449:G450"/>
    <mergeCell ref="L449:L450"/>
    <mergeCell ref="B442:B444"/>
    <mergeCell ref="G442:G444"/>
    <mergeCell ref="L442:L444"/>
    <mergeCell ref="B445:B446"/>
    <mergeCell ref="G445:G446"/>
    <mergeCell ref="L445:L446"/>
    <mergeCell ref="B463:B464"/>
    <mergeCell ref="G463:G464"/>
    <mergeCell ref="L463:L464"/>
    <mergeCell ref="A473:A482"/>
    <mergeCell ref="C473:C482"/>
    <mergeCell ref="H473:H482"/>
    <mergeCell ref="B459:B460"/>
    <mergeCell ref="G459:G460"/>
    <mergeCell ref="L459:L460"/>
    <mergeCell ref="B461:B462"/>
    <mergeCell ref="G461:G462"/>
    <mergeCell ref="L461:L462"/>
    <mergeCell ref="B455:B456"/>
    <mergeCell ref="G455:G456"/>
    <mergeCell ref="L455:L456"/>
    <mergeCell ref="B457:B458"/>
    <mergeCell ref="G457:G458"/>
    <mergeCell ref="L457:L458"/>
    <mergeCell ref="B435:B436"/>
    <mergeCell ref="G435:G436"/>
    <mergeCell ref="L435:L436"/>
    <mergeCell ref="B438:B440"/>
    <mergeCell ref="G438:G440"/>
    <mergeCell ref="L438:L440"/>
    <mergeCell ref="B431:B432"/>
    <mergeCell ref="G431:G432"/>
    <mergeCell ref="L431:L432"/>
    <mergeCell ref="B433:B434"/>
    <mergeCell ref="G433:G434"/>
    <mergeCell ref="L433:L434"/>
    <mergeCell ref="N405:P405"/>
    <mergeCell ref="A407:A426"/>
    <mergeCell ref="B407:B426"/>
    <mergeCell ref="A427:A472"/>
    <mergeCell ref="C427:C472"/>
    <mergeCell ref="H427:H472"/>
    <mergeCell ref="M427:M472"/>
    <mergeCell ref="B428:B429"/>
    <mergeCell ref="G428:G429"/>
    <mergeCell ref="L428:L429"/>
    <mergeCell ref="B451:B452"/>
    <mergeCell ref="G451:G452"/>
    <mergeCell ref="L451:L452"/>
    <mergeCell ref="B453:B454"/>
    <mergeCell ref="G453:G454"/>
    <mergeCell ref="L453:L454"/>
    <mergeCell ref="B447:B448"/>
    <mergeCell ref="G447:G448"/>
    <mergeCell ref="L447:L448"/>
    <mergeCell ref="B449:B450"/>
    <mergeCell ref="C397:C404"/>
    <mergeCell ref="H397:H404"/>
    <mergeCell ref="M397:M404"/>
    <mergeCell ref="A401:A404"/>
    <mergeCell ref="B405:F405"/>
    <mergeCell ref="G405:M405"/>
    <mergeCell ref="M367:M376"/>
    <mergeCell ref="C377:C386"/>
    <mergeCell ref="H377:H386"/>
    <mergeCell ref="M377:M386"/>
    <mergeCell ref="C387:C396"/>
    <mergeCell ref="H387:H396"/>
    <mergeCell ref="M387:M396"/>
    <mergeCell ref="B357:B358"/>
    <mergeCell ref="G357:G358"/>
    <mergeCell ref="L357:L358"/>
    <mergeCell ref="A367:A376"/>
    <mergeCell ref="C367:C376"/>
    <mergeCell ref="H367:H376"/>
    <mergeCell ref="G339:G340"/>
    <mergeCell ref="L339:L340"/>
    <mergeCell ref="B329:B330"/>
    <mergeCell ref="G329:G330"/>
    <mergeCell ref="L329:L330"/>
    <mergeCell ref="B332:B334"/>
    <mergeCell ref="G332:G334"/>
    <mergeCell ref="L332:L334"/>
    <mergeCell ref="B353:B354"/>
    <mergeCell ref="G353:G354"/>
    <mergeCell ref="L353:L354"/>
    <mergeCell ref="B355:B356"/>
    <mergeCell ref="G355:G356"/>
    <mergeCell ref="L355:L356"/>
    <mergeCell ref="B349:B350"/>
    <mergeCell ref="G349:G350"/>
    <mergeCell ref="L349:L350"/>
    <mergeCell ref="B351:B352"/>
    <mergeCell ref="G351:G352"/>
    <mergeCell ref="L351:L352"/>
    <mergeCell ref="B345:B346"/>
    <mergeCell ref="G345:G346"/>
    <mergeCell ref="L345:L346"/>
    <mergeCell ref="B347:B348"/>
    <mergeCell ref="G347:G348"/>
    <mergeCell ref="L347:L348"/>
    <mergeCell ref="B325:B326"/>
    <mergeCell ref="G325:G326"/>
    <mergeCell ref="L325:L326"/>
    <mergeCell ref="B327:B328"/>
    <mergeCell ref="G327:G328"/>
    <mergeCell ref="L327:L328"/>
    <mergeCell ref="N299:P299"/>
    <mergeCell ref="A301:A320"/>
    <mergeCell ref="B301:B320"/>
    <mergeCell ref="A321:A366"/>
    <mergeCell ref="C321:C366"/>
    <mergeCell ref="H321:H366"/>
    <mergeCell ref="M321:M366"/>
    <mergeCell ref="B322:B323"/>
    <mergeCell ref="G322:G323"/>
    <mergeCell ref="L322:L323"/>
    <mergeCell ref="C291:C298"/>
    <mergeCell ref="H291:H298"/>
    <mergeCell ref="M291:M298"/>
    <mergeCell ref="A295:A298"/>
    <mergeCell ref="B299:F299"/>
    <mergeCell ref="G299:M299"/>
    <mergeCell ref="B341:B342"/>
    <mergeCell ref="G341:G342"/>
    <mergeCell ref="L341:L342"/>
    <mergeCell ref="B343:B344"/>
    <mergeCell ref="G343:G344"/>
    <mergeCell ref="L343:L344"/>
    <mergeCell ref="B336:B338"/>
    <mergeCell ref="G336:G338"/>
    <mergeCell ref="L336:L338"/>
    <mergeCell ref="B339:B340"/>
    <mergeCell ref="M261:M270"/>
    <mergeCell ref="C271:C280"/>
    <mergeCell ref="H271:H280"/>
    <mergeCell ref="M271:M280"/>
    <mergeCell ref="C281:C290"/>
    <mergeCell ref="H281:H290"/>
    <mergeCell ref="M281:M290"/>
    <mergeCell ref="B251:B252"/>
    <mergeCell ref="G251:G252"/>
    <mergeCell ref="L251:L252"/>
    <mergeCell ref="A261:A270"/>
    <mergeCell ref="C261:C270"/>
    <mergeCell ref="H261:H270"/>
    <mergeCell ref="B247:B248"/>
    <mergeCell ref="G247:G248"/>
    <mergeCell ref="L247:L248"/>
    <mergeCell ref="B249:B250"/>
    <mergeCell ref="G249:G250"/>
    <mergeCell ref="L249:L250"/>
    <mergeCell ref="B226:B228"/>
    <mergeCell ref="G226:G228"/>
    <mergeCell ref="L226:L228"/>
    <mergeCell ref="B219:B220"/>
    <mergeCell ref="G219:G220"/>
    <mergeCell ref="L219:L220"/>
    <mergeCell ref="B221:B222"/>
    <mergeCell ref="G221:G222"/>
    <mergeCell ref="L221:L222"/>
    <mergeCell ref="B243:B244"/>
    <mergeCell ref="G243:G244"/>
    <mergeCell ref="L243:L244"/>
    <mergeCell ref="B245:B246"/>
    <mergeCell ref="G245:G246"/>
    <mergeCell ref="L245:L246"/>
    <mergeCell ref="B239:B240"/>
    <mergeCell ref="G239:G240"/>
    <mergeCell ref="L239:L240"/>
    <mergeCell ref="B241:B242"/>
    <mergeCell ref="G241:G242"/>
    <mergeCell ref="L241:L242"/>
    <mergeCell ref="B235:B236"/>
    <mergeCell ref="G235:G236"/>
    <mergeCell ref="L235:L236"/>
    <mergeCell ref="B237:B238"/>
    <mergeCell ref="G237:G238"/>
    <mergeCell ref="L237:L238"/>
    <mergeCell ref="N193:P193"/>
    <mergeCell ref="A195:A214"/>
    <mergeCell ref="B195:B214"/>
    <mergeCell ref="A215:A260"/>
    <mergeCell ref="C215:C260"/>
    <mergeCell ref="H215:H260"/>
    <mergeCell ref="M215:M260"/>
    <mergeCell ref="B216:B217"/>
    <mergeCell ref="G216:G217"/>
    <mergeCell ref="L216:L217"/>
    <mergeCell ref="C185:C192"/>
    <mergeCell ref="H185:H192"/>
    <mergeCell ref="M185:M192"/>
    <mergeCell ref="A189:A192"/>
    <mergeCell ref="B193:F193"/>
    <mergeCell ref="G193:M193"/>
    <mergeCell ref="M155:M164"/>
    <mergeCell ref="C165:C174"/>
    <mergeCell ref="H165:H174"/>
    <mergeCell ref="M165:M174"/>
    <mergeCell ref="C175:C184"/>
    <mergeCell ref="H175:H184"/>
    <mergeCell ref="M175:M184"/>
    <mergeCell ref="B230:B232"/>
    <mergeCell ref="G230:G232"/>
    <mergeCell ref="L230:L232"/>
    <mergeCell ref="B233:B234"/>
    <mergeCell ref="G233:G234"/>
    <mergeCell ref="L233:L234"/>
    <mergeCell ref="B223:B224"/>
    <mergeCell ref="G223:G224"/>
    <mergeCell ref="L223:L224"/>
    <mergeCell ref="G131:G132"/>
    <mergeCell ref="L131:L132"/>
    <mergeCell ref="B124:B126"/>
    <mergeCell ref="G124:G126"/>
    <mergeCell ref="L124:L126"/>
    <mergeCell ref="B127:B128"/>
    <mergeCell ref="G127:G128"/>
    <mergeCell ref="L127:L128"/>
    <mergeCell ref="B145:B146"/>
    <mergeCell ref="G145:G146"/>
    <mergeCell ref="L145:L146"/>
    <mergeCell ref="A155:A164"/>
    <mergeCell ref="C155:C164"/>
    <mergeCell ref="H155:H164"/>
    <mergeCell ref="B141:B142"/>
    <mergeCell ref="G141:G142"/>
    <mergeCell ref="L141:L142"/>
    <mergeCell ref="B143:B144"/>
    <mergeCell ref="G143:G144"/>
    <mergeCell ref="L143:L144"/>
    <mergeCell ref="B137:B138"/>
    <mergeCell ref="G137:G138"/>
    <mergeCell ref="L137:L138"/>
    <mergeCell ref="B139:B140"/>
    <mergeCell ref="G139:G140"/>
    <mergeCell ref="L139:L140"/>
    <mergeCell ref="B117:B118"/>
    <mergeCell ref="G117:G118"/>
    <mergeCell ref="L117:L118"/>
    <mergeCell ref="B120:B122"/>
    <mergeCell ref="G120:G122"/>
    <mergeCell ref="L120:L122"/>
    <mergeCell ref="B113:B114"/>
    <mergeCell ref="G113:G114"/>
    <mergeCell ref="L113:L114"/>
    <mergeCell ref="B115:B116"/>
    <mergeCell ref="G115:G116"/>
    <mergeCell ref="L115:L116"/>
    <mergeCell ref="N87:P87"/>
    <mergeCell ref="A89:A108"/>
    <mergeCell ref="B89:B108"/>
    <mergeCell ref="A109:A154"/>
    <mergeCell ref="C109:C154"/>
    <mergeCell ref="H109:H154"/>
    <mergeCell ref="M109:M154"/>
    <mergeCell ref="B110:B111"/>
    <mergeCell ref="G110:G111"/>
    <mergeCell ref="L110:L111"/>
    <mergeCell ref="B133:B134"/>
    <mergeCell ref="G133:G134"/>
    <mergeCell ref="L133:L134"/>
    <mergeCell ref="B135:B136"/>
    <mergeCell ref="G135:G136"/>
    <mergeCell ref="L135:L136"/>
    <mergeCell ref="B129:B130"/>
    <mergeCell ref="G129:G130"/>
    <mergeCell ref="L129:L130"/>
    <mergeCell ref="B131:B132"/>
    <mergeCell ref="C79:C86"/>
    <mergeCell ref="H79:H86"/>
    <mergeCell ref="M79:M86"/>
    <mergeCell ref="A83:A86"/>
    <mergeCell ref="B87:F87"/>
    <mergeCell ref="G87:M87"/>
    <mergeCell ref="M49:M58"/>
    <mergeCell ref="C59:C68"/>
    <mergeCell ref="H59:H68"/>
    <mergeCell ref="M59:M68"/>
    <mergeCell ref="C69:C78"/>
    <mergeCell ref="H69:H78"/>
    <mergeCell ref="M69:M78"/>
    <mergeCell ref="B39:B40"/>
    <mergeCell ref="G39:G40"/>
    <mergeCell ref="L39:L40"/>
    <mergeCell ref="A49:A58"/>
    <mergeCell ref="C49:C58"/>
    <mergeCell ref="H49:H58"/>
    <mergeCell ref="G14:G16"/>
    <mergeCell ref="L14:L16"/>
    <mergeCell ref="B35:B36"/>
    <mergeCell ref="G35:G36"/>
    <mergeCell ref="L35:L36"/>
    <mergeCell ref="B37:B38"/>
    <mergeCell ref="G37:G38"/>
    <mergeCell ref="L37:L38"/>
    <mergeCell ref="B31:B32"/>
    <mergeCell ref="G31:G32"/>
    <mergeCell ref="L31:L32"/>
    <mergeCell ref="B33:B34"/>
    <mergeCell ref="G33:G34"/>
    <mergeCell ref="L33:L34"/>
    <mergeCell ref="B27:B28"/>
    <mergeCell ref="G27:G28"/>
    <mergeCell ref="L27:L28"/>
    <mergeCell ref="B29:B30"/>
    <mergeCell ref="G29:G30"/>
    <mergeCell ref="L29:L30"/>
    <mergeCell ref="B7:B8"/>
    <mergeCell ref="G7:G8"/>
    <mergeCell ref="L7:L8"/>
    <mergeCell ref="B9:B10"/>
    <mergeCell ref="G9:G10"/>
    <mergeCell ref="L9:L10"/>
    <mergeCell ref="B1:F1"/>
    <mergeCell ref="G1:K1"/>
    <mergeCell ref="L1:P1"/>
    <mergeCell ref="A3:A48"/>
    <mergeCell ref="C3:C48"/>
    <mergeCell ref="H3:H48"/>
    <mergeCell ref="M3:M48"/>
    <mergeCell ref="B4:B5"/>
    <mergeCell ref="G4:G5"/>
    <mergeCell ref="L4:L5"/>
    <mergeCell ref="B23:B24"/>
    <mergeCell ref="G23:G24"/>
    <mergeCell ref="L23:L24"/>
    <mergeCell ref="B25:B26"/>
    <mergeCell ref="G25:G26"/>
    <mergeCell ref="L25:L26"/>
    <mergeCell ref="B18:B20"/>
    <mergeCell ref="G18:G20"/>
    <mergeCell ref="L18:L20"/>
    <mergeCell ref="B21:B22"/>
    <mergeCell ref="G21:G22"/>
    <mergeCell ref="L21:L22"/>
    <mergeCell ref="B11:B12"/>
    <mergeCell ref="G11:G12"/>
    <mergeCell ref="L11:L12"/>
    <mergeCell ref="B14:B16"/>
  </mergeCells>
  <phoneticPr fontId="5" type="noConversion"/>
  <conditionalFormatting sqref="I89 I91:I97 D109:D62463 D1:D86 I1:I86 N1:N86 N109:N194 I109:I62463 N196:N62463">
    <cfRule type="cellIs" dxfId="90" priority="91" stopIfTrue="1" operator="equal">
      <formula>"跳車"</formula>
    </cfRule>
  </conditionalFormatting>
  <conditionalFormatting sqref="I87:I108 I193:I214">
    <cfRule type="cellIs" dxfId="89" priority="88" stopIfTrue="1" operator="equal">
      <formula>"改紡"</formula>
    </cfRule>
    <cfRule type="cellIs" dxfId="88" priority="89" stopIfTrue="1" operator="equal">
      <formula>"final停"</formula>
    </cfRule>
    <cfRule type="cellIs" dxfId="87" priority="90" stopIfTrue="1" operator="equal">
      <formula>"了機"</formula>
    </cfRule>
  </conditionalFormatting>
  <conditionalFormatting sqref="I299:I320">
    <cfRule type="cellIs" dxfId="86" priority="85" stopIfTrue="1" operator="equal">
      <formula>"改紡"</formula>
    </cfRule>
    <cfRule type="cellIs" dxfId="85" priority="86" stopIfTrue="1" operator="equal">
      <formula>"final停"</formula>
    </cfRule>
    <cfRule type="cellIs" dxfId="84" priority="87" stopIfTrue="1" operator="equal">
      <formula>"了機"</formula>
    </cfRule>
  </conditionalFormatting>
  <conditionalFormatting sqref="I405:I426">
    <cfRule type="cellIs" dxfId="83" priority="82" stopIfTrue="1" operator="equal">
      <formula>"改紡"</formula>
    </cfRule>
    <cfRule type="cellIs" dxfId="82" priority="83" stopIfTrue="1" operator="equal">
      <formula>"final停"</formula>
    </cfRule>
    <cfRule type="cellIs" dxfId="81" priority="84" stopIfTrue="1" operator="equal">
      <formula>"了機"</formula>
    </cfRule>
  </conditionalFormatting>
  <conditionalFormatting sqref="I511:I532">
    <cfRule type="cellIs" dxfId="80" priority="79" stopIfTrue="1" operator="equal">
      <formula>"改紡"</formula>
    </cfRule>
    <cfRule type="cellIs" dxfId="79" priority="80" stopIfTrue="1" operator="equal">
      <formula>"final停"</formula>
    </cfRule>
    <cfRule type="cellIs" dxfId="78" priority="81" stopIfTrue="1" operator="equal">
      <formula>"了機"</formula>
    </cfRule>
  </conditionalFormatting>
  <conditionalFormatting sqref="I617:I638">
    <cfRule type="cellIs" dxfId="77" priority="76" stopIfTrue="1" operator="equal">
      <formula>"改紡"</formula>
    </cfRule>
    <cfRule type="cellIs" dxfId="76" priority="77" stopIfTrue="1" operator="equal">
      <formula>"final停"</formula>
    </cfRule>
    <cfRule type="cellIs" dxfId="75" priority="78" stopIfTrue="1" operator="equal">
      <formula>"了機"</formula>
    </cfRule>
  </conditionalFormatting>
  <conditionalFormatting sqref="I723:I744">
    <cfRule type="cellIs" dxfId="74" priority="73" stopIfTrue="1" operator="equal">
      <formula>"改紡"</formula>
    </cfRule>
    <cfRule type="cellIs" dxfId="73" priority="74" stopIfTrue="1" operator="equal">
      <formula>"final停"</formula>
    </cfRule>
    <cfRule type="cellIs" dxfId="72" priority="75" stopIfTrue="1" operator="equal">
      <formula>"了機"</formula>
    </cfRule>
  </conditionalFormatting>
  <conditionalFormatting sqref="I829:I850">
    <cfRule type="cellIs" dxfId="71" priority="70" stopIfTrue="1" operator="equal">
      <formula>"改紡"</formula>
    </cfRule>
    <cfRule type="cellIs" dxfId="70" priority="71" stopIfTrue="1" operator="equal">
      <formula>"final停"</formula>
    </cfRule>
    <cfRule type="cellIs" dxfId="69" priority="72" stopIfTrue="1" operator="equal">
      <formula>"了機"</formula>
    </cfRule>
  </conditionalFormatting>
  <conditionalFormatting sqref="I935:I956">
    <cfRule type="cellIs" dxfId="68" priority="67" stopIfTrue="1" operator="equal">
      <formula>"改紡"</formula>
    </cfRule>
    <cfRule type="cellIs" dxfId="67" priority="68" stopIfTrue="1" operator="equal">
      <formula>"final停"</formula>
    </cfRule>
    <cfRule type="cellIs" dxfId="66" priority="69" stopIfTrue="1" operator="equal">
      <formula>"了機"</formula>
    </cfRule>
  </conditionalFormatting>
  <conditionalFormatting sqref="I1041:I1062">
    <cfRule type="cellIs" dxfId="65" priority="64" stopIfTrue="1" operator="equal">
      <formula>"改紡"</formula>
    </cfRule>
    <cfRule type="cellIs" dxfId="64" priority="65" stopIfTrue="1" operator="equal">
      <formula>"final停"</formula>
    </cfRule>
    <cfRule type="cellIs" dxfId="63" priority="66" stopIfTrue="1" operator="equal">
      <formula>"了機"</formula>
    </cfRule>
  </conditionalFormatting>
  <conditionalFormatting sqref="I1147:I1168">
    <cfRule type="cellIs" dxfId="62" priority="61" stopIfTrue="1" operator="equal">
      <formula>"改紡"</formula>
    </cfRule>
    <cfRule type="cellIs" dxfId="61" priority="62" stopIfTrue="1" operator="equal">
      <formula>"final停"</formula>
    </cfRule>
    <cfRule type="cellIs" dxfId="60" priority="63" stopIfTrue="1" operator="equal">
      <formula>"了機"</formula>
    </cfRule>
  </conditionalFormatting>
  <conditionalFormatting sqref="I1253:I1274">
    <cfRule type="cellIs" dxfId="59" priority="58" stopIfTrue="1" operator="equal">
      <formula>"改紡"</formula>
    </cfRule>
    <cfRule type="cellIs" dxfId="58" priority="59" stopIfTrue="1" operator="equal">
      <formula>"final停"</formula>
    </cfRule>
    <cfRule type="cellIs" dxfId="57" priority="60" stopIfTrue="1" operator="equal">
      <formula>"了機"</formula>
    </cfRule>
  </conditionalFormatting>
  <conditionalFormatting sqref="I1359:I1380">
    <cfRule type="cellIs" dxfId="56" priority="55" stopIfTrue="1" operator="equal">
      <formula>"改紡"</formula>
    </cfRule>
    <cfRule type="cellIs" dxfId="55" priority="56" stopIfTrue="1" operator="equal">
      <formula>"final停"</formula>
    </cfRule>
    <cfRule type="cellIs" dxfId="54" priority="57" stopIfTrue="1" operator="equal">
      <formula>"了機"</formula>
    </cfRule>
  </conditionalFormatting>
  <conditionalFormatting sqref="I1465:I1486">
    <cfRule type="cellIs" dxfId="53" priority="52" stopIfTrue="1" operator="equal">
      <formula>"改紡"</formula>
    </cfRule>
    <cfRule type="cellIs" dxfId="52" priority="53" stopIfTrue="1" operator="equal">
      <formula>"final停"</formula>
    </cfRule>
    <cfRule type="cellIs" dxfId="51" priority="54" stopIfTrue="1" operator="equal">
      <formula>"了機"</formula>
    </cfRule>
  </conditionalFormatting>
  <conditionalFormatting sqref="I1571:I1592">
    <cfRule type="cellIs" dxfId="50" priority="49" stopIfTrue="1" operator="equal">
      <formula>"改紡"</formula>
    </cfRule>
    <cfRule type="cellIs" dxfId="49" priority="50" stopIfTrue="1" operator="equal">
      <formula>"final停"</formula>
    </cfRule>
    <cfRule type="cellIs" dxfId="48" priority="51" stopIfTrue="1" operator="equal">
      <formula>"了機"</formula>
    </cfRule>
  </conditionalFormatting>
  <conditionalFormatting sqref="I1677:I1698">
    <cfRule type="cellIs" dxfId="47" priority="46" stopIfTrue="1" operator="equal">
      <formula>"改紡"</formula>
    </cfRule>
    <cfRule type="cellIs" dxfId="46" priority="47" stopIfTrue="1" operator="equal">
      <formula>"final停"</formula>
    </cfRule>
    <cfRule type="cellIs" dxfId="45" priority="48" stopIfTrue="1" operator="equal">
      <formula>"了機"</formula>
    </cfRule>
  </conditionalFormatting>
  <conditionalFormatting sqref="I1783:I1804">
    <cfRule type="cellIs" dxfId="44" priority="43" stopIfTrue="1" operator="equal">
      <formula>"改紡"</formula>
    </cfRule>
    <cfRule type="cellIs" dxfId="43" priority="44" stopIfTrue="1" operator="equal">
      <formula>"final停"</formula>
    </cfRule>
    <cfRule type="cellIs" dxfId="42" priority="45" stopIfTrue="1" operator="equal">
      <formula>"了機"</formula>
    </cfRule>
  </conditionalFormatting>
  <conditionalFormatting sqref="I1889:I1910">
    <cfRule type="cellIs" dxfId="41" priority="40" stopIfTrue="1" operator="equal">
      <formula>"改紡"</formula>
    </cfRule>
    <cfRule type="cellIs" dxfId="40" priority="41" stopIfTrue="1" operator="equal">
      <formula>"final停"</formula>
    </cfRule>
    <cfRule type="cellIs" dxfId="39" priority="42" stopIfTrue="1" operator="equal">
      <formula>"了機"</formula>
    </cfRule>
  </conditionalFormatting>
  <conditionalFormatting sqref="I1995:I2016">
    <cfRule type="cellIs" dxfId="38" priority="37" stopIfTrue="1" operator="equal">
      <formula>"改紡"</formula>
    </cfRule>
    <cfRule type="cellIs" dxfId="37" priority="38" stopIfTrue="1" operator="equal">
      <formula>"final停"</formula>
    </cfRule>
    <cfRule type="cellIs" dxfId="36" priority="39" stopIfTrue="1" operator="equal">
      <formula>"了機"</formula>
    </cfRule>
  </conditionalFormatting>
  <conditionalFormatting sqref="I2101:I2122">
    <cfRule type="cellIs" dxfId="35" priority="34" stopIfTrue="1" operator="equal">
      <formula>"改紡"</formula>
    </cfRule>
    <cfRule type="cellIs" dxfId="34" priority="35" stopIfTrue="1" operator="equal">
      <formula>"final停"</formula>
    </cfRule>
    <cfRule type="cellIs" dxfId="33" priority="36" stopIfTrue="1" operator="equal">
      <formula>"了機"</formula>
    </cfRule>
  </conditionalFormatting>
  <conditionalFormatting sqref="I2207:I2228">
    <cfRule type="cellIs" dxfId="32" priority="31" stopIfTrue="1" operator="equal">
      <formula>"改紡"</formula>
    </cfRule>
    <cfRule type="cellIs" dxfId="31" priority="32" stopIfTrue="1" operator="equal">
      <formula>"final停"</formula>
    </cfRule>
    <cfRule type="cellIs" dxfId="30" priority="33" stopIfTrue="1" operator="equal">
      <formula>"了機"</formula>
    </cfRule>
  </conditionalFormatting>
  <conditionalFormatting sqref="I2313:I2334">
    <cfRule type="cellIs" dxfId="29" priority="28" stopIfTrue="1" operator="equal">
      <formula>"改紡"</formula>
    </cfRule>
    <cfRule type="cellIs" dxfId="28" priority="29" stopIfTrue="1" operator="equal">
      <formula>"final停"</formula>
    </cfRule>
    <cfRule type="cellIs" dxfId="27" priority="30" stopIfTrue="1" operator="equal">
      <formula>"了機"</formula>
    </cfRule>
  </conditionalFormatting>
  <conditionalFormatting sqref="I2419:I2440">
    <cfRule type="cellIs" dxfId="26" priority="25" stopIfTrue="1" operator="equal">
      <formula>"改紡"</formula>
    </cfRule>
    <cfRule type="cellIs" dxfId="25" priority="26" stopIfTrue="1" operator="equal">
      <formula>"final停"</formula>
    </cfRule>
    <cfRule type="cellIs" dxfId="24" priority="27" stopIfTrue="1" operator="equal">
      <formula>"了機"</formula>
    </cfRule>
  </conditionalFormatting>
  <conditionalFormatting sqref="I2525:I2546">
    <cfRule type="cellIs" dxfId="23" priority="22" stopIfTrue="1" operator="equal">
      <formula>"改紡"</formula>
    </cfRule>
    <cfRule type="cellIs" dxfId="22" priority="23" stopIfTrue="1" operator="equal">
      <formula>"final停"</formula>
    </cfRule>
    <cfRule type="cellIs" dxfId="21" priority="24" stopIfTrue="1" operator="equal">
      <formula>"了機"</formula>
    </cfRule>
  </conditionalFormatting>
  <conditionalFormatting sqref="I2631:I2652">
    <cfRule type="cellIs" dxfId="20" priority="19" stopIfTrue="1" operator="equal">
      <formula>"改紡"</formula>
    </cfRule>
    <cfRule type="cellIs" dxfId="19" priority="20" stopIfTrue="1" operator="equal">
      <formula>"final停"</formula>
    </cfRule>
    <cfRule type="cellIs" dxfId="18" priority="21" stopIfTrue="1" operator="equal">
      <formula>"了機"</formula>
    </cfRule>
  </conditionalFormatting>
  <conditionalFormatting sqref="I2737:I2758">
    <cfRule type="cellIs" dxfId="17" priority="16" stopIfTrue="1" operator="equal">
      <formula>"改紡"</formula>
    </cfRule>
    <cfRule type="cellIs" dxfId="16" priority="17" stopIfTrue="1" operator="equal">
      <formula>"final停"</formula>
    </cfRule>
    <cfRule type="cellIs" dxfId="15" priority="18" stopIfTrue="1" operator="equal">
      <formula>"了機"</formula>
    </cfRule>
  </conditionalFormatting>
  <conditionalFormatting sqref="I2843:I2864">
    <cfRule type="cellIs" dxfId="14" priority="13" stopIfTrue="1" operator="equal">
      <formula>"改紡"</formula>
    </cfRule>
    <cfRule type="cellIs" dxfId="13" priority="14" stopIfTrue="1" operator="equal">
      <formula>"final停"</formula>
    </cfRule>
    <cfRule type="cellIs" dxfId="12" priority="15" stopIfTrue="1" operator="equal">
      <formula>"了機"</formula>
    </cfRule>
  </conditionalFormatting>
  <conditionalFormatting sqref="I2949:I2970">
    <cfRule type="cellIs" dxfId="11" priority="10" stopIfTrue="1" operator="equal">
      <formula>"改紡"</formula>
    </cfRule>
    <cfRule type="cellIs" dxfId="10" priority="11" stopIfTrue="1" operator="equal">
      <formula>"final停"</formula>
    </cfRule>
    <cfRule type="cellIs" dxfId="9" priority="12" stopIfTrue="1" operator="equal">
      <formula>"了機"</formula>
    </cfRule>
  </conditionalFormatting>
  <conditionalFormatting sqref="I3055:I3076">
    <cfRule type="cellIs" dxfId="8" priority="7" stopIfTrue="1" operator="equal">
      <formula>"改紡"</formula>
    </cfRule>
    <cfRule type="cellIs" dxfId="7" priority="8" stopIfTrue="1" operator="equal">
      <formula>"final停"</formula>
    </cfRule>
    <cfRule type="cellIs" dxfId="6" priority="9" stopIfTrue="1" operator="equal">
      <formula>"了機"</formula>
    </cfRule>
  </conditionalFormatting>
  <conditionalFormatting sqref="I3161:I3182">
    <cfRule type="cellIs" dxfId="5" priority="4" stopIfTrue="1" operator="equal">
      <formula>"改紡"</formula>
    </cfRule>
    <cfRule type="cellIs" dxfId="4" priority="5" stopIfTrue="1" operator="equal">
      <formula>"final停"</formula>
    </cfRule>
    <cfRule type="cellIs" dxfId="3" priority="6" stopIfTrue="1" operator="equal">
      <formula>"了機"</formula>
    </cfRule>
  </conditionalFormatting>
  <conditionalFormatting sqref="I3267:I3288">
    <cfRule type="cellIs" dxfId="2" priority="1" stopIfTrue="1" operator="equal">
      <formula>"改紡"</formula>
    </cfRule>
    <cfRule type="cellIs" dxfId="1" priority="2" stopIfTrue="1" operator="equal">
      <formula>"final停"</formula>
    </cfRule>
    <cfRule type="cellIs" dxfId="0" priority="3" stopIfTrue="1" operator="equal">
      <formula>"了機"</formula>
    </cfRule>
  </conditionalFormatting>
  <dataValidations count="11">
    <dataValidation type="list" allowBlank="1" showInputMessage="1" showErrorMessage="1" sqref="I169 N178:N184 D178:D184 I178:I184 N72:N78 I72:I78 N65 D72:D78 N169 I65 I275 N284:N290 D284:D290 I284:I290 N275 I381 N390:N396 D390:D396 I390:I396 N381 I487 N496:N502 D496:D502 I496:I502 N487 I593 N602:N608 D602:D608 I602:I608 N593 I699 N708:N714 D708:D714 I708:I714 N699 I805 N814:N820 D814:D820 I814:I820 N805 I911 N920:N926 D920:D926 I920:I926 N911 I1017 N1026:N1032 D1026:D1032 I1026:I1032 N1017 I1123 N1132:N1138 D1132:D1138 I1132:I1138 N1123 I1229 N1238:N1244 D1238:D1244 I1238:I1244 N1229 I1335 N1344:N1350 D1344:D1350 I1344:I1350 N1335 I1441 N1450:N1456 D1450:D1456 I1450:I1456 N1441 I1547 N1556:N1562 D1556:D1562 I1556:I1562 N1547 I1653 N1662:N1668 D1662:D1668 I1662:I1668 N1653 I1759 N1768:N1774 D1768:D1774 I1768:I1774 N1759 I1865 N1874:N1880 D1874:D1880 I1874:I1880 N1865 I1971 N1980:N1986 D1980:D1986 I1980:I1986 N1971 I2077 N2086:N2092 D2086:D2092 I2086:I2092 N2077 I2183 N2192:N2198 D2192:D2198 I2192:I2198 N2183 I2289 N2298:N2304 D2298:D2304 I2298:I2304 N2289 I2395 N2404:N2410 D2404:D2410 I2404:I2410 N2395 I2501 N2510:N2516 D2510:D2516 I2510:I2516 N2501 I2607 N2616:N2622 D2616:D2622 I2616:I2622 N2607 I2713 N2722:N2728 D2722:D2728 I2722:I2728 N2713 I2819 N2828:N2834 D2828:D2834 I2828:I2834 N2819 I2925 N2934:N2940 D2934:D2940 I2934:I2940 N2925 I3031 N3040:N3046 D3040:D3046 I3040:I3046 N3031 I3137 N3146:N3152 D3146:D3152 I3146:I3152 N3137 I3243 N3252:N3258 D3252:D3258 I3252:I3258 N3243">
      <formula1>設備</formula1>
    </dataValidation>
    <dataValidation type="list" allowBlank="1" showInputMessage="1" showErrorMessage="1" sqref="D109:D154 N3:N48 I3:I48 D3:D48 N109:N154 I109:I154 D215:D260 N215:N260 I215:I260 D321:D366 N321:N366 I321:I366 D427:D472 N427:N472 I427:I472 D533:D578 N533:N578 I533:I578 D639:D684 N639:N684 I639:I684 D745:D790 N745:N790 I745:I790 D851:D896 N851:N896 I851:I896 D957:D1002 N957:N1002 I957:I1002 D1063:D1108 N1063:N1108 I1063:I1108 D1169:D1214 N1169:N1214 I1169:I1214 D1275:D1320 N1275:N1320 I1275:I1320 D1381:D1426 N1381:N1426 I1381:I1426 D1487:D1532 N1487:N1532 I1487:I1532 D1593:D1638 N1593:N1638 I1593:I1638 D1699:D1744 N1699:N1744 I1699:I1744 D1805:D1850 N1805:N1850 I1805:I1850 D1911:D1956 N1911:N1956 I1911:I1956 D2017:D2062 N2017:N2062 I2017:I2062 D2123:D2168 N2123:N2168 I2123:I2168 D2229:D2274 N2229:N2274 I2229:I2274 D2335:D2380 N2335:N2380 I2335:I2380 D2441:D2486 N2441:N2486 I2441:I2486 D2547:D2592 N2547:N2592 I2547:I2592 D2653:D2698 N2653:N2698 I2653:I2698 D2759:D2804 N2759:N2804 I2759:I2804 D2865:D2910 N2865:N2910 I2865:I2910 D2971:D3016 N2971:N3016 I2971:I3016 D3077:D3122 N3077:N3122 I3077:I3122 D3183:D3228 N3183:N3228 I3183:I3228">
      <formula1>生產項目</formula1>
    </dataValidation>
    <dataValidation type="list" allowBlank="1" showInputMessage="1" showErrorMessage="1" sqref="I66:I68 N66:N68 N170:N174 N165:N168 I170:I174 D165:D174 I3239:I3242 I165:I168 N276:N280 N271:N274 I276:I280 D271:D280 I271:I274 N382:N386 N377:N380 I382:I386 D377:D386 I377:I380 N488:N492 N483:N486 I488:I492 D483:D492 I483:I486 N594:N598 N589:N592 I594:I598 D589:D598 I589:I592 N700:N704 N695:N698 I700:I704 D695:D704 I695:I698 N806:N810 N801:N804 I806:I810 D801:D810 I801:I804 N912:N916 N907:N910 I912:I916 D907:D916 I907:I910 N1018:N1022 N1013:N1016 I1018:I1022 D1013:D1022 I1013:I1016 N1124:N1128 N1119:N1122 I1124:I1128 D1119:D1128 I1119:I1122 N1230:N1234 N1225:N1228 I1230:I1234 D1225:D1234 I1225:I1228 N1336:N1340 N1331:N1334 I1336:I1340 D1331:D1340 I1331:I1334 N1442:N1446 N1437:N1440 I1442:I1446 D1437:D1446 I1437:I1440 N1548:N1552 N1543:N1546 I1548:I1552 D1543:D1552 I1543:I1546 N1654:N1658 N1649:N1652 I1654:I1658 D1649:D1658 I1649:I1652 N1760:N1764 N1755:N1758 I1760:I1764 D1755:D1764 I1755:I1758 N1866:N1870 N1861:N1864 I1866:I1870 D1861:D1870 I1861:I1864 N1972:N1976 N1967:N1970 I1972:I1976 D1967:D1976 I1967:I1970 N2078:N2082 N2073:N2076 I2078:I2082 D2073:D2082 I2073:I2076 N2184:N2188 N2179:N2182 I2184:I2188 D2179:D2188 I2179:I2182 N2290:N2294 N2285:N2288 I2290:I2294 D2285:D2294 I2285:I2288 N2396:N2400 N2391:N2394 I2396:I2400 D2391:D2400 I2391:I2394 N2502:N2506 N2497:N2500 I2502:I2506 D2497:D2506 I2497:I2500 N2608:N2612 N2603:N2606 I2608:I2612 D2603:D2612 I2603:I2606 N2714:N2718 N2709:N2712 I2714:I2718 D2709:D2718 I2709:I2712 N2820:N2824 N2815:N2818 I2820:I2824 D2815:D2824 I2815:I2818 N2926:N2930 N2921:N2924 I2926:I2930 D2921:D2930 I2921:I2924 N3032:N3036 N3027:N3030 I3032:I3036 D3027:D3036 I3027:I3030 N3138:N3142 N3133:N3136 I3138:I3142 D3133:D3142 I3133:I3136 N3244:N3248 N3239:N3242 I3244:I3248 D3239:D3248 I59:I64 D59:D68 N59:N64">
      <formula1>包裝項目</formula1>
    </dataValidation>
    <dataValidation type="list" allowBlank="1" showInputMessage="1" showErrorMessage="1" sqref="L110 B4 G4 G110 B110 L4 L216 G216 B216 L322 G322 B322 L428 G428 B428 L534 G534 B534 L640 G640 B640 L746 G746 B746 L852 G852 B852 L958 G958 B958 L1064 G1064 B1064 L1170 G1170 B1170 L1276 G1276 B1276 L1382 G1382 B1382 L1488 G1488 B1488 L1594 G1594 B1594 L1700 G1700 B1700 L1806 G1806 B1806 L1912 G1912 B1912 L2018 G2018 B2018 L2124 G2124 B2124 L2230 G2230 B2230 L2336 G2336 B2336 L2442 G2442 B2442 L2548 G2548 B2548 L2654 G2654 B2654 L2760 G2760 B2760 L2866 G2866 B2866 L2972 G2972 B2972 L3078 G3078 B3078 L3184 G3184 B3184">
      <formula1>值班主管</formula1>
    </dataValidation>
    <dataValidation type="list" allowBlank="1" showInputMessage="1" showErrorMessage="1" sqref="G115:G118 G7 L7 L9:L12 B7 B113 L115:L118 L113 G113 B115:B118 G9:G12 B9:B12 G221:G224 B219 L221:L224 L219 G219 B221:B224 G327:G330 B325 L327:L330 L325 G325 B327:B330 G433:G436 B431 L433:L436 L431 G431 B433:B436 G539:G542 B537 L539:L542 L537 G537 B539:B542 G645:G648 B643 L645:L648 L643 G643 B645:B648 G751:G754 B749 L751:L754 L749 G749 B751:B754 G857:G860 B855 L857:L860 L855 G855 B857:B860 G963:G966 B961 L963:L966 L961 G961 B963:B966 G1069:G1072 B1067 L1069:L1072 L1067 G1067 B1069:B1072 G1175:G1178 B1173 L1175:L1178 L1173 G1173 B1175:B1178 G1281:G1284 B1279 L1281:L1284 L1279 G1279 B1281:B1284 G1387:G1390 B1385 L1387:L1390 L1385 G1385 B1387:B1390 G1493:G1496 B1491 L1493:L1496 L1491 G1491 B1493:B1496 G1599:G1602 B1597 L1599:L1602 L1597 G1597 B1599:B1602 G1705:G1708 B1703 L1705:L1708 L1703 G1703 B1705:B1708 G1811:G1814 B1809 L1811:L1814 L1809 G1809 B1811:B1814 G1917:G1920 B1915 L1917:L1920 L1915 G1915 B1917:B1920 G2023:G2026 B2021 L2023:L2026 L2021 G2021 B2023:B2026 G2129:G2132 B2127 L2129:L2132 L2127 G2127 B2129:B2132 G2235:G2238 B2233 L2235:L2238 L2233 G2233 B2235:B2238 G2341:G2344 B2339 L2341:L2344 L2339 G2339 B2341:B2344 G2447:G2450 B2445 L2447:L2450 L2445 G2445 B2447:B2450 G2553:G2556 B2551 L2553:L2556 L2551 G2551 B2553:B2556 G2659:G2662 B2657 L2659:L2662 L2657 G2657 B2659:B2662 G2765:G2768 B2763 L2765:L2768 L2763 G2763 B2765:B2768 G2871:G2874 B2869 L2871:L2874 L2869 G2869 B2871:B2874 G2977:G2980 B2975 L2977:L2980 L2975 G2975 B2977:B2980 G3083:G3086 B3081 L3083:L3086 L3081 G3081 B3083:B3086 G3189:G3192 B3187 L3189:L3192 L3187 G3187 B3189:B3192">
      <formula1>隨保</formula1>
    </dataValidation>
    <dataValidation type="list" allowBlank="1" showInputMessage="1" showErrorMessage="1" sqref="I89:I108 I195:I214 I301:I320 I407:I426 I513:I532 I619:I638 I725:I744 I831:I850 I937:I956 I1043:I1062 I1149:I1168 I1255:I1274 I1361:I1380 I1467:I1486 I1573:I1592 I1679:I1698 I1785:I1804 I1891:I1910 I1997:I2016 I2103:I2122 I2209:I2228 I2315:I2334 I2421:I2440 I2527:I2546 I2633:I2652 I2739:I2758 I2845:I2864 I2951:I2970 I3057:I3076 I3163:I3182 I3269:I3288">
      <formula1>製程項目</formula1>
    </dataValidation>
    <dataValidation type="list" allowBlank="1" showInputMessage="1" showErrorMessage="1" sqref="G89:G108 G195:G214 G301:G320 G407:G426 G513:G532 G619:G638 G725:G744 G831:G850 G937:G956 G1043:G1062 G1149:G1168 G1255:G1274 G1361:G1380 G1467:G1486 G1573:G1592 G1679:G1698 G1785:G1804 G1891:G1910 G1997:G2016 G2103:G2122 G2209:G2228 G2315:G2334 G2421:G2440 G2527:G2546 G2633:G2652 G2739:G2758 G2845:G2864 G2951:G2970 G3057:G3076 G3163:G3182 G3269:G3288">
      <formula1>工程師</formula1>
    </dataValidation>
    <dataValidation type="list" allowBlank="1" showInputMessage="1" sqref="M195:M214 M89:M108 M301:M320 M407:M426 M513:M532 M619:M638 M725:M744 M831:M850 M937:M956 M1043:M1062 M1149:M1168 M1255:M1274 M1361:M1380 M1467:M1486 M1573:M1592 M1679:M1698 M1785:M1804 M1891:M1910 M1997:M2016 M2103:M2122 M2209:M2228 M2315:M2334 M2421:M2440 M2527:M2546 M2633:M2652 M2739:M2758 M2845:M2864 M2951:M2970 M3057:M3076 M3163:M3182 M3269:M3288">
      <formula1>DTY紙管</formula1>
    </dataValidation>
    <dataValidation type="list" allowBlank="1" showInputMessage="1" showErrorMessage="1" sqref="C89:C108 N89:N108 N195:N214 C195:C214 N301:N320 C301:C320 N407:N426 C407:C426 N513:N532 C513:C532 N619:N638 C619:C638 N725:N744 C725:C744 N831:N850 C831:C850 N937:N956 C937:C956 N1043:N1062 C1043:C1062 N1149:N1168 C1149:C1168 N1255:N1274 C1255:C1274 N1361:N1380 C1361:C1380 N1467:N1486 C1467:C1486 N1573:N1592 C1573:C1592 N1679:N1698 C1679:C1698 N1785:N1804 C1785:C1804 N1891:N1910 C1891:C1910 N1997:N2016 C1997:C2016 N2103:N2122 C2103:C2122 N2209:N2228 C2209:C2228 N2315:N2334 C2315:C2334 N2421:N2440 C2421:C2440 N2527:N2546 C2527:C2546 N2633:N2652 C2633:C2652 N2739:N2758 C2739:C2758 N2845:N2864 C2845:C2864 N2951:N2970 C2951:C2970 N3057:N3076 C3057:C3076 N3163:N3182 C3163:C3182 N3269:N3288 C3269:C3288">
      <formula1>交代人員</formula1>
    </dataValidation>
    <dataValidation type="list" allowBlank="1" showInputMessage="1" showErrorMessage="1" sqref="D89:D108 D195:D214 D301:D320 D407:D426 D513:D532 D619:D638 D725:D744 D831:D850 D937:D956 D1043:D1062 D1149:D1168 D1255:D1274 D1361:D1380 D1467:D1486 D1573:D1592 D1679:D1698 D1785:D1804 D1891:D1910 D1997:D2016 D2103:D2122 D2209:D2228 D2315:D2334 D2421:D2440 D2527:D2546 D2633:D2652 D2739:D2758 D2845:D2864 D2951:D2970 D3057:D3076 D3163:D3182 D3269:D3288">
      <formula1>交代項目</formula1>
    </dataValidation>
    <dataValidation type="list" allowBlank="1" showInputMessage="1" sqref="H89:H108 H195:H214 H301:H320 H407:H426 H513:H532 H619:H638 H725:H744 H831:H850 H937:H956 H1043:H1062 H1149:H1168 H1255:H1274 H1361:H1380 H1467:H1486 H1573:H1592 H1679:H1698 H1785:H1804 H1891:H1910 H1997:H2016 H2103:H2122 H2209:H2228 H2315:H2334 H2421:H2440 H2527:H2546 H2633:H2652 H2739:H2758 H2845:H2864 H2951:H2970 H3057:H3076 H3163:H3182 H3269:H3288">
      <formula1>INDEX(機台,,MATCH(G89,工程師,0))</formula1>
    </dataValidation>
  </dataValidations>
  <pageMargins left="0.19685039370078741" right="0.19685039370078741" top="0.94488188976377963" bottom="0.51181102362204722" header="0.47244094488188981" footer="0.31496062992125984"/>
  <pageSetup paperSize="8" scale="50" fitToHeight="24" orientation="landscape" r:id="rId1"/>
  <headerFooter alignWithMargins="0">
    <oddHeader>&amp;C&amp;"標楷體,標準"&amp;24遠東新世紀股份有限公司 化纖總廠
撚二科 值班日誌</oddHeader>
    <oddFooter>&amp;R&amp;"Times New Roman,標準"&amp;20 5KFT5QR001-04</oddFooter>
  </headerFooter>
  <rowBreaks count="1" manualBreakCount="1">
    <brk id="10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28</vt:i4>
      </vt:variant>
      <vt:variant>
        <vt:lpstr>已命名的範圍</vt:lpstr>
      </vt:variant>
      <vt:variant>
        <vt:i4>35</vt:i4>
      </vt:variant>
    </vt:vector>
  </HeadingPairs>
  <TitlesOfParts>
    <vt:vector size="63" baseType="lpstr">
      <vt:lpstr>１生產資訊</vt:lpstr>
      <vt:lpstr>２斷絲.IAD.效率</vt:lpstr>
      <vt:lpstr>３結批追蹤</vt:lpstr>
      <vt:lpstr>４倒筒機</vt:lpstr>
      <vt:lpstr>４.１倒筒機(樣品製作)</vt:lpstr>
      <vt:lpstr>５工安5S稽核</vt:lpstr>
      <vt:lpstr>６監視器抽查</vt:lpstr>
      <vt:lpstr>７包裝員</vt:lpstr>
      <vt:lpstr>８交接表</vt:lpstr>
      <vt:lpstr>９製程交代列印</vt:lpstr>
      <vt:lpstr>１０包裝狀況(印)</vt:lpstr>
      <vt:lpstr>１１直送</vt:lpstr>
      <vt:lpstr>１２升降速作業</vt:lpstr>
      <vt:lpstr>１３產銷延誤說明</vt:lpstr>
      <vt:lpstr>違規</vt:lpstr>
      <vt:lpstr>缺勤</vt:lpstr>
      <vt:lpstr>機台故障</vt:lpstr>
      <vt:lpstr>外勞異常記錄</vt:lpstr>
      <vt:lpstr>分析_斷絲</vt:lpstr>
      <vt:lpstr>分析_倒筒機</vt:lpstr>
      <vt:lpstr>分析_倒筒機(樣品製作)</vt:lpstr>
      <vt:lpstr>分析_原絲</vt:lpstr>
      <vt:lpstr>分析_效率</vt:lpstr>
      <vt:lpstr>條件</vt:lpstr>
      <vt:lpstr>高低壓</vt:lpstr>
      <vt:lpstr>清單</vt:lpstr>
      <vt:lpstr>２斷絲.IAD.效率(NEW) (備用)</vt:lpstr>
      <vt:lpstr>１生產資訊 (備用)</vt:lpstr>
      <vt:lpstr>DTY紙管</vt:lpstr>
      <vt:lpstr>FADIS</vt:lpstr>
      <vt:lpstr>KEY_IN</vt:lpstr>
      <vt:lpstr>'８交接表'!Print_Area</vt:lpstr>
      <vt:lpstr>違規!Print_Area</vt:lpstr>
      <vt:lpstr>'１２升降速作業'!Print_Titles</vt:lpstr>
      <vt:lpstr>'１３產銷延誤說明'!Print_Titles</vt:lpstr>
      <vt:lpstr>'２斷絲.IAD.效率'!Print_Titles</vt:lpstr>
      <vt:lpstr>工程師</vt:lpstr>
      <vt:lpstr>包裝員</vt:lpstr>
      <vt:lpstr>包裝項目</vt:lpstr>
      <vt:lpstr>外勞處理方式</vt:lpstr>
      <vt:lpstr>外觀</vt:lpstr>
      <vt:lpstr>生產項目</vt:lpstr>
      <vt:lpstr>交代人員</vt:lpstr>
      <vt:lpstr>交代項目</vt:lpstr>
      <vt:lpstr>交代類別</vt:lpstr>
      <vt:lpstr>其他</vt:lpstr>
      <vt:lpstr>值車員A</vt:lpstr>
      <vt:lpstr>值車員J</vt:lpstr>
      <vt:lpstr>值車員M_S</vt:lpstr>
      <vt:lpstr>值班主管</vt:lpstr>
      <vt:lpstr>班別</vt:lpstr>
      <vt:lpstr>紗重</vt:lpstr>
      <vt:lpstr>缺勤原因</vt:lpstr>
      <vt:lpstr>參加人員</vt:lpstr>
      <vt:lpstr>設備</vt:lpstr>
      <vt:lpstr>製程項目</vt:lpstr>
      <vt:lpstr>說明</vt:lpstr>
      <vt:lpstr>稽核人員</vt:lpstr>
      <vt:lpstr>編織</vt:lpstr>
      <vt:lpstr>機台</vt:lpstr>
      <vt:lpstr>機台故障類別</vt:lpstr>
      <vt:lpstr>隨保</vt:lpstr>
      <vt:lpstr>講師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朱玉萍</dc:creator>
  <cp:lastModifiedBy>撚二值班室</cp:lastModifiedBy>
  <cp:lastPrinted>2026-06-11T22:11:41Z</cp:lastPrinted>
  <dcterms:created xsi:type="dcterms:W3CDTF">2017-12-25T07:09:17Z</dcterms:created>
  <dcterms:modified xsi:type="dcterms:W3CDTF">2026-06-11T23:03:50Z</dcterms:modified>
</cp:coreProperties>
</file>